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2" yWindow="-12" windowWidth="6396" windowHeight="11760" tabRatio="1000"/>
  </bookViews>
  <sheets>
    <sheet name="Company_data" sheetId="5" r:id="rId1"/>
    <sheet name="Weather" sheetId="2" r:id="rId2"/>
    <sheet name="Economics" sheetId="6" r:id="rId3"/>
    <sheet name="Wholesale" sheetId="53" r:id="rId4"/>
    <sheet name="Annual_Data" sheetId="19" r:id="rId5"/>
    <sheet name="Annual_Price" sheetId="54" r:id="rId6"/>
    <sheet name="Misc" sheetId="21" r:id="rId7"/>
    <sheet name="Population_Annual" sheetId="49" r:id="rId8"/>
    <sheet name="Population_Monthly" sheetId="50" r:id="rId9"/>
    <sheet name="GI_Data_Monthly" sheetId="48" r:id="rId10"/>
    <sheet name="Vero_Monthly_Data" sheetId="51" r:id="rId11"/>
    <sheet name="Vero_Annual_Data" sheetId="52" r:id="rId12"/>
  </sheets>
  <definedNames>
    <definedName name="_xlnm._FilterDatabase" localSheetId="2" hidden="1">Economics!$A$4:$U$784</definedName>
    <definedName name="_xlnm._FilterDatabase" localSheetId="9" hidden="1">GI_Data_Monthly!$A$4:$AK$736</definedName>
    <definedName name="_xlnm._FilterDatabase" localSheetId="6" hidden="1">Misc!$D$4:$F$352</definedName>
    <definedName name="_xlnm._FilterDatabase" localSheetId="8" hidden="1">Population_Monthly!$A$4:$D$856</definedName>
    <definedName name="_xlnm._FilterDatabase" localSheetId="10" hidden="1">Vero_Monthly_Data!$A$4:$R$628</definedName>
    <definedName name="_xlnm._FilterDatabase" localSheetId="1" hidden="1">Weather!$A$4:$X$616</definedName>
    <definedName name="_xlnm.Print_Area" localSheetId="4">Annual_Data!$A$4:$W$83</definedName>
    <definedName name="_xlnm.Print_Area" localSheetId="7">Population_Annual!$A$35:$D$55</definedName>
    <definedName name="_xlnm.Print_Area" localSheetId="8">Population_Monthly!$A$473:$C$520</definedName>
    <definedName name="_xlnm.Print_Area" localSheetId="11">Vero_Annual_Data!$A$4:$Q$53</definedName>
    <definedName name="_xlnm.Print_Area">#REF!</definedName>
    <definedName name="_xlnm.Print_Titles" localSheetId="4">Annual_Data!$A:$A</definedName>
    <definedName name="_xlnm.Print_Titles" localSheetId="9">GI_Data_Monthly!$A:$B</definedName>
    <definedName name="_xlnm.Print_Titles" localSheetId="7">Population_Annual!$4:$4</definedName>
    <definedName name="_xlnm.Print_Titles" localSheetId="8">Population_Monthly!$4:$4</definedName>
  </definedNames>
  <calcPr calcId="145621"/>
</workbook>
</file>

<file path=xl/calcChain.xml><?xml version="1.0" encoding="utf-8"?>
<calcChain xmlns="http://schemas.openxmlformats.org/spreadsheetml/2006/main">
  <c r="I60" i="49" l="1"/>
  <c r="I59" i="49"/>
  <c r="I58" i="49"/>
  <c r="I57" i="49"/>
  <c r="I56" i="49"/>
  <c r="H55" i="49"/>
  <c r="H54" i="49"/>
  <c r="H53" i="49"/>
  <c r="H52" i="49"/>
  <c r="H51" i="49"/>
  <c r="AJ736" i="48" l="1"/>
  <c r="AJ724" i="48"/>
  <c r="AJ712" i="48"/>
  <c r="AJ700" i="48"/>
  <c r="AJ688" i="48"/>
  <c r="AJ676" i="48"/>
  <c r="AJ664" i="48"/>
  <c r="AJ652" i="48"/>
  <c r="AJ640" i="48"/>
  <c r="AJ628" i="48"/>
  <c r="AJ616" i="48"/>
  <c r="AJ604" i="48"/>
  <c r="AJ592" i="48"/>
  <c r="AJ580" i="48"/>
  <c r="AJ568" i="48"/>
  <c r="AJ556" i="48"/>
  <c r="AJ544" i="48"/>
  <c r="AJ532" i="48"/>
  <c r="AJ520" i="48"/>
  <c r="AJ508" i="48"/>
  <c r="AJ496" i="48"/>
  <c r="AJ484" i="48"/>
  <c r="AJ472" i="48"/>
  <c r="AJ460" i="48"/>
  <c r="AJ448" i="48"/>
  <c r="AJ436" i="48"/>
  <c r="AJ424" i="48"/>
  <c r="AJ412" i="48"/>
  <c r="AJ400" i="48"/>
  <c r="AJ388" i="48"/>
  <c r="AJ376" i="48"/>
  <c r="AJ364" i="48"/>
  <c r="AJ352" i="48"/>
  <c r="AJ340" i="48"/>
  <c r="AJ328" i="48"/>
  <c r="AJ316" i="48"/>
  <c r="AJ304" i="48"/>
  <c r="AJ292" i="48"/>
  <c r="AJ280" i="48"/>
  <c r="AJ268" i="48"/>
  <c r="AJ256" i="48"/>
  <c r="AJ244" i="48"/>
  <c r="AJ232" i="48"/>
  <c r="AJ220" i="48"/>
  <c r="AJ208" i="48"/>
  <c r="AJ196" i="48"/>
  <c r="AJ184" i="48"/>
  <c r="AJ172" i="48"/>
  <c r="AJ160" i="48"/>
  <c r="AJ148" i="48"/>
  <c r="AJ136" i="48"/>
  <c r="AJ124" i="48"/>
  <c r="AJ112" i="48"/>
  <c r="AJ100" i="48"/>
  <c r="AJ88" i="48"/>
  <c r="AJ76" i="48"/>
  <c r="AJ64" i="48"/>
  <c r="AJ52" i="48"/>
  <c r="AJ40" i="48"/>
  <c r="AJ28" i="48"/>
  <c r="AJ16" i="48"/>
  <c r="AH736" i="48" l="1"/>
  <c r="AH724" i="48"/>
  <c r="AH712" i="48"/>
  <c r="AH700" i="48"/>
  <c r="AH688" i="48"/>
  <c r="AH676" i="48"/>
  <c r="AH664" i="48"/>
  <c r="AH652" i="48"/>
  <c r="AH640" i="48"/>
  <c r="AH628" i="48"/>
  <c r="AH616" i="48"/>
  <c r="AH604" i="48"/>
  <c r="AH592" i="48"/>
  <c r="AH580" i="48"/>
  <c r="AH568" i="48"/>
  <c r="AH556" i="48"/>
  <c r="AH16" i="48"/>
  <c r="G544" i="50" l="1"/>
  <c r="G556" i="50" s="1"/>
  <c r="G568" i="50" s="1"/>
  <c r="G580" i="50" s="1"/>
  <c r="G592" i="50" s="1"/>
  <c r="G604" i="50" s="1"/>
  <c r="G616" i="50" s="1"/>
  <c r="G628" i="50" s="1"/>
  <c r="G640" i="50" s="1"/>
  <c r="G652" i="50" s="1"/>
  <c r="G664" i="50" s="1"/>
  <c r="G676" i="50" s="1"/>
  <c r="G688" i="50" s="1"/>
  <c r="G700" i="50" s="1"/>
  <c r="G712" i="50" s="1"/>
  <c r="G724" i="50" s="1"/>
  <c r="G736" i="50" s="1"/>
  <c r="F544" i="50"/>
  <c r="F556" i="50" s="1"/>
  <c r="F568" i="50" s="1"/>
  <c r="F580" i="50" s="1"/>
  <c r="F592" i="50" s="1"/>
  <c r="F604" i="50" s="1"/>
  <c r="F616" i="50" s="1"/>
  <c r="F628" i="50" s="1"/>
  <c r="F640" i="50" s="1"/>
  <c r="F652" i="50" s="1"/>
  <c r="F664" i="50" s="1"/>
  <c r="F676" i="50" s="1"/>
  <c r="F688" i="50" s="1"/>
  <c r="F700" i="50" s="1"/>
  <c r="F712" i="50" s="1"/>
  <c r="F724" i="50" s="1"/>
  <c r="F736" i="50" s="1"/>
  <c r="G543" i="50"/>
  <c r="G555" i="50" s="1"/>
  <c r="G567" i="50" s="1"/>
  <c r="G579" i="50" s="1"/>
  <c r="G591" i="50" s="1"/>
  <c r="G603" i="50" s="1"/>
  <c r="G615" i="50" s="1"/>
  <c r="G627" i="50" s="1"/>
  <c r="G639" i="50" s="1"/>
  <c r="G651" i="50" s="1"/>
  <c r="G663" i="50" s="1"/>
  <c r="G675" i="50" s="1"/>
  <c r="G687" i="50" s="1"/>
  <c r="G699" i="50" s="1"/>
  <c r="G711" i="50" s="1"/>
  <c r="G723" i="50" s="1"/>
  <c r="G735" i="50" s="1"/>
  <c r="F543" i="50"/>
  <c r="F555" i="50" s="1"/>
  <c r="F567" i="50" s="1"/>
  <c r="F579" i="50" s="1"/>
  <c r="F591" i="50" s="1"/>
  <c r="F603" i="50" s="1"/>
  <c r="F615" i="50" s="1"/>
  <c r="F627" i="50" s="1"/>
  <c r="F639" i="50" s="1"/>
  <c r="F651" i="50" s="1"/>
  <c r="F663" i="50" s="1"/>
  <c r="F675" i="50" s="1"/>
  <c r="F687" i="50" s="1"/>
  <c r="F699" i="50" s="1"/>
  <c r="F711" i="50" s="1"/>
  <c r="F723" i="50" s="1"/>
  <c r="F735" i="50" s="1"/>
  <c r="G542" i="50"/>
  <c r="G554" i="50" s="1"/>
  <c r="G566" i="50" s="1"/>
  <c r="G578" i="50" s="1"/>
  <c r="G590" i="50" s="1"/>
  <c r="G602" i="50" s="1"/>
  <c r="G614" i="50" s="1"/>
  <c r="G626" i="50" s="1"/>
  <c r="G638" i="50" s="1"/>
  <c r="G650" i="50" s="1"/>
  <c r="G662" i="50" s="1"/>
  <c r="G674" i="50" s="1"/>
  <c r="G686" i="50" s="1"/>
  <c r="G698" i="50" s="1"/>
  <c r="G710" i="50" s="1"/>
  <c r="G722" i="50" s="1"/>
  <c r="G734" i="50" s="1"/>
  <c r="F542" i="50"/>
  <c r="F554" i="50" s="1"/>
  <c r="F566" i="50" s="1"/>
  <c r="F578" i="50" s="1"/>
  <c r="F590" i="50" s="1"/>
  <c r="F602" i="50" s="1"/>
  <c r="F614" i="50" s="1"/>
  <c r="F626" i="50" s="1"/>
  <c r="F638" i="50" s="1"/>
  <c r="F650" i="50" s="1"/>
  <c r="F662" i="50" s="1"/>
  <c r="F674" i="50" s="1"/>
  <c r="F686" i="50" s="1"/>
  <c r="F698" i="50" s="1"/>
  <c r="F710" i="50" s="1"/>
  <c r="F722" i="50" s="1"/>
  <c r="F734" i="50" s="1"/>
  <c r="G541" i="50"/>
  <c r="G553" i="50" s="1"/>
  <c r="G565" i="50" s="1"/>
  <c r="G577" i="50" s="1"/>
  <c r="G589" i="50" s="1"/>
  <c r="G601" i="50" s="1"/>
  <c r="G613" i="50" s="1"/>
  <c r="G625" i="50" s="1"/>
  <c r="G637" i="50" s="1"/>
  <c r="G649" i="50" s="1"/>
  <c r="G661" i="50" s="1"/>
  <c r="G673" i="50" s="1"/>
  <c r="G685" i="50" s="1"/>
  <c r="G697" i="50" s="1"/>
  <c r="G709" i="50" s="1"/>
  <c r="G721" i="50" s="1"/>
  <c r="G733" i="50" s="1"/>
  <c r="F541" i="50"/>
  <c r="F553" i="50" s="1"/>
  <c r="F565" i="50" s="1"/>
  <c r="F577" i="50" s="1"/>
  <c r="F589" i="50" s="1"/>
  <c r="F601" i="50" s="1"/>
  <c r="F613" i="50" s="1"/>
  <c r="F625" i="50" s="1"/>
  <c r="F637" i="50" s="1"/>
  <c r="F649" i="50" s="1"/>
  <c r="F661" i="50" s="1"/>
  <c r="F673" i="50" s="1"/>
  <c r="F685" i="50" s="1"/>
  <c r="F697" i="50" s="1"/>
  <c r="F709" i="50" s="1"/>
  <c r="F721" i="50" s="1"/>
  <c r="F733" i="50" s="1"/>
  <c r="G540" i="50"/>
  <c r="G552" i="50" s="1"/>
  <c r="G564" i="50" s="1"/>
  <c r="G576" i="50" s="1"/>
  <c r="G588" i="50" s="1"/>
  <c r="G600" i="50" s="1"/>
  <c r="G612" i="50" s="1"/>
  <c r="G624" i="50" s="1"/>
  <c r="G636" i="50" s="1"/>
  <c r="G648" i="50" s="1"/>
  <c r="G660" i="50" s="1"/>
  <c r="G672" i="50" s="1"/>
  <c r="G684" i="50" s="1"/>
  <c r="G696" i="50" s="1"/>
  <c r="G708" i="50" s="1"/>
  <c r="G720" i="50" s="1"/>
  <c r="G732" i="50" s="1"/>
  <c r="F540" i="50"/>
  <c r="F552" i="50" s="1"/>
  <c r="F564" i="50" s="1"/>
  <c r="F576" i="50" s="1"/>
  <c r="F588" i="50" s="1"/>
  <c r="F600" i="50" s="1"/>
  <c r="F612" i="50" s="1"/>
  <c r="F624" i="50" s="1"/>
  <c r="F636" i="50" s="1"/>
  <c r="F648" i="50" s="1"/>
  <c r="F660" i="50" s="1"/>
  <c r="F672" i="50" s="1"/>
  <c r="F684" i="50" s="1"/>
  <c r="F696" i="50" s="1"/>
  <c r="F708" i="50" s="1"/>
  <c r="F720" i="50" s="1"/>
  <c r="F732" i="50" s="1"/>
  <c r="G539" i="50"/>
  <c r="G551" i="50" s="1"/>
  <c r="G563" i="50" s="1"/>
  <c r="G575" i="50" s="1"/>
  <c r="G587" i="50" s="1"/>
  <c r="G599" i="50" s="1"/>
  <c r="G611" i="50" s="1"/>
  <c r="G623" i="50" s="1"/>
  <c r="G635" i="50" s="1"/>
  <c r="G647" i="50" s="1"/>
  <c r="G659" i="50" s="1"/>
  <c r="G671" i="50" s="1"/>
  <c r="G683" i="50" s="1"/>
  <c r="G695" i="50" s="1"/>
  <c r="G707" i="50" s="1"/>
  <c r="G719" i="50" s="1"/>
  <c r="G731" i="50" s="1"/>
  <c r="F539" i="50"/>
  <c r="F551" i="50" s="1"/>
  <c r="F563" i="50" s="1"/>
  <c r="F575" i="50" s="1"/>
  <c r="F587" i="50" s="1"/>
  <c r="F599" i="50" s="1"/>
  <c r="F611" i="50" s="1"/>
  <c r="F623" i="50" s="1"/>
  <c r="F635" i="50" s="1"/>
  <c r="F647" i="50" s="1"/>
  <c r="F659" i="50" s="1"/>
  <c r="F671" i="50" s="1"/>
  <c r="F683" i="50" s="1"/>
  <c r="F695" i="50" s="1"/>
  <c r="F707" i="50" s="1"/>
  <c r="F719" i="50" s="1"/>
  <c r="F731" i="50" s="1"/>
  <c r="G538" i="50"/>
  <c r="G550" i="50" s="1"/>
  <c r="G562" i="50" s="1"/>
  <c r="G574" i="50" s="1"/>
  <c r="G586" i="50" s="1"/>
  <c r="G598" i="50" s="1"/>
  <c r="G610" i="50" s="1"/>
  <c r="G622" i="50" s="1"/>
  <c r="G634" i="50" s="1"/>
  <c r="G646" i="50" s="1"/>
  <c r="G658" i="50" s="1"/>
  <c r="G670" i="50" s="1"/>
  <c r="G682" i="50" s="1"/>
  <c r="G694" i="50" s="1"/>
  <c r="G706" i="50" s="1"/>
  <c r="G718" i="50" s="1"/>
  <c r="G730" i="50" s="1"/>
  <c r="F538" i="50"/>
  <c r="F550" i="50" s="1"/>
  <c r="F562" i="50" s="1"/>
  <c r="F574" i="50" s="1"/>
  <c r="F586" i="50" s="1"/>
  <c r="F598" i="50" s="1"/>
  <c r="F610" i="50" s="1"/>
  <c r="F622" i="50" s="1"/>
  <c r="F634" i="50" s="1"/>
  <c r="F646" i="50" s="1"/>
  <c r="F658" i="50" s="1"/>
  <c r="F670" i="50" s="1"/>
  <c r="F682" i="50" s="1"/>
  <c r="F694" i="50" s="1"/>
  <c r="F706" i="50" s="1"/>
  <c r="F718" i="50" s="1"/>
  <c r="F730" i="50" s="1"/>
  <c r="G537" i="50"/>
  <c r="G549" i="50" s="1"/>
  <c r="G561" i="50" s="1"/>
  <c r="G573" i="50" s="1"/>
  <c r="G585" i="50" s="1"/>
  <c r="G597" i="50" s="1"/>
  <c r="G609" i="50" s="1"/>
  <c r="G621" i="50" s="1"/>
  <c r="G633" i="50" s="1"/>
  <c r="G645" i="50" s="1"/>
  <c r="G657" i="50" s="1"/>
  <c r="G669" i="50" s="1"/>
  <c r="G681" i="50" s="1"/>
  <c r="G693" i="50" s="1"/>
  <c r="G705" i="50" s="1"/>
  <c r="G717" i="50" s="1"/>
  <c r="G729" i="50" s="1"/>
  <c r="F537" i="50"/>
  <c r="F549" i="50" s="1"/>
  <c r="F561" i="50" s="1"/>
  <c r="F573" i="50" s="1"/>
  <c r="F585" i="50" s="1"/>
  <c r="F597" i="50" s="1"/>
  <c r="F609" i="50" s="1"/>
  <c r="F621" i="50" s="1"/>
  <c r="F633" i="50" s="1"/>
  <c r="F645" i="50" s="1"/>
  <c r="F657" i="50" s="1"/>
  <c r="F669" i="50" s="1"/>
  <c r="F681" i="50" s="1"/>
  <c r="F693" i="50" s="1"/>
  <c r="F705" i="50" s="1"/>
  <c r="F717" i="50" s="1"/>
  <c r="F729" i="50" s="1"/>
  <c r="G536" i="50"/>
  <c r="G548" i="50" s="1"/>
  <c r="G560" i="50" s="1"/>
  <c r="G572" i="50" s="1"/>
  <c r="G584" i="50" s="1"/>
  <c r="G596" i="50" s="1"/>
  <c r="G608" i="50" s="1"/>
  <c r="G620" i="50" s="1"/>
  <c r="G632" i="50" s="1"/>
  <c r="G644" i="50" s="1"/>
  <c r="G656" i="50" s="1"/>
  <c r="G668" i="50" s="1"/>
  <c r="G680" i="50" s="1"/>
  <c r="G692" i="50" s="1"/>
  <c r="G704" i="50" s="1"/>
  <c r="G716" i="50" s="1"/>
  <c r="G728" i="50" s="1"/>
  <c r="F536" i="50"/>
  <c r="F548" i="50" s="1"/>
  <c r="F560" i="50" s="1"/>
  <c r="F572" i="50" s="1"/>
  <c r="F584" i="50" s="1"/>
  <c r="F596" i="50" s="1"/>
  <c r="F608" i="50" s="1"/>
  <c r="F620" i="50" s="1"/>
  <c r="F632" i="50" s="1"/>
  <c r="F644" i="50" s="1"/>
  <c r="F656" i="50" s="1"/>
  <c r="F668" i="50" s="1"/>
  <c r="F680" i="50" s="1"/>
  <c r="F692" i="50" s="1"/>
  <c r="F704" i="50" s="1"/>
  <c r="F716" i="50" s="1"/>
  <c r="F728" i="50" s="1"/>
  <c r="G535" i="50"/>
  <c r="G547" i="50" s="1"/>
  <c r="G559" i="50" s="1"/>
  <c r="G571" i="50" s="1"/>
  <c r="G583" i="50" s="1"/>
  <c r="G595" i="50" s="1"/>
  <c r="G607" i="50" s="1"/>
  <c r="G619" i="50" s="1"/>
  <c r="G631" i="50" s="1"/>
  <c r="G643" i="50" s="1"/>
  <c r="G655" i="50" s="1"/>
  <c r="G667" i="50" s="1"/>
  <c r="G679" i="50" s="1"/>
  <c r="G691" i="50" s="1"/>
  <c r="G703" i="50" s="1"/>
  <c r="G715" i="50" s="1"/>
  <c r="G727" i="50" s="1"/>
  <c r="F535" i="50"/>
  <c r="F547" i="50" s="1"/>
  <c r="F559" i="50" s="1"/>
  <c r="F571" i="50" s="1"/>
  <c r="F583" i="50" s="1"/>
  <c r="F595" i="50" s="1"/>
  <c r="F607" i="50" s="1"/>
  <c r="F619" i="50" s="1"/>
  <c r="F631" i="50" s="1"/>
  <c r="F643" i="50" s="1"/>
  <c r="F655" i="50" s="1"/>
  <c r="F667" i="50" s="1"/>
  <c r="F679" i="50" s="1"/>
  <c r="F691" i="50" s="1"/>
  <c r="F703" i="50" s="1"/>
  <c r="F715" i="50" s="1"/>
  <c r="F727" i="50" s="1"/>
  <c r="G534" i="50"/>
  <c r="G546" i="50" s="1"/>
  <c r="G558" i="50" s="1"/>
  <c r="G570" i="50" s="1"/>
  <c r="G582" i="50" s="1"/>
  <c r="G594" i="50" s="1"/>
  <c r="G606" i="50" s="1"/>
  <c r="G618" i="50" s="1"/>
  <c r="G630" i="50" s="1"/>
  <c r="G642" i="50" s="1"/>
  <c r="G654" i="50" s="1"/>
  <c r="G666" i="50" s="1"/>
  <c r="G678" i="50" s="1"/>
  <c r="G690" i="50" s="1"/>
  <c r="G702" i="50" s="1"/>
  <c r="G714" i="50" s="1"/>
  <c r="G726" i="50" s="1"/>
  <c r="F534" i="50"/>
  <c r="F546" i="50" s="1"/>
  <c r="F558" i="50" s="1"/>
  <c r="F570" i="50" s="1"/>
  <c r="F582" i="50" s="1"/>
  <c r="F594" i="50" s="1"/>
  <c r="F606" i="50" s="1"/>
  <c r="F618" i="50" s="1"/>
  <c r="F630" i="50" s="1"/>
  <c r="F642" i="50" s="1"/>
  <c r="F654" i="50" s="1"/>
  <c r="F666" i="50" s="1"/>
  <c r="F678" i="50" s="1"/>
  <c r="F690" i="50" s="1"/>
  <c r="F702" i="50" s="1"/>
  <c r="F714" i="50" s="1"/>
  <c r="F726" i="50" s="1"/>
  <c r="G533" i="50"/>
  <c r="G545" i="50" s="1"/>
  <c r="G557" i="50" s="1"/>
  <c r="G569" i="50" s="1"/>
  <c r="G581" i="50" s="1"/>
  <c r="G593" i="50" s="1"/>
  <c r="G605" i="50" s="1"/>
  <c r="G617" i="50" s="1"/>
  <c r="G629" i="50" s="1"/>
  <c r="G641" i="50" s="1"/>
  <c r="G653" i="50" s="1"/>
  <c r="G665" i="50" s="1"/>
  <c r="G677" i="50" s="1"/>
  <c r="G689" i="50" s="1"/>
  <c r="G701" i="50" s="1"/>
  <c r="G713" i="50" s="1"/>
  <c r="G725" i="50" s="1"/>
  <c r="F533" i="50"/>
  <c r="F545" i="50" s="1"/>
  <c r="F557" i="50" s="1"/>
  <c r="F569" i="50" s="1"/>
  <c r="F581" i="50" s="1"/>
  <c r="F593" i="50" s="1"/>
  <c r="F605" i="50" s="1"/>
  <c r="F617" i="50" s="1"/>
  <c r="F629" i="50" s="1"/>
  <c r="F641" i="50" s="1"/>
  <c r="F653" i="50" s="1"/>
  <c r="F665" i="50" s="1"/>
  <c r="F677" i="50" s="1"/>
  <c r="F689" i="50" s="1"/>
  <c r="F701" i="50" s="1"/>
  <c r="F713" i="50" s="1"/>
  <c r="F725" i="50" s="1"/>
  <c r="I41" i="49"/>
  <c r="I45" i="49"/>
  <c r="I61" i="49"/>
  <c r="H31" i="49"/>
  <c r="H27" i="49"/>
  <c r="I37" i="49"/>
  <c r="I38" i="49"/>
  <c r="I39" i="49"/>
  <c r="H41" i="49"/>
  <c r="H42" i="49"/>
  <c r="H43" i="49"/>
  <c r="H45" i="49"/>
  <c r="H46" i="49"/>
  <c r="H47" i="49"/>
  <c r="H49" i="49"/>
  <c r="H50" i="49"/>
  <c r="H57" i="49"/>
  <c r="H58" i="49"/>
  <c r="H59" i="49"/>
  <c r="H61" i="49"/>
  <c r="H62" i="49"/>
  <c r="H63" i="49"/>
  <c r="I65" i="49"/>
  <c r="I25" i="49"/>
  <c r="I27" i="49"/>
  <c r="I28" i="49"/>
  <c r="I29" i="49"/>
  <c r="I31" i="49"/>
  <c r="I32" i="49"/>
  <c r="I33" i="49"/>
  <c r="I35" i="49"/>
  <c r="H35" i="49" l="1"/>
  <c r="H65" i="49"/>
  <c r="I34" i="49"/>
  <c r="I30" i="49"/>
  <c r="I26" i="49"/>
  <c r="H64" i="49"/>
  <c r="H60" i="49"/>
  <c r="H56" i="49"/>
  <c r="H48" i="49"/>
  <c r="H44" i="49"/>
  <c r="H40" i="49"/>
  <c r="I36" i="49"/>
  <c r="H37" i="49"/>
  <c r="I49" i="49"/>
  <c r="I53" i="49"/>
  <c r="I244" i="50"/>
  <c r="I292" i="50"/>
  <c r="I340" i="50"/>
  <c r="I388" i="50"/>
  <c r="I628" i="50"/>
  <c r="I676" i="50"/>
  <c r="I724" i="50"/>
  <c r="I568" i="50"/>
  <c r="I592" i="50"/>
  <c r="I604" i="50"/>
  <c r="I616" i="50"/>
  <c r="I640" i="50"/>
  <c r="I652" i="50"/>
  <c r="I664" i="50"/>
  <c r="I688" i="50"/>
  <c r="I700" i="50"/>
  <c r="I712" i="50"/>
  <c r="I544" i="50"/>
  <c r="I436" i="50"/>
  <c r="I484" i="50"/>
  <c r="I532" i="50"/>
  <c r="I580" i="50"/>
  <c r="I256" i="50"/>
  <c r="I268" i="50"/>
  <c r="I280" i="50"/>
  <c r="I304" i="50"/>
  <c r="I316" i="50"/>
  <c r="I328" i="50"/>
  <c r="I352" i="50"/>
  <c r="I364" i="50"/>
  <c r="I376" i="50"/>
  <c r="I400" i="50"/>
  <c r="I412" i="50"/>
  <c r="I424" i="50"/>
  <c r="I448" i="50"/>
  <c r="I460" i="50"/>
  <c r="I472" i="50"/>
  <c r="I496" i="50"/>
  <c r="I508" i="50"/>
  <c r="I520" i="50"/>
  <c r="I556" i="50"/>
  <c r="H33" i="49"/>
  <c r="H39" i="49"/>
  <c r="I43" i="49"/>
  <c r="H26" i="49"/>
  <c r="H28" i="49"/>
  <c r="H30" i="49"/>
  <c r="H32" i="49"/>
  <c r="H34" i="49"/>
  <c r="H36" i="49"/>
  <c r="H38" i="49"/>
  <c r="I64" i="49"/>
  <c r="I62" i="49"/>
  <c r="I54" i="49"/>
  <c r="I52" i="49"/>
  <c r="I50" i="49"/>
  <c r="I48" i="49"/>
  <c r="I46" i="49"/>
  <c r="I44" i="49"/>
  <c r="I42" i="49"/>
  <c r="I40" i="49"/>
  <c r="H25" i="49"/>
  <c r="I63" i="49"/>
  <c r="I55" i="49"/>
  <c r="I51" i="49"/>
  <c r="I47" i="49"/>
  <c r="H29" i="49"/>
  <c r="AS569" i="21" l="1"/>
  <c r="AS581" i="21" s="1"/>
  <c r="AS593" i="21" s="1"/>
  <c r="AS605" i="21" s="1"/>
  <c r="AS617" i="21" s="1"/>
  <c r="AS629" i="21" s="1"/>
  <c r="AS641" i="21" s="1"/>
  <c r="AS653" i="21" s="1"/>
  <c r="AS665" i="21" s="1"/>
  <c r="AS677" i="21" s="1"/>
  <c r="AS689" i="21" s="1"/>
  <c r="AS701" i="21" s="1"/>
  <c r="AS713" i="21" s="1"/>
  <c r="AS725" i="21" s="1"/>
  <c r="AS572" i="21"/>
  <c r="AS584" i="21" s="1"/>
  <c r="AS596" i="21" s="1"/>
  <c r="AS608" i="21" s="1"/>
  <c r="AS620" i="21" s="1"/>
  <c r="AS632" i="21" s="1"/>
  <c r="AS644" i="21" s="1"/>
  <c r="AS656" i="21" s="1"/>
  <c r="AS668" i="21" s="1"/>
  <c r="AS680" i="21" s="1"/>
  <c r="AS692" i="21" s="1"/>
  <c r="AS704" i="21" s="1"/>
  <c r="AS716" i="21" s="1"/>
  <c r="AS728" i="21" s="1"/>
  <c r="AS573" i="21"/>
  <c r="AS585" i="21" s="1"/>
  <c r="AS597" i="21" s="1"/>
  <c r="AS609" i="21" s="1"/>
  <c r="AS621" i="21" s="1"/>
  <c r="AS633" i="21" s="1"/>
  <c r="AS645" i="21" s="1"/>
  <c r="AS657" i="21" s="1"/>
  <c r="AS669" i="21" s="1"/>
  <c r="AS681" i="21" s="1"/>
  <c r="AS693" i="21" s="1"/>
  <c r="AS705" i="21" s="1"/>
  <c r="AS717" i="21" s="1"/>
  <c r="AS729" i="21" s="1"/>
  <c r="AS576" i="21"/>
  <c r="AS588" i="21" s="1"/>
  <c r="AS600" i="21" s="1"/>
  <c r="AS612" i="21" s="1"/>
  <c r="AS624" i="21" s="1"/>
  <c r="AS636" i="21" s="1"/>
  <c r="AS648" i="21" s="1"/>
  <c r="AS660" i="21" s="1"/>
  <c r="AS672" i="21" s="1"/>
  <c r="AS684" i="21" s="1"/>
  <c r="AS696" i="21" s="1"/>
  <c r="AS708" i="21" s="1"/>
  <c r="AS720" i="21" s="1"/>
  <c r="AS732" i="21" s="1"/>
  <c r="AS577" i="21"/>
  <c r="AS580" i="21"/>
  <c r="AS592" i="21" s="1"/>
  <c r="AS604" i="21" s="1"/>
  <c r="AS616" i="21" s="1"/>
  <c r="AS628" i="21" s="1"/>
  <c r="AS640" i="21" s="1"/>
  <c r="AS652" i="21" s="1"/>
  <c r="AS664" i="21" s="1"/>
  <c r="AS676" i="21" s="1"/>
  <c r="AS688" i="21" s="1"/>
  <c r="AS700" i="21" s="1"/>
  <c r="AS712" i="21" s="1"/>
  <c r="AS724" i="21" s="1"/>
  <c r="AS736" i="21" s="1"/>
  <c r="AS570" i="21"/>
  <c r="AS582" i="21" s="1"/>
  <c r="AS594" i="21" s="1"/>
  <c r="AS606" i="21" s="1"/>
  <c r="AS618" i="21" s="1"/>
  <c r="AS630" i="21" s="1"/>
  <c r="AS642" i="21" s="1"/>
  <c r="AS654" i="21" s="1"/>
  <c r="AS666" i="21" s="1"/>
  <c r="AS678" i="21" s="1"/>
  <c r="AS690" i="21" s="1"/>
  <c r="AS702" i="21" s="1"/>
  <c r="AS714" i="21" s="1"/>
  <c r="AS726" i="21" s="1"/>
  <c r="AS571" i="21"/>
  <c r="AS574" i="21"/>
  <c r="AS575" i="21"/>
  <c r="AS587" i="21" s="1"/>
  <c r="AS599" i="21" s="1"/>
  <c r="AS611" i="21" s="1"/>
  <c r="AS623" i="21" s="1"/>
  <c r="AS635" i="21" s="1"/>
  <c r="AS647" i="21" s="1"/>
  <c r="AS659" i="21" s="1"/>
  <c r="AS671" i="21" s="1"/>
  <c r="AS683" i="21" s="1"/>
  <c r="AS695" i="21" s="1"/>
  <c r="AS707" i="21" s="1"/>
  <c r="AS719" i="21" s="1"/>
  <c r="AS731" i="21" s="1"/>
  <c r="AS578" i="21"/>
  <c r="AS590" i="21" s="1"/>
  <c r="AS602" i="21" s="1"/>
  <c r="AS614" i="21" s="1"/>
  <c r="AS626" i="21" s="1"/>
  <c r="AS638" i="21" s="1"/>
  <c r="AS650" i="21" s="1"/>
  <c r="AS662" i="21" s="1"/>
  <c r="AS674" i="21" s="1"/>
  <c r="AS686" i="21" s="1"/>
  <c r="AS698" i="21" s="1"/>
  <c r="AS710" i="21" s="1"/>
  <c r="AS722" i="21" s="1"/>
  <c r="AS734" i="21" s="1"/>
  <c r="AS579" i="21"/>
  <c r="AS583" i="21"/>
  <c r="AS595" i="21" s="1"/>
  <c r="AS607" i="21" s="1"/>
  <c r="AS619" i="21" s="1"/>
  <c r="AS631" i="21" s="1"/>
  <c r="AS643" i="21" s="1"/>
  <c r="AS655" i="21" s="1"/>
  <c r="AS667" i="21" s="1"/>
  <c r="AS679" i="21" s="1"/>
  <c r="AS691" i="21" s="1"/>
  <c r="AS703" i="21" s="1"/>
  <c r="AS715" i="21" s="1"/>
  <c r="AS727" i="21" s="1"/>
  <c r="AS586" i="21"/>
  <c r="AS598" i="21" s="1"/>
  <c r="AS610" i="21" s="1"/>
  <c r="AS622" i="21" s="1"/>
  <c r="AS634" i="21" s="1"/>
  <c r="AS646" i="21" s="1"/>
  <c r="AS658" i="21" s="1"/>
  <c r="AS670" i="21" s="1"/>
  <c r="AS682" i="21" s="1"/>
  <c r="AS694" i="21" s="1"/>
  <c r="AS706" i="21" s="1"/>
  <c r="AS718" i="21" s="1"/>
  <c r="AS730" i="21" s="1"/>
  <c r="AS589" i="21"/>
  <c r="AS601" i="21" s="1"/>
  <c r="AS613" i="21" s="1"/>
  <c r="AS625" i="21" s="1"/>
  <c r="AS591" i="21"/>
  <c r="AS603" i="21"/>
  <c r="AS615" i="21" s="1"/>
  <c r="AS627" i="21" s="1"/>
  <c r="AS639" i="21" s="1"/>
  <c r="AS651" i="21" s="1"/>
  <c r="AS663" i="21" s="1"/>
  <c r="AS675" i="21" s="1"/>
  <c r="AS687" i="21" s="1"/>
  <c r="AS699" i="21" s="1"/>
  <c r="AS711" i="21" s="1"/>
  <c r="AS723" i="21" s="1"/>
  <c r="AS735" i="21" s="1"/>
  <c r="AS637" i="21"/>
  <c r="AS649" i="21" s="1"/>
  <c r="AS661" i="21" s="1"/>
  <c r="AS673" i="21" s="1"/>
  <c r="AS685" i="21" s="1"/>
  <c r="AS697" i="21" s="1"/>
  <c r="AS709" i="21" s="1"/>
  <c r="AS721" i="21" s="1"/>
  <c r="AS733" i="21" s="1"/>
  <c r="AR577" i="21"/>
  <c r="AR589" i="21" s="1"/>
  <c r="AR601" i="21" s="1"/>
  <c r="AR613" i="21" s="1"/>
  <c r="AR625" i="21" s="1"/>
  <c r="AR637" i="21" s="1"/>
  <c r="AR649" i="21" s="1"/>
  <c r="AR661" i="21" s="1"/>
  <c r="AR673" i="21" s="1"/>
  <c r="AR685" i="21" s="1"/>
  <c r="AR697" i="21" s="1"/>
  <c r="AR709" i="21" s="1"/>
  <c r="AR721" i="21" s="1"/>
  <c r="AR733" i="21" s="1"/>
  <c r="AR569" i="21"/>
  <c r="AR581" i="21" s="1"/>
  <c r="AR593" i="21" s="1"/>
  <c r="AR605" i="21" s="1"/>
  <c r="AR617" i="21" s="1"/>
  <c r="AR629" i="21" s="1"/>
  <c r="AR641" i="21" s="1"/>
  <c r="AR653" i="21" s="1"/>
  <c r="AR665" i="21" s="1"/>
  <c r="AR677" i="21" s="1"/>
  <c r="AR689" i="21" s="1"/>
  <c r="AR701" i="21" s="1"/>
  <c r="AR713" i="21" s="1"/>
  <c r="AR725" i="21" s="1"/>
  <c r="AR573" i="21"/>
  <c r="AR585" i="21" s="1"/>
  <c r="AR597" i="21" s="1"/>
  <c r="AR609" i="21" s="1"/>
  <c r="AR621" i="21" s="1"/>
  <c r="AR633" i="21" s="1"/>
  <c r="AR645" i="21" s="1"/>
  <c r="AR657" i="21" s="1"/>
  <c r="AR669" i="21" s="1"/>
  <c r="AR681" i="21" s="1"/>
  <c r="AR693" i="21" s="1"/>
  <c r="AR705" i="21" s="1"/>
  <c r="AR717" i="21" s="1"/>
  <c r="AR729" i="21" s="1"/>
  <c r="AR570" i="21"/>
  <c r="AR582" i="21" s="1"/>
  <c r="AR594" i="21" s="1"/>
  <c r="AR606" i="21" s="1"/>
  <c r="AR618" i="21" s="1"/>
  <c r="AR630" i="21" s="1"/>
  <c r="AR642" i="21" s="1"/>
  <c r="AR654" i="21" s="1"/>
  <c r="AR666" i="21" s="1"/>
  <c r="AR678" i="21" s="1"/>
  <c r="AR690" i="21" s="1"/>
  <c r="AR702" i="21" s="1"/>
  <c r="AR714" i="21" s="1"/>
  <c r="AR726" i="21" s="1"/>
  <c r="AR571" i="21"/>
  <c r="AR583" i="21" s="1"/>
  <c r="AR595" i="21" s="1"/>
  <c r="AR607" i="21" s="1"/>
  <c r="AR619" i="21" s="1"/>
  <c r="AR631" i="21" s="1"/>
  <c r="AR643" i="21" s="1"/>
  <c r="AR655" i="21" s="1"/>
  <c r="AR667" i="21" s="1"/>
  <c r="AR679" i="21" s="1"/>
  <c r="AR691" i="21" s="1"/>
  <c r="AR703" i="21" s="1"/>
  <c r="AR715" i="21" s="1"/>
  <c r="AR727" i="21" s="1"/>
  <c r="AR572" i="21"/>
  <c r="AR584" i="21" s="1"/>
  <c r="AR596" i="21" s="1"/>
  <c r="AR608" i="21" s="1"/>
  <c r="AR620" i="21" s="1"/>
  <c r="AR632" i="21" s="1"/>
  <c r="AR644" i="21" s="1"/>
  <c r="AR656" i="21" s="1"/>
  <c r="AR668" i="21" s="1"/>
  <c r="AR680" i="21" s="1"/>
  <c r="AR692" i="21" s="1"/>
  <c r="AR704" i="21" s="1"/>
  <c r="AR716" i="21" s="1"/>
  <c r="AR728" i="21" s="1"/>
  <c r="AR574" i="21"/>
  <c r="AR586" i="21" s="1"/>
  <c r="AR598" i="21" s="1"/>
  <c r="AR610" i="21" s="1"/>
  <c r="AR622" i="21" s="1"/>
  <c r="AR634" i="21" s="1"/>
  <c r="AR646" i="21" s="1"/>
  <c r="AR658" i="21" s="1"/>
  <c r="AR670" i="21" s="1"/>
  <c r="AR682" i="21" s="1"/>
  <c r="AR694" i="21" s="1"/>
  <c r="AR706" i="21" s="1"/>
  <c r="AR718" i="21" s="1"/>
  <c r="AR730" i="21" s="1"/>
  <c r="AR575" i="21"/>
  <c r="AR587" i="21" s="1"/>
  <c r="AR599" i="21" s="1"/>
  <c r="AR611" i="21" s="1"/>
  <c r="AR623" i="21" s="1"/>
  <c r="AR635" i="21" s="1"/>
  <c r="AR647" i="21" s="1"/>
  <c r="AR659" i="21" s="1"/>
  <c r="AR671" i="21" s="1"/>
  <c r="AR683" i="21" s="1"/>
  <c r="AR695" i="21" s="1"/>
  <c r="AR707" i="21" s="1"/>
  <c r="AR719" i="21" s="1"/>
  <c r="AR731" i="21" s="1"/>
  <c r="AR576" i="21"/>
  <c r="AR588" i="21" s="1"/>
  <c r="AR600" i="21" s="1"/>
  <c r="AR612" i="21" s="1"/>
  <c r="AR624" i="21" s="1"/>
  <c r="AR636" i="21" s="1"/>
  <c r="AR648" i="21" s="1"/>
  <c r="AR660" i="21" s="1"/>
  <c r="AR672" i="21" s="1"/>
  <c r="AR684" i="21" s="1"/>
  <c r="AR696" i="21" s="1"/>
  <c r="AR708" i="21" s="1"/>
  <c r="AR720" i="21" s="1"/>
  <c r="AR732" i="21" s="1"/>
  <c r="AR578" i="21"/>
  <c r="AR590" i="21" s="1"/>
  <c r="AR602" i="21" s="1"/>
  <c r="AR614" i="21" s="1"/>
  <c r="AR626" i="21" s="1"/>
  <c r="AR638" i="21" s="1"/>
  <c r="AR650" i="21" s="1"/>
  <c r="AR662" i="21" s="1"/>
  <c r="AR674" i="21" s="1"/>
  <c r="AR686" i="21" s="1"/>
  <c r="AR698" i="21" s="1"/>
  <c r="AR710" i="21" s="1"/>
  <c r="AR722" i="21" s="1"/>
  <c r="AR734" i="21" s="1"/>
  <c r="AR579" i="21"/>
  <c r="AR591" i="21" s="1"/>
  <c r="AR603" i="21" s="1"/>
  <c r="AR615" i="21" s="1"/>
  <c r="AR627" i="21" s="1"/>
  <c r="AR639" i="21" s="1"/>
  <c r="AR651" i="21" s="1"/>
  <c r="AR663" i="21" s="1"/>
  <c r="AR675" i="21" s="1"/>
  <c r="AR687" i="21" s="1"/>
  <c r="AR699" i="21" s="1"/>
  <c r="AR711" i="21" s="1"/>
  <c r="AR723" i="21" s="1"/>
  <c r="AR735" i="21" s="1"/>
  <c r="AR580" i="21"/>
  <c r="AR592" i="21" s="1"/>
  <c r="AR604" i="21" s="1"/>
  <c r="AR616" i="21" s="1"/>
  <c r="AR628" i="21" s="1"/>
  <c r="AR640" i="21" s="1"/>
  <c r="AR652" i="21" s="1"/>
  <c r="AR664" i="21" s="1"/>
  <c r="AR676" i="21" s="1"/>
  <c r="AR688" i="21" s="1"/>
  <c r="AR700" i="21" s="1"/>
  <c r="AR712" i="21" s="1"/>
  <c r="AR724" i="21" s="1"/>
  <c r="AR736" i="21" s="1"/>
  <c r="AQ569" i="21"/>
  <c r="AQ581" i="21" s="1"/>
  <c r="AQ593" i="21" s="1"/>
  <c r="AQ605" i="21" s="1"/>
  <c r="AQ617" i="21" s="1"/>
  <c r="AQ629" i="21" s="1"/>
  <c r="AQ641" i="21" s="1"/>
  <c r="AQ653" i="21" s="1"/>
  <c r="AQ665" i="21" s="1"/>
  <c r="AQ677" i="21" s="1"/>
  <c r="AQ689" i="21" s="1"/>
  <c r="AQ701" i="21" s="1"/>
  <c r="AQ713" i="21" s="1"/>
  <c r="AQ725" i="21" s="1"/>
  <c r="AQ572" i="21"/>
  <c r="AQ584" i="21" s="1"/>
  <c r="AQ596" i="21" s="1"/>
  <c r="AQ608" i="21" s="1"/>
  <c r="AQ620" i="21" s="1"/>
  <c r="AQ632" i="21" s="1"/>
  <c r="AQ644" i="21" s="1"/>
  <c r="AQ656" i="21" s="1"/>
  <c r="AQ668" i="21" s="1"/>
  <c r="AQ680" i="21" s="1"/>
  <c r="AQ692" i="21" s="1"/>
  <c r="AQ704" i="21" s="1"/>
  <c r="AQ716" i="21" s="1"/>
  <c r="AQ728" i="21" s="1"/>
  <c r="AQ573" i="21"/>
  <c r="AQ585" i="21" s="1"/>
  <c r="AQ597" i="21" s="1"/>
  <c r="AQ609" i="21" s="1"/>
  <c r="AQ621" i="21" s="1"/>
  <c r="AQ633" i="21" s="1"/>
  <c r="AQ645" i="21" s="1"/>
  <c r="AQ657" i="21" s="1"/>
  <c r="AQ669" i="21" s="1"/>
  <c r="AQ681" i="21" s="1"/>
  <c r="AQ693" i="21" s="1"/>
  <c r="AQ705" i="21" s="1"/>
  <c r="AQ717" i="21" s="1"/>
  <c r="AQ729" i="21" s="1"/>
  <c r="AQ576" i="21"/>
  <c r="AQ588" i="21" s="1"/>
  <c r="AQ600" i="21" s="1"/>
  <c r="AQ612" i="21" s="1"/>
  <c r="AQ624" i="21" s="1"/>
  <c r="AQ636" i="21" s="1"/>
  <c r="AQ648" i="21" s="1"/>
  <c r="AQ660" i="21" s="1"/>
  <c r="AQ672" i="21" s="1"/>
  <c r="AQ684" i="21" s="1"/>
  <c r="AQ696" i="21" s="1"/>
  <c r="AQ708" i="21" s="1"/>
  <c r="AQ720" i="21" s="1"/>
  <c r="AQ732" i="21" s="1"/>
  <c r="AQ577" i="21"/>
  <c r="AQ589" i="21" s="1"/>
  <c r="AQ601" i="21" s="1"/>
  <c r="AQ613" i="21" s="1"/>
  <c r="AQ625" i="21" s="1"/>
  <c r="AQ637" i="21" s="1"/>
  <c r="AQ649" i="21" s="1"/>
  <c r="AQ661" i="21" s="1"/>
  <c r="AQ673" i="21" s="1"/>
  <c r="AQ685" i="21" s="1"/>
  <c r="AQ697" i="21" s="1"/>
  <c r="AQ709" i="21" s="1"/>
  <c r="AQ721" i="21" s="1"/>
  <c r="AQ733" i="21" s="1"/>
  <c r="AQ580" i="21"/>
  <c r="AQ592" i="21" s="1"/>
  <c r="AQ604" i="21" s="1"/>
  <c r="AQ616" i="21" s="1"/>
  <c r="AQ628" i="21" s="1"/>
  <c r="AQ640" i="21" s="1"/>
  <c r="AQ652" i="21" s="1"/>
  <c r="AQ664" i="21" s="1"/>
  <c r="AQ676" i="21" s="1"/>
  <c r="AQ688" i="21" s="1"/>
  <c r="AQ700" i="21" s="1"/>
  <c r="AQ712" i="21" s="1"/>
  <c r="AQ724" i="21" s="1"/>
  <c r="AQ736" i="21" s="1"/>
  <c r="AQ570" i="21"/>
  <c r="AQ582" i="21" s="1"/>
  <c r="AQ594" i="21" s="1"/>
  <c r="AQ606" i="21" s="1"/>
  <c r="AQ618" i="21" s="1"/>
  <c r="AQ630" i="21" s="1"/>
  <c r="AQ642" i="21" s="1"/>
  <c r="AQ654" i="21" s="1"/>
  <c r="AQ666" i="21" s="1"/>
  <c r="AQ678" i="21" s="1"/>
  <c r="AQ690" i="21" s="1"/>
  <c r="AQ702" i="21" s="1"/>
  <c r="AQ714" i="21" s="1"/>
  <c r="AQ726" i="21" s="1"/>
  <c r="AQ571" i="21"/>
  <c r="AQ583" i="21" s="1"/>
  <c r="AQ574" i="21"/>
  <c r="AQ586" i="21" s="1"/>
  <c r="AQ598" i="21" s="1"/>
  <c r="AQ610" i="21" s="1"/>
  <c r="AQ622" i="21" s="1"/>
  <c r="AQ634" i="21" s="1"/>
  <c r="AQ646" i="21" s="1"/>
  <c r="AQ658" i="21" s="1"/>
  <c r="AQ670" i="21" s="1"/>
  <c r="AQ682" i="21" s="1"/>
  <c r="AQ694" i="21" s="1"/>
  <c r="AQ706" i="21" s="1"/>
  <c r="AQ718" i="21" s="1"/>
  <c r="AQ730" i="21" s="1"/>
  <c r="AQ575" i="21"/>
  <c r="AQ587" i="21" s="1"/>
  <c r="AQ599" i="21" s="1"/>
  <c r="AQ611" i="21" s="1"/>
  <c r="AQ623" i="21" s="1"/>
  <c r="AQ635" i="21" s="1"/>
  <c r="AQ647" i="21" s="1"/>
  <c r="AQ659" i="21" s="1"/>
  <c r="AQ671" i="21" s="1"/>
  <c r="AQ683" i="21" s="1"/>
  <c r="AQ695" i="21" s="1"/>
  <c r="AQ707" i="21" s="1"/>
  <c r="AQ719" i="21" s="1"/>
  <c r="AQ731" i="21" s="1"/>
  <c r="AQ578" i="21"/>
  <c r="AQ590" i="21" s="1"/>
  <c r="AQ602" i="21" s="1"/>
  <c r="AQ614" i="21" s="1"/>
  <c r="AQ626" i="21" s="1"/>
  <c r="AQ638" i="21" s="1"/>
  <c r="AQ650" i="21" s="1"/>
  <c r="AQ662" i="21" s="1"/>
  <c r="AQ674" i="21" s="1"/>
  <c r="AQ686" i="21" s="1"/>
  <c r="AQ698" i="21" s="1"/>
  <c r="AQ710" i="21" s="1"/>
  <c r="AQ722" i="21" s="1"/>
  <c r="AQ734" i="21" s="1"/>
  <c r="AQ579" i="21"/>
  <c r="AQ591" i="21" s="1"/>
  <c r="AQ603" i="21" s="1"/>
  <c r="AQ615" i="21" s="1"/>
  <c r="AQ627" i="21" s="1"/>
  <c r="AQ639" i="21" s="1"/>
  <c r="AQ651" i="21" s="1"/>
  <c r="AQ663" i="21" s="1"/>
  <c r="AQ675" i="21" s="1"/>
  <c r="AQ687" i="21" s="1"/>
  <c r="AQ699" i="21" s="1"/>
  <c r="AQ711" i="21" s="1"/>
  <c r="AQ723" i="21" s="1"/>
  <c r="AQ735" i="21" s="1"/>
  <c r="AQ595" i="21"/>
  <c r="AQ607" i="21" s="1"/>
  <c r="AQ619" i="21" s="1"/>
  <c r="AQ631" i="21" s="1"/>
  <c r="AQ643" i="21" s="1"/>
  <c r="AQ655" i="21" s="1"/>
  <c r="AQ667" i="21" s="1"/>
  <c r="AQ679" i="21" s="1"/>
  <c r="AQ691" i="21" s="1"/>
  <c r="AQ703" i="21" s="1"/>
  <c r="AQ715" i="21" s="1"/>
  <c r="AQ727" i="21" s="1"/>
  <c r="V62" i="19" l="1"/>
  <c r="U62" i="19"/>
  <c r="AC569" i="21"/>
  <c r="Y569" i="21"/>
  <c r="X569" i="21"/>
  <c r="H569" i="21"/>
  <c r="G569" i="21"/>
  <c r="AM420" i="21" l="1"/>
  <c r="AK420" i="21" s="1"/>
  <c r="AM408" i="21"/>
  <c r="AM409" i="21"/>
  <c r="AK410" i="21"/>
  <c r="AK411" i="21"/>
  <c r="AK412" i="21"/>
  <c r="AK413" i="21"/>
  <c r="AK414" i="21"/>
  <c r="AK415" i="21"/>
  <c r="AK416" i="21"/>
  <c r="AK417" i="21"/>
  <c r="AK418" i="21"/>
  <c r="AK419" i="21"/>
  <c r="AK422" i="21"/>
  <c r="AK423" i="21"/>
  <c r="AK424" i="21"/>
  <c r="AK425" i="21"/>
  <c r="AK426" i="21"/>
  <c r="AK427" i="21"/>
  <c r="AK428" i="21"/>
  <c r="AK429" i="21"/>
  <c r="AK430" i="21"/>
  <c r="AK431" i="21"/>
  <c r="AK434" i="21"/>
  <c r="AK435" i="21"/>
  <c r="AK436" i="21"/>
  <c r="AK437" i="21"/>
  <c r="AK438" i="21"/>
  <c r="AK439" i="21"/>
  <c r="AK440" i="21"/>
  <c r="AK441" i="21"/>
  <c r="AK442" i="21"/>
  <c r="AK443" i="21"/>
  <c r="AK446" i="21"/>
  <c r="AK447" i="21"/>
  <c r="AK448" i="21"/>
  <c r="AK449" i="21"/>
  <c r="AK450" i="21"/>
  <c r="AK451" i="21"/>
  <c r="AK452" i="21"/>
  <c r="AK453" i="21"/>
  <c r="AK454" i="21"/>
  <c r="AK455" i="21"/>
  <c r="AK458" i="21"/>
  <c r="AK459" i="21"/>
  <c r="AK460" i="21"/>
  <c r="AK461" i="21"/>
  <c r="AK462" i="21"/>
  <c r="AK463" i="21"/>
  <c r="AK464" i="21"/>
  <c r="AK465" i="21"/>
  <c r="AK466" i="21"/>
  <c r="AK467" i="21"/>
  <c r="AK470" i="21"/>
  <c r="AK471" i="21"/>
  <c r="AK472" i="21"/>
  <c r="AK473" i="21"/>
  <c r="AK474" i="21"/>
  <c r="AK475" i="21"/>
  <c r="AK476" i="21"/>
  <c r="AK477" i="21"/>
  <c r="AK478" i="21"/>
  <c r="AK479" i="21"/>
  <c r="AK482" i="21"/>
  <c r="AK483" i="21"/>
  <c r="AK484" i="21"/>
  <c r="AK485" i="21"/>
  <c r="AK486" i="21"/>
  <c r="AK487" i="21"/>
  <c r="AK488" i="21"/>
  <c r="AK489" i="21"/>
  <c r="AK490" i="21"/>
  <c r="AK491" i="21"/>
  <c r="AK494" i="21"/>
  <c r="AK495" i="21"/>
  <c r="AK496" i="21"/>
  <c r="AK497" i="21"/>
  <c r="AK498" i="21"/>
  <c r="AK499" i="21"/>
  <c r="AK500" i="21"/>
  <c r="AK501" i="21"/>
  <c r="AK502" i="21"/>
  <c r="AK503" i="21"/>
  <c r="AK506" i="21"/>
  <c r="AK507" i="21"/>
  <c r="AK508" i="21"/>
  <c r="AK509" i="21"/>
  <c r="AK510" i="21"/>
  <c r="AK511" i="21"/>
  <c r="AK512" i="21"/>
  <c r="AK513" i="21"/>
  <c r="AK514" i="21"/>
  <c r="AK515" i="21"/>
  <c r="AK518" i="21"/>
  <c r="AK519" i="21"/>
  <c r="AK520" i="21"/>
  <c r="AK521" i="21"/>
  <c r="AK522" i="21"/>
  <c r="AK523" i="21"/>
  <c r="AK524" i="21"/>
  <c r="AK525" i="21"/>
  <c r="AK526" i="21"/>
  <c r="AK527" i="21"/>
  <c r="AK530" i="21"/>
  <c r="AK531" i="21"/>
  <c r="AK532" i="21"/>
  <c r="AK533" i="21"/>
  <c r="AK534" i="21"/>
  <c r="AK535" i="21"/>
  <c r="AK536" i="21"/>
  <c r="AK537" i="21"/>
  <c r="AK538" i="21"/>
  <c r="AK539" i="21"/>
  <c r="AK542" i="21"/>
  <c r="AK543" i="21"/>
  <c r="AK544" i="21"/>
  <c r="AK545" i="21"/>
  <c r="AK546" i="21"/>
  <c r="AK547" i="21"/>
  <c r="AK548" i="21"/>
  <c r="AK549" i="21"/>
  <c r="AK550" i="21"/>
  <c r="AK551" i="21"/>
  <c r="AK554" i="21"/>
  <c r="AK555" i="21"/>
  <c r="AK556" i="21"/>
  <c r="AK557" i="21"/>
  <c r="AK558" i="21"/>
  <c r="AK559" i="21"/>
  <c r="AK560" i="21"/>
  <c r="AK561" i="21"/>
  <c r="AK562" i="21"/>
  <c r="AK563" i="21"/>
  <c r="AK566" i="21"/>
  <c r="AK567" i="21"/>
  <c r="AK568" i="21"/>
  <c r="AK569" i="21"/>
  <c r="AK570" i="21"/>
  <c r="AK571" i="21"/>
  <c r="AK572" i="21"/>
  <c r="AK573" i="21"/>
  <c r="AK574" i="21"/>
  <c r="AK575" i="21"/>
  <c r="AK578" i="21"/>
  <c r="AK579" i="21"/>
  <c r="AK580" i="21"/>
  <c r="AK581" i="21"/>
  <c r="AK582" i="21"/>
  <c r="AK583" i="21"/>
  <c r="AK584" i="21"/>
  <c r="AK585" i="21"/>
  <c r="AK586" i="21"/>
  <c r="AK587" i="21"/>
  <c r="AK590" i="21"/>
  <c r="AK591" i="21"/>
  <c r="AK592" i="21"/>
  <c r="AK593" i="21"/>
  <c r="AK594" i="21"/>
  <c r="AK595" i="21"/>
  <c r="AK596" i="21"/>
  <c r="AK597" i="21"/>
  <c r="AK598" i="21"/>
  <c r="AK599" i="21"/>
  <c r="AK602" i="21"/>
  <c r="AK603" i="21"/>
  <c r="AK604" i="21"/>
  <c r="AK605" i="21"/>
  <c r="AK606" i="21"/>
  <c r="AK607" i="21"/>
  <c r="AK608" i="21"/>
  <c r="AK609" i="21"/>
  <c r="AK610" i="21"/>
  <c r="AK611" i="21"/>
  <c r="AK614" i="21"/>
  <c r="AK615" i="21"/>
  <c r="AK616" i="21"/>
  <c r="AK409" i="21"/>
  <c r="AM422" i="21"/>
  <c r="AM423" i="21"/>
  <c r="AM424" i="21"/>
  <c r="AM425" i="21"/>
  <c r="AM426" i="21"/>
  <c r="AM427" i="21"/>
  <c r="AM428" i="21"/>
  <c r="AM429" i="21"/>
  <c r="AM430" i="21"/>
  <c r="AM431" i="21"/>
  <c r="AM432" i="21"/>
  <c r="AK432" i="21" s="1"/>
  <c r="AM433" i="21"/>
  <c r="AM445" i="21" s="1"/>
  <c r="AM434" i="21"/>
  <c r="AM435" i="21"/>
  <c r="AM436" i="21"/>
  <c r="AM437" i="21"/>
  <c r="AM438" i="21"/>
  <c r="AM439" i="21"/>
  <c r="AM440" i="21"/>
  <c r="AM441" i="21"/>
  <c r="AM442" i="21"/>
  <c r="AM443" i="21"/>
  <c r="AM444" i="21"/>
  <c r="AK444" i="21" s="1"/>
  <c r="AM446" i="21"/>
  <c r="AM447" i="21"/>
  <c r="AM448" i="21"/>
  <c r="AM449" i="21"/>
  <c r="AM450" i="21"/>
  <c r="AM451" i="21"/>
  <c r="AM452" i="21"/>
  <c r="AM453" i="21"/>
  <c r="AM454" i="21"/>
  <c r="AM455" i="21"/>
  <c r="AM458" i="21"/>
  <c r="AM459" i="21"/>
  <c r="AM460" i="21"/>
  <c r="AM461" i="21"/>
  <c r="AM462" i="21"/>
  <c r="AM463" i="21"/>
  <c r="AM464" i="21"/>
  <c r="AM465" i="21"/>
  <c r="AM466" i="21"/>
  <c r="AM467" i="21"/>
  <c r="AM470" i="21"/>
  <c r="AM471" i="21"/>
  <c r="AM472" i="21"/>
  <c r="AM473" i="21"/>
  <c r="AM474" i="21"/>
  <c r="AM475" i="21"/>
  <c r="AM476" i="21"/>
  <c r="AM477" i="21"/>
  <c r="AM478" i="21"/>
  <c r="AM479" i="21"/>
  <c r="AM482" i="21"/>
  <c r="AM483" i="21"/>
  <c r="AM484" i="21"/>
  <c r="AM485" i="21"/>
  <c r="AM486" i="21"/>
  <c r="AM487" i="21"/>
  <c r="AM488" i="21"/>
  <c r="AM489" i="21"/>
  <c r="AM490" i="21"/>
  <c r="AM491" i="21"/>
  <c r="AM494" i="21"/>
  <c r="AM495" i="21"/>
  <c r="AM496" i="21"/>
  <c r="AM497" i="21"/>
  <c r="AM498" i="21"/>
  <c r="AM499" i="21"/>
  <c r="AM500" i="21"/>
  <c r="AM501" i="21"/>
  <c r="AM502" i="21"/>
  <c r="AM503" i="21"/>
  <c r="AM506" i="21"/>
  <c r="AM507" i="21"/>
  <c r="AM508" i="21"/>
  <c r="AM509" i="21"/>
  <c r="AM510" i="21"/>
  <c r="AM511" i="21"/>
  <c r="AM512" i="21"/>
  <c r="AM513" i="21"/>
  <c r="AM514" i="21"/>
  <c r="AM515" i="21"/>
  <c r="AM518" i="21"/>
  <c r="AM519" i="21"/>
  <c r="AM520" i="21"/>
  <c r="AM521" i="21"/>
  <c r="AM522" i="21"/>
  <c r="AM523" i="21"/>
  <c r="AM524" i="21"/>
  <c r="AM525" i="21"/>
  <c r="AM526" i="21"/>
  <c r="AM527" i="21"/>
  <c r="AM530" i="21"/>
  <c r="AM531" i="21"/>
  <c r="AM532" i="21"/>
  <c r="AM533" i="21"/>
  <c r="AM534" i="21"/>
  <c r="AM535" i="21"/>
  <c r="AM536" i="21"/>
  <c r="AM537" i="21"/>
  <c r="AM538" i="21"/>
  <c r="AM539" i="21"/>
  <c r="AM542" i="21"/>
  <c r="AM543" i="21"/>
  <c r="AM544" i="21"/>
  <c r="AM545" i="21"/>
  <c r="AM546" i="21"/>
  <c r="AM547" i="21"/>
  <c r="AM548" i="21"/>
  <c r="AM549" i="21"/>
  <c r="AM550" i="21"/>
  <c r="AM551" i="21"/>
  <c r="AM554" i="21"/>
  <c r="AM555" i="21"/>
  <c r="AM556" i="21"/>
  <c r="AM568" i="21" s="1"/>
  <c r="AM580" i="21" s="1"/>
  <c r="AM592" i="21" s="1"/>
  <c r="AM604" i="21" s="1"/>
  <c r="AM616" i="21" s="1"/>
  <c r="AM628" i="21" s="1"/>
  <c r="AM640" i="21" s="1"/>
  <c r="AM652" i="21" s="1"/>
  <c r="AM664" i="21" s="1"/>
  <c r="AM676" i="21" s="1"/>
  <c r="AM688" i="21" s="1"/>
  <c r="AM700" i="21" s="1"/>
  <c r="AM712" i="21" s="1"/>
  <c r="AM724" i="21" s="1"/>
  <c r="AM736" i="21" s="1"/>
  <c r="AM557" i="21"/>
  <c r="AM558" i="21"/>
  <c r="AM559" i="21"/>
  <c r="AM560" i="21"/>
  <c r="AM561" i="21"/>
  <c r="AM562" i="21"/>
  <c r="AM563" i="21"/>
  <c r="AM566" i="21"/>
  <c r="AM567" i="21"/>
  <c r="AM569" i="21"/>
  <c r="AM570" i="21"/>
  <c r="AM571" i="21"/>
  <c r="AM572" i="21"/>
  <c r="AM573" i="21"/>
  <c r="AM574" i="21"/>
  <c r="AM575" i="21"/>
  <c r="AM578" i="21"/>
  <c r="AM579" i="21"/>
  <c r="AM581" i="21"/>
  <c r="AM582" i="21"/>
  <c r="AM583" i="21"/>
  <c r="AM584" i="21"/>
  <c r="AM585" i="21"/>
  <c r="AM586" i="21"/>
  <c r="AM587" i="21"/>
  <c r="AM590" i="21"/>
  <c r="AM591" i="21"/>
  <c r="AM593" i="21"/>
  <c r="AM594" i="21"/>
  <c r="AM595" i="21"/>
  <c r="AM596" i="21"/>
  <c r="AM608" i="21" s="1"/>
  <c r="AM620" i="21" s="1"/>
  <c r="AM632" i="21" s="1"/>
  <c r="AM644" i="21" s="1"/>
  <c r="AM656" i="21" s="1"/>
  <c r="AM668" i="21" s="1"/>
  <c r="AM680" i="21" s="1"/>
  <c r="AM692" i="21" s="1"/>
  <c r="AM704" i="21" s="1"/>
  <c r="AM716" i="21" s="1"/>
  <c r="AM728" i="21" s="1"/>
  <c r="AM597" i="21"/>
  <c r="AM598" i="21"/>
  <c r="AM599" i="21"/>
  <c r="AM602" i="21"/>
  <c r="AM603" i="21"/>
  <c r="AM615" i="21" s="1"/>
  <c r="AM627" i="21" s="1"/>
  <c r="AM639" i="21" s="1"/>
  <c r="AM651" i="21" s="1"/>
  <c r="AM663" i="21" s="1"/>
  <c r="AM675" i="21" s="1"/>
  <c r="AM687" i="21" s="1"/>
  <c r="AM699" i="21" s="1"/>
  <c r="AM711" i="21" s="1"/>
  <c r="AM723" i="21" s="1"/>
  <c r="AM735" i="21" s="1"/>
  <c r="AM605" i="21"/>
  <c r="AM606" i="21"/>
  <c r="AM607" i="21"/>
  <c r="AM609" i="21"/>
  <c r="AM610" i="21"/>
  <c r="AM611" i="21"/>
  <c r="AM614" i="21"/>
  <c r="AM617" i="21"/>
  <c r="AM618" i="21"/>
  <c r="AM619" i="21"/>
  <c r="AM631" i="21" s="1"/>
  <c r="AM643" i="21" s="1"/>
  <c r="AM655" i="21" s="1"/>
  <c r="AM667" i="21" s="1"/>
  <c r="AM679" i="21" s="1"/>
  <c r="AM691" i="21" s="1"/>
  <c r="AM703" i="21" s="1"/>
  <c r="AM715" i="21" s="1"/>
  <c r="AM727" i="21" s="1"/>
  <c r="AM621" i="21"/>
  <c r="AM622" i="21"/>
  <c r="AM623" i="21"/>
  <c r="AM626" i="21"/>
  <c r="AM629" i="21"/>
  <c r="AM630" i="21"/>
  <c r="AM633" i="21"/>
  <c r="AM634" i="21"/>
  <c r="AM635" i="21"/>
  <c r="AM638" i="21"/>
  <c r="AM641" i="21"/>
  <c r="AM642" i="21"/>
  <c r="AM645" i="21"/>
  <c r="AM646" i="21"/>
  <c r="AM647" i="21"/>
  <c r="AM650" i="21"/>
  <c r="AM653" i="21"/>
  <c r="AM654" i="21"/>
  <c r="AM657" i="21"/>
  <c r="AM658" i="21"/>
  <c r="AM659" i="21"/>
  <c r="AM662" i="21"/>
  <c r="AM665" i="21"/>
  <c r="AM666" i="21"/>
  <c r="AM669" i="21"/>
  <c r="AM670" i="21"/>
  <c r="AM671" i="21"/>
  <c r="AM674" i="21"/>
  <c r="AM677" i="21"/>
  <c r="AM678" i="21"/>
  <c r="AM681" i="21"/>
  <c r="AM682" i="21"/>
  <c r="AM683" i="21"/>
  <c r="AM686" i="21"/>
  <c r="AM689" i="21"/>
  <c r="AM690" i="21"/>
  <c r="AM693" i="21"/>
  <c r="AM694" i="21"/>
  <c r="AM695" i="21"/>
  <c r="AM698" i="21"/>
  <c r="AM701" i="21"/>
  <c r="AM702" i="21"/>
  <c r="AM705" i="21"/>
  <c r="AM706" i="21"/>
  <c r="AM707" i="21"/>
  <c r="AM710" i="21"/>
  <c r="AM713" i="21"/>
  <c r="AM714" i="21"/>
  <c r="AM717" i="21"/>
  <c r="AM718" i="21"/>
  <c r="AM719" i="21"/>
  <c r="AM722" i="21"/>
  <c r="AM725" i="21"/>
  <c r="AM726" i="21"/>
  <c r="AM729" i="21"/>
  <c r="AM730" i="21"/>
  <c r="AM731" i="21"/>
  <c r="AM734" i="21"/>
  <c r="AM421" i="21"/>
  <c r="AK421" i="21" s="1"/>
  <c r="AM410" i="21"/>
  <c r="AM411" i="21"/>
  <c r="AM412" i="21"/>
  <c r="AM413" i="21"/>
  <c r="AM414" i="21"/>
  <c r="AM415" i="21"/>
  <c r="AM416" i="21"/>
  <c r="AM417" i="21"/>
  <c r="AM418" i="21"/>
  <c r="AM419" i="21"/>
  <c r="AM456" i="21" l="1"/>
  <c r="AM457" i="21"/>
  <c r="AK445" i="21"/>
  <c r="AK433" i="21"/>
  <c r="O418" i="21" l="1"/>
  <c r="O420" i="21"/>
  <c r="O419" i="21"/>
  <c r="AK456" i="21"/>
  <c r="AM468" i="21"/>
  <c r="AM469" i="21"/>
  <c r="AK457" i="21"/>
  <c r="P418" i="21"/>
  <c r="P419" i="21"/>
  <c r="P420" i="21"/>
  <c r="AK468" i="21" l="1"/>
  <c r="AM480" i="21"/>
  <c r="AM481" i="21"/>
  <c r="AK469" i="21"/>
  <c r="AK480" i="21" l="1"/>
  <c r="AM492" i="21"/>
  <c r="AM493" i="21"/>
  <c r="AK481" i="21"/>
  <c r="AK492" i="21" l="1"/>
  <c r="AM504" i="21"/>
  <c r="AM505" i="21"/>
  <c r="AK493" i="21"/>
  <c r="AK504" i="21" l="1"/>
  <c r="AM516" i="21"/>
  <c r="AM517" i="21"/>
  <c r="AK505" i="21"/>
  <c r="AK516" i="21" l="1"/>
  <c r="AM528" i="21"/>
  <c r="AM529" i="21"/>
  <c r="AK517" i="21"/>
  <c r="CT11" i="19"/>
  <c r="CT12" i="19"/>
  <c r="CT13" i="19"/>
  <c r="CT14" i="19"/>
  <c r="CT15" i="19"/>
  <c r="CT16" i="19"/>
  <c r="CT17" i="19"/>
  <c r="CT18" i="19"/>
  <c r="CT19" i="19"/>
  <c r="CT20" i="19"/>
  <c r="CT21" i="19"/>
  <c r="CT22" i="19"/>
  <c r="CT23" i="19"/>
  <c r="CT24" i="19"/>
  <c r="CT25" i="19"/>
  <c r="CT26" i="19"/>
  <c r="CT27" i="19"/>
  <c r="CT28" i="19"/>
  <c r="CT29" i="19"/>
  <c r="CT30" i="19"/>
  <c r="CT31" i="19"/>
  <c r="CT32" i="19"/>
  <c r="CT33" i="19"/>
  <c r="CT34" i="19"/>
  <c r="CT35" i="19"/>
  <c r="CT36" i="19"/>
  <c r="CT37" i="19"/>
  <c r="CT38" i="19"/>
  <c r="CT39" i="19"/>
  <c r="CT10" i="19"/>
  <c r="AK528" i="21" l="1"/>
  <c r="AM540" i="21"/>
  <c r="AM541" i="21"/>
  <c r="AK529" i="21"/>
  <c r="V63" i="19"/>
  <c r="V64" i="19" s="1"/>
  <c r="V65" i="19" s="1"/>
  <c r="V66" i="19" s="1"/>
  <c r="V67" i="19" s="1"/>
  <c r="V68" i="19" s="1"/>
  <c r="V69" i="19" s="1"/>
  <c r="V70" i="19" s="1"/>
  <c r="V71" i="19" s="1"/>
  <c r="V72" i="19" s="1"/>
  <c r="V73" i="19" s="1"/>
  <c r="V74" i="19" s="1"/>
  <c r="V75" i="19" s="1"/>
  <c r="U63" i="19"/>
  <c r="U64" i="19" s="1"/>
  <c r="U65" i="19" s="1"/>
  <c r="U66" i="19" s="1"/>
  <c r="U67" i="19" s="1"/>
  <c r="U68" i="19" s="1"/>
  <c r="U69" i="19" s="1"/>
  <c r="U70" i="19" s="1"/>
  <c r="U71" i="19" s="1"/>
  <c r="U72" i="19" s="1"/>
  <c r="U73" i="19" s="1"/>
  <c r="U74" i="19" s="1"/>
  <c r="U75" i="19" s="1"/>
  <c r="CT40" i="19"/>
  <c r="AM552" i="21" l="1"/>
  <c r="AK540" i="21"/>
  <c r="AM553" i="21"/>
  <c r="AK541" i="21"/>
  <c r="AM564" i="21" l="1"/>
  <c r="AK552" i="21"/>
  <c r="AM565" i="21"/>
  <c r="AK553" i="21"/>
  <c r="J424" i="5" l="1"/>
  <c r="J420" i="5"/>
  <c r="J423" i="5"/>
  <c r="J422" i="5"/>
  <c r="J421" i="5"/>
  <c r="AM576" i="21"/>
  <c r="AK564" i="21"/>
  <c r="AK565" i="21"/>
  <c r="AM577" i="21"/>
  <c r="AM588" i="21" l="1"/>
  <c r="AK576" i="21"/>
  <c r="AM589" i="21"/>
  <c r="AK577" i="21"/>
  <c r="O66" i="54"/>
  <c r="O67" i="54"/>
  <c r="O68" i="54"/>
  <c r="AM600" i="21" l="1"/>
  <c r="AK588" i="21"/>
  <c r="AM601" i="21"/>
  <c r="AK589" i="21"/>
  <c r="AM612" i="21" l="1"/>
  <c r="AK600" i="21"/>
  <c r="AM613" i="21"/>
  <c r="AK601" i="21"/>
  <c r="AM624" i="21" l="1"/>
  <c r="AM636" i="21" s="1"/>
  <c r="AM648" i="21" s="1"/>
  <c r="AM660" i="21" s="1"/>
  <c r="AM672" i="21" s="1"/>
  <c r="AM684" i="21" s="1"/>
  <c r="AM696" i="21" s="1"/>
  <c r="AM708" i="21" s="1"/>
  <c r="AM720" i="21" s="1"/>
  <c r="AM732" i="21" s="1"/>
  <c r="AK612" i="21"/>
  <c r="AM625" i="21"/>
  <c r="AM637" i="21" s="1"/>
  <c r="AM649" i="21" s="1"/>
  <c r="AM661" i="21" s="1"/>
  <c r="AM673" i="21" s="1"/>
  <c r="AM685" i="21" s="1"/>
  <c r="AM697" i="21" s="1"/>
  <c r="AM709" i="21" s="1"/>
  <c r="AM721" i="21" s="1"/>
  <c r="AM733" i="21" s="1"/>
  <c r="AK613" i="21"/>
  <c r="CM76" i="19" l="1"/>
  <c r="CN76" i="19" s="1"/>
  <c r="CM77" i="19"/>
  <c r="CN77" i="19" s="1"/>
  <c r="AF88" i="48"/>
  <c r="AF76" i="48"/>
  <c r="AF64" i="48"/>
  <c r="AF52" i="48"/>
  <c r="AF40" i="48"/>
  <c r="AF28" i="48"/>
  <c r="AF16" i="48"/>
  <c r="C49" i="19" l="1"/>
  <c r="AH49" i="19" l="1"/>
  <c r="AI49" i="19" s="1"/>
  <c r="B436" i="53" l="1"/>
  <c r="B448" i="53" s="1"/>
  <c r="B460" i="53" s="1"/>
  <c r="B472" i="53" s="1"/>
  <c r="B484" i="53" s="1"/>
  <c r="B496" i="53" s="1"/>
  <c r="A436" i="53"/>
  <c r="A448" i="53" s="1"/>
  <c r="A460" i="53" s="1"/>
  <c r="A472" i="53" s="1"/>
  <c r="A484" i="53" s="1"/>
  <c r="A496" i="53" s="1"/>
  <c r="B435" i="53"/>
  <c r="B447" i="53" s="1"/>
  <c r="B459" i="53" s="1"/>
  <c r="B471" i="53" s="1"/>
  <c r="B483" i="53" s="1"/>
  <c r="B495" i="53" s="1"/>
  <c r="A435" i="53"/>
  <c r="A447" i="53" s="1"/>
  <c r="A459" i="53" s="1"/>
  <c r="A471" i="53" s="1"/>
  <c r="A483" i="53" s="1"/>
  <c r="A495" i="53" s="1"/>
  <c r="B434" i="53"/>
  <c r="B446" i="53" s="1"/>
  <c r="B458" i="53" s="1"/>
  <c r="B470" i="53" s="1"/>
  <c r="B482" i="53" s="1"/>
  <c r="B494" i="53" s="1"/>
  <c r="A434" i="53"/>
  <c r="A446" i="53" s="1"/>
  <c r="A458" i="53" s="1"/>
  <c r="A470" i="53" s="1"/>
  <c r="A482" i="53" s="1"/>
  <c r="A494" i="53" s="1"/>
  <c r="B433" i="53"/>
  <c r="B445" i="53" s="1"/>
  <c r="B457" i="53" s="1"/>
  <c r="B469" i="53" s="1"/>
  <c r="B481" i="53" s="1"/>
  <c r="B493" i="53" s="1"/>
  <c r="A433" i="53"/>
  <c r="A445" i="53" s="1"/>
  <c r="A457" i="53" s="1"/>
  <c r="A469" i="53" s="1"/>
  <c r="A481" i="53" s="1"/>
  <c r="A493" i="53" s="1"/>
  <c r="B432" i="53"/>
  <c r="B444" i="53" s="1"/>
  <c r="B456" i="53" s="1"/>
  <c r="B468" i="53" s="1"/>
  <c r="B480" i="53" s="1"/>
  <c r="B492" i="53" s="1"/>
  <c r="A432" i="53"/>
  <c r="A444" i="53" s="1"/>
  <c r="A456" i="53" s="1"/>
  <c r="A468" i="53" s="1"/>
  <c r="A480" i="53" s="1"/>
  <c r="A492" i="53" s="1"/>
  <c r="B431" i="53"/>
  <c r="B443" i="53" s="1"/>
  <c r="B455" i="53" s="1"/>
  <c r="B467" i="53" s="1"/>
  <c r="B479" i="53" s="1"/>
  <c r="B491" i="53" s="1"/>
  <c r="A431" i="53"/>
  <c r="A443" i="53" s="1"/>
  <c r="A455" i="53" s="1"/>
  <c r="A467" i="53" s="1"/>
  <c r="A479" i="53" s="1"/>
  <c r="A491" i="53" s="1"/>
  <c r="B430" i="53"/>
  <c r="B442" i="53" s="1"/>
  <c r="B454" i="53" s="1"/>
  <c r="B466" i="53" s="1"/>
  <c r="B478" i="53" s="1"/>
  <c r="B490" i="53" s="1"/>
  <c r="A430" i="53"/>
  <c r="A442" i="53" s="1"/>
  <c r="A454" i="53" s="1"/>
  <c r="A466" i="53" s="1"/>
  <c r="A478" i="53" s="1"/>
  <c r="A490" i="53" s="1"/>
  <c r="B429" i="53"/>
  <c r="B441" i="53" s="1"/>
  <c r="B453" i="53" s="1"/>
  <c r="B465" i="53" s="1"/>
  <c r="B477" i="53" s="1"/>
  <c r="B489" i="53" s="1"/>
  <c r="A429" i="53"/>
  <c r="A441" i="53" s="1"/>
  <c r="A453" i="53" s="1"/>
  <c r="A465" i="53" s="1"/>
  <c r="A477" i="53" s="1"/>
  <c r="A489" i="53" s="1"/>
  <c r="B428" i="53"/>
  <c r="B440" i="53" s="1"/>
  <c r="B452" i="53" s="1"/>
  <c r="B464" i="53" s="1"/>
  <c r="B476" i="53" s="1"/>
  <c r="B488" i="53" s="1"/>
  <c r="A428" i="53"/>
  <c r="A440" i="53" s="1"/>
  <c r="A452" i="53" s="1"/>
  <c r="A464" i="53" s="1"/>
  <c r="A476" i="53" s="1"/>
  <c r="A488" i="53" s="1"/>
  <c r="B427" i="53"/>
  <c r="B439" i="53" s="1"/>
  <c r="B451" i="53" s="1"/>
  <c r="B463" i="53" s="1"/>
  <c r="B475" i="53" s="1"/>
  <c r="B487" i="53" s="1"/>
  <c r="A427" i="53"/>
  <c r="A439" i="53" s="1"/>
  <c r="A451" i="53" s="1"/>
  <c r="A463" i="53" s="1"/>
  <c r="A475" i="53" s="1"/>
  <c r="A487" i="53" s="1"/>
  <c r="B426" i="53"/>
  <c r="B438" i="53" s="1"/>
  <c r="B450" i="53" s="1"/>
  <c r="B462" i="53" s="1"/>
  <c r="B474" i="53" s="1"/>
  <c r="B486" i="53" s="1"/>
  <c r="A426" i="53"/>
  <c r="A438" i="53" s="1"/>
  <c r="A450" i="53" s="1"/>
  <c r="A462" i="53" s="1"/>
  <c r="A474" i="53" s="1"/>
  <c r="A486" i="53" s="1"/>
  <c r="B425" i="53"/>
  <c r="B437" i="53" s="1"/>
  <c r="B449" i="53" s="1"/>
  <c r="B461" i="53" s="1"/>
  <c r="B473" i="53" s="1"/>
  <c r="B485" i="53" s="1"/>
  <c r="A425" i="53"/>
  <c r="A437" i="53" s="1"/>
  <c r="A449" i="53" s="1"/>
  <c r="A461" i="53" s="1"/>
  <c r="A473" i="53" s="1"/>
  <c r="A485" i="53" s="1"/>
  <c r="Z310" i="2" l="1"/>
  <c r="Z309" i="2"/>
  <c r="Z308" i="2"/>
  <c r="Z307" i="2"/>
  <c r="Z306" i="2"/>
  <c r="Z305" i="2"/>
  <c r="Z301" i="2"/>
  <c r="Z300" i="2"/>
  <c r="Z299" i="2"/>
  <c r="X299" i="2" l="1"/>
  <c r="X300" i="2" l="1"/>
  <c r="Y300" i="2"/>
  <c r="Y312" i="2" s="1"/>
  <c r="Y324" i="2" s="1"/>
  <c r="Y336" i="2" s="1"/>
  <c r="Y348" i="2" s="1"/>
  <c r="Y360" i="2" s="1"/>
  <c r="Y372" i="2" s="1"/>
  <c r="Y384" i="2" s="1"/>
  <c r="Y396" i="2" s="1"/>
  <c r="Y408" i="2" s="1"/>
  <c r="Y420" i="2" s="1"/>
  <c r="Y432" i="2" s="1"/>
  <c r="Y444" i="2" s="1"/>
  <c r="Y456" i="2" s="1"/>
  <c r="Y468" i="2" s="1"/>
  <c r="Y480" i="2" s="1"/>
  <c r="Y492" i="2" s="1"/>
  <c r="Y504" i="2" s="1"/>
  <c r="Y516" i="2" s="1"/>
  <c r="Y528" i="2" s="1"/>
  <c r="Y540" i="2" s="1"/>
  <c r="Y552" i="2" s="1"/>
  <c r="Y564" i="2" s="1"/>
  <c r="Y576" i="2" s="1"/>
  <c r="Y588" i="2" s="1"/>
  <c r="Y600" i="2" s="1"/>
  <c r="Y612" i="2" s="1"/>
  <c r="X301" i="2"/>
  <c r="X302" i="2"/>
  <c r="Y302" i="2"/>
  <c r="Y314" i="2" s="1"/>
  <c r="Y326" i="2" s="1"/>
  <c r="Y338" i="2" s="1"/>
  <c r="Y350" i="2" s="1"/>
  <c r="Y362" i="2" s="1"/>
  <c r="Y374" i="2" s="1"/>
  <c r="Y386" i="2" s="1"/>
  <c r="Y398" i="2" s="1"/>
  <c r="Y410" i="2" s="1"/>
  <c r="Y422" i="2" s="1"/>
  <c r="Y434" i="2" s="1"/>
  <c r="Y446" i="2" s="1"/>
  <c r="Y458" i="2" s="1"/>
  <c r="Y470" i="2" s="1"/>
  <c r="Y482" i="2" s="1"/>
  <c r="Y494" i="2" s="1"/>
  <c r="Y506" i="2" s="1"/>
  <c r="Y518" i="2" s="1"/>
  <c r="Y530" i="2" s="1"/>
  <c r="Y542" i="2" s="1"/>
  <c r="Y554" i="2" s="1"/>
  <c r="Y566" i="2" s="1"/>
  <c r="Y578" i="2" s="1"/>
  <c r="Y590" i="2" s="1"/>
  <c r="Y602" i="2" s="1"/>
  <c r="Y614" i="2" s="1"/>
  <c r="X303" i="2"/>
  <c r="X315" i="2" s="1"/>
  <c r="X327" i="2" s="1"/>
  <c r="X339" i="2" s="1"/>
  <c r="X351" i="2" s="1"/>
  <c r="X363" i="2" s="1"/>
  <c r="X375" i="2" s="1"/>
  <c r="X387" i="2" s="1"/>
  <c r="X399" i="2" s="1"/>
  <c r="X411" i="2" s="1"/>
  <c r="X423" i="2" s="1"/>
  <c r="X435" i="2" s="1"/>
  <c r="X447" i="2" s="1"/>
  <c r="X459" i="2" s="1"/>
  <c r="X471" i="2" s="1"/>
  <c r="X483" i="2" s="1"/>
  <c r="X495" i="2" s="1"/>
  <c r="X507" i="2" s="1"/>
  <c r="X519" i="2" s="1"/>
  <c r="X531" i="2" s="1"/>
  <c r="X543" i="2" s="1"/>
  <c r="X555" i="2" s="1"/>
  <c r="X567" i="2" s="1"/>
  <c r="X579" i="2" s="1"/>
  <c r="X591" i="2" s="1"/>
  <c r="X603" i="2" s="1"/>
  <c r="X615" i="2" s="1"/>
  <c r="Y303" i="2"/>
  <c r="Y315" i="2" s="1"/>
  <c r="Y327" i="2" s="1"/>
  <c r="Y339" i="2" s="1"/>
  <c r="Y351" i="2" s="1"/>
  <c r="Y363" i="2" s="1"/>
  <c r="Y375" i="2" s="1"/>
  <c r="Y387" i="2" s="1"/>
  <c r="Y399" i="2" s="1"/>
  <c r="Y411" i="2" s="1"/>
  <c r="Y423" i="2" s="1"/>
  <c r="Y435" i="2" s="1"/>
  <c r="Y447" i="2" s="1"/>
  <c r="Y459" i="2" s="1"/>
  <c r="Y471" i="2" s="1"/>
  <c r="Y483" i="2" s="1"/>
  <c r="Y495" i="2" s="1"/>
  <c r="Y507" i="2" s="1"/>
  <c r="Y519" i="2" s="1"/>
  <c r="Y531" i="2" s="1"/>
  <c r="Y543" i="2" s="1"/>
  <c r="Y555" i="2" s="1"/>
  <c r="Y567" i="2" s="1"/>
  <c r="Y579" i="2" s="1"/>
  <c r="Y591" i="2" s="1"/>
  <c r="Y603" i="2" s="1"/>
  <c r="Y615" i="2" s="1"/>
  <c r="X304" i="2"/>
  <c r="Y304" i="2"/>
  <c r="X305" i="2"/>
  <c r="X317" i="2" s="1"/>
  <c r="X329" i="2" s="1"/>
  <c r="X341" i="2" s="1"/>
  <c r="X353" i="2" s="1"/>
  <c r="X365" i="2" s="1"/>
  <c r="X377" i="2" s="1"/>
  <c r="X389" i="2" s="1"/>
  <c r="X401" i="2" s="1"/>
  <c r="X413" i="2" s="1"/>
  <c r="X425" i="2" s="1"/>
  <c r="X437" i="2" s="1"/>
  <c r="X449" i="2" s="1"/>
  <c r="X461" i="2" s="1"/>
  <c r="X473" i="2" s="1"/>
  <c r="X485" i="2" s="1"/>
  <c r="X497" i="2" s="1"/>
  <c r="X509" i="2" s="1"/>
  <c r="X521" i="2" s="1"/>
  <c r="X533" i="2" s="1"/>
  <c r="X545" i="2" s="1"/>
  <c r="X557" i="2" s="1"/>
  <c r="X569" i="2" s="1"/>
  <c r="X581" i="2" s="1"/>
  <c r="X593" i="2" s="1"/>
  <c r="X605" i="2" s="1"/>
  <c r="Y305" i="2"/>
  <c r="Y317" i="2" s="1"/>
  <c r="Y329" i="2" s="1"/>
  <c r="Y341" i="2" s="1"/>
  <c r="Y353" i="2" s="1"/>
  <c r="Y365" i="2" s="1"/>
  <c r="Y377" i="2" s="1"/>
  <c r="Y389" i="2" s="1"/>
  <c r="Y401" i="2" s="1"/>
  <c r="Y413" i="2" s="1"/>
  <c r="Y425" i="2" s="1"/>
  <c r="Y437" i="2" s="1"/>
  <c r="Y449" i="2" s="1"/>
  <c r="Y461" i="2" s="1"/>
  <c r="Y473" i="2" s="1"/>
  <c r="Y485" i="2" s="1"/>
  <c r="Y497" i="2" s="1"/>
  <c r="Y509" i="2" s="1"/>
  <c r="Y521" i="2" s="1"/>
  <c r="Y533" i="2" s="1"/>
  <c r="Y545" i="2" s="1"/>
  <c r="Y557" i="2" s="1"/>
  <c r="Y569" i="2" s="1"/>
  <c r="Y581" i="2" s="1"/>
  <c r="Y593" i="2" s="1"/>
  <c r="Y605" i="2" s="1"/>
  <c r="X306" i="2"/>
  <c r="Y306" i="2"/>
  <c r="Y318" i="2" s="1"/>
  <c r="Y330" i="2" s="1"/>
  <c r="Y342" i="2" s="1"/>
  <c r="Y354" i="2" s="1"/>
  <c r="Y366" i="2" s="1"/>
  <c r="Y378" i="2" s="1"/>
  <c r="Y390" i="2" s="1"/>
  <c r="Y402" i="2" s="1"/>
  <c r="Y414" i="2" s="1"/>
  <c r="Y426" i="2" s="1"/>
  <c r="Y438" i="2" s="1"/>
  <c r="Y450" i="2" s="1"/>
  <c r="Y462" i="2" s="1"/>
  <c r="Y474" i="2" s="1"/>
  <c r="Y486" i="2" s="1"/>
  <c r="Y498" i="2" s="1"/>
  <c r="Y510" i="2" s="1"/>
  <c r="Y522" i="2" s="1"/>
  <c r="Y534" i="2" s="1"/>
  <c r="Y546" i="2" s="1"/>
  <c r="Y558" i="2" s="1"/>
  <c r="Y570" i="2" s="1"/>
  <c r="Y582" i="2" s="1"/>
  <c r="Y594" i="2" s="1"/>
  <c r="Y606" i="2" s="1"/>
  <c r="X307" i="2"/>
  <c r="X319" i="2" s="1"/>
  <c r="X331" i="2" s="1"/>
  <c r="X343" i="2" s="1"/>
  <c r="X355" i="2" s="1"/>
  <c r="X367" i="2" s="1"/>
  <c r="X379" i="2" s="1"/>
  <c r="X391" i="2" s="1"/>
  <c r="X403" i="2" s="1"/>
  <c r="X415" i="2" s="1"/>
  <c r="X427" i="2" s="1"/>
  <c r="X439" i="2" s="1"/>
  <c r="X451" i="2" s="1"/>
  <c r="X463" i="2" s="1"/>
  <c r="X475" i="2" s="1"/>
  <c r="X487" i="2" s="1"/>
  <c r="X499" i="2" s="1"/>
  <c r="X511" i="2" s="1"/>
  <c r="X523" i="2" s="1"/>
  <c r="X535" i="2" s="1"/>
  <c r="X547" i="2" s="1"/>
  <c r="X559" i="2" s="1"/>
  <c r="X571" i="2" s="1"/>
  <c r="X583" i="2" s="1"/>
  <c r="X595" i="2" s="1"/>
  <c r="X607" i="2" s="1"/>
  <c r="Y307" i="2"/>
  <c r="Y319" i="2" s="1"/>
  <c r="Y331" i="2" s="1"/>
  <c r="Y343" i="2" s="1"/>
  <c r="Y355" i="2" s="1"/>
  <c r="Y367" i="2" s="1"/>
  <c r="Y379" i="2" s="1"/>
  <c r="Y391" i="2" s="1"/>
  <c r="Y403" i="2" s="1"/>
  <c r="Y415" i="2" s="1"/>
  <c r="Y427" i="2" s="1"/>
  <c r="Y439" i="2" s="1"/>
  <c r="Y451" i="2" s="1"/>
  <c r="Y463" i="2" s="1"/>
  <c r="Y475" i="2" s="1"/>
  <c r="Y487" i="2" s="1"/>
  <c r="Y499" i="2" s="1"/>
  <c r="Y511" i="2" s="1"/>
  <c r="Y523" i="2" s="1"/>
  <c r="Y535" i="2" s="1"/>
  <c r="Y547" i="2" s="1"/>
  <c r="Y559" i="2" s="1"/>
  <c r="Y571" i="2" s="1"/>
  <c r="Y583" i="2" s="1"/>
  <c r="Y595" i="2" s="1"/>
  <c r="Y607" i="2" s="1"/>
  <c r="X308" i="2"/>
  <c r="Y308" i="2"/>
  <c r="X309" i="2"/>
  <c r="X321" i="2" s="1"/>
  <c r="X333" i="2" s="1"/>
  <c r="X345" i="2" s="1"/>
  <c r="X357" i="2" s="1"/>
  <c r="X369" i="2" s="1"/>
  <c r="X381" i="2" s="1"/>
  <c r="X393" i="2" s="1"/>
  <c r="X405" i="2" s="1"/>
  <c r="X417" i="2" s="1"/>
  <c r="X429" i="2" s="1"/>
  <c r="X441" i="2" s="1"/>
  <c r="X453" i="2" s="1"/>
  <c r="X465" i="2" s="1"/>
  <c r="X477" i="2" s="1"/>
  <c r="X489" i="2" s="1"/>
  <c r="X501" i="2" s="1"/>
  <c r="X513" i="2" s="1"/>
  <c r="X525" i="2" s="1"/>
  <c r="X537" i="2" s="1"/>
  <c r="X549" i="2" s="1"/>
  <c r="X561" i="2" s="1"/>
  <c r="X573" i="2" s="1"/>
  <c r="X585" i="2" s="1"/>
  <c r="X597" i="2" s="1"/>
  <c r="X609" i="2" s="1"/>
  <c r="X310" i="2"/>
  <c r="X322" i="2" s="1"/>
  <c r="X334" i="2" s="1"/>
  <c r="X346" i="2" s="1"/>
  <c r="X358" i="2" s="1"/>
  <c r="X370" i="2" s="1"/>
  <c r="X382" i="2" s="1"/>
  <c r="X394" i="2" s="1"/>
  <c r="X406" i="2" s="1"/>
  <c r="X418" i="2" s="1"/>
  <c r="X430" i="2" s="1"/>
  <c r="X442" i="2" s="1"/>
  <c r="X454" i="2" s="1"/>
  <c r="X466" i="2" s="1"/>
  <c r="X478" i="2" s="1"/>
  <c r="X490" i="2" s="1"/>
  <c r="X502" i="2" s="1"/>
  <c r="X514" i="2" s="1"/>
  <c r="X526" i="2" s="1"/>
  <c r="X538" i="2" s="1"/>
  <c r="X550" i="2" s="1"/>
  <c r="X562" i="2" s="1"/>
  <c r="X574" i="2" s="1"/>
  <c r="X586" i="2" s="1"/>
  <c r="X598" i="2" s="1"/>
  <c r="X610" i="2" s="1"/>
  <c r="X311" i="2"/>
  <c r="X312" i="2"/>
  <c r="X313" i="2"/>
  <c r="X325" i="2" s="1"/>
  <c r="X337" i="2" s="1"/>
  <c r="X349" i="2" s="1"/>
  <c r="X361" i="2" s="1"/>
  <c r="X373" i="2" s="1"/>
  <c r="X385" i="2" s="1"/>
  <c r="X397" i="2" s="1"/>
  <c r="X409" i="2" s="1"/>
  <c r="X421" i="2" s="1"/>
  <c r="X433" i="2" s="1"/>
  <c r="X445" i="2" s="1"/>
  <c r="X457" i="2" s="1"/>
  <c r="X469" i="2" s="1"/>
  <c r="X481" i="2" s="1"/>
  <c r="X493" i="2" s="1"/>
  <c r="X505" i="2" s="1"/>
  <c r="X517" i="2" s="1"/>
  <c r="X529" i="2" s="1"/>
  <c r="X541" i="2" s="1"/>
  <c r="X553" i="2" s="1"/>
  <c r="X565" i="2" s="1"/>
  <c r="X577" i="2" s="1"/>
  <c r="X589" i="2" s="1"/>
  <c r="X601" i="2" s="1"/>
  <c r="X613" i="2" s="1"/>
  <c r="X314" i="2"/>
  <c r="X326" i="2" s="1"/>
  <c r="X338" i="2" s="1"/>
  <c r="X350" i="2" s="1"/>
  <c r="X362" i="2" s="1"/>
  <c r="X374" i="2" s="1"/>
  <c r="X386" i="2" s="1"/>
  <c r="X398" i="2" s="1"/>
  <c r="X410" i="2" s="1"/>
  <c r="X422" i="2" s="1"/>
  <c r="X434" i="2" s="1"/>
  <c r="X446" i="2" s="1"/>
  <c r="X458" i="2" s="1"/>
  <c r="X470" i="2" s="1"/>
  <c r="X482" i="2" s="1"/>
  <c r="X494" i="2" s="1"/>
  <c r="X506" i="2" s="1"/>
  <c r="X518" i="2" s="1"/>
  <c r="X530" i="2" s="1"/>
  <c r="X542" i="2" s="1"/>
  <c r="X554" i="2" s="1"/>
  <c r="X566" i="2" s="1"/>
  <c r="X578" i="2" s="1"/>
  <c r="X590" i="2" s="1"/>
  <c r="X602" i="2" s="1"/>
  <c r="X614" i="2" s="1"/>
  <c r="X316" i="2"/>
  <c r="Y316" i="2"/>
  <c r="Y328" i="2" s="1"/>
  <c r="Y340" i="2" s="1"/>
  <c r="Y352" i="2" s="1"/>
  <c r="Y364" i="2" s="1"/>
  <c r="Y376" i="2" s="1"/>
  <c r="Y388" i="2" s="1"/>
  <c r="Y400" i="2" s="1"/>
  <c r="Y412" i="2" s="1"/>
  <c r="Y424" i="2" s="1"/>
  <c r="Y436" i="2" s="1"/>
  <c r="Y448" i="2" s="1"/>
  <c r="Y460" i="2" s="1"/>
  <c r="Y472" i="2" s="1"/>
  <c r="Y484" i="2" s="1"/>
  <c r="Y496" i="2" s="1"/>
  <c r="Y508" i="2" s="1"/>
  <c r="Y520" i="2" s="1"/>
  <c r="Y532" i="2" s="1"/>
  <c r="Y544" i="2" s="1"/>
  <c r="Y556" i="2" s="1"/>
  <c r="Y568" i="2" s="1"/>
  <c r="Y580" i="2" s="1"/>
  <c r="Y592" i="2" s="1"/>
  <c r="Y604" i="2" s="1"/>
  <c r="Y616" i="2" s="1"/>
  <c r="X318" i="2"/>
  <c r="X320" i="2"/>
  <c r="X332" i="2" s="1"/>
  <c r="X344" i="2" s="1"/>
  <c r="X356" i="2" s="1"/>
  <c r="X368" i="2" s="1"/>
  <c r="X380" i="2" s="1"/>
  <c r="X392" i="2" s="1"/>
  <c r="X404" i="2" s="1"/>
  <c r="X416" i="2" s="1"/>
  <c r="X428" i="2" s="1"/>
  <c r="X440" i="2" s="1"/>
  <c r="X452" i="2" s="1"/>
  <c r="X464" i="2" s="1"/>
  <c r="X476" i="2" s="1"/>
  <c r="X488" i="2" s="1"/>
  <c r="X500" i="2" s="1"/>
  <c r="X512" i="2" s="1"/>
  <c r="X524" i="2" s="1"/>
  <c r="X536" i="2" s="1"/>
  <c r="X548" i="2" s="1"/>
  <c r="X560" i="2" s="1"/>
  <c r="X572" i="2" s="1"/>
  <c r="X584" i="2" s="1"/>
  <c r="X596" i="2" s="1"/>
  <c r="X608" i="2" s="1"/>
  <c r="Y320" i="2"/>
  <c r="Y332" i="2" s="1"/>
  <c r="Y344" i="2" s="1"/>
  <c r="Y356" i="2" s="1"/>
  <c r="Y368" i="2" s="1"/>
  <c r="Y380" i="2" s="1"/>
  <c r="Y392" i="2" s="1"/>
  <c r="Y404" i="2" s="1"/>
  <c r="Y416" i="2" s="1"/>
  <c r="Y428" i="2" s="1"/>
  <c r="Y440" i="2" s="1"/>
  <c r="Y452" i="2" s="1"/>
  <c r="Y464" i="2" s="1"/>
  <c r="Y476" i="2" s="1"/>
  <c r="Y488" i="2" s="1"/>
  <c r="Y500" i="2" s="1"/>
  <c r="Y512" i="2" s="1"/>
  <c r="Y524" i="2" s="1"/>
  <c r="Y536" i="2" s="1"/>
  <c r="Y548" i="2" s="1"/>
  <c r="Y560" i="2" s="1"/>
  <c r="Y572" i="2" s="1"/>
  <c r="Y584" i="2" s="1"/>
  <c r="Y596" i="2" s="1"/>
  <c r="Y608" i="2" s="1"/>
  <c r="X323" i="2"/>
  <c r="X335" i="2" s="1"/>
  <c r="X347" i="2" s="1"/>
  <c r="X324" i="2"/>
  <c r="X336" i="2" s="1"/>
  <c r="X348" i="2" s="1"/>
  <c r="X360" i="2" s="1"/>
  <c r="X328" i="2"/>
  <c r="X340" i="2" s="1"/>
  <c r="X352" i="2" s="1"/>
  <c r="X364" i="2" s="1"/>
  <c r="X330" i="2"/>
  <c r="X342" i="2" s="1"/>
  <c r="X354" i="2"/>
  <c r="X366" i="2" s="1"/>
  <c r="X378" i="2" s="1"/>
  <c r="X390" i="2" s="1"/>
  <c r="X402" i="2" s="1"/>
  <c r="X414" i="2" s="1"/>
  <c r="X426" i="2" s="1"/>
  <c r="X438" i="2" s="1"/>
  <c r="X450" i="2" s="1"/>
  <c r="X462" i="2" s="1"/>
  <c r="X474" i="2" s="1"/>
  <c r="X486" i="2" s="1"/>
  <c r="X498" i="2" s="1"/>
  <c r="X510" i="2" s="1"/>
  <c r="X522" i="2" s="1"/>
  <c r="X534" i="2" s="1"/>
  <c r="X546" i="2" s="1"/>
  <c r="X558" i="2" s="1"/>
  <c r="X570" i="2" s="1"/>
  <c r="X582" i="2" s="1"/>
  <c r="X594" i="2" s="1"/>
  <c r="X606" i="2" s="1"/>
  <c r="X359" i="2"/>
  <c r="X371" i="2" s="1"/>
  <c r="X383" i="2" s="1"/>
  <c r="X395" i="2" s="1"/>
  <c r="X407" i="2" s="1"/>
  <c r="X419" i="2" s="1"/>
  <c r="X431" i="2" s="1"/>
  <c r="X443" i="2" s="1"/>
  <c r="X455" i="2" s="1"/>
  <c r="X467" i="2" s="1"/>
  <c r="X479" i="2" s="1"/>
  <c r="X491" i="2" s="1"/>
  <c r="X503" i="2" s="1"/>
  <c r="X515" i="2" s="1"/>
  <c r="X527" i="2" s="1"/>
  <c r="X539" i="2" s="1"/>
  <c r="X551" i="2" s="1"/>
  <c r="X563" i="2" s="1"/>
  <c r="X575" i="2" s="1"/>
  <c r="X587" i="2" s="1"/>
  <c r="X599" i="2" s="1"/>
  <c r="X611" i="2" s="1"/>
  <c r="X372" i="2"/>
  <c r="X384" i="2" s="1"/>
  <c r="X396" i="2" s="1"/>
  <c r="X408" i="2" s="1"/>
  <c r="X420" i="2" s="1"/>
  <c r="X432" i="2" s="1"/>
  <c r="X444" i="2" s="1"/>
  <c r="X456" i="2" s="1"/>
  <c r="X468" i="2" s="1"/>
  <c r="X480" i="2" s="1"/>
  <c r="X492" i="2" s="1"/>
  <c r="X504" i="2" s="1"/>
  <c r="X516" i="2" s="1"/>
  <c r="X528" i="2" s="1"/>
  <c r="X540" i="2" s="1"/>
  <c r="X552" i="2" s="1"/>
  <c r="X564" i="2" s="1"/>
  <c r="X576" i="2" s="1"/>
  <c r="X588" i="2" s="1"/>
  <c r="X600" i="2" s="1"/>
  <c r="X612" i="2" s="1"/>
  <c r="X376" i="2"/>
  <c r="X388" i="2" s="1"/>
  <c r="X400" i="2" s="1"/>
  <c r="X412" i="2" s="1"/>
  <c r="X424" i="2" s="1"/>
  <c r="X436" i="2" s="1"/>
  <c r="X448" i="2" s="1"/>
  <c r="X460" i="2" s="1"/>
  <c r="X472" i="2" s="1"/>
  <c r="X484" i="2" s="1"/>
  <c r="X496" i="2" s="1"/>
  <c r="X508" i="2" s="1"/>
  <c r="X520" i="2" s="1"/>
  <c r="X532" i="2" s="1"/>
  <c r="X544" i="2" s="1"/>
  <c r="X556" i="2" s="1"/>
  <c r="X568" i="2" s="1"/>
  <c r="X580" i="2" s="1"/>
  <c r="X592" i="2" s="1"/>
  <c r="X604" i="2" s="1"/>
  <c r="X616" i="2" s="1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311" i="2"/>
  <c r="Z302" i="2"/>
  <c r="Z303" i="2"/>
  <c r="Z304" i="2"/>
  <c r="Y309" i="2" l="1"/>
  <c r="Y321" i="2" s="1"/>
  <c r="Y333" i="2" s="1"/>
  <c r="Y345" i="2" s="1"/>
  <c r="Y357" i="2" s="1"/>
  <c r="Y369" i="2" s="1"/>
  <c r="Y381" i="2" s="1"/>
  <c r="Y393" i="2" s="1"/>
  <c r="Y405" i="2" s="1"/>
  <c r="Y417" i="2" s="1"/>
  <c r="Y429" i="2" s="1"/>
  <c r="Y441" i="2" s="1"/>
  <c r="Y453" i="2" s="1"/>
  <c r="Y465" i="2" s="1"/>
  <c r="Y477" i="2" s="1"/>
  <c r="Y489" i="2" s="1"/>
  <c r="Y501" i="2" s="1"/>
  <c r="Y513" i="2" s="1"/>
  <c r="Y525" i="2" s="1"/>
  <c r="Y537" i="2" s="1"/>
  <c r="Y549" i="2" s="1"/>
  <c r="Y561" i="2" s="1"/>
  <c r="Y573" i="2" s="1"/>
  <c r="Y585" i="2" s="1"/>
  <c r="Y597" i="2" s="1"/>
  <c r="Y609" i="2" s="1"/>
  <c r="Y299" i="2"/>
  <c r="Y311" i="2" s="1"/>
  <c r="Y323" i="2" s="1"/>
  <c r="Y335" i="2" s="1"/>
  <c r="Y347" i="2" s="1"/>
  <c r="Y359" i="2" s="1"/>
  <c r="Y371" i="2" s="1"/>
  <c r="Y383" i="2" s="1"/>
  <c r="Y395" i="2" s="1"/>
  <c r="Y407" i="2" s="1"/>
  <c r="Y419" i="2" s="1"/>
  <c r="Y431" i="2" s="1"/>
  <c r="Y443" i="2" s="1"/>
  <c r="Y455" i="2" s="1"/>
  <c r="Y467" i="2" s="1"/>
  <c r="Y479" i="2" s="1"/>
  <c r="Y491" i="2" s="1"/>
  <c r="Y503" i="2" s="1"/>
  <c r="Y515" i="2" s="1"/>
  <c r="Y527" i="2" s="1"/>
  <c r="Y539" i="2" s="1"/>
  <c r="Y551" i="2" s="1"/>
  <c r="Y563" i="2" s="1"/>
  <c r="Y575" i="2" s="1"/>
  <c r="Y587" i="2" s="1"/>
  <c r="Y599" i="2" s="1"/>
  <c r="Y611" i="2" s="1"/>
  <c r="Y310" i="2"/>
  <c r="Y322" i="2" s="1"/>
  <c r="Y334" i="2" s="1"/>
  <c r="Y346" i="2" s="1"/>
  <c r="Y358" i="2" s="1"/>
  <c r="Y370" i="2" s="1"/>
  <c r="Y382" i="2" s="1"/>
  <c r="Y394" i="2" s="1"/>
  <c r="Y406" i="2" s="1"/>
  <c r="Y418" i="2" s="1"/>
  <c r="Y430" i="2" s="1"/>
  <c r="Y442" i="2" s="1"/>
  <c r="Y454" i="2" s="1"/>
  <c r="Y466" i="2" s="1"/>
  <c r="Y478" i="2" s="1"/>
  <c r="Y490" i="2" s="1"/>
  <c r="Y502" i="2" s="1"/>
  <c r="Y514" i="2" s="1"/>
  <c r="Y526" i="2" s="1"/>
  <c r="Y538" i="2" s="1"/>
  <c r="Y550" i="2" s="1"/>
  <c r="Y562" i="2" s="1"/>
  <c r="Y574" i="2" s="1"/>
  <c r="Y586" i="2" s="1"/>
  <c r="Y598" i="2" s="1"/>
  <c r="Y610" i="2" s="1"/>
  <c r="Y301" i="2"/>
  <c r="Y313" i="2" s="1"/>
  <c r="Y325" i="2" s="1"/>
  <c r="Y337" i="2" s="1"/>
  <c r="Y349" i="2" s="1"/>
  <c r="Y361" i="2" s="1"/>
  <c r="Y373" i="2" s="1"/>
  <c r="Y385" i="2" s="1"/>
  <c r="Y397" i="2" s="1"/>
  <c r="Y409" i="2" s="1"/>
  <c r="Y421" i="2" s="1"/>
  <c r="Y433" i="2" s="1"/>
  <c r="Y445" i="2" s="1"/>
  <c r="Y457" i="2" s="1"/>
  <c r="Y469" i="2" s="1"/>
  <c r="Y481" i="2" s="1"/>
  <c r="Y493" i="2" s="1"/>
  <c r="Y505" i="2" s="1"/>
  <c r="Y517" i="2" s="1"/>
  <c r="Y529" i="2" s="1"/>
  <c r="Y541" i="2" s="1"/>
  <c r="Y553" i="2" s="1"/>
  <c r="Y565" i="2" s="1"/>
  <c r="Y577" i="2" s="1"/>
  <c r="Y589" i="2" s="1"/>
  <c r="Y601" i="2" s="1"/>
  <c r="Y613" i="2" s="1"/>
  <c r="H26" i="52" l="1"/>
  <c r="G263" i="51" l="1"/>
  <c r="H263" i="51"/>
  <c r="A6" i="54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C299" i="2" l="1"/>
  <c r="D55" i="49" l="1"/>
  <c r="D49" i="49"/>
  <c r="D51" i="49"/>
  <c r="D54" i="49"/>
  <c r="D50" i="49"/>
  <c r="D52" i="49"/>
  <c r="D53" i="49"/>
  <c r="CL15" i="19"/>
  <c r="AE736" i="48"/>
  <c r="CL75" i="19" s="1"/>
  <c r="AE724" i="48"/>
  <c r="CL74" i="19" s="1"/>
  <c r="AE712" i="48"/>
  <c r="CL73" i="19" s="1"/>
  <c r="AE700" i="48"/>
  <c r="CL72" i="19" s="1"/>
  <c r="AE688" i="48"/>
  <c r="CL71" i="19" s="1"/>
  <c r="AE676" i="48"/>
  <c r="CL70" i="19" s="1"/>
  <c r="AE664" i="48"/>
  <c r="CL69" i="19" s="1"/>
  <c r="AE652" i="48"/>
  <c r="CL68" i="19" s="1"/>
  <c r="AE640" i="48"/>
  <c r="CL67" i="19" s="1"/>
  <c r="AE628" i="48"/>
  <c r="CL66" i="19" s="1"/>
  <c r="AE616" i="48"/>
  <c r="CL65" i="19" s="1"/>
  <c r="AE604" i="48"/>
  <c r="CL64" i="19" s="1"/>
  <c r="AE592" i="48"/>
  <c r="CL63" i="19" s="1"/>
  <c r="AE580" i="48"/>
  <c r="CL62" i="19" s="1"/>
  <c r="AE568" i="48"/>
  <c r="CL61" i="19" s="1"/>
  <c r="AE556" i="48"/>
  <c r="CL60" i="19" s="1"/>
  <c r="AE544" i="48"/>
  <c r="CL59" i="19" s="1"/>
  <c r="AE532" i="48"/>
  <c r="CL58" i="19" s="1"/>
  <c r="AE520" i="48"/>
  <c r="CL57" i="19" s="1"/>
  <c r="AE508" i="48"/>
  <c r="CL56" i="19" s="1"/>
  <c r="AE496" i="48"/>
  <c r="CL55" i="19" s="1"/>
  <c r="AE484" i="48"/>
  <c r="CL54" i="19" s="1"/>
  <c r="AE472" i="48"/>
  <c r="CL53" i="19" s="1"/>
  <c r="AE460" i="48"/>
  <c r="CL52" i="19" s="1"/>
  <c r="AE448" i="48"/>
  <c r="CL51" i="19" s="1"/>
  <c r="AE436" i="48"/>
  <c r="CL50" i="19" s="1"/>
  <c r="AE424" i="48"/>
  <c r="CL49" i="19" s="1"/>
  <c r="AE412" i="48"/>
  <c r="CL48" i="19" s="1"/>
  <c r="AE400" i="48"/>
  <c r="CL47" i="19" s="1"/>
  <c r="AE388" i="48"/>
  <c r="CL46" i="19" s="1"/>
  <c r="AE376" i="48"/>
  <c r="CL45" i="19" s="1"/>
  <c r="AE364" i="48"/>
  <c r="CL44" i="19" s="1"/>
  <c r="AE352" i="48"/>
  <c r="CL43" i="19" s="1"/>
  <c r="AE340" i="48"/>
  <c r="CL42" i="19" s="1"/>
  <c r="AE328" i="48"/>
  <c r="CL41" i="19" s="1"/>
  <c r="AE316" i="48"/>
  <c r="CL40" i="19" s="1"/>
  <c r="AE304" i="48"/>
  <c r="CL39" i="19" s="1"/>
  <c r="AE292" i="48"/>
  <c r="CL38" i="19" s="1"/>
  <c r="AE280" i="48"/>
  <c r="CL37" i="19" s="1"/>
  <c r="AE268" i="48"/>
  <c r="CL36" i="19" s="1"/>
  <c r="AE256" i="48"/>
  <c r="CL35" i="19" s="1"/>
  <c r="AE244" i="48"/>
  <c r="CL34" i="19" s="1"/>
  <c r="AE232" i="48"/>
  <c r="CL33" i="19" s="1"/>
  <c r="AE220" i="48"/>
  <c r="CL32" i="19" s="1"/>
  <c r="AE208" i="48"/>
  <c r="CL31" i="19" s="1"/>
  <c r="AE196" i="48"/>
  <c r="CL30" i="19" s="1"/>
  <c r="AE184" i="48"/>
  <c r="CL29" i="19" s="1"/>
  <c r="AE172" i="48"/>
  <c r="CL28" i="19" s="1"/>
  <c r="AE160" i="48"/>
  <c r="CL27" i="19" s="1"/>
  <c r="AE148" i="48"/>
  <c r="CL26" i="19" s="1"/>
  <c r="AE136" i="48"/>
  <c r="CL25" i="19" s="1"/>
  <c r="AE124" i="48"/>
  <c r="CL24" i="19" s="1"/>
  <c r="AE112" i="48"/>
  <c r="CL23" i="19" s="1"/>
  <c r="AE100" i="48"/>
  <c r="CL22" i="19" s="1"/>
  <c r="AE88" i="48"/>
  <c r="CL21" i="19" s="1"/>
  <c r="AE76" i="48"/>
  <c r="CL20" i="19" s="1"/>
  <c r="AE64" i="48"/>
  <c r="CL19" i="19" s="1"/>
  <c r="AE52" i="48"/>
  <c r="CL18" i="19" s="1"/>
  <c r="AE40" i="48"/>
  <c r="CL17" i="19" s="1"/>
  <c r="AE28" i="48"/>
  <c r="CL16" i="19" s="1"/>
  <c r="AE16" i="48"/>
  <c r="AF100" i="48" l="1"/>
  <c r="CM22" i="19" s="1"/>
  <c r="AF736" i="48"/>
  <c r="CM75" i="19" s="1"/>
  <c r="AF724" i="48"/>
  <c r="CM74" i="19" s="1"/>
  <c r="AF712" i="48"/>
  <c r="CM73" i="19" s="1"/>
  <c r="AF700" i="48"/>
  <c r="CM72" i="19" s="1"/>
  <c r="AF688" i="48"/>
  <c r="CM71" i="19" s="1"/>
  <c r="AF676" i="48"/>
  <c r="CM70" i="19" s="1"/>
  <c r="AF664" i="48"/>
  <c r="CM69" i="19" s="1"/>
  <c r="AF652" i="48"/>
  <c r="CM68" i="19" s="1"/>
  <c r="AF640" i="48"/>
  <c r="CM67" i="19" s="1"/>
  <c r="AF628" i="48"/>
  <c r="CM66" i="19" s="1"/>
  <c r="AF616" i="48"/>
  <c r="CM65" i="19" s="1"/>
  <c r="AF604" i="48"/>
  <c r="CM64" i="19" s="1"/>
  <c r="AF592" i="48"/>
  <c r="CM63" i="19" s="1"/>
  <c r="AF580" i="48"/>
  <c r="CM62" i="19" s="1"/>
  <c r="AF568" i="48"/>
  <c r="CM61" i="19" s="1"/>
  <c r="AF556" i="48"/>
  <c r="CM60" i="19" s="1"/>
  <c r="AF544" i="48"/>
  <c r="CM59" i="19" s="1"/>
  <c r="AF532" i="48"/>
  <c r="CM58" i="19" s="1"/>
  <c r="AF520" i="48"/>
  <c r="CM57" i="19" s="1"/>
  <c r="AF508" i="48"/>
  <c r="CM56" i="19" s="1"/>
  <c r="AF496" i="48"/>
  <c r="CM55" i="19" s="1"/>
  <c r="AF484" i="48"/>
  <c r="CM54" i="19" s="1"/>
  <c r="AF472" i="48"/>
  <c r="CM53" i="19" s="1"/>
  <c r="AF460" i="48"/>
  <c r="CM52" i="19" s="1"/>
  <c r="AF448" i="48"/>
  <c r="CM51" i="19" s="1"/>
  <c r="AF436" i="48"/>
  <c r="CM50" i="19" s="1"/>
  <c r="AF424" i="48"/>
  <c r="CM49" i="19" s="1"/>
  <c r="CN49" i="19" s="1"/>
  <c r="AF412" i="48"/>
  <c r="CM48" i="19" s="1"/>
  <c r="CN48" i="19" s="1"/>
  <c r="AF400" i="48"/>
  <c r="CM47" i="19" s="1"/>
  <c r="CN47" i="19" s="1"/>
  <c r="AF388" i="48"/>
  <c r="CM46" i="19" s="1"/>
  <c r="CN46" i="19" s="1"/>
  <c r="AF376" i="48"/>
  <c r="CM45" i="19" s="1"/>
  <c r="CN45" i="19" s="1"/>
  <c r="AF364" i="48"/>
  <c r="CM44" i="19" s="1"/>
  <c r="AF352" i="48"/>
  <c r="CM43" i="19" s="1"/>
  <c r="AF340" i="48"/>
  <c r="CM42" i="19" s="1"/>
  <c r="AF328" i="48"/>
  <c r="CM41" i="19" s="1"/>
  <c r="AF316" i="48"/>
  <c r="CM40" i="19" s="1"/>
  <c r="AF304" i="48"/>
  <c r="CM39" i="19" s="1"/>
  <c r="AF292" i="48"/>
  <c r="CM38" i="19" s="1"/>
  <c r="AF280" i="48"/>
  <c r="CM37" i="19" s="1"/>
  <c r="AF268" i="48"/>
  <c r="CM36" i="19" s="1"/>
  <c r="AF256" i="48"/>
  <c r="CM35" i="19" s="1"/>
  <c r="AF244" i="48"/>
  <c r="CM34" i="19" s="1"/>
  <c r="AF232" i="48"/>
  <c r="CM33" i="19" s="1"/>
  <c r="AF220" i="48"/>
  <c r="CM32" i="19" s="1"/>
  <c r="AF208" i="48"/>
  <c r="CM31" i="19" s="1"/>
  <c r="AF196" i="48"/>
  <c r="CM30" i="19" s="1"/>
  <c r="AF184" i="48"/>
  <c r="CM29" i="19" s="1"/>
  <c r="AF172" i="48"/>
  <c r="CM28" i="19" s="1"/>
  <c r="AF160" i="48"/>
  <c r="CM27" i="19" s="1"/>
  <c r="AF148" i="48"/>
  <c r="CM26" i="19" s="1"/>
  <c r="AF136" i="48"/>
  <c r="CM25" i="19" s="1"/>
  <c r="AF124" i="48"/>
  <c r="CM24" i="19" s="1"/>
  <c r="AF112" i="48"/>
  <c r="CM23" i="19" s="1"/>
  <c r="AK14" i="48"/>
  <c r="AK13" i="48"/>
  <c r="AK12" i="48"/>
  <c r="AK11" i="48"/>
  <c r="AI16" i="48" l="1"/>
  <c r="AI736" i="48"/>
  <c r="AI724" i="48"/>
  <c r="AI712" i="48"/>
  <c r="AI700" i="48"/>
  <c r="AI688" i="48"/>
  <c r="AI676" i="48"/>
  <c r="AI664" i="48"/>
  <c r="AI652" i="48"/>
  <c r="AI640" i="48"/>
  <c r="AI628" i="48"/>
  <c r="AI616" i="48"/>
  <c r="AI604" i="48"/>
  <c r="AI592" i="48"/>
  <c r="AI580" i="48"/>
  <c r="AI568" i="48"/>
  <c r="AI556" i="48"/>
  <c r="AI544" i="48"/>
  <c r="AI532" i="48"/>
  <c r="AI520" i="48"/>
  <c r="AI508" i="48"/>
  <c r="AI496" i="48"/>
  <c r="AI484" i="48"/>
  <c r="AI472" i="48"/>
  <c r="AI460" i="48"/>
  <c r="AI448" i="48"/>
  <c r="AI436" i="48"/>
  <c r="AI424" i="48"/>
  <c r="AI412" i="48"/>
  <c r="AI400" i="48"/>
  <c r="AI388" i="48"/>
  <c r="AI376" i="48"/>
  <c r="AI364" i="48"/>
  <c r="AI352" i="48"/>
  <c r="AI340" i="48"/>
  <c r="AI328" i="48"/>
  <c r="AI316" i="48"/>
  <c r="AI304" i="48"/>
  <c r="AI292" i="48"/>
  <c r="AI280" i="48"/>
  <c r="AI268" i="48"/>
  <c r="AI256" i="48"/>
  <c r="AI244" i="48"/>
  <c r="AI232" i="48"/>
  <c r="AI220" i="48"/>
  <c r="AI208" i="48"/>
  <c r="AI196" i="48"/>
  <c r="AI184" i="48"/>
  <c r="AI172" i="48"/>
  <c r="AI160" i="48"/>
  <c r="AI148" i="48"/>
  <c r="AI136" i="48"/>
  <c r="AI124" i="48"/>
  <c r="AI112" i="48"/>
  <c r="AI100" i="48"/>
  <c r="AI88" i="48"/>
  <c r="AI76" i="48"/>
  <c r="AI64" i="48"/>
  <c r="AI52" i="48"/>
  <c r="AI40" i="48"/>
  <c r="AI28" i="48"/>
  <c r="AH28" i="48"/>
  <c r="AH544" i="48"/>
  <c r="AH532" i="48"/>
  <c r="AH520" i="48"/>
  <c r="AH508" i="48"/>
  <c r="AH496" i="48"/>
  <c r="AH484" i="48"/>
  <c r="AH472" i="48"/>
  <c r="AH460" i="48"/>
  <c r="AH448" i="48"/>
  <c r="AH436" i="48"/>
  <c r="AH424" i="48"/>
  <c r="AH412" i="48"/>
  <c r="AH400" i="48"/>
  <c r="AH388" i="48"/>
  <c r="AH376" i="48"/>
  <c r="AH364" i="48"/>
  <c r="AH352" i="48"/>
  <c r="AH340" i="48"/>
  <c r="AH328" i="48"/>
  <c r="AH316" i="48"/>
  <c r="AH304" i="48"/>
  <c r="AH292" i="48"/>
  <c r="AH280" i="48"/>
  <c r="AH268" i="48"/>
  <c r="AH256" i="48"/>
  <c r="AH244" i="48"/>
  <c r="AH232" i="48"/>
  <c r="AH220" i="48"/>
  <c r="AH208" i="48"/>
  <c r="AH196" i="48"/>
  <c r="AH184" i="48"/>
  <c r="AH172" i="48"/>
  <c r="AH160" i="48"/>
  <c r="AH148" i="48"/>
  <c r="AH136" i="48"/>
  <c r="AH124" i="48"/>
  <c r="AH112" i="48"/>
  <c r="AH100" i="48"/>
  <c r="AH88" i="48"/>
  <c r="AH76" i="48"/>
  <c r="AH64" i="48"/>
  <c r="AH52" i="48"/>
  <c r="AH40" i="48"/>
  <c r="AG16" i="48"/>
  <c r="AG736" i="48"/>
  <c r="AG724" i="48"/>
  <c r="AG712" i="48"/>
  <c r="AG700" i="48"/>
  <c r="AG688" i="48"/>
  <c r="AG676" i="48"/>
  <c r="AG664" i="48"/>
  <c r="AG652" i="48"/>
  <c r="AG640" i="48"/>
  <c r="AG628" i="48"/>
  <c r="AG616" i="48"/>
  <c r="AG604" i="48"/>
  <c r="AG592" i="48"/>
  <c r="AG580" i="48"/>
  <c r="AG568" i="48"/>
  <c r="AG556" i="48"/>
  <c r="AG544" i="48"/>
  <c r="AG532" i="48"/>
  <c r="AG520" i="48"/>
  <c r="AG508" i="48"/>
  <c r="AG496" i="48"/>
  <c r="AG484" i="48"/>
  <c r="AG472" i="48"/>
  <c r="AG460" i="48"/>
  <c r="AG448" i="48"/>
  <c r="AG436" i="48"/>
  <c r="AG424" i="48"/>
  <c r="AG412" i="48"/>
  <c r="AG400" i="48"/>
  <c r="AG388" i="48"/>
  <c r="AG376" i="48"/>
  <c r="AG364" i="48"/>
  <c r="AG352" i="48"/>
  <c r="AG340" i="48"/>
  <c r="AG328" i="48"/>
  <c r="AG316" i="48"/>
  <c r="AG304" i="48"/>
  <c r="AG292" i="48"/>
  <c r="AG280" i="48"/>
  <c r="AG268" i="48"/>
  <c r="AG256" i="48"/>
  <c r="AG244" i="48"/>
  <c r="AG232" i="48"/>
  <c r="AG220" i="48"/>
  <c r="AG208" i="48"/>
  <c r="AG196" i="48"/>
  <c r="AG184" i="48"/>
  <c r="AG172" i="48"/>
  <c r="AG160" i="48"/>
  <c r="AG148" i="48"/>
  <c r="AG136" i="48"/>
  <c r="AG124" i="48"/>
  <c r="AG112" i="48"/>
  <c r="AG100" i="48"/>
  <c r="AG88" i="48"/>
  <c r="AG76" i="48"/>
  <c r="AG64" i="48"/>
  <c r="AG52" i="48"/>
  <c r="AG40" i="48"/>
  <c r="AG28" i="48"/>
  <c r="CN53" i="19"/>
  <c r="CN57" i="19"/>
  <c r="CN61" i="19"/>
  <c r="CN65" i="19"/>
  <c r="CN69" i="19"/>
  <c r="CN73" i="19"/>
  <c r="CN66" i="19"/>
  <c r="CN70" i="19"/>
  <c r="CN74" i="19"/>
  <c r="CN50" i="19"/>
  <c r="CN54" i="19"/>
  <c r="CN62" i="19"/>
  <c r="CN51" i="19"/>
  <c r="CN55" i="19"/>
  <c r="CN59" i="19"/>
  <c r="CN63" i="19"/>
  <c r="CN67" i="19"/>
  <c r="CN71" i="19"/>
  <c r="CN75" i="19"/>
  <c r="CN58" i="19"/>
  <c r="CN52" i="19"/>
  <c r="CN56" i="19"/>
  <c r="CN60" i="19"/>
  <c r="CN64" i="19"/>
  <c r="CN68" i="19"/>
  <c r="CN72" i="19"/>
  <c r="R16" i="48"/>
  <c r="R736" i="48"/>
  <c r="R724" i="48"/>
  <c r="R712" i="48"/>
  <c r="R700" i="48"/>
  <c r="R688" i="48"/>
  <c r="R676" i="48"/>
  <c r="R664" i="48"/>
  <c r="R652" i="48"/>
  <c r="R640" i="48"/>
  <c r="R628" i="48"/>
  <c r="R616" i="48"/>
  <c r="R604" i="48"/>
  <c r="R592" i="48"/>
  <c r="R580" i="48"/>
  <c r="R568" i="48"/>
  <c r="R556" i="48"/>
  <c r="R544" i="48"/>
  <c r="R532" i="48"/>
  <c r="R520" i="48"/>
  <c r="R508" i="48"/>
  <c r="R496" i="48"/>
  <c r="R484" i="48"/>
  <c r="R472" i="48"/>
  <c r="R460" i="48"/>
  <c r="R448" i="48"/>
  <c r="R436" i="48"/>
  <c r="R424" i="48"/>
  <c r="R412" i="48"/>
  <c r="R400" i="48"/>
  <c r="R388" i="48"/>
  <c r="R376" i="48"/>
  <c r="R364" i="48"/>
  <c r="R352" i="48"/>
  <c r="R340" i="48"/>
  <c r="R328" i="48"/>
  <c r="R316" i="48"/>
  <c r="R304" i="48"/>
  <c r="R292" i="48"/>
  <c r="R280" i="48"/>
  <c r="R268" i="48"/>
  <c r="R256" i="48"/>
  <c r="R244" i="48"/>
  <c r="R232" i="48"/>
  <c r="R220" i="48"/>
  <c r="R208" i="48"/>
  <c r="R196" i="48"/>
  <c r="R184" i="48"/>
  <c r="R172" i="48"/>
  <c r="R160" i="48"/>
  <c r="R148" i="48"/>
  <c r="R136" i="48"/>
  <c r="R124" i="48"/>
  <c r="R112" i="48"/>
  <c r="R100" i="48"/>
  <c r="R88" i="48"/>
  <c r="R76" i="48"/>
  <c r="R64" i="48"/>
  <c r="R52" i="48"/>
  <c r="R40" i="48"/>
  <c r="R28" i="48"/>
  <c r="CT48" i="19" l="1"/>
  <c r="AH48" i="19" l="1"/>
  <c r="CT49" i="19" l="1"/>
  <c r="AG49" i="19"/>
  <c r="AU49" i="19" s="1"/>
  <c r="AV49" i="19" s="1"/>
  <c r="N257" i="51" l="1"/>
  <c r="N258" i="51"/>
  <c r="N259" i="51"/>
  <c r="N260" i="51"/>
  <c r="N261" i="51"/>
  <c r="N241" i="51"/>
  <c r="N242" i="51"/>
  <c r="N243" i="51"/>
  <c r="N244" i="51"/>
  <c r="N245" i="51"/>
  <c r="N246" i="51"/>
  <c r="N247" i="51"/>
  <c r="N248" i="51"/>
  <c r="N249" i="51"/>
  <c r="N250" i="51"/>
  <c r="N251" i="51"/>
  <c r="N252" i="51"/>
  <c r="N253" i="51"/>
  <c r="N254" i="51"/>
  <c r="N255" i="51"/>
  <c r="N256" i="51"/>
  <c r="N230" i="51"/>
  <c r="N231" i="51"/>
  <c r="N232" i="51"/>
  <c r="N233" i="51"/>
  <c r="N234" i="51"/>
  <c r="N235" i="51"/>
  <c r="N236" i="51"/>
  <c r="N237" i="51"/>
  <c r="N238" i="51"/>
  <c r="N239" i="51"/>
  <c r="N240" i="51"/>
  <c r="J258" i="51"/>
  <c r="J259" i="51"/>
  <c r="J260" i="51"/>
  <c r="J261" i="51"/>
  <c r="J257" i="51"/>
  <c r="J251" i="51"/>
  <c r="J252" i="51"/>
  <c r="F26" i="52" s="1"/>
  <c r="J253" i="51"/>
  <c r="J254" i="51"/>
  <c r="J255" i="51"/>
  <c r="J256" i="51"/>
  <c r="L256" i="51" l="1"/>
  <c r="L244" i="51"/>
  <c r="L257" i="51" l="1"/>
  <c r="A53" i="53" l="1"/>
  <c r="A41" i="53" s="1"/>
  <c r="A29" i="53" s="1"/>
  <c r="A17" i="53" s="1"/>
  <c r="A5" i="53" s="1"/>
  <c r="B53" i="53"/>
  <c r="B41" i="53" s="1"/>
  <c r="B29" i="53" s="1"/>
  <c r="B17" i="53" s="1"/>
  <c r="B5" i="53" s="1"/>
  <c r="B91" i="53" l="1"/>
  <c r="B103" i="53" s="1"/>
  <c r="B115" i="53" s="1"/>
  <c r="B127" i="53" s="1"/>
  <c r="B139" i="53" s="1"/>
  <c r="B151" i="53" s="1"/>
  <c r="B163" i="53" s="1"/>
  <c r="B175" i="53" s="1"/>
  <c r="B187" i="53" s="1"/>
  <c r="B199" i="53" s="1"/>
  <c r="B211" i="53"/>
  <c r="B223" i="53" s="1"/>
  <c r="B235" i="53" s="1"/>
  <c r="B247" i="53" s="1"/>
  <c r="B259" i="53" s="1"/>
  <c r="B271" i="53" s="1"/>
  <c r="B283" i="53" s="1"/>
  <c r="B295" i="53" s="1"/>
  <c r="B307" i="53" s="1"/>
  <c r="B319" i="53" s="1"/>
  <c r="B331" i="53" s="1"/>
  <c r="B343" i="53" s="1"/>
  <c r="B355" i="53" s="1"/>
  <c r="B367" i="53" s="1"/>
  <c r="B379" i="53" s="1"/>
  <c r="B391" i="53" s="1"/>
  <c r="B403" i="53" s="1"/>
  <c r="B415" i="53" s="1"/>
  <c r="B77" i="53"/>
  <c r="B89" i="53" s="1"/>
  <c r="B101" i="53" s="1"/>
  <c r="B113" i="53" s="1"/>
  <c r="B125" i="53" s="1"/>
  <c r="B137" i="53" s="1"/>
  <c r="B149" i="53" s="1"/>
  <c r="B161" i="53" s="1"/>
  <c r="B173" i="53" s="1"/>
  <c r="B185" i="53" s="1"/>
  <c r="B197" i="53" s="1"/>
  <c r="B209" i="53" s="1"/>
  <c r="B221" i="53" s="1"/>
  <c r="B233" i="53" s="1"/>
  <c r="B245" i="53" s="1"/>
  <c r="B257" i="53" s="1"/>
  <c r="B269" i="53" s="1"/>
  <c r="B281" i="53" s="1"/>
  <c r="B293" i="53" s="1"/>
  <c r="B305" i="53" s="1"/>
  <c r="B317" i="53" s="1"/>
  <c r="B329" i="53" s="1"/>
  <c r="B341" i="53" s="1"/>
  <c r="B353" i="53" s="1"/>
  <c r="B365" i="53" s="1"/>
  <c r="B377" i="53" s="1"/>
  <c r="B389" i="53" s="1"/>
  <c r="B401" i="53" s="1"/>
  <c r="B413" i="53" s="1"/>
  <c r="A77" i="53"/>
  <c r="A89" i="53" s="1"/>
  <c r="A101" i="53" s="1"/>
  <c r="A113" i="53" s="1"/>
  <c r="A125" i="53" s="1"/>
  <c r="A137" i="53" s="1"/>
  <c r="A149" i="53" s="1"/>
  <c r="A161" i="53" s="1"/>
  <c r="A173" i="53" s="1"/>
  <c r="A185" i="53" s="1"/>
  <c r="A197" i="53" s="1"/>
  <c r="A209" i="53" s="1"/>
  <c r="A221" i="53" s="1"/>
  <c r="A233" i="53" s="1"/>
  <c r="A245" i="53" s="1"/>
  <c r="A257" i="53" s="1"/>
  <c r="A269" i="53" s="1"/>
  <c r="A281" i="53" s="1"/>
  <c r="A293" i="53" s="1"/>
  <c r="A305" i="53" s="1"/>
  <c r="A317" i="53" s="1"/>
  <c r="A329" i="53" s="1"/>
  <c r="A341" i="53" s="1"/>
  <c r="A353" i="53" s="1"/>
  <c r="A365" i="53" s="1"/>
  <c r="A377" i="53" s="1"/>
  <c r="A389" i="53" s="1"/>
  <c r="A401" i="53" s="1"/>
  <c r="A413" i="53" s="1"/>
  <c r="B67" i="53"/>
  <c r="B79" i="53" s="1"/>
  <c r="A66" i="53"/>
  <c r="B66" i="53"/>
  <c r="A54" i="53" l="1"/>
  <c r="A42" i="53" s="1"/>
  <c r="A30" i="53" s="1"/>
  <c r="A18" i="53" s="1"/>
  <c r="A6" i="53" s="1"/>
  <c r="A78" i="53"/>
  <c r="A90" i="53" s="1"/>
  <c r="A102" i="53" s="1"/>
  <c r="A114" i="53" s="1"/>
  <c r="A126" i="53" s="1"/>
  <c r="A138" i="53" s="1"/>
  <c r="A150" i="53" s="1"/>
  <c r="A162" i="53" s="1"/>
  <c r="A174" i="53" s="1"/>
  <c r="A186" i="53" s="1"/>
  <c r="A198" i="53" s="1"/>
  <c r="A210" i="53" s="1"/>
  <c r="A222" i="53" s="1"/>
  <c r="A234" i="53" s="1"/>
  <c r="A246" i="53" s="1"/>
  <c r="A258" i="53" s="1"/>
  <c r="A270" i="53" s="1"/>
  <c r="A282" i="53" s="1"/>
  <c r="A294" i="53" s="1"/>
  <c r="A306" i="53" s="1"/>
  <c r="A318" i="53" s="1"/>
  <c r="A330" i="53" s="1"/>
  <c r="A342" i="53" s="1"/>
  <c r="A354" i="53" s="1"/>
  <c r="A366" i="53" s="1"/>
  <c r="A378" i="53" s="1"/>
  <c r="A390" i="53" s="1"/>
  <c r="A402" i="53" s="1"/>
  <c r="A414" i="53" s="1"/>
  <c r="A67" i="53"/>
  <c r="B68" i="53"/>
  <c r="B55" i="53"/>
  <c r="B43" i="53" s="1"/>
  <c r="B31" i="53" s="1"/>
  <c r="B19" i="53" s="1"/>
  <c r="B7" i="53" s="1"/>
  <c r="B54" i="53"/>
  <c r="B42" i="53" s="1"/>
  <c r="B30" i="53" s="1"/>
  <c r="B18" i="53" s="1"/>
  <c r="B6" i="53" s="1"/>
  <c r="B78" i="53"/>
  <c r="B90" i="53" s="1"/>
  <c r="B102" i="53" s="1"/>
  <c r="B114" i="53" s="1"/>
  <c r="B126" i="53" s="1"/>
  <c r="B138" i="53" s="1"/>
  <c r="B150" i="53" s="1"/>
  <c r="B162" i="53" s="1"/>
  <c r="B174" i="53" s="1"/>
  <c r="B186" i="53" s="1"/>
  <c r="B198" i="53" s="1"/>
  <c r="B210" i="53" s="1"/>
  <c r="B222" i="53" s="1"/>
  <c r="B234" i="53" s="1"/>
  <c r="B246" i="53" s="1"/>
  <c r="B258" i="53" s="1"/>
  <c r="B270" i="53" s="1"/>
  <c r="B282" i="53" s="1"/>
  <c r="B294" i="53" s="1"/>
  <c r="B306" i="53" s="1"/>
  <c r="B318" i="53" s="1"/>
  <c r="B330" i="53" s="1"/>
  <c r="B342" i="53" s="1"/>
  <c r="B354" i="53" s="1"/>
  <c r="B366" i="53" s="1"/>
  <c r="B378" i="53" s="1"/>
  <c r="B390" i="53" s="1"/>
  <c r="B402" i="53" s="1"/>
  <c r="B414" i="53" s="1"/>
  <c r="B69" i="53" l="1"/>
  <c r="B56" i="53"/>
  <c r="B44" i="53" s="1"/>
  <c r="B32" i="53" s="1"/>
  <c r="B20" i="53" s="1"/>
  <c r="B8" i="53" s="1"/>
  <c r="B80" i="53"/>
  <c r="B92" i="53" s="1"/>
  <c r="B104" i="53" s="1"/>
  <c r="B116" i="53" s="1"/>
  <c r="B128" i="53" s="1"/>
  <c r="B140" i="53" s="1"/>
  <c r="B152" i="53" s="1"/>
  <c r="B164" i="53" s="1"/>
  <c r="B176" i="53" s="1"/>
  <c r="B188" i="53" s="1"/>
  <c r="B200" i="53" s="1"/>
  <c r="B212" i="53" s="1"/>
  <c r="B224" i="53" s="1"/>
  <c r="B236" i="53" s="1"/>
  <c r="B248" i="53" s="1"/>
  <c r="B260" i="53" s="1"/>
  <c r="B272" i="53" s="1"/>
  <c r="B284" i="53" s="1"/>
  <c r="B296" i="53" s="1"/>
  <c r="B308" i="53" s="1"/>
  <c r="B320" i="53" s="1"/>
  <c r="B332" i="53" s="1"/>
  <c r="B344" i="53" s="1"/>
  <c r="B356" i="53" s="1"/>
  <c r="B368" i="53" s="1"/>
  <c r="B380" i="53" s="1"/>
  <c r="B392" i="53" s="1"/>
  <c r="B404" i="53" s="1"/>
  <c r="B416" i="53" s="1"/>
  <c r="A55" i="53"/>
  <c r="A43" i="53" s="1"/>
  <c r="A31" i="53" s="1"/>
  <c r="A19" i="53" s="1"/>
  <c r="A7" i="53" s="1"/>
  <c r="A79" i="53"/>
  <c r="A91" i="53" s="1"/>
  <c r="A103" i="53" s="1"/>
  <c r="A115" i="53" s="1"/>
  <c r="A127" i="53" s="1"/>
  <c r="A139" i="53" s="1"/>
  <c r="A151" i="53" s="1"/>
  <c r="A163" i="53" s="1"/>
  <c r="A175" i="53" s="1"/>
  <c r="A187" i="53" s="1"/>
  <c r="A199" i="53" s="1"/>
  <c r="A211" i="53" s="1"/>
  <c r="A223" i="53" s="1"/>
  <c r="A235" i="53" s="1"/>
  <c r="A247" i="53" s="1"/>
  <c r="A259" i="53" s="1"/>
  <c r="A271" i="53" s="1"/>
  <c r="A283" i="53" s="1"/>
  <c r="A295" i="53" s="1"/>
  <c r="A307" i="53" s="1"/>
  <c r="A319" i="53" s="1"/>
  <c r="A331" i="53" s="1"/>
  <c r="A343" i="53" s="1"/>
  <c r="A355" i="53" s="1"/>
  <c r="A367" i="53" s="1"/>
  <c r="A379" i="53" s="1"/>
  <c r="A391" i="53" s="1"/>
  <c r="A403" i="53" s="1"/>
  <c r="A415" i="53" s="1"/>
  <c r="A68" i="53"/>
  <c r="A69" i="53" l="1"/>
  <c r="A56" i="53"/>
  <c r="A44" i="53" s="1"/>
  <c r="A32" i="53" s="1"/>
  <c r="A20" i="53" s="1"/>
  <c r="A8" i="53" s="1"/>
  <c r="A80" i="53"/>
  <c r="A92" i="53" s="1"/>
  <c r="A104" i="53" s="1"/>
  <c r="A116" i="53" s="1"/>
  <c r="A128" i="53" s="1"/>
  <c r="A140" i="53" s="1"/>
  <c r="A152" i="53" s="1"/>
  <c r="A164" i="53" s="1"/>
  <c r="A176" i="53" s="1"/>
  <c r="A188" i="53" s="1"/>
  <c r="A200" i="53" s="1"/>
  <c r="A212" i="53" s="1"/>
  <c r="A224" i="53" s="1"/>
  <c r="A236" i="53" s="1"/>
  <c r="A248" i="53" s="1"/>
  <c r="A260" i="53" s="1"/>
  <c r="A272" i="53" s="1"/>
  <c r="A284" i="53" s="1"/>
  <c r="A296" i="53" s="1"/>
  <c r="A308" i="53" s="1"/>
  <c r="A320" i="53" s="1"/>
  <c r="A332" i="53" s="1"/>
  <c r="A344" i="53" s="1"/>
  <c r="A356" i="53" s="1"/>
  <c r="A368" i="53" s="1"/>
  <c r="A380" i="53" s="1"/>
  <c r="A392" i="53" s="1"/>
  <c r="A404" i="53" s="1"/>
  <c r="A416" i="53" s="1"/>
  <c r="B70" i="53"/>
  <c r="B57" i="53"/>
  <c r="B45" i="53" s="1"/>
  <c r="B33" i="53" s="1"/>
  <c r="B21" i="53" s="1"/>
  <c r="B9" i="53" s="1"/>
  <c r="B81" i="53"/>
  <c r="B93" i="53" s="1"/>
  <c r="B105" i="53" s="1"/>
  <c r="B117" i="53" s="1"/>
  <c r="B129" i="53" s="1"/>
  <c r="B141" i="53" s="1"/>
  <c r="B153" i="53" s="1"/>
  <c r="B165" i="53" s="1"/>
  <c r="B177" i="53" s="1"/>
  <c r="B189" i="53" s="1"/>
  <c r="B201" i="53" s="1"/>
  <c r="B213" i="53" s="1"/>
  <c r="B225" i="53" s="1"/>
  <c r="B237" i="53" s="1"/>
  <c r="B249" i="53" s="1"/>
  <c r="B261" i="53" s="1"/>
  <c r="B273" i="53" s="1"/>
  <c r="B285" i="53" s="1"/>
  <c r="B297" i="53" s="1"/>
  <c r="B309" i="53" s="1"/>
  <c r="B321" i="53" s="1"/>
  <c r="B333" i="53" s="1"/>
  <c r="B345" i="53" s="1"/>
  <c r="B357" i="53" s="1"/>
  <c r="B369" i="53" s="1"/>
  <c r="B381" i="53" s="1"/>
  <c r="B393" i="53" s="1"/>
  <c r="B405" i="53" s="1"/>
  <c r="B417" i="53" s="1"/>
  <c r="A70" i="53" l="1"/>
  <c r="A57" i="53"/>
  <c r="A45" i="53" s="1"/>
  <c r="A33" i="53" s="1"/>
  <c r="A21" i="53" s="1"/>
  <c r="A9" i="53" s="1"/>
  <c r="A81" i="53"/>
  <c r="A93" i="53" s="1"/>
  <c r="A105" i="53" s="1"/>
  <c r="A117" i="53" s="1"/>
  <c r="A129" i="53" s="1"/>
  <c r="A141" i="53" s="1"/>
  <c r="A153" i="53" s="1"/>
  <c r="A165" i="53" s="1"/>
  <c r="A177" i="53" s="1"/>
  <c r="A189" i="53" s="1"/>
  <c r="A201" i="53" s="1"/>
  <c r="A213" i="53" s="1"/>
  <c r="A225" i="53" s="1"/>
  <c r="A237" i="53" s="1"/>
  <c r="A249" i="53" s="1"/>
  <c r="A261" i="53" s="1"/>
  <c r="A273" i="53" s="1"/>
  <c r="A285" i="53" s="1"/>
  <c r="A297" i="53" s="1"/>
  <c r="A309" i="53" s="1"/>
  <c r="A321" i="53" s="1"/>
  <c r="A333" i="53" s="1"/>
  <c r="A345" i="53" s="1"/>
  <c r="A357" i="53" s="1"/>
  <c r="A369" i="53" s="1"/>
  <c r="A381" i="53" s="1"/>
  <c r="A393" i="53" s="1"/>
  <c r="A405" i="53" s="1"/>
  <c r="A417" i="53" s="1"/>
  <c r="B71" i="53"/>
  <c r="B58" i="53"/>
  <c r="B46" i="53" s="1"/>
  <c r="B34" i="53" s="1"/>
  <c r="B22" i="53" s="1"/>
  <c r="B10" i="53" s="1"/>
  <c r="B82" i="53"/>
  <c r="B94" i="53" s="1"/>
  <c r="B106" i="53" s="1"/>
  <c r="B118" i="53" s="1"/>
  <c r="B130" i="53" s="1"/>
  <c r="B142" i="53" s="1"/>
  <c r="B154" i="53" s="1"/>
  <c r="B166" i="53" s="1"/>
  <c r="B178" i="53" s="1"/>
  <c r="B190" i="53" s="1"/>
  <c r="B202" i="53" s="1"/>
  <c r="B214" i="53" s="1"/>
  <c r="B226" i="53" s="1"/>
  <c r="B238" i="53" s="1"/>
  <c r="B250" i="53" s="1"/>
  <c r="B262" i="53" s="1"/>
  <c r="B274" i="53" s="1"/>
  <c r="B286" i="53" s="1"/>
  <c r="B298" i="53" s="1"/>
  <c r="B310" i="53" s="1"/>
  <c r="B322" i="53" s="1"/>
  <c r="B334" i="53" s="1"/>
  <c r="B346" i="53" s="1"/>
  <c r="B358" i="53" s="1"/>
  <c r="B370" i="53" s="1"/>
  <c r="B382" i="53" s="1"/>
  <c r="B394" i="53" s="1"/>
  <c r="B406" i="53" s="1"/>
  <c r="B418" i="53" s="1"/>
  <c r="B72" i="53" l="1"/>
  <c r="B59" i="53"/>
  <c r="B47" i="53" s="1"/>
  <c r="B35" i="53" s="1"/>
  <c r="B23" i="53" s="1"/>
  <c r="B11" i="53" s="1"/>
  <c r="B83" i="53"/>
  <c r="B95" i="53" s="1"/>
  <c r="B107" i="53" s="1"/>
  <c r="B119" i="53" s="1"/>
  <c r="B131" i="53" s="1"/>
  <c r="B143" i="53" s="1"/>
  <c r="B155" i="53" s="1"/>
  <c r="B167" i="53" s="1"/>
  <c r="B179" i="53" s="1"/>
  <c r="B191" i="53" s="1"/>
  <c r="B203" i="53" s="1"/>
  <c r="B215" i="53" s="1"/>
  <c r="B227" i="53" s="1"/>
  <c r="B239" i="53" s="1"/>
  <c r="B251" i="53" s="1"/>
  <c r="B263" i="53" s="1"/>
  <c r="B275" i="53" s="1"/>
  <c r="B287" i="53" s="1"/>
  <c r="B299" i="53" s="1"/>
  <c r="B311" i="53" s="1"/>
  <c r="B323" i="53" s="1"/>
  <c r="B335" i="53" s="1"/>
  <c r="B347" i="53" s="1"/>
  <c r="B359" i="53" s="1"/>
  <c r="B371" i="53" s="1"/>
  <c r="B383" i="53" s="1"/>
  <c r="B395" i="53" s="1"/>
  <c r="B407" i="53" s="1"/>
  <c r="B419" i="53" s="1"/>
  <c r="A71" i="53"/>
  <c r="A58" i="53"/>
  <c r="A46" i="53" s="1"/>
  <c r="A34" i="53" s="1"/>
  <c r="A22" i="53" s="1"/>
  <c r="A10" i="53" s="1"/>
  <c r="A82" i="53"/>
  <c r="A94" i="53" s="1"/>
  <c r="A106" i="53" s="1"/>
  <c r="A118" i="53" s="1"/>
  <c r="A130" i="53" s="1"/>
  <c r="A142" i="53" s="1"/>
  <c r="A154" i="53" s="1"/>
  <c r="A166" i="53" s="1"/>
  <c r="A178" i="53" s="1"/>
  <c r="A190" i="53" s="1"/>
  <c r="A202" i="53" s="1"/>
  <c r="A214" i="53" s="1"/>
  <c r="A226" i="53" s="1"/>
  <c r="A238" i="53" s="1"/>
  <c r="A250" i="53" s="1"/>
  <c r="A262" i="53" s="1"/>
  <c r="A274" i="53" s="1"/>
  <c r="A286" i="53" s="1"/>
  <c r="A298" i="53" s="1"/>
  <c r="A310" i="53" s="1"/>
  <c r="A322" i="53" s="1"/>
  <c r="A334" i="53" s="1"/>
  <c r="A346" i="53" s="1"/>
  <c r="A358" i="53" s="1"/>
  <c r="A370" i="53" s="1"/>
  <c r="A382" i="53" s="1"/>
  <c r="A394" i="53" s="1"/>
  <c r="A406" i="53" s="1"/>
  <c r="A418" i="53" s="1"/>
  <c r="AF401" i="21"/>
  <c r="AD401" i="21"/>
  <c r="AF389" i="21"/>
  <c r="AD389" i="21"/>
  <c r="AD377" i="21"/>
  <c r="AF377" i="21"/>
  <c r="AF365" i="21"/>
  <c r="AD365" i="21"/>
  <c r="AF361" i="21"/>
  <c r="AD361" i="21"/>
  <c r="AF349" i="21"/>
  <c r="AD349" i="21"/>
  <c r="AF341" i="21"/>
  <c r="AD341" i="21"/>
  <c r="AF329" i="21"/>
  <c r="AD329" i="21"/>
  <c r="AF317" i="21"/>
  <c r="AD317" i="21"/>
  <c r="AF305" i="21"/>
  <c r="AD305" i="21"/>
  <c r="AF293" i="21"/>
  <c r="AD293" i="21"/>
  <c r="AF289" i="21"/>
  <c r="AD289" i="21"/>
  <c r="AF277" i="21"/>
  <c r="AD277" i="21"/>
  <c r="AF265" i="21"/>
  <c r="AD265" i="21"/>
  <c r="AF253" i="21"/>
  <c r="AD253" i="21"/>
  <c r="AF245" i="21"/>
  <c r="AD245" i="21"/>
  <c r="AF233" i="21"/>
  <c r="AD233" i="21"/>
  <c r="AF221" i="21"/>
  <c r="AD221" i="21"/>
  <c r="AF209" i="21"/>
  <c r="AD209" i="21"/>
  <c r="AF201" i="21"/>
  <c r="AD201" i="21"/>
  <c r="AF193" i="21"/>
  <c r="AD193" i="21"/>
  <c r="AF181" i="21"/>
  <c r="AD181" i="21"/>
  <c r="AF169" i="21"/>
  <c r="AD169" i="21"/>
  <c r="AF157" i="21"/>
  <c r="AD157" i="21"/>
  <c r="AF145" i="21"/>
  <c r="AD145" i="21"/>
  <c r="AF109" i="21"/>
  <c r="AD109" i="21"/>
  <c r="AF13" i="21"/>
  <c r="AD13" i="21"/>
  <c r="AH408" i="21"/>
  <c r="AD408" i="21"/>
  <c r="AF403" i="21"/>
  <c r="AD403" i="21"/>
  <c r="AF399" i="21"/>
  <c r="AD399" i="21"/>
  <c r="AF5" i="21"/>
  <c r="AD5" i="21"/>
  <c r="AF406" i="21"/>
  <c r="AD406" i="21"/>
  <c r="AF402" i="21"/>
  <c r="AD402" i="21"/>
  <c r="AF398" i="21"/>
  <c r="AD398" i="21"/>
  <c r="AF394" i="21"/>
  <c r="AD394" i="21"/>
  <c r="AF390" i="21"/>
  <c r="AD390" i="21"/>
  <c r="AF386" i="21"/>
  <c r="AD386" i="21"/>
  <c r="AF382" i="21"/>
  <c r="AD382" i="21"/>
  <c r="AF378" i="21"/>
  <c r="AD378" i="21"/>
  <c r="AF374" i="21"/>
  <c r="AD374" i="21"/>
  <c r="AF370" i="21"/>
  <c r="AD370" i="21"/>
  <c r="AF366" i="21"/>
  <c r="AD366" i="21"/>
  <c r="AF362" i="21"/>
  <c r="AD362" i="21"/>
  <c r="AF358" i="21"/>
  <c r="AD358" i="21"/>
  <c r="AF354" i="21"/>
  <c r="AD354" i="21"/>
  <c r="AF350" i="21"/>
  <c r="AD350" i="21"/>
  <c r="AF346" i="21"/>
  <c r="AD346" i="21"/>
  <c r="AF342" i="21"/>
  <c r="AD342" i="21"/>
  <c r="AF338" i="21"/>
  <c r="AD338" i="21"/>
  <c r="AF334" i="21"/>
  <c r="AD334" i="21"/>
  <c r="AF330" i="21"/>
  <c r="AD330" i="21"/>
  <c r="AF326" i="21"/>
  <c r="AD326" i="21"/>
  <c r="AF322" i="21"/>
  <c r="AD322" i="21"/>
  <c r="AF318" i="21"/>
  <c r="AD318" i="21"/>
  <c r="AF314" i="21"/>
  <c r="AD314" i="21"/>
  <c r="AF310" i="21"/>
  <c r="AD310" i="21"/>
  <c r="AF306" i="21"/>
  <c r="AD306" i="21"/>
  <c r="AF302" i="21"/>
  <c r="AD302" i="21"/>
  <c r="AF298" i="21"/>
  <c r="AD298" i="21"/>
  <c r="AF294" i="21"/>
  <c r="AD294" i="21"/>
  <c r="AF290" i="21"/>
  <c r="AD290" i="21"/>
  <c r="AF286" i="21"/>
  <c r="AD286" i="21"/>
  <c r="AF282" i="21"/>
  <c r="AD282" i="21"/>
  <c r="AF278" i="21"/>
  <c r="AD278" i="21"/>
  <c r="AF274" i="21"/>
  <c r="AD274" i="21"/>
  <c r="AF270" i="21"/>
  <c r="AD270" i="21"/>
  <c r="AF266" i="21"/>
  <c r="AD266" i="21"/>
  <c r="AF262" i="21"/>
  <c r="AD262" i="21"/>
  <c r="AF258" i="21"/>
  <c r="AD258" i="21"/>
  <c r="AF254" i="21"/>
  <c r="AD254" i="21"/>
  <c r="AF250" i="21"/>
  <c r="AD250" i="21"/>
  <c r="AF246" i="21"/>
  <c r="AD246" i="21"/>
  <c r="AF242" i="21"/>
  <c r="AD242" i="21"/>
  <c r="AD238" i="21"/>
  <c r="AF238" i="21"/>
  <c r="AF234" i="21"/>
  <c r="AD234" i="21"/>
  <c r="AF230" i="21"/>
  <c r="AD230" i="21"/>
  <c r="AF226" i="21"/>
  <c r="AD226" i="21"/>
  <c r="AF222" i="21"/>
  <c r="AD222" i="21"/>
  <c r="AF218" i="21"/>
  <c r="AD218" i="21"/>
  <c r="AF214" i="21"/>
  <c r="AD214" i="21"/>
  <c r="AF210" i="21"/>
  <c r="AD210" i="21"/>
  <c r="AF206" i="21"/>
  <c r="AD206" i="21"/>
  <c r="AF202" i="21"/>
  <c r="AD202" i="21"/>
  <c r="AF198" i="21"/>
  <c r="AD198" i="21"/>
  <c r="AF194" i="21"/>
  <c r="AD194" i="21"/>
  <c r="AF190" i="21"/>
  <c r="AD190" i="21"/>
  <c r="AF186" i="21"/>
  <c r="AD186" i="21"/>
  <c r="AF182" i="21"/>
  <c r="AD182" i="21"/>
  <c r="AF178" i="21"/>
  <c r="AD178" i="21"/>
  <c r="AF174" i="21"/>
  <c r="AD174" i="21"/>
  <c r="AF170" i="21"/>
  <c r="AD170" i="21"/>
  <c r="AF166" i="21"/>
  <c r="AD166" i="21"/>
  <c r="AF162" i="21"/>
  <c r="AD162" i="21"/>
  <c r="AF158" i="21"/>
  <c r="AD158" i="21"/>
  <c r="AF154" i="21"/>
  <c r="AD154" i="21"/>
  <c r="AF150" i="21"/>
  <c r="AD150" i="21"/>
  <c r="AF146" i="21"/>
  <c r="AD146" i="21"/>
  <c r="AF142" i="21"/>
  <c r="AD142" i="21"/>
  <c r="AF138" i="21"/>
  <c r="AD138" i="21"/>
  <c r="AF134" i="21"/>
  <c r="AD134" i="21"/>
  <c r="AF130" i="21"/>
  <c r="AD130" i="21"/>
  <c r="AF126" i="21"/>
  <c r="AD126" i="21"/>
  <c r="AF122" i="21"/>
  <c r="AD122" i="21"/>
  <c r="AF118" i="21"/>
  <c r="AD118" i="21"/>
  <c r="AF114" i="21"/>
  <c r="AD114" i="21"/>
  <c r="AF110" i="21"/>
  <c r="AD110" i="21"/>
  <c r="AF106" i="21"/>
  <c r="AD106" i="21"/>
  <c r="AF102" i="21"/>
  <c r="AD102" i="21"/>
  <c r="AF98" i="21"/>
  <c r="AD98" i="21"/>
  <c r="AF94" i="21"/>
  <c r="AD94" i="21"/>
  <c r="AF90" i="21"/>
  <c r="AD90" i="21"/>
  <c r="AF86" i="21"/>
  <c r="AD86" i="21"/>
  <c r="AF82" i="21"/>
  <c r="AD82" i="21"/>
  <c r="AF78" i="21"/>
  <c r="AD78" i="21"/>
  <c r="AF74" i="21"/>
  <c r="AD74" i="21"/>
  <c r="AF70" i="21"/>
  <c r="AD70" i="21"/>
  <c r="AF66" i="21"/>
  <c r="AD66" i="21"/>
  <c r="AF62" i="21"/>
  <c r="AD62" i="21"/>
  <c r="AF58" i="21"/>
  <c r="AD58" i="21"/>
  <c r="AF54" i="21"/>
  <c r="AD54" i="21"/>
  <c r="AF50" i="21"/>
  <c r="AD50" i="21"/>
  <c r="AF46" i="21"/>
  <c r="AD46" i="21"/>
  <c r="AF42" i="21"/>
  <c r="AD42" i="21"/>
  <c r="AF38" i="21"/>
  <c r="AD38" i="21"/>
  <c r="AF34" i="21"/>
  <c r="AD34" i="21"/>
  <c r="AF30" i="21"/>
  <c r="AD30" i="21"/>
  <c r="AF26" i="21"/>
  <c r="AD26" i="21"/>
  <c r="AF22" i="21"/>
  <c r="AD22" i="21"/>
  <c r="AF18" i="21"/>
  <c r="AD18" i="21"/>
  <c r="AF14" i="21"/>
  <c r="AD14" i="21"/>
  <c r="AF10" i="21"/>
  <c r="AD10" i="21"/>
  <c r="AF6" i="21"/>
  <c r="AD6" i="21"/>
  <c r="AF397" i="21"/>
  <c r="AD397" i="21"/>
  <c r="AF385" i="21"/>
  <c r="AD385" i="21"/>
  <c r="AF373" i="21"/>
  <c r="AD373" i="21"/>
  <c r="AF357" i="21"/>
  <c r="AD357" i="21"/>
  <c r="AD345" i="21"/>
  <c r="AF345" i="21"/>
  <c r="AF337" i="21"/>
  <c r="AD337" i="21"/>
  <c r="AF325" i="21"/>
  <c r="AD325" i="21"/>
  <c r="AF313" i="21"/>
  <c r="AD313" i="21"/>
  <c r="AF301" i="21"/>
  <c r="AD301" i="21"/>
  <c r="AF285" i="21"/>
  <c r="AD285" i="21"/>
  <c r="AF273" i="21"/>
  <c r="AD273" i="21"/>
  <c r="AF261" i="21"/>
  <c r="AD261" i="21"/>
  <c r="AF249" i="21"/>
  <c r="AD249" i="21"/>
  <c r="AF237" i="21"/>
  <c r="AD237" i="21"/>
  <c r="AF229" i="21"/>
  <c r="AD229" i="21"/>
  <c r="AF217" i="21"/>
  <c r="AD217" i="21"/>
  <c r="AF205" i="21"/>
  <c r="AD205" i="21"/>
  <c r="AF185" i="21"/>
  <c r="AD185" i="21"/>
  <c r="AF173" i="21"/>
  <c r="AD173" i="21"/>
  <c r="AF165" i="21"/>
  <c r="AD165" i="21"/>
  <c r="AF153" i="21"/>
  <c r="AD153" i="21"/>
  <c r="AF141" i="21"/>
  <c r="AD141" i="21"/>
  <c r="AF133" i="21"/>
  <c r="AD133" i="21"/>
  <c r="AF121" i="21"/>
  <c r="AD121" i="21"/>
  <c r="AF113" i="21"/>
  <c r="AD113" i="21"/>
  <c r="AF101" i="21"/>
  <c r="AD101" i="21"/>
  <c r="AF93" i="21"/>
  <c r="AD93" i="21"/>
  <c r="AF89" i="21"/>
  <c r="AD89" i="21"/>
  <c r="AF81" i="21"/>
  <c r="AD81" i="21"/>
  <c r="AF73" i="21"/>
  <c r="AD73" i="21"/>
  <c r="AF61" i="21"/>
  <c r="AD61" i="21"/>
  <c r="AF53" i="21"/>
  <c r="AD53" i="21"/>
  <c r="AF45" i="21"/>
  <c r="AD45" i="21"/>
  <c r="AF37" i="21"/>
  <c r="AD37" i="21"/>
  <c r="AF29" i="21"/>
  <c r="AD29" i="21"/>
  <c r="AF21" i="21"/>
  <c r="AD21" i="21"/>
  <c r="AF17" i="21"/>
  <c r="AD17" i="21"/>
  <c r="AF404" i="21"/>
  <c r="AD404" i="21"/>
  <c r="AF400" i="21"/>
  <c r="AD400" i="21"/>
  <c r="AF396" i="21"/>
  <c r="AD396" i="21"/>
  <c r="AF392" i="21"/>
  <c r="AD392" i="21"/>
  <c r="AF388" i="21"/>
  <c r="AD388" i="21"/>
  <c r="AF384" i="21"/>
  <c r="AD384" i="21"/>
  <c r="AF380" i="21"/>
  <c r="AD380" i="21"/>
  <c r="AF376" i="21"/>
  <c r="AD376" i="21"/>
  <c r="AF372" i="21"/>
  <c r="AD372" i="21"/>
  <c r="AF368" i="21"/>
  <c r="AD368" i="21"/>
  <c r="AF364" i="21"/>
  <c r="AD364" i="21"/>
  <c r="AF360" i="21"/>
  <c r="AD360" i="21"/>
  <c r="AF356" i="21"/>
  <c r="AD356" i="21"/>
  <c r="AF352" i="21"/>
  <c r="AD352" i="21"/>
  <c r="AF348" i="21"/>
  <c r="AD348" i="21"/>
  <c r="AF344" i="21"/>
  <c r="AD344" i="21"/>
  <c r="AF340" i="21"/>
  <c r="AD340" i="21"/>
  <c r="AF336" i="21"/>
  <c r="AD336" i="21"/>
  <c r="AF332" i="21"/>
  <c r="AD332" i="21"/>
  <c r="AF328" i="21"/>
  <c r="AD328" i="21"/>
  <c r="AF324" i="21"/>
  <c r="AD324" i="21"/>
  <c r="AF320" i="21"/>
  <c r="AD320" i="21"/>
  <c r="AF316" i="21"/>
  <c r="AD316" i="21"/>
  <c r="AF312" i="21"/>
  <c r="AD312" i="21"/>
  <c r="AF308" i="21"/>
  <c r="AD308" i="21"/>
  <c r="AF304" i="21"/>
  <c r="AD304" i="21"/>
  <c r="AF300" i="21"/>
  <c r="AD300" i="21"/>
  <c r="AF296" i="21"/>
  <c r="AD296" i="21"/>
  <c r="AF292" i="21"/>
  <c r="AD292" i="21"/>
  <c r="AF288" i="21"/>
  <c r="AD288" i="21"/>
  <c r="AF284" i="21"/>
  <c r="AD284" i="21"/>
  <c r="AF280" i="21"/>
  <c r="AD280" i="21"/>
  <c r="AF276" i="21"/>
  <c r="AD276" i="21"/>
  <c r="AF272" i="21"/>
  <c r="AD272" i="21"/>
  <c r="AF268" i="21"/>
  <c r="AD268" i="21"/>
  <c r="AF264" i="21"/>
  <c r="AD264" i="21"/>
  <c r="AF260" i="21"/>
  <c r="AD260" i="21"/>
  <c r="AF256" i="21"/>
  <c r="AD256" i="21"/>
  <c r="AF252" i="21"/>
  <c r="AD252" i="21"/>
  <c r="AF248" i="21"/>
  <c r="AD248" i="21"/>
  <c r="AF244" i="21"/>
  <c r="AD244" i="21"/>
  <c r="AF240" i="21"/>
  <c r="AD240" i="21"/>
  <c r="AF236" i="21"/>
  <c r="AD236" i="21"/>
  <c r="AF232" i="21"/>
  <c r="AD232" i="21"/>
  <c r="AF228" i="21"/>
  <c r="AD228" i="21"/>
  <c r="AF224" i="21"/>
  <c r="AD224" i="21"/>
  <c r="AF220" i="21"/>
  <c r="AD220" i="21"/>
  <c r="AF216" i="21"/>
  <c r="AD216" i="21"/>
  <c r="AF212" i="21"/>
  <c r="AD212" i="21"/>
  <c r="AF208" i="21"/>
  <c r="AD208" i="21"/>
  <c r="AF204" i="21"/>
  <c r="AD204" i="21"/>
  <c r="AF200" i="21"/>
  <c r="AD200" i="21"/>
  <c r="AF196" i="21"/>
  <c r="AD196" i="21"/>
  <c r="AF192" i="21"/>
  <c r="AD192" i="21"/>
  <c r="AF188" i="21"/>
  <c r="AD188" i="21"/>
  <c r="AF184" i="21"/>
  <c r="AD184" i="21"/>
  <c r="AF180" i="21"/>
  <c r="AD180" i="21"/>
  <c r="AF176" i="21"/>
  <c r="AD176" i="21"/>
  <c r="AF172" i="21"/>
  <c r="AD172" i="21"/>
  <c r="AF168" i="21"/>
  <c r="AD168" i="21"/>
  <c r="AF164" i="21"/>
  <c r="AD164" i="21"/>
  <c r="AF160" i="21"/>
  <c r="AD160" i="21"/>
  <c r="AF156" i="21"/>
  <c r="AD156" i="21"/>
  <c r="AF152" i="21"/>
  <c r="AD152" i="21"/>
  <c r="AF148" i="21"/>
  <c r="AD148" i="21"/>
  <c r="AF144" i="21"/>
  <c r="AD144" i="21"/>
  <c r="AF140" i="21"/>
  <c r="AD140" i="21"/>
  <c r="AF136" i="21"/>
  <c r="AD136" i="21"/>
  <c r="AF132" i="21"/>
  <c r="AD132" i="21"/>
  <c r="AF128" i="21"/>
  <c r="AD128" i="21"/>
  <c r="AF124" i="21"/>
  <c r="AD124" i="21"/>
  <c r="AF120" i="21"/>
  <c r="AD120" i="21"/>
  <c r="AF116" i="21"/>
  <c r="AD116" i="21"/>
  <c r="AF112" i="21"/>
  <c r="AD112" i="21"/>
  <c r="AF108" i="21"/>
  <c r="AD108" i="21"/>
  <c r="AF104" i="21"/>
  <c r="AD104" i="21"/>
  <c r="AF100" i="21"/>
  <c r="AD100" i="21"/>
  <c r="AF96" i="21"/>
  <c r="AD96" i="21"/>
  <c r="AF92" i="21"/>
  <c r="AD92" i="21"/>
  <c r="AF88" i="21"/>
  <c r="AD88" i="21"/>
  <c r="AF84" i="21"/>
  <c r="AD84" i="21"/>
  <c r="AF80" i="21"/>
  <c r="AD80" i="21"/>
  <c r="AF76" i="21"/>
  <c r="AD76" i="21"/>
  <c r="AF72" i="21"/>
  <c r="AD72" i="21"/>
  <c r="AF68" i="21"/>
  <c r="AD68" i="21"/>
  <c r="AF64" i="21"/>
  <c r="AD64" i="21"/>
  <c r="AF60" i="21"/>
  <c r="AD60" i="21"/>
  <c r="AF56" i="21"/>
  <c r="AD56" i="21"/>
  <c r="AF52" i="21"/>
  <c r="AD52" i="21"/>
  <c r="AF48" i="21"/>
  <c r="AD48" i="21"/>
  <c r="AF44" i="21"/>
  <c r="AD44" i="21"/>
  <c r="AF40" i="21"/>
  <c r="AD40" i="21"/>
  <c r="AF36" i="21"/>
  <c r="AD36" i="21"/>
  <c r="AF32" i="21"/>
  <c r="AD32" i="21"/>
  <c r="AF28" i="21"/>
  <c r="AD28" i="21"/>
  <c r="AF24" i="21"/>
  <c r="AD24" i="21"/>
  <c r="AF20" i="21"/>
  <c r="AD20" i="21"/>
  <c r="AF16" i="21"/>
  <c r="AD16" i="21"/>
  <c r="AF12" i="21"/>
  <c r="AD12" i="21"/>
  <c r="AF8" i="21"/>
  <c r="AD8" i="21"/>
  <c r="AF405" i="21"/>
  <c r="AD405" i="21"/>
  <c r="AF393" i="21"/>
  <c r="AD393" i="21"/>
  <c r="AF381" i="21"/>
  <c r="AD381" i="21"/>
  <c r="AF369" i="21"/>
  <c r="AD369" i="21"/>
  <c r="AF353" i="21"/>
  <c r="AD353" i="21"/>
  <c r="AF333" i="21"/>
  <c r="AD333" i="21"/>
  <c r="AF321" i="21"/>
  <c r="AD321" i="21"/>
  <c r="AF309" i="21"/>
  <c r="AD309" i="21"/>
  <c r="AF297" i="21"/>
  <c r="AD297" i="21"/>
  <c r="AF281" i="21"/>
  <c r="AD281" i="21"/>
  <c r="AF269" i="21"/>
  <c r="AD269" i="21"/>
  <c r="AF257" i="21"/>
  <c r="AD257" i="21"/>
  <c r="AF241" i="21"/>
  <c r="AD241" i="21"/>
  <c r="AF225" i="21"/>
  <c r="AD225" i="21"/>
  <c r="AF213" i="21"/>
  <c r="AD213" i="21"/>
  <c r="AF197" i="21"/>
  <c r="AD197" i="21"/>
  <c r="AF189" i="21"/>
  <c r="AD189" i="21"/>
  <c r="AF177" i="21"/>
  <c r="AD177" i="21"/>
  <c r="AF161" i="21"/>
  <c r="AD161" i="21"/>
  <c r="AF149" i="21"/>
  <c r="AD149" i="21"/>
  <c r="AF137" i="21"/>
  <c r="AD137" i="21"/>
  <c r="AF129" i="21"/>
  <c r="AD129" i="21"/>
  <c r="AF125" i="21"/>
  <c r="AD125" i="21"/>
  <c r="AF117" i="21"/>
  <c r="AD117" i="21"/>
  <c r="AF105" i="21"/>
  <c r="AD105" i="21"/>
  <c r="AF97" i="21"/>
  <c r="AD97" i="21"/>
  <c r="AF85" i="21"/>
  <c r="AD85" i="21"/>
  <c r="AF77" i="21"/>
  <c r="AD77" i="21"/>
  <c r="AF69" i="21"/>
  <c r="AD69" i="21"/>
  <c r="AF65" i="21"/>
  <c r="AD65" i="21"/>
  <c r="AF57" i="21"/>
  <c r="AD57" i="21"/>
  <c r="AF49" i="21"/>
  <c r="AD49" i="21"/>
  <c r="AF41" i="21"/>
  <c r="AD41" i="21"/>
  <c r="AF33" i="21"/>
  <c r="AD33" i="21"/>
  <c r="AF25" i="21"/>
  <c r="AD25" i="21"/>
  <c r="AF9" i="21"/>
  <c r="AD9" i="21"/>
  <c r="AG407" i="21"/>
  <c r="AD407" i="21"/>
  <c r="AF395" i="21"/>
  <c r="AD395" i="21"/>
  <c r="AF391" i="21"/>
  <c r="AD391" i="21"/>
  <c r="AF387" i="21"/>
  <c r="AD387" i="21"/>
  <c r="AF383" i="21"/>
  <c r="AD383" i="21"/>
  <c r="AF379" i="21"/>
  <c r="AD379" i="21"/>
  <c r="AF375" i="21"/>
  <c r="AD375" i="21"/>
  <c r="AF371" i="21"/>
  <c r="AD371" i="21"/>
  <c r="AF367" i="21"/>
  <c r="AD367" i="21"/>
  <c r="AF363" i="21"/>
  <c r="AD363" i="21"/>
  <c r="AF359" i="21"/>
  <c r="AD359" i="21"/>
  <c r="AF355" i="21"/>
  <c r="AD355" i="21"/>
  <c r="AF351" i="21"/>
  <c r="AD351" i="21"/>
  <c r="AF347" i="21"/>
  <c r="AD347" i="21"/>
  <c r="AF343" i="21"/>
  <c r="AD343" i="21"/>
  <c r="AF339" i="21"/>
  <c r="AD339" i="21"/>
  <c r="AF335" i="21"/>
  <c r="AD335" i="21"/>
  <c r="AF331" i="21"/>
  <c r="AD331" i="21"/>
  <c r="AF327" i="21"/>
  <c r="AD327" i="21"/>
  <c r="AF323" i="21"/>
  <c r="AD323" i="21"/>
  <c r="AF319" i="21"/>
  <c r="AD319" i="21"/>
  <c r="AF315" i="21"/>
  <c r="AD315" i="21"/>
  <c r="AF311" i="21"/>
  <c r="AD311" i="21"/>
  <c r="AF307" i="21"/>
  <c r="AD307" i="21"/>
  <c r="AF303" i="21"/>
  <c r="AD303" i="21"/>
  <c r="AF299" i="21"/>
  <c r="AD299" i="21"/>
  <c r="AF295" i="21"/>
  <c r="AD295" i="21"/>
  <c r="AF291" i="21"/>
  <c r="AD291" i="21"/>
  <c r="AF287" i="21"/>
  <c r="AD287" i="21"/>
  <c r="AF283" i="21"/>
  <c r="AD283" i="21"/>
  <c r="AF279" i="21"/>
  <c r="AD279" i="21"/>
  <c r="AF275" i="21"/>
  <c r="AD275" i="21"/>
  <c r="AF271" i="21"/>
  <c r="AD271" i="21"/>
  <c r="AF267" i="21"/>
  <c r="AD267" i="21"/>
  <c r="AF263" i="21"/>
  <c r="AD263" i="21"/>
  <c r="AD259" i="21"/>
  <c r="AF259" i="21"/>
  <c r="AF255" i="21"/>
  <c r="AD255" i="21"/>
  <c r="AF251" i="21"/>
  <c r="AD251" i="21"/>
  <c r="AF247" i="21"/>
  <c r="AD247" i="21"/>
  <c r="AF243" i="21"/>
  <c r="AD243" i="21"/>
  <c r="AF239" i="21"/>
  <c r="AD239" i="21"/>
  <c r="AF235" i="21"/>
  <c r="AD235" i="21"/>
  <c r="AF231" i="21"/>
  <c r="AD231" i="21"/>
  <c r="AF227" i="21"/>
  <c r="AD227" i="21"/>
  <c r="AF223" i="21"/>
  <c r="AD223" i="21"/>
  <c r="AF219" i="21"/>
  <c r="AD219" i="21"/>
  <c r="AD215" i="21"/>
  <c r="AF215" i="21"/>
  <c r="AF211" i="21"/>
  <c r="AD211" i="21"/>
  <c r="AF207" i="21"/>
  <c r="AD207" i="21"/>
  <c r="AF203" i="21"/>
  <c r="AD203" i="21"/>
  <c r="AD199" i="21"/>
  <c r="AF199" i="21"/>
  <c r="AF195" i="21"/>
  <c r="AD195" i="21"/>
  <c r="AF191" i="21"/>
  <c r="AD191" i="21"/>
  <c r="AF187" i="21"/>
  <c r="AD187" i="21"/>
  <c r="AD183" i="21"/>
  <c r="AF183" i="21"/>
  <c r="AF179" i="21"/>
  <c r="AD179" i="21"/>
  <c r="AF175" i="21"/>
  <c r="AD175" i="21"/>
  <c r="AF171" i="21"/>
  <c r="AD171" i="21"/>
  <c r="AF167" i="21"/>
  <c r="AD167" i="21"/>
  <c r="AF163" i="21"/>
  <c r="AD163" i="21"/>
  <c r="AF159" i="21"/>
  <c r="AD159" i="21"/>
  <c r="AF155" i="21"/>
  <c r="AD155" i="21"/>
  <c r="AD151" i="21"/>
  <c r="AF151" i="21"/>
  <c r="AF147" i="21"/>
  <c r="AD147" i="21"/>
  <c r="AF143" i="21"/>
  <c r="AD143" i="21"/>
  <c r="AF139" i="21"/>
  <c r="AD139" i="21"/>
  <c r="AD135" i="21"/>
  <c r="AF135" i="21"/>
  <c r="AF131" i="21"/>
  <c r="AD131" i="21"/>
  <c r="AF127" i="21"/>
  <c r="AD127" i="21"/>
  <c r="AF123" i="21"/>
  <c r="AD123" i="21"/>
  <c r="AD119" i="21"/>
  <c r="AF119" i="21"/>
  <c r="AF115" i="21"/>
  <c r="AD115" i="21"/>
  <c r="AF111" i="21"/>
  <c r="AD111" i="21"/>
  <c r="AF107" i="21"/>
  <c r="AD107" i="21"/>
  <c r="AF103" i="21"/>
  <c r="AD103" i="21"/>
  <c r="AF99" i="21"/>
  <c r="AD99" i="21"/>
  <c r="AF95" i="21"/>
  <c r="AD95" i="21"/>
  <c r="AF91" i="21"/>
  <c r="AD91" i="21"/>
  <c r="AD87" i="21"/>
  <c r="AF87" i="21"/>
  <c r="AF83" i="21"/>
  <c r="AD83" i="21"/>
  <c r="AF79" i="21"/>
  <c r="AD79" i="21"/>
  <c r="AF75" i="21"/>
  <c r="AD75" i="21"/>
  <c r="AD71" i="21"/>
  <c r="AF71" i="21"/>
  <c r="AF67" i="21"/>
  <c r="AD67" i="21"/>
  <c r="AF63" i="21"/>
  <c r="AD63" i="21"/>
  <c r="AF59" i="21"/>
  <c r="AD59" i="21"/>
  <c r="AD55" i="21"/>
  <c r="AF55" i="21"/>
  <c r="AF51" i="21"/>
  <c r="AD51" i="21"/>
  <c r="AF47" i="21"/>
  <c r="AD47" i="21"/>
  <c r="AF43" i="21"/>
  <c r="AD43" i="21"/>
  <c r="AF39" i="21"/>
  <c r="AD39" i="21"/>
  <c r="AF35" i="21"/>
  <c r="AD35" i="21"/>
  <c r="AF31" i="21"/>
  <c r="AD31" i="21"/>
  <c r="AF27" i="21"/>
  <c r="AD27" i="21"/>
  <c r="AD23" i="21"/>
  <c r="AF23" i="21"/>
  <c r="AF19" i="21"/>
  <c r="AD19" i="21"/>
  <c r="AF15" i="21"/>
  <c r="AD15" i="21"/>
  <c r="AF11" i="21"/>
  <c r="AD11" i="21"/>
  <c r="AF7" i="21"/>
  <c r="AD7" i="21"/>
  <c r="A72" i="53" l="1"/>
  <c r="A59" i="53"/>
  <c r="A47" i="53" s="1"/>
  <c r="A35" i="53" s="1"/>
  <c r="A23" i="53" s="1"/>
  <c r="A11" i="53" s="1"/>
  <c r="A83" i="53"/>
  <c r="A95" i="53" s="1"/>
  <c r="A107" i="53" s="1"/>
  <c r="A119" i="53" s="1"/>
  <c r="A131" i="53" s="1"/>
  <c r="A143" i="53" s="1"/>
  <c r="A155" i="53" s="1"/>
  <c r="A167" i="53" s="1"/>
  <c r="A179" i="53" s="1"/>
  <c r="A191" i="53" s="1"/>
  <c r="A203" i="53" s="1"/>
  <c r="A215" i="53" s="1"/>
  <c r="A227" i="53" s="1"/>
  <c r="A239" i="53" s="1"/>
  <c r="A251" i="53" s="1"/>
  <c r="A263" i="53" s="1"/>
  <c r="A275" i="53" s="1"/>
  <c r="A287" i="53" s="1"/>
  <c r="A299" i="53" s="1"/>
  <c r="A311" i="53" s="1"/>
  <c r="A323" i="53" s="1"/>
  <c r="A335" i="53" s="1"/>
  <c r="A347" i="53" s="1"/>
  <c r="A359" i="53" s="1"/>
  <c r="A371" i="53" s="1"/>
  <c r="A383" i="53" s="1"/>
  <c r="A395" i="53" s="1"/>
  <c r="A407" i="53" s="1"/>
  <c r="A419" i="53" s="1"/>
  <c r="B73" i="53"/>
  <c r="B60" i="53"/>
  <c r="B48" i="53" s="1"/>
  <c r="B36" i="53" s="1"/>
  <c r="B24" i="53" s="1"/>
  <c r="B12" i="53" s="1"/>
  <c r="B84" i="53"/>
  <c r="B96" i="53" s="1"/>
  <c r="B108" i="53" s="1"/>
  <c r="B120" i="53" s="1"/>
  <c r="B132" i="53" s="1"/>
  <c r="B144" i="53" s="1"/>
  <c r="B156" i="53" s="1"/>
  <c r="B168" i="53" s="1"/>
  <c r="B180" i="53" s="1"/>
  <c r="B192" i="53" s="1"/>
  <c r="B204" i="53" s="1"/>
  <c r="B216" i="53" s="1"/>
  <c r="B228" i="53" s="1"/>
  <c r="B240" i="53" s="1"/>
  <c r="B252" i="53" s="1"/>
  <c r="B264" i="53" s="1"/>
  <c r="B276" i="53" s="1"/>
  <c r="B288" i="53" s="1"/>
  <c r="B300" i="53" s="1"/>
  <c r="B312" i="53" s="1"/>
  <c r="B324" i="53" s="1"/>
  <c r="B336" i="53" s="1"/>
  <c r="B348" i="53" s="1"/>
  <c r="B360" i="53" s="1"/>
  <c r="B372" i="53" s="1"/>
  <c r="B384" i="53" s="1"/>
  <c r="B396" i="53" s="1"/>
  <c r="B408" i="53" s="1"/>
  <c r="B420" i="53" s="1"/>
  <c r="AC298" i="2" l="1"/>
  <c r="A73" i="53"/>
  <c r="A60" i="53"/>
  <c r="A48" i="53" s="1"/>
  <c r="A36" i="53" s="1"/>
  <c r="A24" i="53" s="1"/>
  <c r="A12" i="53" s="1"/>
  <c r="A84" i="53"/>
  <c r="A96" i="53" s="1"/>
  <c r="A108" i="53" s="1"/>
  <c r="A120" i="53" s="1"/>
  <c r="A132" i="53" s="1"/>
  <c r="A144" i="53" s="1"/>
  <c r="A156" i="53" s="1"/>
  <c r="A168" i="53" s="1"/>
  <c r="A180" i="53" s="1"/>
  <c r="A192" i="53" s="1"/>
  <c r="A204" i="53" s="1"/>
  <c r="A216" i="53" s="1"/>
  <c r="A228" i="53" s="1"/>
  <c r="A240" i="53" s="1"/>
  <c r="A252" i="53" s="1"/>
  <c r="A264" i="53" s="1"/>
  <c r="A276" i="53" s="1"/>
  <c r="A288" i="53" s="1"/>
  <c r="A300" i="53" s="1"/>
  <c r="A312" i="53" s="1"/>
  <c r="A324" i="53" s="1"/>
  <c r="A336" i="53" s="1"/>
  <c r="A348" i="53" s="1"/>
  <c r="A360" i="53" s="1"/>
  <c r="A372" i="53" s="1"/>
  <c r="A384" i="53" s="1"/>
  <c r="A396" i="53" s="1"/>
  <c r="A408" i="53" s="1"/>
  <c r="A420" i="53" s="1"/>
  <c r="B74" i="53"/>
  <c r="B61" i="53"/>
  <c r="B49" i="53" s="1"/>
  <c r="B37" i="53" s="1"/>
  <c r="B25" i="53" s="1"/>
  <c r="B13" i="53" s="1"/>
  <c r="B85" i="53"/>
  <c r="B97" i="53" s="1"/>
  <c r="B109" i="53" s="1"/>
  <c r="B121" i="53" s="1"/>
  <c r="B133" i="53" s="1"/>
  <c r="B145" i="53" s="1"/>
  <c r="B157" i="53" s="1"/>
  <c r="B169" i="53" s="1"/>
  <c r="B181" i="53" s="1"/>
  <c r="B193" i="53" s="1"/>
  <c r="B205" i="53" s="1"/>
  <c r="B217" i="53" s="1"/>
  <c r="B229" i="53" s="1"/>
  <c r="B241" i="53" s="1"/>
  <c r="B253" i="53" s="1"/>
  <c r="B265" i="53" s="1"/>
  <c r="B277" i="53" s="1"/>
  <c r="B289" i="53" s="1"/>
  <c r="B301" i="53" s="1"/>
  <c r="B313" i="53" s="1"/>
  <c r="B325" i="53" s="1"/>
  <c r="B337" i="53" s="1"/>
  <c r="B349" i="53" s="1"/>
  <c r="B361" i="53" s="1"/>
  <c r="B373" i="53" s="1"/>
  <c r="B385" i="53" s="1"/>
  <c r="B397" i="53" s="1"/>
  <c r="B409" i="53" s="1"/>
  <c r="B421" i="53" s="1"/>
  <c r="AB298" i="2" l="1"/>
  <c r="A74" i="53"/>
  <c r="A61" i="53"/>
  <c r="A49" i="53" s="1"/>
  <c r="A37" i="53" s="1"/>
  <c r="A25" i="53" s="1"/>
  <c r="A13" i="53" s="1"/>
  <c r="A85" i="53"/>
  <c r="A97" i="53" s="1"/>
  <c r="A109" i="53" s="1"/>
  <c r="A121" i="53" s="1"/>
  <c r="A133" i="53" s="1"/>
  <c r="A145" i="53" s="1"/>
  <c r="A157" i="53" s="1"/>
  <c r="A169" i="53" s="1"/>
  <c r="A181" i="53" s="1"/>
  <c r="A193" i="53" s="1"/>
  <c r="A205" i="53" s="1"/>
  <c r="A217" i="53" s="1"/>
  <c r="A229" i="53" s="1"/>
  <c r="A241" i="53" s="1"/>
  <c r="A253" i="53" s="1"/>
  <c r="A265" i="53" s="1"/>
  <c r="A277" i="53" s="1"/>
  <c r="A289" i="53" s="1"/>
  <c r="A301" i="53" s="1"/>
  <c r="A313" i="53" s="1"/>
  <c r="A325" i="53" s="1"/>
  <c r="A337" i="53" s="1"/>
  <c r="A349" i="53" s="1"/>
  <c r="A361" i="53" s="1"/>
  <c r="A373" i="53" s="1"/>
  <c r="A385" i="53" s="1"/>
  <c r="A397" i="53" s="1"/>
  <c r="A409" i="53" s="1"/>
  <c r="A421" i="53" s="1"/>
  <c r="B75" i="53"/>
  <c r="B62" i="53"/>
  <c r="B50" i="53" s="1"/>
  <c r="B38" i="53" s="1"/>
  <c r="B26" i="53" s="1"/>
  <c r="B14" i="53" s="1"/>
  <c r="B86" i="53"/>
  <c r="B98" i="53" s="1"/>
  <c r="B110" i="53" s="1"/>
  <c r="B122" i="53" s="1"/>
  <c r="B134" i="53" s="1"/>
  <c r="B146" i="53" s="1"/>
  <c r="B158" i="53" s="1"/>
  <c r="B170" i="53" s="1"/>
  <c r="B182" i="53" s="1"/>
  <c r="B194" i="53" s="1"/>
  <c r="B206" i="53" s="1"/>
  <c r="B218" i="53" s="1"/>
  <c r="B230" i="53" s="1"/>
  <c r="B242" i="53" s="1"/>
  <c r="B254" i="53" s="1"/>
  <c r="B266" i="53" s="1"/>
  <c r="B278" i="53" s="1"/>
  <c r="B290" i="53" s="1"/>
  <c r="B302" i="53" s="1"/>
  <c r="B314" i="53" s="1"/>
  <c r="B326" i="53" s="1"/>
  <c r="B338" i="53" s="1"/>
  <c r="B350" i="53" s="1"/>
  <c r="B362" i="53" s="1"/>
  <c r="B374" i="53" s="1"/>
  <c r="B386" i="53" s="1"/>
  <c r="B398" i="53" s="1"/>
  <c r="B410" i="53" s="1"/>
  <c r="B422" i="53" s="1"/>
  <c r="O416" i="21"/>
  <c r="P416" i="21"/>
  <c r="O417" i="21"/>
  <c r="P417" i="21"/>
  <c r="B63" i="53" l="1"/>
  <c r="B51" i="53" s="1"/>
  <c r="B39" i="53" s="1"/>
  <c r="B27" i="53" s="1"/>
  <c r="B15" i="53" s="1"/>
  <c r="B76" i="53"/>
  <c r="B87" i="53"/>
  <c r="B99" i="53" s="1"/>
  <c r="B111" i="53" s="1"/>
  <c r="B123" i="53" s="1"/>
  <c r="B135" i="53" s="1"/>
  <c r="B147" i="53" s="1"/>
  <c r="B159" i="53" s="1"/>
  <c r="B171" i="53" s="1"/>
  <c r="B183" i="53" s="1"/>
  <c r="B195" i="53" s="1"/>
  <c r="B207" i="53" s="1"/>
  <c r="B219" i="53" s="1"/>
  <c r="B231" i="53" s="1"/>
  <c r="B243" i="53" s="1"/>
  <c r="B255" i="53" s="1"/>
  <c r="B267" i="53" s="1"/>
  <c r="B279" i="53" s="1"/>
  <c r="B291" i="53" s="1"/>
  <c r="B303" i="53" s="1"/>
  <c r="B315" i="53" s="1"/>
  <c r="B327" i="53" s="1"/>
  <c r="B339" i="53" s="1"/>
  <c r="B351" i="53" s="1"/>
  <c r="B363" i="53" s="1"/>
  <c r="B375" i="53" s="1"/>
  <c r="B387" i="53" s="1"/>
  <c r="B399" i="53" s="1"/>
  <c r="B411" i="53" s="1"/>
  <c r="B423" i="53" s="1"/>
  <c r="A75" i="53"/>
  <c r="A62" i="53"/>
  <c r="A50" i="53" s="1"/>
  <c r="A38" i="53" s="1"/>
  <c r="A26" i="53" s="1"/>
  <c r="A14" i="53" s="1"/>
  <c r="A86" i="53"/>
  <c r="A98" i="53" s="1"/>
  <c r="A110" i="53" s="1"/>
  <c r="A122" i="53" s="1"/>
  <c r="A134" i="53" s="1"/>
  <c r="A146" i="53" s="1"/>
  <c r="A158" i="53" s="1"/>
  <c r="A170" i="53" s="1"/>
  <c r="A182" i="53" s="1"/>
  <c r="A194" i="53" s="1"/>
  <c r="A206" i="53" s="1"/>
  <c r="A218" i="53" s="1"/>
  <c r="A230" i="53" s="1"/>
  <c r="A242" i="53" s="1"/>
  <c r="A254" i="53" s="1"/>
  <c r="A266" i="53" s="1"/>
  <c r="A278" i="53" s="1"/>
  <c r="A290" i="53" s="1"/>
  <c r="A302" i="53" s="1"/>
  <c r="A314" i="53" s="1"/>
  <c r="A326" i="53" s="1"/>
  <c r="A338" i="53" s="1"/>
  <c r="A350" i="53" s="1"/>
  <c r="A362" i="53" s="1"/>
  <c r="A374" i="53" s="1"/>
  <c r="A386" i="53" s="1"/>
  <c r="A398" i="53" s="1"/>
  <c r="A410" i="53" s="1"/>
  <c r="A422" i="53" s="1"/>
  <c r="B64" i="53" l="1"/>
  <c r="B52" i="53" s="1"/>
  <c r="B40" i="53" s="1"/>
  <c r="B28" i="53" s="1"/>
  <c r="B16" i="53" s="1"/>
  <c r="B88" i="53"/>
  <c r="B100" i="53" s="1"/>
  <c r="B112" i="53" s="1"/>
  <c r="B124" i="53" s="1"/>
  <c r="B136" i="53" s="1"/>
  <c r="B148" i="53" s="1"/>
  <c r="B160" i="53" s="1"/>
  <c r="B172" i="53" s="1"/>
  <c r="B184" i="53" s="1"/>
  <c r="B196" i="53" s="1"/>
  <c r="B208" i="53" s="1"/>
  <c r="B220" i="53" s="1"/>
  <c r="B232" i="53" s="1"/>
  <c r="B244" i="53" s="1"/>
  <c r="B256" i="53" s="1"/>
  <c r="B268" i="53" s="1"/>
  <c r="B280" i="53" s="1"/>
  <c r="B292" i="53" s="1"/>
  <c r="B304" i="53" s="1"/>
  <c r="B316" i="53" s="1"/>
  <c r="B328" i="53" s="1"/>
  <c r="B340" i="53" s="1"/>
  <c r="B352" i="53" s="1"/>
  <c r="B364" i="53" s="1"/>
  <c r="B376" i="53" s="1"/>
  <c r="B388" i="53" s="1"/>
  <c r="B400" i="53" s="1"/>
  <c r="B412" i="53" s="1"/>
  <c r="B424" i="53" s="1"/>
  <c r="A63" i="53"/>
  <c r="A51" i="53" s="1"/>
  <c r="A39" i="53" s="1"/>
  <c r="A27" i="53" s="1"/>
  <c r="A15" i="53" s="1"/>
  <c r="A87" i="53"/>
  <c r="A99" i="53" s="1"/>
  <c r="A111" i="53" s="1"/>
  <c r="A123" i="53" s="1"/>
  <c r="A135" i="53" s="1"/>
  <c r="A147" i="53" s="1"/>
  <c r="A159" i="53" s="1"/>
  <c r="A171" i="53" s="1"/>
  <c r="A183" i="53" s="1"/>
  <c r="A195" i="53" s="1"/>
  <c r="A207" i="53" s="1"/>
  <c r="A219" i="53" s="1"/>
  <c r="A231" i="53" s="1"/>
  <c r="A243" i="53" s="1"/>
  <c r="A255" i="53" s="1"/>
  <c r="A267" i="53" s="1"/>
  <c r="A279" i="53" s="1"/>
  <c r="A291" i="53" s="1"/>
  <c r="A303" i="53" s="1"/>
  <c r="A315" i="53" s="1"/>
  <c r="A327" i="53" s="1"/>
  <c r="A339" i="53" s="1"/>
  <c r="A351" i="53" s="1"/>
  <c r="A363" i="53" s="1"/>
  <c r="A375" i="53" s="1"/>
  <c r="A387" i="53" s="1"/>
  <c r="A399" i="53" s="1"/>
  <c r="A411" i="53" s="1"/>
  <c r="A423" i="53" s="1"/>
  <c r="A76" i="53"/>
  <c r="A64" i="53" l="1"/>
  <c r="A52" i="53" s="1"/>
  <c r="A40" i="53" s="1"/>
  <c r="A28" i="53" s="1"/>
  <c r="A16" i="53" s="1"/>
  <c r="A88" i="53"/>
  <c r="A100" i="53" s="1"/>
  <c r="A112" i="53" s="1"/>
  <c r="A124" i="53" s="1"/>
  <c r="A136" i="53" s="1"/>
  <c r="A148" i="53" s="1"/>
  <c r="A160" i="53" s="1"/>
  <c r="A172" i="53" s="1"/>
  <c r="A184" i="53" s="1"/>
  <c r="A196" i="53" s="1"/>
  <c r="A208" i="53" s="1"/>
  <c r="A220" i="53" s="1"/>
  <c r="A232" i="53" s="1"/>
  <c r="A244" i="53" s="1"/>
  <c r="A256" i="53" s="1"/>
  <c r="A268" i="53" s="1"/>
  <c r="A280" i="53" s="1"/>
  <c r="A292" i="53" s="1"/>
  <c r="A304" i="53" s="1"/>
  <c r="A316" i="53" s="1"/>
  <c r="A328" i="53" s="1"/>
  <c r="A340" i="53" s="1"/>
  <c r="A352" i="53" s="1"/>
  <c r="A364" i="53" s="1"/>
  <c r="A376" i="53" s="1"/>
  <c r="A388" i="53" s="1"/>
  <c r="A400" i="53" s="1"/>
  <c r="A412" i="53" s="1"/>
  <c r="A424" i="53" s="1"/>
  <c r="O407" i="21"/>
  <c r="P407" i="21"/>
  <c r="V299" i="2" l="1"/>
  <c r="U299" i="2"/>
  <c r="T299" i="2"/>
  <c r="AC50" i="19" l="1"/>
  <c r="AC51" i="19"/>
  <c r="AC52" i="19"/>
  <c r="AC55" i="19"/>
  <c r="AC63" i="19"/>
  <c r="AC53" i="19"/>
  <c r="AC54" i="19"/>
  <c r="AC58" i="19"/>
  <c r="AC56" i="19"/>
  <c r="AC59" i="19"/>
  <c r="AC61" i="19"/>
  <c r="AC62" i="19"/>
  <c r="AC57" i="19"/>
  <c r="AC60" i="19"/>
  <c r="AC64" i="19"/>
  <c r="AC74" i="19"/>
  <c r="AC70" i="19"/>
  <c r="AC66" i="19"/>
  <c r="AC73" i="19"/>
  <c r="AC69" i="19"/>
  <c r="AC65" i="19"/>
  <c r="AC76" i="19"/>
  <c r="AC72" i="19"/>
  <c r="AC68" i="19"/>
  <c r="AC75" i="19"/>
  <c r="AC71" i="19"/>
  <c r="AC67" i="19"/>
  <c r="M16" i="48" l="1"/>
  <c r="CC15" i="19" s="1"/>
  <c r="M736" i="48"/>
  <c r="CC75" i="19" s="1"/>
  <c r="M724" i="48"/>
  <c r="CC74" i="19" s="1"/>
  <c r="M712" i="48"/>
  <c r="CC73" i="19" s="1"/>
  <c r="M700" i="48"/>
  <c r="CC72" i="19" s="1"/>
  <c r="M688" i="48"/>
  <c r="CC71" i="19" s="1"/>
  <c r="M676" i="48"/>
  <c r="CC70" i="19" s="1"/>
  <c r="M664" i="48"/>
  <c r="CC69" i="19" s="1"/>
  <c r="M652" i="48"/>
  <c r="CC68" i="19" s="1"/>
  <c r="M640" i="48"/>
  <c r="CC67" i="19" s="1"/>
  <c r="M628" i="48"/>
  <c r="CC66" i="19" s="1"/>
  <c r="M616" i="48"/>
  <c r="CC65" i="19" s="1"/>
  <c r="M604" i="48"/>
  <c r="CC64" i="19" s="1"/>
  <c r="CF64" i="19" s="1"/>
  <c r="M592" i="48"/>
  <c r="CC63" i="19" s="1"/>
  <c r="CF63" i="19" s="1"/>
  <c r="M580" i="48"/>
  <c r="CC62" i="19" s="1"/>
  <c r="CF62" i="19" s="1"/>
  <c r="M568" i="48"/>
  <c r="CC61" i="19" s="1"/>
  <c r="CF61" i="19" s="1"/>
  <c r="M556" i="48"/>
  <c r="CC60" i="19" s="1"/>
  <c r="CF60" i="19" s="1"/>
  <c r="M544" i="48"/>
  <c r="CC59" i="19" s="1"/>
  <c r="CF59" i="19" s="1"/>
  <c r="M532" i="48"/>
  <c r="CC58" i="19" s="1"/>
  <c r="CF58" i="19" s="1"/>
  <c r="M520" i="48"/>
  <c r="CC57" i="19" s="1"/>
  <c r="CF57" i="19" s="1"/>
  <c r="M508" i="48"/>
  <c r="CC56" i="19" s="1"/>
  <c r="CF56" i="19" s="1"/>
  <c r="M496" i="48"/>
  <c r="CC55" i="19" s="1"/>
  <c r="CF55" i="19" s="1"/>
  <c r="M484" i="48"/>
  <c r="CC54" i="19" s="1"/>
  <c r="CF54" i="19" s="1"/>
  <c r="M472" i="48"/>
  <c r="CC53" i="19" s="1"/>
  <c r="CF53" i="19" s="1"/>
  <c r="M460" i="48"/>
  <c r="CC52" i="19" s="1"/>
  <c r="CF52" i="19" s="1"/>
  <c r="M448" i="48"/>
  <c r="CC51" i="19" s="1"/>
  <c r="CF51" i="19" s="1"/>
  <c r="M436" i="48"/>
  <c r="CC50" i="19" s="1"/>
  <c r="CF50" i="19" s="1"/>
  <c r="M424" i="48"/>
  <c r="CC49" i="19" s="1"/>
  <c r="M412" i="48"/>
  <c r="CC48" i="19" s="1"/>
  <c r="M400" i="48"/>
  <c r="CC47" i="19" s="1"/>
  <c r="M388" i="48"/>
  <c r="CC46" i="19" s="1"/>
  <c r="M376" i="48"/>
  <c r="CC45" i="19" s="1"/>
  <c r="M364" i="48"/>
  <c r="CC44" i="19" s="1"/>
  <c r="M352" i="48"/>
  <c r="CC43" i="19" s="1"/>
  <c r="M340" i="48"/>
  <c r="CC42" i="19" s="1"/>
  <c r="M328" i="48"/>
  <c r="CC41" i="19" s="1"/>
  <c r="M316" i="48"/>
  <c r="CC40" i="19" s="1"/>
  <c r="M304" i="48"/>
  <c r="CC39" i="19" s="1"/>
  <c r="M292" i="48"/>
  <c r="CC38" i="19" s="1"/>
  <c r="M280" i="48"/>
  <c r="CC37" i="19" s="1"/>
  <c r="M268" i="48"/>
  <c r="CC36" i="19" s="1"/>
  <c r="M256" i="48"/>
  <c r="CC35" i="19" s="1"/>
  <c r="M244" i="48"/>
  <c r="CC34" i="19" s="1"/>
  <c r="M232" i="48"/>
  <c r="CC33" i="19" s="1"/>
  <c r="M220" i="48"/>
  <c r="CC32" i="19" s="1"/>
  <c r="M208" i="48"/>
  <c r="CC31" i="19" s="1"/>
  <c r="M196" i="48"/>
  <c r="CC30" i="19" s="1"/>
  <c r="M184" i="48"/>
  <c r="CC29" i="19" s="1"/>
  <c r="M172" i="48"/>
  <c r="CC28" i="19" s="1"/>
  <c r="M160" i="48"/>
  <c r="CC27" i="19" s="1"/>
  <c r="M148" i="48"/>
  <c r="CC26" i="19" s="1"/>
  <c r="M136" i="48"/>
  <c r="CC25" i="19" s="1"/>
  <c r="M124" i="48"/>
  <c r="CC24" i="19" s="1"/>
  <c r="M112" i="48"/>
  <c r="CC23" i="19" s="1"/>
  <c r="M100" i="48"/>
  <c r="CC22" i="19" s="1"/>
  <c r="M88" i="48"/>
  <c r="CC21" i="19" s="1"/>
  <c r="M76" i="48"/>
  <c r="CC20" i="19" s="1"/>
  <c r="M64" i="48"/>
  <c r="CC19" i="19" s="1"/>
  <c r="M52" i="48"/>
  <c r="CC18" i="19" s="1"/>
  <c r="M40" i="48"/>
  <c r="CC17" i="19" s="1"/>
  <c r="M28" i="48"/>
  <c r="CC16" i="19" s="1"/>
  <c r="H49" i="19" l="1"/>
  <c r="E49" i="19" l="1"/>
  <c r="AI48" i="19" l="1"/>
  <c r="P408" i="21" l="1"/>
  <c r="P409" i="21"/>
  <c r="P410" i="21"/>
  <c r="P411" i="21"/>
  <c r="P412" i="21"/>
  <c r="P413" i="21"/>
  <c r="P414" i="21"/>
  <c r="P415" i="21"/>
  <c r="O408" i="21"/>
  <c r="O409" i="21"/>
  <c r="O410" i="21"/>
  <c r="O411" i="21"/>
  <c r="O412" i="21"/>
  <c r="O413" i="21"/>
  <c r="O414" i="21"/>
  <c r="O415" i="21"/>
  <c r="F40" i="48" l="1"/>
  <c r="F52" i="48"/>
  <c r="F88" i="48"/>
  <c r="F100" i="48"/>
  <c r="F136" i="48"/>
  <c r="F148" i="48"/>
  <c r="F184" i="48"/>
  <c r="F232" i="48"/>
  <c r="F244" i="48"/>
  <c r="F280" i="48"/>
  <c r="F292" i="48"/>
  <c r="F328" i="48"/>
  <c r="F340" i="48"/>
  <c r="F376" i="48"/>
  <c r="F424" i="48"/>
  <c r="F436" i="48"/>
  <c r="F472" i="48"/>
  <c r="F484" i="48"/>
  <c r="F520" i="48"/>
  <c r="F532" i="48"/>
  <c r="F568" i="48"/>
  <c r="F616" i="48"/>
  <c r="F628" i="48"/>
  <c r="F664" i="48"/>
  <c r="F676" i="48"/>
  <c r="F712" i="48"/>
  <c r="F724" i="48"/>
  <c r="F196" i="48"/>
  <c r="F388" i="48"/>
  <c r="F580" i="48"/>
  <c r="F700" i="48" l="1"/>
  <c r="F652" i="48"/>
  <c r="F604" i="48"/>
  <c r="F556" i="48"/>
  <c r="F508" i="48"/>
  <c r="F460" i="48"/>
  <c r="F412" i="48"/>
  <c r="F364" i="48"/>
  <c r="F316" i="48"/>
  <c r="F268" i="48"/>
  <c r="F220" i="48"/>
  <c r="F172" i="48"/>
  <c r="F124" i="48"/>
  <c r="F76" i="48"/>
  <c r="F28" i="48"/>
  <c r="F688" i="48"/>
  <c r="F640" i="48"/>
  <c r="F592" i="48"/>
  <c r="F544" i="48"/>
  <c r="F496" i="48"/>
  <c r="F448" i="48"/>
  <c r="F400" i="48"/>
  <c r="F352" i="48"/>
  <c r="F304" i="48"/>
  <c r="F256" i="48"/>
  <c r="F208" i="48"/>
  <c r="F160" i="48"/>
  <c r="F112" i="48"/>
  <c r="F64" i="48"/>
  <c r="F16" i="48"/>
  <c r="F736" i="48"/>
  <c r="D736" i="48"/>
  <c r="D724" i="48"/>
  <c r="D712" i="48"/>
  <c r="D700" i="48"/>
  <c r="D688" i="48"/>
  <c r="D676" i="48"/>
  <c r="D664" i="48"/>
  <c r="D652" i="48"/>
  <c r="D640" i="48"/>
  <c r="D628" i="48"/>
  <c r="D616" i="48"/>
  <c r="D604" i="48"/>
  <c r="D592" i="48"/>
  <c r="D580" i="48"/>
  <c r="D568" i="48"/>
  <c r="D556" i="48"/>
  <c r="D544" i="48"/>
  <c r="D532" i="48"/>
  <c r="D520" i="48"/>
  <c r="D508" i="48"/>
  <c r="D496" i="48"/>
  <c r="D484" i="48"/>
  <c r="D472" i="48"/>
  <c r="D460" i="48"/>
  <c r="D448" i="48"/>
  <c r="D436" i="48"/>
  <c r="D424" i="48"/>
  <c r="D412" i="48"/>
  <c r="D400" i="48"/>
  <c r="D388" i="48"/>
  <c r="D376" i="48"/>
  <c r="D364" i="48"/>
  <c r="D352" i="48"/>
  <c r="D340" i="48"/>
  <c r="D328" i="48"/>
  <c r="D316" i="48"/>
  <c r="D304" i="48"/>
  <c r="D292" i="48"/>
  <c r="D280" i="48"/>
  <c r="D268" i="48"/>
  <c r="D256" i="48"/>
  <c r="D244" i="48"/>
  <c r="D232" i="48"/>
  <c r="D220" i="48"/>
  <c r="D208" i="48"/>
  <c r="D196" i="48"/>
  <c r="D184" i="48"/>
  <c r="D172" i="48"/>
  <c r="D160" i="48"/>
  <c r="D148" i="48"/>
  <c r="D136" i="48"/>
  <c r="D124" i="48"/>
  <c r="D112" i="48"/>
  <c r="D100" i="48"/>
  <c r="D88" i="48"/>
  <c r="D76" i="48"/>
  <c r="D64" i="48"/>
  <c r="D52" i="48"/>
  <c r="D40" i="48"/>
  <c r="D28" i="48"/>
  <c r="D16" i="48"/>
  <c r="U420" i="5" l="1"/>
  <c r="Z420" i="21" s="1"/>
  <c r="U421" i="5"/>
  <c r="U422" i="5"/>
  <c r="U423" i="5"/>
  <c r="U424" i="5"/>
  <c r="W424" i="5" l="1"/>
  <c r="W422" i="5"/>
  <c r="W423" i="5"/>
  <c r="J419" i="5"/>
  <c r="W420" i="5"/>
  <c r="W421" i="5"/>
  <c r="J416" i="5"/>
  <c r="J418" i="5"/>
  <c r="J417" i="5"/>
  <c r="AC300" i="2"/>
  <c r="AB6" i="2"/>
  <c r="AC6" i="2"/>
  <c r="AB9" i="2"/>
  <c r="AC9" i="2"/>
  <c r="AB10" i="2"/>
  <c r="AC10" i="2"/>
  <c r="AB11" i="2"/>
  <c r="AC11" i="2"/>
  <c r="AB12" i="2"/>
  <c r="AC12" i="2"/>
  <c r="AB13" i="2"/>
  <c r="AC13" i="2"/>
  <c r="AB14" i="2"/>
  <c r="AC14" i="2"/>
  <c r="AB15" i="2"/>
  <c r="AC15" i="2"/>
  <c r="AB16" i="2"/>
  <c r="AC16" i="2"/>
  <c r="AB17" i="2"/>
  <c r="AC17" i="2"/>
  <c r="AB18" i="2"/>
  <c r="AC18" i="2"/>
  <c r="AB21" i="2"/>
  <c r="AC21" i="2"/>
  <c r="AB22" i="2"/>
  <c r="AC22" i="2"/>
  <c r="AB23" i="2"/>
  <c r="AC23" i="2"/>
  <c r="AB24" i="2"/>
  <c r="AC24" i="2"/>
  <c r="AB25" i="2"/>
  <c r="AC25" i="2"/>
  <c r="AB26" i="2"/>
  <c r="AC26" i="2"/>
  <c r="AB27" i="2"/>
  <c r="AC27" i="2"/>
  <c r="AB28" i="2"/>
  <c r="AC28" i="2"/>
  <c r="AB29" i="2"/>
  <c r="AC29" i="2"/>
  <c r="AB30" i="2"/>
  <c r="AC30" i="2"/>
  <c r="AB33" i="2"/>
  <c r="AC33" i="2"/>
  <c r="AB34" i="2"/>
  <c r="AC34" i="2"/>
  <c r="AB35" i="2"/>
  <c r="AC35" i="2"/>
  <c r="AB36" i="2"/>
  <c r="AC36" i="2"/>
  <c r="AB37" i="2"/>
  <c r="AC37" i="2"/>
  <c r="AB38" i="2"/>
  <c r="AC38" i="2"/>
  <c r="AB39" i="2"/>
  <c r="AC39" i="2"/>
  <c r="AB40" i="2"/>
  <c r="AC40" i="2"/>
  <c r="AB41" i="2"/>
  <c r="AC41" i="2"/>
  <c r="AB42" i="2"/>
  <c r="AC42" i="2"/>
  <c r="AB45" i="2"/>
  <c r="AC45" i="2"/>
  <c r="AB46" i="2"/>
  <c r="AC46" i="2"/>
  <c r="AB47" i="2"/>
  <c r="AC47" i="2"/>
  <c r="AB48" i="2"/>
  <c r="AC48" i="2"/>
  <c r="AB49" i="2"/>
  <c r="AC49" i="2"/>
  <c r="AB50" i="2"/>
  <c r="AC50" i="2"/>
  <c r="AB51" i="2"/>
  <c r="AC51" i="2"/>
  <c r="AB52" i="2"/>
  <c r="AC52" i="2"/>
  <c r="AB53" i="2"/>
  <c r="AC53" i="2"/>
  <c r="AB54" i="2"/>
  <c r="AC54" i="2"/>
  <c r="AB57" i="2"/>
  <c r="AC57" i="2"/>
  <c r="AB58" i="2"/>
  <c r="AC58" i="2"/>
  <c r="AB59" i="2"/>
  <c r="AC59" i="2"/>
  <c r="AB60" i="2"/>
  <c r="AC60" i="2"/>
  <c r="AB61" i="2"/>
  <c r="AC61" i="2"/>
  <c r="AB62" i="2"/>
  <c r="AC62" i="2"/>
  <c r="AB63" i="2"/>
  <c r="AC63" i="2"/>
  <c r="AB64" i="2"/>
  <c r="AC64" i="2"/>
  <c r="AB65" i="2"/>
  <c r="AC65" i="2"/>
  <c r="AB66" i="2"/>
  <c r="AC66" i="2"/>
  <c r="AB69" i="2"/>
  <c r="AC69" i="2"/>
  <c r="AB70" i="2"/>
  <c r="AC70" i="2"/>
  <c r="AB71" i="2"/>
  <c r="AC71" i="2"/>
  <c r="AB72" i="2"/>
  <c r="AC72" i="2"/>
  <c r="AB73" i="2"/>
  <c r="AC73" i="2"/>
  <c r="AB74" i="2"/>
  <c r="AC74" i="2"/>
  <c r="AB75" i="2"/>
  <c r="AC75" i="2"/>
  <c r="AB76" i="2"/>
  <c r="AC76" i="2"/>
  <c r="AB77" i="2"/>
  <c r="AC77" i="2"/>
  <c r="AB78" i="2"/>
  <c r="AC78" i="2"/>
  <c r="AB81" i="2"/>
  <c r="AC81" i="2"/>
  <c r="AB82" i="2"/>
  <c r="AC82" i="2"/>
  <c r="AB83" i="2"/>
  <c r="AC83" i="2"/>
  <c r="AB84" i="2"/>
  <c r="AC84" i="2"/>
  <c r="AB85" i="2"/>
  <c r="AC85" i="2"/>
  <c r="AB86" i="2"/>
  <c r="AC86" i="2"/>
  <c r="AB87" i="2"/>
  <c r="AC87" i="2"/>
  <c r="AB88" i="2"/>
  <c r="AC88" i="2"/>
  <c r="AB89" i="2"/>
  <c r="AC89" i="2"/>
  <c r="AB90" i="2"/>
  <c r="AC90" i="2"/>
  <c r="AB93" i="2"/>
  <c r="AC93" i="2"/>
  <c r="AB94" i="2"/>
  <c r="AC94" i="2"/>
  <c r="AB95" i="2"/>
  <c r="AC95" i="2"/>
  <c r="AB96" i="2"/>
  <c r="AC96" i="2"/>
  <c r="AB97" i="2"/>
  <c r="AC97" i="2"/>
  <c r="AB98" i="2"/>
  <c r="AC98" i="2"/>
  <c r="AB99" i="2"/>
  <c r="AC99" i="2"/>
  <c r="AB100" i="2"/>
  <c r="AC100" i="2"/>
  <c r="AB101" i="2"/>
  <c r="AC101" i="2"/>
  <c r="AB102" i="2"/>
  <c r="AC102" i="2"/>
  <c r="AB105" i="2"/>
  <c r="AC105" i="2"/>
  <c r="AB106" i="2"/>
  <c r="AC106" i="2"/>
  <c r="AB107" i="2"/>
  <c r="AC107" i="2"/>
  <c r="AB108" i="2"/>
  <c r="AC108" i="2"/>
  <c r="AB109" i="2"/>
  <c r="AC109" i="2"/>
  <c r="AB110" i="2"/>
  <c r="AC110" i="2"/>
  <c r="AB111" i="2"/>
  <c r="AC111" i="2"/>
  <c r="AB112" i="2"/>
  <c r="AC112" i="2"/>
  <c r="AB113" i="2"/>
  <c r="AC113" i="2"/>
  <c r="AB114" i="2"/>
  <c r="AC114" i="2"/>
  <c r="AB117" i="2"/>
  <c r="AC117" i="2"/>
  <c r="AB118" i="2"/>
  <c r="AC118" i="2"/>
  <c r="AB119" i="2"/>
  <c r="AC119" i="2"/>
  <c r="AB120" i="2"/>
  <c r="AC120" i="2"/>
  <c r="AB121" i="2"/>
  <c r="AC121" i="2"/>
  <c r="AB122" i="2"/>
  <c r="AC122" i="2"/>
  <c r="AB123" i="2"/>
  <c r="AC123" i="2"/>
  <c r="AB124" i="2"/>
  <c r="AC124" i="2"/>
  <c r="AB125" i="2"/>
  <c r="AC125" i="2"/>
  <c r="AB126" i="2"/>
  <c r="AC126" i="2"/>
  <c r="AB129" i="2"/>
  <c r="AC129" i="2"/>
  <c r="AB130" i="2"/>
  <c r="AC130" i="2"/>
  <c r="AB131" i="2"/>
  <c r="AC131" i="2"/>
  <c r="AB132" i="2"/>
  <c r="AC132" i="2"/>
  <c r="AB133" i="2"/>
  <c r="AC133" i="2"/>
  <c r="AB134" i="2"/>
  <c r="AC134" i="2"/>
  <c r="AB135" i="2"/>
  <c r="AC135" i="2"/>
  <c r="AB136" i="2"/>
  <c r="AC136" i="2"/>
  <c r="AB137" i="2"/>
  <c r="AC137" i="2"/>
  <c r="AB138" i="2"/>
  <c r="AC138" i="2"/>
  <c r="AB141" i="2"/>
  <c r="AC141" i="2"/>
  <c r="AB142" i="2"/>
  <c r="AC142" i="2"/>
  <c r="AB143" i="2"/>
  <c r="AC143" i="2"/>
  <c r="AB144" i="2"/>
  <c r="AC144" i="2"/>
  <c r="AB145" i="2"/>
  <c r="AC145" i="2"/>
  <c r="AB146" i="2"/>
  <c r="AC146" i="2"/>
  <c r="AB147" i="2"/>
  <c r="AC147" i="2"/>
  <c r="AB148" i="2"/>
  <c r="AC148" i="2"/>
  <c r="AB149" i="2"/>
  <c r="AC149" i="2"/>
  <c r="AB150" i="2"/>
  <c r="AC150" i="2"/>
  <c r="AB153" i="2"/>
  <c r="AC153" i="2"/>
  <c r="AB154" i="2"/>
  <c r="AC154" i="2"/>
  <c r="AB155" i="2"/>
  <c r="AC155" i="2"/>
  <c r="AB156" i="2"/>
  <c r="AC156" i="2"/>
  <c r="AB157" i="2"/>
  <c r="AC157" i="2"/>
  <c r="AB158" i="2"/>
  <c r="AC158" i="2"/>
  <c r="AB159" i="2"/>
  <c r="AC159" i="2"/>
  <c r="AB160" i="2"/>
  <c r="AC160" i="2"/>
  <c r="AB161" i="2"/>
  <c r="AC161" i="2"/>
  <c r="AB162" i="2"/>
  <c r="AC162" i="2"/>
  <c r="AB165" i="2"/>
  <c r="AC165" i="2"/>
  <c r="AB166" i="2"/>
  <c r="AC166" i="2"/>
  <c r="AB167" i="2"/>
  <c r="AC167" i="2"/>
  <c r="AB168" i="2"/>
  <c r="AC168" i="2"/>
  <c r="AB169" i="2"/>
  <c r="AC169" i="2"/>
  <c r="AB170" i="2"/>
  <c r="AC170" i="2"/>
  <c r="AB171" i="2"/>
  <c r="AC171" i="2"/>
  <c r="AB172" i="2"/>
  <c r="AC172" i="2"/>
  <c r="AB173" i="2"/>
  <c r="AC173" i="2"/>
  <c r="AB174" i="2"/>
  <c r="AC174" i="2"/>
  <c r="AB177" i="2"/>
  <c r="AC177" i="2"/>
  <c r="AB178" i="2"/>
  <c r="AC178" i="2"/>
  <c r="AB179" i="2"/>
  <c r="AC179" i="2"/>
  <c r="AB180" i="2"/>
  <c r="AC180" i="2"/>
  <c r="AB181" i="2"/>
  <c r="AC181" i="2"/>
  <c r="AB182" i="2"/>
  <c r="AC182" i="2"/>
  <c r="AB183" i="2"/>
  <c r="AC183" i="2"/>
  <c r="AB184" i="2"/>
  <c r="AC184" i="2"/>
  <c r="AB185" i="2"/>
  <c r="AC185" i="2"/>
  <c r="AB186" i="2"/>
  <c r="AC186" i="2"/>
  <c r="AB189" i="2"/>
  <c r="AC189" i="2"/>
  <c r="AB190" i="2"/>
  <c r="AC190" i="2"/>
  <c r="AB191" i="2"/>
  <c r="AC191" i="2"/>
  <c r="AC192" i="2"/>
  <c r="AB193" i="2"/>
  <c r="AC193" i="2"/>
  <c r="AB194" i="2"/>
  <c r="AC194" i="2"/>
  <c r="AB195" i="2"/>
  <c r="AC195" i="2"/>
  <c r="AB196" i="2"/>
  <c r="AC196" i="2"/>
  <c r="AB197" i="2"/>
  <c r="AC197" i="2"/>
  <c r="AB198" i="2"/>
  <c r="AC198" i="2"/>
  <c r="AB201" i="2"/>
  <c r="AC201" i="2"/>
  <c r="AB202" i="2"/>
  <c r="AC202" i="2"/>
  <c r="AB203" i="2"/>
  <c r="AC203" i="2"/>
  <c r="AB204" i="2"/>
  <c r="AC204" i="2"/>
  <c r="AB205" i="2"/>
  <c r="AC205" i="2"/>
  <c r="AB206" i="2"/>
  <c r="AC206" i="2"/>
  <c r="AB207" i="2"/>
  <c r="AC207" i="2"/>
  <c r="AC208" i="2"/>
  <c r="AB209" i="2"/>
  <c r="AC209" i="2"/>
  <c r="AB210" i="2"/>
  <c r="AC210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B225" i="2"/>
  <c r="AC225" i="2"/>
  <c r="AB226" i="2"/>
  <c r="AC226" i="2"/>
  <c r="AB227" i="2"/>
  <c r="AC227" i="2"/>
  <c r="AB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7" i="2"/>
  <c r="AC237" i="2"/>
  <c r="AB238" i="2"/>
  <c r="AC238" i="2"/>
  <c r="AB239" i="2"/>
  <c r="AC239" i="2"/>
  <c r="AB240" i="2"/>
  <c r="AC240" i="2"/>
  <c r="AB241" i="2"/>
  <c r="AC241" i="2"/>
  <c r="AB242" i="2"/>
  <c r="AC242" i="2"/>
  <c r="AB243" i="2"/>
  <c r="AC243" i="2"/>
  <c r="AB244" i="2"/>
  <c r="AC244" i="2"/>
  <c r="AB245" i="2"/>
  <c r="AC245" i="2"/>
  <c r="AB246" i="2"/>
  <c r="AC246" i="2"/>
  <c r="AB249" i="2"/>
  <c r="AC249" i="2"/>
  <c r="AB250" i="2"/>
  <c r="AC250" i="2"/>
  <c r="AB251" i="2"/>
  <c r="AC251" i="2"/>
  <c r="AB252" i="2"/>
  <c r="AC252" i="2"/>
  <c r="AB253" i="2"/>
  <c r="AC253" i="2"/>
  <c r="AB254" i="2"/>
  <c r="AC254" i="2"/>
  <c r="AB255" i="2"/>
  <c r="AC255" i="2"/>
  <c r="AB256" i="2"/>
  <c r="AB257" i="2"/>
  <c r="AC257" i="2"/>
  <c r="AB258" i="2"/>
  <c r="AC258" i="2"/>
  <c r="AB261" i="2"/>
  <c r="AC261" i="2"/>
  <c r="AB262" i="2"/>
  <c r="AC262" i="2"/>
  <c r="AB263" i="2"/>
  <c r="AC263" i="2"/>
  <c r="AB264" i="2"/>
  <c r="AC264" i="2"/>
  <c r="AB265" i="2"/>
  <c r="AC265" i="2"/>
  <c r="AB266" i="2"/>
  <c r="AC266" i="2"/>
  <c r="AB267" i="2"/>
  <c r="AC267" i="2"/>
  <c r="AB268" i="2"/>
  <c r="AC268" i="2"/>
  <c r="AB269" i="2"/>
  <c r="AC269" i="2"/>
  <c r="AB270" i="2"/>
  <c r="AC270" i="2"/>
  <c r="AB273" i="2"/>
  <c r="AC273" i="2"/>
  <c r="AB274" i="2"/>
  <c r="AC274" i="2"/>
  <c r="AB275" i="2"/>
  <c r="AC275" i="2"/>
  <c r="AB276" i="2"/>
  <c r="AC276" i="2"/>
  <c r="AB277" i="2"/>
  <c r="AC277" i="2"/>
  <c r="AB278" i="2"/>
  <c r="AC278" i="2"/>
  <c r="AB279" i="2"/>
  <c r="AC279" i="2"/>
  <c r="AB280" i="2"/>
  <c r="AC280" i="2"/>
  <c r="AC222" i="2" l="1"/>
  <c r="W418" i="5"/>
  <c r="W419" i="5"/>
  <c r="AC256" i="2"/>
  <c r="AB192" i="2"/>
  <c r="AB208" i="2"/>
  <c r="AC303" i="2"/>
  <c r="AC311" i="2"/>
  <c r="AC315" i="2"/>
  <c r="AC323" i="2"/>
  <c r="AC327" i="2"/>
  <c r="AC335" i="2"/>
  <c r="AC339" i="2"/>
  <c r="AC351" i="2"/>
  <c r="AC359" i="2"/>
  <c r="AC363" i="2"/>
  <c r="AC375" i="2"/>
  <c r="AC383" i="2"/>
  <c r="AC387" i="2"/>
  <c r="AC399" i="2"/>
  <c r="AC443" i="2"/>
  <c r="AC447" i="2"/>
  <c r="AC455" i="2"/>
  <c r="AC459" i="2"/>
  <c r="AC467" i="2"/>
  <c r="AC471" i="2"/>
  <c r="AC479" i="2"/>
  <c r="AC483" i="2"/>
  <c r="AC491" i="2"/>
  <c r="AC503" i="2"/>
  <c r="AC507" i="2"/>
  <c r="AC515" i="2"/>
  <c r="AC519" i="2"/>
  <c r="AC527" i="2"/>
  <c r="AC531" i="2"/>
  <c r="AC539" i="2"/>
  <c r="AC543" i="2"/>
  <c r="AC587" i="2"/>
  <c r="AC611" i="2"/>
  <c r="AC615" i="2"/>
  <c r="AC228" i="2"/>
  <c r="AC289" i="2"/>
  <c r="AC285" i="2"/>
  <c r="AB260" i="2"/>
  <c r="AC259" i="2"/>
  <c r="AB236" i="2"/>
  <c r="AC235" i="2"/>
  <c r="AB212" i="2"/>
  <c r="AC211" i="2"/>
  <c r="AB188" i="2"/>
  <c r="AC187" i="2"/>
  <c r="AB164" i="2"/>
  <c r="AC163" i="2"/>
  <c r="AB140" i="2"/>
  <c r="AC139" i="2"/>
  <c r="AB116" i="2"/>
  <c r="AC115" i="2"/>
  <c r="AB92" i="2"/>
  <c r="AC91" i="2"/>
  <c r="AB68" i="2"/>
  <c r="AC67" i="2"/>
  <c r="AB44" i="2"/>
  <c r="AC43" i="2"/>
  <c r="AB20" i="2"/>
  <c r="AC19" i="2"/>
  <c r="AC301" i="2"/>
  <c r="AC309" i="2"/>
  <c r="AC313" i="2"/>
  <c r="AC321" i="2"/>
  <c r="AC325" i="2"/>
  <c r="AC333" i="2"/>
  <c r="AC337" i="2"/>
  <c r="AC345" i="2"/>
  <c r="AC349" i="2"/>
  <c r="AC357" i="2"/>
  <c r="AC361" i="2"/>
  <c r="AC369" i="2"/>
  <c r="AC373" i="2"/>
  <c r="AC381" i="2"/>
  <c r="AC385" i="2"/>
  <c r="AC393" i="2"/>
  <c r="AC397" i="2"/>
  <c r="AC405" i="2"/>
  <c r="AC409" i="2"/>
  <c r="AC417" i="2"/>
  <c r="AC421" i="2"/>
  <c r="AC429" i="2"/>
  <c r="AC433" i="2"/>
  <c r="AC441" i="2"/>
  <c r="AC445" i="2"/>
  <c r="AC453" i="2"/>
  <c r="AC457" i="2"/>
  <c r="AC465" i="2"/>
  <c r="AC469" i="2"/>
  <c r="AC477" i="2"/>
  <c r="AC481" i="2"/>
  <c r="AC489" i="2"/>
  <c r="AC493" i="2"/>
  <c r="AC501" i="2"/>
  <c r="AC505" i="2"/>
  <c r="AC513" i="2"/>
  <c r="AC517" i="2"/>
  <c r="AC525" i="2"/>
  <c r="AC529" i="2"/>
  <c r="AC537" i="2"/>
  <c r="AC541" i="2"/>
  <c r="AC549" i="2"/>
  <c r="AC553" i="2"/>
  <c r="AC561" i="2"/>
  <c r="AC565" i="2"/>
  <c r="AC573" i="2"/>
  <c r="AC577" i="2"/>
  <c r="AC585" i="2"/>
  <c r="AC589" i="2"/>
  <c r="AC597" i="2"/>
  <c r="AC601" i="2"/>
  <c r="AC609" i="2"/>
  <c r="AC613" i="2"/>
  <c r="AC291" i="2"/>
  <c r="AC287" i="2"/>
  <c r="AB272" i="2"/>
  <c r="AC271" i="2"/>
  <c r="AB248" i="2"/>
  <c r="AC247" i="2"/>
  <c r="AB224" i="2"/>
  <c r="AC223" i="2"/>
  <c r="AB200" i="2"/>
  <c r="AC199" i="2"/>
  <c r="AB176" i="2"/>
  <c r="AC175" i="2"/>
  <c r="AB152" i="2"/>
  <c r="AC151" i="2"/>
  <c r="AB128" i="2"/>
  <c r="AC127" i="2"/>
  <c r="AB104" i="2"/>
  <c r="AC103" i="2"/>
  <c r="AB80" i="2"/>
  <c r="AC79" i="2"/>
  <c r="AB56" i="2"/>
  <c r="AC55" i="2"/>
  <c r="AB32" i="2"/>
  <c r="AC31" i="2"/>
  <c r="AB8" i="2"/>
  <c r="AC7" i="2"/>
  <c r="AC347" i="2"/>
  <c r="AC371" i="2"/>
  <c r="AC395" i="2"/>
  <c r="AC407" i="2"/>
  <c r="AC411" i="2"/>
  <c r="AC419" i="2"/>
  <c r="AC423" i="2"/>
  <c r="AC431" i="2"/>
  <c r="AC435" i="2"/>
  <c r="AC495" i="2"/>
  <c r="AC551" i="2"/>
  <c r="AC555" i="2"/>
  <c r="AC563" i="2"/>
  <c r="AC567" i="2"/>
  <c r="AC575" i="2"/>
  <c r="AC579" i="2"/>
  <c r="AC591" i="2"/>
  <c r="AC599" i="2"/>
  <c r="AC603" i="2"/>
  <c r="AC297" i="2"/>
  <c r="AC288" i="2"/>
  <c r="AB271" i="2"/>
  <c r="AC260" i="2"/>
  <c r="AB247" i="2"/>
  <c r="AC236" i="2"/>
  <c r="AB223" i="2"/>
  <c r="AC212" i="2"/>
  <c r="AB199" i="2"/>
  <c r="AC188" i="2"/>
  <c r="AB175" i="2"/>
  <c r="AC164" i="2"/>
  <c r="AB151" i="2"/>
  <c r="AC140" i="2"/>
  <c r="AB127" i="2"/>
  <c r="AC116" i="2"/>
  <c r="AB103" i="2"/>
  <c r="AC92" i="2"/>
  <c r="AB79" i="2"/>
  <c r="AC68" i="2"/>
  <c r="AB55" i="2"/>
  <c r="AC44" i="2"/>
  <c r="AB31" i="2"/>
  <c r="AC20" i="2"/>
  <c r="AB7" i="2"/>
  <c r="AC302" i="2"/>
  <c r="AC310" i="2"/>
  <c r="AC314" i="2"/>
  <c r="AC322" i="2"/>
  <c r="AC326" i="2"/>
  <c r="AC334" i="2"/>
  <c r="AC338" i="2"/>
  <c r="AC346" i="2"/>
  <c r="AC350" i="2"/>
  <c r="AC358" i="2"/>
  <c r="AC362" i="2"/>
  <c r="AC370" i="2"/>
  <c r="AC374" i="2"/>
  <c r="AC382" i="2"/>
  <c r="AC386" i="2"/>
  <c r="AC394" i="2"/>
  <c r="AC398" i="2"/>
  <c r="AC406" i="2"/>
  <c r="AC410" i="2"/>
  <c r="AC418" i="2"/>
  <c r="AC422" i="2"/>
  <c r="AC430" i="2"/>
  <c r="AC434" i="2"/>
  <c r="AC442" i="2"/>
  <c r="AC446" i="2"/>
  <c r="AC454" i="2"/>
  <c r="AC458" i="2"/>
  <c r="AC466" i="2"/>
  <c r="AC470" i="2"/>
  <c r="AC478" i="2"/>
  <c r="AC482" i="2"/>
  <c r="AC490" i="2"/>
  <c r="AC494" i="2"/>
  <c r="AC502" i="2"/>
  <c r="AC506" i="2"/>
  <c r="AC514" i="2"/>
  <c r="AC518" i="2"/>
  <c r="AC526" i="2"/>
  <c r="AC530" i="2"/>
  <c r="AC538" i="2"/>
  <c r="AC542" i="2"/>
  <c r="AC550" i="2"/>
  <c r="AC554" i="2"/>
  <c r="AC562" i="2"/>
  <c r="AC566" i="2"/>
  <c r="AC574" i="2"/>
  <c r="AC578" i="2"/>
  <c r="AC586" i="2"/>
  <c r="AC590" i="2"/>
  <c r="AC598" i="2"/>
  <c r="AC602" i="2"/>
  <c r="AC610" i="2"/>
  <c r="AC614" i="2"/>
  <c r="AC290" i="2"/>
  <c r="AC286" i="2"/>
  <c r="AC272" i="2"/>
  <c r="AB259" i="2"/>
  <c r="AC248" i="2"/>
  <c r="AB235" i="2"/>
  <c r="AC224" i="2"/>
  <c r="AB211" i="2"/>
  <c r="AC200" i="2"/>
  <c r="AB187" i="2"/>
  <c r="AC176" i="2"/>
  <c r="AB163" i="2"/>
  <c r="AC152" i="2"/>
  <c r="AB139" i="2"/>
  <c r="AC128" i="2"/>
  <c r="AB115" i="2"/>
  <c r="AC104" i="2"/>
  <c r="AB91" i="2"/>
  <c r="AC80" i="2"/>
  <c r="AB67" i="2"/>
  <c r="AC56" i="2"/>
  <c r="AB43" i="2"/>
  <c r="AC32" i="2"/>
  <c r="AB19" i="2"/>
  <c r="AC8" i="2"/>
  <c r="AC312" i="2"/>
  <c r="AC324" i="2"/>
  <c r="AC336" i="2"/>
  <c r="AC348" i="2"/>
  <c r="AC360" i="2"/>
  <c r="AC372" i="2"/>
  <c r="AC384" i="2"/>
  <c r="AC396" i="2"/>
  <c r="AC408" i="2"/>
  <c r="AC420" i="2"/>
  <c r="AC432" i="2"/>
  <c r="AC444" i="2"/>
  <c r="AC456" i="2"/>
  <c r="AC468" i="2"/>
  <c r="AC480" i="2"/>
  <c r="AC492" i="2"/>
  <c r="AC504" i="2"/>
  <c r="AC516" i="2"/>
  <c r="AC528" i="2"/>
  <c r="AC540" i="2"/>
  <c r="AC552" i="2"/>
  <c r="AC564" i="2"/>
  <c r="AC576" i="2"/>
  <c r="AC588" i="2"/>
  <c r="AC600" i="2"/>
  <c r="AC612" i="2"/>
  <c r="W416" i="5"/>
  <c r="W417" i="5"/>
  <c r="J414" i="5"/>
  <c r="J415" i="5"/>
  <c r="J411" i="5"/>
  <c r="J412" i="5"/>
  <c r="J410" i="5"/>
  <c r="J413" i="5"/>
  <c r="J409" i="5"/>
  <c r="W415" i="5" l="1"/>
  <c r="W410" i="5"/>
  <c r="W414" i="5"/>
  <c r="W412" i="5"/>
  <c r="W409" i="5"/>
  <c r="W411" i="5"/>
  <c r="W413" i="5"/>
  <c r="J408" i="5" l="1"/>
  <c r="U510" i="21"/>
  <c r="U408" i="21" l="1"/>
  <c r="W408" i="5"/>
  <c r="A581" i="51" l="1"/>
  <c r="A582" i="51" s="1"/>
  <c r="A583" i="51" s="1"/>
  <c r="A584" i="51" s="1"/>
  <c r="A585" i="51" s="1"/>
  <c r="A586" i="51" s="1"/>
  <c r="A587" i="51" s="1"/>
  <c r="A588" i="51" s="1"/>
  <c r="A589" i="51" s="1"/>
  <c r="A590" i="51" s="1"/>
  <c r="A591" i="51" s="1"/>
  <c r="A592" i="51" s="1"/>
  <c r="A593" i="51" l="1"/>
  <c r="A594" i="51" l="1"/>
  <c r="A595" i="51" s="1"/>
  <c r="A596" i="51" s="1"/>
  <c r="A597" i="51" s="1"/>
  <c r="A598" i="51" s="1"/>
  <c r="A599" i="51" s="1"/>
  <c r="A600" i="51" s="1"/>
  <c r="A601" i="51" s="1"/>
  <c r="A602" i="51" s="1"/>
  <c r="A603" i="51" s="1"/>
  <c r="A604" i="51" s="1"/>
  <c r="A605" i="51"/>
  <c r="A606" i="51" l="1"/>
  <c r="A607" i="51" s="1"/>
  <c r="A608" i="51" s="1"/>
  <c r="A609" i="51" s="1"/>
  <c r="A610" i="51" s="1"/>
  <c r="A611" i="51" s="1"/>
  <c r="A612" i="51" s="1"/>
  <c r="A613" i="51" s="1"/>
  <c r="A614" i="51" s="1"/>
  <c r="A615" i="51" s="1"/>
  <c r="A616" i="51" s="1"/>
  <c r="A617" i="51"/>
  <c r="A618" i="51" s="1"/>
  <c r="A619" i="51" s="1"/>
  <c r="A620" i="51" s="1"/>
  <c r="A621" i="51" s="1"/>
  <c r="A622" i="51" s="1"/>
  <c r="A623" i="51" s="1"/>
  <c r="A624" i="51" s="1"/>
  <c r="A625" i="51" s="1"/>
  <c r="A626" i="51" s="1"/>
  <c r="A627" i="51" s="1"/>
  <c r="A628" i="51" s="1"/>
  <c r="A737" i="6" l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l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l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62" i="6" l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CF8" i="19" l="1"/>
  <c r="CF9" i="19"/>
  <c r="CF10" i="19"/>
  <c r="CF11" i="19"/>
  <c r="CF12" i="19"/>
  <c r="CF13" i="19"/>
  <c r="CF14" i="19"/>
  <c r="CF15" i="19"/>
  <c r="CF16" i="19"/>
  <c r="CF17" i="19"/>
  <c r="CF18" i="19"/>
  <c r="CF19" i="19"/>
  <c r="CF20" i="19"/>
  <c r="CF21" i="19"/>
  <c r="CF22" i="19"/>
  <c r="CF23" i="19"/>
  <c r="CF24" i="19"/>
  <c r="CF25" i="19"/>
  <c r="CF26" i="19"/>
  <c r="CF27" i="19"/>
  <c r="CF28" i="19"/>
  <c r="CF29" i="19"/>
  <c r="CF30" i="19"/>
  <c r="CF31" i="19"/>
  <c r="CF32" i="19"/>
  <c r="CF33" i="19"/>
  <c r="CF34" i="19"/>
  <c r="CF35" i="19"/>
  <c r="CF36" i="19"/>
  <c r="CF37" i="19"/>
  <c r="CF38" i="19"/>
  <c r="CF39" i="19"/>
  <c r="CF40" i="19"/>
  <c r="CF41" i="19"/>
  <c r="CF42" i="19"/>
  <c r="CF43" i="19"/>
  <c r="CF44" i="19"/>
  <c r="CF45" i="19"/>
  <c r="CF46" i="19"/>
  <c r="CF47" i="19"/>
  <c r="CF48" i="19"/>
  <c r="CF49" i="19"/>
  <c r="CF65" i="19"/>
  <c r="CF66" i="19"/>
  <c r="CF67" i="19"/>
  <c r="CF68" i="19"/>
  <c r="CF69" i="19"/>
  <c r="CF70" i="19"/>
  <c r="CF71" i="19"/>
  <c r="CF72" i="19"/>
  <c r="CF73" i="19"/>
  <c r="CF74" i="19"/>
  <c r="CF75" i="19"/>
  <c r="Q652" i="48" l="1"/>
  <c r="CB68" i="19" s="1"/>
  <c r="Q604" i="48"/>
  <c r="CB64" i="19" s="1"/>
  <c r="Q736" i="48"/>
  <c r="CB75" i="19" s="1"/>
  <c r="Q688" i="48"/>
  <c r="CB71" i="19" s="1"/>
  <c r="Q640" i="48"/>
  <c r="CB67" i="19" s="1"/>
  <c r="Q592" i="48"/>
  <c r="CB63" i="19" s="1"/>
  <c r="Q544" i="48"/>
  <c r="CB59" i="19" s="1"/>
  <c r="Q496" i="48"/>
  <c r="CB55" i="19" s="1"/>
  <c r="Q448" i="48"/>
  <c r="CB51" i="19" s="1"/>
  <c r="Q400" i="48"/>
  <c r="CB47" i="19" s="1"/>
  <c r="Q352" i="48"/>
  <c r="CB43" i="19" s="1"/>
  <c r="Q304" i="48"/>
  <c r="CB39" i="19" s="1"/>
  <c r="Q256" i="48"/>
  <c r="CB35" i="19" s="1"/>
  <c r="Q208" i="48"/>
  <c r="CB31" i="19" s="1"/>
  <c r="Q160" i="48"/>
  <c r="CB27" i="19" s="1"/>
  <c r="Q112" i="48"/>
  <c r="CB23" i="19" s="1"/>
  <c r="Q64" i="48"/>
  <c r="CB19" i="19" s="1"/>
  <c r="Q700" i="48"/>
  <c r="CB72" i="19" s="1"/>
  <c r="Q556" i="48"/>
  <c r="CB60" i="19" s="1"/>
  <c r="Q508" i="48"/>
  <c r="CB56" i="19" s="1"/>
  <c r="Q460" i="48"/>
  <c r="CB52" i="19" s="1"/>
  <c r="Q412" i="48"/>
  <c r="CB48" i="19" s="1"/>
  <c r="Q364" i="48"/>
  <c r="CB44" i="19" s="1"/>
  <c r="Q316" i="48"/>
  <c r="CB40" i="19" s="1"/>
  <c r="Q268" i="48"/>
  <c r="CB36" i="19" s="1"/>
  <c r="Q220" i="48"/>
  <c r="CB32" i="19" s="1"/>
  <c r="Q172" i="48"/>
  <c r="CB28" i="19" s="1"/>
  <c r="Q124" i="48"/>
  <c r="CB24" i="19" s="1"/>
  <c r="Q76" i="48"/>
  <c r="CB20" i="19" s="1"/>
  <c r="Q28" i="48"/>
  <c r="CB16" i="19" s="1"/>
  <c r="Q712" i="48"/>
  <c r="CB73" i="19" s="1"/>
  <c r="Q664" i="48"/>
  <c r="CB69" i="19" s="1"/>
  <c r="Q616" i="48"/>
  <c r="CB65" i="19" s="1"/>
  <c r="Q568" i="48"/>
  <c r="CB61" i="19" s="1"/>
  <c r="Q520" i="48"/>
  <c r="CB57" i="19" s="1"/>
  <c r="Q472" i="48"/>
  <c r="CB53" i="19" s="1"/>
  <c r="Q424" i="48"/>
  <c r="CB49" i="19" s="1"/>
  <c r="Q376" i="48"/>
  <c r="CB45" i="19" s="1"/>
  <c r="Q328" i="48"/>
  <c r="CB41" i="19" s="1"/>
  <c r="Q280" i="48"/>
  <c r="CB37" i="19" s="1"/>
  <c r="Q232" i="48"/>
  <c r="CB33" i="19" s="1"/>
  <c r="Q184" i="48"/>
  <c r="CB29" i="19" s="1"/>
  <c r="Q136" i="48"/>
  <c r="CB25" i="19" s="1"/>
  <c r="Q88" i="48"/>
  <c r="CB21" i="19" s="1"/>
  <c r="Q40" i="48"/>
  <c r="CB17" i="19" s="1"/>
  <c r="Q724" i="48"/>
  <c r="CB74" i="19" s="1"/>
  <c r="Q676" i="48"/>
  <c r="CB70" i="19" s="1"/>
  <c r="Q628" i="48"/>
  <c r="CB66" i="19" s="1"/>
  <c r="Q580" i="48"/>
  <c r="CB62" i="19" s="1"/>
  <c r="Q532" i="48"/>
  <c r="CB58" i="19" s="1"/>
  <c r="Q484" i="48"/>
  <c r="CB54" i="19" s="1"/>
  <c r="Q436" i="48"/>
  <c r="CB50" i="19" s="1"/>
  <c r="Q388" i="48"/>
  <c r="CB46" i="19" s="1"/>
  <c r="Q340" i="48"/>
  <c r="CB42" i="19" s="1"/>
  <c r="Q292" i="48"/>
  <c r="CB38" i="19" s="1"/>
  <c r="Q244" i="48"/>
  <c r="CB34" i="19" s="1"/>
  <c r="Q196" i="48"/>
  <c r="CB30" i="19" s="1"/>
  <c r="Q148" i="48"/>
  <c r="CB26" i="19" s="1"/>
  <c r="Q100" i="48"/>
  <c r="CB22" i="19" s="1"/>
  <c r="Q52" i="48"/>
  <c r="CB18" i="19" s="1"/>
  <c r="Q16" i="48"/>
  <c r="CB15" i="19" s="1"/>
  <c r="F48" i="19" l="1"/>
  <c r="J407" i="21" l="1"/>
  <c r="P233" i="51" l="1"/>
  <c r="P197" i="51"/>
  <c r="P221" i="51"/>
  <c r="P209" i="51"/>
  <c r="R4" i="52" l="1"/>
  <c r="K27" i="52" l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3" i="52" s="1"/>
  <c r="N27" i="52"/>
  <c r="N28" i="52" s="1"/>
  <c r="N29" i="52" s="1"/>
  <c r="N30" i="52" s="1"/>
  <c r="N31" i="52" s="1"/>
  <c r="N32" i="52" s="1"/>
  <c r="N33" i="52" s="1"/>
  <c r="N34" i="52" s="1"/>
  <c r="N35" i="52" s="1"/>
  <c r="N36" i="52" s="1"/>
  <c r="N37" i="52" s="1"/>
  <c r="N38" i="52" s="1"/>
  <c r="N39" i="52" s="1"/>
  <c r="N40" i="52" s="1"/>
  <c r="N41" i="52" s="1"/>
  <c r="N42" i="52" s="1"/>
  <c r="N43" i="52" s="1"/>
  <c r="N44" i="52" s="1"/>
  <c r="N45" i="52" s="1"/>
  <c r="N46" i="52" s="1"/>
  <c r="N47" i="52" s="1"/>
  <c r="N48" i="52" s="1"/>
  <c r="N49" i="52" s="1"/>
  <c r="N50" i="52" s="1"/>
  <c r="N51" i="52" s="1"/>
  <c r="N52" i="52" s="1"/>
  <c r="N53" i="52" s="1"/>
  <c r="M585" i="51" l="1"/>
  <c r="M586" i="51"/>
  <c r="M587" i="51"/>
  <c r="M588" i="51"/>
  <c r="M589" i="51"/>
  <c r="M590" i="51"/>
  <c r="M591" i="51"/>
  <c r="M592" i="51"/>
  <c r="M584" i="51"/>
  <c r="N169" i="51" l="1"/>
  <c r="N168" i="51"/>
  <c r="N167" i="51"/>
  <c r="N166" i="51"/>
  <c r="N165" i="51"/>
  <c r="N164" i="51"/>
  <c r="N163" i="51"/>
  <c r="N162" i="51"/>
  <c r="N161" i="51"/>
  <c r="N160" i="51"/>
  <c r="N159" i="51"/>
  <c r="N158" i="51"/>
  <c r="N157" i="51"/>
  <c r="N156" i="51"/>
  <c r="N155" i="51"/>
  <c r="N154" i="51"/>
  <c r="N153" i="51"/>
  <c r="N152" i="51"/>
  <c r="N151" i="51"/>
  <c r="N150" i="51"/>
  <c r="N149" i="51"/>
  <c r="N148" i="51"/>
  <c r="N147" i="51"/>
  <c r="N146" i="51"/>
  <c r="N145" i="51"/>
  <c r="N144" i="51"/>
  <c r="N143" i="51"/>
  <c r="N142" i="51"/>
  <c r="N141" i="51"/>
  <c r="N140" i="51"/>
  <c r="N139" i="51"/>
  <c r="N138" i="51"/>
  <c r="N137" i="51"/>
  <c r="N136" i="51"/>
  <c r="N135" i="51"/>
  <c r="N134" i="51"/>
  <c r="N133" i="51"/>
  <c r="N132" i="51"/>
  <c r="N131" i="51"/>
  <c r="N130" i="51"/>
  <c r="N129" i="51"/>
  <c r="N128" i="51"/>
  <c r="N127" i="51"/>
  <c r="N126" i="51"/>
  <c r="N125" i="51"/>
  <c r="N124" i="51"/>
  <c r="N123" i="51"/>
  <c r="N122" i="51"/>
  <c r="N121" i="51"/>
  <c r="N120" i="51"/>
  <c r="N119" i="51"/>
  <c r="N118" i="51"/>
  <c r="N117" i="51"/>
  <c r="N116" i="51"/>
  <c r="N115" i="51"/>
  <c r="N114" i="51"/>
  <c r="N113" i="51"/>
  <c r="N112" i="51"/>
  <c r="N111" i="51"/>
  <c r="N110" i="51"/>
  <c r="N109" i="51"/>
  <c r="N108" i="51"/>
  <c r="N107" i="51"/>
  <c r="N106" i="51"/>
  <c r="O124" i="51" l="1"/>
  <c r="O136" i="51"/>
  <c r="O148" i="51"/>
  <c r="O160" i="51"/>
  <c r="CD6" i="19"/>
  <c r="CD7" i="19"/>
  <c r="CD8" i="19"/>
  <c r="D268" i="50" l="1"/>
  <c r="CN44" i="19"/>
  <c r="CN36" i="19"/>
  <c r="CN28" i="19"/>
  <c r="CN43" i="19"/>
  <c r="CN42" i="19"/>
  <c r="CN38" i="19"/>
  <c r="CN34" i="19"/>
  <c r="CN30" i="19"/>
  <c r="CN26" i="19"/>
  <c r="CN22" i="19"/>
  <c r="CN40" i="19"/>
  <c r="CN32" i="19"/>
  <c r="CN24" i="19"/>
  <c r="CN39" i="19"/>
  <c r="CN35" i="19"/>
  <c r="CN31" i="19"/>
  <c r="CN27" i="19"/>
  <c r="CN23" i="19"/>
  <c r="CN41" i="19"/>
  <c r="CN37" i="19"/>
  <c r="CN33" i="19"/>
  <c r="CN29" i="19"/>
  <c r="CN25" i="19"/>
  <c r="CD11" i="19"/>
  <c r="CD13" i="19"/>
  <c r="CD9" i="19"/>
  <c r="CD10" i="19"/>
  <c r="CD12" i="19"/>
  <c r="CD14" i="19"/>
  <c r="D74" i="49"/>
  <c r="D71" i="49"/>
  <c r="C73" i="49"/>
  <c r="D72" i="49"/>
  <c r="D856" i="50"/>
  <c r="D844" i="50"/>
  <c r="D832" i="50"/>
  <c r="D820" i="50"/>
  <c r="D808" i="50"/>
  <c r="D796" i="50"/>
  <c r="D784" i="50"/>
  <c r="D772" i="50"/>
  <c r="D760" i="50"/>
  <c r="D748" i="50"/>
  <c r="D676" i="50"/>
  <c r="D664" i="50"/>
  <c r="D75" i="49"/>
  <c r="C75" i="49"/>
  <c r="C71" i="49"/>
  <c r="C72" i="49"/>
  <c r="C74" i="49"/>
  <c r="D73" i="49"/>
  <c r="O406" i="21" l="1"/>
  <c r="P406" i="21"/>
  <c r="U404" i="5" l="1"/>
  <c r="U403" i="5"/>
  <c r="U406" i="5"/>
  <c r="U402" i="5"/>
  <c r="U405" i="5"/>
  <c r="U401" i="5"/>
  <c r="J250" i="51"/>
  <c r="E27" i="52" l="1"/>
  <c r="E28" i="52" s="1"/>
  <c r="E29" i="52" s="1"/>
  <c r="E30" i="52" s="1"/>
  <c r="E31" i="52" s="1"/>
  <c r="E32" i="52" s="1"/>
  <c r="E33" i="52" s="1"/>
  <c r="E34" i="52" s="1"/>
  <c r="E35" i="52" s="1"/>
  <c r="E36" i="52" s="1"/>
  <c r="E37" i="52" s="1"/>
  <c r="E38" i="52" s="1"/>
  <c r="E39" i="52" s="1"/>
  <c r="E40" i="52" s="1"/>
  <c r="E41" i="52" s="1"/>
  <c r="E42" i="52" s="1"/>
  <c r="E43" i="52" s="1"/>
  <c r="E44" i="52" s="1"/>
  <c r="E45" i="52" s="1"/>
  <c r="E46" i="52" s="1"/>
  <c r="E47" i="52" s="1"/>
  <c r="E48" i="52" s="1"/>
  <c r="E49" i="52" s="1"/>
  <c r="E50" i="52" s="1"/>
  <c r="E51" i="52" s="1"/>
  <c r="E52" i="52" s="1"/>
  <c r="E53" i="52" s="1"/>
  <c r="D27" i="52" l="1"/>
  <c r="D28" i="52" s="1"/>
  <c r="D29" i="52" s="1"/>
  <c r="D30" i="52" s="1"/>
  <c r="D31" i="52" s="1"/>
  <c r="D32" i="52" s="1"/>
  <c r="D33" i="52" s="1"/>
  <c r="D34" i="52" s="1"/>
  <c r="D35" i="52" s="1"/>
  <c r="D36" i="52" s="1"/>
  <c r="D37" i="52" s="1"/>
  <c r="D38" i="52" s="1"/>
  <c r="D39" i="52" s="1"/>
  <c r="D40" i="52" s="1"/>
  <c r="D41" i="52" s="1"/>
  <c r="D42" i="52" s="1"/>
  <c r="D43" i="52" s="1"/>
  <c r="D44" i="52" s="1"/>
  <c r="D45" i="52" s="1"/>
  <c r="D46" i="52" s="1"/>
  <c r="D47" i="52" s="1"/>
  <c r="D48" i="52" s="1"/>
  <c r="D49" i="52" s="1"/>
  <c r="D50" i="52" s="1"/>
  <c r="D51" i="52" s="1"/>
  <c r="D52" i="52" s="1"/>
  <c r="D53" i="52" s="1"/>
  <c r="F592" i="51" l="1"/>
  <c r="F604" i="51" s="1"/>
  <c r="F616" i="51" s="1"/>
  <c r="F628" i="51" s="1"/>
  <c r="E592" i="51"/>
  <c r="E604" i="51" s="1"/>
  <c r="F591" i="51"/>
  <c r="F603" i="51" s="1"/>
  <c r="F615" i="51" s="1"/>
  <c r="F627" i="51" s="1"/>
  <c r="E591" i="51"/>
  <c r="E603" i="51" s="1"/>
  <c r="F590" i="51"/>
  <c r="F602" i="51" s="1"/>
  <c r="F614" i="51" s="1"/>
  <c r="F626" i="51" s="1"/>
  <c r="E590" i="51"/>
  <c r="E602" i="51" s="1"/>
  <c r="E614" i="51" s="1"/>
  <c r="E626" i="51" s="1"/>
  <c r="F589" i="51"/>
  <c r="F601" i="51" s="1"/>
  <c r="F613" i="51" s="1"/>
  <c r="F625" i="51" s="1"/>
  <c r="E589" i="51"/>
  <c r="E601" i="51" s="1"/>
  <c r="E613" i="51" s="1"/>
  <c r="E625" i="51" s="1"/>
  <c r="F588" i="51"/>
  <c r="F600" i="51" s="1"/>
  <c r="F612" i="51" s="1"/>
  <c r="F624" i="51" s="1"/>
  <c r="E588" i="51"/>
  <c r="E600" i="51" s="1"/>
  <c r="F587" i="51"/>
  <c r="F599" i="51" s="1"/>
  <c r="F611" i="51" s="1"/>
  <c r="F623" i="51" s="1"/>
  <c r="E587" i="51"/>
  <c r="E599" i="51" s="1"/>
  <c r="E611" i="51" s="1"/>
  <c r="F586" i="51"/>
  <c r="F598" i="51" s="1"/>
  <c r="F610" i="51" s="1"/>
  <c r="F622" i="51" s="1"/>
  <c r="E586" i="51"/>
  <c r="E598" i="51" s="1"/>
  <c r="E610" i="51" s="1"/>
  <c r="E622" i="51" s="1"/>
  <c r="F585" i="51"/>
  <c r="F597" i="51" s="1"/>
  <c r="F609" i="51" s="1"/>
  <c r="F621" i="51" s="1"/>
  <c r="E585" i="51"/>
  <c r="E597" i="51" s="1"/>
  <c r="E609" i="51" s="1"/>
  <c r="E621" i="51" s="1"/>
  <c r="F584" i="51"/>
  <c r="F596" i="51" s="1"/>
  <c r="F608" i="51" s="1"/>
  <c r="F620" i="51" s="1"/>
  <c r="E584" i="51"/>
  <c r="E596" i="51" s="1"/>
  <c r="F583" i="51"/>
  <c r="F595" i="51" s="1"/>
  <c r="F607" i="51" s="1"/>
  <c r="F619" i="51" s="1"/>
  <c r="E583" i="51"/>
  <c r="E595" i="51" s="1"/>
  <c r="F582" i="51"/>
  <c r="F594" i="51" s="1"/>
  <c r="F606" i="51" s="1"/>
  <c r="F618" i="51" s="1"/>
  <c r="E582" i="51"/>
  <c r="E594" i="51" s="1"/>
  <c r="E606" i="51" s="1"/>
  <c r="E618" i="51" s="1"/>
  <c r="F581" i="51"/>
  <c r="F593" i="51" s="1"/>
  <c r="F605" i="51" s="1"/>
  <c r="F617" i="51" s="1"/>
  <c r="E581" i="51"/>
  <c r="E593" i="51" s="1"/>
  <c r="E605" i="51" s="1"/>
  <c r="E617" i="51" s="1"/>
  <c r="E608" i="51" l="1"/>
  <c r="E612" i="51"/>
  <c r="E616" i="51"/>
  <c r="E607" i="51"/>
  <c r="E619" i="51" s="1"/>
  <c r="E623" i="51"/>
  <c r="E615" i="51"/>
  <c r="E627" i="51" s="1"/>
  <c r="E628" i="51" l="1"/>
  <c r="E620" i="51"/>
  <c r="E624" i="51"/>
  <c r="N221" i="51" l="1"/>
  <c r="N222" i="51"/>
  <c r="N223" i="51"/>
  <c r="N224" i="51"/>
  <c r="N225" i="51"/>
  <c r="N226" i="51"/>
  <c r="N227" i="51"/>
  <c r="N228" i="51"/>
  <c r="N229" i="51"/>
  <c r="N206" i="51"/>
  <c r="N207" i="51"/>
  <c r="N208" i="51"/>
  <c r="N209" i="51"/>
  <c r="N210" i="51"/>
  <c r="N211" i="51"/>
  <c r="N212" i="51"/>
  <c r="N213" i="51"/>
  <c r="N214" i="51"/>
  <c r="N215" i="51"/>
  <c r="N216" i="51"/>
  <c r="N217" i="51"/>
  <c r="N194" i="51"/>
  <c r="N195" i="51"/>
  <c r="N196" i="51"/>
  <c r="N197" i="51"/>
  <c r="N198" i="51"/>
  <c r="N199" i="51"/>
  <c r="N200" i="51"/>
  <c r="N201" i="51"/>
  <c r="N202" i="51"/>
  <c r="N203" i="51"/>
  <c r="N204" i="51"/>
  <c r="N205" i="51"/>
  <c r="N182" i="51"/>
  <c r="N183" i="51"/>
  <c r="N184" i="51"/>
  <c r="N185" i="51"/>
  <c r="N186" i="51"/>
  <c r="N187" i="51"/>
  <c r="N188" i="51"/>
  <c r="N189" i="51"/>
  <c r="N190" i="51"/>
  <c r="N191" i="51"/>
  <c r="N192" i="51"/>
  <c r="N193" i="51"/>
  <c r="N170" i="51"/>
  <c r="N171" i="51"/>
  <c r="N172" i="51"/>
  <c r="N173" i="51"/>
  <c r="N174" i="51"/>
  <c r="N175" i="51"/>
  <c r="N176" i="51"/>
  <c r="N177" i="51"/>
  <c r="N178" i="51"/>
  <c r="N179" i="51"/>
  <c r="N180" i="51"/>
  <c r="N181" i="51"/>
  <c r="J245" i="51"/>
  <c r="J246" i="51"/>
  <c r="J247" i="51"/>
  <c r="G26" i="52" s="1"/>
  <c r="J248" i="51"/>
  <c r="J249" i="51"/>
  <c r="J233" i="51"/>
  <c r="G25" i="52" s="1"/>
  <c r="J234" i="51"/>
  <c r="J235" i="51"/>
  <c r="J236" i="51"/>
  <c r="J237" i="51"/>
  <c r="J238" i="51"/>
  <c r="J239" i="51"/>
  <c r="J240" i="51"/>
  <c r="J241" i="51"/>
  <c r="J242" i="51"/>
  <c r="J243" i="51"/>
  <c r="J244" i="51"/>
  <c r="J221" i="51"/>
  <c r="J222" i="51"/>
  <c r="J223" i="51"/>
  <c r="J224" i="51"/>
  <c r="J225" i="51"/>
  <c r="J226" i="51"/>
  <c r="J227" i="51"/>
  <c r="J228" i="51"/>
  <c r="F24" i="52" s="1"/>
  <c r="J229" i="51"/>
  <c r="J230" i="51"/>
  <c r="J231" i="51"/>
  <c r="J232" i="51"/>
  <c r="J209" i="51"/>
  <c r="G23" i="52" s="1"/>
  <c r="J210" i="51"/>
  <c r="J211" i="51"/>
  <c r="J212" i="51"/>
  <c r="J213" i="51"/>
  <c r="J214" i="51"/>
  <c r="J215" i="51"/>
  <c r="J216" i="51"/>
  <c r="F23" i="52" s="1"/>
  <c r="J217" i="51"/>
  <c r="J218" i="51"/>
  <c r="J219" i="51"/>
  <c r="J220" i="51"/>
  <c r="G24" i="52" s="1"/>
  <c r="J197" i="51"/>
  <c r="J198" i="51"/>
  <c r="G22" i="52" s="1"/>
  <c r="J199" i="51"/>
  <c r="J200" i="51"/>
  <c r="J201" i="51"/>
  <c r="J202" i="51"/>
  <c r="F22" i="52" s="1"/>
  <c r="J203" i="51"/>
  <c r="J204" i="51"/>
  <c r="J205" i="51"/>
  <c r="J206" i="51"/>
  <c r="J207" i="51"/>
  <c r="J208" i="51"/>
  <c r="J185" i="51"/>
  <c r="G21" i="52" s="1"/>
  <c r="J186" i="51"/>
  <c r="J187" i="51"/>
  <c r="J188" i="51"/>
  <c r="J189" i="51"/>
  <c r="J190" i="51"/>
  <c r="J191" i="51"/>
  <c r="J192" i="51"/>
  <c r="F21" i="52" s="1"/>
  <c r="J193" i="51"/>
  <c r="J194" i="51"/>
  <c r="J195" i="51"/>
  <c r="J196" i="51"/>
  <c r="J173" i="51"/>
  <c r="J174" i="51"/>
  <c r="G20" i="52" s="1"/>
  <c r="J175" i="51"/>
  <c r="J176" i="51"/>
  <c r="J177" i="51"/>
  <c r="J178" i="51"/>
  <c r="J179" i="51"/>
  <c r="J180" i="51"/>
  <c r="F20" i="52" s="1"/>
  <c r="J181" i="51"/>
  <c r="J182" i="51"/>
  <c r="J183" i="51"/>
  <c r="J184" i="51"/>
  <c r="J161" i="51"/>
  <c r="J162" i="51"/>
  <c r="G19" i="52" s="1"/>
  <c r="J163" i="51"/>
  <c r="J164" i="51"/>
  <c r="J165" i="51"/>
  <c r="J166" i="51"/>
  <c r="J167" i="51"/>
  <c r="J168" i="51"/>
  <c r="F19" i="52" s="1"/>
  <c r="J169" i="51"/>
  <c r="J170" i="51"/>
  <c r="J171" i="51"/>
  <c r="J172" i="51"/>
  <c r="J149" i="51"/>
  <c r="G18" i="52" s="1"/>
  <c r="J150" i="51"/>
  <c r="J151" i="51"/>
  <c r="J152" i="51"/>
  <c r="J153" i="51"/>
  <c r="J154" i="51"/>
  <c r="J155" i="51"/>
  <c r="J156" i="51"/>
  <c r="F18" i="52" s="1"/>
  <c r="J157" i="51"/>
  <c r="J158" i="51"/>
  <c r="J159" i="51"/>
  <c r="J160" i="51"/>
  <c r="J137" i="51"/>
  <c r="J138" i="51"/>
  <c r="G17" i="52" s="1"/>
  <c r="J139" i="51"/>
  <c r="J140" i="51"/>
  <c r="J141" i="51"/>
  <c r="J142" i="51"/>
  <c r="J143" i="51"/>
  <c r="F17" i="52" s="1"/>
  <c r="J144" i="51"/>
  <c r="J145" i="51"/>
  <c r="J146" i="51"/>
  <c r="J147" i="51"/>
  <c r="J148" i="51"/>
  <c r="J125" i="51"/>
  <c r="G16" i="52" s="1"/>
  <c r="J126" i="51"/>
  <c r="J127" i="51"/>
  <c r="J128" i="51"/>
  <c r="J129" i="51"/>
  <c r="J130" i="51"/>
  <c r="J131" i="51"/>
  <c r="F16" i="52" s="1"/>
  <c r="J132" i="51"/>
  <c r="J133" i="51"/>
  <c r="J134" i="51"/>
  <c r="J135" i="51"/>
  <c r="J136" i="51"/>
  <c r="J113" i="51"/>
  <c r="G15" i="52" s="1"/>
  <c r="J114" i="51"/>
  <c r="J115" i="51"/>
  <c r="J116" i="51"/>
  <c r="J117" i="51"/>
  <c r="J118" i="51"/>
  <c r="J119" i="51"/>
  <c r="J120" i="51"/>
  <c r="F15" i="52" s="1"/>
  <c r="J121" i="51"/>
  <c r="J122" i="51"/>
  <c r="J123" i="51"/>
  <c r="J124" i="51"/>
  <c r="F25" i="52" l="1"/>
  <c r="L124" i="51"/>
  <c r="L136" i="51"/>
  <c r="L148" i="51"/>
  <c r="L160" i="51"/>
  <c r="L172" i="51"/>
  <c r="L184" i="51"/>
  <c r="O172" i="51"/>
  <c r="O184" i="51"/>
  <c r="O196" i="51"/>
  <c r="O208" i="51"/>
  <c r="N220" i="51"/>
  <c r="N219" i="51"/>
  <c r="N218" i="51"/>
  <c r="L220" i="51"/>
  <c r="L208" i="51"/>
  <c r="L196" i="51"/>
  <c r="J735" i="6"/>
  <c r="J734" i="6"/>
  <c r="J733" i="6"/>
  <c r="J732" i="6"/>
  <c r="J731" i="6"/>
  <c r="J730" i="6"/>
  <c r="J729" i="6"/>
  <c r="J728" i="6"/>
  <c r="J727" i="6"/>
  <c r="J726" i="6"/>
  <c r="J725" i="6"/>
  <c r="J723" i="6"/>
  <c r="J722" i="6"/>
  <c r="J721" i="6"/>
  <c r="J720" i="6"/>
  <c r="J719" i="6"/>
  <c r="J718" i="6"/>
  <c r="J717" i="6"/>
  <c r="J716" i="6"/>
  <c r="J715" i="6"/>
  <c r="J714" i="6"/>
  <c r="J713" i="6"/>
  <c r="J711" i="6"/>
  <c r="J710" i="6"/>
  <c r="J709" i="6"/>
  <c r="J708" i="6"/>
  <c r="J707" i="6"/>
  <c r="J706" i="6"/>
  <c r="J705" i="6"/>
  <c r="J704" i="6"/>
  <c r="J703" i="6"/>
  <c r="J702" i="6"/>
  <c r="J701" i="6"/>
  <c r="J699" i="6"/>
  <c r="J698" i="6"/>
  <c r="J697" i="6"/>
  <c r="J696" i="6"/>
  <c r="J695" i="6"/>
  <c r="J694" i="6"/>
  <c r="J693" i="6"/>
  <c r="J692" i="6"/>
  <c r="J691" i="6"/>
  <c r="J690" i="6"/>
  <c r="J689" i="6"/>
  <c r="J687" i="6"/>
  <c r="J686" i="6"/>
  <c r="J685" i="6"/>
  <c r="J684" i="6"/>
  <c r="J683" i="6"/>
  <c r="J682" i="6"/>
  <c r="J681" i="6"/>
  <c r="J680" i="6"/>
  <c r="J679" i="6"/>
  <c r="J678" i="6"/>
  <c r="J677" i="6"/>
  <c r="J675" i="6"/>
  <c r="J674" i="6"/>
  <c r="J673" i="6"/>
  <c r="J672" i="6"/>
  <c r="J671" i="6"/>
  <c r="J670" i="6"/>
  <c r="J669" i="6"/>
  <c r="J668" i="6"/>
  <c r="J667" i="6"/>
  <c r="J666" i="6"/>
  <c r="J665" i="6"/>
  <c r="J663" i="6"/>
  <c r="J662" i="6"/>
  <c r="J661" i="6"/>
  <c r="J660" i="6"/>
  <c r="J659" i="6"/>
  <c r="J658" i="6"/>
  <c r="J657" i="6"/>
  <c r="J656" i="6"/>
  <c r="J655" i="6"/>
  <c r="J654" i="6"/>
  <c r="J653" i="6"/>
  <c r="J651" i="6"/>
  <c r="J650" i="6"/>
  <c r="J649" i="6"/>
  <c r="J648" i="6"/>
  <c r="J647" i="6"/>
  <c r="J646" i="6"/>
  <c r="J645" i="6"/>
  <c r="J644" i="6"/>
  <c r="J643" i="6"/>
  <c r="J642" i="6"/>
  <c r="J641" i="6"/>
  <c r="J639" i="6"/>
  <c r="J638" i="6"/>
  <c r="J637" i="6"/>
  <c r="J636" i="6"/>
  <c r="J635" i="6"/>
  <c r="J634" i="6"/>
  <c r="J633" i="6"/>
  <c r="J632" i="6"/>
  <c r="J631" i="6"/>
  <c r="J630" i="6"/>
  <c r="J629" i="6"/>
  <c r="J627" i="6"/>
  <c r="J626" i="6"/>
  <c r="J625" i="6"/>
  <c r="J624" i="6"/>
  <c r="J623" i="6"/>
  <c r="J622" i="6"/>
  <c r="J621" i="6"/>
  <c r="J620" i="6"/>
  <c r="J619" i="6"/>
  <c r="J618" i="6"/>
  <c r="J617" i="6"/>
  <c r="J615" i="6"/>
  <c r="J614" i="6"/>
  <c r="J613" i="6"/>
  <c r="J612" i="6"/>
  <c r="J611" i="6"/>
  <c r="J610" i="6"/>
  <c r="J609" i="6"/>
  <c r="J608" i="6"/>
  <c r="J607" i="6"/>
  <c r="J606" i="6"/>
  <c r="J605" i="6"/>
  <c r="J603" i="6"/>
  <c r="J602" i="6"/>
  <c r="J601" i="6"/>
  <c r="J600" i="6"/>
  <c r="J599" i="6"/>
  <c r="J598" i="6"/>
  <c r="J597" i="6"/>
  <c r="J596" i="6"/>
  <c r="J595" i="6"/>
  <c r="J594" i="6"/>
  <c r="J593" i="6"/>
  <c r="J591" i="6"/>
  <c r="J590" i="6"/>
  <c r="J589" i="6"/>
  <c r="J588" i="6"/>
  <c r="J587" i="6"/>
  <c r="J586" i="6"/>
  <c r="J585" i="6"/>
  <c r="J584" i="6"/>
  <c r="J583" i="6"/>
  <c r="J582" i="6"/>
  <c r="J581" i="6"/>
  <c r="J579" i="6"/>
  <c r="J578" i="6"/>
  <c r="J577" i="6"/>
  <c r="J576" i="6"/>
  <c r="J575" i="6"/>
  <c r="J574" i="6"/>
  <c r="J573" i="6"/>
  <c r="J572" i="6"/>
  <c r="J571" i="6"/>
  <c r="J570" i="6"/>
  <c r="J569" i="6"/>
  <c r="J567" i="6"/>
  <c r="J566" i="6"/>
  <c r="J565" i="6"/>
  <c r="J564" i="6"/>
  <c r="J563" i="6"/>
  <c r="J562" i="6"/>
  <c r="J561" i="6"/>
  <c r="J560" i="6"/>
  <c r="J559" i="6"/>
  <c r="J558" i="6"/>
  <c r="J557" i="6"/>
  <c r="J555" i="6"/>
  <c r="J554" i="6"/>
  <c r="J553" i="6"/>
  <c r="J552" i="6"/>
  <c r="J551" i="6"/>
  <c r="J550" i="6"/>
  <c r="J549" i="6"/>
  <c r="J548" i="6"/>
  <c r="J547" i="6"/>
  <c r="J546" i="6"/>
  <c r="J545" i="6"/>
  <c r="J543" i="6"/>
  <c r="J542" i="6"/>
  <c r="J541" i="6"/>
  <c r="J540" i="6"/>
  <c r="J539" i="6"/>
  <c r="J538" i="6"/>
  <c r="J537" i="6"/>
  <c r="J536" i="6"/>
  <c r="J535" i="6"/>
  <c r="J534" i="6"/>
  <c r="J533" i="6"/>
  <c r="J531" i="6"/>
  <c r="J530" i="6"/>
  <c r="J529" i="6"/>
  <c r="J528" i="6"/>
  <c r="J527" i="6"/>
  <c r="J526" i="6"/>
  <c r="J525" i="6"/>
  <c r="J524" i="6"/>
  <c r="J523" i="6"/>
  <c r="J522" i="6"/>
  <c r="J521" i="6"/>
  <c r="J519" i="6"/>
  <c r="J518" i="6"/>
  <c r="J517" i="6"/>
  <c r="J516" i="6"/>
  <c r="J515" i="6"/>
  <c r="J514" i="6"/>
  <c r="J513" i="6"/>
  <c r="J512" i="6"/>
  <c r="J511" i="6"/>
  <c r="J510" i="6"/>
  <c r="J509" i="6"/>
  <c r="J507" i="6"/>
  <c r="J506" i="6"/>
  <c r="J505" i="6"/>
  <c r="J504" i="6"/>
  <c r="J503" i="6"/>
  <c r="J502" i="6"/>
  <c r="J501" i="6"/>
  <c r="J500" i="6"/>
  <c r="J499" i="6"/>
  <c r="J498" i="6"/>
  <c r="J497" i="6"/>
  <c r="J495" i="6"/>
  <c r="J494" i="6"/>
  <c r="J493" i="6"/>
  <c r="J492" i="6"/>
  <c r="J491" i="6"/>
  <c r="J490" i="6"/>
  <c r="J489" i="6"/>
  <c r="J488" i="6"/>
  <c r="J487" i="6"/>
  <c r="J486" i="6"/>
  <c r="J485" i="6"/>
  <c r="J483" i="6"/>
  <c r="J482" i="6"/>
  <c r="J481" i="6"/>
  <c r="J480" i="6"/>
  <c r="J479" i="6"/>
  <c r="J478" i="6"/>
  <c r="J477" i="6"/>
  <c r="J476" i="6"/>
  <c r="J475" i="6"/>
  <c r="J474" i="6"/>
  <c r="J473" i="6"/>
  <c r="J471" i="6"/>
  <c r="J470" i="6"/>
  <c r="J469" i="6"/>
  <c r="J468" i="6"/>
  <c r="J467" i="6"/>
  <c r="J466" i="6"/>
  <c r="J465" i="6"/>
  <c r="J464" i="6"/>
  <c r="J463" i="6"/>
  <c r="J462" i="6"/>
  <c r="J461" i="6"/>
  <c r="J459" i="6"/>
  <c r="J458" i="6"/>
  <c r="J457" i="6"/>
  <c r="J456" i="6"/>
  <c r="J455" i="6"/>
  <c r="J454" i="6"/>
  <c r="J453" i="6"/>
  <c r="J452" i="6"/>
  <c r="J451" i="6"/>
  <c r="J450" i="6"/>
  <c r="J449" i="6"/>
  <c r="J447" i="6"/>
  <c r="J446" i="6"/>
  <c r="J445" i="6"/>
  <c r="J444" i="6"/>
  <c r="J443" i="6"/>
  <c r="J442" i="6"/>
  <c r="J441" i="6"/>
  <c r="J440" i="6"/>
  <c r="J439" i="6"/>
  <c r="J438" i="6"/>
  <c r="J437" i="6"/>
  <c r="J435" i="6"/>
  <c r="J434" i="6"/>
  <c r="J433" i="6"/>
  <c r="J432" i="6"/>
  <c r="J431" i="6"/>
  <c r="J430" i="6"/>
  <c r="J429" i="6"/>
  <c r="J428" i="6"/>
  <c r="J427" i="6"/>
  <c r="J426" i="6"/>
  <c r="J425" i="6"/>
  <c r="J423" i="6"/>
  <c r="J422" i="6"/>
  <c r="J421" i="6"/>
  <c r="J420" i="6"/>
  <c r="J419" i="6"/>
  <c r="J418" i="6"/>
  <c r="J417" i="6"/>
  <c r="J416" i="6"/>
  <c r="J415" i="6"/>
  <c r="J414" i="6"/>
  <c r="J413" i="6"/>
  <c r="J411" i="6"/>
  <c r="J410" i="6"/>
  <c r="J409" i="6"/>
  <c r="J408" i="6"/>
  <c r="J407" i="6"/>
  <c r="J406" i="6"/>
  <c r="J405" i="6"/>
  <c r="J404" i="6"/>
  <c r="J403" i="6"/>
  <c r="J402" i="6"/>
  <c r="J401" i="6"/>
  <c r="J399" i="6"/>
  <c r="J398" i="6"/>
  <c r="J397" i="6"/>
  <c r="J396" i="6"/>
  <c r="J395" i="6"/>
  <c r="J394" i="6"/>
  <c r="J393" i="6"/>
  <c r="J392" i="6"/>
  <c r="J391" i="6"/>
  <c r="J390" i="6"/>
  <c r="J389" i="6"/>
  <c r="J387" i="6"/>
  <c r="J386" i="6"/>
  <c r="J385" i="6"/>
  <c r="J384" i="6"/>
  <c r="J383" i="6"/>
  <c r="J382" i="6"/>
  <c r="J381" i="6"/>
  <c r="J380" i="6"/>
  <c r="J379" i="6"/>
  <c r="J378" i="6"/>
  <c r="J377" i="6"/>
  <c r="J375" i="6"/>
  <c r="J374" i="6"/>
  <c r="J373" i="6"/>
  <c r="J372" i="6"/>
  <c r="J371" i="6"/>
  <c r="J370" i="6"/>
  <c r="J369" i="6"/>
  <c r="J368" i="6"/>
  <c r="J367" i="6"/>
  <c r="J366" i="6"/>
  <c r="J365" i="6"/>
  <c r="J363" i="6"/>
  <c r="J362" i="6"/>
  <c r="J361" i="6"/>
  <c r="J360" i="6"/>
  <c r="J359" i="6"/>
  <c r="J358" i="6"/>
  <c r="J357" i="6"/>
  <c r="J356" i="6"/>
  <c r="J355" i="6"/>
  <c r="J354" i="6"/>
  <c r="J353" i="6"/>
  <c r="J351" i="6"/>
  <c r="J350" i="6"/>
  <c r="J349" i="6"/>
  <c r="J348" i="6"/>
  <c r="J347" i="6"/>
  <c r="J346" i="6"/>
  <c r="J345" i="6"/>
  <c r="J344" i="6"/>
  <c r="J343" i="6"/>
  <c r="J342" i="6"/>
  <c r="J341" i="6"/>
  <c r="J339" i="6"/>
  <c r="J338" i="6"/>
  <c r="J337" i="6"/>
  <c r="J336" i="6"/>
  <c r="J335" i="6"/>
  <c r="J334" i="6"/>
  <c r="J333" i="6"/>
  <c r="J332" i="6"/>
  <c r="J331" i="6"/>
  <c r="J330" i="6"/>
  <c r="J329" i="6"/>
  <c r="J327" i="6"/>
  <c r="J326" i="6"/>
  <c r="J325" i="6"/>
  <c r="J324" i="6"/>
  <c r="J323" i="6"/>
  <c r="J322" i="6"/>
  <c r="J321" i="6"/>
  <c r="J320" i="6"/>
  <c r="J319" i="6"/>
  <c r="J318" i="6"/>
  <c r="J317" i="6"/>
  <c r="J315" i="6"/>
  <c r="J314" i="6"/>
  <c r="J313" i="6"/>
  <c r="J312" i="6"/>
  <c r="J311" i="6"/>
  <c r="J310" i="6"/>
  <c r="J309" i="6"/>
  <c r="J308" i="6"/>
  <c r="J307" i="6"/>
  <c r="J306" i="6"/>
  <c r="J305" i="6"/>
  <c r="J303" i="6"/>
  <c r="J302" i="6"/>
  <c r="J301" i="6"/>
  <c r="J300" i="6"/>
  <c r="J299" i="6"/>
  <c r="J298" i="6"/>
  <c r="J297" i="6"/>
  <c r="J296" i="6"/>
  <c r="J295" i="6"/>
  <c r="J294" i="6"/>
  <c r="J293" i="6"/>
  <c r="J291" i="6"/>
  <c r="J290" i="6"/>
  <c r="J289" i="6"/>
  <c r="J288" i="6"/>
  <c r="J287" i="6"/>
  <c r="J286" i="6"/>
  <c r="J285" i="6"/>
  <c r="J284" i="6"/>
  <c r="J283" i="6"/>
  <c r="J282" i="6"/>
  <c r="J281" i="6"/>
  <c r="J279" i="6"/>
  <c r="J278" i="6"/>
  <c r="J277" i="6"/>
  <c r="J276" i="6"/>
  <c r="J275" i="6"/>
  <c r="J274" i="6"/>
  <c r="J273" i="6"/>
  <c r="J272" i="6"/>
  <c r="J271" i="6"/>
  <c r="J270" i="6"/>
  <c r="J269" i="6"/>
  <c r="J267" i="6"/>
  <c r="J266" i="6"/>
  <c r="J265" i="6"/>
  <c r="J264" i="6"/>
  <c r="J263" i="6"/>
  <c r="J262" i="6"/>
  <c r="J261" i="6"/>
  <c r="J260" i="6"/>
  <c r="J259" i="6"/>
  <c r="J258" i="6"/>
  <c r="J257" i="6"/>
  <c r="J255" i="6"/>
  <c r="J254" i="6"/>
  <c r="J253" i="6"/>
  <c r="J252" i="6"/>
  <c r="J251" i="6"/>
  <c r="J250" i="6"/>
  <c r="J249" i="6"/>
  <c r="J248" i="6"/>
  <c r="J247" i="6"/>
  <c r="J246" i="6"/>
  <c r="J245" i="6"/>
  <c r="J243" i="6"/>
  <c r="J242" i="6"/>
  <c r="J241" i="6"/>
  <c r="J240" i="6"/>
  <c r="J239" i="6"/>
  <c r="J238" i="6"/>
  <c r="J237" i="6"/>
  <c r="J236" i="6"/>
  <c r="J235" i="6"/>
  <c r="J234" i="6"/>
  <c r="J233" i="6"/>
  <c r="J231" i="6"/>
  <c r="J230" i="6"/>
  <c r="J229" i="6"/>
  <c r="J228" i="6"/>
  <c r="J227" i="6"/>
  <c r="J226" i="6"/>
  <c r="J225" i="6"/>
  <c r="J224" i="6"/>
  <c r="J223" i="6"/>
  <c r="J222" i="6"/>
  <c r="J221" i="6"/>
  <c r="J219" i="6"/>
  <c r="J218" i="6"/>
  <c r="J217" i="6"/>
  <c r="J216" i="6"/>
  <c r="J215" i="6"/>
  <c r="J214" i="6"/>
  <c r="J213" i="6"/>
  <c r="J212" i="6"/>
  <c r="J211" i="6"/>
  <c r="J210" i="6"/>
  <c r="J209" i="6"/>
  <c r="J207" i="6"/>
  <c r="J206" i="6"/>
  <c r="J205" i="6"/>
  <c r="J204" i="6"/>
  <c r="J203" i="6"/>
  <c r="J202" i="6"/>
  <c r="J201" i="6"/>
  <c r="J200" i="6"/>
  <c r="J199" i="6"/>
  <c r="J198" i="6"/>
  <c r="J197" i="6"/>
  <c r="J195" i="6"/>
  <c r="J194" i="6"/>
  <c r="J193" i="6"/>
  <c r="J192" i="6"/>
  <c r="J191" i="6"/>
  <c r="J190" i="6"/>
  <c r="J189" i="6"/>
  <c r="J188" i="6"/>
  <c r="J187" i="6"/>
  <c r="J186" i="6"/>
  <c r="J185" i="6"/>
  <c r="J183" i="6"/>
  <c r="J182" i="6"/>
  <c r="J181" i="6"/>
  <c r="J180" i="6"/>
  <c r="J179" i="6"/>
  <c r="J178" i="6"/>
  <c r="J177" i="6"/>
  <c r="J176" i="6"/>
  <c r="J175" i="6"/>
  <c r="J174" i="6"/>
  <c r="J173" i="6"/>
  <c r="J171" i="6"/>
  <c r="J170" i="6"/>
  <c r="J169" i="6"/>
  <c r="J168" i="6"/>
  <c r="J167" i="6"/>
  <c r="J166" i="6"/>
  <c r="J165" i="6"/>
  <c r="J164" i="6"/>
  <c r="J163" i="6"/>
  <c r="J162" i="6"/>
  <c r="J161" i="6"/>
  <c r="J159" i="6"/>
  <c r="J158" i="6"/>
  <c r="J157" i="6"/>
  <c r="J156" i="6"/>
  <c r="J155" i="6"/>
  <c r="J154" i="6"/>
  <c r="J153" i="6"/>
  <c r="J152" i="6"/>
  <c r="J151" i="6"/>
  <c r="J150" i="6"/>
  <c r="J149" i="6"/>
  <c r="J147" i="6"/>
  <c r="J146" i="6"/>
  <c r="J145" i="6"/>
  <c r="J144" i="6"/>
  <c r="J143" i="6"/>
  <c r="J142" i="6"/>
  <c r="J141" i="6"/>
  <c r="J140" i="6"/>
  <c r="J139" i="6"/>
  <c r="J138" i="6"/>
  <c r="J137" i="6"/>
  <c r="J135" i="6"/>
  <c r="J134" i="6"/>
  <c r="J133" i="6"/>
  <c r="J132" i="6"/>
  <c r="J131" i="6"/>
  <c r="J130" i="6"/>
  <c r="J129" i="6"/>
  <c r="J128" i="6"/>
  <c r="J127" i="6"/>
  <c r="J126" i="6"/>
  <c r="J125" i="6"/>
  <c r="J123" i="6"/>
  <c r="J122" i="6"/>
  <c r="J121" i="6"/>
  <c r="J120" i="6"/>
  <c r="J119" i="6"/>
  <c r="J118" i="6"/>
  <c r="J117" i="6"/>
  <c r="J116" i="6"/>
  <c r="J115" i="6"/>
  <c r="J114" i="6"/>
  <c r="J113" i="6"/>
  <c r="J111" i="6"/>
  <c r="J110" i="6"/>
  <c r="J109" i="6"/>
  <c r="J108" i="6"/>
  <c r="J107" i="6"/>
  <c r="J106" i="6"/>
  <c r="J105" i="6"/>
  <c r="J104" i="6"/>
  <c r="J103" i="6"/>
  <c r="J102" i="6"/>
  <c r="J101" i="6"/>
  <c r="J99" i="6"/>
  <c r="J98" i="6"/>
  <c r="J97" i="6"/>
  <c r="J96" i="6"/>
  <c r="J95" i="6"/>
  <c r="J94" i="6"/>
  <c r="J93" i="6"/>
  <c r="J92" i="6"/>
  <c r="J91" i="6"/>
  <c r="J90" i="6"/>
  <c r="J89" i="6"/>
  <c r="J87" i="6"/>
  <c r="J86" i="6"/>
  <c r="J85" i="6"/>
  <c r="J84" i="6"/>
  <c r="J83" i="6"/>
  <c r="J82" i="6"/>
  <c r="J81" i="6"/>
  <c r="J80" i="6"/>
  <c r="J79" i="6"/>
  <c r="J78" i="6"/>
  <c r="J77" i="6"/>
  <c r="J75" i="6"/>
  <c r="J74" i="6"/>
  <c r="J73" i="6"/>
  <c r="J72" i="6"/>
  <c r="J71" i="6"/>
  <c r="J70" i="6"/>
  <c r="J69" i="6"/>
  <c r="J68" i="6"/>
  <c r="J67" i="6"/>
  <c r="J66" i="6"/>
  <c r="J65" i="6"/>
  <c r="J63" i="6"/>
  <c r="J62" i="6"/>
  <c r="J61" i="6"/>
  <c r="J60" i="6"/>
  <c r="J59" i="6"/>
  <c r="J58" i="6"/>
  <c r="J57" i="6"/>
  <c r="J56" i="6"/>
  <c r="J55" i="6"/>
  <c r="J54" i="6"/>
  <c r="J53" i="6"/>
  <c r="J51" i="6"/>
  <c r="J50" i="6"/>
  <c r="J49" i="6"/>
  <c r="J48" i="6"/>
  <c r="J47" i="6"/>
  <c r="J46" i="6"/>
  <c r="J45" i="6"/>
  <c r="J44" i="6"/>
  <c r="J43" i="6"/>
  <c r="J42" i="6"/>
  <c r="J41" i="6"/>
  <c r="J39" i="6"/>
  <c r="J38" i="6"/>
  <c r="J37" i="6"/>
  <c r="J36" i="6"/>
  <c r="J35" i="6"/>
  <c r="J34" i="6"/>
  <c r="J33" i="6"/>
  <c r="J32" i="6"/>
  <c r="J31" i="6"/>
  <c r="J30" i="6"/>
  <c r="J29" i="6"/>
  <c r="J27" i="6"/>
  <c r="J26" i="6"/>
  <c r="J25" i="6"/>
  <c r="J24" i="6"/>
  <c r="J23" i="6"/>
  <c r="J22" i="6"/>
  <c r="J21" i="6"/>
  <c r="J20" i="6"/>
  <c r="J19" i="6"/>
  <c r="J18" i="6"/>
  <c r="J17" i="6"/>
  <c r="J15" i="6"/>
  <c r="J14" i="6"/>
  <c r="J13" i="6"/>
  <c r="J12" i="6"/>
  <c r="J11" i="6"/>
  <c r="J10" i="6"/>
  <c r="J9" i="6"/>
  <c r="J8" i="6"/>
  <c r="J7" i="6"/>
  <c r="J6" i="6"/>
  <c r="J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37" i="6" s="1"/>
  <c r="M749" i="6" s="1"/>
  <c r="M761" i="6" s="1"/>
  <c r="M773" i="6" s="1"/>
  <c r="M726" i="6"/>
  <c r="M738" i="6" s="1"/>
  <c r="M750" i="6" s="1"/>
  <c r="M762" i="6" s="1"/>
  <c r="M774" i="6" s="1"/>
  <c r="M727" i="6"/>
  <c r="M739" i="6" s="1"/>
  <c r="M751" i="6" s="1"/>
  <c r="M763" i="6" s="1"/>
  <c r="M775" i="6" s="1"/>
  <c r="M728" i="6"/>
  <c r="M740" i="6" s="1"/>
  <c r="M752" i="6" s="1"/>
  <c r="M764" i="6" s="1"/>
  <c r="M776" i="6" s="1"/>
  <c r="M729" i="6"/>
  <c r="M741" i="6" s="1"/>
  <c r="M753" i="6" s="1"/>
  <c r="M765" i="6" s="1"/>
  <c r="M777" i="6" s="1"/>
  <c r="M730" i="6"/>
  <c r="M742" i="6" s="1"/>
  <c r="M754" i="6" s="1"/>
  <c r="M766" i="6" s="1"/>
  <c r="M778" i="6" s="1"/>
  <c r="M731" i="6"/>
  <c r="M743" i="6" s="1"/>
  <c r="M755" i="6" s="1"/>
  <c r="M767" i="6" s="1"/>
  <c r="M779" i="6" s="1"/>
  <c r="M732" i="6"/>
  <c r="M744" i="6" s="1"/>
  <c r="M756" i="6" s="1"/>
  <c r="M768" i="6" s="1"/>
  <c r="M780" i="6" s="1"/>
  <c r="M733" i="6"/>
  <c r="M745" i="6" s="1"/>
  <c r="M757" i="6" s="1"/>
  <c r="M769" i="6" s="1"/>
  <c r="M781" i="6" s="1"/>
  <c r="M734" i="6"/>
  <c r="M746" i="6" s="1"/>
  <c r="M758" i="6" s="1"/>
  <c r="M770" i="6" s="1"/>
  <c r="M782" i="6" s="1"/>
  <c r="M735" i="6"/>
  <c r="M747" i="6" s="1"/>
  <c r="M759" i="6" s="1"/>
  <c r="M771" i="6" s="1"/>
  <c r="M783" i="6" s="1"/>
  <c r="M736" i="6"/>
  <c r="M748" i="6" s="1"/>
  <c r="M760" i="6" s="1"/>
  <c r="M772" i="6" s="1"/>
  <c r="M784" i="6" s="1"/>
  <c r="M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5" i="6"/>
  <c r="L58" i="19" l="1"/>
  <c r="L53" i="19"/>
  <c r="L51" i="19"/>
  <c r="L64" i="19"/>
  <c r="L62" i="19"/>
  <c r="L61" i="19"/>
  <c r="L59" i="19"/>
  <c r="L56" i="19"/>
  <c r="L54" i="19"/>
  <c r="L50" i="19"/>
  <c r="L57" i="19"/>
  <c r="L55" i="19"/>
  <c r="L63" i="19"/>
  <c r="BG63" i="19" s="1"/>
  <c r="L60" i="19"/>
  <c r="L52" i="19"/>
  <c r="BG52" i="19" s="1"/>
  <c r="U8" i="6"/>
  <c r="U688" i="6"/>
  <c r="U684" i="6"/>
  <c r="BH71" i="19" s="1"/>
  <c r="O61" i="54" s="1"/>
  <c r="U680" i="6"/>
  <c r="U676" i="6"/>
  <c r="U672" i="6"/>
  <c r="BH70" i="19" s="1"/>
  <c r="O60" i="54" s="1"/>
  <c r="U668" i="6"/>
  <c r="U664" i="6"/>
  <c r="U660" i="6"/>
  <c r="BH69" i="19" s="1"/>
  <c r="O59" i="54" s="1"/>
  <c r="U656" i="6"/>
  <c r="U652" i="6"/>
  <c r="U648" i="6"/>
  <c r="BH68" i="19" s="1"/>
  <c r="O58" i="54" s="1"/>
  <c r="U644" i="6"/>
  <c r="U640" i="6"/>
  <c r="U636" i="6"/>
  <c r="BH67" i="19" s="1"/>
  <c r="O57" i="54" s="1"/>
  <c r="U632" i="6"/>
  <c r="U628" i="6"/>
  <c r="U624" i="6"/>
  <c r="BH66" i="19" s="1"/>
  <c r="O56" i="54" s="1"/>
  <c r="U620" i="6"/>
  <c r="U616" i="6"/>
  <c r="U612" i="6"/>
  <c r="BH65" i="19" s="1"/>
  <c r="O55" i="54" s="1"/>
  <c r="U608" i="6"/>
  <c r="U604" i="6"/>
  <c r="U600" i="6"/>
  <c r="BH64" i="19" s="1"/>
  <c r="O54" i="54" s="1"/>
  <c r="U596" i="6"/>
  <c r="U592" i="6"/>
  <c r="U588" i="6"/>
  <c r="BH63" i="19" s="1"/>
  <c r="O53" i="54" s="1"/>
  <c r="U584" i="6"/>
  <c r="U580" i="6"/>
  <c r="U576" i="6"/>
  <c r="BH62" i="19" s="1"/>
  <c r="O52" i="54" s="1"/>
  <c r="U572" i="6"/>
  <c r="U568" i="6"/>
  <c r="U564" i="6"/>
  <c r="BH61" i="19" s="1"/>
  <c r="O51" i="54" s="1"/>
  <c r="U560" i="6"/>
  <c r="U556" i="6"/>
  <c r="U552" i="6"/>
  <c r="BH60" i="19" s="1"/>
  <c r="O50" i="54" s="1"/>
  <c r="U548" i="6"/>
  <c r="U544" i="6"/>
  <c r="U540" i="6"/>
  <c r="BH59" i="19" s="1"/>
  <c r="O49" i="54" s="1"/>
  <c r="U536" i="6"/>
  <c r="U532" i="6"/>
  <c r="U528" i="6"/>
  <c r="BH58" i="19" s="1"/>
  <c r="O48" i="54" s="1"/>
  <c r="U524" i="6"/>
  <c r="U520" i="6"/>
  <c r="U516" i="6"/>
  <c r="BH57" i="19" s="1"/>
  <c r="O47" i="54" s="1"/>
  <c r="U512" i="6"/>
  <c r="U508" i="6"/>
  <c r="U504" i="6"/>
  <c r="BH56" i="19" s="1"/>
  <c r="O46" i="54" s="1"/>
  <c r="U500" i="6"/>
  <c r="U496" i="6"/>
  <c r="U492" i="6"/>
  <c r="BH55" i="19" s="1"/>
  <c r="O45" i="54" s="1"/>
  <c r="U488" i="6"/>
  <c r="U484" i="6"/>
  <c r="U480" i="6"/>
  <c r="BH54" i="19" s="1"/>
  <c r="O44" i="54" s="1"/>
  <c r="U476" i="6"/>
  <c r="U472" i="6"/>
  <c r="U468" i="6"/>
  <c r="BH53" i="19" s="1"/>
  <c r="O43" i="54" s="1"/>
  <c r="U464" i="6"/>
  <c r="U460" i="6"/>
  <c r="U456" i="6"/>
  <c r="BH52" i="19" s="1"/>
  <c r="O42" i="54" s="1"/>
  <c r="U452" i="6"/>
  <c r="U448" i="6"/>
  <c r="U444" i="6"/>
  <c r="BH51" i="19" s="1"/>
  <c r="O41" i="54" s="1"/>
  <c r="U440" i="6"/>
  <c r="U436" i="6"/>
  <c r="U432" i="6"/>
  <c r="BH50" i="19" s="1"/>
  <c r="O40" i="54" s="1"/>
  <c r="U428" i="6"/>
  <c r="U424" i="6"/>
  <c r="U420" i="6"/>
  <c r="BH49" i="19" s="1"/>
  <c r="O39" i="54" s="1"/>
  <c r="U416" i="6"/>
  <c r="U412" i="6"/>
  <c r="U408" i="6"/>
  <c r="BH48" i="19" s="1"/>
  <c r="O38" i="54" s="1"/>
  <c r="U404" i="6"/>
  <c r="U400" i="6"/>
  <c r="U396" i="6"/>
  <c r="BH47" i="19" s="1"/>
  <c r="O37" i="54" s="1"/>
  <c r="U392" i="6"/>
  <c r="U388" i="6"/>
  <c r="U384" i="6"/>
  <c r="BH46" i="19" s="1"/>
  <c r="O36" i="54" s="1"/>
  <c r="U380" i="6"/>
  <c r="U376" i="6"/>
  <c r="U372" i="6"/>
  <c r="BH45" i="19" s="1"/>
  <c r="O35" i="54" s="1"/>
  <c r="U368" i="6"/>
  <c r="U364" i="6"/>
  <c r="U360" i="6"/>
  <c r="U356" i="6"/>
  <c r="U352" i="6"/>
  <c r="U348" i="6"/>
  <c r="BH43" i="19" s="1"/>
  <c r="O33" i="54" s="1"/>
  <c r="U344" i="6"/>
  <c r="U340" i="6"/>
  <c r="U336" i="6"/>
  <c r="BH42" i="19" s="1"/>
  <c r="O32" i="54" s="1"/>
  <c r="U332" i="6"/>
  <c r="U328" i="6"/>
  <c r="U324" i="6"/>
  <c r="BH41" i="19" s="1"/>
  <c r="O31" i="54" s="1"/>
  <c r="U320" i="6"/>
  <c r="U316" i="6"/>
  <c r="U312" i="6"/>
  <c r="BH40" i="19" s="1"/>
  <c r="O30" i="54" s="1"/>
  <c r="U308" i="6"/>
  <c r="U304" i="6"/>
  <c r="U300" i="6"/>
  <c r="U296" i="6"/>
  <c r="U292" i="6"/>
  <c r="U288" i="6"/>
  <c r="U284" i="6"/>
  <c r="U280" i="6"/>
  <c r="U276" i="6"/>
  <c r="BH37" i="19" s="1"/>
  <c r="O27" i="54" s="1"/>
  <c r="U272" i="6"/>
  <c r="U268" i="6"/>
  <c r="U264" i="6"/>
  <c r="BH36" i="19" s="1"/>
  <c r="O26" i="54" s="1"/>
  <c r="U260" i="6"/>
  <c r="U256" i="6"/>
  <c r="U252" i="6"/>
  <c r="BH35" i="19" s="1"/>
  <c r="O25" i="54" s="1"/>
  <c r="U248" i="6"/>
  <c r="U244" i="6"/>
  <c r="U240" i="6"/>
  <c r="BH34" i="19" s="1"/>
  <c r="O24" i="54" s="1"/>
  <c r="U236" i="6"/>
  <c r="U232" i="6"/>
  <c r="U228" i="6"/>
  <c r="U224" i="6"/>
  <c r="U220" i="6"/>
  <c r="U216" i="6"/>
  <c r="BH32" i="19" s="1"/>
  <c r="O22" i="54" s="1"/>
  <c r="U212" i="6"/>
  <c r="U208" i="6"/>
  <c r="U204" i="6"/>
  <c r="U200" i="6"/>
  <c r="U196" i="6"/>
  <c r="U192" i="6"/>
  <c r="U188" i="6"/>
  <c r="U184" i="6"/>
  <c r="U180" i="6"/>
  <c r="U176" i="6"/>
  <c r="U172" i="6"/>
  <c r="U168" i="6"/>
  <c r="BH28" i="19" s="1"/>
  <c r="O18" i="54" s="1"/>
  <c r="U164" i="6"/>
  <c r="U160" i="6"/>
  <c r="U156" i="6"/>
  <c r="U152" i="6"/>
  <c r="U148" i="6"/>
  <c r="U144" i="6"/>
  <c r="BH26" i="19" s="1"/>
  <c r="O16" i="54" s="1"/>
  <c r="U140" i="6"/>
  <c r="U136" i="6"/>
  <c r="U132" i="6"/>
  <c r="BH25" i="19" s="1"/>
  <c r="O15" i="54" s="1"/>
  <c r="U128" i="6"/>
  <c r="U124" i="6"/>
  <c r="U120" i="6"/>
  <c r="BH24" i="19" s="1"/>
  <c r="O14" i="54" s="1"/>
  <c r="U116" i="6"/>
  <c r="U112" i="6"/>
  <c r="U108" i="6"/>
  <c r="BH23" i="19" s="1"/>
  <c r="O13" i="54" s="1"/>
  <c r="U104" i="6"/>
  <c r="U100" i="6"/>
  <c r="U96" i="6"/>
  <c r="BH22" i="19" s="1"/>
  <c r="O12" i="54" s="1"/>
  <c r="U92" i="6"/>
  <c r="U88" i="6"/>
  <c r="U84" i="6"/>
  <c r="BH21" i="19" s="1"/>
  <c r="O11" i="54" s="1"/>
  <c r="U80" i="6"/>
  <c r="U76" i="6"/>
  <c r="U72" i="6"/>
  <c r="U68" i="6"/>
  <c r="U64" i="6"/>
  <c r="U60" i="6"/>
  <c r="BH19" i="19" s="1"/>
  <c r="O9" i="54" s="1"/>
  <c r="U56" i="6"/>
  <c r="U52" i="6"/>
  <c r="U48" i="6"/>
  <c r="U44" i="6"/>
  <c r="U40" i="6"/>
  <c r="U36" i="6"/>
  <c r="BH17" i="19" s="1"/>
  <c r="O7" i="54" s="1"/>
  <c r="U32" i="6"/>
  <c r="U28" i="6"/>
  <c r="U24" i="6"/>
  <c r="U20" i="6"/>
  <c r="U16" i="6"/>
  <c r="U12" i="6"/>
  <c r="U689" i="6"/>
  <c r="U735" i="6"/>
  <c r="U731" i="6"/>
  <c r="U727" i="6"/>
  <c r="U723" i="6"/>
  <c r="U719" i="6"/>
  <c r="U715" i="6"/>
  <c r="U711" i="6"/>
  <c r="U707" i="6"/>
  <c r="U703" i="6"/>
  <c r="U699" i="6"/>
  <c r="U695" i="6"/>
  <c r="U691" i="6"/>
  <c r="U687" i="6"/>
  <c r="U683" i="6"/>
  <c r="U679" i="6"/>
  <c r="U675" i="6"/>
  <c r="U671" i="6"/>
  <c r="U667" i="6"/>
  <c r="U663" i="6"/>
  <c r="U659" i="6"/>
  <c r="U655" i="6"/>
  <c r="U651" i="6"/>
  <c r="U647" i="6"/>
  <c r="U643" i="6"/>
  <c r="U639" i="6"/>
  <c r="U635" i="6"/>
  <c r="U631" i="6"/>
  <c r="U627" i="6"/>
  <c r="U623" i="6"/>
  <c r="U619" i="6"/>
  <c r="U615" i="6"/>
  <c r="U611" i="6"/>
  <c r="U607" i="6"/>
  <c r="U603" i="6"/>
  <c r="U599" i="6"/>
  <c r="U595" i="6"/>
  <c r="U591" i="6"/>
  <c r="U587" i="6"/>
  <c r="U583" i="6"/>
  <c r="U579" i="6"/>
  <c r="U575" i="6"/>
  <c r="U571" i="6"/>
  <c r="U567" i="6"/>
  <c r="U563" i="6"/>
  <c r="U559" i="6"/>
  <c r="U555" i="6"/>
  <c r="U551" i="6"/>
  <c r="U547" i="6"/>
  <c r="U543" i="6"/>
  <c r="U539" i="6"/>
  <c r="U535" i="6"/>
  <c r="U531" i="6"/>
  <c r="U527" i="6"/>
  <c r="U523" i="6"/>
  <c r="U519" i="6"/>
  <c r="U515" i="6"/>
  <c r="U511" i="6"/>
  <c r="U507" i="6"/>
  <c r="U503" i="6"/>
  <c r="U499" i="6"/>
  <c r="U495" i="6"/>
  <c r="U491" i="6"/>
  <c r="U487" i="6"/>
  <c r="U483" i="6"/>
  <c r="U479" i="6"/>
  <c r="U475" i="6"/>
  <c r="U471" i="6"/>
  <c r="U467" i="6"/>
  <c r="U463" i="6"/>
  <c r="U459" i="6"/>
  <c r="U455" i="6"/>
  <c r="U451" i="6"/>
  <c r="U447" i="6"/>
  <c r="U443" i="6"/>
  <c r="U439" i="6"/>
  <c r="U435" i="6"/>
  <c r="U431" i="6"/>
  <c r="U427" i="6"/>
  <c r="U423" i="6"/>
  <c r="U419" i="6"/>
  <c r="U415" i="6"/>
  <c r="U411" i="6"/>
  <c r="U407" i="6"/>
  <c r="U403" i="6"/>
  <c r="U399" i="6"/>
  <c r="U395" i="6"/>
  <c r="U391" i="6"/>
  <c r="U387" i="6"/>
  <c r="U383" i="6"/>
  <c r="U379" i="6"/>
  <c r="U375" i="6"/>
  <c r="U371" i="6"/>
  <c r="U367" i="6"/>
  <c r="U363" i="6"/>
  <c r="U359" i="6"/>
  <c r="U355" i="6"/>
  <c r="U351" i="6"/>
  <c r="U347" i="6"/>
  <c r="U343" i="6"/>
  <c r="U339" i="6"/>
  <c r="U335" i="6"/>
  <c r="U331" i="6"/>
  <c r="U327" i="6"/>
  <c r="U323" i="6"/>
  <c r="U319" i="6"/>
  <c r="U315" i="6"/>
  <c r="U311" i="6"/>
  <c r="U307" i="6"/>
  <c r="U303" i="6"/>
  <c r="U299" i="6"/>
  <c r="BH39" i="19" s="1"/>
  <c r="O29" i="54" s="1"/>
  <c r="U295" i="6"/>
  <c r="U291" i="6"/>
  <c r="U287" i="6"/>
  <c r="BH38" i="19" s="1"/>
  <c r="O28" i="54" s="1"/>
  <c r="U283" i="6"/>
  <c r="U279" i="6"/>
  <c r="U275" i="6"/>
  <c r="U271" i="6"/>
  <c r="U267" i="6"/>
  <c r="U263" i="6"/>
  <c r="U259" i="6"/>
  <c r="U255" i="6"/>
  <c r="U251" i="6"/>
  <c r="U247" i="6"/>
  <c r="U243" i="6"/>
  <c r="U239" i="6"/>
  <c r="U235" i="6"/>
  <c r="U231" i="6"/>
  <c r="U227" i="6"/>
  <c r="U223" i="6"/>
  <c r="U219" i="6"/>
  <c r="U215" i="6"/>
  <c r="U211" i="6"/>
  <c r="U207" i="6"/>
  <c r="U203" i="6"/>
  <c r="BH31" i="19" s="1"/>
  <c r="O21" i="54" s="1"/>
  <c r="U199" i="6"/>
  <c r="U195" i="6"/>
  <c r="U191" i="6"/>
  <c r="U187" i="6"/>
  <c r="U183" i="6"/>
  <c r="U179" i="6"/>
  <c r="U175" i="6"/>
  <c r="U171" i="6"/>
  <c r="U167" i="6"/>
  <c r="U163" i="6"/>
  <c r="U159" i="6"/>
  <c r="U155" i="6"/>
  <c r="BH27" i="19" s="1"/>
  <c r="O17" i="54" s="1"/>
  <c r="U151" i="6"/>
  <c r="U147" i="6"/>
  <c r="U143" i="6"/>
  <c r="U139" i="6"/>
  <c r="U135" i="6"/>
  <c r="U131" i="6"/>
  <c r="U127" i="6"/>
  <c r="U123" i="6"/>
  <c r="U119" i="6"/>
  <c r="U115" i="6"/>
  <c r="U111" i="6"/>
  <c r="U107" i="6"/>
  <c r="U103" i="6"/>
  <c r="U99" i="6"/>
  <c r="U95" i="6"/>
  <c r="U91" i="6"/>
  <c r="U87" i="6"/>
  <c r="U83" i="6"/>
  <c r="U79" i="6"/>
  <c r="U75" i="6"/>
  <c r="U71" i="6"/>
  <c r="U67" i="6"/>
  <c r="U63" i="6"/>
  <c r="U59" i="6"/>
  <c r="U55" i="6"/>
  <c r="U51" i="6"/>
  <c r="U47" i="6"/>
  <c r="BH18" i="19" s="1"/>
  <c r="O8" i="54" s="1"/>
  <c r="U43" i="6"/>
  <c r="U39" i="6"/>
  <c r="U35" i="6"/>
  <c r="U31" i="6"/>
  <c r="U27" i="6"/>
  <c r="U23" i="6"/>
  <c r="BH16" i="19" s="1"/>
  <c r="O6" i="54" s="1"/>
  <c r="U19" i="6"/>
  <c r="U15" i="6"/>
  <c r="U11" i="6"/>
  <c r="BH15" i="19" s="1"/>
  <c r="O5" i="54" s="1"/>
  <c r="U737" i="6"/>
  <c r="U733" i="6"/>
  <c r="U729" i="6"/>
  <c r="U725" i="6"/>
  <c r="U721" i="6"/>
  <c r="U717" i="6"/>
  <c r="U713" i="6"/>
  <c r="U709" i="6"/>
  <c r="U705" i="6"/>
  <c r="U701" i="6"/>
  <c r="U697" i="6"/>
  <c r="U693" i="6"/>
  <c r="U736" i="6"/>
  <c r="U732" i="6"/>
  <c r="BH75" i="19" s="1"/>
  <c r="O65" i="54" s="1"/>
  <c r="U728" i="6"/>
  <c r="U724" i="6"/>
  <c r="U720" i="6"/>
  <c r="BH74" i="19" s="1"/>
  <c r="O64" i="54" s="1"/>
  <c r="U716" i="6"/>
  <c r="U712" i="6"/>
  <c r="U708" i="6"/>
  <c r="BH73" i="19" s="1"/>
  <c r="O63" i="54" s="1"/>
  <c r="U704" i="6"/>
  <c r="U700" i="6"/>
  <c r="U696" i="6"/>
  <c r="BH72" i="19" s="1"/>
  <c r="O62" i="54" s="1"/>
  <c r="U692" i="6"/>
  <c r="U734" i="6"/>
  <c r="U730" i="6"/>
  <c r="U726" i="6"/>
  <c r="U722" i="6"/>
  <c r="U718" i="6"/>
  <c r="U714" i="6"/>
  <c r="U710" i="6"/>
  <c r="U706" i="6"/>
  <c r="U702" i="6"/>
  <c r="U698" i="6"/>
  <c r="U694" i="6"/>
  <c r="U690" i="6"/>
  <c r="U685" i="6"/>
  <c r="U681" i="6"/>
  <c r="U677" i="6"/>
  <c r="U673" i="6"/>
  <c r="U669" i="6"/>
  <c r="U665" i="6"/>
  <c r="U661" i="6"/>
  <c r="U657" i="6"/>
  <c r="U653" i="6"/>
  <c r="U649" i="6"/>
  <c r="U645" i="6"/>
  <c r="U641" i="6"/>
  <c r="U637" i="6"/>
  <c r="U633" i="6"/>
  <c r="U629" i="6"/>
  <c r="U625" i="6"/>
  <c r="U621" i="6"/>
  <c r="U617" i="6"/>
  <c r="U613" i="6"/>
  <c r="U609" i="6"/>
  <c r="U605" i="6"/>
  <c r="U601" i="6"/>
  <c r="U597" i="6"/>
  <c r="U593" i="6"/>
  <c r="U589" i="6"/>
  <c r="U585" i="6"/>
  <c r="U581" i="6"/>
  <c r="U577" i="6"/>
  <c r="U573" i="6"/>
  <c r="U569" i="6"/>
  <c r="U565" i="6"/>
  <c r="U561" i="6"/>
  <c r="U557" i="6"/>
  <c r="U553" i="6"/>
  <c r="U549" i="6"/>
  <c r="U545" i="6"/>
  <c r="U541" i="6"/>
  <c r="U537" i="6"/>
  <c r="U533" i="6"/>
  <c r="U529" i="6"/>
  <c r="U525" i="6"/>
  <c r="U521" i="6"/>
  <c r="U517" i="6"/>
  <c r="U513" i="6"/>
  <c r="U509" i="6"/>
  <c r="U505" i="6"/>
  <c r="U501" i="6"/>
  <c r="U497" i="6"/>
  <c r="U493" i="6"/>
  <c r="U489" i="6"/>
  <c r="U485" i="6"/>
  <c r="U481" i="6"/>
  <c r="U477" i="6"/>
  <c r="U473" i="6"/>
  <c r="U469" i="6"/>
  <c r="U465" i="6"/>
  <c r="U461" i="6"/>
  <c r="U457" i="6"/>
  <c r="U453" i="6"/>
  <c r="U449" i="6"/>
  <c r="U445" i="6"/>
  <c r="U441" i="6"/>
  <c r="U437" i="6"/>
  <c r="U433" i="6"/>
  <c r="U429" i="6"/>
  <c r="U425" i="6"/>
  <c r="U421" i="6"/>
  <c r="U417" i="6"/>
  <c r="U413" i="6"/>
  <c r="U409" i="6"/>
  <c r="U405" i="6"/>
  <c r="U401" i="6"/>
  <c r="U397" i="6"/>
  <c r="U393" i="6"/>
  <c r="U389" i="6"/>
  <c r="U385" i="6"/>
  <c r="U381" i="6"/>
  <c r="U377" i="6"/>
  <c r="U373" i="6"/>
  <c r="U369" i="6"/>
  <c r="U365" i="6"/>
  <c r="U361" i="6"/>
  <c r="U357" i="6"/>
  <c r="U353" i="6"/>
  <c r="U349" i="6"/>
  <c r="U686" i="6"/>
  <c r="U682" i="6"/>
  <c r="U678" i="6"/>
  <c r="U674" i="6"/>
  <c r="U670" i="6"/>
  <c r="U666" i="6"/>
  <c r="U662" i="6"/>
  <c r="U658" i="6"/>
  <c r="U654" i="6"/>
  <c r="U650" i="6"/>
  <c r="U646" i="6"/>
  <c r="U642" i="6"/>
  <c r="U638" i="6"/>
  <c r="U634" i="6"/>
  <c r="U630" i="6"/>
  <c r="U626" i="6"/>
  <c r="U622" i="6"/>
  <c r="U618" i="6"/>
  <c r="U614" i="6"/>
  <c r="U610" i="6"/>
  <c r="U606" i="6"/>
  <c r="U602" i="6"/>
  <c r="U598" i="6"/>
  <c r="U594" i="6"/>
  <c r="U590" i="6"/>
  <c r="U586" i="6"/>
  <c r="U582" i="6"/>
  <c r="U578" i="6"/>
  <c r="U574" i="6"/>
  <c r="U570" i="6"/>
  <c r="U566" i="6"/>
  <c r="U562" i="6"/>
  <c r="U558" i="6"/>
  <c r="U554" i="6"/>
  <c r="U550" i="6"/>
  <c r="U546" i="6"/>
  <c r="U542" i="6"/>
  <c r="U538" i="6"/>
  <c r="U534" i="6"/>
  <c r="U530" i="6"/>
  <c r="U526" i="6"/>
  <c r="U522" i="6"/>
  <c r="U518" i="6"/>
  <c r="U514" i="6"/>
  <c r="U510" i="6"/>
  <c r="U506" i="6"/>
  <c r="U502" i="6"/>
  <c r="U498" i="6"/>
  <c r="U494" i="6"/>
  <c r="U490" i="6"/>
  <c r="U486" i="6"/>
  <c r="U482" i="6"/>
  <c r="U478" i="6"/>
  <c r="U474" i="6"/>
  <c r="U470" i="6"/>
  <c r="U466" i="6"/>
  <c r="U462" i="6"/>
  <c r="U458" i="6"/>
  <c r="U454" i="6"/>
  <c r="U450" i="6"/>
  <c r="U446" i="6"/>
  <c r="U442" i="6"/>
  <c r="U438" i="6"/>
  <c r="U434" i="6"/>
  <c r="U430" i="6"/>
  <c r="U426" i="6"/>
  <c r="U422" i="6"/>
  <c r="U418" i="6"/>
  <c r="U414" i="6"/>
  <c r="U410" i="6"/>
  <c r="U406" i="6"/>
  <c r="U402" i="6"/>
  <c r="U398" i="6"/>
  <c r="U394" i="6"/>
  <c r="U390" i="6"/>
  <c r="U386" i="6"/>
  <c r="U382" i="6"/>
  <c r="U378" i="6"/>
  <c r="U374" i="6"/>
  <c r="U370" i="6"/>
  <c r="U366" i="6"/>
  <c r="U362" i="6"/>
  <c r="U358" i="6"/>
  <c r="BH44" i="19" s="1"/>
  <c r="O34" i="54" s="1"/>
  <c r="U354" i="6"/>
  <c r="U350" i="6"/>
  <c r="U345" i="6"/>
  <c r="U341" i="6"/>
  <c r="U337" i="6"/>
  <c r="U333" i="6"/>
  <c r="U329" i="6"/>
  <c r="U325" i="6"/>
  <c r="U321" i="6"/>
  <c r="U317" i="6"/>
  <c r="U313" i="6"/>
  <c r="U309" i="6"/>
  <c r="U305" i="6"/>
  <c r="U301" i="6"/>
  <c r="U297" i="6"/>
  <c r="U293" i="6"/>
  <c r="U289" i="6"/>
  <c r="U285" i="6"/>
  <c r="U281" i="6"/>
  <c r="U277" i="6"/>
  <c r="U273" i="6"/>
  <c r="U269" i="6"/>
  <c r="U265" i="6"/>
  <c r="U261" i="6"/>
  <c r="U257" i="6"/>
  <c r="U253" i="6"/>
  <c r="U249" i="6"/>
  <c r="U245" i="6"/>
  <c r="U241" i="6"/>
  <c r="U237" i="6"/>
  <c r="U233" i="6"/>
  <c r="U229" i="6"/>
  <c r="U225" i="6"/>
  <c r="U221" i="6"/>
  <c r="U217" i="6"/>
  <c r="U213" i="6"/>
  <c r="U209" i="6"/>
  <c r="U205" i="6"/>
  <c r="U201" i="6"/>
  <c r="U197" i="6"/>
  <c r="U193" i="6"/>
  <c r="U189" i="6"/>
  <c r="U185" i="6"/>
  <c r="U181" i="6"/>
  <c r="U177" i="6"/>
  <c r="U173" i="6"/>
  <c r="U169" i="6"/>
  <c r="U165" i="6"/>
  <c r="U161" i="6"/>
  <c r="U157" i="6"/>
  <c r="U153" i="6"/>
  <c r="U149" i="6"/>
  <c r="U145" i="6"/>
  <c r="U141" i="6"/>
  <c r="U137" i="6"/>
  <c r="U133" i="6"/>
  <c r="U129" i="6"/>
  <c r="U125" i="6"/>
  <c r="U121" i="6"/>
  <c r="U117" i="6"/>
  <c r="U113" i="6"/>
  <c r="U109" i="6"/>
  <c r="U105" i="6"/>
  <c r="U101" i="6"/>
  <c r="U97" i="6"/>
  <c r="U93" i="6"/>
  <c r="U89" i="6"/>
  <c r="U85" i="6"/>
  <c r="U81" i="6"/>
  <c r="U77" i="6"/>
  <c r="U73" i="6"/>
  <c r="U69" i="6"/>
  <c r="U65" i="6"/>
  <c r="U61" i="6"/>
  <c r="U57" i="6"/>
  <c r="U53" i="6"/>
  <c r="U49" i="6"/>
  <c r="U45" i="6"/>
  <c r="U41" i="6"/>
  <c r="U37" i="6"/>
  <c r="U33" i="6"/>
  <c r="U29" i="6"/>
  <c r="U25" i="6"/>
  <c r="U21" i="6"/>
  <c r="U17" i="6"/>
  <c r="U13" i="6"/>
  <c r="U9" i="6"/>
  <c r="U346" i="6"/>
  <c r="U342" i="6"/>
  <c r="U338" i="6"/>
  <c r="U334" i="6"/>
  <c r="U330" i="6"/>
  <c r="U326" i="6"/>
  <c r="U322" i="6"/>
  <c r="U318" i="6"/>
  <c r="U314" i="6"/>
  <c r="U310" i="6"/>
  <c r="U306" i="6"/>
  <c r="U302" i="6"/>
  <c r="U298" i="6"/>
  <c r="U294" i="6"/>
  <c r="U290" i="6"/>
  <c r="U286" i="6"/>
  <c r="U282" i="6"/>
  <c r="U278" i="6"/>
  <c r="U274" i="6"/>
  <c r="U270" i="6"/>
  <c r="U266" i="6"/>
  <c r="U262" i="6"/>
  <c r="U258" i="6"/>
  <c r="U254" i="6"/>
  <c r="U250" i="6"/>
  <c r="U246" i="6"/>
  <c r="U242" i="6"/>
  <c r="U238" i="6"/>
  <c r="U234" i="6"/>
  <c r="U230" i="6"/>
  <c r="U226" i="6"/>
  <c r="BH33" i="19" s="1"/>
  <c r="O23" i="54" s="1"/>
  <c r="U222" i="6"/>
  <c r="U218" i="6"/>
  <c r="U214" i="6"/>
  <c r="U210" i="6"/>
  <c r="U206" i="6"/>
  <c r="U202" i="6"/>
  <c r="U198" i="6"/>
  <c r="U194" i="6"/>
  <c r="U190" i="6"/>
  <c r="BH30" i="19" s="1"/>
  <c r="O20" i="54" s="1"/>
  <c r="U186" i="6"/>
  <c r="U182" i="6"/>
  <c r="U178" i="6"/>
  <c r="BH29" i="19" s="1"/>
  <c r="O19" i="54" s="1"/>
  <c r="U174" i="6"/>
  <c r="U170" i="6"/>
  <c r="U166" i="6"/>
  <c r="U162" i="6"/>
  <c r="U158" i="6"/>
  <c r="U154" i="6"/>
  <c r="U150" i="6"/>
  <c r="U146" i="6"/>
  <c r="U142" i="6"/>
  <c r="U138" i="6"/>
  <c r="U134" i="6"/>
  <c r="U130" i="6"/>
  <c r="U126" i="6"/>
  <c r="U122" i="6"/>
  <c r="U118" i="6"/>
  <c r="U114" i="6"/>
  <c r="U110" i="6"/>
  <c r="U106" i="6"/>
  <c r="U102" i="6"/>
  <c r="U98" i="6"/>
  <c r="U94" i="6"/>
  <c r="U90" i="6"/>
  <c r="U86" i="6"/>
  <c r="U82" i="6"/>
  <c r="U78" i="6"/>
  <c r="U74" i="6"/>
  <c r="U70" i="6"/>
  <c r="BH20" i="19" s="1"/>
  <c r="O10" i="54" s="1"/>
  <c r="U66" i="6"/>
  <c r="U62" i="6"/>
  <c r="U58" i="6"/>
  <c r="U54" i="6"/>
  <c r="U50" i="6"/>
  <c r="U46" i="6"/>
  <c r="U42" i="6"/>
  <c r="U38" i="6"/>
  <c r="U34" i="6"/>
  <c r="U30" i="6"/>
  <c r="U26" i="6"/>
  <c r="U22" i="6"/>
  <c r="U18" i="6"/>
  <c r="U14" i="6"/>
  <c r="U10" i="6"/>
  <c r="L74" i="19"/>
  <c r="L72" i="19"/>
  <c r="L70" i="19"/>
  <c r="L68" i="19"/>
  <c r="L66" i="19"/>
  <c r="L73" i="19"/>
  <c r="L71" i="19"/>
  <c r="L69" i="19"/>
  <c r="L67" i="19"/>
  <c r="L75" i="19"/>
  <c r="Q208" i="51"/>
  <c r="O209" i="51"/>
  <c r="Q196" i="51"/>
  <c r="O197" i="51"/>
  <c r="O220" i="51"/>
  <c r="T219" i="51" s="1"/>
  <c r="Q184" i="51"/>
  <c r="O185" i="51"/>
  <c r="S17" i="6"/>
  <c r="R8" i="6"/>
  <c r="R7" i="6"/>
  <c r="BG55" i="19" l="1"/>
  <c r="BG58" i="19"/>
  <c r="BG59" i="19"/>
  <c r="BG51" i="19"/>
  <c r="BG56" i="19"/>
  <c r="BG54" i="19"/>
  <c r="BG60" i="19"/>
  <c r="BG57" i="19"/>
  <c r="BG61" i="19"/>
  <c r="BG62" i="19"/>
  <c r="BG64" i="19"/>
  <c r="BG53" i="19"/>
  <c r="T220" i="51"/>
  <c r="T213" i="51"/>
  <c r="O221" i="51"/>
  <c r="Q220" i="51"/>
  <c r="Q232" i="51" s="1"/>
  <c r="Q233" i="51" s="1"/>
  <c r="T231" i="51" s="1"/>
  <c r="T216" i="51"/>
  <c r="T215" i="51"/>
  <c r="T214" i="51"/>
  <c r="T209" i="51"/>
  <c r="T212" i="51"/>
  <c r="T211" i="51"/>
  <c r="T210" i="51"/>
  <c r="T217" i="51"/>
  <c r="T218" i="51"/>
  <c r="T230" i="51" l="1"/>
  <c r="T232" i="51"/>
  <c r="J407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W407" i="5" l="1"/>
  <c r="J406" i="5"/>
  <c r="Z406" i="21" l="1"/>
  <c r="R406" i="21" s="1"/>
  <c r="L232" i="51"/>
  <c r="L245" i="51" s="1"/>
  <c r="O232" i="51"/>
  <c r="O233" i="51" s="1"/>
  <c r="W406" i="5"/>
  <c r="L233" i="51" l="1"/>
  <c r="I736" i="48"/>
  <c r="I724" i="48"/>
  <c r="I712" i="48"/>
  <c r="I700" i="48"/>
  <c r="I688" i="48"/>
  <c r="I676" i="48"/>
  <c r="I664" i="48"/>
  <c r="I652" i="48"/>
  <c r="I640" i="48"/>
  <c r="I628" i="48"/>
  <c r="I616" i="48"/>
  <c r="I604" i="48"/>
  <c r="I592" i="48"/>
  <c r="I580" i="48"/>
  <c r="I568" i="48"/>
  <c r="I556" i="48"/>
  <c r="I544" i="48"/>
  <c r="I532" i="48"/>
  <c r="I520" i="48"/>
  <c r="I508" i="48"/>
  <c r="I496" i="48"/>
  <c r="I484" i="48"/>
  <c r="I472" i="48"/>
  <c r="I460" i="48"/>
  <c r="I448" i="48"/>
  <c r="I436" i="48"/>
  <c r="I424" i="48"/>
  <c r="I412" i="48"/>
  <c r="I400" i="48"/>
  <c r="I388" i="48"/>
  <c r="I376" i="48"/>
  <c r="I364" i="48"/>
  <c r="I352" i="48"/>
  <c r="I340" i="48"/>
  <c r="I328" i="48"/>
  <c r="I316" i="48"/>
  <c r="I304" i="48"/>
  <c r="I292" i="48"/>
  <c r="I280" i="48"/>
  <c r="I268" i="48"/>
  <c r="I256" i="48"/>
  <c r="I244" i="48"/>
  <c r="I232" i="48"/>
  <c r="I220" i="48"/>
  <c r="I208" i="48"/>
  <c r="I196" i="48"/>
  <c r="I184" i="48"/>
  <c r="I172" i="48"/>
  <c r="I160" i="48"/>
  <c r="I148" i="48"/>
  <c r="J148" i="6" s="1"/>
  <c r="I136" i="48"/>
  <c r="J136" i="6" s="1"/>
  <c r="I124" i="48"/>
  <c r="J124" i="6" s="1"/>
  <c r="I112" i="48"/>
  <c r="J112" i="6" s="1"/>
  <c r="I100" i="48"/>
  <c r="J100" i="6" s="1"/>
  <c r="I88" i="48"/>
  <c r="J88" i="6" s="1"/>
  <c r="I76" i="48"/>
  <c r="J76" i="6" s="1"/>
  <c r="I64" i="48"/>
  <c r="J64" i="6" s="1"/>
  <c r="I52" i="48"/>
  <c r="J52" i="6" s="1"/>
  <c r="I40" i="48"/>
  <c r="J40" i="6" s="1"/>
  <c r="I28" i="48"/>
  <c r="J28" i="6" s="1"/>
  <c r="I16" i="48"/>
  <c r="J16" i="6" s="1"/>
  <c r="J184" i="6" l="1"/>
  <c r="Q7" i="52"/>
  <c r="J280" i="6"/>
  <c r="Q15" i="52"/>
  <c r="J376" i="6"/>
  <c r="Q23" i="52"/>
  <c r="J472" i="6"/>
  <c r="Q31" i="52"/>
  <c r="J568" i="6"/>
  <c r="Q39" i="52"/>
  <c r="J664" i="6"/>
  <c r="Q47" i="52"/>
  <c r="J244" i="6"/>
  <c r="Q12" i="52"/>
  <c r="J340" i="6"/>
  <c r="Q20" i="52"/>
  <c r="J436" i="6"/>
  <c r="Q28" i="52"/>
  <c r="J532" i="6"/>
  <c r="Q36" i="52"/>
  <c r="J628" i="6"/>
  <c r="Q44" i="52"/>
  <c r="J724" i="6"/>
  <c r="Q52" i="52"/>
  <c r="J160" i="6"/>
  <c r="Q5" i="52"/>
  <c r="J208" i="6"/>
  <c r="Q9" i="52"/>
  <c r="J256" i="6"/>
  <c r="Q13" i="52"/>
  <c r="J304" i="6"/>
  <c r="Q17" i="52"/>
  <c r="J352" i="6"/>
  <c r="Q21" i="52"/>
  <c r="J400" i="6"/>
  <c r="Q25" i="52"/>
  <c r="J448" i="6"/>
  <c r="Q29" i="52"/>
  <c r="J496" i="6"/>
  <c r="Q33" i="52"/>
  <c r="J544" i="6"/>
  <c r="Q37" i="52"/>
  <c r="J592" i="6"/>
  <c r="Q41" i="52"/>
  <c r="J640" i="6"/>
  <c r="Q45" i="52"/>
  <c r="J688" i="6"/>
  <c r="Q49" i="52"/>
  <c r="J736" i="6"/>
  <c r="Q53" i="52"/>
  <c r="J232" i="6"/>
  <c r="Q11" i="52"/>
  <c r="J328" i="6"/>
  <c r="Q19" i="52"/>
  <c r="J424" i="6"/>
  <c r="Q27" i="52"/>
  <c r="J520" i="6"/>
  <c r="Q35" i="52"/>
  <c r="J616" i="6"/>
  <c r="Q43" i="52"/>
  <c r="J712" i="6"/>
  <c r="Q51" i="52"/>
  <c r="J196" i="6"/>
  <c r="Q8" i="52"/>
  <c r="J292" i="6"/>
  <c r="Q16" i="52"/>
  <c r="J388" i="6"/>
  <c r="Q24" i="52"/>
  <c r="J484" i="6"/>
  <c r="Q32" i="52"/>
  <c r="J580" i="6"/>
  <c r="Q40" i="52"/>
  <c r="J676" i="6"/>
  <c r="Q48" i="52"/>
  <c r="J172" i="6"/>
  <c r="Q6" i="52"/>
  <c r="J220" i="6"/>
  <c r="Q10" i="52"/>
  <c r="J268" i="6"/>
  <c r="Q14" i="52"/>
  <c r="J316" i="6"/>
  <c r="Q18" i="52"/>
  <c r="J364" i="6"/>
  <c r="Q22" i="52"/>
  <c r="J412" i="6"/>
  <c r="Q26" i="52"/>
  <c r="J460" i="6"/>
  <c r="Q30" i="52"/>
  <c r="J508" i="6"/>
  <c r="Q34" i="52"/>
  <c r="J556" i="6"/>
  <c r="Q38" i="52"/>
  <c r="J604" i="6"/>
  <c r="Q42" i="52"/>
  <c r="J652" i="6"/>
  <c r="Q46" i="52"/>
  <c r="J700" i="6"/>
  <c r="Q50" i="52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K47" i="19" l="1"/>
  <c r="C37" i="54" s="1"/>
  <c r="K46" i="19"/>
  <c r="C36" i="54" s="1"/>
  <c r="K45" i="19"/>
  <c r="C35" i="54" s="1"/>
  <c r="K44" i="19"/>
  <c r="C34" i="54" s="1"/>
  <c r="K43" i="19"/>
  <c r="C33" i="54" s="1"/>
  <c r="K42" i="19"/>
  <c r="C32" i="54" s="1"/>
  <c r="K41" i="19"/>
  <c r="C31" i="54" s="1"/>
  <c r="K40" i="19"/>
  <c r="C30" i="54" s="1"/>
  <c r="K39" i="19"/>
  <c r="C29" i="54" s="1"/>
  <c r="K38" i="19"/>
  <c r="C28" i="54" s="1"/>
  <c r="K37" i="19"/>
  <c r="C27" i="54" s="1"/>
  <c r="K36" i="19"/>
  <c r="C26" i="54" s="1"/>
  <c r="K35" i="19"/>
  <c r="C25" i="54" s="1"/>
  <c r="K34" i="19"/>
  <c r="C24" i="54" s="1"/>
  <c r="K33" i="19"/>
  <c r="C23" i="54" s="1"/>
  <c r="K32" i="19"/>
  <c r="C22" i="54" s="1"/>
  <c r="K31" i="19"/>
  <c r="C21" i="54" s="1"/>
  <c r="K30" i="19"/>
  <c r="C20" i="54" s="1"/>
  <c r="K29" i="19"/>
  <c r="C19" i="54" s="1"/>
  <c r="K28" i="19"/>
  <c r="C18" i="54" s="1"/>
  <c r="K27" i="19"/>
  <c r="C17" i="54" s="1"/>
  <c r="K26" i="19"/>
  <c r="C16" i="54" s="1"/>
  <c r="K25" i="19"/>
  <c r="C15" i="54" s="1"/>
  <c r="K24" i="19"/>
  <c r="C14" i="54" s="1"/>
  <c r="K23" i="19"/>
  <c r="C13" i="54" s="1"/>
  <c r="K22" i="19"/>
  <c r="C12" i="54" s="1"/>
  <c r="K21" i="19"/>
  <c r="C11" i="54" s="1"/>
  <c r="K20" i="19"/>
  <c r="C10" i="54" s="1"/>
  <c r="K19" i="19"/>
  <c r="C9" i="54" s="1"/>
  <c r="K18" i="19"/>
  <c r="C8" i="54" s="1"/>
  <c r="K17" i="19"/>
  <c r="C7" i="54" s="1"/>
  <c r="K16" i="19"/>
  <c r="C6" i="54" s="1"/>
  <c r="K15" i="19"/>
  <c r="C5" i="54" s="1"/>
  <c r="U389" i="5" l="1"/>
  <c r="U390" i="5"/>
  <c r="U391" i="5"/>
  <c r="U392" i="5"/>
  <c r="U393" i="5"/>
  <c r="U394" i="5"/>
  <c r="U395" i="5"/>
  <c r="U396" i="5"/>
  <c r="U397" i="5"/>
  <c r="U398" i="5"/>
  <c r="U399" i="5"/>
  <c r="U400" i="5"/>
  <c r="U388" i="5"/>
  <c r="U387" i="5"/>
  <c r="U386" i="5"/>
  <c r="U385" i="5"/>
  <c r="U384" i="5"/>
  <c r="P405" i="21" l="1"/>
  <c r="O405" i="21"/>
  <c r="G50" i="19" l="1"/>
  <c r="G52" i="19"/>
  <c r="G54" i="19"/>
  <c r="G56" i="19"/>
  <c r="G58" i="19"/>
  <c r="G60" i="19"/>
  <c r="G62" i="19"/>
  <c r="G51" i="19"/>
  <c r="G53" i="19"/>
  <c r="G55" i="19"/>
  <c r="G57" i="19"/>
  <c r="G59" i="19"/>
  <c r="G61" i="19"/>
  <c r="G63" i="19"/>
  <c r="G64" i="19"/>
  <c r="I51" i="19"/>
  <c r="I53" i="19"/>
  <c r="I55" i="19"/>
  <c r="I57" i="19"/>
  <c r="I59" i="19"/>
  <c r="I61" i="19"/>
  <c r="I50" i="19"/>
  <c r="I52" i="19"/>
  <c r="I54" i="19"/>
  <c r="I56" i="19"/>
  <c r="I58" i="19"/>
  <c r="I60" i="19"/>
  <c r="I62" i="19"/>
  <c r="I64" i="19"/>
  <c r="I63" i="19"/>
  <c r="J50" i="19"/>
  <c r="J51" i="19"/>
  <c r="J52" i="19"/>
  <c r="J53" i="19"/>
  <c r="J57" i="19"/>
  <c r="J64" i="19"/>
  <c r="J56" i="19"/>
  <c r="J59" i="19"/>
  <c r="J54" i="19"/>
  <c r="J58" i="19"/>
  <c r="J60" i="19"/>
  <c r="J62" i="19"/>
  <c r="J63" i="19"/>
  <c r="J55" i="19"/>
  <c r="J61" i="19"/>
  <c r="I75" i="19"/>
  <c r="I71" i="19"/>
  <c r="I67" i="19"/>
  <c r="I72" i="19"/>
  <c r="I74" i="19"/>
  <c r="I70" i="19"/>
  <c r="I66" i="19"/>
  <c r="I73" i="19"/>
  <c r="I69" i="19"/>
  <c r="I65" i="19"/>
  <c r="I76" i="19"/>
  <c r="I68" i="19"/>
  <c r="J67" i="19"/>
  <c r="J71" i="19"/>
  <c r="J75" i="19"/>
  <c r="J70" i="19"/>
  <c r="J68" i="19"/>
  <c r="J72" i="19"/>
  <c r="J65" i="19"/>
  <c r="J69" i="19"/>
  <c r="J73" i="19"/>
  <c r="J66" i="19"/>
  <c r="J74" i="19"/>
  <c r="G68" i="19"/>
  <c r="G72" i="19"/>
  <c r="G70" i="19"/>
  <c r="G65" i="19"/>
  <c r="G69" i="19"/>
  <c r="G73" i="19"/>
  <c r="G66" i="19"/>
  <c r="G74" i="19"/>
  <c r="G67" i="19"/>
  <c r="G71" i="19"/>
  <c r="G75" i="19"/>
  <c r="O397" i="21"/>
  <c r="P397" i="21"/>
  <c r="O398" i="21"/>
  <c r="P398" i="21"/>
  <c r="O399" i="21"/>
  <c r="P399" i="21"/>
  <c r="O400" i="21"/>
  <c r="P400" i="21"/>
  <c r="O401" i="21"/>
  <c r="P401" i="21"/>
  <c r="O402" i="21"/>
  <c r="P402" i="21"/>
  <c r="O403" i="21"/>
  <c r="P403" i="21"/>
  <c r="O404" i="21"/>
  <c r="P404" i="21"/>
  <c r="U406" i="21"/>
  <c r="U407" i="21"/>
  <c r="U409" i="21"/>
  <c r="U410" i="21"/>
  <c r="U411" i="21"/>
  <c r="U412" i="21"/>
  <c r="U413" i="21"/>
  <c r="U414" i="21"/>
  <c r="U415" i="21"/>
  <c r="U416" i="21"/>
  <c r="U417" i="21"/>
  <c r="U418" i="21"/>
  <c r="U419" i="21"/>
  <c r="U420" i="21"/>
  <c r="U421" i="21"/>
  <c r="U422" i="21"/>
  <c r="U423" i="21"/>
  <c r="U424" i="21"/>
  <c r="U425" i="21"/>
  <c r="U426" i="21"/>
  <c r="U427" i="21"/>
  <c r="U428" i="21"/>
  <c r="U429" i="21"/>
  <c r="U430" i="21"/>
  <c r="U431" i="21"/>
  <c r="U432" i="21"/>
  <c r="U433" i="21"/>
  <c r="U434" i="21"/>
  <c r="U435" i="21"/>
  <c r="U436" i="21"/>
  <c r="U437" i="21"/>
  <c r="U438" i="21"/>
  <c r="U439" i="21"/>
  <c r="U440" i="21"/>
  <c r="U441" i="21"/>
  <c r="U442" i="21"/>
  <c r="U443" i="21"/>
  <c r="U444" i="21"/>
  <c r="U445" i="21"/>
  <c r="U446" i="21"/>
  <c r="U447" i="21"/>
  <c r="U448" i="21"/>
  <c r="U449" i="21"/>
  <c r="U450" i="21"/>
  <c r="U451" i="21"/>
  <c r="U452" i="21"/>
  <c r="U453" i="21"/>
  <c r="U454" i="21"/>
  <c r="U455" i="21"/>
  <c r="U456" i="21"/>
  <c r="U457" i="21"/>
  <c r="U458" i="21"/>
  <c r="U459" i="21"/>
  <c r="U460" i="21"/>
  <c r="U461" i="21"/>
  <c r="U462" i="21"/>
  <c r="U463" i="21"/>
  <c r="U464" i="21"/>
  <c r="U465" i="21"/>
  <c r="U466" i="21"/>
  <c r="U467" i="21"/>
  <c r="U468" i="21"/>
  <c r="U469" i="21"/>
  <c r="U470" i="21"/>
  <c r="U471" i="21"/>
  <c r="U472" i="21"/>
  <c r="U473" i="21"/>
  <c r="U474" i="21"/>
  <c r="U475" i="21"/>
  <c r="U476" i="21"/>
  <c r="U477" i="21"/>
  <c r="U478" i="21"/>
  <c r="U479" i="21"/>
  <c r="U480" i="21"/>
  <c r="U481" i="21"/>
  <c r="U482" i="21"/>
  <c r="U483" i="21"/>
  <c r="U484" i="21"/>
  <c r="U485" i="21"/>
  <c r="U486" i="21"/>
  <c r="U487" i="21"/>
  <c r="U488" i="21"/>
  <c r="U489" i="21"/>
  <c r="U490" i="21"/>
  <c r="U491" i="21"/>
  <c r="U492" i="21"/>
  <c r="U493" i="21"/>
  <c r="U494" i="21"/>
  <c r="U495" i="21"/>
  <c r="U496" i="21"/>
  <c r="U497" i="21"/>
  <c r="U498" i="21"/>
  <c r="U499" i="21"/>
  <c r="U500" i="21"/>
  <c r="U501" i="21"/>
  <c r="U502" i="21"/>
  <c r="U503" i="21"/>
  <c r="U504" i="21"/>
  <c r="U505" i="21"/>
  <c r="U506" i="21"/>
  <c r="U507" i="21"/>
  <c r="U508" i="21"/>
  <c r="U509" i="21"/>
  <c r="U511" i="21"/>
  <c r="V511" i="21" s="1"/>
  <c r="U512" i="21"/>
  <c r="U513" i="21"/>
  <c r="U514" i="21"/>
  <c r="U515" i="21"/>
  <c r="U516" i="21"/>
  <c r="U517" i="21"/>
  <c r="U518" i="21"/>
  <c r="U519" i="21"/>
  <c r="U520" i="21"/>
  <c r="U521" i="21"/>
  <c r="U522" i="21"/>
  <c r="U523" i="21"/>
  <c r="U524" i="21"/>
  <c r="U525" i="21"/>
  <c r="U526" i="21"/>
  <c r="U527" i="21"/>
  <c r="U528" i="21"/>
  <c r="U529" i="21"/>
  <c r="U530" i="21"/>
  <c r="U531" i="21"/>
  <c r="U532" i="21"/>
  <c r="U533" i="21"/>
  <c r="U534" i="21"/>
  <c r="U535" i="21"/>
  <c r="U536" i="21"/>
  <c r="U537" i="21"/>
  <c r="U538" i="21"/>
  <c r="U539" i="21"/>
  <c r="U540" i="21"/>
  <c r="U541" i="21"/>
  <c r="U542" i="21"/>
  <c r="U543" i="21"/>
  <c r="U544" i="21"/>
  <c r="U545" i="21"/>
  <c r="U546" i="21"/>
  <c r="U547" i="21"/>
  <c r="U548" i="21"/>
  <c r="U549" i="21"/>
  <c r="U550" i="21"/>
  <c r="U551" i="21"/>
  <c r="U552" i="21"/>
  <c r="U553" i="21"/>
  <c r="U554" i="21"/>
  <c r="U555" i="21"/>
  <c r="U556" i="21"/>
  <c r="U557" i="21"/>
  <c r="U558" i="21"/>
  <c r="U559" i="21"/>
  <c r="U560" i="21"/>
  <c r="U561" i="21"/>
  <c r="U562" i="21"/>
  <c r="U563" i="21"/>
  <c r="U564" i="21"/>
  <c r="U565" i="21"/>
  <c r="U566" i="21"/>
  <c r="U567" i="21"/>
  <c r="U568" i="21"/>
  <c r="U569" i="21"/>
  <c r="U570" i="21"/>
  <c r="U571" i="21"/>
  <c r="U572" i="21"/>
  <c r="U573" i="21"/>
  <c r="U574" i="21"/>
  <c r="U575" i="21"/>
  <c r="U576" i="21"/>
  <c r="U577" i="21"/>
  <c r="U578" i="21"/>
  <c r="U579" i="21"/>
  <c r="U580" i="21"/>
  <c r="U581" i="21"/>
  <c r="U582" i="21"/>
  <c r="U583" i="21"/>
  <c r="U584" i="21"/>
  <c r="U585" i="21"/>
  <c r="U586" i="21"/>
  <c r="U587" i="21"/>
  <c r="U588" i="21"/>
  <c r="U589" i="21"/>
  <c r="U590" i="21"/>
  <c r="U591" i="21"/>
  <c r="U592" i="21"/>
  <c r="U593" i="21"/>
  <c r="U594" i="21"/>
  <c r="U595" i="21"/>
  <c r="U596" i="21"/>
  <c r="U597" i="21"/>
  <c r="U598" i="21"/>
  <c r="U599" i="21"/>
  <c r="U600" i="21"/>
  <c r="U601" i="21"/>
  <c r="U602" i="21"/>
  <c r="U603" i="21"/>
  <c r="U604" i="21"/>
  <c r="U605" i="21"/>
  <c r="U606" i="21"/>
  <c r="U607" i="21"/>
  <c r="U608" i="21"/>
  <c r="U609" i="21"/>
  <c r="U610" i="21"/>
  <c r="U611" i="21"/>
  <c r="U612" i="21"/>
  <c r="U613" i="21"/>
  <c r="U614" i="21"/>
  <c r="U615" i="21"/>
  <c r="U616" i="21"/>
  <c r="U617" i="21"/>
  <c r="V617" i="21" s="1"/>
  <c r="U618" i="21"/>
  <c r="V618" i="21" s="1"/>
  <c r="U619" i="21"/>
  <c r="V619" i="21" s="1"/>
  <c r="U620" i="21"/>
  <c r="V620" i="21" s="1"/>
  <c r="U621" i="21"/>
  <c r="V621" i="21" s="1"/>
  <c r="U622" i="21"/>
  <c r="V622" i="21" s="1"/>
  <c r="U623" i="21"/>
  <c r="V623" i="21" s="1"/>
  <c r="U624" i="21"/>
  <c r="V624" i="21" s="1"/>
  <c r="U625" i="21"/>
  <c r="V625" i="21" s="1"/>
  <c r="U626" i="21"/>
  <c r="V626" i="21" s="1"/>
  <c r="U627" i="21"/>
  <c r="V627" i="21" s="1"/>
  <c r="U628" i="21"/>
  <c r="V628" i="21" s="1"/>
  <c r="U629" i="21"/>
  <c r="V629" i="21" s="1"/>
  <c r="U630" i="21"/>
  <c r="V630" i="21" s="1"/>
  <c r="U631" i="21"/>
  <c r="V631" i="21" s="1"/>
  <c r="U632" i="21"/>
  <c r="V632" i="21" s="1"/>
  <c r="U633" i="21"/>
  <c r="V633" i="21" s="1"/>
  <c r="U634" i="21"/>
  <c r="V634" i="21" s="1"/>
  <c r="U635" i="21"/>
  <c r="V635" i="21" s="1"/>
  <c r="U636" i="21"/>
  <c r="V636" i="21" s="1"/>
  <c r="U637" i="21"/>
  <c r="V637" i="21" s="1"/>
  <c r="U638" i="21"/>
  <c r="V638" i="21" s="1"/>
  <c r="U639" i="21"/>
  <c r="V639" i="21" s="1"/>
  <c r="U640" i="21"/>
  <c r="V640" i="21" s="1"/>
  <c r="U641" i="21"/>
  <c r="V641" i="21" s="1"/>
  <c r="U642" i="21"/>
  <c r="V642" i="21" s="1"/>
  <c r="U643" i="21"/>
  <c r="V643" i="21" s="1"/>
  <c r="U644" i="21"/>
  <c r="V644" i="21" s="1"/>
  <c r="U645" i="21"/>
  <c r="V645" i="21" s="1"/>
  <c r="U646" i="21"/>
  <c r="V646" i="21" s="1"/>
  <c r="U647" i="21"/>
  <c r="V647" i="21" s="1"/>
  <c r="U648" i="21"/>
  <c r="V648" i="21" s="1"/>
  <c r="U649" i="21"/>
  <c r="V649" i="21" s="1"/>
  <c r="U650" i="21"/>
  <c r="V650" i="21" s="1"/>
  <c r="U651" i="21"/>
  <c r="V651" i="21" s="1"/>
  <c r="U652" i="21"/>
  <c r="V652" i="21" s="1"/>
  <c r="U653" i="21"/>
  <c r="V653" i="21" s="1"/>
  <c r="U654" i="21"/>
  <c r="V654" i="21" s="1"/>
  <c r="U655" i="21"/>
  <c r="V655" i="21" s="1"/>
  <c r="U656" i="21"/>
  <c r="V656" i="21" s="1"/>
  <c r="U657" i="21"/>
  <c r="V657" i="21" s="1"/>
  <c r="U658" i="21"/>
  <c r="V658" i="21" s="1"/>
  <c r="U659" i="21"/>
  <c r="V659" i="21" s="1"/>
  <c r="U660" i="21"/>
  <c r="V660" i="21" s="1"/>
  <c r="U661" i="21"/>
  <c r="V661" i="21" s="1"/>
  <c r="U662" i="21"/>
  <c r="V662" i="21" s="1"/>
  <c r="U663" i="21"/>
  <c r="V663" i="21" s="1"/>
  <c r="U664" i="21"/>
  <c r="V664" i="21" s="1"/>
  <c r="U665" i="21"/>
  <c r="V665" i="21" s="1"/>
  <c r="U666" i="21"/>
  <c r="V666" i="21" s="1"/>
  <c r="U667" i="21"/>
  <c r="V667" i="21" s="1"/>
  <c r="U668" i="21"/>
  <c r="V668" i="21" s="1"/>
  <c r="U669" i="21"/>
  <c r="V669" i="21" s="1"/>
  <c r="U670" i="21"/>
  <c r="V670" i="21" s="1"/>
  <c r="U671" i="21"/>
  <c r="V671" i="21" s="1"/>
  <c r="U672" i="21"/>
  <c r="V672" i="21" s="1"/>
  <c r="U673" i="21"/>
  <c r="V673" i="21" s="1"/>
  <c r="U674" i="21"/>
  <c r="V674" i="21" s="1"/>
  <c r="U675" i="21"/>
  <c r="V675" i="21" s="1"/>
  <c r="U676" i="21"/>
  <c r="V676" i="21" s="1"/>
  <c r="U677" i="21"/>
  <c r="V677" i="21" s="1"/>
  <c r="U678" i="21"/>
  <c r="V678" i="21" s="1"/>
  <c r="U679" i="21"/>
  <c r="V679" i="21" s="1"/>
  <c r="U680" i="21"/>
  <c r="V680" i="21" s="1"/>
  <c r="U681" i="21"/>
  <c r="V681" i="21" s="1"/>
  <c r="U682" i="21"/>
  <c r="V682" i="21" s="1"/>
  <c r="U683" i="21"/>
  <c r="V683" i="21" s="1"/>
  <c r="U684" i="21"/>
  <c r="V684" i="21" s="1"/>
  <c r="U685" i="21"/>
  <c r="V685" i="21" s="1"/>
  <c r="U686" i="21"/>
  <c r="V686" i="21" s="1"/>
  <c r="U687" i="21"/>
  <c r="V687" i="21" s="1"/>
  <c r="U688" i="21"/>
  <c r="V688" i="21" s="1"/>
  <c r="U689" i="21"/>
  <c r="V689" i="21" s="1"/>
  <c r="U690" i="21"/>
  <c r="V690" i="21" s="1"/>
  <c r="U691" i="21"/>
  <c r="V691" i="21" s="1"/>
  <c r="U692" i="21"/>
  <c r="V692" i="21" s="1"/>
  <c r="U693" i="21"/>
  <c r="V693" i="21" s="1"/>
  <c r="U694" i="21"/>
  <c r="V694" i="21" s="1"/>
  <c r="U695" i="21"/>
  <c r="V695" i="21" s="1"/>
  <c r="U696" i="21"/>
  <c r="V696" i="21" s="1"/>
  <c r="U697" i="21"/>
  <c r="V697" i="21" s="1"/>
  <c r="U698" i="21"/>
  <c r="V698" i="21" s="1"/>
  <c r="U699" i="21"/>
  <c r="V699" i="21" s="1"/>
  <c r="U700" i="21"/>
  <c r="V700" i="21" s="1"/>
  <c r="U701" i="21"/>
  <c r="V701" i="21" s="1"/>
  <c r="U702" i="21"/>
  <c r="V702" i="21" s="1"/>
  <c r="U703" i="21"/>
  <c r="V703" i="21" s="1"/>
  <c r="U704" i="21"/>
  <c r="V704" i="21" s="1"/>
  <c r="U705" i="21"/>
  <c r="V705" i="21" s="1"/>
  <c r="U706" i="21"/>
  <c r="V706" i="21" s="1"/>
  <c r="U707" i="21"/>
  <c r="V707" i="21" s="1"/>
  <c r="U708" i="21"/>
  <c r="V708" i="21" s="1"/>
  <c r="U709" i="21"/>
  <c r="V709" i="21" s="1"/>
  <c r="U710" i="21"/>
  <c r="V710" i="21" s="1"/>
  <c r="U711" i="21"/>
  <c r="V711" i="21" s="1"/>
  <c r="U712" i="21"/>
  <c r="V712" i="21" s="1"/>
  <c r="U713" i="21"/>
  <c r="V713" i="21" s="1"/>
  <c r="U714" i="21"/>
  <c r="V714" i="21" s="1"/>
  <c r="U715" i="21"/>
  <c r="V715" i="21" s="1"/>
  <c r="U716" i="21"/>
  <c r="V716" i="21" s="1"/>
  <c r="U717" i="21"/>
  <c r="V717" i="21" s="1"/>
  <c r="U718" i="21"/>
  <c r="V718" i="21" s="1"/>
  <c r="U719" i="21"/>
  <c r="V719" i="21" s="1"/>
  <c r="U720" i="21"/>
  <c r="V720" i="21" s="1"/>
  <c r="U721" i="21"/>
  <c r="V721" i="21" s="1"/>
  <c r="U722" i="21"/>
  <c r="V722" i="21" s="1"/>
  <c r="U723" i="21"/>
  <c r="V723" i="21" s="1"/>
  <c r="U724" i="21"/>
  <c r="V724" i="21" s="1"/>
  <c r="U725" i="21"/>
  <c r="V725" i="21" s="1"/>
  <c r="U726" i="21"/>
  <c r="V726" i="21" s="1"/>
  <c r="U727" i="21"/>
  <c r="V727" i="21" s="1"/>
  <c r="U728" i="21"/>
  <c r="V728" i="21" s="1"/>
  <c r="U729" i="21"/>
  <c r="V729" i="21" s="1"/>
  <c r="U730" i="21"/>
  <c r="V730" i="21" s="1"/>
  <c r="U731" i="21"/>
  <c r="V731" i="21" s="1"/>
  <c r="U732" i="21"/>
  <c r="V732" i="21" s="1"/>
  <c r="U733" i="21"/>
  <c r="V733" i="21" s="1"/>
  <c r="U734" i="21"/>
  <c r="V734" i="21" s="1"/>
  <c r="U735" i="21"/>
  <c r="V735" i="21" s="1"/>
  <c r="U736" i="21"/>
  <c r="V736" i="21" s="1"/>
  <c r="L15" i="19"/>
  <c r="H63" i="19" l="1"/>
  <c r="H52" i="19"/>
  <c r="H61" i="19"/>
  <c r="H53" i="19"/>
  <c r="H58" i="19"/>
  <c r="H50" i="19"/>
  <c r="H55" i="19"/>
  <c r="H59" i="19"/>
  <c r="H51" i="19"/>
  <c r="H56" i="19"/>
  <c r="H60" i="19"/>
  <c r="H64" i="19"/>
  <c r="H57" i="19"/>
  <c r="H62" i="19"/>
  <c r="H54" i="19"/>
  <c r="S20" i="6"/>
  <c r="S21" i="6"/>
  <c r="S24" i="6"/>
  <c r="S25" i="6"/>
  <c r="S28" i="6"/>
  <c r="S18" i="6"/>
  <c r="S19" i="6"/>
  <c r="S22" i="6"/>
  <c r="S23" i="6"/>
  <c r="S26" i="6"/>
  <c r="S27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37" i="6" s="1"/>
  <c r="I749" i="6" s="1"/>
  <c r="I761" i="6" s="1"/>
  <c r="I773" i="6" s="1"/>
  <c r="I726" i="6"/>
  <c r="I738" i="6" s="1"/>
  <c r="I750" i="6" s="1"/>
  <c r="I762" i="6" s="1"/>
  <c r="I774" i="6" s="1"/>
  <c r="I727" i="6"/>
  <c r="I739" i="6" s="1"/>
  <c r="I751" i="6" s="1"/>
  <c r="I763" i="6" s="1"/>
  <c r="I775" i="6" s="1"/>
  <c r="I728" i="6"/>
  <c r="I740" i="6" s="1"/>
  <c r="I752" i="6" s="1"/>
  <c r="I764" i="6" s="1"/>
  <c r="I776" i="6" s="1"/>
  <c r="I729" i="6"/>
  <c r="I741" i="6" s="1"/>
  <c r="I753" i="6" s="1"/>
  <c r="I765" i="6" s="1"/>
  <c r="I777" i="6" s="1"/>
  <c r="I730" i="6"/>
  <c r="I742" i="6" s="1"/>
  <c r="I754" i="6" s="1"/>
  <c r="I766" i="6" s="1"/>
  <c r="I778" i="6" s="1"/>
  <c r="I731" i="6"/>
  <c r="I743" i="6" s="1"/>
  <c r="I755" i="6" s="1"/>
  <c r="I767" i="6" s="1"/>
  <c r="I779" i="6" s="1"/>
  <c r="I732" i="6"/>
  <c r="I744" i="6" s="1"/>
  <c r="I756" i="6" s="1"/>
  <c r="I768" i="6" s="1"/>
  <c r="I780" i="6" s="1"/>
  <c r="I733" i="6"/>
  <c r="I745" i="6" s="1"/>
  <c r="I757" i="6" s="1"/>
  <c r="I769" i="6" s="1"/>
  <c r="I781" i="6" s="1"/>
  <c r="I734" i="6"/>
  <c r="I746" i="6" s="1"/>
  <c r="I758" i="6" s="1"/>
  <c r="I770" i="6" s="1"/>
  <c r="I782" i="6" s="1"/>
  <c r="I735" i="6"/>
  <c r="I747" i="6" s="1"/>
  <c r="I759" i="6" s="1"/>
  <c r="I771" i="6" s="1"/>
  <c r="I783" i="6" s="1"/>
  <c r="I736" i="6"/>
  <c r="I748" i="6" s="1"/>
  <c r="I760" i="6" s="1"/>
  <c r="I772" i="6" s="1"/>
  <c r="I784" i="6" s="1"/>
  <c r="V616" i="2" l="1"/>
  <c r="U616" i="2"/>
  <c r="V615" i="2"/>
  <c r="U615" i="2"/>
  <c r="T615" i="2"/>
  <c r="V614" i="2"/>
  <c r="U614" i="2"/>
  <c r="T614" i="2"/>
  <c r="V613" i="2"/>
  <c r="U613" i="2"/>
  <c r="T613" i="2"/>
  <c r="V612" i="2"/>
  <c r="U612" i="2"/>
  <c r="T612" i="2"/>
  <c r="V611" i="2"/>
  <c r="U611" i="2"/>
  <c r="T611" i="2"/>
  <c r="V610" i="2"/>
  <c r="U610" i="2"/>
  <c r="T610" i="2"/>
  <c r="V609" i="2"/>
  <c r="U609" i="2"/>
  <c r="T609" i="2"/>
  <c r="V608" i="2"/>
  <c r="U608" i="2"/>
  <c r="T608" i="2"/>
  <c r="V607" i="2"/>
  <c r="U606" i="2"/>
  <c r="V605" i="2"/>
  <c r="U605" i="2"/>
  <c r="V604" i="2"/>
  <c r="U604" i="2"/>
  <c r="V603" i="2"/>
  <c r="U603" i="2"/>
  <c r="T603" i="2"/>
  <c r="V602" i="2"/>
  <c r="U602" i="2"/>
  <c r="T602" i="2"/>
  <c r="V601" i="2"/>
  <c r="U601" i="2"/>
  <c r="T601" i="2"/>
  <c r="V600" i="2"/>
  <c r="U600" i="2"/>
  <c r="T600" i="2"/>
  <c r="V599" i="2"/>
  <c r="U599" i="2"/>
  <c r="T599" i="2"/>
  <c r="V598" i="2"/>
  <c r="U598" i="2"/>
  <c r="T598" i="2"/>
  <c r="V597" i="2"/>
  <c r="U597" i="2"/>
  <c r="T597" i="2"/>
  <c r="V596" i="2"/>
  <c r="U596" i="2"/>
  <c r="T596" i="2"/>
  <c r="V595" i="2"/>
  <c r="U594" i="2"/>
  <c r="V593" i="2"/>
  <c r="U593" i="2"/>
  <c r="V592" i="2"/>
  <c r="U592" i="2"/>
  <c r="V591" i="2"/>
  <c r="U591" i="2"/>
  <c r="T591" i="2"/>
  <c r="V590" i="2"/>
  <c r="U590" i="2"/>
  <c r="T590" i="2"/>
  <c r="V589" i="2"/>
  <c r="U589" i="2"/>
  <c r="T589" i="2"/>
  <c r="V588" i="2"/>
  <c r="U588" i="2"/>
  <c r="T588" i="2"/>
  <c r="V587" i="2"/>
  <c r="U587" i="2"/>
  <c r="T587" i="2"/>
  <c r="V586" i="2"/>
  <c r="U586" i="2"/>
  <c r="T586" i="2"/>
  <c r="V585" i="2"/>
  <c r="U585" i="2"/>
  <c r="T585" i="2"/>
  <c r="V584" i="2"/>
  <c r="U584" i="2"/>
  <c r="T584" i="2"/>
  <c r="V583" i="2"/>
  <c r="U582" i="2"/>
  <c r="V581" i="2"/>
  <c r="U581" i="2"/>
  <c r="V580" i="2"/>
  <c r="U580" i="2"/>
  <c r="V579" i="2"/>
  <c r="U579" i="2"/>
  <c r="T579" i="2"/>
  <c r="V578" i="2"/>
  <c r="U578" i="2"/>
  <c r="T578" i="2"/>
  <c r="V577" i="2"/>
  <c r="U577" i="2"/>
  <c r="T577" i="2"/>
  <c r="V576" i="2"/>
  <c r="U576" i="2"/>
  <c r="T576" i="2"/>
  <c r="V575" i="2"/>
  <c r="U575" i="2"/>
  <c r="T575" i="2"/>
  <c r="V574" i="2"/>
  <c r="U574" i="2"/>
  <c r="T574" i="2"/>
  <c r="V573" i="2"/>
  <c r="U573" i="2"/>
  <c r="T573" i="2"/>
  <c r="V572" i="2"/>
  <c r="U572" i="2"/>
  <c r="T572" i="2"/>
  <c r="V571" i="2"/>
  <c r="U570" i="2"/>
  <c r="V569" i="2"/>
  <c r="U569" i="2"/>
  <c r="V568" i="2"/>
  <c r="U568" i="2"/>
  <c r="V567" i="2"/>
  <c r="U567" i="2"/>
  <c r="T567" i="2"/>
  <c r="V566" i="2"/>
  <c r="U566" i="2"/>
  <c r="T566" i="2"/>
  <c r="V565" i="2"/>
  <c r="U565" i="2"/>
  <c r="T565" i="2"/>
  <c r="V564" i="2"/>
  <c r="U564" i="2"/>
  <c r="T564" i="2"/>
  <c r="V563" i="2"/>
  <c r="U563" i="2"/>
  <c r="T563" i="2"/>
  <c r="V562" i="2"/>
  <c r="U562" i="2"/>
  <c r="T562" i="2"/>
  <c r="V561" i="2"/>
  <c r="U561" i="2"/>
  <c r="T561" i="2"/>
  <c r="V560" i="2"/>
  <c r="U560" i="2"/>
  <c r="T560" i="2"/>
  <c r="V559" i="2"/>
  <c r="U558" i="2"/>
  <c r="V557" i="2"/>
  <c r="U557" i="2"/>
  <c r="V556" i="2"/>
  <c r="U556" i="2"/>
  <c r="V555" i="2"/>
  <c r="U555" i="2"/>
  <c r="T555" i="2"/>
  <c r="V554" i="2"/>
  <c r="U554" i="2"/>
  <c r="T554" i="2"/>
  <c r="V553" i="2"/>
  <c r="U553" i="2"/>
  <c r="T553" i="2"/>
  <c r="V552" i="2"/>
  <c r="U552" i="2"/>
  <c r="T552" i="2"/>
  <c r="V551" i="2"/>
  <c r="U551" i="2"/>
  <c r="T551" i="2"/>
  <c r="V550" i="2"/>
  <c r="U550" i="2"/>
  <c r="T550" i="2"/>
  <c r="V549" i="2"/>
  <c r="U549" i="2"/>
  <c r="T549" i="2"/>
  <c r="V548" i="2"/>
  <c r="U548" i="2"/>
  <c r="T548" i="2"/>
  <c r="V547" i="2"/>
  <c r="U546" i="2"/>
  <c r="V545" i="2"/>
  <c r="U545" i="2"/>
  <c r="V544" i="2"/>
  <c r="U544" i="2"/>
  <c r="V543" i="2"/>
  <c r="U543" i="2"/>
  <c r="T543" i="2"/>
  <c r="V542" i="2"/>
  <c r="U542" i="2"/>
  <c r="T542" i="2"/>
  <c r="V541" i="2"/>
  <c r="U541" i="2"/>
  <c r="T541" i="2"/>
  <c r="V540" i="2"/>
  <c r="U540" i="2"/>
  <c r="T540" i="2"/>
  <c r="V539" i="2"/>
  <c r="U539" i="2"/>
  <c r="T539" i="2"/>
  <c r="V538" i="2"/>
  <c r="U538" i="2"/>
  <c r="T538" i="2"/>
  <c r="V537" i="2"/>
  <c r="U537" i="2"/>
  <c r="T537" i="2"/>
  <c r="V536" i="2"/>
  <c r="U536" i="2"/>
  <c r="T536" i="2"/>
  <c r="V535" i="2"/>
  <c r="U534" i="2"/>
  <c r="V533" i="2"/>
  <c r="U533" i="2"/>
  <c r="V532" i="2"/>
  <c r="U532" i="2"/>
  <c r="V531" i="2"/>
  <c r="U531" i="2"/>
  <c r="T531" i="2"/>
  <c r="V530" i="2"/>
  <c r="U530" i="2"/>
  <c r="T530" i="2"/>
  <c r="V529" i="2"/>
  <c r="U529" i="2"/>
  <c r="T529" i="2"/>
  <c r="V528" i="2"/>
  <c r="U528" i="2"/>
  <c r="T528" i="2"/>
  <c r="V527" i="2"/>
  <c r="U527" i="2"/>
  <c r="T527" i="2"/>
  <c r="V526" i="2"/>
  <c r="U526" i="2"/>
  <c r="T526" i="2"/>
  <c r="V525" i="2"/>
  <c r="U525" i="2"/>
  <c r="T525" i="2"/>
  <c r="V524" i="2"/>
  <c r="U524" i="2"/>
  <c r="T524" i="2"/>
  <c r="V523" i="2"/>
  <c r="U522" i="2"/>
  <c r="V521" i="2"/>
  <c r="U521" i="2"/>
  <c r="V520" i="2"/>
  <c r="U520" i="2"/>
  <c r="V519" i="2"/>
  <c r="U519" i="2"/>
  <c r="T519" i="2"/>
  <c r="V518" i="2"/>
  <c r="U518" i="2"/>
  <c r="T518" i="2"/>
  <c r="V517" i="2"/>
  <c r="U517" i="2"/>
  <c r="T517" i="2"/>
  <c r="V516" i="2"/>
  <c r="U516" i="2"/>
  <c r="T516" i="2"/>
  <c r="V515" i="2"/>
  <c r="U515" i="2"/>
  <c r="T515" i="2"/>
  <c r="V514" i="2"/>
  <c r="U514" i="2"/>
  <c r="T514" i="2"/>
  <c r="V513" i="2"/>
  <c r="U513" i="2"/>
  <c r="T513" i="2"/>
  <c r="V512" i="2"/>
  <c r="U512" i="2"/>
  <c r="T512" i="2"/>
  <c r="V511" i="2"/>
  <c r="U510" i="2"/>
  <c r="V509" i="2"/>
  <c r="U509" i="2"/>
  <c r="V508" i="2"/>
  <c r="U508" i="2"/>
  <c r="V507" i="2"/>
  <c r="U507" i="2"/>
  <c r="T507" i="2"/>
  <c r="V506" i="2"/>
  <c r="U506" i="2"/>
  <c r="T506" i="2"/>
  <c r="V505" i="2"/>
  <c r="U505" i="2"/>
  <c r="T505" i="2"/>
  <c r="V504" i="2"/>
  <c r="U504" i="2"/>
  <c r="T504" i="2"/>
  <c r="V503" i="2"/>
  <c r="U503" i="2"/>
  <c r="T503" i="2"/>
  <c r="V502" i="2"/>
  <c r="U502" i="2"/>
  <c r="T502" i="2"/>
  <c r="V501" i="2"/>
  <c r="U501" i="2"/>
  <c r="T501" i="2"/>
  <c r="V500" i="2"/>
  <c r="U500" i="2"/>
  <c r="T500" i="2"/>
  <c r="V499" i="2"/>
  <c r="U498" i="2"/>
  <c r="V497" i="2"/>
  <c r="U497" i="2"/>
  <c r="V496" i="2"/>
  <c r="U496" i="2"/>
  <c r="V495" i="2"/>
  <c r="U495" i="2"/>
  <c r="T495" i="2"/>
  <c r="V494" i="2"/>
  <c r="U494" i="2"/>
  <c r="T494" i="2"/>
  <c r="V493" i="2"/>
  <c r="U493" i="2"/>
  <c r="T493" i="2"/>
  <c r="V492" i="2"/>
  <c r="U492" i="2"/>
  <c r="T492" i="2"/>
  <c r="V491" i="2"/>
  <c r="U491" i="2"/>
  <c r="T491" i="2"/>
  <c r="V490" i="2"/>
  <c r="U490" i="2"/>
  <c r="T490" i="2"/>
  <c r="V489" i="2"/>
  <c r="U489" i="2"/>
  <c r="T489" i="2"/>
  <c r="V488" i="2"/>
  <c r="U488" i="2"/>
  <c r="T488" i="2"/>
  <c r="V487" i="2"/>
  <c r="U486" i="2"/>
  <c r="V485" i="2"/>
  <c r="U485" i="2"/>
  <c r="V484" i="2"/>
  <c r="U484" i="2"/>
  <c r="V483" i="2"/>
  <c r="U483" i="2"/>
  <c r="T483" i="2"/>
  <c r="V482" i="2"/>
  <c r="U482" i="2"/>
  <c r="T482" i="2"/>
  <c r="V481" i="2"/>
  <c r="U481" i="2"/>
  <c r="T481" i="2"/>
  <c r="V480" i="2"/>
  <c r="U480" i="2"/>
  <c r="T480" i="2"/>
  <c r="V479" i="2"/>
  <c r="U479" i="2"/>
  <c r="T479" i="2"/>
  <c r="V478" i="2"/>
  <c r="U478" i="2"/>
  <c r="T478" i="2"/>
  <c r="V477" i="2"/>
  <c r="U477" i="2"/>
  <c r="T477" i="2"/>
  <c r="V476" i="2"/>
  <c r="U476" i="2"/>
  <c r="T476" i="2"/>
  <c r="V475" i="2"/>
  <c r="U474" i="2"/>
  <c r="V473" i="2"/>
  <c r="U473" i="2"/>
  <c r="V472" i="2"/>
  <c r="U472" i="2"/>
  <c r="V471" i="2"/>
  <c r="U471" i="2"/>
  <c r="T471" i="2"/>
  <c r="V470" i="2"/>
  <c r="U470" i="2"/>
  <c r="T470" i="2"/>
  <c r="V469" i="2"/>
  <c r="U469" i="2"/>
  <c r="T469" i="2"/>
  <c r="V468" i="2"/>
  <c r="U468" i="2"/>
  <c r="T468" i="2"/>
  <c r="V467" i="2"/>
  <c r="U467" i="2"/>
  <c r="T467" i="2"/>
  <c r="V466" i="2"/>
  <c r="U466" i="2"/>
  <c r="T466" i="2"/>
  <c r="V465" i="2"/>
  <c r="U465" i="2"/>
  <c r="T465" i="2"/>
  <c r="V464" i="2"/>
  <c r="U464" i="2"/>
  <c r="T464" i="2"/>
  <c r="V463" i="2"/>
  <c r="U462" i="2"/>
  <c r="V461" i="2"/>
  <c r="U461" i="2"/>
  <c r="V460" i="2"/>
  <c r="U460" i="2"/>
  <c r="V459" i="2"/>
  <c r="U459" i="2"/>
  <c r="T459" i="2"/>
  <c r="V458" i="2"/>
  <c r="U458" i="2"/>
  <c r="T458" i="2"/>
  <c r="V457" i="2"/>
  <c r="U457" i="2"/>
  <c r="T457" i="2"/>
  <c r="V456" i="2"/>
  <c r="U456" i="2"/>
  <c r="T456" i="2"/>
  <c r="V455" i="2"/>
  <c r="U455" i="2"/>
  <c r="T455" i="2"/>
  <c r="V454" i="2"/>
  <c r="U454" i="2"/>
  <c r="T454" i="2"/>
  <c r="V453" i="2"/>
  <c r="U453" i="2"/>
  <c r="T453" i="2"/>
  <c r="V452" i="2"/>
  <c r="U452" i="2"/>
  <c r="T452" i="2"/>
  <c r="V451" i="2"/>
  <c r="U450" i="2"/>
  <c r="V449" i="2"/>
  <c r="U449" i="2"/>
  <c r="V448" i="2"/>
  <c r="U448" i="2"/>
  <c r="V447" i="2"/>
  <c r="U447" i="2"/>
  <c r="T447" i="2"/>
  <c r="V446" i="2"/>
  <c r="U446" i="2"/>
  <c r="T446" i="2"/>
  <c r="V445" i="2"/>
  <c r="U445" i="2"/>
  <c r="T445" i="2"/>
  <c r="V444" i="2"/>
  <c r="U444" i="2"/>
  <c r="T444" i="2"/>
  <c r="V443" i="2"/>
  <c r="U443" i="2"/>
  <c r="T443" i="2"/>
  <c r="V442" i="2"/>
  <c r="U442" i="2"/>
  <c r="T442" i="2"/>
  <c r="V441" i="2"/>
  <c r="U441" i="2"/>
  <c r="T441" i="2"/>
  <c r="V440" i="2"/>
  <c r="U440" i="2"/>
  <c r="T440" i="2"/>
  <c r="V439" i="2"/>
  <c r="U438" i="2"/>
  <c r="V437" i="2"/>
  <c r="U437" i="2"/>
  <c r="V436" i="2"/>
  <c r="U436" i="2"/>
  <c r="V435" i="2"/>
  <c r="U435" i="2"/>
  <c r="T435" i="2"/>
  <c r="V434" i="2"/>
  <c r="U434" i="2"/>
  <c r="T434" i="2"/>
  <c r="V433" i="2"/>
  <c r="U433" i="2"/>
  <c r="T433" i="2"/>
  <c r="V432" i="2"/>
  <c r="U432" i="2"/>
  <c r="T432" i="2"/>
  <c r="V431" i="2"/>
  <c r="U431" i="2"/>
  <c r="T431" i="2"/>
  <c r="V430" i="2"/>
  <c r="U430" i="2"/>
  <c r="T430" i="2"/>
  <c r="V429" i="2"/>
  <c r="U429" i="2"/>
  <c r="T429" i="2"/>
  <c r="V428" i="2"/>
  <c r="U428" i="2"/>
  <c r="T428" i="2"/>
  <c r="V427" i="2"/>
  <c r="U426" i="2"/>
  <c r="V425" i="2"/>
  <c r="U425" i="2"/>
  <c r="V424" i="2"/>
  <c r="U424" i="2"/>
  <c r="V423" i="2"/>
  <c r="U423" i="2"/>
  <c r="T423" i="2"/>
  <c r="V422" i="2"/>
  <c r="U422" i="2"/>
  <c r="T422" i="2"/>
  <c r="V421" i="2"/>
  <c r="U421" i="2"/>
  <c r="T421" i="2"/>
  <c r="V420" i="2"/>
  <c r="U420" i="2"/>
  <c r="T420" i="2"/>
  <c r="V419" i="2"/>
  <c r="U419" i="2"/>
  <c r="T419" i="2"/>
  <c r="V418" i="2"/>
  <c r="U418" i="2"/>
  <c r="T418" i="2"/>
  <c r="V417" i="2"/>
  <c r="U417" i="2"/>
  <c r="T417" i="2"/>
  <c r="V416" i="2"/>
  <c r="U416" i="2"/>
  <c r="T416" i="2"/>
  <c r="V415" i="2"/>
  <c r="U414" i="2"/>
  <c r="V413" i="2"/>
  <c r="U413" i="2"/>
  <c r="V412" i="2"/>
  <c r="U412" i="2"/>
  <c r="V411" i="2"/>
  <c r="U411" i="2"/>
  <c r="T411" i="2"/>
  <c r="V410" i="2"/>
  <c r="U410" i="2"/>
  <c r="T410" i="2"/>
  <c r="V409" i="2"/>
  <c r="U409" i="2"/>
  <c r="T409" i="2"/>
  <c r="V408" i="2"/>
  <c r="U408" i="2"/>
  <c r="T408" i="2"/>
  <c r="V407" i="2"/>
  <c r="U407" i="2"/>
  <c r="T407" i="2"/>
  <c r="V406" i="2"/>
  <c r="U406" i="2"/>
  <c r="T406" i="2"/>
  <c r="V405" i="2"/>
  <c r="U405" i="2"/>
  <c r="T405" i="2"/>
  <c r="V404" i="2"/>
  <c r="U404" i="2"/>
  <c r="T404" i="2"/>
  <c r="V403" i="2"/>
  <c r="U402" i="2"/>
  <c r="V401" i="2"/>
  <c r="U401" i="2"/>
  <c r="V400" i="2"/>
  <c r="U400" i="2"/>
  <c r="V399" i="2"/>
  <c r="U399" i="2"/>
  <c r="T399" i="2"/>
  <c r="V398" i="2"/>
  <c r="U398" i="2"/>
  <c r="T398" i="2"/>
  <c r="V397" i="2"/>
  <c r="U397" i="2"/>
  <c r="T397" i="2"/>
  <c r="V396" i="2"/>
  <c r="U396" i="2"/>
  <c r="T396" i="2"/>
  <c r="V395" i="2"/>
  <c r="U395" i="2"/>
  <c r="T395" i="2"/>
  <c r="V394" i="2"/>
  <c r="U394" i="2"/>
  <c r="T394" i="2"/>
  <c r="V393" i="2"/>
  <c r="U393" i="2"/>
  <c r="T393" i="2"/>
  <c r="V392" i="2"/>
  <c r="U392" i="2"/>
  <c r="T392" i="2"/>
  <c r="V391" i="2"/>
  <c r="U390" i="2"/>
  <c r="V389" i="2"/>
  <c r="U389" i="2"/>
  <c r="V388" i="2"/>
  <c r="U388" i="2"/>
  <c r="V387" i="2"/>
  <c r="U387" i="2"/>
  <c r="T387" i="2"/>
  <c r="V386" i="2"/>
  <c r="U386" i="2"/>
  <c r="T386" i="2"/>
  <c r="V385" i="2"/>
  <c r="U385" i="2"/>
  <c r="T385" i="2"/>
  <c r="V384" i="2"/>
  <c r="U384" i="2"/>
  <c r="T384" i="2"/>
  <c r="V383" i="2"/>
  <c r="U383" i="2"/>
  <c r="T383" i="2"/>
  <c r="V382" i="2"/>
  <c r="U382" i="2"/>
  <c r="T382" i="2"/>
  <c r="V381" i="2"/>
  <c r="U381" i="2"/>
  <c r="T381" i="2"/>
  <c r="V380" i="2"/>
  <c r="U380" i="2"/>
  <c r="T380" i="2"/>
  <c r="V379" i="2"/>
  <c r="U378" i="2"/>
  <c r="V377" i="2"/>
  <c r="U377" i="2"/>
  <c r="V376" i="2"/>
  <c r="U376" i="2"/>
  <c r="V375" i="2"/>
  <c r="U375" i="2"/>
  <c r="T375" i="2"/>
  <c r="V374" i="2"/>
  <c r="U374" i="2"/>
  <c r="T374" i="2"/>
  <c r="V373" i="2"/>
  <c r="U373" i="2"/>
  <c r="T373" i="2"/>
  <c r="V372" i="2"/>
  <c r="U372" i="2"/>
  <c r="T372" i="2"/>
  <c r="V371" i="2"/>
  <c r="U371" i="2"/>
  <c r="T371" i="2"/>
  <c r="V370" i="2"/>
  <c r="U370" i="2"/>
  <c r="T370" i="2"/>
  <c r="V369" i="2"/>
  <c r="U369" i="2"/>
  <c r="T369" i="2"/>
  <c r="V368" i="2"/>
  <c r="U368" i="2"/>
  <c r="T368" i="2"/>
  <c r="V367" i="2"/>
  <c r="U366" i="2"/>
  <c r="V365" i="2"/>
  <c r="U365" i="2"/>
  <c r="V364" i="2"/>
  <c r="U364" i="2"/>
  <c r="V363" i="2"/>
  <c r="U363" i="2"/>
  <c r="T363" i="2"/>
  <c r="V362" i="2"/>
  <c r="U362" i="2"/>
  <c r="T362" i="2"/>
  <c r="V361" i="2"/>
  <c r="U361" i="2"/>
  <c r="T361" i="2"/>
  <c r="V360" i="2"/>
  <c r="U360" i="2"/>
  <c r="T360" i="2"/>
  <c r="V359" i="2"/>
  <c r="U359" i="2"/>
  <c r="T359" i="2"/>
  <c r="V358" i="2"/>
  <c r="U358" i="2"/>
  <c r="T358" i="2"/>
  <c r="V357" i="2"/>
  <c r="U357" i="2"/>
  <c r="T357" i="2"/>
  <c r="V356" i="2"/>
  <c r="U356" i="2"/>
  <c r="T356" i="2"/>
  <c r="V355" i="2"/>
  <c r="U354" i="2"/>
  <c r="V353" i="2"/>
  <c r="U353" i="2"/>
  <c r="V352" i="2"/>
  <c r="U352" i="2"/>
  <c r="V351" i="2"/>
  <c r="U351" i="2"/>
  <c r="T351" i="2"/>
  <c r="V350" i="2"/>
  <c r="U350" i="2"/>
  <c r="T350" i="2"/>
  <c r="V349" i="2"/>
  <c r="U349" i="2"/>
  <c r="T349" i="2"/>
  <c r="V348" i="2"/>
  <c r="U348" i="2"/>
  <c r="T348" i="2"/>
  <c r="V347" i="2"/>
  <c r="U347" i="2"/>
  <c r="T347" i="2"/>
  <c r="V346" i="2"/>
  <c r="U346" i="2"/>
  <c r="T346" i="2"/>
  <c r="V345" i="2"/>
  <c r="U345" i="2"/>
  <c r="T345" i="2"/>
  <c r="V344" i="2"/>
  <c r="U344" i="2"/>
  <c r="T344" i="2"/>
  <c r="V343" i="2"/>
  <c r="U342" i="2"/>
  <c r="V341" i="2"/>
  <c r="U341" i="2"/>
  <c r="V340" i="2"/>
  <c r="U340" i="2"/>
  <c r="V339" i="2"/>
  <c r="U339" i="2"/>
  <c r="T339" i="2"/>
  <c r="V338" i="2"/>
  <c r="U338" i="2"/>
  <c r="T338" i="2"/>
  <c r="V337" i="2"/>
  <c r="U337" i="2"/>
  <c r="T337" i="2"/>
  <c r="V336" i="2"/>
  <c r="U336" i="2"/>
  <c r="T336" i="2"/>
  <c r="V335" i="2"/>
  <c r="U335" i="2"/>
  <c r="T335" i="2"/>
  <c r="V334" i="2"/>
  <c r="U334" i="2"/>
  <c r="T334" i="2"/>
  <c r="V333" i="2"/>
  <c r="U333" i="2"/>
  <c r="T333" i="2"/>
  <c r="V332" i="2"/>
  <c r="U332" i="2"/>
  <c r="T332" i="2"/>
  <c r="V331" i="2"/>
  <c r="U330" i="2"/>
  <c r="V329" i="2"/>
  <c r="U329" i="2"/>
  <c r="V328" i="2"/>
  <c r="U328" i="2"/>
  <c r="V327" i="2"/>
  <c r="U327" i="2"/>
  <c r="T327" i="2"/>
  <c r="V326" i="2"/>
  <c r="U326" i="2"/>
  <c r="T326" i="2"/>
  <c r="V325" i="2"/>
  <c r="U325" i="2"/>
  <c r="T325" i="2"/>
  <c r="V324" i="2"/>
  <c r="U324" i="2"/>
  <c r="T324" i="2"/>
  <c r="V323" i="2"/>
  <c r="U323" i="2"/>
  <c r="T323" i="2"/>
  <c r="V322" i="2"/>
  <c r="U322" i="2"/>
  <c r="T322" i="2"/>
  <c r="V321" i="2"/>
  <c r="U321" i="2"/>
  <c r="T321" i="2"/>
  <c r="V320" i="2"/>
  <c r="U320" i="2"/>
  <c r="T320" i="2"/>
  <c r="V319" i="2"/>
  <c r="U318" i="2"/>
  <c r="V317" i="2"/>
  <c r="U317" i="2"/>
  <c r="V316" i="2"/>
  <c r="U316" i="2"/>
  <c r="V315" i="2"/>
  <c r="U315" i="2"/>
  <c r="T315" i="2"/>
  <c r="V314" i="2"/>
  <c r="U314" i="2"/>
  <c r="T314" i="2"/>
  <c r="V313" i="2"/>
  <c r="U313" i="2"/>
  <c r="T313" i="2"/>
  <c r="V312" i="2"/>
  <c r="U312" i="2"/>
  <c r="T312" i="2"/>
  <c r="V311" i="2"/>
  <c r="U311" i="2"/>
  <c r="T311" i="2"/>
  <c r="V310" i="2"/>
  <c r="U310" i="2"/>
  <c r="T310" i="2"/>
  <c r="V309" i="2"/>
  <c r="U309" i="2"/>
  <c r="T309" i="2"/>
  <c r="V308" i="2"/>
  <c r="U308" i="2"/>
  <c r="T308" i="2"/>
  <c r="V307" i="2"/>
  <c r="U306" i="2"/>
  <c r="V305" i="2"/>
  <c r="U305" i="2"/>
  <c r="V304" i="2"/>
  <c r="U304" i="2"/>
  <c r="V303" i="2"/>
  <c r="U303" i="2"/>
  <c r="T303" i="2"/>
  <c r="V302" i="2"/>
  <c r="U302" i="2"/>
  <c r="T302" i="2"/>
  <c r="V301" i="2"/>
  <c r="U301" i="2"/>
  <c r="T301" i="2"/>
  <c r="V300" i="2"/>
  <c r="U300" i="2"/>
  <c r="T300" i="2"/>
  <c r="J405" i="5" l="1"/>
  <c r="J401" i="5"/>
  <c r="J402" i="5"/>
  <c r="J403" i="5"/>
  <c r="J404" i="5"/>
  <c r="Z403" i="21" l="1"/>
  <c r="R403" i="21" s="1"/>
  <c r="Z402" i="21"/>
  <c r="R402" i="21" s="1"/>
  <c r="Z401" i="21"/>
  <c r="R401" i="21" s="1"/>
  <c r="Z404" i="21"/>
  <c r="R404" i="21" s="1"/>
  <c r="Z405" i="21"/>
  <c r="R405" i="21" s="1"/>
  <c r="W403" i="5"/>
  <c r="W404" i="5"/>
  <c r="W405" i="5"/>
  <c r="U401" i="21"/>
  <c r="U404" i="21"/>
  <c r="U402" i="21"/>
  <c r="W402" i="5"/>
  <c r="U403" i="21"/>
  <c r="W401" i="5"/>
  <c r="U405" i="21"/>
  <c r="J399" i="5" l="1"/>
  <c r="J397" i="5"/>
  <c r="J400" i="5"/>
  <c r="J398" i="5"/>
  <c r="Z398" i="21" l="1"/>
  <c r="R398" i="21" s="1"/>
  <c r="Z400" i="21"/>
  <c r="R400" i="21" s="1"/>
  <c r="Z397" i="21"/>
  <c r="R397" i="21" s="1"/>
  <c r="Z399" i="21"/>
  <c r="R399" i="21" s="1"/>
  <c r="W400" i="5"/>
  <c r="U400" i="21"/>
  <c r="W397" i="5"/>
  <c r="U397" i="21"/>
  <c r="W399" i="5"/>
  <c r="U399" i="21"/>
  <c r="W398" i="5"/>
  <c r="U398" i="21"/>
  <c r="B544" i="50"/>
  <c r="B556" i="50" s="1"/>
  <c r="B568" i="50" s="1"/>
  <c r="B580" i="50" s="1"/>
  <c r="B592" i="50" s="1"/>
  <c r="B604" i="50" s="1"/>
  <c r="B616" i="50" s="1"/>
  <c r="B628" i="50" s="1"/>
  <c r="B640" i="50" s="1"/>
  <c r="B652" i="50" s="1"/>
  <c r="B664" i="50" s="1"/>
  <c r="B676" i="50" s="1"/>
  <c r="B688" i="50" s="1"/>
  <c r="B700" i="50" s="1"/>
  <c r="B712" i="50" s="1"/>
  <c r="B724" i="50" s="1"/>
  <c r="B736" i="50" s="1"/>
  <c r="B748" i="50" s="1"/>
  <c r="B760" i="50" s="1"/>
  <c r="B772" i="50" s="1"/>
  <c r="B784" i="50" s="1"/>
  <c r="B796" i="50" s="1"/>
  <c r="B808" i="50" s="1"/>
  <c r="B820" i="50" s="1"/>
  <c r="B832" i="50" s="1"/>
  <c r="B844" i="50" s="1"/>
  <c r="B856" i="50" s="1"/>
  <c r="A544" i="50"/>
  <c r="A556" i="50" s="1"/>
  <c r="A568" i="50" s="1"/>
  <c r="A580" i="50" s="1"/>
  <c r="A592" i="50" s="1"/>
  <c r="A604" i="50" s="1"/>
  <c r="A616" i="50" s="1"/>
  <c r="A628" i="50" s="1"/>
  <c r="A640" i="50" s="1"/>
  <c r="A652" i="50" s="1"/>
  <c r="A664" i="50" s="1"/>
  <c r="A676" i="50" s="1"/>
  <c r="A688" i="50" s="1"/>
  <c r="A700" i="50" s="1"/>
  <c r="A712" i="50" s="1"/>
  <c r="A724" i="50" s="1"/>
  <c r="A736" i="50" s="1"/>
  <c r="A748" i="50" s="1"/>
  <c r="A760" i="50" s="1"/>
  <c r="A772" i="50" s="1"/>
  <c r="A784" i="50" s="1"/>
  <c r="A796" i="50" s="1"/>
  <c r="A808" i="50" s="1"/>
  <c r="A820" i="50" s="1"/>
  <c r="A832" i="50" s="1"/>
  <c r="A844" i="50" s="1"/>
  <c r="A856" i="50" s="1"/>
  <c r="B543" i="50"/>
  <c r="B555" i="50" s="1"/>
  <c r="B567" i="50" s="1"/>
  <c r="B579" i="50" s="1"/>
  <c r="B591" i="50" s="1"/>
  <c r="B603" i="50" s="1"/>
  <c r="B615" i="50" s="1"/>
  <c r="B627" i="50" s="1"/>
  <c r="B639" i="50" s="1"/>
  <c r="B651" i="50" s="1"/>
  <c r="B663" i="50" s="1"/>
  <c r="B675" i="50" s="1"/>
  <c r="B687" i="50" s="1"/>
  <c r="B699" i="50" s="1"/>
  <c r="B711" i="50" s="1"/>
  <c r="B723" i="50" s="1"/>
  <c r="B735" i="50" s="1"/>
  <c r="B747" i="50" s="1"/>
  <c r="B759" i="50" s="1"/>
  <c r="B771" i="50" s="1"/>
  <c r="B783" i="50" s="1"/>
  <c r="B795" i="50" s="1"/>
  <c r="B807" i="50" s="1"/>
  <c r="B819" i="50" s="1"/>
  <c r="B831" i="50" s="1"/>
  <c r="B843" i="50" s="1"/>
  <c r="B855" i="50" s="1"/>
  <c r="A543" i="50"/>
  <c r="A555" i="50" s="1"/>
  <c r="A567" i="50" s="1"/>
  <c r="A579" i="50" s="1"/>
  <c r="A591" i="50" s="1"/>
  <c r="A603" i="50" s="1"/>
  <c r="A615" i="50" s="1"/>
  <c r="A627" i="50" s="1"/>
  <c r="A639" i="50" s="1"/>
  <c r="A651" i="50" s="1"/>
  <c r="A663" i="50" s="1"/>
  <c r="A675" i="50" s="1"/>
  <c r="A687" i="50" s="1"/>
  <c r="A699" i="50" s="1"/>
  <c r="A711" i="50" s="1"/>
  <c r="A723" i="50" s="1"/>
  <c r="A735" i="50" s="1"/>
  <c r="A747" i="50" s="1"/>
  <c r="A759" i="50" s="1"/>
  <c r="A771" i="50" s="1"/>
  <c r="A783" i="50" s="1"/>
  <c r="A795" i="50" s="1"/>
  <c r="A807" i="50" s="1"/>
  <c r="A819" i="50" s="1"/>
  <c r="A831" i="50" s="1"/>
  <c r="A843" i="50" s="1"/>
  <c r="A855" i="50" s="1"/>
  <c r="B542" i="50"/>
  <c r="B554" i="50" s="1"/>
  <c r="B566" i="50" s="1"/>
  <c r="B578" i="50" s="1"/>
  <c r="B590" i="50" s="1"/>
  <c r="B602" i="50" s="1"/>
  <c r="B614" i="50" s="1"/>
  <c r="B626" i="50" s="1"/>
  <c r="B638" i="50" s="1"/>
  <c r="B650" i="50" s="1"/>
  <c r="B662" i="50" s="1"/>
  <c r="B674" i="50" s="1"/>
  <c r="B686" i="50" s="1"/>
  <c r="B698" i="50" s="1"/>
  <c r="B710" i="50" s="1"/>
  <c r="B722" i="50" s="1"/>
  <c r="B734" i="50" s="1"/>
  <c r="B746" i="50" s="1"/>
  <c r="B758" i="50" s="1"/>
  <c r="B770" i="50" s="1"/>
  <c r="B782" i="50" s="1"/>
  <c r="B794" i="50" s="1"/>
  <c r="B806" i="50" s="1"/>
  <c r="B818" i="50" s="1"/>
  <c r="B830" i="50" s="1"/>
  <c r="B842" i="50" s="1"/>
  <c r="B854" i="50" s="1"/>
  <c r="A542" i="50"/>
  <c r="A554" i="50" s="1"/>
  <c r="A566" i="50" s="1"/>
  <c r="A578" i="50" s="1"/>
  <c r="A590" i="50" s="1"/>
  <c r="A602" i="50" s="1"/>
  <c r="A614" i="50" s="1"/>
  <c r="A626" i="50" s="1"/>
  <c r="A638" i="50" s="1"/>
  <c r="A650" i="50" s="1"/>
  <c r="A662" i="50" s="1"/>
  <c r="A674" i="50" s="1"/>
  <c r="A686" i="50" s="1"/>
  <c r="A698" i="50" s="1"/>
  <c r="A710" i="50" s="1"/>
  <c r="A722" i="50" s="1"/>
  <c r="A734" i="50" s="1"/>
  <c r="A746" i="50" s="1"/>
  <c r="A758" i="50" s="1"/>
  <c r="A770" i="50" s="1"/>
  <c r="A782" i="50" s="1"/>
  <c r="A794" i="50" s="1"/>
  <c r="A806" i="50" s="1"/>
  <c r="A818" i="50" s="1"/>
  <c r="A830" i="50" s="1"/>
  <c r="A842" i="50" s="1"/>
  <c r="A854" i="50" s="1"/>
  <c r="B541" i="50"/>
  <c r="B553" i="50" s="1"/>
  <c r="B565" i="50" s="1"/>
  <c r="B577" i="50" s="1"/>
  <c r="B589" i="50" s="1"/>
  <c r="B601" i="50" s="1"/>
  <c r="B613" i="50" s="1"/>
  <c r="B625" i="50" s="1"/>
  <c r="B637" i="50" s="1"/>
  <c r="B649" i="50" s="1"/>
  <c r="B661" i="50" s="1"/>
  <c r="B673" i="50" s="1"/>
  <c r="B685" i="50" s="1"/>
  <c r="B697" i="50" s="1"/>
  <c r="B709" i="50" s="1"/>
  <c r="B721" i="50" s="1"/>
  <c r="B733" i="50" s="1"/>
  <c r="B745" i="50" s="1"/>
  <c r="B757" i="50" s="1"/>
  <c r="B769" i="50" s="1"/>
  <c r="B781" i="50" s="1"/>
  <c r="B793" i="50" s="1"/>
  <c r="B805" i="50" s="1"/>
  <c r="B817" i="50" s="1"/>
  <c r="B829" i="50" s="1"/>
  <c r="B841" i="50" s="1"/>
  <c r="B853" i="50" s="1"/>
  <c r="A541" i="50"/>
  <c r="A553" i="50" s="1"/>
  <c r="A565" i="50" s="1"/>
  <c r="A577" i="50" s="1"/>
  <c r="A589" i="50" s="1"/>
  <c r="A601" i="50" s="1"/>
  <c r="A613" i="50" s="1"/>
  <c r="A625" i="50" s="1"/>
  <c r="A637" i="50" s="1"/>
  <c r="A649" i="50" s="1"/>
  <c r="A661" i="50" s="1"/>
  <c r="A673" i="50" s="1"/>
  <c r="A685" i="50" s="1"/>
  <c r="A697" i="50" s="1"/>
  <c r="A709" i="50" s="1"/>
  <c r="A721" i="50" s="1"/>
  <c r="A733" i="50" s="1"/>
  <c r="A745" i="50" s="1"/>
  <c r="A757" i="50" s="1"/>
  <c r="A769" i="50" s="1"/>
  <c r="A781" i="50" s="1"/>
  <c r="A793" i="50" s="1"/>
  <c r="A805" i="50" s="1"/>
  <c r="A817" i="50" s="1"/>
  <c r="A829" i="50" s="1"/>
  <c r="A841" i="50" s="1"/>
  <c r="A853" i="50" s="1"/>
  <c r="B540" i="50"/>
  <c r="B552" i="50" s="1"/>
  <c r="B564" i="50" s="1"/>
  <c r="B576" i="50" s="1"/>
  <c r="B588" i="50" s="1"/>
  <c r="B600" i="50" s="1"/>
  <c r="B612" i="50" s="1"/>
  <c r="B624" i="50" s="1"/>
  <c r="B636" i="50" s="1"/>
  <c r="B648" i="50" s="1"/>
  <c r="B660" i="50" s="1"/>
  <c r="B672" i="50" s="1"/>
  <c r="B684" i="50" s="1"/>
  <c r="B696" i="50" s="1"/>
  <c r="B708" i="50" s="1"/>
  <c r="B720" i="50" s="1"/>
  <c r="B732" i="50" s="1"/>
  <c r="B744" i="50" s="1"/>
  <c r="B756" i="50" s="1"/>
  <c r="B768" i="50" s="1"/>
  <c r="B780" i="50" s="1"/>
  <c r="B792" i="50" s="1"/>
  <c r="B804" i="50" s="1"/>
  <c r="B816" i="50" s="1"/>
  <c r="B828" i="50" s="1"/>
  <c r="B840" i="50" s="1"/>
  <c r="B852" i="50" s="1"/>
  <c r="A540" i="50"/>
  <c r="A552" i="50" s="1"/>
  <c r="A564" i="50" s="1"/>
  <c r="A576" i="50" s="1"/>
  <c r="A588" i="50" s="1"/>
  <c r="A600" i="50" s="1"/>
  <c r="A612" i="50" s="1"/>
  <c r="A624" i="50" s="1"/>
  <c r="A636" i="50" s="1"/>
  <c r="A648" i="50" s="1"/>
  <c r="A660" i="50" s="1"/>
  <c r="A672" i="50" s="1"/>
  <c r="A684" i="50" s="1"/>
  <c r="A696" i="50" s="1"/>
  <c r="A708" i="50" s="1"/>
  <c r="A720" i="50" s="1"/>
  <c r="A732" i="50" s="1"/>
  <c r="A744" i="50" s="1"/>
  <c r="A756" i="50" s="1"/>
  <c r="A768" i="50" s="1"/>
  <c r="A780" i="50" s="1"/>
  <c r="A792" i="50" s="1"/>
  <c r="A804" i="50" s="1"/>
  <c r="A816" i="50" s="1"/>
  <c r="A828" i="50" s="1"/>
  <c r="A840" i="50" s="1"/>
  <c r="A852" i="50" s="1"/>
  <c r="B539" i="50"/>
  <c r="B551" i="50" s="1"/>
  <c r="B563" i="50" s="1"/>
  <c r="B575" i="50" s="1"/>
  <c r="B587" i="50" s="1"/>
  <c r="B599" i="50" s="1"/>
  <c r="B611" i="50" s="1"/>
  <c r="B623" i="50" s="1"/>
  <c r="B635" i="50" s="1"/>
  <c r="B647" i="50" s="1"/>
  <c r="B659" i="50" s="1"/>
  <c r="B671" i="50" s="1"/>
  <c r="B683" i="50" s="1"/>
  <c r="B695" i="50" s="1"/>
  <c r="B707" i="50" s="1"/>
  <c r="B719" i="50" s="1"/>
  <c r="B731" i="50" s="1"/>
  <c r="B743" i="50" s="1"/>
  <c r="B755" i="50" s="1"/>
  <c r="B767" i="50" s="1"/>
  <c r="B779" i="50" s="1"/>
  <c r="B791" i="50" s="1"/>
  <c r="B803" i="50" s="1"/>
  <c r="B815" i="50" s="1"/>
  <c r="B827" i="50" s="1"/>
  <c r="B839" i="50" s="1"/>
  <c r="B851" i="50" s="1"/>
  <c r="A539" i="50"/>
  <c r="A551" i="50" s="1"/>
  <c r="A563" i="50" s="1"/>
  <c r="A575" i="50" s="1"/>
  <c r="A587" i="50" s="1"/>
  <c r="A599" i="50" s="1"/>
  <c r="A611" i="50" s="1"/>
  <c r="A623" i="50" s="1"/>
  <c r="A635" i="50" s="1"/>
  <c r="A647" i="50" s="1"/>
  <c r="A659" i="50" s="1"/>
  <c r="A671" i="50" s="1"/>
  <c r="A683" i="50" s="1"/>
  <c r="A695" i="50" s="1"/>
  <c r="A707" i="50" s="1"/>
  <c r="A719" i="50" s="1"/>
  <c r="A731" i="50" s="1"/>
  <c r="A743" i="50" s="1"/>
  <c r="A755" i="50" s="1"/>
  <c r="A767" i="50" s="1"/>
  <c r="A779" i="50" s="1"/>
  <c r="A791" i="50" s="1"/>
  <c r="A803" i="50" s="1"/>
  <c r="A815" i="50" s="1"/>
  <c r="A827" i="50" s="1"/>
  <c r="A839" i="50" s="1"/>
  <c r="A851" i="50" s="1"/>
  <c r="B538" i="50"/>
  <c r="B550" i="50" s="1"/>
  <c r="B562" i="50" s="1"/>
  <c r="B574" i="50" s="1"/>
  <c r="B586" i="50" s="1"/>
  <c r="B598" i="50" s="1"/>
  <c r="B610" i="50" s="1"/>
  <c r="B622" i="50" s="1"/>
  <c r="B634" i="50" s="1"/>
  <c r="B646" i="50" s="1"/>
  <c r="B658" i="50" s="1"/>
  <c r="B670" i="50" s="1"/>
  <c r="B682" i="50" s="1"/>
  <c r="B694" i="50" s="1"/>
  <c r="B706" i="50" s="1"/>
  <c r="B718" i="50" s="1"/>
  <c r="B730" i="50" s="1"/>
  <c r="B742" i="50" s="1"/>
  <c r="B754" i="50" s="1"/>
  <c r="B766" i="50" s="1"/>
  <c r="B778" i="50" s="1"/>
  <c r="B790" i="50" s="1"/>
  <c r="B802" i="50" s="1"/>
  <c r="B814" i="50" s="1"/>
  <c r="B826" i="50" s="1"/>
  <c r="B838" i="50" s="1"/>
  <c r="B850" i="50" s="1"/>
  <c r="A538" i="50"/>
  <c r="A550" i="50" s="1"/>
  <c r="A562" i="50" s="1"/>
  <c r="A574" i="50" s="1"/>
  <c r="A586" i="50" s="1"/>
  <c r="A598" i="50" s="1"/>
  <c r="A610" i="50" s="1"/>
  <c r="A622" i="50" s="1"/>
  <c r="A634" i="50" s="1"/>
  <c r="A646" i="50" s="1"/>
  <c r="A658" i="50" s="1"/>
  <c r="A670" i="50" s="1"/>
  <c r="A682" i="50" s="1"/>
  <c r="A694" i="50" s="1"/>
  <c r="A706" i="50" s="1"/>
  <c r="A718" i="50" s="1"/>
  <c r="A730" i="50" s="1"/>
  <c r="A742" i="50" s="1"/>
  <c r="A754" i="50" s="1"/>
  <c r="A766" i="50" s="1"/>
  <c r="A778" i="50" s="1"/>
  <c r="A790" i="50" s="1"/>
  <c r="A802" i="50" s="1"/>
  <c r="A814" i="50" s="1"/>
  <c r="A826" i="50" s="1"/>
  <c r="A838" i="50" s="1"/>
  <c r="A850" i="50" s="1"/>
  <c r="B537" i="50"/>
  <c r="B549" i="50" s="1"/>
  <c r="B561" i="50" s="1"/>
  <c r="B573" i="50" s="1"/>
  <c r="B585" i="50" s="1"/>
  <c r="B597" i="50" s="1"/>
  <c r="B609" i="50" s="1"/>
  <c r="B621" i="50" s="1"/>
  <c r="B633" i="50" s="1"/>
  <c r="B645" i="50" s="1"/>
  <c r="B657" i="50" s="1"/>
  <c r="B669" i="50" s="1"/>
  <c r="B681" i="50" s="1"/>
  <c r="B693" i="50" s="1"/>
  <c r="B705" i="50" s="1"/>
  <c r="B717" i="50" s="1"/>
  <c r="B729" i="50" s="1"/>
  <c r="B741" i="50" s="1"/>
  <c r="B753" i="50" s="1"/>
  <c r="B765" i="50" s="1"/>
  <c r="B777" i="50" s="1"/>
  <c r="B789" i="50" s="1"/>
  <c r="B801" i="50" s="1"/>
  <c r="B813" i="50" s="1"/>
  <c r="B825" i="50" s="1"/>
  <c r="B837" i="50" s="1"/>
  <c r="B849" i="50" s="1"/>
  <c r="A537" i="50"/>
  <c r="A549" i="50" s="1"/>
  <c r="A561" i="50" s="1"/>
  <c r="A573" i="50" s="1"/>
  <c r="A585" i="50" s="1"/>
  <c r="A597" i="50" s="1"/>
  <c r="A609" i="50" s="1"/>
  <c r="A621" i="50" s="1"/>
  <c r="A633" i="50" s="1"/>
  <c r="A645" i="50" s="1"/>
  <c r="A657" i="50" s="1"/>
  <c r="A669" i="50" s="1"/>
  <c r="A681" i="50" s="1"/>
  <c r="A693" i="50" s="1"/>
  <c r="A705" i="50" s="1"/>
  <c r="A717" i="50" s="1"/>
  <c r="A729" i="50" s="1"/>
  <c r="A741" i="50" s="1"/>
  <c r="A753" i="50" s="1"/>
  <c r="A765" i="50" s="1"/>
  <c r="A777" i="50" s="1"/>
  <c r="A789" i="50" s="1"/>
  <c r="A801" i="50" s="1"/>
  <c r="A813" i="50" s="1"/>
  <c r="A825" i="50" s="1"/>
  <c r="A837" i="50" s="1"/>
  <c r="A849" i="50" s="1"/>
  <c r="B536" i="50"/>
  <c r="B548" i="50" s="1"/>
  <c r="B560" i="50" s="1"/>
  <c r="B572" i="50" s="1"/>
  <c r="B584" i="50" s="1"/>
  <c r="B596" i="50" s="1"/>
  <c r="B608" i="50" s="1"/>
  <c r="B620" i="50" s="1"/>
  <c r="B632" i="50" s="1"/>
  <c r="B644" i="50" s="1"/>
  <c r="B656" i="50" s="1"/>
  <c r="B668" i="50" s="1"/>
  <c r="B680" i="50" s="1"/>
  <c r="B692" i="50" s="1"/>
  <c r="B704" i="50" s="1"/>
  <c r="B716" i="50" s="1"/>
  <c r="B728" i="50" s="1"/>
  <c r="B740" i="50" s="1"/>
  <c r="B752" i="50" s="1"/>
  <c r="B764" i="50" s="1"/>
  <c r="B776" i="50" s="1"/>
  <c r="B788" i="50" s="1"/>
  <c r="B800" i="50" s="1"/>
  <c r="B812" i="50" s="1"/>
  <c r="B824" i="50" s="1"/>
  <c r="B836" i="50" s="1"/>
  <c r="B848" i="50" s="1"/>
  <c r="A536" i="50"/>
  <c r="A548" i="50" s="1"/>
  <c r="A560" i="50" s="1"/>
  <c r="A572" i="50" s="1"/>
  <c r="A584" i="50" s="1"/>
  <c r="A596" i="50" s="1"/>
  <c r="A608" i="50" s="1"/>
  <c r="A620" i="50" s="1"/>
  <c r="A632" i="50" s="1"/>
  <c r="A644" i="50" s="1"/>
  <c r="A656" i="50" s="1"/>
  <c r="A668" i="50" s="1"/>
  <c r="A680" i="50" s="1"/>
  <c r="A692" i="50" s="1"/>
  <c r="A704" i="50" s="1"/>
  <c r="A716" i="50" s="1"/>
  <c r="A728" i="50" s="1"/>
  <c r="A740" i="50" s="1"/>
  <c r="A752" i="50" s="1"/>
  <c r="A764" i="50" s="1"/>
  <c r="A776" i="50" s="1"/>
  <c r="A788" i="50" s="1"/>
  <c r="A800" i="50" s="1"/>
  <c r="A812" i="50" s="1"/>
  <c r="A824" i="50" s="1"/>
  <c r="A836" i="50" s="1"/>
  <c r="A848" i="50" s="1"/>
  <c r="B535" i="50"/>
  <c r="B547" i="50" s="1"/>
  <c r="B559" i="50" s="1"/>
  <c r="B571" i="50" s="1"/>
  <c r="B583" i="50" s="1"/>
  <c r="B595" i="50" s="1"/>
  <c r="B607" i="50" s="1"/>
  <c r="B619" i="50" s="1"/>
  <c r="B631" i="50" s="1"/>
  <c r="B643" i="50" s="1"/>
  <c r="B655" i="50" s="1"/>
  <c r="B667" i="50" s="1"/>
  <c r="B679" i="50" s="1"/>
  <c r="B691" i="50" s="1"/>
  <c r="B703" i="50" s="1"/>
  <c r="B715" i="50" s="1"/>
  <c r="B727" i="50" s="1"/>
  <c r="B739" i="50" s="1"/>
  <c r="B751" i="50" s="1"/>
  <c r="B763" i="50" s="1"/>
  <c r="B775" i="50" s="1"/>
  <c r="B787" i="50" s="1"/>
  <c r="B799" i="50" s="1"/>
  <c r="B811" i="50" s="1"/>
  <c r="B823" i="50" s="1"/>
  <c r="B835" i="50" s="1"/>
  <c r="B847" i="50" s="1"/>
  <c r="A535" i="50"/>
  <c r="A547" i="50" s="1"/>
  <c r="A559" i="50" s="1"/>
  <c r="A571" i="50" s="1"/>
  <c r="A583" i="50" s="1"/>
  <c r="A595" i="50" s="1"/>
  <c r="A607" i="50" s="1"/>
  <c r="A619" i="50" s="1"/>
  <c r="A631" i="50" s="1"/>
  <c r="A643" i="50" s="1"/>
  <c r="A655" i="50" s="1"/>
  <c r="A667" i="50" s="1"/>
  <c r="A679" i="50" s="1"/>
  <c r="A691" i="50" s="1"/>
  <c r="A703" i="50" s="1"/>
  <c r="A715" i="50" s="1"/>
  <c r="A727" i="50" s="1"/>
  <c r="A739" i="50" s="1"/>
  <c r="A751" i="50" s="1"/>
  <c r="A763" i="50" s="1"/>
  <c r="A775" i="50" s="1"/>
  <c r="A787" i="50" s="1"/>
  <c r="A799" i="50" s="1"/>
  <c r="A811" i="50" s="1"/>
  <c r="A823" i="50" s="1"/>
  <c r="A835" i="50" s="1"/>
  <c r="A847" i="50" s="1"/>
  <c r="B534" i="50"/>
  <c r="B546" i="50" s="1"/>
  <c r="B558" i="50" s="1"/>
  <c r="B570" i="50" s="1"/>
  <c r="B582" i="50" s="1"/>
  <c r="B594" i="50" s="1"/>
  <c r="B606" i="50" s="1"/>
  <c r="B618" i="50" s="1"/>
  <c r="B630" i="50" s="1"/>
  <c r="B642" i="50" s="1"/>
  <c r="B654" i="50" s="1"/>
  <c r="B666" i="50" s="1"/>
  <c r="B678" i="50" s="1"/>
  <c r="B690" i="50" s="1"/>
  <c r="B702" i="50" s="1"/>
  <c r="B714" i="50" s="1"/>
  <c r="B726" i="50" s="1"/>
  <c r="B738" i="50" s="1"/>
  <c r="B750" i="50" s="1"/>
  <c r="B762" i="50" s="1"/>
  <c r="B774" i="50" s="1"/>
  <c r="B786" i="50" s="1"/>
  <c r="B798" i="50" s="1"/>
  <c r="B810" i="50" s="1"/>
  <c r="B822" i="50" s="1"/>
  <c r="B834" i="50" s="1"/>
  <c r="B846" i="50" s="1"/>
  <c r="A534" i="50"/>
  <c r="A546" i="50" s="1"/>
  <c r="A558" i="50" s="1"/>
  <c r="A570" i="50" s="1"/>
  <c r="A582" i="50" s="1"/>
  <c r="A594" i="50" s="1"/>
  <c r="A606" i="50" s="1"/>
  <c r="A618" i="50" s="1"/>
  <c r="A630" i="50" s="1"/>
  <c r="A642" i="50" s="1"/>
  <c r="A654" i="50" s="1"/>
  <c r="A666" i="50" s="1"/>
  <c r="A678" i="50" s="1"/>
  <c r="A690" i="50" s="1"/>
  <c r="A702" i="50" s="1"/>
  <c r="A714" i="50" s="1"/>
  <c r="A726" i="50" s="1"/>
  <c r="A738" i="50" s="1"/>
  <c r="A750" i="50" s="1"/>
  <c r="A762" i="50" s="1"/>
  <c r="A774" i="50" s="1"/>
  <c r="A786" i="50" s="1"/>
  <c r="A798" i="50" s="1"/>
  <c r="A810" i="50" s="1"/>
  <c r="A822" i="50" s="1"/>
  <c r="A834" i="50" s="1"/>
  <c r="A846" i="50" s="1"/>
  <c r="B533" i="50"/>
  <c r="B545" i="50" s="1"/>
  <c r="B557" i="50" s="1"/>
  <c r="B569" i="50" s="1"/>
  <c r="B581" i="50" s="1"/>
  <c r="B593" i="50" s="1"/>
  <c r="B605" i="50" s="1"/>
  <c r="B617" i="50" s="1"/>
  <c r="B629" i="50" s="1"/>
  <c r="B641" i="50" s="1"/>
  <c r="B653" i="50" s="1"/>
  <c r="B665" i="50" s="1"/>
  <c r="B677" i="50" s="1"/>
  <c r="B689" i="50" s="1"/>
  <c r="B701" i="50" s="1"/>
  <c r="B713" i="50" s="1"/>
  <c r="B725" i="50" s="1"/>
  <c r="B737" i="50" s="1"/>
  <c r="B749" i="50" s="1"/>
  <c r="B761" i="50" s="1"/>
  <c r="B773" i="50" s="1"/>
  <c r="B785" i="50" s="1"/>
  <c r="B797" i="50" s="1"/>
  <c r="B809" i="50" s="1"/>
  <c r="B821" i="50" s="1"/>
  <c r="B833" i="50" s="1"/>
  <c r="B845" i="50" s="1"/>
  <c r="A533" i="50"/>
  <c r="A545" i="50" s="1"/>
  <c r="A557" i="50" s="1"/>
  <c r="A569" i="50" s="1"/>
  <c r="A581" i="50" s="1"/>
  <c r="A593" i="50" s="1"/>
  <c r="A605" i="50" s="1"/>
  <c r="A617" i="50" s="1"/>
  <c r="A629" i="50" s="1"/>
  <c r="A641" i="50" s="1"/>
  <c r="A653" i="50" s="1"/>
  <c r="A665" i="50" s="1"/>
  <c r="A677" i="50" s="1"/>
  <c r="A689" i="50" s="1"/>
  <c r="A701" i="50" s="1"/>
  <c r="A713" i="50" s="1"/>
  <c r="A725" i="50" s="1"/>
  <c r="A737" i="50" s="1"/>
  <c r="A749" i="50" s="1"/>
  <c r="A761" i="50" s="1"/>
  <c r="A773" i="50" s="1"/>
  <c r="A785" i="50" s="1"/>
  <c r="A797" i="50" s="1"/>
  <c r="A809" i="50" s="1"/>
  <c r="A821" i="50" s="1"/>
  <c r="A833" i="50" s="1"/>
  <c r="A845" i="50" s="1"/>
  <c r="B28" i="50"/>
  <c r="B40" i="50" s="1"/>
  <c r="B52" i="50" s="1"/>
  <c r="B64" i="50" s="1"/>
  <c r="B76" i="50" s="1"/>
  <c r="B88" i="50" s="1"/>
  <c r="B100" i="50" s="1"/>
  <c r="B112" i="50" s="1"/>
  <c r="B124" i="50" s="1"/>
  <c r="B136" i="50" s="1"/>
  <c r="B148" i="50" s="1"/>
  <c r="B160" i="50" s="1"/>
  <c r="B172" i="50" s="1"/>
  <c r="B184" i="50" s="1"/>
  <c r="B196" i="50" s="1"/>
  <c r="B208" i="50" s="1"/>
  <c r="B220" i="50" s="1"/>
  <c r="B232" i="50" s="1"/>
  <c r="B244" i="50" s="1"/>
  <c r="B27" i="50"/>
  <c r="B39" i="50" s="1"/>
  <c r="B51" i="50" s="1"/>
  <c r="B63" i="50" s="1"/>
  <c r="B75" i="50" s="1"/>
  <c r="B87" i="50" s="1"/>
  <c r="B99" i="50" s="1"/>
  <c r="B111" i="50" s="1"/>
  <c r="B123" i="50" s="1"/>
  <c r="B135" i="50" s="1"/>
  <c r="B147" i="50" s="1"/>
  <c r="B159" i="50" s="1"/>
  <c r="B171" i="50" s="1"/>
  <c r="B183" i="50" s="1"/>
  <c r="B195" i="50" s="1"/>
  <c r="B207" i="50" s="1"/>
  <c r="B219" i="50" s="1"/>
  <c r="B231" i="50" s="1"/>
  <c r="B243" i="50" s="1"/>
  <c r="B26" i="50"/>
  <c r="B38" i="50" s="1"/>
  <c r="B50" i="50" s="1"/>
  <c r="B62" i="50" s="1"/>
  <c r="B74" i="50" s="1"/>
  <c r="B86" i="50" s="1"/>
  <c r="B98" i="50" s="1"/>
  <c r="B110" i="50" s="1"/>
  <c r="B122" i="50" s="1"/>
  <c r="B134" i="50" s="1"/>
  <c r="B146" i="50" s="1"/>
  <c r="B158" i="50" s="1"/>
  <c r="B170" i="50" s="1"/>
  <c r="B182" i="50" s="1"/>
  <c r="B194" i="50" s="1"/>
  <c r="B206" i="50" s="1"/>
  <c r="B218" i="50" s="1"/>
  <c r="B230" i="50" s="1"/>
  <c r="B242" i="50" s="1"/>
  <c r="B25" i="50"/>
  <c r="B37" i="50" s="1"/>
  <c r="B49" i="50" s="1"/>
  <c r="B61" i="50" s="1"/>
  <c r="B73" i="50" s="1"/>
  <c r="B85" i="50" s="1"/>
  <c r="B97" i="50" s="1"/>
  <c r="B109" i="50" s="1"/>
  <c r="B121" i="50" s="1"/>
  <c r="B133" i="50" s="1"/>
  <c r="B145" i="50" s="1"/>
  <c r="B157" i="50" s="1"/>
  <c r="B169" i="50" s="1"/>
  <c r="B181" i="50" s="1"/>
  <c r="B193" i="50" s="1"/>
  <c r="B205" i="50" s="1"/>
  <c r="B217" i="50" s="1"/>
  <c r="B229" i="50" s="1"/>
  <c r="B241" i="50" s="1"/>
  <c r="B24" i="50"/>
  <c r="B36" i="50" s="1"/>
  <c r="B48" i="50" s="1"/>
  <c r="B60" i="50" s="1"/>
  <c r="B72" i="50" s="1"/>
  <c r="B84" i="50" s="1"/>
  <c r="B96" i="50" s="1"/>
  <c r="B108" i="50" s="1"/>
  <c r="B120" i="50" s="1"/>
  <c r="B132" i="50" s="1"/>
  <c r="B144" i="50" s="1"/>
  <c r="B156" i="50" s="1"/>
  <c r="B168" i="50" s="1"/>
  <c r="B180" i="50" s="1"/>
  <c r="B192" i="50" s="1"/>
  <c r="B204" i="50" s="1"/>
  <c r="B216" i="50" s="1"/>
  <c r="B228" i="50" s="1"/>
  <c r="B240" i="50" s="1"/>
  <c r="B23" i="50"/>
  <c r="B35" i="50" s="1"/>
  <c r="B47" i="50" s="1"/>
  <c r="B59" i="50" s="1"/>
  <c r="B71" i="50" s="1"/>
  <c r="B83" i="50" s="1"/>
  <c r="B95" i="50" s="1"/>
  <c r="B107" i="50" s="1"/>
  <c r="B119" i="50" s="1"/>
  <c r="B131" i="50" s="1"/>
  <c r="B143" i="50" s="1"/>
  <c r="B155" i="50" s="1"/>
  <c r="B167" i="50" s="1"/>
  <c r="B179" i="50" s="1"/>
  <c r="B191" i="50" s="1"/>
  <c r="B203" i="50" s="1"/>
  <c r="B215" i="50" s="1"/>
  <c r="B227" i="50" s="1"/>
  <c r="B239" i="50" s="1"/>
  <c r="B22" i="50"/>
  <c r="B34" i="50" s="1"/>
  <c r="B46" i="50" s="1"/>
  <c r="B58" i="50" s="1"/>
  <c r="B70" i="50" s="1"/>
  <c r="B82" i="50" s="1"/>
  <c r="B94" i="50" s="1"/>
  <c r="B106" i="50" s="1"/>
  <c r="B118" i="50" s="1"/>
  <c r="B130" i="50" s="1"/>
  <c r="B142" i="50" s="1"/>
  <c r="B154" i="50" s="1"/>
  <c r="B166" i="50" s="1"/>
  <c r="B178" i="50" s="1"/>
  <c r="B190" i="50" s="1"/>
  <c r="B202" i="50" s="1"/>
  <c r="B214" i="50" s="1"/>
  <c r="B226" i="50" s="1"/>
  <c r="B238" i="50" s="1"/>
  <c r="B21" i="50"/>
  <c r="B33" i="50" s="1"/>
  <c r="B45" i="50" s="1"/>
  <c r="B57" i="50" s="1"/>
  <c r="B69" i="50" s="1"/>
  <c r="B81" i="50" s="1"/>
  <c r="B93" i="50" s="1"/>
  <c r="B105" i="50" s="1"/>
  <c r="B117" i="50" s="1"/>
  <c r="B129" i="50" s="1"/>
  <c r="B141" i="50" s="1"/>
  <c r="B153" i="50" s="1"/>
  <c r="B165" i="50" s="1"/>
  <c r="B177" i="50" s="1"/>
  <c r="B189" i="50" s="1"/>
  <c r="B201" i="50" s="1"/>
  <c r="B213" i="50" s="1"/>
  <c r="B225" i="50" s="1"/>
  <c r="B237" i="50" s="1"/>
  <c r="B20" i="50"/>
  <c r="B32" i="50" s="1"/>
  <c r="B44" i="50" s="1"/>
  <c r="B56" i="50" s="1"/>
  <c r="B68" i="50" s="1"/>
  <c r="B80" i="50" s="1"/>
  <c r="B92" i="50" s="1"/>
  <c r="B104" i="50" s="1"/>
  <c r="B116" i="50" s="1"/>
  <c r="B128" i="50" s="1"/>
  <c r="B140" i="50" s="1"/>
  <c r="B152" i="50" s="1"/>
  <c r="B164" i="50" s="1"/>
  <c r="B176" i="50" s="1"/>
  <c r="B188" i="50" s="1"/>
  <c r="B200" i="50" s="1"/>
  <c r="B212" i="50" s="1"/>
  <c r="B224" i="50" s="1"/>
  <c r="B236" i="50" s="1"/>
  <c r="B19" i="50"/>
  <c r="B31" i="50" s="1"/>
  <c r="B43" i="50" s="1"/>
  <c r="B55" i="50" s="1"/>
  <c r="B67" i="50" s="1"/>
  <c r="B79" i="50" s="1"/>
  <c r="B91" i="50" s="1"/>
  <c r="B103" i="50" s="1"/>
  <c r="B115" i="50" s="1"/>
  <c r="B127" i="50" s="1"/>
  <c r="B139" i="50" s="1"/>
  <c r="B151" i="50" s="1"/>
  <c r="B163" i="50" s="1"/>
  <c r="B175" i="50" s="1"/>
  <c r="B187" i="50" s="1"/>
  <c r="B199" i="50" s="1"/>
  <c r="B211" i="50" s="1"/>
  <c r="B223" i="50" s="1"/>
  <c r="B235" i="50" s="1"/>
  <c r="B18" i="50"/>
  <c r="B30" i="50" s="1"/>
  <c r="B42" i="50" s="1"/>
  <c r="B54" i="50" s="1"/>
  <c r="B66" i="50" s="1"/>
  <c r="B78" i="50" s="1"/>
  <c r="B90" i="50" s="1"/>
  <c r="B102" i="50" s="1"/>
  <c r="B114" i="50" s="1"/>
  <c r="B126" i="50" s="1"/>
  <c r="B138" i="50" s="1"/>
  <c r="B150" i="50" s="1"/>
  <c r="B162" i="50" s="1"/>
  <c r="B174" i="50" s="1"/>
  <c r="B186" i="50" s="1"/>
  <c r="B198" i="50" s="1"/>
  <c r="B210" i="50" s="1"/>
  <c r="B222" i="50" s="1"/>
  <c r="B234" i="50" s="1"/>
  <c r="B17" i="50"/>
  <c r="B29" i="50" s="1"/>
  <c r="B41" i="50" s="1"/>
  <c r="B53" i="50" s="1"/>
  <c r="B65" i="50" s="1"/>
  <c r="B77" i="50" s="1"/>
  <c r="B89" i="50" s="1"/>
  <c r="B101" i="50" s="1"/>
  <c r="B113" i="50" s="1"/>
  <c r="B125" i="50" s="1"/>
  <c r="B137" i="50" s="1"/>
  <c r="B149" i="50" s="1"/>
  <c r="B161" i="50" s="1"/>
  <c r="B173" i="50" s="1"/>
  <c r="B185" i="50" s="1"/>
  <c r="B197" i="50" s="1"/>
  <c r="B209" i="50" s="1"/>
  <c r="B221" i="50" s="1"/>
  <c r="B233" i="50" s="1"/>
  <c r="A17" i="50"/>
  <c r="A29" i="50" s="1"/>
  <c r="A41" i="50" s="1"/>
  <c r="A53" i="50" s="1"/>
  <c r="A65" i="50" s="1"/>
  <c r="A77" i="50" s="1"/>
  <c r="A89" i="50" s="1"/>
  <c r="A101" i="50" s="1"/>
  <c r="A113" i="50" s="1"/>
  <c r="A125" i="50" s="1"/>
  <c r="A137" i="50" s="1"/>
  <c r="A149" i="50" s="1"/>
  <c r="A161" i="50" s="1"/>
  <c r="A173" i="50" s="1"/>
  <c r="A185" i="50" s="1"/>
  <c r="A197" i="50" s="1"/>
  <c r="A209" i="50" s="1"/>
  <c r="A221" i="50" s="1"/>
  <c r="A233" i="50" s="1"/>
  <c r="A6" i="50"/>
  <c r="A18" i="50" s="1"/>
  <c r="A30" i="50" s="1"/>
  <c r="A42" i="50" s="1"/>
  <c r="A54" i="50" s="1"/>
  <c r="A66" i="50" s="1"/>
  <c r="A78" i="50" s="1"/>
  <c r="A90" i="50" s="1"/>
  <c r="A102" i="50" s="1"/>
  <c r="A114" i="50" s="1"/>
  <c r="A126" i="50" s="1"/>
  <c r="A138" i="50" s="1"/>
  <c r="A150" i="50" s="1"/>
  <c r="A162" i="50" s="1"/>
  <c r="A174" i="50" s="1"/>
  <c r="A186" i="50" s="1"/>
  <c r="A198" i="50" s="1"/>
  <c r="A210" i="50" s="1"/>
  <c r="A222" i="50" s="1"/>
  <c r="A234" i="50" s="1"/>
  <c r="C55" i="49"/>
  <c r="D47" i="49"/>
  <c r="D45" i="49"/>
  <c r="D43" i="49"/>
  <c r="D41" i="49"/>
  <c r="D39" i="49"/>
  <c r="D37" i="49"/>
  <c r="D35" i="49"/>
  <c r="D33" i="49"/>
  <c r="D31" i="49"/>
  <c r="D29" i="49"/>
  <c r="D27" i="49"/>
  <c r="D25" i="49"/>
  <c r="D23" i="49"/>
  <c r="D21" i="49"/>
  <c r="D19" i="49"/>
  <c r="D17" i="49"/>
  <c r="D15" i="49"/>
  <c r="D13" i="49"/>
  <c r="D11" i="49"/>
  <c r="D9" i="49"/>
  <c r="D7" i="49"/>
  <c r="B28" i="48"/>
  <c r="B40" i="48" s="1"/>
  <c r="B52" i="48" s="1"/>
  <c r="B64" i="48" s="1"/>
  <c r="B76" i="48" s="1"/>
  <c r="B88" i="48" s="1"/>
  <c r="B100" i="48" s="1"/>
  <c r="B112" i="48" s="1"/>
  <c r="B124" i="48" s="1"/>
  <c r="B136" i="48" s="1"/>
  <c r="B148" i="48" s="1"/>
  <c r="B160" i="48" s="1"/>
  <c r="B172" i="48" s="1"/>
  <c r="B184" i="48" s="1"/>
  <c r="B196" i="48" s="1"/>
  <c r="B208" i="48" s="1"/>
  <c r="B220" i="48" s="1"/>
  <c r="B232" i="48" s="1"/>
  <c r="B244" i="48" s="1"/>
  <c r="B256" i="48" s="1"/>
  <c r="B268" i="48" s="1"/>
  <c r="B280" i="48" s="1"/>
  <c r="B292" i="48" s="1"/>
  <c r="B304" i="48" s="1"/>
  <c r="B316" i="48" s="1"/>
  <c r="B328" i="48" s="1"/>
  <c r="B340" i="48" s="1"/>
  <c r="B352" i="48" s="1"/>
  <c r="B364" i="48" s="1"/>
  <c r="B376" i="48" s="1"/>
  <c r="B388" i="48" s="1"/>
  <c r="B400" i="48" s="1"/>
  <c r="B412" i="48" s="1"/>
  <c r="B424" i="48" s="1"/>
  <c r="B436" i="48" s="1"/>
  <c r="B448" i="48" s="1"/>
  <c r="B460" i="48" s="1"/>
  <c r="B472" i="48" s="1"/>
  <c r="B484" i="48" s="1"/>
  <c r="B496" i="48" s="1"/>
  <c r="B508" i="48" s="1"/>
  <c r="B520" i="48" s="1"/>
  <c r="B532" i="48" s="1"/>
  <c r="B544" i="48" s="1"/>
  <c r="B556" i="48" s="1"/>
  <c r="B568" i="48" s="1"/>
  <c r="B580" i="48" s="1"/>
  <c r="B592" i="48" s="1"/>
  <c r="B604" i="48" s="1"/>
  <c r="B616" i="48" s="1"/>
  <c r="B628" i="48" s="1"/>
  <c r="B640" i="48" s="1"/>
  <c r="B652" i="48" s="1"/>
  <c r="B664" i="48" s="1"/>
  <c r="B676" i="48" s="1"/>
  <c r="B688" i="48" s="1"/>
  <c r="B700" i="48" s="1"/>
  <c r="B712" i="48" s="1"/>
  <c r="B724" i="48" s="1"/>
  <c r="B736" i="48" s="1"/>
  <c r="A28" i="48"/>
  <c r="A40" i="48" s="1"/>
  <c r="A52" i="48" s="1"/>
  <c r="A64" i="48" s="1"/>
  <c r="A76" i="48" s="1"/>
  <c r="A88" i="48" s="1"/>
  <c r="A100" i="48" s="1"/>
  <c r="A112" i="48" s="1"/>
  <c r="A124" i="48" s="1"/>
  <c r="A136" i="48" s="1"/>
  <c r="A148" i="48" s="1"/>
  <c r="A160" i="48" s="1"/>
  <c r="A172" i="48" s="1"/>
  <c r="A184" i="48" s="1"/>
  <c r="A196" i="48" s="1"/>
  <c r="A208" i="48" s="1"/>
  <c r="A220" i="48" s="1"/>
  <c r="A232" i="48" s="1"/>
  <c r="A244" i="48" s="1"/>
  <c r="A256" i="48" s="1"/>
  <c r="A268" i="48" s="1"/>
  <c r="A280" i="48" s="1"/>
  <c r="A292" i="48" s="1"/>
  <c r="A304" i="48" s="1"/>
  <c r="A316" i="48" s="1"/>
  <c r="A328" i="48" s="1"/>
  <c r="A340" i="48" s="1"/>
  <c r="A352" i="48" s="1"/>
  <c r="A364" i="48" s="1"/>
  <c r="A376" i="48" s="1"/>
  <c r="A388" i="48" s="1"/>
  <c r="A400" i="48" s="1"/>
  <c r="A412" i="48" s="1"/>
  <c r="A424" i="48" s="1"/>
  <c r="A436" i="48" s="1"/>
  <c r="A448" i="48" s="1"/>
  <c r="A460" i="48" s="1"/>
  <c r="A472" i="48" s="1"/>
  <c r="A484" i="48" s="1"/>
  <c r="A496" i="48" s="1"/>
  <c r="A508" i="48" s="1"/>
  <c r="A520" i="48" s="1"/>
  <c r="A532" i="48" s="1"/>
  <c r="A544" i="48" s="1"/>
  <c r="A556" i="48" s="1"/>
  <c r="A568" i="48" s="1"/>
  <c r="A580" i="48" s="1"/>
  <c r="A592" i="48" s="1"/>
  <c r="A604" i="48" s="1"/>
  <c r="A616" i="48" s="1"/>
  <c r="A628" i="48" s="1"/>
  <c r="A640" i="48" s="1"/>
  <c r="A652" i="48" s="1"/>
  <c r="A664" i="48" s="1"/>
  <c r="A676" i="48" s="1"/>
  <c r="A688" i="48" s="1"/>
  <c r="A700" i="48" s="1"/>
  <c r="A712" i="48" s="1"/>
  <c r="A724" i="48" s="1"/>
  <c r="A736" i="48" s="1"/>
  <c r="B27" i="48"/>
  <c r="B39" i="48" s="1"/>
  <c r="B51" i="48" s="1"/>
  <c r="B63" i="48" s="1"/>
  <c r="B75" i="48" s="1"/>
  <c r="B87" i="48" s="1"/>
  <c r="B99" i="48" s="1"/>
  <c r="B111" i="48" s="1"/>
  <c r="B123" i="48" s="1"/>
  <c r="B135" i="48" s="1"/>
  <c r="B147" i="48" s="1"/>
  <c r="B159" i="48" s="1"/>
  <c r="B171" i="48" s="1"/>
  <c r="B183" i="48" s="1"/>
  <c r="B195" i="48" s="1"/>
  <c r="B207" i="48" s="1"/>
  <c r="B219" i="48" s="1"/>
  <c r="B231" i="48" s="1"/>
  <c r="B243" i="48" s="1"/>
  <c r="B255" i="48" s="1"/>
  <c r="B267" i="48" s="1"/>
  <c r="B279" i="48" s="1"/>
  <c r="B291" i="48" s="1"/>
  <c r="B303" i="48" s="1"/>
  <c r="B315" i="48" s="1"/>
  <c r="B327" i="48" s="1"/>
  <c r="B339" i="48" s="1"/>
  <c r="B351" i="48" s="1"/>
  <c r="B363" i="48" s="1"/>
  <c r="B375" i="48" s="1"/>
  <c r="B387" i="48" s="1"/>
  <c r="B399" i="48" s="1"/>
  <c r="B411" i="48" s="1"/>
  <c r="B423" i="48" s="1"/>
  <c r="B435" i="48" s="1"/>
  <c r="B447" i="48" s="1"/>
  <c r="B459" i="48" s="1"/>
  <c r="B471" i="48" s="1"/>
  <c r="B483" i="48" s="1"/>
  <c r="B495" i="48" s="1"/>
  <c r="B507" i="48" s="1"/>
  <c r="B519" i="48" s="1"/>
  <c r="B531" i="48" s="1"/>
  <c r="B543" i="48" s="1"/>
  <c r="B555" i="48" s="1"/>
  <c r="B567" i="48" s="1"/>
  <c r="B579" i="48" s="1"/>
  <c r="B591" i="48" s="1"/>
  <c r="B603" i="48" s="1"/>
  <c r="B615" i="48" s="1"/>
  <c r="B627" i="48" s="1"/>
  <c r="B639" i="48" s="1"/>
  <c r="B651" i="48" s="1"/>
  <c r="B663" i="48" s="1"/>
  <c r="B675" i="48" s="1"/>
  <c r="B687" i="48" s="1"/>
  <c r="B699" i="48" s="1"/>
  <c r="B711" i="48" s="1"/>
  <c r="B723" i="48" s="1"/>
  <c r="B735" i="48" s="1"/>
  <c r="A27" i="48"/>
  <c r="A39" i="48" s="1"/>
  <c r="A51" i="48" s="1"/>
  <c r="A63" i="48" s="1"/>
  <c r="A75" i="48" s="1"/>
  <c r="A87" i="48" s="1"/>
  <c r="A99" i="48" s="1"/>
  <c r="A111" i="48" s="1"/>
  <c r="A123" i="48" s="1"/>
  <c r="A135" i="48" s="1"/>
  <c r="A147" i="48" s="1"/>
  <c r="A159" i="48" s="1"/>
  <c r="A171" i="48" s="1"/>
  <c r="A183" i="48" s="1"/>
  <c r="A195" i="48" s="1"/>
  <c r="A207" i="48" s="1"/>
  <c r="A219" i="48" s="1"/>
  <c r="A231" i="48" s="1"/>
  <c r="A243" i="48" s="1"/>
  <c r="A255" i="48" s="1"/>
  <c r="A267" i="48" s="1"/>
  <c r="A279" i="48" s="1"/>
  <c r="A291" i="48" s="1"/>
  <c r="A303" i="48" s="1"/>
  <c r="A315" i="48" s="1"/>
  <c r="A327" i="48" s="1"/>
  <c r="A339" i="48" s="1"/>
  <c r="A351" i="48" s="1"/>
  <c r="A363" i="48" s="1"/>
  <c r="A375" i="48" s="1"/>
  <c r="A387" i="48" s="1"/>
  <c r="A399" i="48" s="1"/>
  <c r="A411" i="48" s="1"/>
  <c r="A423" i="48" s="1"/>
  <c r="A435" i="48" s="1"/>
  <c r="A447" i="48" s="1"/>
  <c r="A459" i="48" s="1"/>
  <c r="A471" i="48" s="1"/>
  <c r="A483" i="48" s="1"/>
  <c r="A495" i="48" s="1"/>
  <c r="A507" i="48" s="1"/>
  <c r="A519" i="48" s="1"/>
  <c r="A531" i="48" s="1"/>
  <c r="A543" i="48" s="1"/>
  <c r="A555" i="48" s="1"/>
  <c r="A567" i="48" s="1"/>
  <c r="A579" i="48" s="1"/>
  <c r="A591" i="48" s="1"/>
  <c r="A603" i="48" s="1"/>
  <c r="A615" i="48" s="1"/>
  <c r="A627" i="48" s="1"/>
  <c r="A639" i="48" s="1"/>
  <c r="A651" i="48" s="1"/>
  <c r="A663" i="48" s="1"/>
  <c r="A675" i="48" s="1"/>
  <c r="A687" i="48" s="1"/>
  <c r="A699" i="48" s="1"/>
  <c r="A711" i="48" s="1"/>
  <c r="A723" i="48" s="1"/>
  <c r="A735" i="48" s="1"/>
  <c r="B26" i="48"/>
  <c r="B38" i="48" s="1"/>
  <c r="B50" i="48" s="1"/>
  <c r="B62" i="48" s="1"/>
  <c r="B74" i="48" s="1"/>
  <c r="B86" i="48" s="1"/>
  <c r="B98" i="48" s="1"/>
  <c r="B110" i="48" s="1"/>
  <c r="B122" i="48" s="1"/>
  <c r="B134" i="48" s="1"/>
  <c r="B146" i="48" s="1"/>
  <c r="B158" i="48" s="1"/>
  <c r="B170" i="48" s="1"/>
  <c r="B182" i="48" s="1"/>
  <c r="B194" i="48" s="1"/>
  <c r="B206" i="48" s="1"/>
  <c r="B218" i="48" s="1"/>
  <c r="B230" i="48" s="1"/>
  <c r="B242" i="48" s="1"/>
  <c r="B254" i="48" s="1"/>
  <c r="B266" i="48" s="1"/>
  <c r="B278" i="48" s="1"/>
  <c r="B290" i="48" s="1"/>
  <c r="B302" i="48" s="1"/>
  <c r="B314" i="48" s="1"/>
  <c r="B326" i="48" s="1"/>
  <c r="B338" i="48" s="1"/>
  <c r="B350" i="48" s="1"/>
  <c r="B362" i="48" s="1"/>
  <c r="B374" i="48" s="1"/>
  <c r="B386" i="48" s="1"/>
  <c r="B398" i="48" s="1"/>
  <c r="B410" i="48" s="1"/>
  <c r="B422" i="48" s="1"/>
  <c r="B434" i="48" s="1"/>
  <c r="B446" i="48" s="1"/>
  <c r="B458" i="48" s="1"/>
  <c r="B470" i="48" s="1"/>
  <c r="B482" i="48" s="1"/>
  <c r="B494" i="48" s="1"/>
  <c r="B506" i="48" s="1"/>
  <c r="B518" i="48" s="1"/>
  <c r="B530" i="48" s="1"/>
  <c r="B542" i="48" s="1"/>
  <c r="B554" i="48" s="1"/>
  <c r="B566" i="48" s="1"/>
  <c r="B578" i="48" s="1"/>
  <c r="B590" i="48" s="1"/>
  <c r="B602" i="48" s="1"/>
  <c r="B614" i="48" s="1"/>
  <c r="B626" i="48" s="1"/>
  <c r="B638" i="48" s="1"/>
  <c r="B650" i="48" s="1"/>
  <c r="B662" i="48" s="1"/>
  <c r="B674" i="48" s="1"/>
  <c r="B686" i="48" s="1"/>
  <c r="B698" i="48" s="1"/>
  <c r="B710" i="48" s="1"/>
  <c r="B722" i="48" s="1"/>
  <c r="B734" i="48" s="1"/>
  <c r="A26" i="48"/>
  <c r="A38" i="48" s="1"/>
  <c r="A50" i="48" s="1"/>
  <c r="A62" i="48" s="1"/>
  <c r="A74" i="48" s="1"/>
  <c r="A86" i="48" s="1"/>
  <c r="A98" i="48" s="1"/>
  <c r="A110" i="48" s="1"/>
  <c r="A122" i="48" s="1"/>
  <c r="A134" i="48" s="1"/>
  <c r="A146" i="48" s="1"/>
  <c r="A158" i="48" s="1"/>
  <c r="A170" i="48" s="1"/>
  <c r="A182" i="48" s="1"/>
  <c r="A194" i="48" s="1"/>
  <c r="A206" i="48" s="1"/>
  <c r="A218" i="48" s="1"/>
  <c r="A230" i="48" s="1"/>
  <c r="A242" i="48" s="1"/>
  <c r="A254" i="48" s="1"/>
  <c r="A266" i="48" s="1"/>
  <c r="A278" i="48" s="1"/>
  <c r="A290" i="48" s="1"/>
  <c r="A302" i="48" s="1"/>
  <c r="A314" i="48" s="1"/>
  <c r="A326" i="48" s="1"/>
  <c r="A338" i="48" s="1"/>
  <c r="A350" i="48" s="1"/>
  <c r="A362" i="48" s="1"/>
  <c r="A374" i="48" s="1"/>
  <c r="A386" i="48" s="1"/>
  <c r="A398" i="48" s="1"/>
  <c r="A410" i="48" s="1"/>
  <c r="A422" i="48" s="1"/>
  <c r="A434" i="48" s="1"/>
  <c r="A446" i="48" s="1"/>
  <c r="A458" i="48" s="1"/>
  <c r="A470" i="48" s="1"/>
  <c r="A482" i="48" s="1"/>
  <c r="A494" i="48" s="1"/>
  <c r="A506" i="48" s="1"/>
  <c r="A518" i="48" s="1"/>
  <c r="A530" i="48" s="1"/>
  <c r="A542" i="48" s="1"/>
  <c r="A554" i="48" s="1"/>
  <c r="A566" i="48" s="1"/>
  <c r="A578" i="48" s="1"/>
  <c r="A590" i="48" s="1"/>
  <c r="A602" i="48" s="1"/>
  <c r="A614" i="48" s="1"/>
  <c r="A626" i="48" s="1"/>
  <c r="A638" i="48" s="1"/>
  <c r="A650" i="48" s="1"/>
  <c r="A662" i="48" s="1"/>
  <c r="A674" i="48" s="1"/>
  <c r="A686" i="48" s="1"/>
  <c r="A698" i="48" s="1"/>
  <c r="A710" i="48" s="1"/>
  <c r="A722" i="48" s="1"/>
  <c r="A734" i="48" s="1"/>
  <c r="B25" i="48"/>
  <c r="B37" i="48" s="1"/>
  <c r="B49" i="48" s="1"/>
  <c r="B61" i="48" s="1"/>
  <c r="B73" i="48" s="1"/>
  <c r="B85" i="48" s="1"/>
  <c r="B97" i="48" s="1"/>
  <c r="B109" i="48" s="1"/>
  <c r="B121" i="48" s="1"/>
  <c r="B133" i="48" s="1"/>
  <c r="B145" i="48" s="1"/>
  <c r="B157" i="48" s="1"/>
  <c r="B169" i="48" s="1"/>
  <c r="B181" i="48" s="1"/>
  <c r="B193" i="48" s="1"/>
  <c r="B205" i="48" s="1"/>
  <c r="B217" i="48" s="1"/>
  <c r="B229" i="48" s="1"/>
  <c r="B241" i="48" s="1"/>
  <c r="B253" i="48" s="1"/>
  <c r="B265" i="48" s="1"/>
  <c r="B277" i="48" s="1"/>
  <c r="B289" i="48" s="1"/>
  <c r="B301" i="48" s="1"/>
  <c r="B313" i="48" s="1"/>
  <c r="B325" i="48" s="1"/>
  <c r="B337" i="48" s="1"/>
  <c r="B349" i="48" s="1"/>
  <c r="B361" i="48" s="1"/>
  <c r="B373" i="48" s="1"/>
  <c r="B385" i="48" s="1"/>
  <c r="B397" i="48" s="1"/>
  <c r="B409" i="48" s="1"/>
  <c r="B421" i="48" s="1"/>
  <c r="B433" i="48" s="1"/>
  <c r="B445" i="48" s="1"/>
  <c r="B457" i="48" s="1"/>
  <c r="B469" i="48" s="1"/>
  <c r="B481" i="48" s="1"/>
  <c r="B493" i="48" s="1"/>
  <c r="B505" i="48" s="1"/>
  <c r="B517" i="48" s="1"/>
  <c r="B529" i="48" s="1"/>
  <c r="B541" i="48" s="1"/>
  <c r="B553" i="48" s="1"/>
  <c r="B565" i="48" s="1"/>
  <c r="B577" i="48" s="1"/>
  <c r="B589" i="48" s="1"/>
  <c r="B601" i="48" s="1"/>
  <c r="B613" i="48" s="1"/>
  <c r="B625" i="48" s="1"/>
  <c r="B637" i="48" s="1"/>
  <c r="B649" i="48" s="1"/>
  <c r="B661" i="48" s="1"/>
  <c r="B673" i="48" s="1"/>
  <c r="B685" i="48" s="1"/>
  <c r="B697" i="48" s="1"/>
  <c r="B709" i="48" s="1"/>
  <c r="B721" i="48" s="1"/>
  <c r="B733" i="48" s="1"/>
  <c r="A25" i="48"/>
  <c r="A37" i="48" s="1"/>
  <c r="A49" i="48" s="1"/>
  <c r="A61" i="48" s="1"/>
  <c r="A73" i="48" s="1"/>
  <c r="A85" i="48" s="1"/>
  <c r="A97" i="48" s="1"/>
  <c r="A109" i="48" s="1"/>
  <c r="A121" i="48" s="1"/>
  <c r="A133" i="48" s="1"/>
  <c r="A145" i="48" s="1"/>
  <c r="A157" i="48" s="1"/>
  <c r="A169" i="48" s="1"/>
  <c r="A181" i="48" s="1"/>
  <c r="A193" i="48" s="1"/>
  <c r="A205" i="48" s="1"/>
  <c r="A217" i="48" s="1"/>
  <c r="A229" i="48" s="1"/>
  <c r="A241" i="48" s="1"/>
  <c r="A253" i="48" s="1"/>
  <c r="A265" i="48" s="1"/>
  <c r="A277" i="48" s="1"/>
  <c r="A289" i="48" s="1"/>
  <c r="A301" i="48" s="1"/>
  <c r="A313" i="48" s="1"/>
  <c r="A325" i="48" s="1"/>
  <c r="A337" i="48" s="1"/>
  <c r="A349" i="48" s="1"/>
  <c r="A361" i="48" s="1"/>
  <c r="A373" i="48" s="1"/>
  <c r="A385" i="48" s="1"/>
  <c r="A397" i="48" s="1"/>
  <c r="A409" i="48" s="1"/>
  <c r="A421" i="48" s="1"/>
  <c r="A433" i="48" s="1"/>
  <c r="A445" i="48" s="1"/>
  <c r="A457" i="48" s="1"/>
  <c r="A469" i="48" s="1"/>
  <c r="A481" i="48" s="1"/>
  <c r="A493" i="48" s="1"/>
  <c r="A505" i="48" s="1"/>
  <c r="A517" i="48" s="1"/>
  <c r="A529" i="48" s="1"/>
  <c r="A541" i="48" s="1"/>
  <c r="A553" i="48" s="1"/>
  <c r="A565" i="48" s="1"/>
  <c r="A577" i="48" s="1"/>
  <c r="A589" i="48" s="1"/>
  <c r="A601" i="48" s="1"/>
  <c r="A613" i="48" s="1"/>
  <c r="A625" i="48" s="1"/>
  <c r="A637" i="48" s="1"/>
  <c r="A649" i="48" s="1"/>
  <c r="A661" i="48" s="1"/>
  <c r="A673" i="48" s="1"/>
  <c r="A685" i="48" s="1"/>
  <c r="A697" i="48" s="1"/>
  <c r="A709" i="48" s="1"/>
  <c r="A721" i="48" s="1"/>
  <c r="A733" i="48" s="1"/>
  <c r="B24" i="48"/>
  <c r="B36" i="48" s="1"/>
  <c r="B48" i="48" s="1"/>
  <c r="B60" i="48" s="1"/>
  <c r="B72" i="48" s="1"/>
  <c r="B84" i="48" s="1"/>
  <c r="B96" i="48" s="1"/>
  <c r="B108" i="48" s="1"/>
  <c r="B120" i="48" s="1"/>
  <c r="B132" i="48" s="1"/>
  <c r="B144" i="48" s="1"/>
  <c r="B156" i="48" s="1"/>
  <c r="B168" i="48" s="1"/>
  <c r="B180" i="48" s="1"/>
  <c r="B192" i="48" s="1"/>
  <c r="B204" i="48" s="1"/>
  <c r="B216" i="48" s="1"/>
  <c r="B228" i="48" s="1"/>
  <c r="B240" i="48" s="1"/>
  <c r="B252" i="48" s="1"/>
  <c r="B264" i="48" s="1"/>
  <c r="B276" i="48" s="1"/>
  <c r="B288" i="48" s="1"/>
  <c r="B300" i="48" s="1"/>
  <c r="B312" i="48" s="1"/>
  <c r="B324" i="48" s="1"/>
  <c r="B336" i="48" s="1"/>
  <c r="B348" i="48" s="1"/>
  <c r="B360" i="48" s="1"/>
  <c r="B372" i="48" s="1"/>
  <c r="B384" i="48" s="1"/>
  <c r="B396" i="48" s="1"/>
  <c r="B408" i="48" s="1"/>
  <c r="B420" i="48" s="1"/>
  <c r="B432" i="48" s="1"/>
  <c r="B444" i="48" s="1"/>
  <c r="B456" i="48" s="1"/>
  <c r="B468" i="48" s="1"/>
  <c r="B480" i="48" s="1"/>
  <c r="B492" i="48" s="1"/>
  <c r="B504" i="48" s="1"/>
  <c r="B516" i="48" s="1"/>
  <c r="B528" i="48" s="1"/>
  <c r="B540" i="48" s="1"/>
  <c r="B552" i="48" s="1"/>
  <c r="B564" i="48" s="1"/>
  <c r="B576" i="48" s="1"/>
  <c r="B588" i="48" s="1"/>
  <c r="B600" i="48" s="1"/>
  <c r="B612" i="48" s="1"/>
  <c r="B624" i="48" s="1"/>
  <c r="B636" i="48" s="1"/>
  <c r="B648" i="48" s="1"/>
  <c r="B660" i="48" s="1"/>
  <c r="B672" i="48" s="1"/>
  <c r="B684" i="48" s="1"/>
  <c r="B696" i="48" s="1"/>
  <c r="B708" i="48" s="1"/>
  <c r="B720" i="48" s="1"/>
  <c r="B732" i="48" s="1"/>
  <c r="A24" i="48"/>
  <c r="A36" i="48" s="1"/>
  <c r="A48" i="48" s="1"/>
  <c r="A60" i="48" s="1"/>
  <c r="A72" i="48" s="1"/>
  <c r="A84" i="48" s="1"/>
  <c r="A96" i="48" s="1"/>
  <c r="A108" i="48" s="1"/>
  <c r="A120" i="48" s="1"/>
  <c r="A132" i="48" s="1"/>
  <c r="A144" i="48" s="1"/>
  <c r="A156" i="48" s="1"/>
  <c r="A168" i="48" s="1"/>
  <c r="A180" i="48" s="1"/>
  <c r="A192" i="48" s="1"/>
  <c r="A204" i="48" s="1"/>
  <c r="A216" i="48" s="1"/>
  <c r="A228" i="48" s="1"/>
  <c r="A240" i="48" s="1"/>
  <c r="A252" i="48" s="1"/>
  <c r="A264" i="48" s="1"/>
  <c r="A276" i="48" s="1"/>
  <c r="A288" i="48" s="1"/>
  <c r="A300" i="48" s="1"/>
  <c r="A312" i="48" s="1"/>
  <c r="A324" i="48" s="1"/>
  <c r="A336" i="48" s="1"/>
  <c r="A348" i="48" s="1"/>
  <c r="A360" i="48" s="1"/>
  <c r="A372" i="48" s="1"/>
  <c r="A384" i="48" s="1"/>
  <c r="A396" i="48" s="1"/>
  <c r="A408" i="48" s="1"/>
  <c r="A420" i="48" s="1"/>
  <c r="A432" i="48" s="1"/>
  <c r="A444" i="48" s="1"/>
  <c r="A456" i="48" s="1"/>
  <c r="A468" i="48" s="1"/>
  <c r="A480" i="48" s="1"/>
  <c r="A492" i="48" s="1"/>
  <c r="A504" i="48" s="1"/>
  <c r="A516" i="48" s="1"/>
  <c r="A528" i="48" s="1"/>
  <c r="A540" i="48" s="1"/>
  <c r="A552" i="48" s="1"/>
  <c r="A564" i="48" s="1"/>
  <c r="A576" i="48" s="1"/>
  <c r="A588" i="48" s="1"/>
  <c r="A600" i="48" s="1"/>
  <c r="A612" i="48" s="1"/>
  <c r="A624" i="48" s="1"/>
  <c r="A636" i="48" s="1"/>
  <c r="A648" i="48" s="1"/>
  <c r="A660" i="48" s="1"/>
  <c r="A672" i="48" s="1"/>
  <c r="A684" i="48" s="1"/>
  <c r="A696" i="48" s="1"/>
  <c r="A708" i="48" s="1"/>
  <c r="A720" i="48" s="1"/>
  <c r="A732" i="48" s="1"/>
  <c r="B23" i="48"/>
  <c r="B35" i="48" s="1"/>
  <c r="B47" i="48" s="1"/>
  <c r="B59" i="48" s="1"/>
  <c r="B71" i="48" s="1"/>
  <c r="B83" i="48" s="1"/>
  <c r="B95" i="48" s="1"/>
  <c r="B107" i="48" s="1"/>
  <c r="B119" i="48" s="1"/>
  <c r="B131" i="48" s="1"/>
  <c r="B143" i="48" s="1"/>
  <c r="B155" i="48" s="1"/>
  <c r="B167" i="48" s="1"/>
  <c r="B179" i="48" s="1"/>
  <c r="B191" i="48" s="1"/>
  <c r="B203" i="48" s="1"/>
  <c r="B215" i="48" s="1"/>
  <c r="B227" i="48" s="1"/>
  <c r="B239" i="48" s="1"/>
  <c r="B251" i="48" s="1"/>
  <c r="B263" i="48" s="1"/>
  <c r="B275" i="48" s="1"/>
  <c r="B287" i="48" s="1"/>
  <c r="B299" i="48" s="1"/>
  <c r="B311" i="48" s="1"/>
  <c r="B323" i="48" s="1"/>
  <c r="B335" i="48" s="1"/>
  <c r="B347" i="48" s="1"/>
  <c r="B359" i="48" s="1"/>
  <c r="B371" i="48" s="1"/>
  <c r="B383" i="48" s="1"/>
  <c r="B395" i="48" s="1"/>
  <c r="B407" i="48" s="1"/>
  <c r="B419" i="48" s="1"/>
  <c r="B431" i="48" s="1"/>
  <c r="B443" i="48" s="1"/>
  <c r="B455" i="48" s="1"/>
  <c r="B467" i="48" s="1"/>
  <c r="B479" i="48" s="1"/>
  <c r="B491" i="48" s="1"/>
  <c r="B503" i="48" s="1"/>
  <c r="B515" i="48" s="1"/>
  <c r="B527" i="48" s="1"/>
  <c r="B539" i="48" s="1"/>
  <c r="B551" i="48" s="1"/>
  <c r="B563" i="48" s="1"/>
  <c r="B575" i="48" s="1"/>
  <c r="B587" i="48" s="1"/>
  <c r="B599" i="48" s="1"/>
  <c r="B611" i="48" s="1"/>
  <c r="B623" i="48" s="1"/>
  <c r="B635" i="48" s="1"/>
  <c r="B647" i="48" s="1"/>
  <c r="B659" i="48" s="1"/>
  <c r="B671" i="48" s="1"/>
  <c r="B683" i="48" s="1"/>
  <c r="B695" i="48" s="1"/>
  <c r="B707" i="48" s="1"/>
  <c r="B719" i="48" s="1"/>
  <c r="B731" i="48" s="1"/>
  <c r="A23" i="48"/>
  <c r="A35" i="48" s="1"/>
  <c r="A47" i="48" s="1"/>
  <c r="A59" i="48" s="1"/>
  <c r="A71" i="48" s="1"/>
  <c r="A83" i="48" s="1"/>
  <c r="A95" i="48" s="1"/>
  <c r="A107" i="48" s="1"/>
  <c r="A119" i="48" s="1"/>
  <c r="A131" i="48" s="1"/>
  <c r="A143" i="48" s="1"/>
  <c r="A155" i="48" s="1"/>
  <c r="A167" i="48" s="1"/>
  <c r="A179" i="48" s="1"/>
  <c r="A191" i="48" s="1"/>
  <c r="A203" i="48" s="1"/>
  <c r="A215" i="48" s="1"/>
  <c r="A227" i="48" s="1"/>
  <c r="A239" i="48" s="1"/>
  <c r="A251" i="48" s="1"/>
  <c r="A263" i="48" s="1"/>
  <c r="A275" i="48" s="1"/>
  <c r="A287" i="48" s="1"/>
  <c r="A299" i="48" s="1"/>
  <c r="A311" i="48" s="1"/>
  <c r="A323" i="48" s="1"/>
  <c r="A335" i="48" s="1"/>
  <c r="A347" i="48" s="1"/>
  <c r="A359" i="48" s="1"/>
  <c r="A371" i="48" s="1"/>
  <c r="A383" i="48" s="1"/>
  <c r="A395" i="48" s="1"/>
  <c r="A407" i="48" s="1"/>
  <c r="A419" i="48" s="1"/>
  <c r="A431" i="48" s="1"/>
  <c r="A443" i="48" s="1"/>
  <c r="A455" i="48" s="1"/>
  <c r="A467" i="48" s="1"/>
  <c r="A479" i="48" s="1"/>
  <c r="A491" i="48" s="1"/>
  <c r="A503" i="48" s="1"/>
  <c r="A515" i="48" s="1"/>
  <c r="A527" i="48" s="1"/>
  <c r="A539" i="48" s="1"/>
  <c r="A551" i="48" s="1"/>
  <c r="A563" i="48" s="1"/>
  <c r="A575" i="48" s="1"/>
  <c r="A587" i="48" s="1"/>
  <c r="A599" i="48" s="1"/>
  <c r="A611" i="48" s="1"/>
  <c r="A623" i="48" s="1"/>
  <c r="A635" i="48" s="1"/>
  <c r="A647" i="48" s="1"/>
  <c r="A659" i="48" s="1"/>
  <c r="A671" i="48" s="1"/>
  <c r="A683" i="48" s="1"/>
  <c r="A695" i="48" s="1"/>
  <c r="A707" i="48" s="1"/>
  <c r="A719" i="48" s="1"/>
  <c r="A731" i="48" s="1"/>
  <c r="B22" i="48"/>
  <c r="B34" i="48" s="1"/>
  <c r="B46" i="48" s="1"/>
  <c r="B58" i="48" s="1"/>
  <c r="B70" i="48" s="1"/>
  <c r="B82" i="48" s="1"/>
  <c r="B94" i="48" s="1"/>
  <c r="B106" i="48" s="1"/>
  <c r="B118" i="48" s="1"/>
  <c r="B130" i="48" s="1"/>
  <c r="B142" i="48" s="1"/>
  <c r="B154" i="48" s="1"/>
  <c r="B166" i="48" s="1"/>
  <c r="B178" i="48" s="1"/>
  <c r="B190" i="48" s="1"/>
  <c r="B202" i="48" s="1"/>
  <c r="B214" i="48" s="1"/>
  <c r="B226" i="48" s="1"/>
  <c r="B238" i="48" s="1"/>
  <c r="B250" i="48" s="1"/>
  <c r="B262" i="48" s="1"/>
  <c r="B274" i="48" s="1"/>
  <c r="B286" i="48" s="1"/>
  <c r="B298" i="48" s="1"/>
  <c r="B310" i="48" s="1"/>
  <c r="B322" i="48" s="1"/>
  <c r="B334" i="48" s="1"/>
  <c r="B346" i="48" s="1"/>
  <c r="B358" i="48" s="1"/>
  <c r="B370" i="48" s="1"/>
  <c r="B382" i="48" s="1"/>
  <c r="B394" i="48" s="1"/>
  <c r="B406" i="48" s="1"/>
  <c r="B418" i="48" s="1"/>
  <c r="B430" i="48" s="1"/>
  <c r="B442" i="48" s="1"/>
  <c r="B454" i="48" s="1"/>
  <c r="B466" i="48" s="1"/>
  <c r="B478" i="48" s="1"/>
  <c r="B490" i="48" s="1"/>
  <c r="B502" i="48" s="1"/>
  <c r="B514" i="48" s="1"/>
  <c r="B526" i="48" s="1"/>
  <c r="B538" i="48" s="1"/>
  <c r="B550" i="48" s="1"/>
  <c r="B562" i="48" s="1"/>
  <c r="B574" i="48" s="1"/>
  <c r="B586" i="48" s="1"/>
  <c r="B598" i="48" s="1"/>
  <c r="B610" i="48" s="1"/>
  <c r="B622" i="48" s="1"/>
  <c r="B634" i="48" s="1"/>
  <c r="B646" i="48" s="1"/>
  <c r="B658" i="48" s="1"/>
  <c r="B670" i="48" s="1"/>
  <c r="B682" i="48" s="1"/>
  <c r="B694" i="48" s="1"/>
  <c r="B706" i="48" s="1"/>
  <c r="B718" i="48" s="1"/>
  <c r="B730" i="48" s="1"/>
  <c r="A22" i="48"/>
  <c r="A34" i="48" s="1"/>
  <c r="A46" i="48" s="1"/>
  <c r="A58" i="48" s="1"/>
  <c r="A70" i="48" s="1"/>
  <c r="A82" i="48" s="1"/>
  <c r="A94" i="48" s="1"/>
  <c r="A106" i="48" s="1"/>
  <c r="A118" i="48" s="1"/>
  <c r="A130" i="48" s="1"/>
  <c r="A142" i="48" s="1"/>
  <c r="A154" i="48" s="1"/>
  <c r="A166" i="48" s="1"/>
  <c r="A178" i="48" s="1"/>
  <c r="A190" i="48" s="1"/>
  <c r="A202" i="48" s="1"/>
  <c r="A214" i="48" s="1"/>
  <c r="A226" i="48" s="1"/>
  <c r="A238" i="48" s="1"/>
  <c r="A250" i="48" s="1"/>
  <c r="A262" i="48" s="1"/>
  <c r="A274" i="48" s="1"/>
  <c r="A286" i="48" s="1"/>
  <c r="A298" i="48" s="1"/>
  <c r="A310" i="48" s="1"/>
  <c r="A322" i="48" s="1"/>
  <c r="A334" i="48" s="1"/>
  <c r="A346" i="48" s="1"/>
  <c r="A358" i="48" s="1"/>
  <c r="A370" i="48" s="1"/>
  <c r="A382" i="48" s="1"/>
  <c r="A394" i="48" s="1"/>
  <c r="A406" i="48" s="1"/>
  <c r="A418" i="48" s="1"/>
  <c r="A430" i="48" s="1"/>
  <c r="A442" i="48" s="1"/>
  <c r="A454" i="48" s="1"/>
  <c r="A466" i="48" s="1"/>
  <c r="A478" i="48" s="1"/>
  <c r="A490" i="48" s="1"/>
  <c r="A502" i="48" s="1"/>
  <c r="A514" i="48" s="1"/>
  <c r="A526" i="48" s="1"/>
  <c r="A538" i="48" s="1"/>
  <c r="A550" i="48" s="1"/>
  <c r="A562" i="48" s="1"/>
  <c r="A574" i="48" s="1"/>
  <c r="A586" i="48" s="1"/>
  <c r="A598" i="48" s="1"/>
  <c r="A610" i="48" s="1"/>
  <c r="A622" i="48" s="1"/>
  <c r="A634" i="48" s="1"/>
  <c r="A646" i="48" s="1"/>
  <c r="A658" i="48" s="1"/>
  <c r="A670" i="48" s="1"/>
  <c r="A682" i="48" s="1"/>
  <c r="A694" i="48" s="1"/>
  <c r="A706" i="48" s="1"/>
  <c r="A718" i="48" s="1"/>
  <c r="A730" i="48" s="1"/>
  <c r="B21" i="48"/>
  <c r="B33" i="48" s="1"/>
  <c r="B45" i="48" s="1"/>
  <c r="B57" i="48" s="1"/>
  <c r="B69" i="48" s="1"/>
  <c r="B81" i="48" s="1"/>
  <c r="B93" i="48" s="1"/>
  <c r="B105" i="48" s="1"/>
  <c r="B117" i="48" s="1"/>
  <c r="B129" i="48" s="1"/>
  <c r="B141" i="48" s="1"/>
  <c r="B153" i="48" s="1"/>
  <c r="B165" i="48" s="1"/>
  <c r="B177" i="48" s="1"/>
  <c r="B189" i="48" s="1"/>
  <c r="B201" i="48" s="1"/>
  <c r="B213" i="48" s="1"/>
  <c r="B225" i="48" s="1"/>
  <c r="B237" i="48" s="1"/>
  <c r="B249" i="48" s="1"/>
  <c r="B261" i="48" s="1"/>
  <c r="B273" i="48" s="1"/>
  <c r="B285" i="48" s="1"/>
  <c r="B297" i="48" s="1"/>
  <c r="B309" i="48" s="1"/>
  <c r="B321" i="48" s="1"/>
  <c r="B333" i="48" s="1"/>
  <c r="B345" i="48" s="1"/>
  <c r="B357" i="48" s="1"/>
  <c r="B369" i="48" s="1"/>
  <c r="B381" i="48" s="1"/>
  <c r="B393" i="48" s="1"/>
  <c r="B405" i="48" s="1"/>
  <c r="B417" i="48" s="1"/>
  <c r="B429" i="48" s="1"/>
  <c r="B441" i="48" s="1"/>
  <c r="B453" i="48" s="1"/>
  <c r="B465" i="48" s="1"/>
  <c r="B477" i="48" s="1"/>
  <c r="B489" i="48" s="1"/>
  <c r="B501" i="48" s="1"/>
  <c r="B513" i="48" s="1"/>
  <c r="B525" i="48" s="1"/>
  <c r="B537" i="48" s="1"/>
  <c r="B549" i="48" s="1"/>
  <c r="B561" i="48" s="1"/>
  <c r="B573" i="48" s="1"/>
  <c r="B585" i="48" s="1"/>
  <c r="B597" i="48" s="1"/>
  <c r="B609" i="48" s="1"/>
  <c r="B621" i="48" s="1"/>
  <c r="B633" i="48" s="1"/>
  <c r="B645" i="48" s="1"/>
  <c r="B657" i="48" s="1"/>
  <c r="B669" i="48" s="1"/>
  <c r="B681" i="48" s="1"/>
  <c r="B693" i="48" s="1"/>
  <c r="B705" i="48" s="1"/>
  <c r="B717" i="48" s="1"/>
  <c r="B729" i="48" s="1"/>
  <c r="A21" i="48"/>
  <c r="A33" i="48" s="1"/>
  <c r="A45" i="48" s="1"/>
  <c r="A57" i="48" s="1"/>
  <c r="A69" i="48" s="1"/>
  <c r="A81" i="48" s="1"/>
  <c r="A93" i="48" s="1"/>
  <c r="A105" i="48" s="1"/>
  <c r="A117" i="48" s="1"/>
  <c r="A129" i="48" s="1"/>
  <c r="A141" i="48" s="1"/>
  <c r="A153" i="48" s="1"/>
  <c r="A165" i="48" s="1"/>
  <c r="A177" i="48" s="1"/>
  <c r="A189" i="48" s="1"/>
  <c r="A201" i="48" s="1"/>
  <c r="A213" i="48" s="1"/>
  <c r="A225" i="48" s="1"/>
  <c r="A237" i="48" s="1"/>
  <c r="A249" i="48" s="1"/>
  <c r="A261" i="48" s="1"/>
  <c r="A273" i="48" s="1"/>
  <c r="A285" i="48" s="1"/>
  <c r="A297" i="48" s="1"/>
  <c r="A309" i="48" s="1"/>
  <c r="A321" i="48" s="1"/>
  <c r="A333" i="48" s="1"/>
  <c r="A345" i="48" s="1"/>
  <c r="A357" i="48" s="1"/>
  <c r="A369" i="48" s="1"/>
  <c r="A381" i="48" s="1"/>
  <c r="A393" i="48" s="1"/>
  <c r="A405" i="48" s="1"/>
  <c r="A417" i="48" s="1"/>
  <c r="A429" i="48" s="1"/>
  <c r="A441" i="48" s="1"/>
  <c r="A453" i="48" s="1"/>
  <c r="A465" i="48" s="1"/>
  <c r="A477" i="48" s="1"/>
  <c r="A489" i="48" s="1"/>
  <c r="A501" i="48" s="1"/>
  <c r="A513" i="48" s="1"/>
  <c r="A525" i="48" s="1"/>
  <c r="A537" i="48" s="1"/>
  <c r="A549" i="48" s="1"/>
  <c r="A561" i="48" s="1"/>
  <c r="A573" i="48" s="1"/>
  <c r="A585" i="48" s="1"/>
  <c r="A597" i="48" s="1"/>
  <c r="A609" i="48" s="1"/>
  <c r="A621" i="48" s="1"/>
  <c r="A633" i="48" s="1"/>
  <c r="A645" i="48" s="1"/>
  <c r="A657" i="48" s="1"/>
  <c r="A669" i="48" s="1"/>
  <c r="A681" i="48" s="1"/>
  <c r="A693" i="48" s="1"/>
  <c r="A705" i="48" s="1"/>
  <c r="A717" i="48" s="1"/>
  <c r="A729" i="48" s="1"/>
  <c r="B20" i="48"/>
  <c r="B32" i="48" s="1"/>
  <c r="B44" i="48" s="1"/>
  <c r="B56" i="48" s="1"/>
  <c r="B68" i="48" s="1"/>
  <c r="B80" i="48" s="1"/>
  <c r="B92" i="48" s="1"/>
  <c r="B104" i="48" s="1"/>
  <c r="B116" i="48" s="1"/>
  <c r="B128" i="48" s="1"/>
  <c r="B140" i="48" s="1"/>
  <c r="B152" i="48" s="1"/>
  <c r="B164" i="48" s="1"/>
  <c r="B176" i="48" s="1"/>
  <c r="B188" i="48" s="1"/>
  <c r="B200" i="48" s="1"/>
  <c r="B212" i="48" s="1"/>
  <c r="B224" i="48" s="1"/>
  <c r="B236" i="48" s="1"/>
  <c r="B248" i="48" s="1"/>
  <c r="B260" i="48" s="1"/>
  <c r="B272" i="48" s="1"/>
  <c r="B284" i="48" s="1"/>
  <c r="B296" i="48" s="1"/>
  <c r="B308" i="48" s="1"/>
  <c r="B320" i="48" s="1"/>
  <c r="B332" i="48" s="1"/>
  <c r="B344" i="48" s="1"/>
  <c r="B356" i="48" s="1"/>
  <c r="B368" i="48" s="1"/>
  <c r="B380" i="48" s="1"/>
  <c r="B392" i="48" s="1"/>
  <c r="B404" i="48" s="1"/>
  <c r="B416" i="48" s="1"/>
  <c r="B428" i="48" s="1"/>
  <c r="B440" i="48" s="1"/>
  <c r="B452" i="48" s="1"/>
  <c r="B464" i="48" s="1"/>
  <c r="B476" i="48" s="1"/>
  <c r="B488" i="48" s="1"/>
  <c r="B500" i="48" s="1"/>
  <c r="B512" i="48" s="1"/>
  <c r="B524" i="48" s="1"/>
  <c r="B536" i="48" s="1"/>
  <c r="B548" i="48" s="1"/>
  <c r="B560" i="48" s="1"/>
  <c r="B572" i="48" s="1"/>
  <c r="B584" i="48" s="1"/>
  <c r="B596" i="48" s="1"/>
  <c r="B608" i="48" s="1"/>
  <c r="B620" i="48" s="1"/>
  <c r="B632" i="48" s="1"/>
  <c r="B644" i="48" s="1"/>
  <c r="B656" i="48" s="1"/>
  <c r="B668" i="48" s="1"/>
  <c r="B680" i="48" s="1"/>
  <c r="B692" i="48" s="1"/>
  <c r="B704" i="48" s="1"/>
  <c r="B716" i="48" s="1"/>
  <c r="B728" i="48" s="1"/>
  <c r="A20" i="48"/>
  <c r="A32" i="48" s="1"/>
  <c r="A44" i="48" s="1"/>
  <c r="A56" i="48" s="1"/>
  <c r="A68" i="48" s="1"/>
  <c r="A80" i="48" s="1"/>
  <c r="A92" i="48" s="1"/>
  <c r="A104" i="48" s="1"/>
  <c r="A116" i="48" s="1"/>
  <c r="A128" i="48" s="1"/>
  <c r="A140" i="48" s="1"/>
  <c r="A152" i="48" s="1"/>
  <c r="A164" i="48" s="1"/>
  <c r="A176" i="48" s="1"/>
  <c r="A188" i="48" s="1"/>
  <c r="A200" i="48" s="1"/>
  <c r="A212" i="48" s="1"/>
  <c r="A224" i="48" s="1"/>
  <c r="A236" i="48" s="1"/>
  <c r="A248" i="48" s="1"/>
  <c r="A260" i="48" s="1"/>
  <c r="A272" i="48" s="1"/>
  <c r="A284" i="48" s="1"/>
  <c r="A296" i="48" s="1"/>
  <c r="A308" i="48" s="1"/>
  <c r="A320" i="48" s="1"/>
  <c r="A332" i="48" s="1"/>
  <c r="A344" i="48" s="1"/>
  <c r="A356" i="48" s="1"/>
  <c r="A368" i="48" s="1"/>
  <c r="A380" i="48" s="1"/>
  <c r="A392" i="48" s="1"/>
  <c r="A404" i="48" s="1"/>
  <c r="A416" i="48" s="1"/>
  <c r="A428" i="48" s="1"/>
  <c r="A440" i="48" s="1"/>
  <c r="A452" i="48" s="1"/>
  <c r="A464" i="48" s="1"/>
  <c r="A476" i="48" s="1"/>
  <c r="A488" i="48" s="1"/>
  <c r="A500" i="48" s="1"/>
  <c r="A512" i="48" s="1"/>
  <c r="A524" i="48" s="1"/>
  <c r="A536" i="48" s="1"/>
  <c r="A548" i="48" s="1"/>
  <c r="A560" i="48" s="1"/>
  <c r="A572" i="48" s="1"/>
  <c r="A584" i="48" s="1"/>
  <c r="A596" i="48" s="1"/>
  <c r="A608" i="48" s="1"/>
  <c r="A620" i="48" s="1"/>
  <c r="A632" i="48" s="1"/>
  <c r="A644" i="48" s="1"/>
  <c r="A656" i="48" s="1"/>
  <c r="A668" i="48" s="1"/>
  <c r="A680" i="48" s="1"/>
  <c r="A692" i="48" s="1"/>
  <c r="A704" i="48" s="1"/>
  <c r="A716" i="48" s="1"/>
  <c r="A728" i="48" s="1"/>
  <c r="B19" i="48"/>
  <c r="B31" i="48" s="1"/>
  <c r="B43" i="48" s="1"/>
  <c r="B55" i="48" s="1"/>
  <c r="B67" i="48" s="1"/>
  <c r="B79" i="48" s="1"/>
  <c r="B91" i="48" s="1"/>
  <c r="B103" i="48" s="1"/>
  <c r="B115" i="48" s="1"/>
  <c r="B127" i="48" s="1"/>
  <c r="B139" i="48" s="1"/>
  <c r="B151" i="48" s="1"/>
  <c r="B163" i="48" s="1"/>
  <c r="B175" i="48" s="1"/>
  <c r="B187" i="48" s="1"/>
  <c r="B199" i="48" s="1"/>
  <c r="B211" i="48" s="1"/>
  <c r="B223" i="48" s="1"/>
  <c r="B235" i="48" s="1"/>
  <c r="B247" i="48" s="1"/>
  <c r="B259" i="48" s="1"/>
  <c r="B271" i="48" s="1"/>
  <c r="B283" i="48" s="1"/>
  <c r="B295" i="48" s="1"/>
  <c r="B307" i="48" s="1"/>
  <c r="B319" i="48" s="1"/>
  <c r="B331" i="48" s="1"/>
  <c r="B343" i="48" s="1"/>
  <c r="B355" i="48" s="1"/>
  <c r="B367" i="48" s="1"/>
  <c r="B379" i="48" s="1"/>
  <c r="B391" i="48" s="1"/>
  <c r="B403" i="48" s="1"/>
  <c r="B415" i="48" s="1"/>
  <c r="B427" i="48" s="1"/>
  <c r="B439" i="48" s="1"/>
  <c r="B451" i="48" s="1"/>
  <c r="B463" i="48" s="1"/>
  <c r="B475" i="48" s="1"/>
  <c r="B487" i="48" s="1"/>
  <c r="B499" i="48" s="1"/>
  <c r="B511" i="48" s="1"/>
  <c r="B523" i="48" s="1"/>
  <c r="B535" i="48" s="1"/>
  <c r="B547" i="48" s="1"/>
  <c r="B559" i="48" s="1"/>
  <c r="B571" i="48" s="1"/>
  <c r="B583" i="48" s="1"/>
  <c r="B595" i="48" s="1"/>
  <c r="B607" i="48" s="1"/>
  <c r="B619" i="48" s="1"/>
  <c r="B631" i="48" s="1"/>
  <c r="B643" i="48" s="1"/>
  <c r="B655" i="48" s="1"/>
  <c r="B667" i="48" s="1"/>
  <c r="B679" i="48" s="1"/>
  <c r="B691" i="48" s="1"/>
  <c r="B703" i="48" s="1"/>
  <c r="B715" i="48" s="1"/>
  <c r="B727" i="48" s="1"/>
  <c r="A19" i="48"/>
  <c r="A31" i="48" s="1"/>
  <c r="A43" i="48" s="1"/>
  <c r="A55" i="48" s="1"/>
  <c r="A67" i="48" s="1"/>
  <c r="A79" i="48" s="1"/>
  <c r="A91" i="48" s="1"/>
  <c r="A103" i="48" s="1"/>
  <c r="A115" i="48" s="1"/>
  <c r="A127" i="48" s="1"/>
  <c r="A139" i="48" s="1"/>
  <c r="A151" i="48" s="1"/>
  <c r="A163" i="48" s="1"/>
  <c r="A175" i="48" s="1"/>
  <c r="A187" i="48" s="1"/>
  <c r="A199" i="48" s="1"/>
  <c r="A211" i="48" s="1"/>
  <c r="A223" i="48" s="1"/>
  <c r="A235" i="48" s="1"/>
  <c r="A247" i="48" s="1"/>
  <c r="A259" i="48" s="1"/>
  <c r="A271" i="48" s="1"/>
  <c r="A283" i="48" s="1"/>
  <c r="A295" i="48" s="1"/>
  <c r="A307" i="48" s="1"/>
  <c r="A319" i="48" s="1"/>
  <c r="A331" i="48" s="1"/>
  <c r="A343" i="48" s="1"/>
  <c r="A355" i="48" s="1"/>
  <c r="A367" i="48" s="1"/>
  <c r="A379" i="48" s="1"/>
  <c r="A391" i="48" s="1"/>
  <c r="A403" i="48" s="1"/>
  <c r="A415" i="48" s="1"/>
  <c r="A427" i="48" s="1"/>
  <c r="A439" i="48" s="1"/>
  <c r="A451" i="48" s="1"/>
  <c r="A463" i="48" s="1"/>
  <c r="A475" i="48" s="1"/>
  <c r="A487" i="48" s="1"/>
  <c r="A499" i="48" s="1"/>
  <c r="A511" i="48" s="1"/>
  <c r="A523" i="48" s="1"/>
  <c r="A535" i="48" s="1"/>
  <c r="A547" i="48" s="1"/>
  <c r="A559" i="48" s="1"/>
  <c r="A571" i="48" s="1"/>
  <c r="A583" i="48" s="1"/>
  <c r="A595" i="48" s="1"/>
  <c r="A607" i="48" s="1"/>
  <c r="A619" i="48" s="1"/>
  <c r="A631" i="48" s="1"/>
  <c r="A643" i="48" s="1"/>
  <c r="A655" i="48" s="1"/>
  <c r="A667" i="48" s="1"/>
  <c r="A679" i="48" s="1"/>
  <c r="A691" i="48" s="1"/>
  <c r="A703" i="48" s="1"/>
  <c r="A715" i="48" s="1"/>
  <c r="A727" i="48" s="1"/>
  <c r="B18" i="48"/>
  <c r="B30" i="48" s="1"/>
  <c r="B42" i="48" s="1"/>
  <c r="B54" i="48" s="1"/>
  <c r="B66" i="48" s="1"/>
  <c r="B78" i="48" s="1"/>
  <c r="B90" i="48" s="1"/>
  <c r="B102" i="48" s="1"/>
  <c r="B114" i="48" s="1"/>
  <c r="B126" i="48" s="1"/>
  <c r="B138" i="48" s="1"/>
  <c r="B150" i="48" s="1"/>
  <c r="B162" i="48" s="1"/>
  <c r="B174" i="48" s="1"/>
  <c r="B186" i="48" s="1"/>
  <c r="B198" i="48" s="1"/>
  <c r="B210" i="48" s="1"/>
  <c r="B222" i="48" s="1"/>
  <c r="B234" i="48" s="1"/>
  <c r="B246" i="48" s="1"/>
  <c r="B258" i="48" s="1"/>
  <c r="B270" i="48" s="1"/>
  <c r="B282" i="48" s="1"/>
  <c r="B294" i="48" s="1"/>
  <c r="B306" i="48" s="1"/>
  <c r="B318" i="48" s="1"/>
  <c r="B330" i="48" s="1"/>
  <c r="B342" i="48" s="1"/>
  <c r="B354" i="48" s="1"/>
  <c r="B366" i="48" s="1"/>
  <c r="B378" i="48" s="1"/>
  <c r="B390" i="48" s="1"/>
  <c r="B402" i="48" s="1"/>
  <c r="B414" i="48" s="1"/>
  <c r="B426" i="48" s="1"/>
  <c r="B438" i="48" s="1"/>
  <c r="B450" i="48" s="1"/>
  <c r="B462" i="48" s="1"/>
  <c r="B474" i="48" s="1"/>
  <c r="B486" i="48" s="1"/>
  <c r="B498" i="48" s="1"/>
  <c r="B510" i="48" s="1"/>
  <c r="B522" i="48" s="1"/>
  <c r="B534" i="48" s="1"/>
  <c r="B546" i="48" s="1"/>
  <c r="B558" i="48" s="1"/>
  <c r="B570" i="48" s="1"/>
  <c r="B582" i="48" s="1"/>
  <c r="B594" i="48" s="1"/>
  <c r="B606" i="48" s="1"/>
  <c r="B618" i="48" s="1"/>
  <c r="B630" i="48" s="1"/>
  <c r="B642" i="48" s="1"/>
  <c r="B654" i="48" s="1"/>
  <c r="B666" i="48" s="1"/>
  <c r="B678" i="48" s="1"/>
  <c r="B690" i="48" s="1"/>
  <c r="B702" i="48" s="1"/>
  <c r="B714" i="48" s="1"/>
  <c r="B726" i="48" s="1"/>
  <c r="A18" i="48"/>
  <c r="A30" i="48" s="1"/>
  <c r="A42" i="48" s="1"/>
  <c r="A54" i="48" s="1"/>
  <c r="A66" i="48" s="1"/>
  <c r="A78" i="48" s="1"/>
  <c r="A90" i="48" s="1"/>
  <c r="A102" i="48" s="1"/>
  <c r="A114" i="48" s="1"/>
  <c r="A126" i="48" s="1"/>
  <c r="A138" i="48" s="1"/>
  <c r="A150" i="48" s="1"/>
  <c r="A162" i="48" s="1"/>
  <c r="A174" i="48" s="1"/>
  <c r="A186" i="48" s="1"/>
  <c r="A198" i="48" s="1"/>
  <c r="A210" i="48" s="1"/>
  <c r="A222" i="48" s="1"/>
  <c r="A234" i="48" s="1"/>
  <c r="A246" i="48" s="1"/>
  <c r="A258" i="48" s="1"/>
  <c r="A270" i="48" s="1"/>
  <c r="A282" i="48" s="1"/>
  <c r="A294" i="48" s="1"/>
  <c r="A306" i="48" s="1"/>
  <c r="A318" i="48" s="1"/>
  <c r="A330" i="48" s="1"/>
  <c r="A342" i="48" s="1"/>
  <c r="A354" i="48" s="1"/>
  <c r="A366" i="48" s="1"/>
  <c r="A378" i="48" s="1"/>
  <c r="A390" i="48" s="1"/>
  <c r="A402" i="48" s="1"/>
  <c r="A414" i="48" s="1"/>
  <c r="A426" i="48" s="1"/>
  <c r="A438" i="48" s="1"/>
  <c r="A450" i="48" s="1"/>
  <c r="A462" i="48" s="1"/>
  <c r="A474" i="48" s="1"/>
  <c r="A486" i="48" s="1"/>
  <c r="A498" i="48" s="1"/>
  <c r="A510" i="48" s="1"/>
  <c r="A522" i="48" s="1"/>
  <c r="A534" i="48" s="1"/>
  <c r="A546" i="48" s="1"/>
  <c r="A558" i="48" s="1"/>
  <c r="A570" i="48" s="1"/>
  <c r="A582" i="48" s="1"/>
  <c r="A594" i="48" s="1"/>
  <c r="A606" i="48" s="1"/>
  <c r="A618" i="48" s="1"/>
  <c r="A630" i="48" s="1"/>
  <c r="A642" i="48" s="1"/>
  <c r="A654" i="48" s="1"/>
  <c r="A666" i="48" s="1"/>
  <c r="A678" i="48" s="1"/>
  <c r="A690" i="48" s="1"/>
  <c r="A702" i="48" s="1"/>
  <c r="A714" i="48" s="1"/>
  <c r="A726" i="48" s="1"/>
  <c r="B17" i="48"/>
  <c r="B29" i="48" s="1"/>
  <c r="B41" i="48" s="1"/>
  <c r="B53" i="48" s="1"/>
  <c r="B65" i="48" s="1"/>
  <c r="B77" i="48" s="1"/>
  <c r="B89" i="48" s="1"/>
  <c r="B101" i="48" s="1"/>
  <c r="B113" i="48" s="1"/>
  <c r="B125" i="48" s="1"/>
  <c r="B137" i="48" s="1"/>
  <c r="B149" i="48" s="1"/>
  <c r="B161" i="48" s="1"/>
  <c r="B173" i="48" s="1"/>
  <c r="B185" i="48" s="1"/>
  <c r="B197" i="48" s="1"/>
  <c r="B209" i="48" s="1"/>
  <c r="B221" i="48" s="1"/>
  <c r="B233" i="48" s="1"/>
  <c r="B245" i="48" s="1"/>
  <c r="B257" i="48" s="1"/>
  <c r="B269" i="48" s="1"/>
  <c r="B281" i="48" s="1"/>
  <c r="B293" i="48" s="1"/>
  <c r="B305" i="48" s="1"/>
  <c r="B317" i="48" s="1"/>
  <c r="B329" i="48" s="1"/>
  <c r="B341" i="48" s="1"/>
  <c r="B353" i="48" s="1"/>
  <c r="B365" i="48" s="1"/>
  <c r="B377" i="48" s="1"/>
  <c r="B389" i="48" s="1"/>
  <c r="B401" i="48" s="1"/>
  <c r="B413" i="48" s="1"/>
  <c r="B425" i="48" s="1"/>
  <c r="B437" i="48" s="1"/>
  <c r="B449" i="48" s="1"/>
  <c r="B461" i="48" s="1"/>
  <c r="B473" i="48" s="1"/>
  <c r="B485" i="48" s="1"/>
  <c r="B497" i="48" s="1"/>
  <c r="B509" i="48" s="1"/>
  <c r="B521" i="48" s="1"/>
  <c r="B533" i="48" s="1"/>
  <c r="B545" i="48" s="1"/>
  <c r="B557" i="48" s="1"/>
  <c r="B569" i="48" s="1"/>
  <c r="B581" i="48" s="1"/>
  <c r="B593" i="48" s="1"/>
  <c r="B605" i="48" s="1"/>
  <c r="B617" i="48" s="1"/>
  <c r="B629" i="48" s="1"/>
  <c r="B641" i="48" s="1"/>
  <c r="B653" i="48" s="1"/>
  <c r="B665" i="48" s="1"/>
  <c r="B677" i="48" s="1"/>
  <c r="B689" i="48" s="1"/>
  <c r="B701" i="48" s="1"/>
  <c r="B713" i="48" s="1"/>
  <c r="B725" i="48" s="1"/>
  <c r="A17" i="48"/>
  <c r="A29" i="48" s="1"/>
  <c r="A41" i="48" s="1"/>
  <c r="A53" i="48" s="1"/>
  <c r="A65" i="48" s="1"/>
  <c r="A77" i="48" s="1"/>
  <c r="A89" i="48" s="1"/>
  <c r="A101" i="48" s="1"/>
  <c r="A113" i="48" s="1"/>
  <c r="A125" i="48" s="1"/>
  <c r="A137" i="48" s="1"/>
  <c r="A149" i="48" s="1"/>
  <c r="A161" i="48" s="1"/>
  <c r="A173" i="48" s="1"/>
  <c r="A185" i="48" s="1"/>
  <c r="A197" i="48" s="1"/>
  <c r="A209" i="48" s="1"/>
  <c r="A221" i="48" s="1"/>
  <c r="A233" i="48" s="1"/>
  <c r="A245" i="48" s="1"/>
  <c r="A257" i="48" s="1"/>
  <c r="A269" i="48" s="1"/>
  <c r="A281" i="48" s="1"/>
  <c r="A293" i="48" s="1"/>
  <c r="A305" i="48" s="1"/>
  <c r="A317" i="48" s="1"/>
  <c r="A329" i="48" s="1"/>
  <c r="A341" i="48" s="1"/>
  <c r="A353" i="48" s="1"/>
  <c r="A365" i="48" s="1"/>
  <c r="A377" i="48" s="1"/>
  <c r="A389" i="48" s="1"/>
  <c r="A401" i="48" s="1"/>
  <c r="A425" i="48" s="1"/>
  <c r="A437" i="48" s="1"/>
  <c r="A449" i="48" s="1"/>
  <c r="A461" i="48" s="1"/>
  <c r="A473" i="48" s="1"/>
  <c r="A485" i="48" s="1"/>
  <c r="A497" i="48" s="1"/>
  <c r="A509" i="48" s="1"/>
  <c r="A521" i="48" s="1"/>
  <c r="A533" i="48" s="1"/>
  <c r="A545" i="48" s="1"/>
  <c r="A557" i="48" s="1"/>
  <c r="A569" i="48" s="1"/>
  <c r="A581" i="48" s="1"/>
  <c r="A593" i="48" s="1"/>
  <c r="A605" i="48" s="1"/>
  <c r="A617" i="48" s="1"/>
  <c r="A629" i="48" s="1"/>
  <c r="A641" i="48" s="1"/>
  <c r="A653" i="48" s="1"/>
  <c r="A665" i="48" s="1"/>
  <c r="A677" i="48" s="1"/>
  <c r="A689" i="48" s="1"/>
  <c r="A701" i="48" s="1"/>
  <c r="A713" i="48" s="1"/>
  <c r="A725" i="48" s="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8" i="21"/>
  <c r="J316" i="21"/>
  <c r="J314" i="21"/>
  <c r="J312" i="21"/>
  <c r="J310" i="21"/>
  <c r="J308" i="21"/>
  <c r="J306" i="21"/>
  <c r="J304" i="21"/>
  <c r="J302" i="21"/>
  <c r="J300" i="21"/>
  <c r="J298" i="21"/>
  <c r="J296" i="21"/>
  <c r="J294" i="21"/>
  <c r="J292" i="21"/>
  <c r="J290" i="21"/>
  <c r="J288" i="21"/>
  <c r="J286" i="21"/>
  <c r="J284" i="21"/>
  <c r="J282" i="21"/>
  <c r="J280" i="21"/>
  <c r="J278" i="21"/>
  <c r="J276" i="21"/>
  <c r="J274" i="21"/>
  <c r="J272" i="21"/>
  <c r="J270" i="21"/>
  <c r="J268" i="21"/>
  <c r="J266" i="21"/>
  <c r="J264" i="21"/>
  <c r="J262" i="21"/>
  <c r="J260" i="21"/>
  <c r="J258" i="21"/>
  <c r="J256" i="21"/>
  <c r="J254" i="21"/>
  <c r="J252" i="21"/>
  <c r="J250" i="21"/>
  <c r="J248" i="21"/>
  <c r="J246" i="21"/>
  <c r="J244" i="21"/>
  <c r="J242" i="21"/>
  <c r="J240" i="21"/>
  <c r="J238" i="21"/>
  <c r="J236" i="21"/>
  <c r="J234" i="21"/>
  <c r="J232" i="21"/>
  <c r="J230" i="21"/>
  <c r="J228" i="21"/>
  <c r="J226" i="21"/>
  <c r="J224" i="21"/>
  <c r="J222" i="21"/>
  <c r="J220" i="21"/>
  <c r="J218" i="21"/>
  <c r="J216" i="21"/>
  <c r="J214" i="21"/>
  <c r="J212" i="21"/>
  <c r="J210" i="21"/>
  <c r="J208" i="21"/>
  <c r="J206" i="21"/>
  <c r="J204" i="21"/>
  <c r="J202" i="21"/>
  <c r="J200" i="21"/>
  <c r="J198" i="21"/>
  <c r="J196" i="21"/>
  <c r="J194" i="21"/>
  <c r="J192" i="21"/>
  <c r="J190" i="21"/>
  <c r="J188" i="21"/>
  <c r="J186" i="21"/>
  <c r="J184" i="21"/>
  <c r="J182" i="21"/>
  <c r="J180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7" i="21"/>
  <c r="J45" i="21"/>
  <c r="J43" i="21"/>
  <c r="J41" i="21"/>
  <c r="J39" i="21"/>
  <c r="E616" i="21"/>
  <c r="V616" i="21" s="1"/>
  <c r="E615" i="21"/>
  <c r="V615" i="21" s="1"/>
  <c r="E614" i="21"/>
  <c r="V614" i="21" s="1"/>
  <c r="E613" i="21"/>
  <c r="V613" i="21" s="1"/>
  <c r="E612" i="21"/>
  <c r="V612" i="21" s="1"/>
  <c r="E611" i="21"/>
  <c r="V611" i="21" s="1"/>
  <c r="E610" i="21"/>
  <c r="V610" i="21" s="1"/>
  <c r="E609" i="21"/>
  <c r="V609" i="21" s="1"/>
  <c r="E608" i="21"/>
  <c r="V608" i="21" s="1"/>
  <c r="E607" i="21"/>
  <c r="V607" i="21" s="1"/>
  <c r="E606" i="21"/>
  <c r="V606" i="21" s="1"/>
  <c r="E605" i="21"/>
  <c r="V605" i="21" s="1"/>
  <c r="E604" i="21"/>
  <c r="V604" i="21" s="1"/>
  <c r="E603" i="21"/>
  <c r="V603" i="21" s="1"/>
  <c r="E602" i="21"/>
  <c r="V602" i="21" s="1"/>
  <c r="E601" i="21"/>
  <c r="V601" i="21" s="1"/>
  <c r="E600" i="21"/>
  <c r="V600" i="21" s="1"/>
  <c r="E599" i="21"/>
  <c r="V599" i="21" s="1"/>
  <c r="E598" i="21"/>
  <c r="V598" i="21" s="1"/>
  <c r="E597" i="21"/>
  <c r="V597" i="21" s="1"/>
  <c r="E596" i="21"/>
  <c r="V596" i="21" s="1"/>
  <c r="E595" i="21"/>
  <c r="V595" i="21" s="1"/>
  <c r="E594" i="21"/>
  <c r="V594" i="21" s="1"/>
  <c r="E593" i="21"/>
  <c r="V593" i="21" s="1"/>
  <c r="E592" i="21"/>
  <c r="V592" i="21" s="1"/>
  <c r="E591" i="21"/>
  <c r="V591" i="21" s="1"/>
  <c r="E590" i="21"/>
  <c r="V590" i="21" s="1"/>
  <c r="E589" i="21"/>
  <c r="V589" i="21" s="1"/>
  <c r="E588" i="21"/>
  <c r="V588" i="21" s="1"/>
  <c r="E587" i="21"/>
  <c r="V587" i="21" s="1"/>
  <c r="E586" i="21"/>
  <c r="V586" i="21" s="1"/>
  <c r="E585" i="21"/>
  <c r="V585" i="21" s="1"/>
  <c r="E584" i="21"/>
  <c r="V584" i="21" s="1"/>
  <c r="E583" i="21"/>
  <c r="V583" i="21" s="1"/>
  <c r="E582" i="21"/>
  <c r="V582" i="21" s="1"/>
  <c r="E581" i="21"/>
  <c r="V581" i="21" s="1"/>
  <c r="E580" i="21"/>
  <c r="V580" i="21" s="1"/>
  <c r="E579" i="21"/>
  <c r="V579" i="21" s="1"/>
  <c r="E578" i="21"/>
  <c r="V578" i="21" s="1"/>
  <c r="E577" i="21"/>
  <c r="V577" i="21" s="1"/>
  <c r="E576" i="21"/>
  <c r="V576" i="21" s="1"/>
  <c r="E575" i="21"/>
  <c r="V575" i="21" s="1"/>
  <c r="E574" i="21"/>
  <c r="V574" i="21" s="1"/>
  <c r="E573" i="21"/>
  <c r="V573" i="21" s="1"/>
  <c r="E572" i="21"/>
  <c r="V572" i="21" s="1"/>
  <c r="E571" i="21"/>
  <c r="V571" i="21" s="1"/>
  <c r="E570" i="21"/>
  <c r="V570" i="21" s="1"/>
  <c r="E569" i="21"/>
  <c r="V569" i="21" s="1"/>
  <c r="E568" i="21"/>
  <c r="V568" i="21" s="1"/>
  <c r="E567" i="21"/>
  <c r="V567" i="21" s="1"/>
  <c r="E566" i="21"/>
  <c r="V566" i="21" s="1"/>
  <c r="E565" i="21"/>
  <c r="V565" i="21" s="1"/>
  <c r="E564" i="21"/>
  <c r="V564" i="21" s="1"/>
  <c r="E563" i="21"/>
  <c r="V563" i="21" s="1"/>
  <c r="E562" i="21"/>
  <c r="V562" i="21" s="1"/>
  <c r="E561" i="21"/>
  <c r="V561" i="21" s="1"/>
  <c r="E560" i="21"/>
  <c r="V560" i="21" s="1"/>
  <c r="E559" i="21"/>
  <c r="V559" i="21" s="1"/>
  <c r="E558" i="21"/>
  <c r="V558" i="21" s="1"/>
  <c r="E557" i="21"/>
  <c r="V557" i="21" s="1"/>
  <c r="E556" i="21"/>
  <c r="V556" i="21" s="1"/>
  <c r="E555" i="21"/>
  <c r="V555" i="21" s="1"/>
  <c r="E554" i="21"/>
  <c r="V554" i="21" s="1"/>
  <c r="E553" i="21"/>
  <c r="V553" i="21" s="1"/>
  <c r="E552" i="21"/>
  <c r="V552" i="21" s="1"/>
  <c r="E551" i="21"/>
  <c r="V551" i="21" s="1"/>
  <c r="E550" i="21"/>
  <c r="V550" i="21" s="1"/>
  <c r="E549" i="21"/>
  <c r="V549" i="21" s="1"/>
  <c r="E548" i="21"/>
  <c r="V548" i="21" s="1"/>
  <c r="E547" i="21"/>
  <c r="V547" i="21" s="1"/>
  <c r="E546" i="21"/>
  <c r="V546" i="21" s="1"/>
  <c r="E545" i="21"/>
  <c r="V545" i="21" s="1"/>
  <c r="E544" i="21"/>
  <c r="V544" i="21" s="1"/>
  <c r="E543" i="21"/>
  <c r="V543" i="21" s="1"/>
  <c r="E542" i="21"/>
  <c r="V542" i="21" s="1"/>
  <c r="E541" i="21"/>
  <c r="V541" i="21" s="1"/>
  <c r="E540" i="21"/>
  <c r="V540" i="21" s="1"/>
  <c r="E539" i="21"/>
  <c r="V539" i="21" s="1"/>
  <c r="E538" i="21"/>
  <c r="V538" i="21" s="1"/>
  <c r="E537" i="21"/>
  <c r="V537" i="21" s="1"/>
  <c r="E536" i="21"/>
  <c r="V536" i="21" s="1"/>
  <c r="E535" i="21"/>
  <c r="V535" i="21" s="1"/>
  <c r="E534" i="21"/>
  <c r="V534" i="21" s="1"/>
  <c r="E533" i="21"/>
  <c r="V533" i="21" s="1"/>
  <c r="E532" i="21"/>
  <c r="V532" i="21" s="1"/>
  <c r="E531" i="21"/>
  <c r="V531" i="21" s="1"/>
  <c r="E530" i="21"/>
  <c r="V530" i="21" s="1"/>
  <c r="E529" i="21"/>
  <c r="V529" i="21" s="1"/>
  <c r="E528" i="21"/>
  <c r="V528" i="21" s="1"/>
  <c r="E527" i="21"/>
  <c r="V527" i="21" s="1"/>
  <c r="E526" i="21"/>
  <c r="V526" i="21" s="1"/>
  <c r="E525" i="21"/>
  <c r="V525" i="21" s="1"/>
  <c r="E524" i="21"/>
  <c r="V524" i="21" s="1"/>
  <c r="E523" i="21"/>
  <c r="V523" i="21" s="1"/>
  <c r="E522" i="21"/>
  <c r="V522" i="21" s="1"/>
  <c r="E521" i="21"/>
  <c r="V521" i="21" s="1"/>
  <c r="E520" i="21"/>
  <c r="V520" i="21" s="1"/>
  <c r="E519" i="21"/>
  <c r="V519" i="21" s="1"/>
  <c r="E518" i="21"/>
  <c r="V518" i="21" s="1"/>
  <c r="E517" i="21"/>
  <c r="V517" i="21" s="1"/>
  <c r="E516" i="21"/>
  <c r="V516" i="21" s="1"/>
  <c r="E515" i="21"/>
  <c r="V515" i="21" s="1"/>
  <c r="E514" i="21"/>
  <c r="V514" i="21" s="1"/>
  <c r="E513" i="21"/>
  <c r="V513" i="21" s="1"/>
  <c r="E512" i="21"/>
  <c r="V512" i="21" s="1"/>
  <c r="E511" i="21"/>
  <c r="E510" i="21"/>
  <c r="V510" i="21" s="1"/>
  <c r="E509" i="21"/>
  <c r="V509" i="21" s="1"/>
  <c r="E508" i="21"/>
  <c r="V508" i="21" s="1"/>
  <c r="E507" i="21"/>
  <c r="V507" i="21" s="1"/>
  <c r="E506" i="21"/>
  <c r="V506" i="21" s="1"/>
  <c r="E505" i="21"/>
  <c r="V505" i="21" s="1"/>
  <c r="E504" i="21"/>
  <c r="V504" i="21" s="1"/>
  <c r="E503" i="21"/>
  <c r="V503" i="21" s="1"/>
  <c r="E502" i="21"/>
  <c r="V502" i="21" s="1"/>
  <c r="E501" i="21"/>
  <c r="V501" i="21" s="1"/>
  <c r="E500" i="21"/>
  <c r="V500" i="21" s="1"/>
  <c r="E499" i="21"/>
  <c r="V499" i="21" s="1"/>
  <c r="E498" i="21"/>
  <c r="V498" i="21" s="1"/>
  <c r="E497" i="21"/>
  <c r="V497" i="21" s="1"/>
  <c r="E496" i="21"/>
  <c r="V496" i="21" s="1"/>
  <c r="E495" i="21"/>
  <c r="V495" i="21" s="1"/>
  <c r="E494" i="21"/>
  <c r="V494" i="21" s="1"/>
  <c r="E493" i="21"/>
  <c r="V493" i="21" s="1"/>
  <c r="E492" i="21"/>
  <c r="V492" i="21" s="1"/>
  <c r="E491" i="21"/>
  <c r="V491" i="21" s="1"/>
  <c r="E490" i="21"/>
  <c r="V490" i="21" s="1"/>
  <c r="E489" i="21"/>
  <c r="V489" i="21" s="1"/>
  <c r="E488" i="21"/>
  <c r="V488" i="21" s="1"/>
  <c r="E487" i="21"/>
  <c r="V487" i="21" s="1"/>
  <c r="E486" i="21"/>
  <c r="V486" i="21" s="1"/>
  <c r="E485" i="21"/>
  <c r="V485" i="21" s="1"/>
  <c r="E484" i="21"/>
  <c r="V484" i="21" s="1"/>
  <c r="E483" i="21"/>
  <c r="V483" i="21" s="1"/>
  <c r="E482" i="21"/>
  <c r="V482" i="21" s="1"/>
  <c r="E481" i="21"/>
  <c r="V481" i="21" s="1"/>
  <c r="E480" i="21"/>
  <c r="V480" i="21" s="1"/>
  <c r="E479" i="21"/>
  <c r="V479" i="21" s="1"/>
  <c r="E478" i="21"/>
  <c r="V478" i="21" s="1"/>
  <c r="E477" i="21"/>
  <c r="V477" i="21" s="1"/>
  <c r="E476" i="21"/>
  <c r="V476" i="21" s="1"/>
  <c r="E475" i="21"/>
  <c r="V475" i="21" s="1"/>
  <c r="E474" i="21"/>
  <c r="V474" i="21" s="1"/>
  <c r="E473" i="21"/>
  <c r="V473" i="21" s="1"/>
  <c r="E472" i="21"/>
  <c r="V472" i="21" s="1"/>
  <c r="E471" i="21"/>
  <c r="V471" i="21" s="1"/>
  <c r="E470" i="21"/>
  <c r="V470" i="21" s="1"/>
  <c r="E469" i="21"/>
  <c r="V469" i="21" s="1"/>
  <c r="E468" i="21"/>
  <c r="V468" i="21" s="1"/>
  <c r="E467" i="21"/>
  <c r="V467" i="21" s="1"/>
  <c r="E466" i="21"/>
  <c r="V466" i="21" s="1"/>
  <c r="E465" i="21"/>
  <c r="V465" i="21" s="1"/>
  <c r="E464" i="21"/>
  <c r="V464" i="21" s="1"/>
  <c r="E463" i="21"/>
  <c r="V463" i="21" s="1"/>
  <c r="E462" i="21"/>
  <c r="V462" i="21" s="1"/>
  <c r="E461" i="21"/>
  <c r="V461" i="21" s="1"/>
  <c r="E460" i="21"/>
  <c r="V460" i="21" s="1"/>
  <c r="E459" i="21"/>
  <c r="V459" i="21" s="1"/>
  <c r="E458" i="21"/>
  <c r="V458" i="21" s="1"/>
  <c r="E457" i="21"/>
  <c r="V457" i="21" s="1"/>
  <c r="E456" i="21"/>
  <c r="V456" i="21" s="1"/>
  <c r="E455" i="21"/>
  <c r="V455" i="21" s="1"/>
  <c r="E454" i="21"/>
  <c r="V454" i="21" s="1"/>
  <c r="E453" i="21"/>
  <c r="V453" i="21" s="1"/>
  <c r="E452" i="21"/>
  <c r="V452" i="21" s="1"/>
  <c r="E451" i="21"/>
  <c r="V451" i="21" s="1"/>
  <c r="E450" i="21"/>
  <c r="V450" i="21" s="1"/>
  <c r="E449" i="21"/>
  <c r="V449" i="21" s="1"/>
  <c r="E448" i="21"/>
  <c r="V448" i="21" s="1"/>
  <c r="E447" i="21"/>
  <c r="V447" i="21" s="1"/>
  <c r="E446" i="21"/>
  <c r="V446" i="21" s="1"/>
  <c r="E445" i="21"/>
  <c r="V445" i="21" s="1"/>
  <c r="E444" i="21"/>
  <c r="V444" i="21" s="1"/>
  <c r="E443" i="21"/>
  <c r="V443" i="21" s="1"/>
  <c r="E442" i="21"/>
  <c r="V442" i="21" s="1"/>
  <c r="E441" i="21"/>
  <c r="V441" i="21" s="1"/>
  <c r="E440" i="21"/>
  <c r="V440" i="21" s="1"/>
  <c r="E439" i="21"/>
  <c r="V439" i="21" s="1"/>
  <c r="E438" i="21"/>
  <c r="V438" i="21" s="1"/>
  <c r="E437" i="21"/>
  <c r="V437" i="21" s="1"/>
  <c r="E436" i="21"/>
  <c r="V436" i="21" s="1"/>
  <c r="E435" i="21"/>
  <c r="V435" i="21" s="1"/>
  <c r="E434" i="21"/>
  <c r="V434" i="21" s="1"/>
  <c r="E433" i="21"/>
  <c r="V433" i="21" s="1"/>
  <c r="E432" i="21"/>
  <c r="V432" i="21" s="1"/>
  <c r="E431" i="21"/>
  <c r="V431" i="21" s="1"/>
  <c r="E430" i="21"/>
  <c r="V430" i="21" s="1"/>
  <c r="E429" i="21"/>
  <c r="V429" i="21" s="1"/>
  <c r="E428" i="21"/>
  <c r="V428" i="21" s="1"/>
  <c r="E427" i="21"/>
  <c r="V427" i="21" s="1"/>
  <c r="E426" i="21"/>
  <c r="V426" i="21" s="1"/>
  <c r="E425" i="21"/>
  <c r="V425" i="21" s="1"/>
  <c r="E424" i="21"/>
  <c r="V424" i="21" s="1"/>
  <c r="E423" i="21"/>
  <c r="V423" i="21" s="1"/>
  <c r="E422" i="21"/>
  <c r="V422" i="21" s="1"/>
  <c r="E421" i="21"/>
  <c r="V421" i="21" s="1"/>
  <c r="E420" i="21"/>
  <c r="V420" i="21" s="1"/>
  <c r="E419" i="21"/>
  <c r="V419" i="21" s="1"/>
  <c r="E418" i="21"/>
  <c r="V418" i="21" s="1"/>
  <c r="E417" i="21"/>
  <c r="V417" i="21" s="1"/>
  <c r="E416" i="21"/>
  <c r="V416" i="21" s="1"/>
  <c r="E415" i="21"/>
  <c r="V415" i="21" s="1"/>
  <c r="E414" i="21"/>
  <c r="V414" i="21" s="1"/>
  <c r="E413" i="21"/>
  <c r="V413" i="21" s="1"/>
  <c r="E412" i="21"/>
  <c r="V412" i="21" s="1"/>
  <c r="E411" i="21"/>
  <c r="V411" i="21" s="1"/>
  <c r="E410" i="21"/>
  <c r="V410" i="21" s="1"/>
  <c r="E409" i="21"/>
  <c r="V409" i="21" s="1"/>
  <c r="E408" i="21"/>
  <c r="V408" i="21" s="1"/>
  <c r="E407" i="21"/>
  <c r="V407" i="21" s="1"/>
  <c r="E406" i="21"/>
  <c r="V406" i="21" s="1"/>
  <c r="E405" i="21"/>
  <c r="V405" i="21" s="1"/>
  <c r="E404" i="21"/>
  <c r="V404" i="21" s="1"/>
  <c r="E403" i="21"/>
  <c r="V403" i="21" s="1"/>
  <c r="E402" i="21"/>
  <c r="V402" i="21" s="1"/>
  <c r="E401" i="21"/>
  <c r="V401" i="21" s="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V236" i="21" s="1"/>
  <c r="E235" i="21"/>
  <c r="V235" i="21" s="1"/>
  <c r="E234" i="21"/>
  <c r="V234" i="21" s="1"/>
  <c r="E233" i="21"/>
  <c r="V233" i="21" s="1"/>
  <c r="E232" i="21"/>
  <c r="V232" i="21" s="1"/>
  <c r="E231" i="21"/>
  <c r="V231" i="21" s="1"/>
  <c r="E230" i="21"/>
  <c r="V230" i="21" s="1"/>
  <c r="E229" i="21"/>
  <c r="V229" i="21" s="1"/>
  <c r="E228" i="21"/>
  <c r="V228" i="21" s="1"/>
  <c r="E227" i="21"/>
  <c r="V227" i="21" s="1"/>
  <c r="E226" i="21"/>
  <c r="V226" i="21" s="1"/>
  <c r="E225" i="21"/>
  <c r="V225" i="21" s="1"/>
  <c r="E224" i="21"/>
  <c r="V224" i="21" s="1"/>
  <c r="E223" i="21"/>
  <c r="V223" i="21" s="1"/>
  <c r="E222" i="21"/>
  <c r="V222" i="21" s="1"/>
  <c r="E221" i="21"/>
  <c r="V221" i="21" s="1"/>
  <c r="E220" i="21"/>
  <c r="V220" i="21" s="1"/>
  <c r="E219" i="21"/>
  <c r="V219" i="21" s="1"/>
  <c r="E218" i="21"/>
  <c r="V218" i="21" s="1"/>
  <c r="E217" i="21"/>
  <c r="V217" i="21" s="1"/>
  <c r="E216" i="21"/>
  <c r="V216" i="21" s="1"/>
  <c r="E215" i="21"/>
  <c r="V215" i="21" s="1"/>
  <c r="E214" i="21"/>
  <c r="V214" i="21" s="1"/>
  <c r="E213" i="21"/>
  <c r="V213" i="21" s="1"/>
  <c r="E212" i="21"/>
  <c r="V212" i="21" s="1"/>
  <c r="E211" i="21"/>
  <c r="V211" i="21" s="1"/>
  <c r="E210" i="21"/>
  <c r="V210" i="21" s="1"/>
  <c r="E209" i="21"/>
  <c r="V209" i="21" s="1"/>
  <c r="E208" i="21"/>
  <c r="V208" i="21" s="1"/>
  <c r="E207" i="21"/>
  <c r="V207" i="21" s="1"/>
  <c r="E206" i="21"/>
  <c r="V206" i="21" s="1"/>
  <c r="E205" i="21"/>
  <c r="V205" i="21" s="1"/>
  <c r="E204" i="21"/>
  <c r="V204" i="21" s="1"/>
  <c r="E203" i="21"/>
  <c r="V203" i="21" s="1"/>
  <c r="E202" i="21"/>
  <c r="V202" i="21" s="1"/>
  <c r="E201" i="21"/>
  <c r="V201" i="21" s="1"/>
  <c r="E200" i="21"/>
  <c r="V200" i="21" s="1"/>
  <c r="E199" i="21"/>
  <c r="V199" i="21" s="1"/>
  <c r="E198" i="21"/>
  <c r="V198" i="21" s="1"/>
  <c r="E197" i="21"/>
  <c r="V197" i="21" s="1"/>
  <c r="E196" i="21"/>
  <c r="V196" i="21" s="1"/>
  <c r="E195" i="21"/>
  <c r="V195" i="21" s="1"/>
  <c r="E194" i="21"/>
  <c r="V194" i="21" s="1"/>
  <c r="E193" i="21"/>
  <c r="V193" i="21" s="1"/>
  <c r="E192" i="21"/>
  <c r="V192" i="21" s="1"/>
  <c r="E191" i="21"/>
  <c r="V191" i="21" s="1"/>
  <c r="E190" i="21"/>
  <c r="V190" i="21" s="1"/>
  <c r="E189" i="21"/>
  <c r="V189" i="21" s="1"/>
  <c r="E188" i="21"/>
  <c r="V188" i="21" s="1"/>
  <c r="E187" i="21"/>
  <c r="V187" i="21" s="1"/>
  <c r="E186" i="21"/>
  <c r="V186" i="21" s="1"/>
  <c r="E185" i="21"/>
  <c r="V185" i="21" s="1"/>
  <c r="E184" i="21"/>
  <c r="V184" i="21" s="1"/>
  <c r="E183" i="21"/>
  <c r="V183" i="21" s="1"/>
  <c r="E182" i="21"/>
  <c r="V182" i="21" s="1"/>
  <c r="E181" i="21"/>
  <c r="V181" i="21" s="1"/>
  <c r="E180" i="21"/>
  <c r="V180" i="21" s="1"/>
  <c r="E179" i="21"/>
  <c r="V179" i="21" s="1"/>
  <c r="E178" i="21"/>
  <c r="V178" i="21" s="1"/>
  <c r="E177" i="21"/>
  <c r="V177" i="21" s="1"/>
  <c r="E176" i="21"/>
  <c r="V176" i="21" s="1"/>
  <c r="E175" i="21"/>
  <c r="V175" i="21" s="1"/>
  <c r="E174" i="21"/>
  <c r="V174" i="21" s="1"/>
  <c r="E173" i="21"/>
  <c r="V173" i="21" s="1"/>
  <c r="E172" i="21"/>
  <c r="V172" i="21" s="1"/>
  <c r="E171" i="21"/>
  <c r="V171" i="21" s="1"/>
  <c r="E170" i="21"/>
  <c r="V170" i="21" s="1"/>
  <c r="E169" i="21"/>
  <c r="V169" i="21" s="1"/>
  <c r="E168" i="21"/>
  <c r="V168" i="21" s="1"/>
  <c r="E167" i="21"/>
  <c r="V167" i="21" s="1"/>
  <c r="E166" i="21"/>
  <c r="V166" i="21" s="1"/>
  <c r="E165" i="21"/>
  <c r="V165" i="21" s="1"/>
  <c r="E164" i="21"/>
  <c r="V164" i="21" s="1"/>
  <c r="E163" i="21"/>
  <c r="V163" i="21" s="1"/>
  <c r="E162" i="21"/>
  <c r="V162" i="21" s="1"/>
  <c r="E161" i="21"/>
  <c r="V161" i="21" s="1"/>
  <c r="E160" i="21"/>
  <c r="V160" i="21" s="1"/>
  <c r="E159" i="21"/>
  <c r="V159" i="21" s="1"/>
  <c r="E158" i="21"/>
  <c r="V158" i="21" s="1"/>
  <c r="E157" i="21"/>
  <c r="V157" i="21" s="1"/>
  <c r="E156" i="21"/>
  <c r="V156" i="21" s="1"/>
  <c r="E155" i="21"/>
  <c r="V155" i="21" s="1"/>
  <c r="E154" i="21"/>
  <c r="V154" i="21" s="1"/>
  <c r="E153" i="21"/>
  <c r="V153" i="21" s="1"/>
  <c r="E152" i="21"/>
  <c r="V152" i="21" s="1"/>
  <c r="E151" i="21"/>
  <c r="V151" i="21" s="1"/>
  <c r="E150" i="21"/>
  <c r="V150" i="21" s="1"/>
  <c r="E149" i="21"/>
  <c r="V149" i="21" s="1"/>
  <c r="E148" i="21"/>
  <c r="V148" i="21" s="1"/>
  <c r="E147" i="21"/>
  <c r="V147" i="21" s="1"/>
  <c r="E146" i="21"/>
  <c r="V146" i="21" s="1"/>
  <c r="E145" i="21"/>
  <c r="V145" i="21" s="1"/>
  <c r="E144" i="21"/>
  <c r="V144" i="21" s="1"/>
  <c r="E143" i="21"/>
  <c r="V143" i="21" s="1"/>
  <c r="E142" i="21"/>
  <c r="V142" i="21" s="1"/>
  <c r="E141" i="21"/>
  <c r="V141" i="21" s="1"/>
  <c r="E140" i="21"/>
  <c r="V140" i="21" s="1"/>
  <c r="E139" i="21"/>
  <c r="V139" i="21" s="1"/>
  <c r="E138" i="21"/>
  <c r="V138" i="21" s="1"/>
  <c r="E137" i="21"/>
  <c r="V137" i="21" s="1"/>
  <c r="E136" i="21"/>
  <c r="V136" i="21" s="1"/>
  <c r="E135" i="21"/>
  <c r="V135" i="21" s="1"/>
  <c r="E134" i="21"/>
  <c r="V134" i="21" s="1"/>
  <c r="E133" i="21"/>
  <c r="V133" i="21" s="1"/>
  <c r="E132" i="21"/>
  <c r="V132" i="21" s="1"/>
  <c r="E131" i="21"/>
  <c r="V131" i="21" s="1"/>
  <c r="E130" i="21"/>
  <c r="V130" i="21" s="1"/>
  <c r="E129" i="21"/>
  <c r="V129" i="21" s="1"/>
  <c r="E128" i="21"/>
  <c r="V128" i="21" s="1"/>
  <c r="E127" i="21"/>
  <c r="V127" i="21" s="1"/>
  <c r="E126" i="21"/>
  <c r="V126" i="21" s="1"/>
  <c r="E125" i="21"/>
  <c r="V125" i="21" s="1"/>
  <c r="E124" i="21"/>
  <c r="V124" i="21" s="1"/>
  <c r="E123" i="21"/>
  <c r="V123" i="21" s="1"/>
  <c r="E122" i="21"/>
  <c r="V122" i="21" s="1"/>
  <c r="E121" i="21"/>
  <c r="V121" i="21" s="1"/>
  <c r="E120" i="21"/>
  <c r="V120" i="21" s="1"/>
  <c r="E119" i="21"/>
  <c r="V119" i="21" s="1"/>
  <c r="E118" i="21"/>
  <c r="V118" i="21" s="1"/>
  <c r="E117" i="21"/>
  <c r="V117" i="21" s="1"/>
  <c r="E116" i="21"/>
  <c r="V116" i="21" s="1"/>
  <c r="E115" i="21"/>
  <c r="V115" i="21" s="1"/>
  <c r="E114" i="21"/>
  <c r="V114" i="21" s="1"/>
  <c r="E113" i="21"/>
  <c r="V113" i="21" s="1"/>
  <c r="E112" i="21"/>
  <c r="V112" i="21" s="1"/>
  <c r="E111" i="21"/>
  <c r="V111" i="21" s="1"/>
  <c r="E110" i="21"/>
  <c r="V110" i="21" s="1"/>
  <c r="E109" i="21"/>
  <c r="V109" i="21" s="1"/>
  <c r="E108" i="21"/>
  <c r="V108" i="21" s="1"/>
  <c r="E107" i="21"/>
  <c r="V107" i="21" s="1"/>
  <c r="E106" i="21"/>
  <c r="V106" i="21" s="1"/>
  <c r="E105" i="21"/>
  <c r="V105" i="21" s="1"/>
  <c r="E104" i="21"/>
  <c r="V104" i="21" s="1"/>
  <c r="E103" i="21"/>
  <c r="V103" i="21" s="1"/>
  <c r="E102" i="21"/>
  <c r="V102" i="21" s="1"/>
  <c r="E101" i="21"/>
  <c r="V101" i="21" s="1"/>
  <c r="E100" i="21"/>
  <c r="V100" i="21" s="1"/>
  <c r="E99" i="21"/>
  <c r="V99" i="21" s="1"/>
  <c r="E98" i="21"/>
  <c r="V98" i="21" s="1"/>
  <c r="E97" i="21"/>
  <c r="V97" i="21" s="1"/>
  <c r="E96" i="21"/>
  <c r="V96" i="21" s="1"/>
  <c r="E95" i="21"/>
  <c r="V95" i="21" s="1"/>
  <c r="E94" i="21"/>
  <c r="V94" i="21" s="1"/>
  <c r="E93" i="21"/>
  <c r="V93" i="21" s="1"/>
  <c r="E92" i="21"/>
  <c r="V92" i="21" s="1"/>
  <c r="E91" i="21"/>
  <c r="V91" i="21" s="1"/>
  <c r="E90" i="21"/>
  <c r="V90" i="21" s="1"/>
  <c r="E89" i="21"/>
  <c r="V89" i="21" s="1"/>
  <c r="E88" i="21"/>
  <c r="V88" i="21" s="1"/>
  <c r="E87" i="21"/>
  <c r="V87" i="21" s="1"/>
  <c r="E86" i="21"/>
  <c r="V86" i="21" s="1"/>
  <c r="E85" i="21"/>
  <c r="V85" i="21" s="1"/>
  <c r="E84" i="21"/>
  <c r="V84" i="21" s="1"/>
  <c r="E83" i="21"/>
  <c r="V83" i="21" s="1"/>
  <c r="E82" i="21"/>
  <c r="V82" i="21" s="1"/>
  <c r="E81" i="21"/>
  <c r="V81" i="21" s="1"/>
  <c r="E80" i="21"/>
  <c r="V80" i="21" s="1"/>
  <c r="E79" i="21"/>
  <c r="V79" i="21" s="1"/>
  <c r="E78" i="21"/>
  <c r="V78" i="21" s="1"/>
  <c r="E77" i="21"/>
  <c r="V77" i="21" s="1"/>
  <c r="E76" i="21"/>
  <c r="V76" i="21" s="1"/>
  <c r="E75" i="21"/>
  <c r="V75" i="21" s="1"/>
  <c r="E74" i="21"/>
  <c r="V74" i="21" s="1"/>
  <c r="E73" i="21"/>
  <c r="V73" i="21" s="1"/>
  <c r="E72" i="21"/>
  <c r="V72" i="21" s="1"/>
  <c r="E71" i="21"/>
  <c r="V71" i="21" s="1"/>
  <c r="E70" i="21"/>
  <c r="V70" i="21" s="1"/>
  <c r="E69" i="21"/>
  <c r="V69" i="21" s="1"/>
  <c r="E68" i="21"/>
  <c r="V68" i="21" s="1"/>
  <c r="E67" i="21"/>
  <c r="V67" i="21" s="1"/>
  <c r="E66" i="21"/>
  <c r="V66" i="21" s="1"/>
  <c r="E65" i="21"/>
  <c r="V65" i="21" s="1"/>
  <c r="E64" i="21"/>
  <c r="V64" i="21" s="1"/>
  <c r="E63" i="21"/>
  <c r="V63" i="21" s="1"/>
  <c r="E62" i="21"/>
  <c r="V62" i="21" s="1"/>
  <c r="E61" i="21"/>
  <c r="V61" i="21" s="1"/>
  <c r="E60" i="21"/>
  <c r="V60" i="21" s="1"/>
  <c r="E59" i="21"/>
  <c r="V59" i="21" s="1"/>
  <c r="E58" i="21"/>
  <c r="V58" i="21" s="1"/>
  <c r="E57" i="21"/>
  <c r="V57" i="21" s="1"/>
  <c r="E56" i="21"/>
  <c r="V56" i="21" s="1"/>
  <c r="E55" i="21"/>
  <c r="V55" i="21" s="1"/>
  <c r="E54" i="21"/>
  <c r="V54" i="21" s="1"/>
  <c r="E53" i="21"/>
  <c r="V53" i="21" s="1"/>
  <c r="E52" i="21"/>
  <c r="V52" i="21" s="1"/>
  <c r="E51" i="21"/>
  <c r="V51" i="21" s="1"/>
  <c r="E50" i="21"/>
  <c r="V50" i="21" s="1"/>
  <c r="E49" i="21"/>
  <c r="V49" i="21" s="1"/>
  <c r="E48" i="21"/>
  <c r="V48" i="21" s="1"/>
  <c r="E47" i="21"/>
  <c r="V47" i="21" s="1"/>
  <c r="E46" i="21"/>
  <c r="V46" i="21" s="1"/>
  <c r="E45" i="21"/>
  <c r="V45" i="21" s="1"/>
  <c r="E44" i="21"/>
  <c r="V44" i="21" s="1"/>
  <c r="E43" i="21"/>
  <c r="V43" i="21" s="1"/>
  <c r="E42" i="21"/>
  <c r="V42" i="21" s="1"/>
  <c r="E41" i="21"/>
  <c r="V41" i="21" s="1"/>
  <c r="E40" i="21"/>
  <c r="V40" i="21" s="1"/>
  <c r="E39" i="21"/>
  <c r="V39" i="21" s="1"/>
  <c r="E38" i="21"/>
  <c r="V38" i="21" s="1"/>
  <c r="E37" i="21"/>
  <c r="V37" i="21" s="1"/>
  <c r="E36" i="21"/>
  <c r="V36" i="21" s="1"/>
  <c r="E35" i="21"/>
  <c r="V35" i="21" s="1"/>
  <c r="E34" i="21"/>
  <c r="V34" i="21" s="1"/>
  <c r="E33" i="21"/>
  <c r="V33" i="21" s="1"/>
  <c r="E32" i="21"/>
  <c r="V32" i="21" s="1"/>
  <c r="E31" i="21"/>
  <c r="V31" i="21" s="1"/>
  <c r="E30" i="21"/>
  <c r="V30" i="21" s="1"/>
  <c r="E29" i="21"/>
  <c r="V29" i="21" s="1"/>
  <c r="E28" i="21"/>
  <c r="V28" i="21" s="1"/>
  <c r="E27" i="21"/>
  <c r="V27" i="21" s="1"/>
  <c r="E26" i="21"/>
  <c r="V26" i="21" s="1"/>
  <c r="E25" i="21"/>
  <c r="V25" i="21" s="1"/>
  <c r="E24" i="21"/>
  <c r="V24" i="21" s="1"/>
  <c r="E23" i="21"/>
  <c r="V23" i="21" s="1"/>
  <c r="E22" i="21"/>
  <c r="V22" i="21" s="1"/>
  <c r="E21" i="21"/>
  <c r="V21" i="21" s="1"/>
  <c r="E20" i="21"/>
  <c r="V20" i="21" s="1"/>
  <c r="E19" i="21"/>
  <c r="V19" i="21" s="1"/>
  <c r="E18" i="21"/>
  <c r="V18" i="21" s="1"/>
  <c r="E17" i="21"/>
  <c r="V17" i="21" s="1"/>
  <c r="E16" i="21"/>
  <c r="V16" i="21" s="1"/>
  <c r="E15" i="21"/>
  <c r="V15" i="21" s="1"/>
  <c r="E14" i="21"/>
  <c r="V14" i="21" s="1"/>
  <c r="E13" i="21"/>
  <c r="V13" i="21" s="1"/>
  <c r="E12" i="21"/>
  <c r="V12" i="21" s="1"/>
  <c r="E11" i="21"/>
  <c r="V11" i="21" s="1"/>
  <c r="E10" i="21"/>
  <c r="V10" i="21" s="1"/>
  <c r="E9" i="21"/>
  <c r="V9" i="21" s="1"/>
  <c r="E8" i="21"/>
  <c r="V8" i="21" s="1"/>
  <c r="E7" i="21"/>
  <c r="V7" i="21" s="1"/>
  <c r="E6" i="21"/>
  <c r="V6" i="21" s="1"/>
  <c r="E5" i="21"/>
  <c r="V5" i="21" s="1"/>
  <c r="P396" i="21"/>
  <c r="O396" i="21"/>
  <c r="P395" i="21"/>
  <c r="O395" i="21"/>
  <c r="P394" i="21"/>
  <c r="O394" i="21"/>
  <c r="P393" i="21"/>
  <c r="O393" i="21"/>
  <c r="P392" i="21"/>
  <c r="O392" i="21"/>
  <c r="P391" i="21"/>
  <c r="O391" i="21"/>
  <c r="P390" i="21"/>
  <c r="O390" i="21"/>
  <c r="P389" i="21"/>
  <c r="O389" i="21"/>
  <c r="P388" i="21"/>
  <c r="O388" i="21"/>
  <c r="P387" i="21"/>
  <c r="O387" i="21"/>
  <c r="P386" i="21"/>
  <c r="O386" i="21"/>
  <c r="P385" i="21"/>
  <c r="O385" i="21"/>
  <c r="P384" i="21"/>
  <c r="O384" i="21"/>
  <c r="P383" i="21"/>
  <c r="O383" i="21"/>
  <c r="P382" i="21"/>
  <c r="O382" i="21"/>
  <c r="P381" i="21"/>
  <c r="O381" i="21"/>
  <c r="P380" i="21"/>
  <c r="O380" i="21"/>
  <c r="P379" i="21"/>
  <c r="O379" i="21"/>
  <c r="P378" i="21"/>
  <c r="O378" i="21"/>
  <c r="P377" i="21"/>
  <c r="O377" i="21"/>
  <c r="P376" i="21"/>
  <c r="O376" i="21"/>
  <c r="P375" i="21"/>
  <c r="O375" i="21"/>
  <c r="P374" i="21"/>
  <c r="O374" i="21"/>
  <c r="P373" i="21"/>
  <c r="O373" i="21"/>
  <c r="P372" i="21"/>
  <c r="O372" i="21"/>
  <c r="P371" i="21"/>
  <c r="O371" i="21"/>
  <c r="P370" i="21"/>
  <c r="O370" i="21"/>
  <c r="P369" i="21"/>
  <c r="O369" i="21"/>
  <c r="P368" i="21"/>
  <c r="O368" i="21"/>
  <c r="P367" i="21"/>
  <c r="O367" i="21"/>
  <c r="P366" i="21"/>
  <c r="O366" i="21"/>
  <c r="P365" i="21"/>
  <c r="O365" i="21"/>
  <c r="P364" i="21"/>
  <c r="O364" i="21"/>
  <c r="P363" i="21"/>
  <c r="O363" i="21"/>
  <c r="P362" i="21"/>
  <c r="O362" i="21"/>
  <c r="P361" i="21"/>
  <c r="O361" i="21"/>
  <c r="P360" i="21"/>
  <c r="O360" i="21"/>
  <c r="P359" i="21"/>
  <c r="O359" i="21"/>
  <c r="P358" i="21"/>
  <c r="O358" i="21"/>
  <c r="P357" i="21"/>
  <c r="O357" i="21"/>
  <c r="P356" i="21"/>
  <c r="O356" i="21"/>
  <c r="P355" i="21"/>
  <c r="O355" i="21"/>
  <c r="P354" i="21"/>
  <c r="O354" i="21"/>
  <c r="P353" i="21"/>
  <c r="O353" i="21"/>
  <c r="P352" i="21"/>
  <c r="O352" i="21"/>
  <c r="P351" i="21"/>
  <c r="O351" i="21"/>
  <c r="P350" i="21"/>
  <c r="O350" i="21"/>
  <c r="P349" i="21"/>
  <c r="O349" i="21"/>
  <c r="P348" i="21"/>
  <c r="O348" i="21"/>
  <c r="P347" i="21"/>
  <c r="O347" i="21"/>
  <c r="P346" i="21"/>
  <c r="O346" i="21"/>
  <c r="P345" i="21"/>
  <c r="O345" i="21"/>
  <c r="P344" i="21"/>
  <c r="O344" i="21"/>
  <c r="P343" i="21"/>
  <c r="O343" i="21"/>
  <c r="P342" i="21"/>
  <c r="O342" i="21"/>
  <c r="P341" i="21"/>
  <c r="O341" i="21"/>
  <c r="P340" i="21"/>
  <c r="O340" i="21"/>
  <c r="P339" i="21"/>
  <c r="O339" i="21"/>
  <c r="P338" i="21"/>
  <c r="O338" i="21"/>
  <c r="P337" i="21"/>
  <c r="O337" i="21"/>
  <c r="P336" i="21"/>
  <c r="O336" i="21"/>
  <c r="P335" i="21"/>
  <c r="O335" i="21"/>
  <c r="P334" i="21"/>
  <c r="O334" i="21"/>
  <c r="P333" i="21"/>
  <c r="O333" i="21"/>
  <c r="P332" i="21"/>
  <c r="O332" i="21"/>
  <c r="P331" i="21"/>
  <c r="O331" i="21"/>
  <c r="P330" i="21"/>
  <c r="O330" i="21"/>
  <c r="P329" i="21"/>
  <c r="O329" i="21"/>
  <c r="P328" i="21"/>
  <c r="O328" i="21"/>
  <c r="P327" i="21"/>
  <c r="O327" i="21"/>
  <c r="P326" i="21"/>
  <c r="O326" i="21"/>
  <c r="P325" i="21"/>
  <c r="O325" i="21"/>
  <c r="P324" i="21"/>
  <c r="O324" i="21"/>
  <c r="P323" i="21"/>
  <c r="O323" i="21"/>
  <c r="P322" i="21"/>
  <c r="O322" i="21"/>
  <c r="P321" i="21"/>
  <c r="O321" i="21"/>
  <c r="P320" i="21"/>
  <c r="O320" i="21"/>
  <c r="P319" i="21"/>
  <c r="O319" i="21"/>
  <c r="P318" i="21"/>
  <c r="O318" i="21"/>
  <c r="P317" i="21"/>
  <c r="O317" i="21"/>
  <c r="P316" i="21"/>
  <c r="O316" i="21"/>
  <c r="P315" i="21"/>
  <c r="O315" i="21"/>
  <c r="P314" i="21"/>
  <c r="O314" i="21"/>
  <c r="P313" i="21"/>
  <c r="O313" i="21"/>
  <c r="P312" i="21"/>
  <c r="O312" i="21"/>
  <c r="P311" i="21"/>
  <c r="O311" i="21"/>
  <c r="P310" i="21"/>
  <c r="O310" i="21"/>
  <c r="P309" i="21"/>
  <c r="O309" i="21"/>
  <c r="P308" i="21"/>
  <c r="O308" i="21"/>
  <c r="P307" i="21"/>
  <c r="O307" i="21"/>
  <c r="P306" i="21"/>
  <c r="O306" i="21"/>
  <c r="P305" i="21"/>
  <c r="O305" i="21"/>
  <c r="P304" i="21"/>
  <c r="O304" i="21"/>
  <c r="P303" i="21"/>
  <c r="O303" i="21"/>
  <c r="P302" i="21"/>
  <c r="O302" i="21"/>
  <c r="P301" i="21"/>
  <c r="O301" i="21"/>
  <c r="P300" i="21"/>
  <c r="O300" i="21"/>
  <c r="P299" i="21"/>
  <c r="O299" i="21"/>
  <c r="P298" i="21"/>
  <c r="O298" i="21"/>
  <c r="P297" i="21"/>
  <c r="O297" i="21"/>
  <c r="P296" i="21"/>
  <c r="O296" i="21"/>
  <c r="P295" i="21"/>
  <c r="O295" i="21"/>
  <c r="P294" i="21"/>
  <c r="O294" i="21"/>
  <c r="P293" i="21"/>
  <c r="O293" i="21"/>
  <c r="P292" i="21"/>
  <c r="O292" i="21"/>
  <c r="P291" i="21"/>
  <c r="O291" i="21"/>
  <c r="P290" i="21"/>
  <c r="O290" i="21"/>
  <c r="P289" i="21"/>
  <c r="O289" i="21"/>
  <c r="P288" i="21"/>
  <c r="O288" i="21"/>
  <c r="P287" i="21"/>
  <c r="O287" i="21"/>
  <c r="P286" i="21"/>
  <c r="O286" i="21"/>
  <c r="P285" i="21"/>
  <c r="O285" i="21"/>
  <c r="P284" i="21"/>
  <c r="O284" i="21"/>
  <c r="P283" i="21"/>
  <c r="O283" i="21"/>
  <c r="P282" i="21"/>
  <c r="O282" i="21"/>
  <c r="P281" i="21"/>
  <c r="O281" i="21"/>
  <c r="P280" i="21"/>
  <c r="O280" i="21"/>
  <c r="P279" i="21"/>
  <c r="O279" i="21"/>
  <c r="P278" i="21"/>
  <c r="O278" i="21"/>
  <c r="P277" i="21"/>
  <c r="O277" i="21"/>
  <c r="P276" i="21"/>
  <c r="O276" i="21"/>
  <c r="P275" i="21"/>
  <c r="O275" i="21"/>
  <c r="P274" i="21"/>
  <c r="O274" i="21"/>
  <c r="P273" i="21"/>
  <c r="O273" i="21"/>
  <c r="P272" i="21"/>
  <c r="O272" i="21"/>
  <c r="P271" i="21"/>
  <c r="O271" i="21"/>
  <c r="P270" i="21"/>
  <c r="O270" i="21"/>
  <c r="P269" i="21"/>
  <c r="O269" i="21"/>
  <c r="P268" i="21"/>
  <c r="O268" i="21"/>
  <c r="P267" i="21"/>
  <c r="O267" i="21"/>
  <c r="P266" i="21"/>
  <c r="O266" i="21"/>
  <c r="P265" i="21"/>
  <c r="O265" i="21"/>
  <c r="P264" i="21"/>
  <c r="O264" i="21"/>
  <c r="P263" i="21"/>
  <c r="O263" i="21"/>
  <c r="P262" i="21"/>
  <c r="O262" i="21"/>
  <c r="P261" i="21"/>
  <c r="O261" i="21"/>
  <c r="P260" i="21"/>
  <c r="O260" i="21"/>
  <c r="P259" i="21"/>
  <c r="O259" i="21"/>
  <c r="P258" i="21"/>
  <c r="O258" i="21"/>
  <c r="P257" i="21"/>
  <c r="O257" i="21"/>
  <c r="P256" i="21"/>
  <c r="O256" i="21"/>
  <c r="P255" i="21"/>
  <c r="O255" i="21"/>
  <c r="P254" i="21"/>
  <c r="O254" i="21"/>
  <c r="P253" i="21"/>
  <c r="O253" i="21"/>
  <c r="P252" i="21"/>
  <c r="O252" i="21"/>
  <c r="P251" i="21"/>
  <c r="O251" i="21"/>
  <c r="P250" i="21"/>
  <c r="O250" i="21"/>
  <c r="P249" i="21"/>
  <c r="O249" i="21"/>
  <c r="P248" i="21"/>
  <c r="O248" i="21"/>
  <c r="P247" i="21"/>
  <c r="O247" i="21"/>
  <c r="P246" i="21"/>
  <c r="O246" i="21"/>
  <c r="P245" i="21"/>
  <c r="O245" i="21"/>
  <c r="P244" i="21"/>
  <c r="O244" i="21"/>
  <c r="P243" i="21"/>
  <c r="O243" i="21"/>
  <c r="P242" i="21"/>
  <c r="O242" i="21"/>
  <c r="P241" i="21"/>
  <c r="O241" i="21"/>
  <c r="P240" i="21"/>
  <c r="O240" i="21"/>
  <c r="P239" i="21"/>
  <c r="O239" i="21"/>
  <c r="P238" i="21"/>
  <c r="O238" i="21"/>
  <c r="P237" i="21"/>
  <c r="O237" i="21"/>
  <c r="P236" i="21"/>
  <c r="O236" i="21"/>
  <c r="P235" i="21"/>
  <c r="O235" i="21"/>
  <c r="P234" i="21"/>
  <c r="O234" i="21"/>
  <c r="P233" i="21"/>
  <c r="O233" i="21"/>
  <c r="P232" i="21"/>
  <c r="O232" i="21"/>
  <c r="P231" i="21"/>
  <c r="O231" i="21"/>
  <c r="P230" i="21"/>
  <c r="O230" i="21"/>
  <c r="P229" i="21"/>
  <c r="O229" i="21"/>
  <c r="P228" i="21"/>
  <c r="O228" i="21"/>
  <c r="P227" i="21"/>
  <c r="O227" i="21"/>
  <c r="P226" i="21"/>
  <c r="O226" i="21"/>
  <c r="P225" i="21"/>
  <c r="O225" i="21"/>
  <c r="P224" i="21"/>
  <c r="O224" i="21"/>
  <c r="P223" i="21"/>
  <c r="O223" i="21"/>
  <c r="P222" i="21"/>
  <c r="O222" i="21"/>
  <c r="P221" i="21"/>
  <c r="O221" i="21"/>
  <c r="P220" i="21"/>
  <c r="O220" i="21"/>
  <c r="P219" i="21"/>
  <c r="O219" i="21"/>
  <c r="P218" i="21"/>
  <c r="O218" i="21"/>
  <c r="P217" i="21"/>
  <c r="O217" i="21"/>
  <c r="P216" i="21"/>
  <c r="O216" i="21"/>
  <c r="P215" i="21"/>
  <c r="O215" i="21"/>
  <c r="P214" i="21"/>
  <c r="O214" i="21"/>
  <c r="P213" i="21"/>
  <c r="O213" i="21"/>
  <c r="P212" i="21"/>
  <c r="O212" i="21"/>
  <c r="P211" i="21"/>
  <c r="O211" i="21"/>
  <c r="P210" i="21"/>
  <c r="O210" i="21"/>
  <c r="P209" i="21"/>
  <c r="O209" i="21"/>
  <c r="P208" i="21"/>
  <c r="O208" i="21"/>
  <c r="P207" i="21"/>
  <c r="O207" i="21"/>
  <c r="P206" i="21"/>
  <c r="O206" i="21"/>
  <c r="P205" i="21"/>
  <c r="O205" i="21"/>
  <c r="P204" i="21"/>
  <c r="O204" i="21"/>
  <c r="P203" i="21"/>
  <c r="O203" i="21"/>
  <c r="P202" i="21"/>
  <c r="O202" i="21"/>
  <c r="P201" i="21"/>
  <c r="O201" i="21"/>
  <c r="P200" i="21"/>
  <c r="O200" i="21"/>
  <c r="P199" i="21"/>
  <c r="O199" i="21"/>
  <c r="P198" i="21"/>
  <c r="O198" i="21"/>
  <c r="P197" i="21"/>
  <c r="O197" i="21"/>
  <c r="P196" i="21"/>
  <c r="O196" i="21"/>
  <c r="P195" i="21"/>
  <c r="O195" i="21"/>
  <c r="P194" i="21"/>
  <c r="O194" i="21"/>
  <c r="P193" i="21"/>
  <c r="O193" i="21"/>
  <c r="P192" i="21"/>
  <c r="O192" i="21"/>
  <c r="P191" i="21"/>
  <c r="O191" i="21"/>
  <c r="P190" i="21"/>
  <c r="O190" i="21"/>
  <c r="P189" i="21"/>
  <c r="O189" i="21"/>
  <c r="P188" i="21"/>
  <c r="O188" i="21"/>
  <c r="P187" i="21"/>
  <c r="O187" i="21"/>
  <c r="P186" i="21"/>
  <c r="O186" i="21"/>
  <c r="P185" i="21"/>
  <c r="O185" i="21"/>
  <c r="J27" i="21"/>
  <c r="J26" i="21"/>
  <c r="J25" i="21"/>
  <c r="J24" i="21"/>
  <c r="J23" i="21"/>
  <c r="J22" i="21"/>
  <c r="J21" i="21"/>
  <c r="J20" i="21"/>
  <c r="J19" i="21"/>
  <c r="J18" i="21"/>
  <c r="J17" i="21"/>
  <c r="BF41" i="19"/>
  <c r="BF40" i="19"/>
  <c r="BF39" i="19"/>
  <c r="BF38" i="19"/>
  <c r="BF37" i="19"/>
  <c r="BF36" i="19"/>
  <c r="BF35" i="19"/>
  <c r="BF34" i="19"/>
  <c r="BF33" i="19"/>
  <c r="BF32" i="19"/>
  <c r="BF31" i="19"/>
  <c r="BF30" i="19"/>
  <c r="BF29" i="19"/>
  <c r="BF28" i="19"/>
  <c r="BF27" i="19"/>
  <c r="BF26" i="19"/>
  <c r="BF25" i="19"/>
  <c r="BF24" i="19"/>
  <c r="BF23" i="19"/>
  <c r="BF22" i="19"/>
  <c r="BF21" i="19"/>
  <c r="BF20" i="19"/>
  <c r="BF19" i="19"/>
  <c r="BF18" i="19"/>
  <c r="BF17" i="19"/>
  <c r="BF16" i="19"/>
  <c r="BF15" i="19"/>
  <c r="BF14" i="19"/>
  <c r="BF13" i="19"/>
  <c r="BF12" i="19"/>
  <c r="BF11" i="19"/>
  <c r="BF10" i="19"/>
  <c r="BF9" i="19"/>
  <c r="BF8" i="19"/>
  <c r="BF7" i="19"/>
  <c r="BF6" i="19"/>
  <c r="Z45" i="19"/>
  <c r="Z44" i="19"/>
  <c r="Z43" i="19"/>
  <c r="Z42" i="19"/>
  <c r="Z41" i="19"/>
  <c r="Z40" i="19"/>
  <c r="Z39" i="19"/>
  <c r="Z38" i="19"/>
  <c r="Z37" i="19"/>
  <c r="Z36" i="19"/>
  <c r="Z35" i="19"/>
  <c r="Z34" i="19"/>
  <c r="Z33" i="19"/>
  <c r="Z32" i="19"/>
  <c r="Z31" i="19"/>
  <c r="Z30" i="19"/>
  <c r="Z29" i="19"/>
  <c r="Z28" i="19"/>
  <c r="Z27" i="19"/>
  <c r="Z26" i="19"/>
  <c r="Z25" i="19"/>
  <c r="Z24" i="19"/>
  <c r="Z23" i="19"/>
  <c r="Z22" i="19"/>
  <c r="Z21" i="19"/>
  <c r="Z20" i="19"/>
  <c r="Z19" i="19"/>
  <c r="Z18" i="19"/>
  <c r="Z17" i="19"/>
  <c r="Z16" i="19"/>
  <c r="Z15" i="19"/>
  <c r="L65" i="19"/>
  <c r="L49" i="19"/>
  <c r="BG50" i="19" s="1"/>
  <c r="L48" i="19"/>
  <c r="AM5" i="19"/>
  <c r="AM6" i="19" s="1"/>
  <c r="AM7" i="19" s="1"/>
  <c r="AM8" i="19" s="1"/>
  <c r="AM9" i="19" s="1"/>
  <c r="AM10" i="19" s="1"/>
  <c r="AM11" i="19" s="1"/>
  <c r="AM12" i="19" s="1"/>
  <c r="AM13" i="19" s="1"/>
  <c r="AM14" i="19" s="1"/>
  <c r="AM15" i="19" s="1"/>
  <c r="AM16" i="19" s="1"/>
  <c r="AM17" i="19" s="1"/>
  <c r="AM18" i="19" s="1"/>
  <c r="AM19" i="19" s="1"/>
  <c r="AM20" i="19" s="1"/>
  <c r="AM21" i="19" s="1"/>
  <c r="AM22" i="19" s="1"/>
  <c r="AM23" i="19" s="1"/>
  <c r="AM24" i="19" s="1"/>
  <c r="AM25" i="19" s="1"/>
  <c r="AM26" i="19" s="1"/>
  <c r="AM27" i="19" s="1"/>
  <c r="AM28" i="19" s="1"/>
  <c r="AM29" i="19" s="1"/>
  <c r="AM30" i="19" s="1"/>
  <c r="AM31" i="19" s="1"/>
  <c r="AM32" i="19" s="1"/>
  <c r="AM33" i="19" s="1"/>
  <c r="AM34" i="19" s="1"/>
  <c r="AM35" i="19" s="1"/>
  <c r="AM36" i="19" s="1"/>
  <c r="AM37" i="19" s="1"/>
  <c r="AM38" i="19" s="1"/>
  <c r="AM39" i="19" s="1"/>
  <c r="AM40" i="19" s="1"/>
  <c r="AM41" i="19" s="1"/>
  <c r="AM42" i="19" s="1"/>
  <c r="AM43" i="19" s="1"/>
  <c r="AM44" i="19" s="1"/>
  <c r="AM45" i="19" s="1"/>
  <c r="AM46" i="19" s="1"/>
  <c r="AM47" i="19" s="1"/>
  <c r="AM48" i="19" s="1"/>
  <c r="AM49" i="19" s="1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L47" i="19"/>
  <c r="L46" i="19"/>
  <c r="AH45" i="19"/>
  <c r="AG45" i="19"/>
  <c r="AU46" i="19"/>
  <c r="AI44" i="19"/>
  <c r="AI43" i="19"/>
  <c r="AI42" i="19"/>
  <c r="AI41" i="19"/>
  <c r="AI40" i="19"/>
  <c r="AI39" i="19"/>
  <c r="AW39" i="19" s="1"/>
  <c r="AI38" i="19"/>
  <c r="AW38" i="19" s="1"/>
  <c r="AI37" i="19"/>
  <c r="AW37" i="19" s="1"/>
  <c r="AI36" i="19"/>
  <c r="AW36" i="19" s="1"/>
  <c r="AI35" i="19"/>
  <c r="AW35" i="19" s="1"/>
  <c r="AI34" i="19"/>
  <c r="AW34" i="19" s="1"/>
  <c r="AI33" i="19"/>
  <c r="AW33" i="19" s="1"/>
  <c r="AI32" i="19"/>
  <c r="AW32" i="19" s="1"/>
  <c r="AI31" i="19"/>
  <c r="AW31" i="19" s="1"/>
  <c r="AI30" i="19"/>
  <c r="AW30" i="19" s="1"/>
  <c r="AI29" i="19"/>
  <c r="AW29" i="19" s="1"/>
  <c r="AI28" i="19"/>
  <c r="AW28" i="19" s="1"/>
  <c r="AI27" i="19"/>
  <c r="AW27" i="19" s="1"/>
  <c r="AI26" i="19"/>
  <c r="AW26" i="19" s="1"/>
  <c r="AI25" i="19"/>
  <c r="AW25" i="19" s="1"/>
  <c r="AI24" i="19"/>
  <c r="AW24" i="19" s="1"/>
  <c r="AI23" i="19"/>
  <c r="AW23" i="19" s="1"/>
  <c r="AI22" i="19"/>
  <c r="AW22" i="19" s="1"/>
  <c r="AI21" i="19"/>
  <c r="AW21" i="19" s="1"/>
  <c r="AI20" i="19"/>
  <c r="AW20" i="19" s="1"/>
  <c r="AI19" i="19"/>
  <c r="AW19" i="19" s="1"/>
  <c r="AI18" i="19"/>
  <c r="AW18" i="19" s="1"/>
  <c r="AI17" i="19"/>
  <c r="AW17" i="19" s="1"/>
  <c r="AI16" i="19"/>
  <c r="AW16" i="19" s="1"/>
  <c r="AI15" i="19"/>
  <c r="AW15" i="19" s="1"/>
  <c r="AI14" i="19"/>
  <c r="AW14" i="19" s="1"/>
  <c r="AI13" i="19"/>
  <c r="AW13" i="19" s="1"/>
  <c r="AI12" i="19"/>
  <c r="AW12" i="19" s="1"/>
  <c r="AI11" i="19"/>
  <c r="AW11" i="19" s="1"/>
  <c r="AI10" i="19"/>
  <c r="AW10" i="19" s="1"/>
  <c r="AI9" i="19"/>
  <c r="AW9" i="19" s="1"/>
  <c r="AI8" i="19"/>
  <c r="AW8" i="19" s="1"/>
  <c r="AI7" i="19"/>
  <c r="AW7" i="19" s="1"/>
  <c r="AI6" i="19"/>
  <c r="AW6" i="19" s="1"/>
  <c r="AI5" i="19"/>
  <c r="AW5" i="19" s="1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AT45" i="19"/>
  <c r="AS45" i="19"/>
  <c r="AR45" i="19"/>
  <c r="AU44" i="19"/>
  <c r="AT44" i="19"/>
  <c r="AS44" i="19"/>
  <c r="AR44" i="19"/>
  <c r="AU43" i="19"/>
  <c r="AT43" i="19"/>
  <c r="AS43" i="19"/>
  <c r="AR43" i="19"/>
  <c r="AU42" i="19"/>
  <c r="AT42" i="19"/>
  <c r="AS42" i="19"/>
  <c r="AR42" i="19"/>
  <c r="AU41" i="19"/>
  <c r="AT41" i="19"/>
  <c r="AS41" i="19"/>
  <c r="AR41" i="19"/>
  <c r="AU40" i="19"/>
  <c r="AT40" i="19"/>
  <c r="AS40" i="19"/>
  <c r="AR40" i="19"/>
  <c r="AU39" i="19"/>
  <c r="AV39" i="19" s="1"/>
  <c r="AT39" i="19"/>
  <c r="AS39" i="19"/>
  <c r="AR39" i="19"/>
  <c r="AU38" i="19"/>
  <c r="AV38" i="19" s="1"/>
  <c r="AT38" i="19"/>
  <c r="AS38" i="19"/>
  <c r="AR38" i="19"/>
  <c r="AU37" i="19"/>
  <c r="AV37" i="19" s="1"/>
  <c r="AT37" i="19"/>
  <c r="AS37" i="19"/>
  <c r="AR37" i="19"/>
  <c r="AU36" i="19"/>
  <c r="AV36" i="19" s="1"/>
  <c r="AT36" i="19"/>
  <c r="AS36" i="19"/>
  <c r="AR36" i="19"/>
  <c r="AU35" i="19"/>
  <c r="AV35" i="19" s="1"/>
  <c r="AT35" i="19"/>
  <c r="AS35" i="19"/>
  <c r="AR35" i="19"/>
  <c r="AU34" i="19"/>
  <c r="AV34" i="19" s="1"/>
  <c r="AT34" i="19"/>
  <c r="AS34" i="19"/>
  <c r="AR34" i="19"/>
  <c r="AU33" i="19"/>
  <c r="AV33" i="19" s="1"/>
  <c r="AT33" i="19"/>
  <c r="AS33" i="19"/>
  <c r="AR33" i="19"/>
  <c r="AU32" i="19"/>
  <c r="AV32" i="19" s="1"/>
  <c r="AT32" i="19"/>
  <c r="AS32" i="19"/>
  <c r="AR32" i="19"/>
  <c r="AU31" i="19"/>
  <c r="AV31" i="19" s="1"/>
  <c r="AT31" i="19"/>
  <c r="AS31" i="19"/>
  <c r="AR31" i="19"/>
  <c r="AU30" i="19"/>
  <c r="AV30" i="19" s="1"/>
  <c r="AT30" i="19"/>
  <c r="AS30" i="19"/>
  <c r="AR30" i="19"/>
  <c r="AU29" i="19"/>
  <c r="AV29" i="19" s="1"/>
  <c r="AT29" i="19"/>
  <c r="AS29" i="19"/>
  <c r="AR29" i="19"/>
  <c r="AU28" i="19"/>
  <c r="AV28" i="19" s="1"/>
  <c r="AT28" i="19"/>
  <c r="AS28" i="19"/>
  <c r="AR28" i="19"/>
  <c r="AU27" i="19"/>
  <c r="AV27" i="19" s="1"/>
  <c r="AT27" i="19"/>
  <c r="AS27" i="19"/>
  <c r="AR27" i="19"/>
  <c r="AU26" i="19"/>
  <c r="AV26" i="19" s="1"/>
  <c r="AT26" i="19"/>
  <c r="AS26" i="19"/>
  <c r="AR26" i="19"/>
  <c r="AU25" i="19"/>
  <c r="AV25" i="19" s="1"/>
  <c r="AT25" i="19"/>
  <c r="AS25" i="19"/>
  <c r="AR25" i="19"/>
  <c r="AU24" i="19"/>
  <c r="AV24" i="19" s="1"/>
  <c r="AT24" i="19"/>
  <c r="AS24" i="19"/>
  <c r="AR24" i="19"/>
  <c r="AU23" i="19"/>
  <c r="AV23" i="19" s="1"/>
  <c r="AT23" i="19"/>
  <c r="AS23" i="19"/>
  <c r="AR23" i="19"/>
  <c r="AU22" i="19"/>
  <c r="AV22" i="19" s="1"/>
  <c r="AT22" i="19"/>
  <c r="AS22" i="19"/>
  <c r="AR22" i="19"/>
  <c r="AU21" i="19"/>
  <c r="AV21" i="19" s="1"/>
  <c r="AT21" i="19"/>
  <c r="AS21" i="19"/>
  <c r="AR21" i="19"/>
  <c r="AU20" i="19"/>
  <c r="AV20" i="19" s="1"/>
  <c r="AT20" i="19"/>
  <c r="AS20" i="19"/>
  <c r="AR20" i="19"/>
  <c r="AU19" i="19"/>
  <c r="AV19" i="19" s="1"/>
  <c r="AT19" i="19"/>
  <c r="AS19" i="19"/>
  <c r="AR19" i="19"/>
  <c r="AU18" i="19"/>
  <c r="AV18" i="19" s="1"/>
  <c r="AT18" i="19"/>
  <c r="AS18" i="19"/>
  <c r="AR18" i="19"/>
  <c r="AU17" i="19"/>
  <c r="AV17" i="19" s="1"/>
  <c r="AT17" i="19"/>
  <c r="AS17" i="19"/>
  <c r="AR17" i="19"/>
  <c r="AU16" i="19"/>
  <c r="AV16" i="19" s="1"/>
  <c r="AT16" i="19"/>
  <c r="AS16" i="19"/>
  <c r="AR16" i="19"/>
  <c r="AU15" i="19"/>
  <c r="AV15" i="19" s="1"/>
  <c r="AT15" i="19"/>
  <c r="AS15" i="19"/>
  <c r="AR15" i="19"/>
  <c r="AX14" i="19"/>
  <c r="AU14" i="19"/>
  <c r="AV14" i="19" s="1"/>
  <c r="AT14" i="19"/>
  <c r="AS14" i="19"/>
  <c r="AR14" i="19"/>
  <c r="AX13" i="19"/>
  <c r="AU13" i="19"/>
  <c r="AV13" i="19" s="1"/>
  <c r="AT13" i="19"/>
  <c r="AS13" i="19"/>
  <c r="AR13" i="19"/>
  <c r="AX12" i="19"/>
  <c r="AU12" i="19"/>
  <c r="AV12" i="19" s="1"/>
  <c r="AT12" i="19"/>
  <c r="AS12" i="19"/>
  <c r="AR12" i="19"/>
  <c r="AX11" i="19"/>
  <c r="AU11" i="19"/>
  <c r="AV11" i="19" s="1"/>
  <c r="AT11" i="19"/>
  <c r="AS11" i="19"/>
  <c r="AR11" i="19"/>
  <c r="AX10" i="19"/>
  <c r="AU10" i="19"/>
  <c r="AV10" i="19" s="1"/>
  <c r="AT10" i="19"/>
  <c r="AS10" i="19"/>
  <c r="AR10" i="19"/>
  <c r="AX9" i="19"/>
  <c r="AU9" i="19"/>
  <c r="AV9" i="19" s="1"/>
  <c r="AT9" i="19"/>
  <c r="AS9" i="19"/>
  <c r="AR9" i="19"/>
  <c r="AX8" i="19"/>
  <c r="AU8" i="19"/>
  <c r="AV8" i="19" s="1"/>
  <c r="AT8" i="19"/>
  <c r="AS8" i="19"/>
  <c r="AR8" i="19"/>
  <c r="AX7" i="19"/>
  <c r="AU7" i="19"/>
  <c r="AV7" i="19" s="1"/>
  <c r="AT7" i="19"/>
  <c r="AS7" i="19"/>
  <c r="AR7" i="19"/>
  <c r="AX6" i="19"/>
  <c r="AU6" i="19"/>
  <c r="AV6" i="19" s="1"/>
  <c r="AT6" i="19"/>
  <c r="AS6" i="19"/>
  <c r="AR6" i="19"/>
  <c r="Z6" i="19"/>
  <c r="Z5" i="19" s="1"/>
  <c r="AU5" i="19"/>
  <c r="AV5" i="19" s="1"/>
  <c r="AT5" i="19"/>
  <c r="AS5" i="19"/>
  <c r="AR5" i="19"/>
  <c r="F44" i="19"/>
  <c r="E44" i="19"/>
  <c r="F43" i="19"/>
  <c r="E43" i="19"/>
  <c r="F42" i="19"/>
  <c r="E42" i="19"/>
  <c r="F41" i="19"/>
  <c r="E41" i="19"/>
  <c r="F40" i="19"/>
  <c r="E40" i="19"/>
  <c r="F39" i="19"/>
  <c r="Y39" i="19" s="1"/>
  <c r="E39" i="19"/>
  <c r="AA39" i="19" s="1"/>
  <c r="F38" i="19"/>
  <c r="Y38" i="19" s="1"/>
  <c r="E38" i="19"/>
  <c r="AA38" i="19" s="1"/>
  <c r="F37" i="19"/>
  <c r="Y37" i="19" s="1"/>
  <c r="E37" i="19"/>
  <c r="AA37" i="19" s="1"/>
  <c r="F36" i="19"/>
  <c r="Y36" i="19" s="1"/>
  <c r="E36" i="19"/>
  <c r="AA36" i="19" s="1"/>
  <c r="F35" i="19"/>
  <c r="Y35" i="19" s="1"/>
  <c r="E35" i="19"/>
  <c r="AA35" i="19" s="1"/>
  <c r="F34" i="19"/>
  <c r="Y34" i="19" s="1"/>
  <c r="E34" i="19"/>
  <c r="AA34" i="19" s="1"/>
  <c r="F33" i="19"/>
  <c r="Y33" i="19" s="1"/>
  <c r="E33" i="19"/>
  <c r="AA33" i="19" s="1"/>
  <c r="F32" i="19"/>
  <c r="Y32" i="19" s="1"/>
  <c r="E32" i="19"/>
  <c r="AA32" i="19" s="1"/>
  <c r="F31" i="19"/>
  <c r="Y31" i="19" s="1"/>
  <c r="E31" i="19"/>
  <c r="AA31" i="19" s="1"/>
  <c r="F30" i="19"/>
  <c r="Y30" i="19" s="1"/>
  <c r="E30" i="19"/>
  <c r="AA30" i="19" s="1"/>
  <c r="F29" i="19"/>
  <c r="Y29" i="19" s="1"/>
  <c r="E29" i="19"/>
  <c r="AA29" i="19" s="1"/>
  <c r="F28" i="19"/>
  <c r="Y28" i="19" s="1"/>
  <c r="E28" i="19"/>
  <c r="AA28" i="19" s="1"/>
  <c r="F27" i="19"/>
  <c r="Y27" i="19" s="1"/>
  <c r="E27" i="19"/>
  <c r="AA27" i="19" s="1"/>
  <c r="F26" i="19"/>
  <c r="Y26" i="19" s="1"/>
  <c r="E26" i="19"/>
  <c r="AA26" i="19" s="1"/>
  <c r="F25" i="19"/>
  <c r="Y25" i="19" s="1"/>
  <c r="E25" i="19"/>
  <c r="AA25" i="19" s="1"/>
  <c r="F24" i="19"/>
  <c r="Y24" i="19" s="1"/>
  <c r="E24" i="19"/>
  <c r="AA24" i="19" s="1"/>
  <c r="F23" i="19"/>
  <c r="Y23" i="19" s="1"/>
  <c r="E23" i="19"/>
  <c r="AA23" i="19" s="1"/>
  <c r="F22" i="19"/>
  <c r="Y22" i="19" s="1"/>
  <c r="E22" i="19"/>
  <c r="AA22" i="19" s="1"/>
  <c r="F21" i="19"/>
  <c r="Y21" i="19" s="1"/>
  <c r="E21" i="19"/>
  <c r="AA21" i="19" s="1"/>
  <c r="F20" i="19"/>
  <c r="Y20" i="19" s="1"/>
  <c r="E20" i="19"/>
  <c r="AA20" i="19" s="1"/>
  <c r="F19" i="19"/>
  <c r="Y19" i="19" s="1"/>
  <c r="E19" i="19"/>
  <c r="AA19" i="19" s="1"/>
  <c r="F18" i="19"/>
  <c r="Y18" i="19" s="1"/>
  <c r="E18" i="19"/>
  <c r="AA18" i="19" s="1"/>
  <c r="F17" i="19"/>
  <c r="Y17" i="19" s="1"/>
  <c r="E17" i="19"/>
  <c r="AA17" i="19" s="1"/>
  <c r="F16" i="19"/>
  <c r="Y16" i="19" s="1"/>
  <c r="E16" i="19"/>
  <c r="AA16" i="19" s="1"/>
  <c r="F15" i="19"/>
  <c r="Y15" i="19" s="1"/>
  <c r="E15" i="19"/>
  <c r="AA15" i="19" s="1"/>
  <c r="F14" i="19"/>
  <c r="Y14" i="19" s="1"/>
  <c r="E14" i="19"/>
  <c r="AA14" i="19" s="1"/>
  <c r="F13" i="19"/>
  <c r="Y13" i="19" s="1"/>
  <c r="E13" i="19"/>
  <c r="AA13" i="19" s="1"/>
  <c r="F12" i="19"/>
  <c r="Y12" i="19" s="1"/>
  <c r="E12" i="19"/>
  <c r="AA12" i="19" s="1"/>
  <c r="F11" i="19"/>
  <c r="Y11" i="19" s="1"/>
  <c r="E11" i="19"/>
  <c r="AA11" i="19" s="1"/>
  <c r="F10" i="19"/>
  <c r="Y10" i="19" s="1"/>
  <c r="E10" i="19"/>
  <c r="AA10" i="19" s="1"/>
  <c r="F9" i="19"/>
  <c r="Y9" i="19" s="1"/>
  <c r="E9" i="19"/>
  <c r="AA9" i="19" s="1"/>
  <c r="F8" i="19"/>
  <c r="Y8" i="19" s="1"/>
  <c r="E8" i="19"/>
  <c r="AA8" i="19" s="1"/>
  <c r="F7" i="19"/>
  <c r="Y7" i="19" s="1"/>
  <c r="E7" i="19"/>
  <c r="AA7" i="19" s="1"/>
  <c r="F6" i="19"/>
  <c r="Y6" i="19" s="1"/>
  <c r="E6" i="19"/>
  <c r="AA6" i="19" s="1"/>
  <c r="F5" i="19"/>
  <c r="Y5" i="19" s="1"/>
  <c r="E5" i="19"/>
  <c r="AA5" i="19" s="1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4" i="6"/>
  <c r="K703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H736" i="6"/>
  <c r="G736" i="6"/>
  <c r="S736" i="6"/>
  <c r="R736" i="6"/>
  <c r="S735" i="6"/>
  <c r="R735" i="6"/>
  <c r="S734" i="6"/>
  <c r="R734" i="6"/>
  <c r="S733" i="6"/>
  <c r="R733" i="6"/>
  <c r="S732" i="6"/>
  <c r="R732" i="6"/>
  <c r="S731" i="6"/>
  <c r="R731" i="6"/>
  <c r="S730" i="6"/>
  <c r="R730" i="6"/>
  <c r="S729" i="6"/>
  <c r="R729" i="6"/>
  <c r="S728" i="6"/>
  <c r="R728" i="6"/>
  <c r="S727" i="6"/>
  <c r="R727" i="6"/>
  <c r="S726" i="6"/>
  <c r="R726" i="6"/>
  <c r="H735" i="6"/>
  <c r="G735" i="6"/>
  <c r="H734" i="6"/>
  <c r="G734" i="6"/>
  <c r="H733" i="6"/>
  <c r="G733" i="6"/>
  <c r="H732" i="6"/>
  <c r="G732" i="6"/>
  <c r="H731" i="6"/>
  <c r="G731" i="6"/>
  <c r="H730" i="6"/>
  <c r="G730" i="6"/>
  <c r="H729" i="6"/>
  <c r="G729" i="6"/>
  <c r="H728" i="6"/>
  <c r="G728" i="6"/>
  <c r="H727" i="6"/>
  <c r="G727" i="6"/>
  <c r="H726" i="6"/>
  <c r="G726" i="6"/>
  <c r="H725" i="6"/>
  <c r="G725" i="6"/>
  <c r="H724" i="6"/>
  <c r="G724" i="6"/>
  <c r="H723" i="6"/>
  <c r="G723" i="6"/>
  <c r="H722" i="6"/>
  <c r="G722" i="6"/>
  <c r="H721" i="6"/>
  <c r="G721" i="6"/>
  <c r="H720" i="6"/>
  <c r="G720" i="6"/>
  <c r="H719" i="6"/>
  <c r="G719" i="6"/>
  <c r="H718" i="6"/>
  <c r="G718" i="6"/>
  <c r="H717" i="6"/>
  <c r="G717" i="6"/>
  <c r="H716" i="6"/>
  <c r="G716" i="6"/>
  <c r="H715" i="6"/>
  <c r="G715" i="6"/>
  <c r="H714" i="6"/>
  <c r="G714" i="6"/>
  <c r="H713" i="6"/>
  <c r="G713" i="6"/>
  <c r="H712" i="6"/>
  <c r="G712" i="6"/>
  <c r="H711" i="6"/>
  <c r="G711" i="6"/>
  <c r="H710" i="6"/>
  <c r="G710" i="6"/>
  <c r="H709" i="6"/>
  <c r="G709" i="6"/>
  <c r="H708" i="6"/>
  <c r="G708" i="6"/>
  <c r="H707" i="6"/>
  <c r="G707" i="6"/>
  <c r="H706" i="6"/>
  <c r="G706" i="6"/>
  <c r="H705" i="6"/>
  <c r="G705" i="6"/>
  <c r="H704" i="6"/>
  <c r="G704" i="6"/>
  <c r="H703" i="6"/>
  <c r="G703" i="6"/>
  <c r="H702" i="6"/>
  <c r="G702" i="6"/>
  <c r="H701" i="6"/>
  <c r="G701" i="6"/>
  <c r="H700" i="6"/>
  <c r="G700" i="6"/>
  <c r="S725" i="6"/>
  <c r="R725" i="6"/>
  <c r="S724" i="6"/>
  <c r="R724" i="6"/>
  <c r="S723" i="6"/>
  <c r="R723" i="6"/>
  <c r="S722" i="6"/>
  <c r="R722" i="6"/>
  <c r="S721" i="6"/>
  <c r="R721" i="6"/>
  <c r="S720" i="6"/>
  <c r="R720" i="6"/>
  <c r="S719" i="6"/>
  <c r="R719" i="6"/>
  <c r="S718" i="6"/>
  <c r="R718" i="6"/>
  <c r="S717" i="6"/>
  <c r="R717" i="6"/>
  <c r="S716" i="6"/>
  <c r="R716" i="6"/>
  <c r="S715" i="6"/>
  <c r="R715" i="6"/>
  <c r="S714" i="6"/>
  <c r="R714" i="6"/>
  <c r="S713" i="6"/>
  <c r="R713" i="6"/>
  <c r="S712" i="6"/>
  <c r="R712" i="6"/>
  <c r="S711" i="6"/>
  <c r="R711" i="6"/>
  <c r="S710" i="6"/>
  <c r="R710" i="6"/>
  <c r="S709" i="6"/>
  <c r="R709" i="6"/>
  <c r="S708" i="6"/>
  <c r="R708" i="6"/>
  <c r="S707" i="6"/>
  <c r="R707" i="6"/>
  <c r="S706" i="6"/>
  <c r="R706" i="6"/>
  <c r="S705" i="6"/>
  <c r="R705" i="6"/>
  <c r="S704" i="6"/>
  <c r="R704" i="6"/>
  <c r="S703" i="6"/>
  <c r="R703" i="6"/>
  <c r="S702" i="6"/>
  <c r="R702" i="6"/>
  <c r="S701" i="6"/>
  <c r="R701" i="6"/>
  <c r="S700" i="6"/>
  <c r="R700" i="6"/>
  <c r="S699" i="6"/>
  <c r="R699" i="6"/>
  <c r="S698" i="6"/>
  <c r="R698" i="6"/>
  <c r="S697" i="6"/>
  <c r="R697" i="6"/>
  <c r="S696" i="6"/>
  <c r="R696" i="6"/>
  <c r="S695" i="6"/>
  <c r="R695" i="6"/>
  <c r="S694" i="6"/>
  <c r="R694" i="6"/>
  <c r="S693" i="6"/>
  <c r="R693" i="6"/>
  <c r="S692" i="6"/>
  <c r="R692" i="6"/>
  <c r="S691" i="6"/>
  <c r="R691" i="6"/>
  <c r="S690" i="6"/>
  <c r="R690" i="6"/>
  <c r="S689" i="6"/>
  <c r="R689" i="6"/>
  <c r="H699" i="6"/>
  <c r="G699" i="6"/>
  <c r="H698" i="6"/>
  <c r="G698" i="6"/>
  <c r="H697" i="6"/>
  <c r="G697" i="6"/>
  <c r="H696" i="6"/>
  <c r="G696" i="6"/>
  <c r="H695" i="6"/>
  <c r="G695" i="6"/>
  <c r="H694" i="6"/>
  <c r="G694" i="6"/>
  <c r="H693" i="6"/>
  <c r="G693" i="6"/>
  <c r="H692" i="6"/>
  <c r="G692" i="6"/>
  <c r="H691" i="6"/>
  <c r="G691" i="6"/>
  <c r="H690" i="6"/>
  <c r="G690" i="6"/>
  <c r="H689" i="6"/>
  <c r="G689" i="6"/>
  <c r="H688" i="6"/>
  <c r="G688" i="6"/>
  <c r="H687" i="6"/>
  <c r="G687" i="6"/>
  <c r="H686" i="6"/>
  <c r="G686" i="6"/>
  <c r="H685" i="6"/>
  <c r="G685" i="6"/>
  <c r="H684" i="6"/>
  <c r="G684" i="6"/>
  <c r="H683" i="6"/>
  <c r="G683" i="6"/>
  <c r="H682" i="6"/>
  <c r="G682" i="6"/>
  <c r="H681" i="6"/>
  <c r="G681" i="6"/>
  <c r="H680" i="6"/>
  <c r="G680" i="6"/>
  <c r="H679" i="6"/>
  <c r="G679" i="6"/>
  <c r="H678" i="6"/>
  <c r="G678" i="6"/>
  <c r="H677" i="6"/>
  <c r="G677" i="6"/>
  <c r="H676" i="6"/>
  <c r="G676" i="6"/>
  <c r="H675" i="6"/>
  <c r="G675" i="6"/>
  <c r="H674" i="6"/>
  <c r="G674" i="6"/>
  <c r="H673" i="6"/>
  <c r="G673" i="6"/>
  <c r="H672" i="6"/>
  <c r="G672" i="6"/>
  <c r="H671" i="6"/>
  <c r="G671" i="6"/>
  <c r="H670" i="6"/>
  <c r="G670" i="6"/>
  <c r="H669" i="6"/>
  <c r="G669" i="6"/>
  <c r="H668" i="6"/>
  <c r="G668" i="6"/>
  <c r="H667" i="6"/>
  <c r="G667" i="6"/>
  <c r="H666" i="6"/>
  <c r="G666" i="6"/>
  <c r="H665" i="6"/>
  <c r="G665" i="6"/>
  <c r="H664" i="6"/>
  <c r="G664" i="6"/>
  <c r="H663" i="6"/>
  <c r="G663" i="6"/>
  <c r="H662" i="6"/>
  <c r="G662" i="6"/>
  <c r="H661" i="6"/>
  <c r="G661" i="6"/>
  <c r="H660" i="6"/>
  <c r="G660" i="6"/>
  <c r="H659" i="6"/>
  <c r="G659" i="6"/>
  <c r="H658" i="6"/>
  <c r="G658" i="6"/>
  <c r="H657" i="6"/>
  <c r="G657" i="6"/>
  <c r="H656" i="6"/>
  <c r="G656" i="6"/>
  <c r="H655" i="6"/>
  <c r="G655" i="6"/>
  <c r="H654" i="6"/>
  <c r="G654" i="6"/>
  <c r="H653" i="6"/>
  <c r="G653" i="6"/>
  <c r="H652" i="6"/>
  <c r="G652" i="6"/>
  <c r="H651" i="6"/>
  <c r="G651" i="6"/>
  <c r="H650" i="6"/>
  <c r="G650" i="6"/>
  <c r="H649" i="6"/>
  <c r="G649" i="6"/>
  <c r="H648" i="6"/>
  <c r="G648" i="6"/>
  <c r="H647" i="6"/>
  <c r="G647" i="6"/>
  <c r="H646" i="6"/>
  <c r="G646" i="6"/>
  <c r="H645" i="6"/>
  <c r="G645" i="6"/>
  <c r="H644" i="6"/>
  <c r="G644" i="6"/>
  <c r="H643" i="6"/>
  <c r="G643" i="6"/>
  <c r="H642" i="6"/>
  <c r="G642" i="6"/>
  <c r="H641" i="6"/>
  <c r="G641" i="6"/>
  <c r="H640" i="6"/>
  <c r="G640" i="6"/>
  <c r="S688" i="6"/>
  <c r="R688" i="6"/>
  <c r="S687" i="6"/>
  <c r="R687" i="6"/>
  <c r="S686" i="6"/>
  <c r="R686" i="6"/>
  <c r="S685" i="6"/>
  <c r="R685" i="6"/>
  <c r="S684" i="6"/>
  <c r="R684" i="6"/>
  <c r="S683" i="6"/>
  <c r="R683" i="6"/>
  <c r="S682" i="6"/>
  <c r="R682" i="6"/>
  <c r="S681" i="6"/>
  <c r="R681" i="6"/>
  <c r="S680" i="6"/>
  <c r="R680" i="6"/>
  <c r="S679" i="6"/>
  <c r="R679" i="6"/>
  <c r="S678" i="6"/>
  <c r="R678" i="6"/>
  <c r="S677" i="6"/>
  <c r="R677" i="6"/>
  <c r="S676" i="6"/>
  <c r="R676" i="6"/>
  <c r="S675" i="6"/>
  <c r="R675" i="6"/>
  <c r="S674" i="6"/>
  <c r="R674" i="6"/>
  <c r="S673" i="6"/>
  <c r="R673" i="6"/>
  <c r="S672" i="6"/>
  <c r="R672" i="6"/>
  <c r="S671" i="6"/>
  <c r="R671" i="6"/>
  <c r="S670" i="6"/>
  <c r="R670" i="6"/>
  <c r="S669" i="6"/>
  <c r="R669" i="6"/>
  <c r="S668" i="6"/>
  <c r="R668" i="6"/>
  <c r="S667" i="6"/>
  <c r="R667" i="6"/>
  <c r="S666" i="6"/>
  <c r="R666" i="6"/>
  <c r="S665" i="6"/>
  <c r="R665" i="6"/>
  <c r="S664" i="6"/>
  <c r="R664" i="6"/>
  <c r="S663" i="6"/>
  <c r="R663" i="6"/>
  <c r="S662" i="6"/>
  <c r="R662" i="6"/>
  <c r="S661" i="6"/>
  <c r="R661" i="6"/>
  <c r="S660" i="6"/>
  <c r="R660" i="6"/>
  <c r="S659" i="6"/>
  <c r="R659" i="6"/>
  <c r="S658" i="6"/>
  <c r="R658" i="6"/>
  <c r="S657" i="6"/>
  <c r="R657" i="6"/>
  <c r="S656" i="6"/>
  <c r="R656" i="6"/>
  <c r="S655" i="6"/>
  <c r="R655" i="6"/>
  <c r="S654" i="6"/>
  <c r="R654" i="6"/>
  <c r="S653" i="6"/>
  <c r="R653" i="6"/>
  <c r="S652" i="6"/>
  <c r="R652" i="6"/>
  <c r="S651" i="6"/>
  <c r="R651" i="6"/>
  <c r="S650" i="6"/>
  <c r="R650" i="6"/>
  <c r="S649" i="6"/>
  <c r="R649" i="6"/>
  <c r="S648" i="6"/>
  <c r="R648" i="6"/>
  <c r="S647" i="6"/>
  <c r="R647" i="6"/>
  <c r="S646" i="6"/>
  <c r="R646" i="6"/>
  <c r="S645" i="6"/>
  <c r="R645" i="6"/>
  <c r="S644" i="6"/>
  <c r="R644" i="6"/>
  <c r="S643" i="6"/>
  <c r="R643" i="6"/>
  <c r="S642" i="6"/>
  <c r="R642" i="6"/>
  <c r="S641" i="6"/>
  <c r="R641" i="6"/>
  <c r="S640" i="6"/>
  <c r="R640" i="6"/>
  <c r="S639" i="6"/>
  <c r="R639" i="6"/>
  <c r="S638" i="6"/>
  <c r="R638" i="6"/>
  <c r="S637" i="6"/>
  <c r="R637" i="6"/>
  <c r="S636" i="6"/>
  <c r="R636" i="6"/>
  <c r="S635" i="6"/>
  <c r="R635" i="6"/>
  <c r="S634" i="6"/>
  <c r="R634" i="6"/>
  <c r="S633" i="6"/>
  <c r="R633" i="6"/>
  <c r="S632" i="6"/>
  <c r="R632" i="6"/>
  <c r="S631" i="6"/>
  <c r="R631" i="6"/>
  <c r="S630" i="6"/>
  <c r="R630" i="6"/>
  <c r="S629" i="6"/>
  <c r="R629" i="6"/>
  <c r="H639" i="6"/>
  <c r="G639" i="6"/>
  <c r="H638" i="6"/>
  <c r="G638" i="6"/>
  <c r="H637" i="6"/>
  <c r="G637" i="6"/>
  <c r="H636" i="6"/>
  <c r="G636" i="6"/>
  <c r="H635" i="6"/>
  <c r="G635" i="6"/>
  <c r="H634" i="6"/>
  <c r="G634" i="6"/>
  <c r="H633" i="6"/>
  <c r="G633" i="6"/>
  <c r="H632" i="6"/>
  <c r="G632" i="6"/>
  <c r="H631" i="6"/>
  <c r="G631" i="6"/>
  <c r="H630" i="6"/>
  <c r="G630" i="6"/>
  <c r="H629" i="6"/>
  <c r="G629" i="6"/>
  <c r="H628" i="6"/>
  <c r="G628" i="6"/>
  <c r="O736" i="6"/>
  <c r="O735" i="6"/>
  <c r="O734" i="6"/>
  <c r="O733" i="6"/>
  <c r="O732" i="6"/>
  <c r="O731" i="6"/>
  <c r="O730" i="6"/>
  <c r="O729" i="6"/>
  <c r="O728" i="6"/>
  <c r="O727" i="6"/>
  <c r="O726" i="6"/>
  <c r="O725" i="6"/>
  <c r="O724" i="6"/>
  <c r="O723" i="6"/>
  <c r="O722" i="6"/>
  <c r="O721" i="6"/>
  <c r="O720" i="6"/>
  <c r="O719" i="6"/>
  <c r="O718" i="6"/>
  <c r="O717" i="6"/>
  <c r="O716" i="6"/>
  <c r="O715" i="6"/>
  <c r="O714" i="6"/>
  <c r="O713" i="6"/>
  <c r="O712" i="6"/>
  <c r="O711" i="6"/>
  <c r="O710" i="6"/>
  <c r="O709" i="6"/>
  <c r="O708" i="6"/>
  <c r="O707" i="6"/>
  <c r="O706" i="6"/>
  <c r="O705" i="6"/>
  <c r="O704" i="6"/>
  <c r="O703" i="6"/>
  <c r="O702" i="6"/>
  <c r="O701" i="6"/>
  <c r="O700" i="6"/>
  <c r="O699" i="6"/>
  <c r="O698" i="6"/>
  <c r="O697" i="6"/>
  <c r="O696" i="6"/>
  <c r="O695" i="6"/>
  <c r="O694" i="6"/>
  <c r="O693" i="6"/>
  <c r="O692" i="6"/>
  <c r="O691" i="6"/>
  <c r="O690" i="6"/>
  <c r="O689" i="6"/>
  <c r="O688" i="6"/>
  <c r="O687" i="6"/>
  <c r="O686" i="6"/>
  <c r="O685" i="6"/>
  <c r="O684" i="6"/>
  <c r="O683" i="6"/>
  <c r="O682" i="6"/>
  <c r="O681" i="6"/>
  <c r="O680" i="6"/>
  <c r="O679" i="6"/>
  <c r="O678" i="6"/>
  <c r="O677" i="6"/>
  <c r="O676" i="6"/>
  <c r="O675" i="6"/>
  <c r="O674" i="6"/>
  <c r="O673" i="6"/>
  <c r="O672" i="6"/>
  <c r="O671" i="6"/>
  <c r="O670" i="6"/>
  <c r="O669" i="6"/>
  <c r="O668" i="6"/>
  <c r="O667" i="6"/>
  <c r="O666" i="6"/>
  <c r="O665" i="6"/>
  <c r="O664" i="6"/>
  <c r="O663" i="6"/>
  <c r="O662" i="6"/>
  <c r="O661" i="6"/>
  <c r="O660" i="6"/>
  <c r="O659" i="6"/>
  <c r="O658" i="6"/>
  <c r="O657" i="6"/>
  <c r="O656" i="6"/>
  <c r="O655" i="6"/>
  <c r="O654" i="6"/>
  <c r="O653" i="6"/>
  <c r="O652" i="6"/>
  <c r="O651" i="6"/>
  <c r="O650" i="6"/>
  <c r="O649" i="6"/>
  <c r="O648" i="6"/>
  <c r="O647" i="6"/>
  <c r="O646" i="6"/>
  <c r="O645" i="6"/>
  <c r="O644" i="6"/>
  <c r="O643" i="6"/>
  <c r="O642" i="6"/>
  <c r="O641" i="6"/>
  <c r="O640" i="6"/>
  <c r="O639" i="6"/>
  <c r="O638" i="6"/>
  <c r="O637" i="6"/>
  <c r="O636" i="6"/>
  <c r="O635" i="6"/>
  <c r="O634" i="6"/>
  <c r="O633" i="6"/>
  <c r="O632" i="6"/>
  <c r="O631" i="6"/>
  <c r="O630" i="6"/>
  <c r="O629" i="6"/>
  <c r="O628" i="6"/>
  <c r="O627" i="6"/>
  <c r="O626" i="6"/>
  <c r="O625" i="6"/>
  <c r="O624" i="6"/>
  <c r="O623" i="6"/>
  <c r="O622" i="6"/>
  <c r="O621" i="6"/>
  <c r="O620" i="6"/>
  <c r="O619" i="6"/>
  <c r="O618" i="6"/>
  <c r="O617" i="6"/>
  <c r="H627" i="6"/>
  <c r="G627" i="6"/>
  <c r="H626" i="6"/>
  <c r="G626" i="6"/>
  <c r="H625" i="6"/>
  <c r="G625" i="6"/>
  <c r="H624" i="6"/>
  <c r="G624" i="6"/>
  <c r="H623" i="6"/>
  <c r="G623" i="6"/>
  <c r="H622" i="6"/>
  <c r="G622" i="6"/>
  <c r="H621" i="6"/>
  <c r="G621" i="6"/>
  <c r="H620" i="6"/>
  <c r="G620" i="6"/>
  <c r="H619" i="6"/>
  <c r="G619" i="6"/>
  <c r="H618" i="6"/>
  <c r="G618" i="6"/>
  <c r="H617" i="6"/>
  <c r="G617" i="6"/>
  <c r="H616" i="6"/>
  <c r="G616" i="6"/>
  <c r="H615" i="6"/>
  <c r="G615" i="6"/>
  <c r="H614" i="6"/>
  <c r="G614" i="6"/>
  <c r="H613" i="6"/>
  <c r="G613" i="6"/>
  <c r="H612" i="6"/>
  <c r="G612" i="6"/>
  <c r="H611" i="6"/>
  <c r="G611" i="6"/>
  <c r="H610" i="6"/>
  <c r="G610" i="6"/>
  <c r="H609" i="6"/>
  <c r="G609" i="6"/>
  <c r="H608" i="6"/>
  <c r="G608" i="6"/>
  <c r="H607" i="6"/>
  <c r="G607" i="6"/>
  <c r="H606" i="6"/>
  <c r="G606" i="6"/>
  <c r="H605" i="6"/>
  <c r="G605" i="6"/>
  <c r="H604" i="6"/>
  <c r="G604" i="6"/>
  <c r="S628" i="6"/>
  <c r="R628" i="6"/>
  <c r="S627" i="6"/>
  <c r="R627" i="6"/>
  <c r="S626" i="6"/>
  <c r="R626" i="6"/>
  <c r="S625" i="6"/>
  <c r="R625" i="6"/>
  <c r="S624" i="6"/>
  <c r="R624" i="6"/>
  <c r="S623" i="6"/>
  <c r="R623" i="6"/>
  <c r="S622" i="6"/>
  <c r="R622" i="6"/>
  <c r="S621" i="6"/>
  <c r="R621" i="6"/>
  <c r="S620" i="6"/>
  <c r="R620" i="6"/>
  <c r="S619" i="6"/>
  <c r="R619" i="6"/>
  <c r="S618" i="6"/>
  <c r="R618" i="6"/>
  <c r="S617" i="6"/>
  <c r="R617" i="6"/>
  <c r="S616" i="6"/>
  <c r="R616" i="6"/>
  <c r="S615" i="6"/>
  <c r="R615" i="6"/>
  <c r="S614" i="6"/>
  <c r="R614" i="6"/>
  <c r="S613" i="6"/>
  <c r="R613" i="6"/>
  <c r="S612" i="6"/>
  <c r="R612" i="6"/>
  <c r="S611" i="6"/>
  <c r="R611" i="6"/>
  <c r="S610" i="6"/>
  <c r="R610" i="6"/>
  <c r="S609" i="6"/>
  <c r="R609" i="6"/>
  <c r="S608" i="6"/>
  <c r="R608" i="6"/>
  <c r="S607" i="6"/>
  <c r="R607" i="6"/>
  <c r="S606" i="6"/>
  <c r="R606" i="6"/>
  <c r="S605" i="6"/>
  <c r="R605" i="6"/>
  <c r="S604" i="6"/>
  <c r="R604" i="6"/>
  <c r="S603" i="6"/>
  <c r="R603" i="6"/>
  <c r="S602" i="6"/>
  <c r="R602" i="6"/>
  <c r="S601" i="6"/>
  <c r="R601" i="6"/>
  <c r="S600" i="6"/>
  <c r="R600" i="6"/>
  <c r="S599" i="6"/>
  <c r="R599" i="6"/>
  <c r="S598" i="6"/>
  <c r="R598" i="6"/>
  <c r="S597" i="6"/>
  <c r="R597" i="6"/>
  <c r="S596" i="6"/>
  <c r="R596" i="6"/>
  <c r="S595" i="6"/>
  <c r="R595" i="6"/>
  <c r="O616" i="6"/>
  <c r="O615" i="6"/>
  <c r="O614" i="6"/>
  <c r="O613" i="6"/>
  <c r="O612" i="6"/>
  <c r="O611" i="6"/>
  <c r="O610" i="6"/>
  <c r="O609" i="6"/>
  <c r="O608" i="6"/>
  <c r="O607" i="6"/>
  <c r="O606" i="6"/>
  <c r="O605" i="6"/>
  <c r="O604" i="6"/>
  <c r="O603" i="6"/>
  <c r="O602" i="6"/>
  <c r="O601" i="6"/>
  <c r="O600" i="6"/>
  <c r="O599" i="6"/>
  <c r="O598" i="6"/>
  <c r="O597" i="6"/>
  <c r="O596" i="6"/>
  <c r="O595" i="6"/>
  <c r="S594" i="6"/>
  <c r="R594" i="6"/>
  <c r="O594" i="6"/>
  <c r="H603" i="6"/>
  <c r="G603" i="6"/>
  <c r="H602" i="6"/>
  <c r="G602" i="6"/>
  <c r="H601" i="6"/>
  <c r="G601" i="6"/>
  <c r="H600" i="6"/>
  <c r="G600" i="6"/>
  <c r="H599" i="6"/>
  <c r="G599" i="6"/>
  <c r="H598" i="6"/>
  <c r="G598" i="6"/>
  <c r="H597" i="6"/>
  <c r="G597" i="6"/>
  <c r="H596" i="6"/>
  <c r="G596" i="6"/>
  <c r="H595" i="6"/>
  <c r="G595" i="6"/>
  <c r="H594" i="6"/>
  <c r="G594" i="6"/>
  <c r="H593" i="6"/>
  <c r="G593" i="6"/>
  <c r="H592" i="6"/>
  <c r="G592" i="6"/>
  <c r="S593" i="6"/>
  <c r="R593" i="6"/>
  <c r="O593" i="6"/>
  <c r="S592" i="6"/>
  <c r="R592" i="6"/>
  <c r="O592" i="6"/>
  <c r="S591" i="6"/>
  <c r="R591" i="6"/>
  <c r="O591" i="6"/>
  <c r="S590" i="6"/>
  <c r="R590" i="6"/>
  <c r="O590" i="6"/>
  <c r="S589" i="6"/>
  <c r="R589" i="6"/>
  <c r="O589" i="6"/>
  <c r="S588" i="6"/>
  <c r="R588" i="6"/>
  <c r="O588" i="6"/>
  <c r="S587" i="6"/>
  <c r="R587" i="6"/>
  <c r="O587" i="6"/>
  <c r="S586" i="6"/>
  <c r="R586" i="6"/>
  <c r="O586" i="6"/>
  <c r="S585" i="6"/>
  <c r="R585" i="6"/>
  <c r="O585" i="6"/>
  <c r="S584" i="6"/>
  <c r="R584" i="6"/>
  <c r="O584" i="6"/>
  <c r="S583" i="6"/>
  <c r="R583" i="6"/>
  <c r="O583" i="6"/>
  <c r="S582" i="6"/>
  <c r="R582" i="6"/>
  <c r="O582" i="6"/>
  <c r="H591" i="6"/>
  <c r="G591" i="6"/>
  <c r="H590" i="6"/>
  <c r="G590" i="6"/>
  <c r="H589" i="6"/>
  <c r="G589" i="6"/>
  <c r="H588" i="6"/>
  <c r="G588" i="6"/>
  <c r="H587" i="6"/>
  <c r="G587" i="6"/>
  <c r="H586" i="6"/>
  <c r="G586" i="6"/>
  <c r="H585" i="6"/>
  <c r="G585" i="6"/>
  <c r="H584" i="6"/>
  <c r="G584" i="6"/>
  <c r="H583" i="6"/>
  <c r="G583" i="6"/>
  <c r="H582" i="6"/>
  <c r="G582" i="6"/>
  <c r="H581" i="6"/>
  <c r="G581" i="6"/>
  <c r="H580" i="6"/>
  <c r="G580" i="6"/>
  <c r="H579" i="6"/>
  <c r="G579" i="6"/>
  <c r="H578" i="6"/>
  <c r="G578" i="6"/>
  <c r="H577" i="6"/>
  <c r="G577" i="6"/>
  <c r="H576" i="6"/>
  <c r="G576" i="6"/>
  <c r="H575" i="6"/>
  <c r="G575" i="6"/>
  <c r="H574" i="6"/>
  <c r="G574" i="6"/>
  <c r="H573" i="6"/>
  <c r="G573" i="6"/>
  <c r="H572" i="6"/>
  <c r="G572" i="6"/>
  <c r="H571" i="6"/>
  <c r="G571" i="6"/>
  <c r="H570" i="6"/>
  <c r="G570" i="6"/>
  <c r="H569" i="6"/>
  <c r="G569" i="6"/>
  <c r="H568" i="6"/>
  <c r="G568" i="6"/>
  <c r="H567" i="6"/>
  <c r="G567" i="6"/>
  <c r="H566" i="6"/>
  <c r="G566" i="6"/>
  <c r="H565" i="6"/>
  <c r="G565" i="6"/>
  <c r="H564" i="6"/>
  <c r="G564" i="6"/>
  <c r="H563" i="6"/>
  <c r="G563" i="6"/>
  <c r="H562" i="6"/>
  <c r="G562" i="6"/>
  <c r="H561" i="6"/>
  <c r="G561" i="6"/>
  <c r="H560" i="6"/>
  <c r="G560" i="6"/>
  <c r="H559" i="6"/>
  <c r="G559" i="6"/>
  <c r="H558" i="6"/>
  <c r="G558" i="6"/>
  <c r="H557" i="6"/>
  <c r="G557" i="6"/>
  <c r="H556" i="6"/>
  <c r="G556" i="6"/>
  <c r="S581" i="6"/>
  <c r="R581" i="6"/>
  <c r="O581" i="6"/>
  <c r="S580" i="6"/>
  <c r="R580" i="6"/>
  <c r="O580" i="6"/>
  <c r="S579" i="6"/>
  <c r="R579" i="6"/>
  <c r="O579" i="6"/>
  <c r="S578" i="6"/>
  <c r="R578" i="6"/>
  <c r="O578" i="6"/>
  <c r="S577" i="6"/>
  <c r="R577" i="6"/>
  <c r="O577" i="6"/>
  <c r="S576" i="6"/>
  <c r="R576" i="6"/>
  <c r="O576" i="6"/>
  <c r="S575" i="6"/>
  <c r="R575" i="6"/>
  <c r="O575" i="6"/>
  <c r="S574" i="6"/>
  <c r="R574" i="6"/>
  <c r="O574" i="6"/>
  <c r="S573" i="6"/>
  <c r="R573" i="6"/>
  <c r="O573" i="6"/>
  <c r="S572" i="6"/>
  <c r="R572" i="6"/>
  <c r="O572" i="6"/>
  <c r="S571" i="6"/>
  <c r="R571" i="6"/>
  <c r="O571" i="6"/>
  <c r="S570" i="6"/>
  <c r="R570" i="6"/>
  <c r="O570" i="6"/>
  <c r="S569" i="6"/>
  <c r="R569" i="6"/>
  <c r="O569" i="6"/>
  <c r="S568" i="6"/>
  <c r="R568" i="6"/>
  <c r="O568" i="6"/>
  <c r="S567" i="6"/>
  <c r="R567" i="6"/>
  <c r="O567" i="6"/>
  <c r="S566" i="6"/>
  <c r="R566" i="6"/>
  <c r="O566" i="6"/>
  <c r="S565" i="6"/>
  <c r="R565" i="6"/>
  <c r="O565" i="6"/>
  <c r="S564" i="6"/>
  <c r="R564" i="6"/>
  <c r="O564" i="6"/>
  <c r="S563" i="6"/>
  <c r="R563" i="6"/>
  <c r="O563" i="6"/>
  <c r="S562" i="6"/>
  <c r="R562" i="6"/>
  <c r="O562" i="6"/>
  <c r="S561" i="6"/>
  <c r="R561" i="6"/>
  <c r="O561" i="6"/>
  <c r="S560" i="6"/>
  <c r="R560" i="6"/>
  <c r="O560" i="6"/>
  <c r="S559" i="6"/>
  <c r="R559" i="6"/>
  <c r="O559" i="6"/>
  <c r="S558" i="6"/>
  <c r="R558" i="6"/>
  <c r="O558" i="6"/>
  <c r="S557" i="6"/>
  <c r="R557" i="6"/>
  <c r="O557" i="6"/>
  <c r="S556" i="6"/>
  <c r="R556" i="6"/>
  <c r="O556" i="6"/>
  <c r="S555" i="6"/>
  <c r="R555" i="6"/>
  <c r="O555" i="6"/>
  <c r="S554" i="6"/>
  <c r="R554" i="6"/>
  <c r="O554" i="6"/>
  <c r="S553" i="6"/>
  <c r="R553" i="6"/>
  <c r="O553" i="6"/>
  <c r="S552" i="6"/>
  <c r="R552" i="6"/>
  <c r="O552" i="6"/>
  <c r="S551" i="6"/>
  <c r="R551" i="6"/>
  <c r="O551" i="6"/>
  <c r="S550" i="6"/>
  <c r="R550" i="6"/>
  <c r="O550" i="6"/>
  <c r="S549" i="6"/>
  <c r="R549" i="6"/>
  <c r="O549" i="6"/>
  <c r="S548" i="6"/>
  <c r="R548" i="6"/>
  <c r="O548" i="6"/>
  <c r="S547" i="6"/>
  <c r="R547" i="6"/>
  <c r="O547" i="6"/>
  <c r="S546" i="6"/>
  <c r="R546" i="6"/>
  <c r="O546" i="6"/>
  <c r="S545" i="6"/>
  <c r="R545" i="6"/>
  <c r="O545" i="6"/>
  <c r="H555" i="6"/>
  <c r="G555" i="6"/>
  <c r="H554" i="6"/>
  <c r="G554" i="6"/>
  <c r="H553" i="6"/>
  <c r="G553" i="6"/>
  <c r="H552" i="6"/>
  <c r="G552" i="6"/>
  <c r="H551" i="6"/>
  <c r="G551" i="6"/>
  <c r="H550" i="6"/>
  <c r="G550" i="6"/>
  <c r="H549" i="6"/>
  <c r="G549" i="6"/>
  <c r="H548" i="6"/>
  <c r="G548" i="6"/>
  <c r="H547" i="6"/>
  <c r="G547" i="6"/>
  <c r="H546" i="6"/>
  <c r="G546" i="6"/>
  <c r="H545" i="6"/>
  <c r="G545" i="6"/>
  <c r="H544" i="6"/>
  <c r="G544" i="6"/>
  <c r="H543" i="6"/>
  <c r="G543" i="6"/>
  <c r="H542" i="6"/>
  <c r="G542" i="6"/>
  <c r="H541" i="6"/>
  <c r="G541" i="6"/>
  <c r="H540" i="6"/>
  <c r="G540" i="6"/>
  <c r="H539" i="6"/>
  <c r="G539" i="6"/>
  <c r="H538" i="6"/>
  <c r="G538" i="6"/>
  <c r="H537" i="6"/>
  <c r="G537" i="6"/>
  <c r="H536" i="6"/>
  <c r="G536" i="6"/>
  <c r="H535" i="6"/>
  <c r="G535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H528" i="6"/>
  <c r="G528" i="6"/>
  <c r="H527" i="6"/>
  <c r="G527" i="6"/>
  <c r="H526" i="6"/>
  <c r="G526" i="6"/>
  <c r="H525" i="6"/>
  <c r="G525" i="6"/>
  <c r="H524" i="6"/>
  <c r="G524" i="6"/>
  <c r="H523" i="6"/>
  <c r="G523" i="6"/>
  <c r="H522" i="6"/>
  <c r="G522" i="6"/>
  <c r="H521" i="6"/>
  <c r="G521" i="6"/>
  <c r="H520" i="6"/>
  <c r="G520" i="6"/>
  <c r="H519" i="6"/>
  <c r="G519" i="6"/>
  <c r="H518" i="6"/>
  <c r="G518" i="6"/>
  <c r="H517" i="6"/>
  <c r="G517" i="6"/>
  <c r="H516" i="6"/>
  <c r="G516" i="6"/>
  <c r="H515" i="6"/>
  <c r="G515" i="6"/>
  <c r="H514" i="6"/>
  <c r="G514" i="6"/>
  <c r="H513" i="6"/>
  <c r="G513" i="6"/>
  <c r="H512" i="6"/>
  <c r="G512" i="6"/>
  <c r="H511" i="6"/>
  <c r="G511" i="6"/>
  <c r="H510" i="6"/>
  <c r="G510" i="6"/>
  <c r="H509" i="6"/>
  <c r="G509" i="6"/>
  <c r="E736" i="6"/>
  <c r="C736" i="6"/>
  <c r="E735" i="6"/>
  <c r="C735" i="6"/>
  <c r="E734" i="6"/>
  <c r="C734" i="6"/>
  <c r="E733" i="6"/>
  <c r="C733" i="6"/>
  <c r="E732" i="6"/>
  <c r="C732" i="6"/>
  <c r="E731" i="6"/>
  <c r="C731" i="6"/>
  <c r="E730" i="6"/>
  <c r="C730" i="6"/>
  <c r="E729" i="6"/>
  <c r="C729" i="6"/>
  <c r="E728" i="6"/>
  <c r="C728" i="6"/>
  <c r="E727" i="6"/>
  <c r="C727" i="6"/>
  <c r="E726" i="6"/>
  <c r="C726" i="6"/>
  <c r="E725" i="6"/>
  <c r="C725" i="6"/>
  <c r="E724" i="6"/>
  <c r="C724" i="6"/>
  <c r="E723" i="6"/>
  <c r="C723" i="6"/>
  <c r="D723" i="6" s="1"/>
  <c r="E722" i="6"/>
  <c r="C722" i="6"/>
  <c r="E721" i="6"/>
  <c r="C721" i="6"/>
  <c r="E720" i="6"/>
  <c r="C720" i="6"/>
  <c r="E719" i="6"/>
  <c r="C719" i="6"/>
  <c r="D719" i="6" s="1"/>
  <c r="E718" i="6"/>
  <c r="C718" i="6"/>
  <c r="E717" i="6"/>
  <c r="C717" i="6"/>
  <c r="E716" i="6"/>
  <c r="C716" i="6"/>
  <c r="E715" i="6"/>
  <c r="C715" i="6"/>
  <c r="D715" i="6" s="1"/>
  <c r="E714" i="6"/>
  <c r="C714" i="6"/>
  <c r="E713" i="6"/>
  <c r="C713" i="6"/>
  <c r="E712" i="6"/>
  <c r="C712" i="6"/>
  <c r="E711" i="6"/>
  <c r="C711" i="6"/>
  <c r="D711" i="6" s="1"/>
  <c r="E710" i="6"/>
  <c r="C710" i="6"/>
  <c r="E709" i="6"/>
  <c r="C709" i="6"/>
  <c r="E708" i="6"/>
  <c r="C708" i="6"/>
  <c r="E707" i="6"/>
  <c r="C707" i="6"/>
  <c r="D707" i="6" s="1"/>
  <c r="E706" i="6"/>
  <c r="C706" i="6"/>
  <c r="E705" i="6"/>
  <c r="C705" i="6"/>
  <c r="E704" i="6"/>
  <c r="C704" i="6"/>
  <c r="E703" i="6"/>
  <c r="C703" i="6"/>
  <c r="D703" i="6" s="1"/>
  <c r="E702" i="6"/>
  <c r="C702" i="6"/>
  <c r="E701" i="6"/>
  <c r="C701" i="6"/>
  <c r="E700" i="6"/>
  <c r="C700" i="6"/>
  <c r="E699" i="6"/>
  <c r="C699" i="6"/>
  <c r="E698" i="6"/>
  <c r="C698" i="6"/>
  <c r="E697" i="6"/>
  <c r="C697" i="6"/>
  <c r="E696" i="6"/>
  <c r="C696" i="6"/>
  <c r="D696" i="6" s="1"/>
  <c r="E695" i="6"/>
  <c r="C695" i="6"/>
  <c r="E694" i="6"/>
  <c r="C694" i="6"/>
  <c r="E693" i="6"/>
  <c r="C693" i="6"/>
  <c r="E692" i="6"/>
  <c r="C692" i="6"/>
  <c r="D692" i="6" s="1"/>
  <c r="E691" i="6"/>
  <c r="C691" i="6"/>
  <c r="E690" i="6"/>
  <c r="C690" i="6"/>
  <c r="E689" i="6"/>
  <c r="C689" i="6"/>
  <c r="E688" i="6"/>
  <c r="C688" i="6"/>
  <c r="D688" i="6" s="1"/>
  <c r="E687" i="6"/>
  <c r="C687" i="6"/>
  <c r="E686" i="6"/>
  <c r="C686" i="6"/>
  <c r="E685" i="6"/>
  <c r="C685" i="6"/>
  <c r="E684" i="6"/>
  <c r="C684" i="6"/>
  <c r="D684" i="6" s="1"/>
  <c r="E683" i="6"/>
  <c r="C683" i="6"/>
  <c r="E682" i="6"/>
  <c r="C682" i="6"/>
  <c r="E681" i="6"/>
  <c r="C681" i="6"/>
  <c r="E680" i="6"/>
  <c r="C680" i="6"/>
  <c r="D680" i="6" s="1"/>
  <c r="E679" i="6"/>
  <c r="C679" i="6"/>
  <c r="E678" i="6"/>
  <c r="C678" i="6"/>
  <c r="E677" i="6"/>
  <c r="C677" i="6"/>
  <c r="E676" i="6"/>
  <c r="C676" i="6"/>
  <c r="D676" i="6" s="1"/>
  <c r="E675" i="6"/>
  <c r="C675" i="6"/>
  <c r="E674" i="6"/>
  <c r="C674" i="6"/>
  <c r="E673" i="6"/>
  <c r="C673" i="6"/>
  <c r="E672" i="6"/>
  <c r="C672" i="6"/>
  <c r="D672" i="6" s="1"/>
  <c r="E671" i="6"/>
  <c r="C671" i="6"/>
  <c r="E670" i="6"/>
  <c r="C670" i="6"/>
  <c r="E669" i="6"/>
  <c r="C669" i="6"/>
  <c r="E668" i="6"/>
  <c r="C668" i="6"/>
  <c r="D668" i="6" s="1"/>
  <c r="E667" i="6"/>
  <c r="C667" i="6"/>
  <c r="E666" i="6"/>
  <c r="C666" i="6"/>
  <c r="E665" i="6"/>
  <c r="C665" i="6"/>
  <c r="E664" i="6"/>
  <c r="C664" i="6"/>
  <c r="D664" i="6" s="1"/>
  <c r="E663" i="6"/>
  <c r="C663" i="6"/>
  <c r="E662" i="6"/>
  <c r="C662" i="6"/>
  <c r="E661" i="6"/>
  <c r="C661" i="6"/>
  <c r="E660" i="6"/>
  <c r="C660" i="6"/>
  <c r="D660" i="6" s="1"/>
  <c r="E659" i="6"/>
  <c r="C659" i="6"/>
  <c r="E658" i="6"/>
  <c r="C658" i="6"/>
  <c r="E657" i="6"/>
  <c r="C657" i="6"/>
  <c r="E656" i="6"/>
  <c r="C656" i="6"/>
  <c r="D656" i="6" s="1"/>
  <c r="E655" i="6"/>
  <c r="C655" i="6"/>
  <c r="E654" i="6"/>
  <c r="C654" i="6"/>
  <c r="E653" i="6"/>
  <c r="C653" i="6"/>
  <c r="E652" i="6"/>
  <c r="C652" i="6"/>
  <c r="D652" i="6" s="1"/>
  <c r="E651" i="6"/>
  <c r="C651" i="6"/>
  <c r="E650" i="6"/>
  <c r="C650" i="6"/>
  <c r="E649" i="6"/>
  <c r="C649" i="6"/>
  <c r="E648" i="6"/>
  <c r="C648" i="6"/>
  <c r="D648" i="6" s="1"/>
  <c r="E647" i="6"/>
  <c r="C647" i="6"/>
  <c r="E646" i="6"/>
  <c r="C646" i="6"/>
  <c r="E645" i="6"/>
  <c r="C645" i="6"/>
  <c r="E644" i="6"/>
  <c r="C644" i="6"/>
  <c r="D644" i="6" s="1"/>
  <c r="E643" i="6"/>
  <c r="C643" i="6"/>
  <c r="E642" i="6"/>
  <c r="C642" i="6"/>
  <c r="E641" i="6"/>
  <c r="C641" i="6"/>
  <c r="E640" i="6"/>
  <c r="C640" i="6"/>
  <c r="D640" i="6" s="1"/>
  <c r="E639" i="6"/>
  <c r="C639" i="6"/>
  <c r="E638" i="6"/>
  <c r="C638" i="6"/>
  <c r="E637" i="6"/>
  <c r="C637" i="6"/>
  <c r="E636" i="6"/>
  <c r="C636" i="6"/>
  <c r="D636" i="6" s="1"/>
  <c r="E635" i="6"/>
  <c r="C635" i="6"/>
  <c r="E634" i="6"/>
  <c r="C634" i="6"/>
  <c r="E633" i="6"/>
  <c r="C633" i="6"/>
  <c r="E632" i="6"/>
  <c r="C632" i="6"/>
  <c r="D632" i="6" s="1"/>
  <c r="E631" i="6"/>
  <c r="C631" i="6"/>
  <c r="E630" i="6"/>
  <c r="C630" i="6"/>
  <c r="E629" i="6"/>
  <c r="C629" i="6"/>
  <c r="E628" i="6"/>
  <c r="C628" i="6"/>
  <c r="D628" i="6" s="1"/>
  <c r="E627" i="6"/>
  <c r="C627" i="6"/>
  <c r="E626" i="6"/>
  <c r="C626" i="6"/>
  <c r="E625" i="6"/>
  <c r="C625" i="6"/>
  <c r="E624" i="6"/>
  <c r="C624" i="6"/>
  <c r="D624" i="6" s="1"/>
  <c r="E623" i="6"/>
  <c r="C623" i="6"/>
  <c r="E622" i="6"/>
  <c r="C622" i="6"/>
  <c r="E621" i="6"/>
  <c r="C621" i="6"/>
  <c r="E620" i="6"/>
  <c r="C620" i="6"/>
  <c r="D620" i="6" s="1"/>
  <c r="E619" i="6"/>
  <c r="C619" i="6"/>
  <c r="E618" i="6"/>
  <c r="C618" i="6"/>
  <c r="E617" i="6"/>
  <c r="C617" i="6"/>
  <c r="E616" i="6"/>
  <c r="C616" i="6"/>
  <c r="D616" i="6" s="1"/>
  <c r="E615" i="6"/>
  <c r="C615" i="6"/>
  <c r="E614" i="6"/>
  <c r="C614" i="6"/>
  <c r="E613" i="6"/>
  <c r="C613" i="6"/>
  <c r="E612" i="6"/>
  <c r="C612" i="6"/>
  <c r="D612" i="6" s="1"/>
  <c r="E611" i="6"/>
  <c r="C611" i="6"/>
  <c r="E610" i="6"/>
  <c r="C610" i="6"/>
  <c r="E609" i="6"/>
  <c r="C609" i="6"/>
  <c r="E608" i="6"/>
  <c r="C608" i="6"/>
  <c r="D608" i="6" s="1"/>
  <c r="E607" i="6"/>
  <c r="C607" i="6"/>
  <c r="E606" i="6"/>
  <c r="C606" i="6"/>
  <c r="E605" i="6"/>
  <c r="C605" i="6"/>
  <c r="E604" i="6"/>
  <c r="C604" i="6"/>
  <c r="D604" i="6" s="1"/>
  <c r="E603" i="6"/>
  <c r="C603" i="6"/>
  <c r="E602" i="6"/>
  <c r="C602" i="6"/>
  <c r="E601" i="6"/>
  <c r="C601" i="6"/>
  <c r="E600" i="6"/>
  <c r="C600" i="6"/>
  <c r="D600" i="6" s="1"/>
  <c r="E599" i="6"/>
  <c r="C599" i="6"/>
  <c r="E598" i="6"/>
  <c r="C598" i="6"/>
  <c r="E597" i="6"/>
  <c r="C597" i="6"/>
  <c r="E596" i="6"/>
  <c r="C596" i="6"/>
  <c r="D596" i="6" s="1"/>
  <c r="E595" i="6"/>
  <c r="C595" i="6"/>
  <c r="E594" i="6"/>
  <c r="C594" i="6"/>
  <c r="E593" i="6"/>
  <c r="C593" i="6"/>
  <c r="E592" i="6"/>
  <c r="C592" i="6"/>
  <c r="D592" i="6" s="1"/>
  <c r="E591" i="6"/>
  <c r="C591" i="6"/>
  <c r="E590" i="6"/>
  <c r="C590" i="6"/>
  <c r="E589" i="6"/>
  <c r="C589" i="6"/>
  <c r="E588" i="6"/>
  <c r="C588" i="6"/>
  <c r="D588" i="6" s="1"/>
  <c r="E587" i="6"/>
  <c r="C587" i="6"/>
  <c r="E586" i="6"/>
  <c r="C586" i="6"/>
  <c r="E585" i="6"/>
  <c r="C585" i="6"/>
  <c r="E584" i="6"/>
  <c r="C584" i="6"/>
  <c r="D584" i="6" s="1"/>
  <c r="E583" i="6"/>
  <c r="C583" i="6"/>
  <c r="E582" i="6"/>
  <c r="C582" i="6"/>
  <c r="E581" i="6"/>
  <c r="C581" i="6"/>
  <c r="E580" i="6"/>
  <c r="C580" i="6"/>
  <c r="D580" i="6" s="1"/>
  <c r="E579" i="6"/>
  <c r="C579" i="6"/>
  <c r="E578" i="6"/>
  <c r="C578" i="6"/>
  <c r="E577" i="6"/>
  <c r="C577" i="6"/>
  <c r="E576" i="6"/>
  <c r="C576" i="6"/>
  <c r="D576" i="6" s="1"/>
  <c r="E575" i="6"/>
  <c r="C575" i="6"/>
  <c r="E574" i="6"/>
  <c r="C574" i="6"/>
  <c r="E573" i="6"/>
  <c r="C573" i="6"/>
  <c r="E572" i="6"/>
  <c r="C572" i="6"/>
  <c r="D572" i="6" s="1"/>
  <c r="E571" i="6"/>
  <c r="C571" i="6"/>
  <c r="E570" i="6"/>
  <c r="C570" i="6"/>
  <c r="E569" i="6"/>
  <c r="C569" i="6"/>
  <c r="E568" i="6"/>
  <c r="C568" i="6"/>
  <c r="D568" i="6" s="1"/>
  <c r="E567" i="6"/>
  <c r="C567" i="6"/>
  <c r="E566" i="6"/>
  <c r="C566" i="6"/>
  <c r="E565" i="6"/>
  <c r="C565" i="6"/>
  <c r="E564" i="6"/>
  <c r="C564" i="6"/>
  <c r="D564" i="6" s="1"/>
  <c r="E563" i="6"/>
  <c r="C563" i="6"/>
  <c r="E562" i="6"/>
  <c r="C562" i="6"/>
  <c r="E561" i="6"/>
  <c r="C561" i="6"/>
  <c r="E560" i="6"/>
  <c r="C560" i="6"/>
  <c r="D560" i="6" s="1"/>
  <c r="E559" i="6"/>
  <c r="C559" i="6"/>
  <c r="E558" i="6"/>
  <c r="C558" i="6"/>
  <c r="E557" i="6"/>
  <c r="C557" i="6"/>
  <c r="E556" i="6"/>
  <c r="C556" i="6"/>
  <c r="D556" i="6" s="1"/>
  <c r="E555" i="6"/>
  <c r="C555" i="6"/>
  <c r="E554" i="6"/>
  <c r="C554" i="6"/>
  <c r="D554" i="6" s="1"/>
  <c r="E553" i="6"/>
  <c r="C553" i="6"/>
  <c r="E552" i="6"/>
  <c r="C552" i="6"/>
  <c r="E551" i="6"/>
  <c r="C551" i="6"/>
  <c r="E550" i="6"/>
  <c r="C550" i="6"/>
  <c r="D550" i="6" s="1"/>
  <c r="E549" i="6"/>
  <c r="C549" i="6"/>
  <c r="E548" i="6"/>
  <c r="C548" i="6"/>
  <c r="E547" i="6"/>
  <c r="C547" i="6"/>
  <c r="E546" i="6"/>
  <c r="C546" i="6"/>
  <c r="D546" i="6" s="1"/>
  <c r="E545" i="6"/>
  <c r="C545" i="6"/>
  <c r="E544" i="6"/>
  <c r="C544" i="6"/>
  <c r="E543" i="6"/>
  <c r="C543" i="6"/>
  <c r="E542" i="6"/>
  <c r="C542" i="6"/>
  <c r="D542" i="6" s="1"/>
  <c r="E541" i="6"/>
  <c r="C541" i="6"/>
  <c r="E540" i="6"/>
  <c r="C540" i="6"/>
  <c r="E539" i="6"/>
  <c r="C539" i="6"/>
  <c r="E538" i="6"/>
  <c r="C538" i="6"/>
  <c r="D538" i="6" s="1"/>
  <c r="E537" i="6"/>
  <c r="C537" i="6"/>
  <c r="E536" i="6"/>
  <c r="C536" i="6"/>
  <c r="E535" i="6"/>
  <c r="C535" i="6"/>
  <c r="E534" i="6"/>
  <c r="C534" i="6"/>
  <c r="D534" i="6" s="1"/>
  <c r="E533" i="6"/>
  <c r="C533" i="6"/>
  <c r="E532" i="6"/>
  <c r="C532" i="6"/>
  <c r="E531" i="6"/>
  <c r="C531" i="6"/>
  <c r="E530" i="6"/>
  <c r="C530" i="6"/>
  <c r="D530" i="6" s="1"/>
  <c r="E529" i="6"/>
  <c r="C529" i="6"/>
  <c r="E528" i="6"/>
  <c r="C528" i="6"/>
  <c r="E527" i="6"/>
  <c r="C527" i="6"/>
  <c r="E526" i="6"/>
  <c r="C526" i="6"/>
  <c r="D526" i="6" s="1"/>
  <c r="E525" i="6"/>
  <c r="C525" i="6"/>
  <c r="E524" i="6"/>
  <c r="C524" i="6"/>
  <c r="E523" i="6"/>
  <c r="C523" i="6"/>
  <c r="E522" i="6"/>
  <c r="C522" i="6"/>
  <c r="D522" i="6" s="1"/>
  <c r="E521" i="6"/>
  <c r="C521" i="6"/>
  <c r="E520" i="6"/>
  <c r="C520" i="6"/>
  <c r="E519" i="6"/>
  <c r="C519" i="6"/>
  <c r="E518" i="6"/>
  <c r="C518" i="6"/>
  <c r="D518" i="6" s="1"/>
  <c r="E517" i="6"/>
  <c r="C517" i="6"/>
  <c r="E516" i="6"/>
  <c r="C516" i="6"/>
  <c r="E515" i="6"/>
  <c r="C515" i="6"/>
  <c r="E514" i="6"/>
  <c r="C514" i="6"/>
  <c r="D514" i="6" s="1"/>
  <c r="E513" i="6"/>
  <c r="C513" i="6"/>
  <c r="E512" i="6"/>
  <c r="C512" i="6"/>
  <c r="E511" i="6"/>
  <c r="C511" i="6"/>
  <c r="E510" i="6"/>
  <c r="C510" i="6"/>
  <c r="D510" i="6" s="1"/>
  <c r="E509" i="6"/>
  <c r="C509" i="6"/>
  <c r="E508" i="6"/>
  <c r="C508" i="6"/>
  <c r="E507" i="6"/>
  <c r="C507" i="6"/>
  <c r="E506" i="6"/>
  <c r="C506" i="6"/>
  <c r="E505" i="6"/>
  <c r="C505" i="6"/>
  <c r="E504" i="6"/>
  <c r="C504" i="6"/>
  <c r="E503" i="6"/>
  <c r="C503" i="6"/>
  <c r="E502" i="6"/>
  <c r="C502" i="6"/>
  <c r="E501" i="6"/>
  <c r="C501" i="6"/>
  <c r="E500" i="6"/>
  <c r="C500" i="6"/>
  <c r="E499" i="6"/>
  <c r="C499" i="6"/>
  <c r="E498" i="6"/>
  <c r="C498" i="6"/>
  <c r="E497" i="6"/>
  <c r="C497" i="6"/>
  <c r="E496" i="6"/>
  <c r="C496" i="6"/>
  <c r="E495" i="6"/>
  <c r="C495" i="6"/>
  <c r="E494" i="6"/>
  <c r="C494" i="6"/>
  <c r="E493" i="6"/>
  <c r="C493" i="6"/>
  <c r="E492" i="6"/>
  <c r="C492" i="6"/>
  <c r="E491" i="6"/>
  <c r="C491" i="6"/>
  <c r="E490" i="6"/>
  <c r="C490" i="6"/>
  <c r="E489" i="6"/>
  <c r="C489" i="6"/>
  <c r="E488" i="6"/>
  <c r="C488" i="6"/>
  <c r="E487" i="6"/>
  <c r="C487" i="6"/>
  <c r="E486" i="6"/>
  <c r="C486" i="6"/>
  <c r="E485" i="6"/>
  <c r="C485" i="6"/>
  <c r="E484" i="6"/>
  <c r="C484" i="6"/>
  <c r="E483" i="6"/>
  <c r="C483" i="6"/>
  <c r="E482" i="6"/>
  <c r="C482" i="6"/>
  <c r="E481" i="6"/>
  <c r="C481" i="6"/>
  <c r="E480" i="6"/>
  <c r="C480" i="6"/>
  <c r="E479" i="6"/>
  <c r="C479" i="6"/>
  <c r="E478" i="6"/>
  <c r="C478" i="6"/>
  <c r="E477" i="6"/>
  <c r="C477" i="6"/>
  <c r="E476" i="6"/>
  <c r="C476" i="6"/>
  <c r="E475" i="6"/>
  <c r="C475" i="6"/>
  <c r="E474" i="6"/>
  <c r="C474" i="6"/>
  <c r="E473" i="6"/>
  <c r="C473" i="6"/>
  <c r="E472" i="6"/>
  <c r="C472" i="6"/>
  <c r="E471" i="6"/>
  <c r="C471" i="6"/>
  <c r="E470" i="6"/>
  <c r="C470" i="6"/>
  <c r="E469" i="6"/>
  <c r="C469" i="6"/>
  <c r="E468" i="6"/>
  <c r="C468" i="6"/>
  <c r="E467" i="6"/>
  <c r="C467" i="6"/>
  <c r="E466" i="6"/>
  <c r="C466" i="6"/>
  <c r="E465" i="6"/>
  <c r="C465" i="6"/>
  <c r="E464" i="6"/>
  <c r="C464" i="6"/>
  <c r="E463" i="6"/>
  <c r="C463" i="6"/>
  <c r="E462" i="6"/>
  <c r="C462" i="6"/>
  <c r="E461" i="6"/>
  <c r="C461" i="6"/>
  <c r="E460" i="6"/>
  <c r="C460" i="6"/>
  <c r="E459" i="6"/>
  <c r="C459" i="6"/>
  <c r="E458" i="6"/>
  <c r="C458" i="6"/>
  <c r="E457" i="6"/>
  <c r="C457" i="6"/>
  <c r="E456" i="6"/>
  <c r="C456" i="6"/>
  <c r="E455" i="6"/>
  <c r="C455" i="6"/>
  <c r="E454" i="6"/>
  <c r="C454" i="6"/>
  <c r="E453" i="6"/>
  <c r="C453" i="6"/>
  <c r="E452" i="6"/>
  <c r="C452" i="6"/>
  <c r="E451" i="6"/>
  <c r="C451" i="6"/>
  <c r="E450" i="6"/>
  <c r="C450" i="6"/>
  <c r="E449" i="6"/>
  <c r="C449" i="6"/>
  <c r="E448" i="6"/>
  <c r="C448" i="6"/>
  <c r="E447" i="6"/>
  <c r="C447" i="6"/>
  <c r="E446" i="6"/>
  <c r="C446" i="6"/>
  <c r="E445" i="6"/>
  <c r="C445" i="6"/>
  <c r="E444" i="6"/>
  <c r="C444" i="6"/>
  <c r="E443" i="6"/>
  <c r="C443" i="6"/>
  <c r="E442" i="6"/>
  <c r="C442" i="6"/>
  <c r="E441" i="6"/>
  <c r="C441" i="6"/>
  <c r="E440" i="6"/>
  <c r="C440" i="6"/>
  <c r="E439" i="6"/>
  <c r="C439" i="6"/>
  <c r="E438" i="6"/>
  <c r="C438" i="6"/>
  <c r="E437" i="6"/>
  <c r="C437" i="6"/>
  <c r="E436" i="6"/>
  <c r="C436" i="6"/>
  <c r="E435" i="6"/>
  <c r="C435" i="6"/>
  <c r="E434" i="6"/>
  <c r="C434" i="6"/>
  <c r="E433" i="6"/>
  <c r="C433" i="6"/>
  <c r="E432" i="6"/>
  <c r="C432" i="6"/>
  <c r="E431" i="6"/>
  <c r="C431" i="6"/>
  <c r="E430" i="6"/>
  <c r="C430" i="6"/>
  <c r="E429" i="6"/>
  <c r="C429" i="6"/>
  <c r="E428" i="6"/>
  <c r="C428" i="6"/>
  <c r="E427" i="6"/>
  <c r="C427" i="6"/>
  <c r="E426" i="6"/>
  <c r="C426" i="6"/>
  <c r="E425" i="6"/>
  <c r="C425" i="6"/>
  <c r="E424" i="6"/>
  <c r="C424" i="6"/>
  <c r="E423" i="6"/>
  <c r="C423" i="6"/>
  <c r="E422" i="6"/>
  <c r="C422" i="6"/>
  <c r="E421" i="6"/>
  <c r="C421" i="6"/>
  <c r="E420" i="6"/>
  <c r="C420" i="6"/>
  <c r="E419" i="6"/>
  <c r="C419" i="6"/>
  <c r="E418" i="6"/>
  <c r="C418" i="6"/>
  <c r="E417" i="6"/>
  <c r="C417" i="6"/>
  <c r="E416" i="6"/>
  <c r="C416" i="6"/>
  <c r="E415" i="6"/>
  <c r="C415" i="6"/>
  <c r="E414" i="6"/>
  <c r="C414" i="6"/>
  <c r="E413" i="6"/>
  <c r="C413" i="6"/>
  <c r="S544" i="6"/>
  <c r="R544" i="6"/>
  <c r="O544" i="6"/>
  <c r="S543" i="6"/>
  <c r="R543" i="6"/>
  <c r="O543" i="6"/>
  <c r="S542" i="6"/>
  <c r="R542" i="6"/>
  <c r="O542" i="6"/>
  <c r="S541" i="6"/>
  <c r="R541" i="6"/>
  <c r="O541" i="6"/>
  <c r="S540" i="6"/>
  <c r="R540" i="6"/>
  <c r="O540" i="6"/>
  <c r="S539" i="6"/>
  <c r="R539" i="6"/>
  <c r="O539" i="6"/>
  <c r="S538" i="6"/>
  <c r="R538" i="6"/>
  <c r="O538" i="6"/>
  <c r="S537" i="6"/>
  <c r="R537" i="6"/>
  <c r="O537" i="6"/>
  <c r="S536" i="6"/>
  <c r="R536" i="6"/>
  <c r="O536" i="6"/>
  <c r="S535" i="6"/>
  <c r="R535" i="6"/>
  <c r="O535" i="6"/>
  <c r="S534" i="6"/>
  <c r="R534" i="6"/>
  <c r="O534" i="6"/>
  <c r="S533" i="6"/>
  <c r="R533" i="6"/>
  <c r="O533" i="6"/>
  <c r="S532" i="6"/>
  <c r="R532" i="6"/>
  <c r="O532" i="6"/>
  <c r="S531" i="6"/>
  <c r="R531" i="6"/>
  <c r="O531" i="6"/>
  <c r="S530" i="6"/>
  <c r="R530" i="6"/>
  <c r="O530" i="6"/>
  <c r="S529" i="6"/>
  <c r="R529" i="6"/>
  <c r="O529" i="6"/>
  <c r="S528" i="6"/>
  <c r="R528" i="6"/>
  <c r="O528" i="6"/>
  <c r="S527" i="6"/>
  <c r="R527" i="6"/>
  <c r="O527" i="6"/>
  <c r="S526" i="6"/>
  <c r="R526" i="6"/>
  <c r="O526" i="6"/>
  <c r="S525" i="6"/>
  <c r="R525" i="6"/>
  <c r="O525" i="6"/>
  <c r="S524" i="6"/>
  <c r="R524" i="6"/>
  <c r="O524" i="6"/>
  <c r="S523" i="6"/>
  <c r="R523" i="6"/>
  <c r="O523" i="6"/>
  <c r="S522" i="6"/>
  <c r="R522" i="6"/>
  <c r="O522" i="6"/>
  <c r="S521" i="6"/>
  <c r="R521" i="6"/>
  <c r="O521" i="6"/>
  <c r="S520" i="6"/>
  <c r="R520" i="6"/>
  <c r="O520" i="6"/>
  <c r="S519" i="6"/>
  <c r="R519" i="6"/>
  <c r="O519" i="6"/>
  <c r="S518" i="6"/>
  <c r="R518" i="6"/>
  <c r="O518" i="6"/>
  <c r="S517" i="6"/>
  <c r="R517" i="6"/>
  <c r="O517" i="6"/>
  <c r="S516" i="6"/>
  <c r="R516" i="6"/>
  <c r="O516" i="6"/>
  <c r="S515" i="6"/>
  <c r="R515" i="6"/>
  <c r="O515" i="6"/>
  <c r="S514" i="6"/>
  <c r="R514" i="6"/>
  <c r="O514" i="6"/>
  <c r="S513" i="6"/>
  <c r="R513" i="6"/>
  <c r="O513" i="6"/>
  <c r="S512" i="6"/>
  <c r="R512" i="6"/>
  <c r="O512" i="6"/>
  <c r="S511" i="6"/>
  <c r="R511" i="6"/>
  <c r="O511" i="6"/>
  <c r="S510" i="6"/>
  <c r="R510" i="6"/>
  <c r="O510" i="6"/>
  <c r="S509" i="6"/>
  <c r="R509" i="6"/>
  <c r="O509" i="6"/>
  <c r="S508" i="6"/>
  <c r="R508" i="6"/>
  <c r="O508" i="6"/>
  <c r="S507" i="6"/>
  <c r="R507" i="6"/>
  <c r="O507" i="6"/>
  <c r="S506" i="6"/>
  <c r="R506" i="6"/>
  <c r="O506" i="6"/>
  <c r="S505" i="6"/>
  <c r="R505" i="6"/>
  <c r="O505" i="6"/>
  <c r="S504" i="6"/>
  <c r="R504" i="6"/>
  <c r="O504" i="6"/>
  <c r="S503" i="6"/>
  <c r="R503" i="6"/>
  <c r="O503" i="6"/>
  <c r="S502" i="6"/>
  <c r="R502" i="6"/>
  <c r="O502" i="6"/>
  <c r="S501" i="6"/>
  <c r="R501" i="6"/>
  <c r="O501" i="6"/>
  <c r="S500" i="6"/>
  <c r="R500" i="6"/>
  <c r="O500" i="6"/>
  <c r="S499" i="6"/>
  <c r="R499" i="6"/>
  <c r="O499" i="6"/>
  <c r="S498" i="6"/>
  <c r="R498" i="6"/>
  <c r="O498" i="6"/>
  <c r="S497" i="6"/>
  <c r="R497" i="6"/>
  <c r="O497" i="6"/>
  <c r="S496" i="6"/>
  <c r="R496" i="6"/>
  <c r="O496" i="6"/>
  <c r="S495" i="6"/>
  <c r="R495" i="6"/>
  <c r="O495" i="6"/>
  <c r="S494" i="6"/>
  <c r="R494" i="6"/>
  <c r="O494" i="6"/>
  <c r="S493" i="6"/>
  <c r="R493" i="6"/>
  <c r="O493" i="6"/>
  <c r="S492" i="6"/>
  <c r="R492" i="6"/>
  <c r="O492" i="6"/>
  <c r="S491" i="6"/>
  <c r="R491" i="6"/>
  <c r="O491" i="6"/>
  <c r="S490" i="6"/>
  <c r="R490" i="6"/>
  <c r="O490" i="6"/>
  <c r="S489" i="6"/>
  <c r="R489" i="6"/>
  <c r="O489" i="6"/>
  <c r="S488" i="6"/>
  <c r="R488" i="6"/>
  <c r="O488" i="6"/>
  <c r="S487" i="6"/>
  <c r="R487" i="6"/>
  <c r="O487" i="6"/>
  <c r="S486" i="6"/>
  <c r="R486" i="6"/>
  <c r="O486" i="6"/>
  <c r="S485" i="6"/>
  <c r="R485" i="6"/>
  <c r="O485" i="6"/>
  <c r="H508" i="6"/>
  <c r="G508" i="6"/>
  <c r="H507" i="6"/>
  <c r="G507" i="6"/>
  <c r="H506" i="6"/>
  <c r="G506" i="6"/>
  <c r="H505" i="6"/>
  <c r="G505" i="6"/>
  <c r="H504" i="6"/>
  <c r="G504" i="6"/>
  <c r="H503" i="6"/>
  <c r="G503" i="6"/>
  <c r="H502" i="6"/>
  <c r="G502" i="6"/>
  <c r="H501" i="6"/>
  <c r="G501" i="6"/>
  <c r="H500" i="6"/>
  <c r="G500" i="6"/>
  <c r="H499" i="6"/>
  <c r="G499" i="6"/>
  <c r="H498" i="6"/>
  <c r="G498" i="6"/>
  <c r="H497" i="6"/>
  <c r="G497" i="6"/>
  <c r="H496" i="6"/>
  <c r="G496" i="6"/>
  <c r="H495" i="6"/>
  <c r="G495" i="6"/>
  <c r="H494" i="6"/>
  <c r="G494" i="6"/>
  <c r="H493" i="6"/>
  <c r="G493" i="6"/>
  <c r="H492" i="6"/>
  <c r="G492" i="6"/>
  <c r="H491" i="6"/>
  <c r="G491" i="6"/>
  <c r="H490" i="6"/>
  <c r="G490" i="6"/>
  <c r="H489" i="6"/>
  <c r="G489" i="6"/>
  <c r="H488" i="6"/>
  <c r="G488" i="6"/>
  <c r="H487" i="6"/>
  <c r="G487" i="6"/>
  <c r="H486" i="6"/>
  <c r="G486" i="6"/>
  <c r="H485" i="6"/>
  <c r="G485" i="6"/>
  <c r="H484" i="6"/>
  <c r="G484" i="6"/>
  <c r="H483" i="6"/>
  <c r="G483" i="6"/>
  <c r="H482" i="6"/>
  <c r="G482" i="6"/>
  <c r="H481" i="6"/>
  <c r="G481" i="6"/>
  <c r="H480" i="6"/>
  <c r="G480" i="6"/>
  <c r="H479" i="6"/>
  <c r="G479" i="6"/>
  <c r="H478" i="6"/>
  <c r="G478" i="6"/>
  <c r="H477" i="6"/>
  <c r="G477" i="6"/>
  <c r="H476" i="6"/>
  <c r="G476" i="6"/>
  <c r="H475" i="6"/>
  <c r="G475" i="6"/>
  <c r="H474" i="6"/>
  <c r="G474" i="6"/>
  <c r="H473" i="6"/>
  <c r="G473" i="6"/>
  <c r="H472" i="6"/>
  <c r="G472" i="6"/>
  <c r="H471" i="6"/>
  <c r="G471" i="6"/>
  <c r="H470" i="6"/>
  <c r="G470" i="6"/>
  <c r="H469" i="6"/>
  <c r="G469" i="6"/>
  <c r="H468" i="6"/>
  <c r="G468" i="6"/>
  <c r="H467" i="6"/>
  <c r="G467" i="6"/>
  <c r="H466" i="6"/>
  <c r="G466" i="6"/>
  <c r="H465" i="6"/>
  <c r="G465" i="6"/>
  <c r="H464" i="6"/>
  <c r="G464" i="6"/>
  <c r="H463" i="6"/>
  <c r="G463" i="6"/>
  <c r="H462" i="6"/>
  <c r="G462" i="6"/>
  <c r="H461" i="6"/>
  <c r="G461" i="6"/>
  <c r="H460" i="6"/>
  <c r="G460" i="6"/>
  <c r="S484" i="6"/>
  <c r="R484" i="6"/>
  <c r="O484" i="6"/>
  <c r="S483" i="6"/>
  <c r="R483" i="6"/>
  <c r="O483" i="6"/>
  <c r="S482" i="6"/>
  <c r="R482" i="6"/>
  <c r="O482" i="6"/>
  <c r="S481" i="6"/>
  <c r="R481" i="6"/>
  <c r="O481" i="6"/>
  <c r="S480" i="6"/>
  <c r="R480" i="6"/>
  <c r="O480" i="6"/>
  <c r="S479" i="6"/>
  <c r="R479" i="6"/>
  <c r="O479" i="6"/>
  <c r="S478" i="6"/>
  <c r="R478" i="6"/>
  <c r="O478" i="6"/>
  <c r="S477" i="6"/>
  <c r="R477" i="6"/>
  <c r="O477" i="6"/>
  <c r="S476" i="6"/>
  <c r="R476" i="6"/>
  <c r="O476" i="6"/>
  <c r="S475" i="6"/>
  <c r="R475" i="6"/>
  <c r="O475" i="6"/>
  <c r="S474" i="6"/>
  <c r="R474" i="6"/>
  <c r="O474" i="6"/>
  <c r="S473" i="6"/>
  <c r="R473" i="6"/>
  <c r="O473" i="6"/>
  <c r="S472" i="6"/>
  <c r="R472" i="6"/>
  <c r="O472" i="6"/>
  <c r="S471" i="6"/>
  <c r="R471" i="6"/>
  <c r="O471" i="6"/>
  <c r="S470" i="6"/>
  <c r="R470" i="6"/>
  <c r="O470" i="6"/>
  <c r="S469" i="6"/>
  <c r="R469" i="6"/>
  <c r="O469" i="6"/>
  <c r="S468" i="6"/>
  <c r="R468" i="6"/>
  <c r="O468" i="6"/>
  <c r="S467" i="6"/>
  <c r="R467" i="6"/>
  <c r="O467" i="6"/>
  <c r="S466" i="6"/>
  <c r="R466" i="6"/>
  <c r="O466" i="6"/>
  <c r="S465" i="6"/>
  <c r="R465" i="6"/>
  <c r="O465" i="6"/>
  <c r="S464" i="6"/>
  <c r="R464" i="6"/>
  <c r="O464" i="6"/>
  <c r="S463" i="6"/>
  <c r="R463" i="6"/>
  <c r="O463" i="6"/>
  <c r="S462" i="6"/>
  <c r="R462" i="6"/>
  <c r="O462" i="6"/>
  <c r="S461" i="6"/>
  <c r="R461" i="6"/>
  <c r="O461" i="6"/>
  <c r="S460" i="6"/>
  <c r="R460" i="6"/>
  <c r="O460" i="6"/>
  <c r="S459" i="6"/>
  <c r="R459" i="6"/>
  <c r="O459" i="6"/>
  <c r="S458" i="6"/>
  <c r="R458" i="6"/>
  <c r="O458" i="6"/>
  <c r="S457" i="6"/>
  <c r="R457" i="6"/>
  <c r="O457" i="6"/>
  <c r="S456" i="6"/>
  <c r="R456" i="6"/>
  <c r="O456" i="6"/>
  <c r="S455" i="6"/>
  <c r="R455" i="6"/>
  <c r="O455" i="6"/>
  <c r="S454" i="6"/>
  <c r="R454" i="6"/>
  <c r="O454" i="6"/>
  <c r="S453" i="6"/>
  <c r="R453" i="6"/>
  <c r="O453" i="6"/>
  <c r="S452" i="6"/>
  <c r="R452" i="6"/>
  <c r="O452" i="6"/>
  <c r="S451" i="6"/>
  <c r="R451" i="6"/>
  <c r="O451" i="6"/>
  <c r="S450" i="6"/>
  <c r="R450" i="6"/>
  <c r="O450" i="6"/>
  <c r="H459" i="6"/>
  <c r="G459" i="6"/>
  <c r="H458" i="6"/>
  <c r="G458" i="6"/>
  <c r="H457" i="6"/>
  <c r="G457" i="6"/>
  <c r="H456" i="6"/>
  <c r="G456" i="6"/>
  <c r="H455" i="6"/>
  <c r="G455" i="6"/>
  <c r="H454" i="6"/>
  <c r="G454" i="6"/>
  <c r="H453" i="6"/>
  <c r="G453" i="6"/>
  <c r="H452" i="6"/>
  <c r="G452" i="6"/>
  <c r="H451" i="6"/>
  <c r="G451" i="6"/>
  <c r="H450" i="6"/>
  <c r="G450" i="6"/>
  <c r="H449" i="6"/>
  <c r="G449" i="6"/>
  <c r="H448" i="6"/>
  <c r="G448" i="6"/>
  <c r="S449" i="6"/>
  <c r="R449" i="6"/>
  <c r="O449" i="6"/>
  <c r="S448" i="6"/>
  <c r="R448" i="6"/>
  <c r="O448" i="6"/>
  <c r="S447" i="6"/>
  <c r="R447" i="6"/>
  <c r="O447" i="6"/>
  <c r="S446" i="6"/>
  <c r="R446" i="6"/>
  <c r="O446" i="6"/>
  <c r="S445" i="6"/>
  <c r="R445" i="6"/>
  <c r="O445" i="6"/>
  <c r="S444" i="6"/>
  <c r="R444" i="6"/>
  <c r="O444" i="6"/>
  <c r="S443" i="6"/>
  <c r="R443" i="6"/>
  <c r="O443" i="6"/>
  <c r="S442" i="6"/>
  <c r="R442" i="6"/>
  <c r="O442" i="6"/>
  <c r="S441" i="6"/>
  <c r="R441" i="6"/>
  <c r="O441" i="6"/>
  <c r="S440" i="6"/>
  <c r="R440" i="6"/>
  <c r="O440" i="6"/>
  <c r="S439" i="6"/>
  <c r="R439" i="6"/>
  <c r="O439" i="6"/>
  <c r="S438" i="6"/>
  <c r="R438" i="6"/>
  <c r="O438" i="6"/>
  <c r="H447" i="6"/>
  <c r="G447" i="6"/>
  <c r="H446" i="6"/>
  <c r="G446" i="6"/>
  <c r="H445" i="6"/>
  <c r="G445" i="6"/>
  <c r="H444" i="6"/>
  <c r="G444" i="6"/>
  <c r="H443" i="6"/>
  <c r="G443" i="6"/>
  <c r="H442" i="6"/>
  <c r="G442" i="6"/>
  <c r="H441" i="6"/>
  <c r="G441" i="6"/>
  <c r="H440" i="6"/>
  <c r="G440" i="6"/>
  <c r="H439" i="6"/>
  <c r="G439" i="6"/>
  <c r="H438" i="6"/>
  <c r="G438" i="6"/>
  <c r="H437" i="6"/>
  <c r="G437" i="6"/>
  <c r="H436" i="6"/>
  <c r="G436" i="6"/>
  <c r="H435" i="6"/>
  <c r="G435" i="6"/>
  <c r="H434" i="6"/>
  <c r="G434" i="6"/>
  <c r="H433" i="6"/>
  <c r="G433" i="6"/>
  <c r="H432" i="6"/>
  <c r="G432" i="6"/>
  <c r="H431" i="6"/>
  <c r="G431" i="6"/>
  <c r="H430" i="6"/>
  <c r="G430" i="6"/>
  <c r="H429" i="6"/>
  <c r="G429" i="6"/>
  <c r="H428" i="6"/>
  <c r="G428" i="6"/>
  <c r="H427" i="6"/>
  <c r="G427" i="6"/>
  <c r="H426" i="6"/>
  <c r="G426" i="6"/>
  <c r="H425" i="6"/>
  <c r="G425" i="6"/>
  <c r="H424" i="6"/>
  <c r="G424" i="6"/>
  <c r="H423" i="6"/>
  <c r="G423" i="6"/>
  <c r="H422" i="6"/>
  <c r="G422" i="6"/>
  <c r="H421" i="6"/>
  <c r="G421" i="6"/>
  <c r="H420" i="6"/>
  <c r="G420" i="6"/>
  <c r="H419" i="6"/>
  <c r="G419" i="6"/>
  <c r="H418" i="6"/>
  <c r="G418" i="6"/>
  <c r="H417" i="6"/>
  <c r="G417" i="6"/>
  <c r="H416" i="6"/>
  <c r="G416" i="6"/>
  <c r="H415" i="6"/>
  <c r="G415" i="6"/>
  <c r="H414" i="6"/>
  <c r="G414" i="6"/>
  <c r="H413" i="6"/>
  <c r="G413" i="6"/>
  <c r="H412" i="6"/>
  <c r="G412" i="6"/>
  <c r="S437" i="6"/>
  <c r="R437" i="6"/>
  <c r="O437" i="6"/>
  <c r="S436" i="6"/>
  <c r="R436" i="6"/>
  <c r="O436" i="6"/>
  <c r="S435" i="6"/>
  <c r="R435" i="6"/>
  <c r="O435" i="6"/>
  <c r="S434" i="6"/>
  <c r="R434" i="6"/>
  <c r="O434" i="6"/>
  <c r="S433" i="6"/>
  <c r="R433" i="6"/>
  <c r="O433" i="6"/>
  <c r="S432" i="6"/>
  <c r="R432" i="6"/>
  <c r="O432" i="6"/>
  <c r="S431" i="6"/>
  <c r="R431" i="6"/>
  <c r="O431" i="6"/>
  <c r="S430" i="6"/>
  <c r="R430" i="6"/>
  <c r="O430" i="6"/>
  <c r="S429" i="6"/>
  <c r="R429" i="6"/>
  <c r="O429" i="6"/>
  <c r="S428" i="6"/>
  <c r="R428" i="6"/>
  <c r="O428" i="6"/>
  <c r="S427" i="6"/>
  <c r="R427" i="6"/>
  <c r="O427" i="6"/>
  <c r="S426" i="6"/>
  <c r="R426" i="6"/>
  <c r="O426" i="6"/>
  <c r="S425" i="6"/>
  <c r="R425" i="6"/>
  <c r="O425" i="6"/>
  <c r="S424" i="6"/>
  <c r="R424" i="6"/>
  <c r="O424" i="6"/>
  <c r="S423" i="6"/>
  <c r="R423" i="6"/>
  <c r="O423" i="6"/>
  <c r="S422" i="6"/>
  <c r="R422" i="6"/>
  <c r="O422" i="6"/>
  <c r="S421" i="6"/>
  <c r="R421" i="6"/>
  <c r="O421" i="6"/>
  <c r="S420" i="6"/>
  <c r="R420" i="6"/>
  <c r="O420" i="6"/>
  <c r="S419" i="6"/>
  <c r="R419" i="6"/>
  <c r="O419" i="6"/>
  <c r="S418" i="6"/>
  <c r="R418" i="6"/>
  <c r="O418" i="6"/>
  <c r="S417" i="6"/>
  <c r="R417" i="6"/>
  <c r="O417" i="6"/>
  <c r="S416" i="6"/>
  <c r="R416" i="6"/>
  <c r="O416" i="6"/>
  <c r="S415" i="6"/>
  <c r="R415" i="6"/>
  <c r="O415" i="6"/>
  <c r="S414" i="6"/>
  <c r="R414" i="6"/>
  <c r="O414" i="6"/>
  <c r="S413" i="6"/>
  <c r="R413" i="6"/>
  <c r="O413" i="6"/>
  <c r="S412" i="6"/>
  <c r="R412" i="6"/>
  <c r="O412" i="6"/>
  <c r="S411" i="6"/>
  <c r="R411" i="6"/>
  <c r="O411" i="6"/>
  <c r="S410" i="6"/>
  <c r="R410" i="6"/>
  <c r="O410" i="6"/>
  <c r="S409" i="6"/>
  <c r="R409" i="6"/>
  <c r="O409" i="6"/>
  <c r="S408" i="6"/>
  <c r="R408" i="6"/>
  <c r="O408" i="6"/>
  <c r="S407" i="6"/>
  <c r="R407" i="6"/>
  <c r="O407" i="6"/>
  <c r="S406" i="6"/>
  <c r="R406" i="6"/>
  <c r="O406" i="6"/>
  <c r="S405" i="6"/>
  <c r="R405" i="6"/>
  <c r="O405" i="6"/>
  <c r="S404" i="6"/>
  <c r="R404" i="6"/>
  <c r="O404" i="6"/>
  <c r="S403" i="6"/>
  <c r="R403" i="6"/>
  <c r="O403" i="6"/>
  <c r="S402" i="6"/>
  <c r="R402" i="6"/>
  <c r="O402" i="6"/>
  <c r="S401" i="6"/>
  <c r="R401" i="6"/>
  <c r="O401" i="6"/>
  <c r="H411" i="6"/>
  <c r="G411" i="6"/>
  <c r="H410" i="6"/>
  <c r="G410" i="6"/>
  <c r="H409" i="6"/>
  <c r="G409" i="6"/>
  <c r="H408" i="6"/>
  <c r="G408" i="6"/>
  <c r="H407" i="6"/>
  <c r="G407" i="6"/>
  <c r="H406" i="6"/>
  <c r="G406" i="6"/>
  <c r="H405" i="6"/>
  <c r="G405" i="6"/>
  <c r="H404" i="6"/>
  <c r="G404" i="6"/>
  <c r="H403" i="6"/>
  <c r="G403" i="6"/>
  <c r="H402" i="6"/>
  <c r="G402" i="6"/>
  <c r="H401" i="6"/>
  <c r="G401" i="6"/>
  <c r="H400" i="6"/>
  <c r="G400" i="6"/>
  <c r="E412" i="6"/>
  <c r="C412" i="6"/>
  <c r="D412" i="6" s="1"/>
  <c r="E411" i="6"/>
  <c r="C411" i="6"/>
  <c r="E410" i="6"/>
  <c r="C410" i="6"/>
  <c r="E409" i="6"/>
  <c r="C409" i="6"/>
  <c r="E408" i="6"/>
  <c r="C408" i="6"/>
  <c r="E407" i="6"/>
  <c r="C407" i="6"/>
  <c r="E406" i="6"/>
  <c r="C406" i="6"/>
  <c r="E405" i="6"/>
  <c r="C405" i="6"/>
  <c r="C404" i="6"/>
  <c r="P403" i="6"/>
  <c r="C403" i="6"/>
  <c r="P402" i="6"/>
  <c r="C402" i="6"/>
  <c r="P401" i="6"/>
  <c r="BI48" i="19" s="1"/>
  <c r="C401" i="6"/>
  <c r="C400" i="6"/>
  <c r="C399" i="6"/>
  <c r="C398" i="6"/>
  <c r="C397" i="6"/>
  <c r="C396" i="6"/>
  <c r="H399" i="6"/>
  <c r="G399" i="6"/>
  <c r="H398" i="6"/>
  <c r="G398" i="6"/>
  <c r="H397" i="6"/>
  <c r="G397" i="6"/>
  <c r="H396" i="6"/>
  <c r="G396" i="6"/>
  <c r="H395" i="6"/>
  <c r="G395" i="6"/>
  <c r="H394" i="6"/>
  <c r="G394" i="6"/>
  <c r="H393" i="6"/>
  <c r="G393" i="6"/>
  <c r="H392" i="6"/>
  <c r="G392" i="6"/>
  <c r="H391" i="6"/>
  <c r="L391" i="6" s="1"/>
  <c r="G391" i="6"/>
  <c r="H390" i="6"/>
  <c r="G390" i="6"/>
  <c r="H389" i="6"/>
  <c r="G389" i="6"/>
  <c r="H388" i="6"/>
  <c r="G388" i="6"/>
  <c r="H387" i="6"/>
  <c r="G387" i="6"/>
  <c r="H386" i="6"/>
  <c r="G386" i="6"/>
  <c r="H385" i="6"/>
  <c r="G385" i="6"/>
  <c r="H384" i="6"/>
  <c r="G384" i="6"/>
  <c r="H383" i="6"/>
  <c r="G383" i="6"/>
  <c r="H382" i="6"/>
  <c r="G382" i="6"/>
  <c r="H381" i="6"/>
  <c r="G381" i="6"/>
  <c r="H380" i="6"/>
  <c r="G380" i="6"/>
  <c r="H379" i="6"/>
  <c r="G379" i="6"/>
  <c r="H378" i="6"/>
  <c r="G378" i="6"/>
  <c r="H377" i="6"/>
  <c r="G377" i="6"/>
  <c r="H376" i="6"/>
  <c r="G376" i="6"/>
  <c r="H375" i="6"/>
  <c r="G375" i="6"/>
  <c r="H374" i="6"/>
  <c r="G374" i="6"/>
  <c r="H373" i="6"/>
  <c r="G373" i="6"/>
  <c r="H372" i="6"/>
  <c r="G372" i="6"/>
  <c r="H371" i="6"/>
  <c r="G371" i="6"/>
  <c r="H370" i="6"/>
  <c r="G370" i="6"/>
  <c r="H369" i="6"/>
  <c r="G369" i="6"/>
  <c r="H368" i="6"/>
  <c r="G368" i="6"/>
  <c r="H367" i="6"/>
  <c r="G367" i="6"/>
  <c r="H366" i="6"/>
  <c r="G366" i="6"/>
  <c r="H365" i="6"/>
  <c r="G365" i="6"/>
  <c r="H364" i="6"/>
  <c r="G364" i="6"/>
  <c r="H363" i="6"/>
  <c r="G363" i="6"/>
  <c r="H362" i="6"/>
  <c r="G362" i="6"/>
  <c r="H361" i="6"/>
  <c r="G361" i="6"/>
  <c r="H360" i="6"/>
  <c r="G360" i="6"/>
  <c r="H359" i="6"/>
  <c r="G359" i="6"/>
  <c r="H358" i="6"/>
  <c r="G358" i="6"/>
  <c r="H357" i="6"/>
  <c r="G357" i="6"/>
  <c r="H356" i="6"/>
  <c r="G356" i="6"/>
  <c r="H355" i="6"/>
  <c r="G355" i="6"/>
  <c r="H354" i="6"/>
  <c r="G354" i="6"/>
  <c r="H353" i="6"/>
  <c r="G353" i="6"/>
  <c r="H352" i="6"/>
  <c r="G352" i="6"/>
  <c r="S400" i="6"/>
  <c r="R400" i="6"/>
  <c r="O400" i="6"/>
  <c r="S399" i="6"/>
  <c r="R399" i="6"/>
  <c r="O399" i="6"/>
  <c r="S398" i="6"/>
  <c r="R398" i="6"/>
  <c r="O398" i="6"/>
  <c r="S397" i="6"/>
  <c r="R397" i="6"/>
  <c r="O397" i="6"/>
  <c r="S396" i="6"/>
  <c r="R396" i="6"/>
  <c r="O396" i="6"/>
  <c r="S395" i="6"/>
  <c r="R395" i="6"/>
  <c r="P395" i="6"/>
  <c r="BE47" i="19" s="1"/>
  <c r="O395" i="6"/>
  <c r="S394" i="6"/>
  <c r="R394" i="6"/>
  <c r="P394" i="6"/>
  <c r="O394" i="6"/>
  <c r="S393" i="6"/>
  <c r="R393" i="6"/>
  <c r="P393" i="6"/>
  <c r="O393" i="6"/>
  <c r="S392" i="6"/>
  <c r="R392" i="6"/>
  <c r="P392" i="6"/>
  <c r="O392" i="6"/>
  <c r="S391" i="6"/>
  <c r="R391" i="6"/>
  <c r="P391" i="6"/>
  <c r="O391" i="6"/>
  <c r="S390" i="6"/>
  <c r="R390" i="6"/>
  <c r="P390" i="6"/>
  <c r="O390" i="6"/>
  <c r="S389" i="6"/>
  <c r="R389" i="6"/>
  <c r="P389" i="6"/>
  <c r="BI47" i="19" s="1"/>
  <c r="O389" i="6"/>
  <c r="S388" i="6"/>
  <c r="R388" i="6"/>
  <c r="P388" i="6"/>
  <c r="BK46" i="19" s="1"/>
  <c r="O388" i="6"/>
  <c r="S387" i="6"/>
  <c r="R387" i="6"/>
  <c r="P387" i="6"/>
  <c r="O387" i="6"/>
  <c r="S386" i="6"/>
  <c r="R386" i="6"/>
  <c r="P386" i="6"/>
  <c r="O386" i="6"/>
  <c r="S385" i="6"/>
  <c r="R385" i="6"/>
  <c r="P385" i="6"/>
  <c r="O385" i="6"/>
  <c r="S384" i="6"/>
  <c r="R384" i="6"/>
  <c r="P384" i="6"/>
  <c r="BD46" i="19" s="1"/>
  <c r="O384" i="6"/>
  <c r="S383" i="6"/>
  <c r="R383" i="6"/>
  <c r="P383" i="6"/>
  <c r="BE46" i="19" s="1"/>
  <c r="O383" i="6"/>
  <c r="S382" i="6"/>
  <c r="R382" i="6"/>
  <c r="P382" i="6"/>
  <c r="O382" i="6"/>
  <c r="S381" i="6"/>
  <c r="R381" i="6"/>
  <c r="P381" i="6"/>
  <c r="O381" i="6"/>
  <c r="S380" i="6"/>
  <c r="R380" i="6"/>
  <c r="P380" i="6"/>
  <c r="O380" i="6"/>
  <c r="S379" i="6"/>
  <c r="R379" i="6"/>
  <c r="P379" i="6"/>
  <c r="O379" i="6"/>
  <c r="S378" i="6"/>
  <c r="R378" i="6"/>
  <c r="P378" i="6"/>
  <c r="O378" i="6"/>
  <c r="S377" i="6"/>
  <c r="R377" i="6"/>
  <c r="P377" i="6"/>
  <c r="BI46" i="19" s="1"/>
  <c r="O377" i="6"/>
  <c r="S376" i="6"/>
  <c r="R376" i="6"/>
  <c r="P376" i="6"/>
  <c r="BK45" i="19" s="1"/>
  <c r="O376" i="6"/>
  <c r="S375" i="6"/>
  <c r="R375" i="6"/>
  <c r="P375" i="6"/>
  <c r="O375" i="6"/>
  <c r="S374" i="6"/>
  <c r="R374" i="6"/>
  <c r="P374" i="6"/>
  <c r="O374" i="6"/>
  <c r="S373" i="6"/>
  <c r="R373" i="6"/>
  <c r="P373" i="6"/>
  <c r="O373" i="6"/>
  <c r="S372" i="6"/>
  <c r="R372" i="6"/>
  <c r="P372" i="6"/>
  <c r="BD45" i="19" s="1"/>
  <c r="O372" i="6"/>
  <c r="S371" i="6"/>
  <c r="R371" i="6"/>
  <c r="P371" i="6"/>
  <c r="BE45" i="19" s="1"/>
  <c r="O371" i="6"/>
  <c r="S370" i="6"/>
  <c r="R370" i="6"/>
  <c r="P370" i="6"/>
  <c r="O370" i="6"/>
  <c r="S369" i="6"/>
  <c r="R369" i="6"/>
  <c r="P369" i="6"/>
  <c r="O369" i="6"/>
  <c r="S368" i="6"/>
  <c r="R368" i="6"/>
  <c r="P368" i="6"/>
  <c r="O368" i="6"/>
  <c r="S367" i="6"/>
  <c r="R367" i="6"/>
  <c r="P367" i="6"/>
  <c r="O367" i="6"/>
  <c r="S366" i="6"/>
  <c r="R366" i="6"/>
  <c r="P366" i="6"/>
  <c r="O366" i="6"/>
  <c r="S365" i="6"/>
  <c r="R365" i="6"/>
  <c r="P365" i="6"/>
  <c r="BI45" i="19" s="1"/>
  <c r="O365" i="6"/>
  <c r="S364" i="6"/>
  <c r="R364" i="6"/>
  <c r="P364" i="6"/>
  <c r="BK44" i="19" s="1"/>
  <c r="O364" i="6"/>
  <c r="S363" i="6"/>
  <c r="R363" i="6"/>
  <c r="P363" i="6"/>
  <c r="O363" i="6"/>
  <c r="S362" i="6"/>
  <c r="R362" i="6"/>
  <c r="P362" i="6"/>
  <c r="O362" i="6"/>
  <c r="S361" i="6"/>
  <c r="R361" i="6"/>
  <c r="P361" i="6"/>
  <c r="O361" i="6"/>
  <c r="S360" i="6"/>
  <c r="R360" i="6"/>
  <c r="P360" i="6"/>
  <c r="O360" i="6"/>
  <c r="S359" i="6"/>
  <c r="R359" i="6"/>
  <c r="P359" i="6"/>
  <c r="O359" i="6"/>
  <c r="S358" i="6"/>
  <c r="R358" i="6"/>
  <c r="P358" i="6"/>
  <c r="BD44" i="19" s="1"/>
  <c r="O358" i="6"/>
  <c r="S357" i="6"/>
  <c r="R357" i="6"/>
  <c r="P357" i="6"/>
  <c r="BE44" i="19" s="1"/>
  <c r="O357" i="6"/>
  <c r="S356" i="6"/>
  <c r="R356" i="6"/>
  <c r="P356" i="6"/>
  <c r="O356" i="6"/>
  <c r="S355" i="6"/>
  <c r="R355" i="6"/>
  <c r="P355" i="6"/>
  <c r="O355" i="6"/>
  <c r="S354" i="6"/>
  <c r="R354" i="6"/>
  <c r="P354" i="6"/>
  <c r="O354" i="6"/>
  <c r="S353" i="6"/>
  <c r="R353" i="6"/>
  <c r="P353" i="6"/>
  <c r="BI44" i="19" s="1"/>
  <c r="O353" i="6"/>
  <c r="S352" i="6"/>
  <c r="R352" i="6"/>
  <c r="P352" i="6"/>
  <c r="BK43" i="19" s="1"/>
  <c r="O352" i="6"/>
  <c r="S351" i="6"/>
  <c r="R351" i="6"/>
  <c r="P351" i="6"/>
  <c r="O351" i="6"/>
  <c r="S350" i="6"/>
  <c r="R350" i="6"/>
  <c r="P350" i="6"/>
  <c r="O350" i="6"/>
  <c r="S349" i="6"/>
  <c r="R349" i="6"/>
  <c r="P349" i="6"/>
  <c r="O349" i="6"/>
  <c r="S348" i="6"/>
  <c r="R348" i="6"/>
  <c r="P348" i="6"/>
  <c r="BD43" i="19" s="1"/>
  <c r="O348" i="6"/>
  <c r="S347" i="6"/>
  <c r="R347" i="6"/>
  <c r="P347" i="6"/>
  <c r="BE43" i="19" s="1"/>
  <c r="O347" i="6"/>
  <c r="S346" i="6"/>
  <c r="R346" i="6"/>
  <c r="P346" i="6"/>
  <c r="O346" i="6"/>
  <c r="S345" i="6"/>
  <c r="R345" i="6"/>
  <c r="P345" i="6"/>
  <c r="O345" i="6"/>
  <c r="S344" i="6"/>
  <c r="R344" i="6"/>
  <c r="P344" i="6"/>
  <c r="O344" i="6"/>
  <c r="S343" i="6"/>
  <c r="R343" i="6"/>
  <c r="P343" i="6"/>
  <c r="O343" i="6"/>
  <c r="S342" i="6"/>
  <c r="R342" i="6"/>
  <c r="P342" i="6"/>
  <c r="O342" i="6"/>
  <c r="S341" i="6"/>
  <c r="R341" i="6"/>
  <c r="P341" i="6"/>
  <c r="BI43" i="19" s="1"/>
  <c r="O341" i="6"/>
  <c r="H351" i="6"/>
  <c r="G351" i="6"/>
  <c r="H350" i="6"/>
  <c r="G350" i="6"/>
  <c r="H349" i="6"/>
  <c r="G349" i="6"/>
  <c r="H348" i="6"/>
  <c r="G348" i="6"/>
  <c r="H347" i="6"/>
  <c r="G347" i="6"/>
  <c r="H346" i="6"/>
  <c r="G346" i="6"/>
  <c r="H345" i="6"/>
  <c r="G345" i="6"/>
  <c r="H344" i="6"/>
  <c r="G344" i="6"/>
  <c r="H343" i="6"/>
  <c r="G343" i="6"/>
  <c r="H342" i="6"/>
  <c r="G342" i="6"/>
  <c r="H341" i="6"/>
  <c r="G341" i="6"/>
  <c r="H340" i="6"/>
  <c r="G340" i="6"/>
  <c r="H339" i="6"/>
  <c r="G339" i="6"/>
  <c r="H338" i="6"/>
  <c r="G338" i="6"/>
  <c r="H337" i="6"/>
  <c r="G337" i="6"/>
  <c r="H336" i="6"/>
  <c r="G336" i="6"/>
  <c r="H335" i="6"/>
  <c r="G335" i="6"/>
  <c r="H334" i="6"/>
  <c r="G334" i="6"/>
  <c r="H333" i="6"/>
  <c r="G333" i="6"/>
  <c r="H332" i="6"/>
  <c r="G332" i="6"/>
  <c r="H331" i="6"/>
  <c r="G331" i="6"/>
  <c r="H330" i="6"/>
  <c r="G330" i="6"/>
  <c r="H329" i="6"/>
  <c r="G329" i="6"/>
  <c r="H328" i="6"/>
  <c r="G328" i="6"/>
  <c r="H327" i="6"/>
  <c r="G327" i="6"/>
  <c r="H326" i="6"/>
  <c r="G326" i="6"/>
  <c r="H325" i="6"/>
  <c r="G325" i="6"/>
  <c r="H324" i="6"/>
  <c r="G324" i="6"/>
  <c r="H323" i="6"/>
  <c r="G323" i="6"/>
  <c r="H322" i="6"/>
  <c r="G322" i="6"/>
  <c r="H321" i="6"/>
  <c r="G321" i="6"/>
  <c r="H320" i="6"/>
  <c r="G320" i="6"/>
  <c r="H319" i="6"/>
  <c r="G319" i="6"/>
  <c r="H318" i="6"/>
  <c r="G318" i="6"/>
  <c r="H317" i="6"/>
  <c r="G317" i="6"/>
  <c r="H316" i="6"/>
  <c r="G316" i="6"/>
  <c r="H315" i="6"/>
  <c r="G315" i="6"/>
  <c r="H314" i="6"/>
  <c r="G314" i="6"/>
  <c r="H313" i="6"/>
  <c r="G313" i="6"/>
  <c r="H312" i="6"/>
  <c r="G312" i="6"/>
  <c r="H311" i="6"/>
  <c r="G311" i="6"/>
  <c r="H310" i="6"/>
  <c r="G310" i="6"/>
  <c r="H309" i="6"/>
  <c r="G309" i="6"/>
  <c r="H308" i="6"/>
  <c r="G308" i="6"/>
  <c r="H307" i="6"/>
  <c r="G307" i="6"/>
  <c r="H306" i="6"/>
  <c r="G306" i="6"/>
  <c r="H305" i="6"/>
  <c r="G305" i="6"/>
  <c r="H304" i="6"/>
  <c r="G304" i="6"/>
  <c r="H303" i="6"/>
  <c r="G303" i="6"/>
  <c r="H302" i="6"/>
  <c r="G302" i="6"/>
  <c r="H301" i="6"/>
  <c r="G301" i="6"/>
  <c r="H300" i="6"/>
  <c r="G300" i="6"/>
  <c r="H299" i="6"/>
  <c r="G299" i="6"/>
  <c r="H298" i="6"/>
  <c r="G298" i="6"/>
  <c r="H297" i="6"/>
  <c r="G297" i="6"/>
  <c r="H296" i="6"/>
  <c r="G296" i="6"/>
  <c r="H295" i="6"/>
  <c r="G295" i="6"/>
  <c r="H294" i="6"/>
  <c r="G294" i="6"/>
  <c r="H293" i="6"/>
  <c r="G293" i="6"/>
  <c r="H292" i="6"/>
  <c r="G292" i="6"/>
  <c r="H291" i="6"/>
  <c r="G291" i="6"/>
  <c r="H290" i="6"/>
  <c r="G290" i="6"/>
  <c r="H289" i="6"/>
  <c r="G289" i="6"/>
  <c r="H288" i="6"/>
  <c r="G288" i="6"/>
  <c r="H287" i="6"/>
  <c r="G287" i="6"/>
  <c r="H286" i="6"/>
  <c r="G286" i="6"/>
  <c r="H285" i="6"/>
  <c r="G285" i="6"/>
  <c r="H284" i="6"/>
  <c r="G284" i="6"/>
  <c r="H283" i="6"/>
  <c r="G283" i="6"/>
  <c r="H282" i="6"/>
  <c r="G282" i="6"/>
  <c r="H281" i="6"/>
  <c r="G281" i="6"/>
  <c r="H280" i="6"/>
  <c r="G280" i="6"/>
  <c r="H279" i="6"/>
  <c r="G279" i="6"/>
  <c r="H278" i="6"/>
  <c r="G278" i="6"/>
  <c r="H277" i="6"/>
  <c r="G277" i="6"/>
  <c r="H276" i="6"/>
  <c r="G276" i="6"/>
  <c r="H275" i="6"/>
  <c r="G275" i="6"/>
  <c r="H274" i="6"/>
  <c r="G274" i="6"/>
  <c r="H273" i="6"/>
  <c r="G273" i="6"/>
  <c r="H272" i="6"/>
  <c r="G272" i="6"/>
  <c r="H271" i="6"/>
  <c r="G271" i="6"/>
  <c r="H270" i="6"/>
  <c r="G270" i="6"/>
  <c r="H269" i="6"/>
  <c r="G269" i="6"/>
  <c r="H268" i="6"/>
  <c r="G268" i="6"/>
  <c r="H267" i="6"/>
  <c r="G267" i="6"/>
  <c r="H266" i="6"/>
  <c r="G266" i="6"/>
  <c r="H265" i="6"/>
  <c r="G265" i="6"/>
  <c r="H264" i="6"/>
  <c r="G264" i="6"/>
  <c r="H263" i="6"/>
  <c r="G263" i="6"/>
  <c r="H262" i="6"/>
  <c r="G262" i="6"/>
  <c r="H261" i="6"/>
  <c r="G261" i="6"/>
  <c r="H260" i="6"/>
  <c r="G260" i="6"/>
  <c r="H259" i="6"/>
  <c r="G259" i="6"/>
  <c r="H258" i="6"/>
  <c r="G258" i="6"/>
  <c r="H257" i="6"/>
  <c r="G257" i="6"/>
  <c r="H256" i="6"/>
  <c r="G256" i="6"/>
  <c r="H255" i="6"/>
  <c r="G255" i="6"/>
  <c r="H254" i="6"/>
  <c r="G254" i="6"/>
  <c r="H253" i="6"/>
  <c r="G253" i="6"/>
  <c r="H252" i="6"/>
  <c r="G252" i="6"/>
  <c r="H251" i="6"/>
  <c r="G251" i="6"/>
  <c r="H250" i="6"/>
  <c r="G250" i="6"/>
  <c r="H249" i="6"/>
  <c r="G249" i="6"/>
  <c r="H248" i="6"/>
  <c r="G248" i="6"/>
  <c r="H247" i="6"/>
  <c r="G247" i="6"/>
  <c r="H246" i="6"/>
  <c r="G246" i="6"/>
  <c r="H245" i="6"/>
  <c r="G245" i="6"/>
  <c r="H244" i="6"/>
  <c r="G244" i="6"/>
  <c r="H243" i="6"/>
  <c r="G243" i="6"/>
  <c r="H242" i="6"/>
  <c r="G242" i="6"/>
  <c r="H241" i="6"/>
  <c r="G241" i="6"/>
  <c r="H240" i="6"/>
  <c r="G240" i="6"/>
  <c r="H239" i="6"/>
  <c r="G239" i="6"/>
  <c r="H238" i="6"/>
  <c r="G238" i="6"/>
  <c r="H237" i="6"/>
  <c r="G237" i="6"/>
  <c r="H236" i="6"/>
  <c r="G236" i="6"/>
  <c r="H235" i="6"/>
  <c r="G235" i="6"/>
  <c r="H234" i="6"/>
  <c r="G234" i="6"/>
  <c r="H233" i="6"/>
  <c r="G233" i="6"/>
  <c r="H232" i="6"/>
  <c r="G232" i="6"/>
  <c r="H231" i="6"/>
  <c r="G231" i="6"/>
  <c r="H230" i="6"/>
  <c r="G230" i="6"/>
  <c r="H229" i="6"/>
  <c r="G229" i="6"/>
  <c r="H228" i="6"/>
  <c r="G228" i="6"/>
  <c r="H227" i="6"/>
  <c r="G227" i="6"/>
  <c r="H226" i="6"/>
  <c r="G226" i="6"/>
  <c r="H225" i="6"/>
  <c r="G225" i="6"/>
  <c r="H224" i="6"/>
  <c r="G224" i="6"/>
  <c r="H223" i="6"/>
  <c r="G223" i="6"/>
  <c r="H222" i="6"/>
  <c r="G222" i="6"/>
  <c r="H221" i="6"/>
  <c r="G221" i="6"/>
  <c r="H220" i="6"/>
  <c r="G220" i="6"/>
  <c r="H219" i="6"/>
  <c r="G219" i="6"/>
  <c r="H218" i="6"/>
  <c r="G218" i="6"/>
  <c r="H217" i="6"/>
  <c r="G217" i="6"/>
  <c r="H216" i="6"/>
  <c r="G216" i="6"/>
  <c r="H215" i="6"/>
  <c r="G215" i="6"/>
  <c r="H214" i="6"/>
  <c r="G214" i="6"/>
  <c r="H213" i="6"/>
  <c r="G213" i="6"/>
  <c r="H212" i="6"/>
  <c r="G212" i="6"/>
  <c r="H211" i="6"/>
  <c r="G211" i="6"/>
  <c r="H210" i="6"/>
  <c r="G210" i="6"/>
  <c r="H209" i="6"/>
  <c r="G209" i="6"/>
  <c r="H208" i="6"/>
  <c r="G208" i="6"/>
  <c r="S340" i="6"/>
  <c r="R340" i="6"/>
  <c r="P340" i="6"/>
  <c r="BK42" i="19" s="1"/>
  <c r="O340" i="6"/>
  <c r="S339" i="6"/>
  <c r="R339" i="6"/>
  <c r="P339" i="6"/>
  <c r="O339" i="6"/>
  <c r="S338" i="6"/>
  <c r="R338" i="6"/>
  <c r="P338" i="6"/>
  <c r="O338" i="6"/>
  <c r="S337" i="6"/>
  <c r="R337" i="6"/>
  <c r="P337" i="6"/>
  <c r="O337" i="6"/>
  <c r="S336" i="6"/>
  <c r="R336" i="6"/>
  <c r="P336" i="6"/>
  <c r="BD42" i="19" s="1"/>
  <c r="O336" i="6"/>
  <c r="S335" i="6"/>
  <c r="R335" i="6"/>
  <c r="P335" i="6"/>
  <c r="BE42" i="19" s="1"/>
  <c r="O335" i="6"/>
  <c r="S334" i="6"/>
  <c r="R334" i="6"/>
  <c r="P334" i="6"/>
  <c r="O334" i="6"/>
  <c r="S333" i="6"/>
  <c r="R333" i="6"/>
  <c r="P333" i="6"/>
  <c r="O333" i="6"/>
  <c r="S332" i="6"/>
  <c r="R332" i="6"/>
  <c r="P332" i="6"/>
  <c r="O332" i="6"/>
  <c r="S331" i="6"/>
  <c r="R331" i="6"/>
  <c r="P331" i="6"/>
  <c r="O331" i="6"/>
  <c r="S330" i="6"/>
  <c r="R330" i="6"/>
  <c r="P330" i="6"/>
  <c r="O330" i="6"/>
  <c r="S329" i="6"/>
  <c r="R329" i="6"/>
  <c r="P329" i="6"/>
  <c r="BI42" i="19" s="1"/>
  <c r="O329" i="6"/>
  <c r="S328" i="6"/>
  <c r="R328" i="6"/>
  <c r="P328" i="6"/>
  <c r="BK41" i="19" s="1"/>
  <c r="O328" i="6"/>
  <c r="S327" i="6"/>
  <c r="R327" i="6"/>
  <c r="P327" i="6"/>
  <c r="O327" i="6"/>
  <c r="S326" i="6"/>
  <c r="R326" i="6"/>
  <c r="P326" i="6"/>
  <c r="O326" i="6"/>
  <c r="S325" i="6"/>
  <c r="R325" i="6"/>
  <c r="P325" i="6"/>
  <c r="O325" i="6"/>
  <c r="S324" i="6"/>
  <c r="R324" i="6"/>
  <c r="P324" i="6"/>
  <c r="BD41" i="19" s="1"/>
  <c r="O324" i="6"/>
  <c r="S323" i="6"/>
  <c r="R323" i="6"/>
  <c r="P323" i="6"/>
  <c r="BE41" i="19" s="1"/>
  <c r="O323" i="6"/>
  <c r="S322" i="6"/>
  <c r="R322" i="6"/>
  <c r="P322" i="6"/>
  <c r="O322" i="6"/>
  <c r="S321" i="6"/>
  <c r="R321" i="6"/>
  <c r="P321" i="6"/>
  <c r="O321" i="6"/>
  <c r="S320" i="6"/>
  <c r="R320" i="6"/>
  <c r="P320" i="6"/>
  <c r="O320" i="6"/>
  <c r="S319" i="6"/>
  <c r="R319" i="6"/>
  <c r="P319" i="6"/>
  <c r="O319" i="6"/>
  <c r="S318" i="6"/>
  <c r="R318" i="6"/>
  <c r="P318" i="6"/>
  <c r="O318" i="6"/>
  <c r="S317" i="6"/>
  <c r="R317" i="6"/>
  <c r="P317" i="6"/>
  <c r="BI41" i="19" s="1"/>
  <c r="O317" i="6"/>
  <c r="S316" i="6"/>
  <c r="R316" i="6"/>
  <c r="P316" i="6"/>
  <c r="BK40" i="19" s="1"/>
  <c r="O316" i="6"/>
  <c r="S315" i="6"/>
  <c r="R315" i="6"/>
  <c r="P315" i="6"/>
  <c r="O315" i="6"/>
  <c r="S314" i="6"/>
  <c r="R314" i="6"/>
  <c r="P314" i="6"/>
  <c r="O314" i="6"/>
  <c r="S313" i="6"/>
  <c r="R313" i="6"/>
  <c r="P313" i="6"/>
  <c r="O313" i="6"/>
  <c r="S312" i="6"/>
  <c r="R312" i="6"/>
  <c r="P312" i="6"/>
  <c r="BD40" i="19" s="1"/>
  <c r="O312" i="6"/>
  <c r="S311" i="6"/>
  <c r="R311" i="6"/>
  <c r="P311" i="6"/>
  <c r="BE40" i="19" s="1"/>
  <c r="O311" i="6"/>
  <c r="S310" i="6"/>
  <c r="R310" i="6"/>
  <c r="P310" i="6"/>
  <c r="O310" i="6"/>
  <c r="S309" i="6"/>
  <c r="R309" i="6"/>
  <c r="P309" i="6"/>
  <c r="O309" i="6"/>
  <c r="S308" i="6"/>
  <c r="R308" i="6"/>
  <c r="P308" i="6"/>
  <c r="O308" i="6"/>
  <c r="S307" i="6"/>
  <c r="R307" i="6"/>
  <c r="P307" i="6"/>
  <c r="O307" i="6"/>
  <c r="S306" i="6"/>
  <c r="R306" i="6"/>
  <c r="P306" i="6"/>
  <c r="O306" i="6"/>
  <c r="S305" i="6"/>
  <c r="R305" i="6"/>
  <c r="P305" i="6"/>
  <c r="BI40" i="19" s="1"/>
  <c r="O305" i="6"/>
  <c r="S304" i="6"/>
  <c r="R304" i="6"/>
  <c r="P304" i="6"/>
  <c r="BK39" i="19" s="1"/>
  <c r="O304" i="6"/>
  <c r="S303" i="6"/>
  <c r="R303" i="6"/>
  <c r="P303" i="6"/>
  <c r="O303" i="6"/>
  <c r="S302" i="6"/>
  <c r="R302" i="6"/>
  <c r="P302" i="6"/>
  <c r="O302" i="6"/>
  <c r="S301" i="6"/>
  <c r="R301" i="6"/>
  <c r="P301" i="6"/>
  <c r="O301" i="6"/>
  <c r="S300" i="6"/>
  <c r="R300" i="6"/>
  <c r="P300" i="6"/>
  <c r="O300" i="6"/>
  <c r="S299" i="6"/>
  <c r="R299" i="6"/>
  <c r="P299" i="6"/>
  <c r="BD39" i="19" s="1"/>
  <c r="O299" i="6"/>
  <c r="S298" i="6"/>
  <c r="R298" i="6"/>
  <c r="P298" i="6"/>
  <c r="BE39" i="19" s="1"/>
  <c r="O298" i="6"/>
  <c r="S297" i="6"/>
  <c r="R297" i="6"/>
  <c r="P297" i="6"/>
  <c r="O297" i="6"/>
  <c r="S296" i="6"/>
  <c r="R296" i="6"/>
  <c r="P296" i="6"/>
  <c r="O296" i="6"/>
  <c r="S295" i="6"/>
  <c r="R295" i="6"/>
  <c r="P295" i="6"/>
  <c r="O295" i="6"/>
  <c r="S294" i="6"/>
  <c r="R294" i="6"/>
  <c r="P294" i="6"/>
  <c r="O294" i="6"/>
  <c r="S293" i="6"/>
  <c r="R293" i="6"/>
  <c r="P293" i="6"/>
  <c r="BI39" i="19" s="1"/>
  <c r="O293" i="6"/>
  <c r="S292" i="6"/>
  <c r="R292" i="6"/>
  <c r="P292" i="6"/>
  <c r="BK38" i="19" s="1"/>
  <c r="O292" i="6"/>
  <c r="S291" i="6"/>
  <c r="R291" i="6"/>
  <c r="P291" i="6"/>
  <c r="O291" i="6"/>
  <c r="S290" i="6"/>
  <c r="R290" i="6"/>
  <c r="P290" i="6"/>
  <c r="O290" i="6"/>
  <c r="S289" i="6"/>
  <c r="R289" i="6"/>
  <c r="P289" i="6"/>
  <c r="O289" i="6"/>
  <c r="S288" i="6"/>
  <c r="R288" i="6"/>
  <c r="P288" i="6"/>
  <c r="O288" i="6"/>
  <c r="S287" i="6"/>
  <c r="R287" i="6"/>
  <c r="P287" i="6"/>
  <c r="BD38" i="19" s="1"/>
  <c r="O287" i="6"/>
  <c r="S286" i="6"/>
  <c r="R286" i="6"/>
  <c r="P286" i="6"/>
  <c r="BE38" i="19" s="1"/>
  <c r="O286" i="6"/>
  <c r="S285" i="6"/>
  <c r="R285" i="6"/>
  <c r="P285" i="6"/>
  <c r="O285" i="6"/>
  <c r="S284" i="6"/>
  <c r="R284" i="6"/>
  <c r="P284" i="6"/>
  <c r="O284" i="6"/>
  <c r="S283" i="6"/>
  <c r="R283" i="6"/>
  <c r="P283" i="6"/>
  <c r="O283" i="6"/>
  <c r="S282" i="6"/>
  <c r="R282" i="6"/>
  <c r="P282" i="6"/>
  <c r="O282" i="6"/>
  <c r="S281" i="6"/>
  <c r="R281" i="6"/>
  <c r="P281" i="6"/>
  <c r="BI38" i="19" s="1"/>
  <c r="O281" i="6"/>
  <c r="S280" i="6"/>
  <c r="R280" i="6"/>
  <c r="P280" i="6"/>
  <c r="BK37" i="19" s="1"/>
  <c r="O280" i="6"/>
  <c r="S279" i="6"/>
  <c r="R279" i="6"/>
  <c r="P279" i="6"/>
  <c r="O279" i="6"/>
  <c r="S278" i="6"/>
  <c r="R278" i="6"/>
  <c r="P278" i="6"/>
  <c r="O278" i="6"/>
  <c r="S277" i="6"/>
  <c r="R277" i="6"/>
  <c r="P277" i="6"/>
  <c r="O277" i="6"/>
  <c r="S276" i="6"/>
  <c r="R276" i="6"/>
  <c r="P276" i="6"/>
  <c r="BD37" i="19" s="1"/>
  <c r="O276" i="6"/>
  <c r="S275" i="6"/>
  <c r="R275" i="6"/>
  <c r="P275" i="6"/>
  <c r="BE37" i="19" s="1"/>
  <c r="O275" i="6"/>
  <c r="S274" i="6"/>
  <c r="R274" i="6"/>
  <c r="P274" i="6"/>
  <c r="O274" i="6"/>
  <c r="S273" i="6"/>
  <c r="R273" i="6"/>
  <c r="P273" i="6"/>
  <c r="O273" i="6"/>
  <c r="S272" i="6"/>
  <c r="R272" i="6"/>
  <c r="P272" i="6"/>
  <c r="O272" i="6"/>
  <c r="S271" i="6"/>
  <c r="R271" i="6"/>
  <c r="P271" i="6"/>
  <c r="O271" i="6"/>
  <c r="S270" i="6"/>
  <c r="R270" i="6"/>
  <c r="P270" i="6"/>
  <c r="O270" i="6"/>
  <c r="S269" i="6"/>
  <c r="R269" i="6"/>
  <c r="P269" i="6"/>
  <c r="BI37" i="19" s="1"/>
  <c r="O269" i="6"/>
  <c r="S268" i="6"/>
  <c r="R268" i="6"/>
  <c r="P268" i="6"/>
  <c r="BK36" i="19" s="1"/>
  <c r="O268" i="6"/>
  <c r="S267" i="6"/>
  <c r="R267" i="6"/>
  <c r="P267" i="6"/>
  <c r="O267" i="6"/>
  <c r="S266" i="6"/>
  <c r="R266" i="6"/>
  <c r="P266" i="6"/>
  <c r="O266" i="6"/>
  <c r="S265" i="6"/>
  <c r="R265" i="6"/>
  <c r="P265" i="6"/>
  <c r="O265" i="6"/>
  <c r="S264" i="6"/>
  <c r="R264" i="6"/>
  <c r="P264" i="6"/>
  <c r="BD36" i="19" s="1"/>
  <c r="O264" i="6"/>
  <c r="S263" i="6"/>
  <c r="R263" i="6"/>
  <c r="P263" i="6"/>
  <c r="BE36" i="19" s="1"/>
  <c r="O263" i="6"/>
  <c r="S262" i="6"/>
  <c r="R262" i="6"/>
  <c r="P262" i="6"/>
  <c r="O262" i="6"/>
  <c r="S261" i="6"/>
  <c r="R261" i="6"/>
  <c r="P261" i="6"/>
  <c r="O261" i="6"/>
  <c r="S260" i="6"/>
  <c r="R260" i="6"/>
  <c r="P260" i="6"/>
  <c r="O260" i="6"/>
  <c r="S259" i="6"/>
  <c r="R259" i="6"/>
  <c r="P259" i="6"/>
  <c r="O259" i="6"/>
  <c r="S258" i="6"/>
  <c r="R258" i="6"/>
  <c r="P258" i="6"/>
  <c r="O258" i="6"/>
  <c r="S257" i="6"/>
  <c r="R257" i="6"/>
  <c r="P257" i="6"/>
  <c r="BI36" i="19" s="1"/>
  <c r="O257" i="6"/>
  <c r="S256" i="6"/>
  <c r="R256" i="6"/>
  <c r="P256" i="6"/>
  <c r="BK35" i="19" s="1"/>
  <c r="O256" i="6"/>
  <c r="S255" i="6"/>
  <c r="R255" i="6"/>
  <c r="P255" i="6"/>
  <c r="O255" i="6"/>
  <c r="S254" i="6"/>
  <c r="R254" i="6"/>
  <c r="P254" i="6"/>
  <c r="O254" i="6"/>
  <c r="S253" i="6"/>
  <c r="R253" i="6"/>
  <c r="P253" i="6"/>
  <c r="O253" i="6"/>
  <c r="S252" i="6"/>
  <c r="R252" i="6"/>
  <c r="P252" i="6"/>
  <c r="BD35" i="19" s="1"/>
  <c r="O252" i="6"/>
  <c r="S251" i="6"/>
  <c r="R251" i="6"/>
  <c r="P251" i="6"/>
  <c r="BE35" i="19" s="1"/>
  <c r="O251" i="6"/>
  <c r="S250" i="6"/>
  <c r="R250" i="6"/>
  <c r="P250" i="6"/>
  <c r="O250" i="6"/>
  <c r="S249" i="6"/>
  <c r="R249" i="6"/>
  <c r="P249" i="6"/>
  <c r="O249" i="6"/>
  <c r="S248" i="6"/>
  <c r="R248" i="6"/>
  <c r="P248" i="6"/>
  <c r="O248" i="6"/>
  <c r="S247" i="6"/>
  <c r="R247" i="6"/>
  <c r="P247" i="6"/>
  <c r="O247" i="6"/>
  <c r="S246" i="6"/>
  <c r="R246" i="6"/>
  <c r="P246" i="6"/>
  <c r="O246" i="6"/>
  <c r="S245" i="6"/>
  <c r="R245" i="6"/>
  <c r="P245" i="6"/>
  <c r="BI35" i="19" s="1"/>
  <c r="O245" i="6"/>
  <c r="S244" i="6"/>
  <c r="R244" i="6"/>
  <c r="P244" i="6"/>
  <c r="BK34" i="19" s="1"/>
  <c r="O244" i="6"/>
  <c r="S243" i="6"/>
  <c r="R243" i="6"/>
  <c r="P243" i="6"/>
  <c r="O243" i="6"/>
  <c r="S242" i="6"/>
  <c r="R242" i="6"/>
  <c r="P242" i="6"/>
  <c r="O242" i="6"/>
  <c r="S241" i="6"/>
  <c r="R241" i="6"/>
  <c r="P241" i="6"/>
  <c r="O241" i="6"/>
  <c r="S240" i="6"/>
  <c r="R240" i="6"/>
  <c r="P240" i="6"/>
  <c r="BD34" i="19" s="1"/>
  <c r="O240" i="6"/>
  <c r="S239" i="6"/>
  <c r="R239" i="6"/>
  <c r="P239" i="6"/>
  <c r="BE34" i="19" s="1"/>
  <c r="O239" i="6"/>
  <c r="S238" i="6"/>
  <c r="R238" i="6"/>
  <c r="P238" i="6"/>
  <c r="O238" i="6"/>
  <c r="S237" i="6"/>
  <c r="R237" i="6"/>
  <c r="P237" i="6"/>
  <c r="O237" i="6"/>
  <c r="S236" i="6"/>
  <c r="R236" i="6"/>
  <c r="P236" i="6"/>
  <c r="O236" i="6"/>
  <c r="S235" i="6"/>
  <c r="R235" i="6"/>
  <c r="P235" i="6"/>
  <c r="O235" i="6"/>
  <c r="S234" i="6"/>
  <c r="R234" i="6"/>
  <c r="P234" i="6"/>
  <c r="O234" i="6"/>
  <c r="S233" i="6"/>
  <c r="R233" i="6"/>
  <c r="P233" i="6"/>
  <c r="BI34" i="19" s="1"/>
  <c r="O233" i="6"/>
  <c r="S232" i="6"/>
  <c r="R232" i="6"/>
  <c r="P232" i="6"/>
  <c r="BK33" i="19" s="1"/>
  <c r="O232" i="6"/>
  <c r="S231" i="6"/>
  <c r="R231" i="6"/>
  <c r="P231" i="6"/>
  <c r="O231" i="6"/>
  <c r="S230" i="6"/>
  <c r="R230" i="6"/>
  <c r="P230" i="6"/>
  <c r="O230" i="6"/>
  <c r="S229" i="6"/>
  <c r="R229" i="6"/>
  <c r="P229" i="6"/>
  <c r="O229" i="6"/>
  <c r="S228" i="6"/>
  <c r="R228" i="6"/>
  <c r="P228" i="6"/>
  <c r="O228" i="6"/>
  <c r="S227" i="6"/>
  <c r="R227" i="6"/>
  <c r="P227" i="6"/>
  <c r="O227" i="6"/>
  <c r="S226" i="6"/>
  <c r="R226" i="6"/>
  <c r="P226" i="6"/>
  <c r="BD33" i="19" s="1"/>
  <c r="O226" i="6"/>
  <c r="S225" i="6"/>
  <c r="R225" i="6"/>
  <c r="P225" i="6"/>
  <c r="BE33" i="19" s="1"/>
  <c r="O225" i="6"/>
  <c r="S224" i="6"/>
  <c r="R224" i="6"/>
  <c r="P224" i="6"/>
  <c r="O224" i="6"/>
  <c r="S223" i="6"/>
  <c r="R223" i="6"/>
  <c r="P223" i="6"/>
  <c r="O223" i="6"/>
  <c r="S222" i="6"/>
  <c r="R222" i="6"/>
  <c r="P222" i="6"/>
  <c r="O222" i="6"/>
  <c r="S221" i="6"/>
  <c r="R221" i="6"/>
  <c r="P221" i="6"/>
  <c r="BI33" i="19" s="1"/>
  <c r="O221" i="6"/>
  <c r="S220" i="6"/>
  <c r="R220" i="6"/>
  <c r="P220" i="6"/>
  <c r="BK32" i="19" s="1"/>
  <c r="O220" i="6"/>
  <c r="S219" i="6"/>
  <c r="R219" i="6"/>
  <c r="P219" i="6"/>
  <c r="O219" i="6"/>
  <c r="S218" i="6"/>
  <c r="R218" i="6"/>
  <c r="P218" i="6"/>
  <c r="O218" i="6"/>
  <c r="S217" i="6"/>
  <c r="R217" i="6"/>
  <c r="P217" i="6"/>
  <c r="O217" i="6"/>
  <c r="S216" i="6"/>
  <c r="R216" i="6"/>
  <c r="P216" i="6"/>
  <c r="BD32" i="19" s="1"/>
  <c r="O216" i="6"/>
  <c r="S215" i="6"/>
  <c r="R215" i="6"/>
  <c r="P215" i="6"/>
  <c r="BE32" i="19" s="1"/>
  <c r="O215" i="6"/>
  <c r="S214" i="6"/>
  <c r="R214" i="6"/>
  <c r="P214" i="6"/>
  <c r="O214" i="6"/>
  <c r="S213" i="6"/>
  <c r="R213" i="6"/>
  <c r="P213" i="6"/>
  <c r="O213" i="6"/>
  <c r="S212" i="6"/>
  <c r="R212" i="6"/>
  <c r="P212" i="6"/>
  <c r="O212" i="6"/>
  <c r="S211" i="6"/>
  <c r="R211" i="6"/>
  <c r="P211" i="6"/>
  <c r="O211" i="6"/>
  <c r="S210" i="6"/>
  <c r="R210" i="6"/>
  <c r="P210" i="6"/>
  <c r="O210" i="6"/>
  <c r="S209" i="6"/>
  <c r="R209" i="6"/>
  <c r="P209" i="6"/>
  <c r="BI32" i="19" s="1"/>
  <c r="O209" i="6"/>
  <c r="S208" i="6"/>
  <c r="R208" i="6"/>
  <c r="P208" i="6"/>
  <c r="BK31" i="19" s="1"/>
  <c r="O208" i="6"/>
  <c r="S207" i="6"/>
  <c r="R207" i="6"/>
  <c r="P207" i="6"/>
  <c r="O207" i="6"/>
  <c r="S206" i="6"/>
  <c r="R206" i="6"/>
  <c r="P206" i="6"/>
  <c r="O206" i="6"/>
  <c r="S205" i="6"/>
  <c r="R205" i="6"/>
  <c r="P205" i="6"/>
  <c r="O205" i="6"/>
  <c r="S204" i="6"/>
  <c r="R204" i="6"/>
  <c r="P204" i="6"/>
  <c r="O204" i="6"/>
  <c r="S203" i="6"/>
  <c r="R203" i="6"/>
  <c r="P203" i="6"/>
  <c r="BD31" i="19" s="1"/>
  <c r="O203" i="6"/>
  <c r="S202" i="6"/>
  <c r="R202" i="6"/>
  <c r="P202" i="6"/>
  <c r="BE31" i="19" s="1"/>
  <c r="O202" i="6"/>
  <c r="S201" i="6"/>
  <c r="R201" i="6"/>
  <c r="P201" i="6"/>
  <c r="O201" i="6"/>
  <c r="S200" i="6"/>
  <c r="R200" i="6"/>
  <c r="P200" i="6"/>
  <c r="O200" i="6"/>
  <c r="S199" i="6"/>
  <c r="R199" i="6"/>
  <c r="P199" i="6"/>
  <c r="O199" i="6"/>
  <c r="S198" i="6"/>
  <c r="R198" i="6"/>
  <c r="P198" i="6"/>
  <c r="O198" i="6"/>
  <c r="S197" i="6"/>
  <c r="R197" i="6"/>
  <c r="P197" i="6"/>
  <c r="BI31" i="19" s="1"/>
  <c r="O197" i="6"/>
  <c r="H207" i="6"/>
  <c r="G207" i="6"/>
  <c r="H206" i="6"/>
  <c r="G206" i="6"/>
  <c r="H205" i="6"/>
  <c r="G205" i="6"/>
  <c r="H204" i="6"/>
  <c r="G204" i="6"/>
  <c r="H203" i="6"/>
  <c r="G203" i="6"/>
  <c r="H202" i="6"/>
  <c r="G202" i="6"/>
  <c r="H201" i="6"/>
  <c r="G201" i="6"/>
  <c r="H200" i="6"/>
  <c r="G200" i="6"/>
  <c r="H199" i="6"/>
  <c r="G199" i="6"/>
  <c r="H198" i="6"/>
  <c r="G198" i="6"/>
  <c r="H197" i="6"/>
  <c r="G197" i="6"/>
  <c r="H196" i="6"/>
  <c r="G196" i="6"/>
  <c r="H195" i="6"/>
  <c r="G195" i="6"/>
  <c r="H194" i="6"/>
  <c r="G194" i="6"/>
  <c r="H193" i="6"/>
  <c r="G193" i="6"/>
  <c r="H192" i="6"/>
  <c r="G192" i="6"/>
  <c r="H191" i="6"/>
  <c r="G191" i="6"/>
  <c r="H190" i="6"/>
  <c r="G190" i="6"/>
  <c r="H189" i="6"/>
  <c r="G189" i="6"/>
  <c r="H188" i="6"/>
  <c r="G188" i="6"/>
  <c r="H187" i="6"/>
  <c r="G187" i="6"/>
  <c r="H186" i="6"/>
  <c r="G186" i="6"/>
  <c r="H185" i="6"/>
  <c r="G185" i="6"/>
  <c r="H184" i="6"/>
  <c r="G184" i="6"/>
  <c r="H183" i="6"/>
  <c r="G183" i="6"/>
  <c r="H182" i="6"/>
  <c r="G182" i="6"/>
  <c r="H181" i="6"/>
  <c r="G181" i="6"/>
  <c r="H180" i="6"/>
  <c r="G180" i="6"/>
  <c r="H179" i="6"/>
  <c r="G179" i="6"/>
  <c r="H178" i="6"/>
  <c r="G178" i="6"/>
  <c r="H177" i="6"/>
  <c r="G177" i="6"/>
  <c r="H176" i="6"/>
  <c r="G176" i="6"/>
  <c r="H175" i="6"/>
  <c r="G175" i="6"/>
  <c r="H174" i="6"/>
  <c r="G174" i="6"/>
  <c r="H173" i="6"/>
  <c r="G173" i="6"/>
  <c r="H172" i="6"/>
  <c r="G172" i="6"/>
  <c r="H171" i="6"/>
  <c r="G171" i="6"/>
  <c r="H170" i="6"/>
  <c r="G170" i="6"/>
  <c r="H169" i="6"/>
  <c r="G169" i="6"/>
  <c r="H168" i="6"/>
  <c r="G168" i="6"/>
  <c r="H167" i="6"/>
  <c r="G167" i="6"/>
  <c r="H166" i="6"/>
  <c r="G166" i="6"/>
  <c r="H165" i="6"/>
  <c r="G165" i="6"/>
  <c r="H164" i="6"/>
  <c r="G164" i="6"/>
  <c r="H163" i="6"/>
  <c r="G163" i="6"/>
  <c r="H162" i="6"/>
  <c r="G162" i="6"/>
  <c r="H161" i="6"/>
  <c r="G161" i="6"/>
  <c r="H160" i="6"/>
  <c r="G160" i="6"/>
  <c r="H159" i="6"/>
  <c r="G159" i="6"/>
  <c r="H158" i="6"/>
  <c r="G158" i="6"/>
  <c r="H157" i="6"/>
  <c r="G157" i="6"/>
  <c r="H156" i="6"/>
  <c r="G156" i="6"/>
  <c r="H155" i="6"/>
  <c r="G155" i="6"/>
  <c r="H154" i="6"/>
  <c r="G154" i="6"/>
  <c r="H153" i="6"/>
  <c r="G153" i="6"/>
  <c r="H152" i="6"/>
  <c r="G152" i="6"/>
  <c r="H151" i="6"/>
  <c r="G151" i="6"/>
  <c r="H150" i="6"/>
  <c r="G150" i="6"/>
  <c r="H149" i="6"/>
  <c r="G149" i="6"/>
  <c r="H148" i="6"/>
  <c r="G148" i="6"/>
  <c r="H147" i="6"/>
  <c r="G147" i="6"/>
  <c r="H146" i="6"/>
  <c r="G146" i="6"/>
  <c r="H145" i="6"/>
  <c r="G145" i="6"/>
  <c r="H144" i="6"/>
  <c r="G144" i="6"/>
  <c r="H143" i="6"/>
  <c r="G143" i="6"/>
  <c r="H142" i="6"/>
  <c r="G142" i="6"/>
  <c r="H141" i="6"/>
  <c r="G141" i="6"/>
  <c r="H140" i="6"/>
  <c r="G140" i="6"/>
  <c r="H139" i="6"/>
  <c r="G139" i="6"/>
  <c r="H138" i="6"/>
  <c r="G138" i="6"/>
  <c r="H137" i="6"/>
  <c r="G137" i="6"/>
  <c r="H136" i="6"/>
  <c r="G136" i="6"/>
  <c r="H135" i="6"/>
  <c r="G135" i="6"/>
  <c r="H134" i="6"/>
  <c r="G134" i="6"/>
  <c r="H133" i="6"/>
  <c r="G133" i="6"/>
  <c r="H132" i="6"/>
  <c r="G132" i="6"/>
  <c r="H131" i="6"/>
  <c r="G131" i="6"/>
  <c r="H130" i="6"/>
  <c r="G130" i="6"/>
  <c r="H129" i="6"/>
  <c r="G129" i="6"/>
  <c r="H128" i="6"/>
  <c r="G128" i="6"/>
  <c r="H127" i="6"/>
  <c r="G127" i="6"/>
  <c r="H126" i="6"/>
  <c r="G126" i="6"/>
  <c r="H125" i="6"/>
  <c r="G125" i="6"/>
  <c r="H124" i="6"/>
  <c r="G124" i="6"/>
  <c r="H123" i="6"/>
  <c r="G123" i="6"/>
  <c r="H122" i="6"/>
  <c r="G122" i="6"/>
  <c r="H121" i="6"/>
  <c r="G121" i="6"/>
  <c r="H120" i="6"/>
  <c r="G120" i="6"/>
  <c r="H119" i="6"/>
  <c r="G119" i="6"/>
  <c r="H118" i="6"/>
  <c r="G118" i="6"/>
  <c r="H117" i="6"/>
  <c r="G117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6" i="6"/>
  <c r="G106" i="6"/>
  <c r="H105" i="6"/>
  <c r="G105" i="6"/>
  <c r="H104" i="6"/>
  <c r="G104" i="6"/>
  <c r="H103" i="6"/>
  <c r="G103" i="6"/>
  <c r="H102" i="6"/>
  <c r="G102" i="6"/>
  <c r="H101" i="6"/>
  <c r="G101" i="6"/>
  <c r="H100" i="6"/>
  <c r="G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G89" i="6"/>
  <c r="H88" i="6"/>
  <c r="G88" i="6"/>
  <c r="H87" i="6"/>
  <c r="G87" i="6"/>
  <c r="H86" i="6"/>
  <c r="G86" i="6"/>
  <c r="H85" i="6"/>
  <c r="G85" i="6"/>
  <c r="H84" i="6"/>
  <c r="G84" i="6"/>
  <c r="H83" i="6"/>
  <c r="G83" i="6"/>
  <c r="H82" i="6"/>
  <c r="G82" i="6"/>
  <c r="H81" i="6"/>
  <c r="G81" i="6"/>
  <c r="H80" i="6"/>
  <c r="G80" i="6"/>
  <c r="H79" i="6"/>
  <c r="G79" i="6"/>
  <c r="H78" i="6"/>
  <c r="G78" i="6"/>
  <c r="H77" i="6"/>
  <c r="G77" i="6"/>
  <c r="H76" i="6"/>
  <c r="G76" i="6"/>
  <c r="H75" i="6"/>
  <c r="G75" i="6"/>
  <c r="H74" i="6"/>
  <c r="G74" i="6"/>
  <c r="H73" i="6"/>
  <c r="G73" i="6"/>
  <c r="H72" i="6"/>
  <c r="G72" i="6"/>
  <c r="H71" i="6"/>
  <c r="G71" i="6"/>
  <c r="H70" i="6"/>
  <c r="G70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61" i="6"/>
  <c r="G61" i="6"/>
  <c r="H60" i="6"/>
  <c r="G60" i="6"/>
  <c r="H59" i="6"/>
  <c r="G59" i="6"/>
  <c r="H58" i="6"/>
  <c r="G58" i="6"/>
  <c r="H57" i="6"/>
  <c r="G57" i="6"/>
  <c r="H56" i="6"/>
  <c r="G56" i="6"/>
  <c r="H55" i="6"/>
  <c r="G55" i="6"/>
  <c r="H54" i="6"/>
  <c r="G54" i="6"/>
  <c r="H53" i="6"/>
  <c r="G53" i="6"/>
  <c r="H52" i="6"/>
  <c r="G52" i="6"/>
  <c r="H51" i="6"/>
  <c r="G51" i="6"/>
  <c r="H50" i="6"/>
  <c r="G50" i="6"/>
  <c r="H49" i="6"/>
  <c r="G49" i="6"/>
  <c r="H48" i="6"/>
  <c r="G48" i="6"/>
  <c r="H47" i="6"/>
  <c r="G47" i="6"/>
  <c r="H46" i="6"/>
  <c r="G46" i="6"/>
  <c r="H45" i="6"/>
  <c r="G45" i="6"/>
  <c r="H44" i="6"/>
  <c r="G44" i="6"/>
  <c r="H43" i="6"/>
  <c r="G43" i="6"/>
  <c r="H42" i="6"/>
  <c r="G42" i="6"/>
  <c r="H41" i="6"/>
  <c r="G41" i="6"/>
  <c r="H40" i="6"/>
  <c r="G40" i="6"/>
  <c r="S196" i="6"/>
  <c r="R196" i="6"/>
  <c r="P196" i="6"/>
  <c r="BK30" i="19" s="1"/>
  <c r="O196" i="6"/>
  <c r="S195" i="6"/>
  <c r="R195" i="6"/>
  <c r="P195" i="6"/>
  <c r="O195" i="6"/>
  <c r="S194" i="6"/>
  <c r="R194" i="6"/>
  <c r="P194" i="6"/>
  <c r="O194" i="6"/>
  <c r="S193" i="6"/>
  <c r="R193" i="6"/>
  <c r="P193" i="6"/>
  <c r="O193" i="6"/>
  <c r="S192" i="6"/>
  <c r="R192" i="6"/>
  <c r="P192" i="6"/>
  <c r="O192" i="6"/>
  <c r="S191" i="6"/>
  <c r="R191" i="6"/>
  <c r="P191" i="6"/>
  <c r="O191" i="6"/>
  <c r="S190" i="6"/>
  <c r="R190" i="6"/>
  <c r="P190" i="6"/>
  <c r="BD30" i="19" s="1"/>
  <c r="O190" i="6"/>
  <c r="S189" i="6"/>
  <c r="R189" i="6"/>
  <c r="P189" i="6"/>
  <c r="BE30" i="19" s="1"/>
  <c r="O189" i="6"/>
  <c r="S188" i="6"/>
  <c r="R188" i="6"/>
  <c r="P188" i="6"/>
  <c r="O188" i="6"/>
  <c r="S187" i="6"/>
  <c r="R187" i="6"/>
  <c r="P187" i="6"/>
  <c r="O187" i="6"/>
  <c r="S186" i="6"/>
  <c r="R186" i="6"/>
  <c r="P186" i="6"/>
  <c r="O186" i="6"/>
  <c r="S185" i="6"/>
  <c r="R185" i="6"/>
  <c r="P185" i="6"/>
  <c r="BI30" i="19" s="1"/>
  <c r="O185" i="6"/>
  <c r="S184" i="6"/>
  <c r="R184" i="6"/>
  <c r="P184" i="6"/>
  <c r="BK29" i="19" s="1"/>
  <c r="O184" i="6"/>
  <c r="S183" i="6"/>
  <c r="R183" i="6"/>
  <c r="P183" i="6"/>
  <c r="O183" i="6"/>
  <c r="S182" i="6"/>
  <c r="R182" i="6"/>
  <c r="P182" i="6"/>
  <c r="O182" i="6"/>
  <c r="S181" i="6"/>
  <c r="R181" i="6"/>
  <c r="P181" i="6"/>
  <c r="O181" i="6"/>
  <c r="S180" i="6"/>
  <c r="R180" i="6"/>
  <c r="P180" i="6"/>
  <c r="O180" i="6"/>
  <c r="S179" i="6"/>
  <c r="R179" i="6"/>
  <c r="P179" i="6"/>
  <c r="O179" i="6"/>
  <c r="S178" i="6"/>
  <c r="R178" i="6"/>
  <c r="P178" i="6"/>
  <c r="BD29" i="19" s="1"/>
  <c r="O178" i="6"/>
  <c r="S177" i="6"/>
  <c r="R177" i="6"/>
  <c r="P177" i="6"/>
  <c r="BE29" i="19" s="1"/>
  <c r="O177" i="6"/>
  <c r="S176" i="6"/>
  <c r="R176" i="6"/>
  <c r="P176" i="6"/>
  <c r="O176" i="6"/>
  <c r="S175" i="6"/>
  <c r="R175" i="6"/>
  <c r="P175" i="6"/>
  <c r="O175" i="6"/>
  <c r="S174" i="6"/>
  <c r="R174" i="6"/>
  <c r="P174" i="6"/>
  <c r="O174" i="6"/>
  <c r="S173" i="6"/>
  <c r="R173" i="6"/>
  <c r="P173" i="6"/>
  <c r="BI29" i="19" s="1"/>
  <c r="O173" i="6"/>
  <c r="S172" i="6"/>
  <c r="R172" i="6"/>
  <c r="P172" i="6"/>
  <c r="BK28" i="19" s="1"/>
  <c r="O172" i="6"/>
  <c r="S171" i="6"/>
  <c r="R171" i="6"/>
  <c r="P171" i="6"/>
  <c r="O171" i="6"/>
  <c r="S170" i="6"/>
  <c r="R170" i="6"/>
  <c r="P170" i="6"/>
  <c r="O170" i="6"/>
  <c r="S169" i="6"/>
  <c r="R169" i="6"/>
  <c r="P169" i="6"/>
  <c r="O169" i="6"/>
  <c r="S168" i="6"/>
  <c r="R168" i="6"/>
  <c r="P168" i="6"/>
  <c r="BD28" i="19" s="1"/>
  <c r="O168" i="6"/>
  <c r="S167" i="6"/>
  <c r="R167" i="6"/>
  <c r="P167" i="6"/>
  <c r="BE28" i="19" s="1"/>
  <c r="O167" i="6"/>
  <c r="S166" i="6"/>
  <c r="R166" i="6"/>
  <c r="P166" i="6"/>
  <c r="O166" i="6"/>
  <c r="S165" i="6"/>
  <c r="R165" i="6"/>
  <c r="P165" i="6"/>
  <c r="O165" i="6"/>
  <c r="S164" i="6"/>
  <c r="R164" i="6"/>
  <c r="P164" i="6"/>
  <c r="O164" i="6"/>
  <c r="S163" i="6"/>
  <c r="R163" i="6"/>
  <c r="P163" i="6"/>
  <c r="O163" i="6"/>
  <c r="S162" i="6"/>
  <c r="R162" i="6"/>
  <c r="P162" i="6"/>
  <c r="O162" i="6"/>
  <c r="S161" i="6"/>
  <c r="R161" i="6"/>
  <c r="P161" i="6"/>
  <c r="BI28" i="19" s="1"/>
  <c r="O161" i="6"/>
  <c r="S160" i="6"/>
  <c r="R160" i="6"/>
  <c r="P160" i="6"/>
  <c r="BK27" i="19" s="1"/>
  <c r="O160" i="6"/>
  <c r="S159" i="6"/>
  <c r="R159" i="6"/>
  <c r="P159" i="6"/>
  <c r="O159" i="6"/>
  <c r="S158" i="6"/>
  <c r="R158" i="6"/>
  <c r="P158" i="6"/>
  <c r="O158" i="6"/>
  <c r="S157" i="6"/>
  <c r="R157" i="6"/>
  <c r="P157" i="6"/>
  <c r="O157" i="6"/>
  <c r="S156" i="6"/>
  <c r="R156" i="6"/>
  <c r="P156" i="6"/>
  <c r="O156" i="6"/>
  <c r="S155" i="6"/>
  <c r="R155" i="6"/>
  <c r="P155" i="6"/>
  <c r="BD27" i="19" s="1"/>
  <c r="O155" i="6"/>
  <c r="S154" i="6"/>
  <c r="R154" i="6"/>
  <c r="P154" i="6"/>
  <c r="BE27" i="19" s="1"/>
  <c r="O154" i="6"/>
  <c r="S153" i="6"/>
  <c r="R153" i="6"/>
  <c r="P153" i="6"/>
  <c r="O153" i="6"/>
  <c r="S152" i="6"/>
  <c r="R152" i="6"/>
  <c r="P152" i="6"/>
  <c r="O152" i="6"/>
  <c r="S151" i="6"/>
  <c r="R151" i="6"/>
  <c r="P151" i="6"/>
  <c r="O151" i="6"/>
  <c r="S150" i="6"/>
  <c r="R150" i="6"/>
  <c r="P150" i="6"/>
  <c r="O150" i="6"/>
  <c r="S149" i="6"/>
  <c r="R149" i="6"/>
  <c r="P149" i="6"/>
  <c r="BI27" i="19" s="1"/>
  <c r="O149" i="6"/>
  <c r="S148" i="6"/>
  <c r="R148" i="6"/>
  <c r="P148" i="6"/>
  <c r="BK26" i="19" s="1"/>
  <c r="O148" i="6"/>
  <c r="S147" i="6"/>
  <c r="R147" i="6"/>
  <c r="P147" i="6"/>
  <c r="O147" i="6"/>
  <c r="S146" i="6"/>
  <c r="R146" i="6"/>
  <c r="P146" i="6"/>
  <c r="O146" i="6"/>
  <c r="S145" i="6"/>
  <c r="R145" i="6"/>
  <c r="P145" i="6"/>
  <c r="O145" i="6"/>
  <c r="S144" i="6"/>
  <c r="R144" i="6"/>
  <c r="P144" i="6"/>
  <c r="BD26" i="19" s="1"/>
  <c r="O144" i="6"/>
  <c r="S143" i="6"/>
  <c r="R143" i="6"/>
  <c r="P143" i="6"/>
  <c r="BE26" i="19" s="1"/>
  <c r="O143" i="6"/>
  <c r="S142" i="6"/>
  <c r="R142" i="6"/>
  <c r="P142" i="6"/>
  <c r="O142" i="6"/>
  <c r="S141" i="6"/>
  <c r="R141" i="6"/>
  <c r="P141" i="6"/>
  <c r="O141" i="6"/>
  <c r="S140" i="6"/>
  <c r="R140" i="6"/>
  <c r="P140" i="6"/>
  <c r="O140" i="6"/>
  <c r="S139" i="6"/>
  <c r="R139" i="6"/>
  <c r="P139" i="6"/>
  <c r="O139" i="6"/>
  <c r="S138" i="6"/>
  <c r="R138" i="6"/>
  <c r="P138" i="6"/>
  <c r="O138" i="6"/>
  <c r="S137" i="6"/>
  <c r="R137" i="6"/>
  <c r="P137" i="6"/>
  <c r="BI26" i="19" s="1"/>
  <c r="O137" i="6"/>
  <c r="S136" i="6"/>
  <c r="R136" i="6"/>
  <c r="P136" i="6"/>
  <c r="BK25" i="19" s="1"/>
  <c r="O136" i="6"/>
  <c r="S135" i="6"/>
  <c r="R135" i="6"/>
  <c r="P135" i="6"/>
  <c r="O135" i="6"/>
  <c r="S134" i="6"/>
  <c r="R134" i="6"/>
  <c r="P134" i="6"/>
  <c r="O134" i="6"/>
  <c r="S133" i="6"/>
  <c r="R133" i="6"/>
  <c r="P133" i="6"/>
  <c r="O133" i="6"/>
  <c r="S132" i="6"/>
  <c r="R132" i="6"/>
  <c r="P132" i="6"/>
  <c r="BD25" i="19" s="1"/>
  <c r="O132" i="6"/>
  <c r="S131" i="6"/>
  <c r="R131" i="6"/>
  <c r="P131" i="6"/>
  <c r="BE25" i="19" s="1"/>
  <c r="O131" i="6"/>
  <c r="S130" i="6"/>
  <c r="R130" i="6"/>
  <c r="P130" i="6"/>
  <c r="O130" i="6"/>
  <c r="S129" i="6"/>
  <c r="R129" i="6"/>
  <c r="P129" i="6"/>
  <c r="O129" i="6"/>
  <c r="S128" i="6"/>
  <c r="R128" i="6"/>
  <c r="P128" i="6"/>
  <c r="O128" i="6"/>
  <c r="S127" i="6"/>
  <c r="R127" i="6"/>
  <c r="P127" i="6"/>
  <c r="O127" i="6"/>
  <c r="S126" i="6"/>
  <c r="R126" i="6"/>
  <c r="P126" i="6"/>
  <c r="O126" i="6"/>
  <c r="S125" i="6"/>
  <c r="R125" i="6"/>
  <c r="P125" i="6"/>
  <c r="BI25" i="19" s="1"/>
  <c r="O125" i="6"/>
  <c r="S124" i="6"/>
  <c r="R124" i="6"/>
  <c r="P124" i="6"/>
  <c r="BK24" i="19" s="1"/>
  <c r="O124" i="6"/>
  <c r="S123" i="6"/>
  <c r="R123" i="6"/>
  <c r="P123" i="6"/>
  <c r="O123" i="6"/>
  <c r="S122" i="6"/>
  <c r="R122" i="6"/>
  <c r="P122" i="6"/>
  <c r="O122" i="6"/>
  <c r="S121" i="6"/>
  <c r="R121" i="6"/>
  <c r="P121" i="6"/>
  <c r="O121" i="6"/>
  <c r="S120" i="6"/>
  <c r="R120" i="6"/>
  <c r="P120" i="6"/>
  <c r="BD24" i="19" s="1"/>
  <c r="O120" i="6"/>
  <c r="S119" i="6"/>
  <c r="R119" i="6"/>
  <c r="P119" i="6"/>
  <c r="BE24" i="19" s="1"/>
  <c r="O119" i="6"/>
  <c r="S118" i="6"/>
  <c r="R118" i="6"/>
  <c r="P118" i="6"/>
  <c r="O118" i="6"/>
  <c r="S117" i="6"/>
  <c r="R117" i="6"/>
  <c r="P117" i="6"/>
  <c r="O117" i="6"/>
  <c r="S116" i="6"/>
  <c r="R116" i="6"/>
  <c r="P116" i="6"/>
  <c r="O116" i="6"/>
  <c r="S115" i="6"/>
  <c r="R115" i="6"/>
  <c r="P115" i="6"/>
  <c r="O115" i="6"/>
  <c r="S114" i="6"/>
  <c r="R114" i="6"/>
  <c r="P114" i="6"/>
  <c r="O114" i="6"/>
  <c r="S113" i="6"/>
  <c r="R113" i="6"/>
  <c r="P113" i="6"/>
  <c r="BI24" i="19" s="1"/>
  <c r="O113" i="6"/>
  <c r="S112" i="6"/>
  <c r="R112" i="6"/>
  <c r="P112" i="6"/>
  <c r="BK23" i="19" s="1"/>
  <c r="O112" i="6"/>
  <c r="S111" i="6"/>
  <c r="R111" i="6"/>
  <c r="P111" i="6"/>
  <c r="O111" i="6"/>
  <c r="S110" i="6"/>
  <c r="R110" i="6"/>
  <c r="P110" i="6"/>
  <c r="O110" i="6"/>
  <c r="S109" i="6"/>
  <c r="R109" i="6"/>
  <c r="P109" i="6"/>
  <c r="O109" i="6"/>
  <c r="S108" i="6"/>
  <c r="R108" i="6"/>
  <c r="P108" i="6"/>
  <c r="BD23" i="19" s="1"/>
  <c r="O108" i="6"/>
  <c r="S107" i="6"/>
  <c r="R107" i="6"/>
  <c r="P107" i="6"/>
  <c r="BE23" i="19" s="1"/>
  <c r="O107" i="6"/>
  <c r="S106" i="6"/>
  <c r="R106" i="6"/>
  <c r="P106" i="6"/>
  <c r="O106" i="6"/>
  <c r="S105" i="6"/>
  <c r="R105" i="6"/>
  <c r="P105" i="6"/>
  <c r="O105" i="6"/>
  <c r="S104" i="6"/>
  <c r="R104" i="6"/>
  <c r="P104" i="6"/>
  <c r="O104" i="6"/>
  <c r="S103" i="6"/>
  <c r="R103" i="6"/>
  <c r="P103" i="6"/>
  <c r="O103" i="6"/>
  <c r="S102" i="6"/>
  <c r="R102" i="6"/>
  <c r="P102" i="6"/>
  <c r="O102" i="6"/>
  <c r="S101" i="6"/>
  <c r="R101" i="6"/>
  <c r="P101" i="6"/>
  <c r="BI23" i="19" s="1"/>
  <c r="O101" i="6"/>
  <c r="S100" i="6"/>
  <c r="R100" i="6"/>
  <c r="P100" i="6"/>
  <c r="BK22" i="19" s="1"/>
  <c r="O100" i="6"/>
  <c r="S99" i="6"/>
  <c r="R99" i="6"/>
  <c r="P99" i="6"/>
  <c r="O99" i="6"/>
  <c r="S98" i="6"/>
  <c r="R98" i="6"/>
  <c r="P98" i="6"/>
  <c r="O98" i="6"/>
  <c r="S97" i="6"/>
  <c r="R97" i="6"/>
  <c r="P97" i="6"/>
  <c r="O97" i="6"/>
  <c r="S96" i="6"/>
  <c r="R96" i="6"/>
  <c r="P96" i="6"/>
  <c r="BD22" i="19" s="1"/>
  <c r="O96" i="6"/>
  <c r="S95" i="6"/>
  <c r="R95" i="6"/>
  <c r="P95" i="6"/>
  <c r="BE22" i="19" s="1"/>
  <c r="O95" i="6"/>
  <c r="S94" i="6"/>
  <c r="R94" i="6"/>
  <c r="P94" i="6"/>
  <c r="O94" i="6"/>
  <c r="S93" i="6"/>
  <c r="R93" i="6"/>
  <c r="P93" i="6"/>
  <c r="O93" i="6"/>
  <c r="S92" i="6"/>
  <c r="R92" i="6"/>
  <c r="P92" i="6"/>
  <c r="O92" i="6"/>
  <c r="S91" i="6"/>
  <c r="R91" i="6"/>
  <c r="P91" i="6"/>
  <c r="O91" i="6"/>
  <c r="S90" i="6"/>
  <c r="R90" i="6"/>
  <c r="P90" i="6"/>
  <c r="O90" i="6"/>
  <c r="S89" i="6"/>
  <c r="R89" i="6"/>
  <c r="P89" i="6"/>
  <c r="BI22" i="19" s="1"/>
  <c r="O89" i="6"/>
  <c r="S88" i="6"/>
  <c r="R88" i="6"/>
  <c r="P88" i="6"/>
  <c r="BK21" i="19" s="1"/>
  <c r="O88" i="6"/>
  <c r="S87" i="6"/>
  <c r="R87" i="6"/>
  <c r="P87" i="6"/>
  <c r="O87" i="6"/>
  <c r="S86" i="6"/>
  <c r="R86" i="6"/>
  <c r="P86" i="6"/>
  <c r="O86" i="6"/>
  <c r="S85" i="6"/>
  <c r="R85" i="6"/>
  <c r="P85" i="6"/>
  <c r="O85" i="6"/>
  <c r="S84" i="6"/>
  <c r="R84" i="6"/>
  <c r="P84" i="6"/>
  <c r="BD21" i="19" s="1"/>
  <c r="O84" i="6"/>
  <c r="S83" i="6"/>
  <c r="R83" i="6"/>
  <c r="P83" i="6"/>
  <c r="BE21" i="19" s="1"/>
  <c r="O83" i="6"/>
  <c r="S82" i="6"/>
  <c r="R82" i="6"/>
  <c r="P82" i="6"/>
  <c r="O82" i="6"/>
  <c r="S81" i="6"/>
  <c r="R81" i="6"/>
  <c r="P81" i="6"/>
  <c r="O81" i="6"/>
  <c r="S80" i="6"/>
  <c r="R80" i="6"/>
  <c r="P80" i="6"/>
  <c r="O80" i="6"/>
  <c r="S79" i="6"/>
  <c r="R79" i="6"/>
  <c r="P79" i="6"/>
  <c r="O79" i="6"/>
  <c r="S78" i="6"/>
  <c r="R78" i="6"/>
  <c r="P78" i="6"/>
  <c r="O78" i="6"/>
  <c r="S77" i="6"/>
  <c r="R77" i="6"/>
  <c r="P77" i="6"/>
  <c r="BI21" i="19" s="1"/>
  <c r="O77" i="6"/>
  <c r="S76" i="6"/>
  <c r="R76" i="6"/>
  <c r="P76" i="6"/>
  <c r="BK20" i="19" s="1"/>
  <c r="O76" i="6"/>
  <c r="S75" i="6"/>
  <c r="R75" i="6"/>
  <c r="P75" i="6"/>
  <c r="O75" i="6"/>
  <c r="S74" i="6"/>
  <c r="R74" i="6"/>
  <c r="P74" i="6"/>
  <c r="O74" i="6"/>
  <c r="S73" i="6"/>
  <c r="R73" i="6"/>
  <c r="P73" i="6"/>
  <c r="O73" i="6"/>
  <c r="S72" i="6"/>
  <c r="R72" i="6"/>
  <c r="P72" i="6"/>
  <c r="O72" i="6"/>
  <c r="S71" i="6"/>
  <c r="R71" i="6"/>
  <c r="P71" i="6"/>
  <c r="O71" i="6"/>
  <c r="S70" i="6"/>
  <c r="R70" i="6"/>
  <c r="P70" i="6"/>
  <c r="BD20" i="19" s="1"/>
  <c r="O70" i="6"/>
  <c r="S69" i="6"/>
  <c r="R69" i="6"/>
  <c r="P69" i="6"/>
  <c r="BE20" i="19" s="1"/>
  <c r="O69" i="6"/>
  <c r="S68" i="6"/>
  <c r="R68" i="6"/>
  <c r="P68" i="6"/>
  <c r="O68" i="6"/>
  <c r="S67" i="6"/>
  <c r="R67" i="6"/>
  <c r="P67" i="6"/>
  <c r="O67" i="6"/>
  <c r="S66" i="6"/>
  <c r="R66" i="6"/>
  <c r="P66" i="6"/>
  <c r="O66" i="6"/>
  <c r="S65" i="6"/>
  <c r="R65" i="6"/>
  <c r="P65" i="6"/>
  <c r="BI20" i="19" s="1"/>
  <c r="O65" i="6"/>
  <c r="S64" i="6"/>
  <c r="R64" i="6"/>
  <c r="P64" i="6"/>
  <c r="BK19" i="19" s="1"/>
  <c r="O64" i="6"/>
  <c r="S63" i="6"/>
  <c r="R63" i="6"/>
  <c r="P63" i="6"/>
  <c r="O63" i="6"/>
  <c r="S62" i="6"/>
  <c r="R62" i="6"/>
  <c r="P62" i="6"/>
  <c r="O62" i="6"/>
  <c r="S61" i="6"/>
  <c r="R61" i="6"/>
  <c r="P61" i="6"/>
  <c r="O61" i="6"/>
  <c r="S60" i="6"/>
  <c r="R60" i="6"/>
  <c r="P60" i="6"/>
  <c r="BD19" i="19" s="1"/>
  <c r="O60" i="6"/>
  <c r="S59" i="6"/>
  <c r="R59" i="6"/>
  <c r="P59" i="6"/>
  <c r="BE19" i="19" s="1"/>
  <c r="O59" i="6"/>
  <c r="S58" i="6"/>
  <c r="R58" i="6"/>
  <c r="P58" i="6"/>
  <c r="O58" i="6"/>
  <c r="S57" i="6"/>
  <c r="R57" i="6"/>
  <c r="P57" i="6"/>
  <c r="O57" i="6"/>
  <c r="S56" i="6"/>
  <c r="R56" i="6"/>
  <c r="P56" i="6"/>
  <c r="O56" i="6"/>
  <c r="S55" i="6"/>
  <c r="R55" i="6"/>
  <c r="P55" i="6"/>
  <c r="O55" i="6"/>
  <c r="S54" i="6"/>
  <c r="R54" i="6"/>
  <c r="P54" i="6"/>
  <c r="O54" i="6"/>
  <c r="S53" i="6"/>
  <c r="R53" i="6"/>
  <c r="P53" i="6"/>
  <c r="BI19" i="19" s="1"/>
  <c r="O53" i="6"/>
  <c r="S52" i="6"/>
  <c r="R52" i="6"/>
  <c r="P52" i="6"/>
  <c r="BK18" i="19" s="1"/>
  <c r="O52" i="6"/>
  <c r="S51" i="6"/>
  <c r="R51" i="6"/>
  <c r="P51" i="6"/>
  <c r="O51" i="6"/>
  <c r="S50" i="6"/>
  <c r="R50" i="6"/>
  <c r="P50" i="6"/>
  <c r="O50" i="6"/>
  <c r="S49" i="6"/>
  <c r="R49" i="6"/>
  <c r="P49" i="6"/>
  <c r="O49" i="6"/>
  <c r="S48" i="6"/>
  <c r="R48" i="6"/>
  <c r="P48" i="6"/>
  <c r="O48" i="6"/>
  <c r="S47" i="6"/>
  <c r="R47" i="6"/>
  <c r="P47" i="6"/>
  <c r="BD18" i="19" s="1"/>
  <c r="O47" i="6"/>
  <c r="S46" i="6"/>
  <c r="R46" i="6"/>
  <c r="P46" i="6"/>
  <c r="BE18" i="19" s="1"/>
  <c r="O46" i="6"/>
  <c r="S45" i="6"/>
  <c r="R45" i="6"/>
  <c r="P45" i="6"/>
  <c r="O45" i="6"/>
  <c r="S44" i="6"/>
  <c r="R44" i="6"/>
  <c r="P44" i="6"/>
  <c r="O44" i="6"/>
  <c r="S43" i="6"/>
  <c r="R43" i="6"/>
  <c r="P43" i="6"/>
  <c r="O43" i="6"/>
  <c r="S42" i="6"/>
  <c r="R42" i="6"/>
  <c r="P42" i="6"/>
  <c r="O42" i="6"/>
  <c r="S41" i="6"/>
  <c r="R41" i="6"/>
  <c r="P41" i="6"/>
  <c r="BI18" i="19" s="1"/>
  <c r="O41" i="6"/>
  <c r="S40" i="6"/>
  <c r="R40" i="6"/>
  <c r="P40" i="6"/>
  <c r="BK17" i="19" s="1"/>
  <c r="O40" i="6"/>
  <c r="S39" i="6"/>
  <c r="R39" i="6"/>
  <c r="P39" i="6"/>
  <c r="O39" i="6"/>
  <c r="S38" i="6"/>
  <c r="R38" i="6"/>
  <c r="P38" i="6"/>
  <c r="O38" i="6"/>
  <c r="S37" i="6"/>
  <c r="R37" i="6"/>
  <c r="P37" i="6"/>
  <c r="O37" i="6"/>
  <c r="S36" i="6"/>
  <c r="R36" i="6"/>
  <c r="P36" i="6"/>
  <c r="BD17" i="19" s="1"/>
  <c r="O36" i="6"/>
  <c r="S35" i="6"/>
  <c r="R35" i="6"/>
  <c r="P35" i="6"/>
  <c r="BE17" i="19" s="1"/>
  <c r="O35" i="6"/>
  <c r="S34" i="6"/>
  <c r="R34" i="6"/>
  <c r="P34" i="6"/>
  <c r="O34" i="6"/>
  <c r="S33" i="6"/>
  <c r="R33" i="6"/>
  <c r="P33" i="6"/>
  <c r="O33" i="6"/>
  <c r="S32" i="6"/>
  <c r="R32" i="6"/>
  <c r="P32" i="6"/>
  <c r="O32" i="6"/>
  <c r="S31" i="6"/>
  <c r="R31" i="6"/>
  <c r="P31" i="6"/>
  <c r="O31" i="6"/>
  <c r="S30" i="6"/>
  <c r="R30" i="6"/>
  <c r="P30" i="6"/>
  <c r="O30" i="6"/>
  <c r="S29" i="6"/>
  <c r="R29" i="6"/>
  <c r="P29" i="6"/>
  <c r="BI17" i="19" s="1"/>
  <c r="O29" i="6"/>
  <c r="H39" i="6"/>
  <c r="G39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H28" i="6"/>
  <c r="G28" i="6"/>
  <c r="H27" i="6"/>
  <c r="G27" i="6"/>
  <c r="H26" i="6"/>
  <c r="G26" i="6"/>
  <c r="H25" i="6"/>
  <c r="G25" i="6"/>
  <c r="H24" i="6"/>
  <c r="G24" i="6"/>
  <c r="H23" i="6"/>
  <c r="G23" i="6"/>
  <c r="H22" i="6"/>
  <c r="G22" i="6"/>
  <c r="H21" i="6"/>
  <c r="G21" i="6"/>
  <c r="H20" i="6"/>
  <c r="G20" i="6"/>
  <c r="H19" i="6"/>
  <c r="G19" i="6"/>
  <c r="H18" i="6"/>
  <c r="G18" i="6"/>
  <c r="H17" i="6"/>
  <c r="G17" i="6"/>
  <c r="P28" i="6"/>
  <c r="BK16" i="19" s="1"/>
  <c r="O28" i="6"/>
  <c r="P27" i="6"/>
  <c r="O27" i="6"/>
  <c r="P26" i="6"/>
  <c r="O26" i="6"/>
  <c r="P25" i="6"/>
  <c r="O25" i="6"/>
  <c r="P24" i="6"/>
  <c r="O24" i="6"/>
  <c r="P23" i="6"/>
  <c r="BD16" i="19" s="1"/>
  <c r="O23" i="6"/>
  <c r="P22" i="6"/>
  <c r="BE16" i="19" s="1"/>
  <c r="O22" i="6"/>
  <c r="P21" i="6"/>
  <c r="O21" i="6"/>
  <c r="P20" i="6"/>
  <c r="O20" i="6"/>
  <c r="P19" i="6"/>
  <c r="O19" i="6"/>
  <c r="P18" i="6"/>
  <c r="O18" i="6"/>
  <c r="P17" i="6"/>
  <c r="BI16" i="19" s="1"/>
  <c r="O17" i="6"/>
  <c r="P16" i="6"/>
  <c r="BK15" i="19" s="1"/>
  <c r="O16" i="6"/>
  <c r="H16" i="6"/>
  <c r="G16" i="6"/>
  <c r="P15" i="6"/>
  <c r="P14" i="6"/>
  <c r="P13" i="6"/>
  <c r="P12" i="6"/>
  <c r="P11" i="6"/>
  <c r="BD15" i="19" s="1"/>
  <c r="P10" i="6"/>
  <c r="BE15" i="19" s="1"/>
  <c r="P9" i="6"/>
  <c r="P8" i="6"/>
  <c r="P7" i="6"/>
  <c r="P6" i="6"/>
  <c r="P5" i="6"/>
  <c r="BI15" i="19" s="1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H15" i="6"/>
  <c r="G15" i="6"/>
  <c r="H14" i="6"/>
  <c r="G14" i="6"/>
  <c r="H13" i="6"/>
  <c r="G13" i="6"/>
  <c r="H12" i="6"/>
  <c r="G12" i="6"/>
  <c r="H11" i="6"/>
  <c r="G11" i="6"/>
  <c r="H10" i="6"/>
  <c r="G10" i="6"/>
  <c r="H9" i="6"/>
  <c r="G9" i="6"/>
  <c r="H8" i="6"/>
  <c r="G8" i="6"/>
  <c r="H7" i="6"/>
  <c r="G7" i="6"/>
  <c r="H6" i="6"/>
  <c r="G6" i="6"/>
  <c r="H5" i="6"/>
  <c r="G5" i="6"/>
  <c r="C395" i="6"/>
  <c r="D395" i="6" s="1"/>
  <c r="C394" i="6"/>
  <c r="D394" i="6" s="1"/>
  <c r="C393" i="6"/>
  <c r="C392" i="6"/>
  <c r="D392" i="6" s="1"/>
  <c r="C391" i="6"/>
  <c r="D391" i="6" s="1"/>
  <c r="C390" i="6"/>
  <c r="D390" i="6" s="1"/>
  <c r="C389" i="6"/>
  <c r="C388" i="6"/>
  <c r="D388" i="6" s="1"/>
  <c r="C387" i="6"/>
  <c r="D387" i="6" s="1"/>
  <c r="C386" i="6"/>
  <c r="D386" i="6" s="1"/>
  <c r="C385" i="6"/>
  <c r="C384" i="6"/>
  <c r="D384" i="6" s="1"/>
  <c r="C383" i="6"/>
  <c r="D383" i="6" s="1"/>
  <c r="C382" i="6"/>
  <c r="D382" i="6" s="1"/>
  <c r="C381" i="6"/>
  <c r="C380" i="6"/>
  <c r="D380" i="6" s="1"/>
  <c r="C379" i="6"/>
  <c r="D379" i="6" s="1"/>
  <c r="C378" i="6"/>
  <c r="D378" i="6" s="1"/>
  <c r="C377" i="6"/>
  <c r="C376" i="6"/>
  <c r="D376" i="6" s="1"/>
  <c r="C375" i="6"/>
  <c r="D375" i="6" s="1"/>
  <c r="C374" i="6"/>
  <c r="D374" i="6" s="1"/>
  <c r="C373" i="6"/>
  <c r="C372" i="6"/>
  <c r="D372" i="6" s="1"/>
  <c r="C371" i="6"/>
  <c r="D371" i="6" s="1"/>
  <c r="C370" i="6"/>
  <c r="D370" i="6" s="1"/>
  <c r="C369" i="6"/>
  <c r="C368" i="6"/>
  <c r="D368" i="6" s="1"/>
  <c r="C367" i="6"/>
  <c r="D367" i="6" s="1"/>
  <c r="C366" i="6"/>
  <c r="D366" i="6" s="1"/>
  <c r="C365" i="6"/>
  <c r="C364" i="6"/>
  <c r="D364" i="6" s="1"/>
  <c r="C363" i="6"/>
  <c r="D363" i="6" s="1"/>
  <c r="C362" i="6"/>
  <c r="D362" i="6" s="1"/>
  <c r="C361" i="6"/>
  <c r="C360" i="6"/>
  <c r="D360" i="6" s="1"/>
  <c r="C359" i="6"/>
  <c r="D359" i="6" s="1"/>
  <c r="C358" i="6"/>
  <c r="D358" i="6" s="1"/>
  <c r="C357" i="6"/>
  <c r="C356" i="6"/>
  <c r="D356" i="6" s="1"/>
  <c r="C355" i="6"/>
  <c r="D355" i="6" s="1"/>
  <c r="C354" i="6"/>
  <c r="D354" i="6" s="1"/>
  <c r="C353" i="6"/>
  <c r="C352" i="6"/>
  <c r="D352" i="6" s="1"/>
  <c r="C351" i="6"/>
  <c r="D351" i="6" s="1"/>
  <c r="C350" i="6"/>
  <c r="D350" i="6" s="1"/>
  <c r="C349" i="6"/>
  <c r="C348" i="6"/>
  <c r="D348" i="6" s="1"/>
  <c r="C347" i="6"/>
  <c r="D347" i="6" s="1"/>
  <c r="C346" i="6"/>
  <c r="D346" i="6" s="1"/>
  <c r="C345" i="6"/>
  <c r="C344" i="6"/>
  <c r="D344" i="6" s="1"/>
  <c r="C343" i="6"/>
  <c r="D343" i="6" s="1"/>
  <c r="C342" i="6"/>
  <c r="D342" i="6" s="1"/>
  <c r="C341" i="6"/>
  <c r="C340" i="6"/>
  <c r="D340" i="6" s="1"/>
  <c r="C339" i="6"/>
  <c r="D339" i="6" s="1"/>
  <c r="C338" i="6"/>
  <c r="D338" i="6" s="1"/>
  <c r="C337" i="6"/>
  <c r="C336" i="6"/>
  <c r="D336" i="6" s="1"/>
  <c r="C335" i="6"/>
  <c r="D335" i="6" s="1"/>
  <c r="C334" i="6"/>
  <c r="D334" i="6" s="1"/>
  <c r="C333" i="6"/>
  <c r="C332" i="6"/>
  <c r="D332" i="6" s="1"/>
  <c r="C331" i="6"/>
  <c r="D331" i="6" s="1"/>
  <c r="C330" i="6"/>
  <c r="D330" i="6" s="1"/>
  <c r="C329" i="6"/>
  <c r="C328" i="6"/>
  <c r="D328" i="6" s="1"/>
  <c r="C327" i="6"/>
  <c r="D327" i="6" s="1"/>
  <c r="C326" i="6"/>
  <c r="D326" i="6" s="1"/>
  <c r="C325" i="6"/>
  <c r="C324" i="6"/>
  <c r="D324" i="6" s="1"/>
  <c r="C323" i="6"/>
  <c r="D323" i="6" s="1"/>
  <c r="C322" i="6"/>
  <c r="D322" i="6" s="1"/>
  <c r="C321" i="6"/>
  <c r="C320" i="6"/>
  <c r="D320" i="6" s="1"/>
  <c r="C319" i="6"/>
  <c r="D319" i="6" s="1"/>
  <c r="C318" i="6"/>
  <c r="D318" i="6" s="1"/>
  <c r="C317" i="6"/>
  <c r="C316" i="6"/>
  <c r="D316" i="6" s="1"/>
  <c r="C315" i="6"/>
  <c r="D315" i="6" s="1"/>
  <c r="C314" i="6"/>
  <c r="D314" i="6" s="1"/>
  <c r="C313" i="6"/>
  <c r="C312" i="6"/>
  <c r="D312" i="6" s="1"/>
  <c r="C311" i="6"/>
  <c r="D311" i="6" s="1"/>
  <c r="C310" i="6"/>
  <c r="D310" i="6" s="1"/>
  <c r="C309" i="6"/>
  <c r="C308" i="6"/>
  <c r="D308" i="6" s="1"/>
  <c r="C307" i="6"/>
  <c r="D307" i="6" s="1"/>
  <c r="C306" i="6"/>
  <c r="D306" i="6" s="1"/>
  <c r="C305" i="6"/>
  <c r="C304" i="6"/>
  <c r="D304" i="6" s="1"/>
  <c r="C303" i="6"/>
  <c r="D303" i="6" s="1"/>
  <c r="C302" i="6"/>
  <c r="D302" i="6" s="1"/>
  <c r="C301" i="6"/>
  <c r="C300" i="6"/>
  <c r="D300" i="6" s="1"/>
  <c r="C299" i="6"/>
  <c r="D299" i="6" s="1"/>
  <c r="C298" i="6"/>
  <c r="D298" i="6" s="1"/>
  <c r="C297" i="6"/>
  <c r="C296" i="6"/>
  <c r="D296" i="6" s="1"/>
  <c r="C295" i="6"/>
  <c r="D295" i="6" s="1"/>
  <c r="C294" i="6"/>
  <c r="D294" i="6" s="1"/>
  <c r="C293" i="6"/>
  <c r="C292" i="6"/>
  <c r="D292" i="6" s="1"/>
  <c r="C291" i="6"/>
  <c r="D291" i="6" s="1"/>
  <c r="C290" i="6"/>
  <c r="D290" i="6" s="1"/>
  <c r="C289" i="6"/>
  <c r="C288" i="6"/>
  <c r="D288" i="6" s="1"/>
  <c r="C287" i="6"/>
  <c r="D287" i="6" s="1"/>
  <c r="C286" i="6"/>
  <c r="D286" i="6" s="1"/>
  <c r="C285" i="6"/>
  <c r="C284" i="6"/>
  <c r="D284" i="6" s="1"/>
  <c r="C283" i="6"/>
  <c r="D283" i="6" s="1"/>
  <c r="C282" i="6"/>
  <c r="D282" i="6" s="1"/>
  <c r="C281" i="6"/>
  <c r="C280" i="6"/>
  <c r="D280" i="6" s="1"/>
  <c r="C279" i="6"/>
  <c r="D279" i="6" s="1"/>
  <c r="C278" i="6"/>
  <c r="D278" i="6" s="1"/>
  <c r="C277" i="6"/>
  <c r="C276" i="6"/>
  <c r="D276" i="6" s="1"/>
  <c r="C275" i="6"/>
  <c r="D275" i="6" s="1"/>
  <c r="C274" i="6"/>
  <c r="D274" i="6" s="1"/>
  <c r="C273" i="6"/>
  <c r="C272" i="6"/>
  <c r="D272" i="6" s="1"/>
  <c r="C271" i="6"/>
  <c r="D271" i="6" s="1"/>
  <c r="C270" i="6"/>
  <c r="D270" i="6" s="1"/>
  <c r="C269" i="6"/>
  <c r="C268" i="6"/>
  <c r="D268" i="6" s="1"/>
  <c r="C267" i="6"/>
  <c r="D267" i="6" s="1"/>
  <c r="C266" i="6"/>
  <c r="D266" i="6" s="1"/>
  <c r="C265" i="6"/>
  <c r="C264" i="6"/>
  <c r="D264" i="6" s="1"/>
  <c r="C263" i="6"/>
  <c r="D263" i="6" s="1"/>
  <c r="C262" i="6"/>
  <c r="D262" i="6" s="1"/>
  <c r="C261" i="6"/>
  <c r="C260" i="6"/>
  <c r="D260" i="6" s="1"/>
  <c r="C259" i="6"/>
  <c r="D259" i="6" s="1"/>
  <c r="C258" i="6"/>
  <c r="D258" i="6" s="1"/>
  <c r="C257" i="6"/>
  <c r="C256" i="6"/>
  <c r="D256" i="6" s="1"/>
  <c r="C255" i="6"/>
  <c r="D255" i="6" s="1"/>
  <c r="C254" i="6"/>
  <c r="D254" i="6" s="1"/>
  <c r="C253" i="6"/>
  <c r="C252" i="6"/>
  <c r="D252" i="6" s="1"/>
  <c r="C251" i="6"/>
  <c r="D251" i="6" s="1"/>
  <c r="C250" i="6"/>
  <c r="D250" i="6" s="1"/>
  <c r="C249" i="6"/>
  <c r="C248" i="6"/>
  <c r="D248" i="6" s="1"/>
  <c r="C247" i="6"/>
  <c r="D247" i="6" s="1"/>
  <c r="C246" i="6"/>
  <c r="D246" i="6" s="1"/>
  <c r="C245" i="6"/>
  <c r="C244" i="6"/>
  <c r="D244" i="6" s="1"/>
  <c r="C243" i="6"/>
  <c r="D243" i="6" s="1"/>
  <c r="C242" i="6"/>
  <c r="D242" i="6" s="1"/>
  <c r="C241" i="6"/>
  <c r="C240" i="6"/>
  <c r="D240" i="6" s="1"/>
  <c r="C239" i="6"/>
  <c r="D239" i="6" s="1"/>
  <c r="C238" i="6"/>
  <c r="D238" i="6" s="1"/>
  <c r="C237" i="6"/>
  <c r="C236" i="6"/>
  <c r="D236" i="6" s="1"/>
  <c r="C235" i="6"/>
  <c r="D235" i="6" s="1"/>
  <c r="C234" i="6"/>
  <c r="D234" i="6" s="1"/>
  <c r="C233" i="6"/>
  <c r="C232" i="6"/>
  <c r="D232" i="6" s="1"/>
  <c r="C231" i="6"/>
  <c r="D231" i="6" s="1"/>
  <c r="C230" i="6"/>
  <c r="D230" i="6" s="1"/>
  <c r="C229" i="6"/>
  <c r="C228" i="6"/>
  <c r="D228" i="6" s="1"/>
  <c r="C227" i="6"/>
  <c r="D227" i="6" s="1"/>
  <c r="C226" i="6"/>
  <c r="D226" i="6" s="1"/>
  <c r="C225" i="6"/>
  <c r="C224" i="6"/>
  <c r="D224" i="6" s="1"/>
  <c r="C223" i="6"/>
  <c r="D223" i="6" s="1"/>
  <c r="C222" i="6"/>
  <c r="D222" i="6" s="1"/>
  <c r="C221" i="6"/>
  <c r="C220" i="6"/>
  <c r="D220" i="6" s="1"/>
  <c r="C219" i="6"/>
  <c r="D219" i="6" s="1"/>
  <c r="C218" i="6"/>
  <c r="D218" i="6" s="1"/>
  <c r="C217" i="6"/>
  <c r="C216" i="6"/>
  <c r="D216" i="6" s="1"/>
  <c r="C215" i="6"/>
  <c r="D215" i="6" s="1"/>
  <c r="C214" i="6"/>
  <c r="D214" i="6" s="1"/>
  <c r="C213" i="6"/>
  <c r="C212" i="6"/>
  <c r="D212" i="6" s="1"/>
  <c r="C211" i="6"/>
  <c r="D211" i="6" s="1"/>
  <c r="C210" i="6"/>
  <c r="D210" i="6" s="1"/>
  <c r="C209" i="6"/>
  <c r="C208" i="6"/>
  <c r="D208" i="6" s="1"/>
  <c r="C207" i="6"/>
  <c r="D207" i="6" s="1"/>
  <c r="C206" i="6"/>
  <c r="D206" i="6" s="1"/>
  <c r="C205" i="6"/>
  <c r="C204" i="6"/>
  <c r="D204" i="6" s="1"/>
  <c r="C203" i="6"/>
  <c r="D203" i="6" s="1"/>
  <c r="C202" i="6"/>
  <c r="D202" i="6" s="1"/>
  <c r="C201" i="6"/>
  <c r="C200" i="6"/>
  <c r="D200" i="6" s="1"/>
  <c r="C199" i="6"/>
  <c r="D199" i="6" s="1"/>
  <c r="C198" i="6"/>
  <c r="D198" i="6" s="1"/>
  <c r="C197" i="6"/>
  <c r="C196" i="6"/>
  <c r="D196" i="6" s="1"/>
  <c r="C195" i="6"/>
  <c r="D195" i="6" s="1"/>
  <c r="C194" i="6"/>
  <c r="D194" i="6" s="1"/>
  <c r="C193" i="6"/>
  <c r="C192" i="6"/>
  <c r="D192" i="6" s="1"/>
  <c r="C191" i="6"/>
  <c r="D191" i="6" s="1"/>
  <c r="C190" i="6"/>
  <c r="D190" i="6" s="1"/>
  <c r="C189" i="6"/>
  <c r="C188" i="6"/>
  <c r="D188" i="6" s="1"/>
  <c r="C187" i="6"/>
  <c r="D187" i="6" s="1"/>
  <c r="C186" i="6"/>
  <c r="D186" i="6" s="1"/>
  <c r="C185" i="6"/>
  <c r="C184" i="6"/>
  <c r="D184" i="6" s="1"/>
  <c r="C183" i="6"/>
  <c r="D183" i="6" s="1"/>
  <c r="C182" i="6"/>
  <c r="D182" i="6" s="1"/>
  <c r="C181" i="6"/>
  <c r="C180" i="6"/>
  <c r="D180" i="6" s="1"/>
  <c r="C179" i="6"/>
  <c r="D179" i="6" s="1"/>
  <c r="C178" i="6"/>
  <c r="D178" i="6" s="1"/>
  <c r="C177" i="6"/>
  <c r="C176" i="6"/>
  <c r="D176" i="6" s="1"/>
  <c r="C175" i="6"/>
  <c r="D175" i="6" s="1"/>
  <c r="C174" i="6"/>
  <c r="D174" i="6" s="1"/>
  <c r="C173" i="6"/>
  <c r="C172" i="6"/>
  <c r="D172" i="6" s="1"/>
  <c r="C171" i="6"/>
  <c r="D171" i="6" s="1"/>
  <c r="C170" i="6"/>
  <c r="D170" i="6" s="1"/>
  <c r="C169" i="6"/>
  <c r="C168" i="6"/>
  <c r="D168" i="6" s="1"/>
  <c r="C167" i="6"/>
  <c r="D167" i="6" s="1"/>
  <c r="C166" i="6"/>
  <c r="D166" i="6" s="1"/>
  <c r="C165" i="6"/>
  <c r="C164" i="6"/>
  <c r="D164" i="6" s="1"/>
  <c r="C163" i="6"/>
  <c r="D163" i="6" s="1"/>
  <c r="C162" i="6"/>
  <c r="D162" i="6" s="1"/>
  <c r="C161" i="6"/>
  <c r="C160" i="6"/>
  <c r="D160" i="6" s="1"/>
  <c r="C159" i="6"/>
  <c r="D159" i="6" s="1"/>
  <c r="C158" i="6"/>
  <c r="D158" i="6" s="1"/>
  <c r="C157" i="6"/>
  <c r="C156" i="6"/>
  <c r="D156" i="6" s="1"/>
  <c r="C155" i="6"/>
  <c r="D155" i="6" s="1"/>
  <c r="C154" i="6"/>
  <c r="D154" i="6" s="1"/>
  <c r="C153" i="6"/>
  <c r="C152" i="6"/>
  <c r="D152" i="6" s="1"/>
  <c r="C151" i="6"/>
  <c r="D151" i="6" s="1"/>
  <c r="C150" i="6"/>
  <c r="D150" i="6" s="1"/>
  <c r="C149" i="6"/>
  <c r="C148" i="6"/>
  <c r="D148" i="6" s="1"/>
  <c r="C147" i="6"/>
  <c r="D147" i="6" s="1"/>
  <c r="C146" i="6"/>
  <c r="D146" i="6" s="1"/>
  <c r="C145" i="6"/>
  <c r="C144" i="6"/>
  <c r="D144" i="6" s="1"/>
  <c r="C143" i="6"/>
  <c r="D143" i="6" s="1"/>
  <c r="C142" i="6"/>
  <c r="D142" i="6" s="1"/>
  <c r="C141" i="6"/>
  <c r="C140" i="6"/>
  <c r="D140" i="6" s="1"/>
  <c r="C139" i="6"/>
  <c r="D139" i="6" s="1"/>
  <c r="C138" i="6"/>
  <c r="D138" i="6" s="1"/>
  <c r="C137" i="6"/>
  <c r="C136" i="6"/>
  <c r="D136" i="6" s="1"/>
  <c r="C135" i="6"/>
  <c r="D135" i="6" s="1"/>
  <c r="C134" i="6"/>
  <c r="D134" i="6" s="1"/>
  <c r="C133" i="6"/>
  <c r="C132" i="6"/>
  <c r="D132" i="6" s="1"/>
  <c r="C131" i="6"/>
  <c r="D131" i="6" s="1"/>
  <c r="C130" i="6"/>
  <c r="D130" i="6" s="1"/>
  <c r="C129" i="6"/>
  <c r="C128" i="6"/>
  <c r="D128" i="6" s="1"/>
  <c r="C127" i="6"/>
  <c r="D127" i="6" s="1"/>
  <c r="C126" i="6"/>
  <c r="D126" i="6" s="1"/>
  <c r="C125" i="6"/>
  <c r="C124" i="6"/>
  <c r="D124" i="6" s="1"/>
  <c r="C123" i="6"/>
  <c r="D123" i="6" s="1"/>
  <c r="C122" i="6"/>
  <c r="D122" i="6" s="1"/>
  <c r="C121" i="6"/>
  <c r="C120" i="6"/>
  <c r="D120" i="6" s="1"/>
  <c r="C119" i="6"/>
  <c r="D119" i="6" s="1"/>
  <c r="C118" i="6"/>
  <c r="D118" i="6" s="1"/>
  <c r="C117" i="6"/>
  <c r="C116" i="6"/>
  <c r="D116" i="6" s="1"/>
  <c r="C115" i="6"/>
  <c r="D115" i="6" s="1"/>
  <c r="C114" i="6"/>
  <c r="D114" i="6" s="1"/>
  <c r="C113" i="6"/>
  <c r="C112" i="6"/>
  <c r="D112" i="6" s="1"/>
  <c r="C111" i="6"/>
  <c r="D111" i="6" s="1"/>
  <c r="C110" i="6"/>
  <c r="D110" i="6" s="1"/>
  <c r="C109" i="6"/>
  <c r="C108" i="6"/>
  <c r="D108" i="6" s="1"/>
  <c r="C107" i="6"/>
  <c r="D107" i="6" s="1"/>
  <c r="C106" i="6"/>
  <c r="D106" i="6" s="1"/>
  <c r="C105" i="6"/>
  <c r="C104" i="6"/>
  <c r="D104" i="6" s="1"/>
  <c r="C103" i="6"/>
  <c r="D103" i="6" s="1"/>
  <c r="C102" i="6"/>
  <c r="D102" i="6" s="1"/>
  <c r="C101" i="6"/>
  <c r="C100" i="6"/>
  <c r="D100" i="6" s="1"/>
  <c r="C99" i="6"/>
  <c r="D99" i="6" s="1"/>
  <c r="C98" i="6"/>
  <c r="D98" i="6" s="1"/>
  <c r="C97" i="6"/>
  <c r="C96" i="6"/>
  <c r="D96" i="6" s="1"/>
  <c r="C95" i="6"/>
  <c r="D95" i="6" s="1"/>
  <c r="C94" i="6"/>
  <c r="D94" i="6" s="1"/>
  <c r="C93" i="6"/>
  <c r="C92" i="6"/>
  <c r="D92" i="6" s="1"/>
  <c r="C91" i="6"/>
  <c r="D91" i="6" s="1"/>
  <c r="C90" i="6"/>
  <c r="D90" i="6" s="1"/>
  <c r="C89" i="6"/>
  <c r="C88" i="6"/>
  <c r="D88" i="6" s="1"/>
  <c r="C87" i="6"/>
  <c r="D87" i="6" s="1"/>
  <c r="C86" i="6"/>
  <c r="D86" i="6" s="1"/>
  <c r="C85" i="6"/>
  <c r="C84" i="6"/>
  <c r="D84" i="6" s="1"/>
  <c r="C83" i="6"/>
  <c r="D83" i="6" s="1"/>
  <c r="C82" i="6"/>
  <c r="D82" i="6" s="1"/>
  <c r="C81" i="6"/>
  <c r="C80" i="6"/>
  <c r="D80" i="6" s="1"/>
  <c r="C79" i="6"/>
  <c r="D79" i="6" s="1"/>
  <c r="C78" i="6"/>
  <c r="D78" i="6" s="1"/>
  <c r="C77" i="6"/>
  <c r="C76" i="6"/>
  <c r="D76" i="6" s="1"/>
  <c r="C75" i="6"/>
  <c r="D75" i="6" s="1"/>
  <c r="C74" i="6"/>
  <c r="D74" i="6" s="1"/>
  <c r="C73" i="6"/>
  <c r="C72" i="6"/>
  <c r="D72" i="6" s="1"/>
  <c r="C71" i="6"/>
  <c r="D71" i="6" s="1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C63" i="6"/>
  <c r="D63" i="6" s="1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D55" i="6" s="1"/>
  <c r="C54" i="6"/>
  <c r="D54" i="6" s="1"/>
  <c r="C53" i="6"/>
  <c r="C52" i="6"/>
  <c r="D52" i="6" s="1"/>
  <c r="C51" i="6"/>
  <c r="D51" i="6" s="1"/>
  <c r="C50" i="6"/>
  <c r="D50" i="6" s="1"/>
  <c r="C49" i="6"/>
  <c r="C48" i="6"/>
  <c r="D48" i="6" s="1"/>
  <c r="C47" i="6"/>
  <c r="D47" i="6" s="1"/>
  <c r="C46" i="6"/>
  <c r="D46" i="6" s="1"/>
  <c r="C45" i="6"/>
  <c r="C44" i="6"/>
  <c r="D44" i="6" s="1"/>
  <c r="C43" i="6"/>
  <c r="D43" i="6" s="1"/>
  <c r="C42" i="6"/>
  <c r="D42" i="6" s="1"/>
  <c r="C41" i="6"/>
  <c r="C40" i="6"/>
  <c r="D40" i="6" s="1"/>
  <c r="C39" i="6"/>
  <c r="D39" i="6" s="1"/>
  <c r="C38" i="6"/>
  <c r="D38" i="6" s="1"/>
  <c r="C37" i="6"/>
  <c r="C36" i="6"/>
  <c r="D36" i="6" s="1"/>
  <c r="C35" i="6"/>
  <c r="D35" i="6" s="1"/>
  <c r="C34" i="6"/>
  <c r="D34" i="6" s="1"/>
  <c r="C33" i="6"/>
  <c r="C32" i="6"/>
  <c r="D32" i="6" s="1"/>
  <c r="C31" i="6"/>
  <c r="D31" i="6" s="1"/>
  <c r="C30" i="6"/>
  <c r="D30" i="6" s="1"/>
  <c r="C29" i="6"/>
  <c r="C28" i="6"/>
  <c r="C27" i="6"/>
  <c r="D27" i="6" s="1"/>
  <c r="C26" i="6"/>
  <c r="C25" i="6"/>
  <c r="C24" i="6"/>
  <c r="C23" i="6"/>
  <c r="D23" i="6" s="1"/>
  <c r="C22" i="6"/>
  <c r="C21" i="6"/>
  <c r="C20" i="6"/>
  <c r="C19" i="6"/>
  <c r="D19" i="6" s="1"/>
  <c r="C18" i="6"/>
  <c r="C17" i="6"/>
  <c r="C16" i="6"/>
  <c r="D16" i="6" s="1"/>
  <c r="C15" i="6"/>
  <c r="C14" i="6"/>
  <c r="C13" i="6"/>
  <c r="C12" i="6"/>
  <c r="C11" i="6"/>
  <c r="C10" i="6"/>
  <c r="C9" i="6"/>
  <c r="C8" i="6"/>
  <c r="C7" i="6"/>
  <c r="C6" i="6"/>
  <c r="C5" i="6"/>
  <c r="B373" i="5"/>
  <c r="B362" i="5"/>
  <c r="B374" i="5" s="1"/>
  <c r="B360" i="5"/>
  <c r="B372" i="5" s="1"/>
  <c r="B359" i="5"/>
  <c r="B371" i="5" s="1"/>
  <c r="B358" i="5"/>
  <c r="B370" i="5" s="1"/>
  <c r="B357" i="5"/>
  <c r="B369" i="5" s="1"/>
  <c r="B356" i="5"/>
  <c r="B368" i="5" s="1"/>
  <c r="B355" i="5"/>
  <c r="B367" i="5" s="1"/>
  <c r="B354" i="5"/>
  <c r="B366" i="5" s="1"/>
  <c r="B353" i="5"/>
  <c r="B365" i="5" s="1"/>
  <c r="B352" i="5"/>
  <c r="B364" i="5" s="1"/>
  <c r="B376" i="5" s="1"/>
  <c r="B351" i="5"/>
  <c r="B363" i="5" s="1"/>
  <c r="B375" i="5" s="1"/>
  <c r="X61" i="19" l="1"/>
  <c r="CH61" i="19" s="1"/>
  <c r="X62" i="19"/>
  <c r="CD62" i="19" s="1"/>
  <c r="X63" i="19"/>
  <c r="CH63" i="19" s="1"/>
  <c r="X64" i="19"/>
  <c r="CH64" i="19" s="1"/>
  <c r="X53" i="19"/>
  <c r="CH53" i="19" s="1"/>
  <c r="X54" i="19"/>
  <c r="CD54" i="19" s="1"/>
  <c r="X55" i="19"/>
  <c r="CD55" i="19" s="1"/>
  <c r="X56" i="19"/>
  <c r="CD56" i="19" s="1"/>
  <c r="AZ50" i="19"/>
  <c r="AZ51" i="19"/>
  <c r="AZ52" i="19"/>
  <c r="AZ53" i="19"/>
  <c r="AZ54" i="19"/>
  <c r="AZ55" i="19"/>
  <c r="AZ56" i="19"/>
  <c r="AZ57" i="19"/>
  <c r="AZ58" i="19"/>
  <c r="AZ59" i="19"/>
  <c r="AZ61" i="19"/>
  <c r="AZ62" i="19"/>
  <c r="AZ63" i="19"/>
  <c r="AZ64" i="19"/>
  <c r="X57" i="19"/>
  <c r="CD57" i="19" s="1"/>
  <c r="X58" i="19"/>
  <c r="CD58" i="19" s="1"/>
  <c r="X59" i="19"/>
  <c r="CD59" i="19" s="1"/>
  <c r="X60" i="19"/>
  <c r="CD60" i="19" s="1"/>
  <c r="K50" i="19"/>
  <c r="C40" i="54" s="1"/>
  <c r="K51" i="19"/>
  <c r="C41" i="54" s="1"/>
  <c r="K52" i="19"/>
  <c r="C42" i="54" s="1"/>
  <c r="K53" i="19"/>
  <c r="C43" i="54" s="1"/>
  <c r="K54" i="19"/>
  <c r="C44" i="54" s="1"/>
  <c r="K55" i="19"/>
  <c r="C45" i="54" s="1"/>
  <c r="K56" i="19"/>
  <c r="C46" i="54" s="1"/>
  <c r="K57" i="19"/>
  <c r="C47" i="54" s="1"/>
  <c r="K58" i="19"/>
  <c r="C48" i="54" s="1"/>
  <c r="K59" i="19"/>
  <c r="C49" i="54" s="1"/>
  <c r="K60" i="19"/>
  <c r="C50" i="54" s="1"/>
  <c r="K61" i="19"/>
  <c r="C51" i="54" s="1"/>
  <c r="K62" i="19"/>
  <c r="C52" i="54" s="1"/>
  <c r="K63" i="19"/>
  <c r="C53" i="54" s="1"/>
  <c r="K64" i="19"/>
  <c r="C54" i="54" s="1"/>
  <c r="AB50" i="19"/>
  <c r="R28" i="52" s="1"/>
  <c r="AB51" i="19"/>
  <c r="R29" i="52" s="1"/>
  <c r="AB52" i="19"/>
  <c r="R30" i="52" s="1"/>
  <c r="AB53" i="19"/>
  <c r="R31" i="52" s="1"/>
  <c r="AB54" i="19"/>
  <c r="R32" i="52" s="1"/>
  <c r="AB55" i="19"/>
  <c r="R33" i="52" s="1"/>
  <c r="AB56" i="19"/>
  <c r="R34" i="52" s="1"/>
  <c r="AB57" i="19"/>
  <c r="R35" i="52" s="1"/>
  <c r="X50" i="19"/>
  <c r="X51" i="19"/>
  <c r="X52" i="19"/>
  <c r="AZ60" i="19"/>
  <c r="AB58" i="19"/>
  <c r="R36" i="52" s="1"/>
  <c r="AB59" i="19"/>
  <c r="R37" i="52" s="1"/>
  <c r="AB60" i="19"/>
  <c r="R38" i="52" s="1"/>
  <c r="AB61" i="19"/>
  <c r="R39" i="52" s="1"/>
  <c r="AB62" i="19"/>
  <c r="R40" i="52" s="1"/>
  <c r="AB63" i="19"/>
  <c r="R41" i="52" s="1"/>
  <c r="AB64" i="19"/>
  <c r="R42" i="52" s="1"/>
  <c r="AM50" i="19"/>
  <c r="AM51" i="19" s="1"/>
  <c r="AM52" i="19" s="1"/>
  <c r="AM53" i="19" s="1"/>
  <c r="AM54" i="19" s="1"/>
  <c r="AM55" i="19" s="1"/>
  <c r="AM56" i="19" s="1"/>
  <c r="AM57" i="19" s="1"/>
  <c r="AM58" i="19" s="1"/>
  <c r="AM59" i="19" s="1"/>
  <c r="AM60" i="19" s="1"/>
  <c r="AM61" i="19" s="1"/>
  <c r="AM62" i="19" s="1"/>
  <c r="AM63" i="19" s="1"/>
  <c r="AM64" i="19" s="1"/>
  <c r="AM65" i="19" s="1"/>
  <c r="AM66" i="19" s="1"/>
  <c r="AM67" i="19" s="1"/>
  <c r="AM68" i="19" s="1"/>
  <c r="AM69" i="19" s="1"/>
  <c r="AM70" i="19" s="1"/>
  <c r="AM71" i="19" s="1"/>
  <c r="AM72" i="19" s="1"/>
  <c r="AM73" i="19" s="1"/>
  <c r="AM74" i="19" s="1"/>
  <c r="AM75" i="19" s="1"/>
  <c r="X74" i="19"/>
  <c r="AQ46" i="19"/>
  <c r="AQ48" i="19" s="1"/>
  <c r="AQ49" i="19" s="1"/>
  <c r="AN46" i="19"/>
  <c r="AN48" i="19" s="1"/>
  <c r="AO46" i="19"/>
  <c r="AO48" i="19" s="1"/>
  <c r="AO49" i="19" s="1"/>
  <c r="AL46" i="19"/>
  <c r="AL48" i="19" s="1"/>
  <c r="AL49" i="19" s="1"/>
  <c r="AZ75" i="19"/>
  <c r="X66" i="19"/>
  <c r="X67" i="19"/>
  <c r="X68" i="19"/>
  <c r="X69" i="19"/>
  <c r="X71" i="19"/>
  <c r="X72" i="19"/>
  <c r="AB75" i="19"/>
  <c r="X75" i="19"/>
  <c r="K70" i="19"/>
  <c r="C60" i="54" s="1"/>
  <c r="K71" i="19"/>
  <c r="C61" i="54" s="1"/>
  <c r="K72" i="19"/>
  <c r="C62" i="54" s="1"/>
  <c r="K73" i="19"/>
  <c r="C63" i="54" s="1"/>
  <c r="K74" i="19"/>
  <c r="C64" i="54" s="1"/>
  <c r="K75" i="19"/>
  <c r="C65" i="54" s="1"/>
  <c r="C737" i="6"/>
  <c r="C749" i="6" s="1"/>
  <c r="C761" i="6" s="1"/>
  <c r="C773" i="6" s="1"/>
  <c r="D727" i="6"/>
  <c r="C739" i="6"/>
  <c r="C751" i="6" s="1"/>
  <c r="C763" i="6" s="1"/>
  <c r="C775" i="6" s="1"/>
  <c r="D731" i="6"/>
  <c r="C743" i="6"/>
  <c r="C755" i="6" s="1"/>
  <c r="C767" i="6" s="1"/>
  <c r="C779" i="6" s="1"/>
  <c r="X70" i="19"/>
  <c r="CD70" i="19" s="1"/>
  <c r="P405" i="6"/>
  <c r="P407" i="6"/>
  <c r="BE48" i="19" s="1"/>
  <c r="P409" i="6"/>
  <c r="P411" i="6"/>
  <c r="P422" i="6"/>
  <c r="P424" i="6"/>
  <c r="BK49" i="19" s="1"/>
  <c r="P426" i="6"/>
  <c r="P428" i="6"/>
  <c r="P430" i="6"/>
  <c r="P432" i="6"/>
  <c r="BD50" i="19" s="1"/>
  <c r="P434" i="6"/>
  <c r="P436" i="6"/>
  <c r="BK50" i="19" s="1"/>
  <c r="P438" i="6"/>
  <c r="P440" i="6"/>
  <c r="P442" i="6"/>
  <c r="P444" i="6"/>
  <c r="BD51" i="19" s="1"/>
  <c r="P446" i="6"/>
  <c r="P448" i="6"/>
  <c r="BK51" i="19" s="1"/>
  <c r="P450" i="6"/>
  <c r="P452" i="6"/>
  <c r="P454" i="6"/>
  <c r="P456" i="6"/>
  <c r="BD52" i="19" s="1"/>
  <c r="P458" i="6"/>
  <c r="P460" i="6"/>
  <c r="BK52" i="19" s="1"/>
  <c r="P462" i="6"/>
  <c r="P464" i="6"/>
  <c r="P466" i="6"/>
  <c r="P468" i="6"/>
  <c r="BD53" i="19" s="1"/>
  <c r="P470" i="6"/>
  <c r="P472" i="6"/>
  <c r="BK53" i="19" s="1"/>
  <c r="P474" i="6"/>
  <c r="P476" i="6"/>
  <c r="P478" i="6"/>
  <c r="P480" i="6"/>
  <c r="BD54" i="19" s="1"/>
  <c r="P482" i="6"/>
  <c r="P484" i="6"/>
  <c r="BK54" i="19" s="1"/>
  <c r="P486" i="6"/>
  <c r="P488" i="6"/>
  <c r="P490" i="6"/>
  <c r="P492" i="6"/>
  <c r="BD55" i="19" s="1"/>
  <c r="P494" i="6"/>
  <c r="P496" i="6"/>
  <c r="BK55" i="19" s="1"/>
  <c r="P498" i="6"/>
  <c r="P500" i="6"/>
  <c r="P502" i="6"/>
  <c r="P504" i="6"/>
  <c r="BD56" i="19" s="1"/>
  <c r="P506" i="6"/>
  <c r="P508" i="6"/>
  <c r="BK56" i="19" s="1"/>
  <c r="P510" i="6"/>
  <c r="P512" i="6"/>
  <c r="P514" i="6"/>
  <c r="P516" i="6"/>
  <c r="BD57" i="19" s="1"/>
  <c r="P518" i="6"/>
  <c r="P520" i="6"/>
  <c r="BK57" i="19" s="1"/>
  <c r="P522" i="6"/>
  <c r="P524" i="6"/>
  <c r="P526" i="6"/>
  <c r="P528" i="6"/>
  <c r="BD58" i="19" s="1"/>
  <c r="P530" i="6"/>
  <c r="P532" i="6"/>
  <c r="BK58" i="19" s="1"/>
  <c r="P534" i="6"/>
  <c r="P536" i="6"/>
  <c r="P538" i="6"/>
  <c r="P540" i="6"/>
  <c r="BD59" i="19" s="1"/>
  <c r="P542" i="6"/>
  <c r="P544" i="6"/>
  <c r="BK59" i="19" s="1"/>
  <c r="L668" i="6"/>
  <c r="L670" i="6"/>
  <c r="L672" i="6"/>
  <c r="L674" i="6"/>
  <c r="L676" i="6"/>
  <c r="L678" i="6"/>
  <c r="L680" i="6"/>
  <c r="L682" i="6"/>
  <c r="L684" i="6"/>
  <c r="L686" i="6"/>
  <c r="L688" i="6"/>
  <c r="L690" i="6"/>
  <c r="L692" i="6"/>
  <c r="L694" i="6"/>
  <c r="L696" i="6"/>
  <c r="L698" i="6"/>
  <c r="L701" i="6"/>
  <c r="L703" i="6"/>
  <c r="L705" i="6"/>
  <c r="L707" i="6"/>
  <c r="L709" i="6"/>
  <c r="L711" i="6"/>
  <c r="L713" i="6"/>
  <c r="L715" i="6"/>
  <c r="L717" i="6"/>
  <c r="L719" i="6"/>
  <c r="L721" i="6"/>
  <c r="L723" i="6"/>
  <c r="H737" i="6"/>
  <c r="L725" i="6"/>
  <c r="H739" i="6"/>
  <c r="H751" i="6" s="1"/>
  <c r="H763" i="6" s="1"/>
  <c r="H775" i="6" s="1"/>
  <c r="L727" i="6"/>
  <c r="H741" i="6"/>
  <c r="H753" i="6" s="1"/>
  <c r="H765" i="6" s="1"/>
  <c r="H777" i="6" s="1"/>
  <c r="L729" i="6"/>
  <c r="H743" i="6"/>
  <c r="H755" i="6" s="1"/>
  <c r="H767" i="6" s="1"/>
  <c r="H779" i="6" s="1"/>
  <c r="L731" i="6"/>
  <c r="H745" i="6"/>
  <c r="H757" i="6" s="1"/>
  <c r="H769" i="6" s="1"/>
  <c r="H781" i="6" s="1"/>
  <c r="L733" i="6"/>
  <c r="H747" i="6"/>
  <c r="H759" i="6" s="1"/>
  <c r="H771" i="6" s="1"/>
  <c r="H783" i="6" s="1"/>
  <c r="L735" i="6"/>
  <c r="H748" i="6"/>
  <c r="H760" i="6" s="1"/>
  <c r="H772" i="6" s="1"/>
  <c r="H784" i="6" s="1"/>
  <c r="L736" i="6"/>
  <c r="C745" i="6"/>
  <c r="C757" i="6" s="1"/>
  <c r="C769" i="6" s="1"/>
  <c r="C781" i="6" s="1"/>
  <c r="P406" i="6"/>
  <c r="P410" i="6"/>
  <c r="P412" i="6"/>
  <c r="BK48" i="19" s="1"/>
  <c r="P413" i="6"/>
  <c r="BI49" i="19" s="1"/>
  <c r="P415" i="6"/>
  <c r="P417" i="6"/>
  <c r="P419" i="6"/>
  <c r="BE49" i="19" s="1"/>
  <c r="P421" i="6"/>
  <c r="P423" i="6"/>
  <c r="P425" i="6"/>
  <c r="P427" i="6"/>
  <c r="P429" i="6"/>
  <c r="P431" i="6"/>
  <c r="BE50" i="19" s="1"/>
  <c r="P433" i="6"/>
  <c r="P435" i="6"/>
  <c r="P437" i="6"/>
  <c r="P439" i="6"/>
  <c r="P441" i="6"/>
  <c r="P443" i="6"/>
  <c r="BE51" i="19" s="1"/>
  <c r="P445" i="6"/>
  <c r="P447" i="6"/>
  <c r="P449" i="6"/>
  <c r="P451" i="6"/>
  <c r="P453" i="6"/>
  <c r="P455" i="6"/>
  <c r="BE52" i="19" s="1"/>
  <c r="P457" i="6"/>
  <c r="P459" i="6"/>
  <c r="P461" i="6"/>
  <c r="P463" i="6"/>
  <c r="P465" i="6"/>
  <c r="P467" i="6"/>
  <c r="BE53" i="19" s="1"/>
  <c r="P469" i="6"/>
  <c r="P471" i="6"/>
  <c r="P473" i="6"/>
  <c r="P475" i="6"/>
  <c r="P477" i="6"/>
  <c r="P479" i="6"/>
  <c r="BE54" i="19" s="1"/>
  <c r="P481" i="6"/>
  <c r="P483" i="6"/>
  <c r="P485" i="6"/>
  <c r="P487" i="6"/>
  <c r="P489" i="6"/>
  <c r="P491" i="6"/>
  <c r="BE55" i="19" s="1"/>
  <c r="P493" i="6"/>
  <c r="P495" i="6"/>
  <c r="P497" i="6"/>
  <c r="P499" i="6"/>
  <c r="P501" i="6"/>
  <c r="P503" i="6"/>
  <c r="BE56" i="19" s="1"/>
  <c r="P505" i="6"/>
  <c r="P507" i="6"/>
  <c r="P509" i="6"/>
  <c r="P511" i="6"/>
  <c r="P513" i="6"/>
  <c r="P515" i="6"/>
  <c r="BE57" i="19" s="1"/>
  <c r="P517" i="6"/>
  <c r="P519" i="6"/>
  <c r="P521" i="6"/>
  <c r="P523" i="6"/>
  <c r="P525" i="6"/>
  <c r="P527" i="6"/>
  <c r="BE58" i="19" s="1"/>
  <c r="P529" i="6"/>
  <c r="P531" i="6"/>
  <c r="P533" i="6"/>
  <c r="P535" i="6"/>
  <c r="P537" i="6"/>
  <c r="P539" i="6"/>
  <c r="BE59" i="19" s="1"/>
  <c r="P541" i="6"/>
  <c r="P543" i="6"/>
  <c r="K66" i="19"/>
  <c r="C56" i="54" s="1"/>
  <c r="K67" i="19"/>
  <c r="C57" i="54" s="1"/>
  <c r="K68" i="19"/>
  <c r="C58" i="54" s="1"/>
  <c r="K69" i="19"/>
  <c r="C59" i="54" s="1"/>
  <c r="L669" i="6"/>
  <c r="L671" i="6"/>
  <c r="L673" i="6"/>
  <c r="L675" i="6"/>
  <c r="L677" i="6"/>
  <c r="L679" i="6"/>
  <c r="L681" i="6"/>
  <c r="L683" i="6"/>
  <c r="L685" i="6"/>
  <c r="L687" i="6"/>
  <c r="L689" i="6"/>
  <c r="L691" i="6"/>
  <c r="L693" i="6"/>
  <c r="L695" i="6"/>
  <c r="L697" i="6"/>
  <c r="L699" i="6"/>
  <c r="L700" i="6"/>
  <c r="L702" i="6"/>
  <c r="L704" i="6"/>
  <c r="L706" i="6"/>
  <c r="L708" i="6"/>
  <c r="L710" i="6"/>
  <c r="L712" i="6"/>
  <c r="L714" i="6"/>
  <c r="L716" i="6"/>
  <c r="L718" i="6"/>
  <c r="L720" i="6"/>
  <c r="L722" i="6"/>
  <c r="L724" i="6"/>
  <c r="H738" i="6"/>
  <c r="H750" i="6" s="1"/>
  <c r="H762" i="6" s="1"/>
  <c r="H774" i="6" s="1"/>
  <c r="L726" i="6"/>
  <c r="H740" i="6"/>
  <c r="H752" i="6" s="1"/>
  <c r="H764" i="6" s="1"/>
  <c r="H776" i="6" s="1"/>
  <c r="L728" i="6"/>
  <c r="H742" i="6"/>
  <c r="H754" i="6" s="1"/>
  <c r="H766" i="6" s="1"/>
  <c r="H778" i="6" s="1"/>
  <c r="L730" i="6"/>
  <c r="H744" i="6"/>
  <c r="H756" i="6" s="1"/>
  <c r="H768" i="6" s="1"/>
  <c r="H780" i="6" s="1"/>
  <c r="L732" i="6"/>
  <c r="H746" i="6"/>
  <c r="H758" i="6" s="1"/>
  <c r="H770" i="6" s="1"/>
  <c r="H782" i="6" s="1"/>
  <c r="L734" i="6"/>
  <c r="AB66" i="19"/>
  <c r="R44" i="52" s="1"/>
  <c r="AB67" i="19"/>
  <c r="R45" i="52" s="1"/>
  <c r="AB68" i="19"/>
  <c r="R46" i="52" s="1"/>
  <c r="AB69" i="19"/>
  <c r="R47" i="52" s="1"/>
  <c r="AB70" i="19"/>
  <c r="R48" i="52" s="1"/>
  <c r="AB71" i="19"/>
  <c r="R49" i="52" s="1"/>
  <c r="AB72" i="19"/>
  <c r="R50" i="52" s="1"/>
  <c r="AB73" i="19"/>
  <c r="R51" i="52" s="1"/>
  <c r="AB74" i="19"/>
  <c r="R52" i="52" s="1"/>
  <c r="C741" i="6"/>
  <c r="C753" i="6" s="1"/>
  <c r="C765" i="6" s="1"/>
  <c r="C777" i="6" s="1"/>
  <c r="D735" i="6"/>
  <c r="C747" i="6"/>
  <c r="C759" i="6" s="1"/>
  <c r="C771" i="6" s="1"/>
  <c r="C783" i="6" s="1"/>
  <c r="C738" i="6"/>
  <c r="C750" i="6" s="1"/>
  <c r="C762" i="6" s="1"/>
  <c r="C774" i="6" s="1"/>
  <c r="C740" i="6"/>
  <c r="C752" i="6" s="1"/>
  <c r="C764" i="6" s="1"/>
  <c r="C776" i="6" s="1"/>
  <c r="C742" i="6"/>
  <c r="C754" i="6" s="1"/>
  <c r="C766" i="6" s="1"/>
  <c r="C778" i="6" s="1"/>
  <c r="C744" i="6"/>
  <c r="C756" i="6" s="1"/>
  <c r="C768" i="6" s="1"/>
  <c r="C780" i="6" s="1"/>
  <c r="C746" i="6"/>
  <c r="C758" i="6" s="1"/>
  <c r="C770" i="6" s="1"/>
  <c r="C782" i="6" s="1"/>
  <c r="C748" i="6"/>
  <c r="C760" i="6" s="1"/>
  <c r="C772" i="6" s="1"/>
  <c r="C784" i="6" s="1"/>
  <c r="X73" i="19"/>
  <c r="AP46" i="19"/>
  <c r="AP48" i="19" s="1"/>
  <c r="AP49" i="19" s="1"/>
  <c r="BC19" i="19"/>
  <c r="BC23" i="19"/>
  <c r="BC24" i="19"/>
  <c r="BC30" i="19"/>
  <c r="BC20" i="19"/>
  <c r="BC21" i="19"/>
  <c r="BC28" i="19"/>
  <c r="BC29" i="19"/>
  <c r="BC43" i="19"/>
  <c r="BC44" i="19"/>
  <c r="BC45" i="19"/>
  <c r="BC18" i="19"/>
  <c r="AZ49" i="19"/>
  <c r="BC22" i="19"/>
  <c r="BC26" i="19"/>
  <c r="AK46" i="19"/>
  <c r="AK48" i="19" s="1"/>
  <c r="AK49" i="19" s="1"/>
  <c r="AJ46" i="19"/>
  <c r="AJ48" i="19" s="1"/>
  <c r="AJ49" i="19" s="1"/>
  <c r="BC17" i="19"/>
  <c r="V399" i="21"/>
  <c r="V400" i="21"/>
  <c r="V397" i="21"/>
  <c r="V398" i="21"/>
  <c r="BC46" i="19"/>
  <c r="D241" i="6"/>
  <c r="D245" i="6"/>
  <c r="D509" i="6"/>
  <c r="D513" i="6"/>
  <c r="D517" i="6"/>
  <c r="D521" i="6"/>
  <c r="D525" i="6"/>
  <c r="D529" i="6"/>
  <c r="D533" i="6"/>
  <c r="D537" i="6"/>
  <c r="D541" i="6"/>
  <c r="D545" i="6"/>
  <c r="D549" i="6"/>
  <c r="D553" i="6"/>
  <c r="D595" i="6"/>
  <c r="D599" i="6"/>
  <c r="D603" i="6"/>
  <c r="D607" i="6"/>
  <c r="D611" i="6"/>
  <c r="D615" i="6"/>
  <c r="D619" i="6"/>
  <c r="D623" i="6"/>
  <c r="D627" i="6"/>
  <c r="D631" i="6"/>
  <c r="D635" i="6"/>
  <c r="D639" i="6"/>
  <c r="D643" i="6"/>
  <c r="D647" i="6"/>
  <c r="D651" i="6"/>
  <c r="D655" i="6"/>
  <c r="D659" i="6"/>
  <c r="D663" i="6"/>
  <c r="D667" i="6"/>
  <c r="D671" i="6"/>
  <c r="D675" i="6"/>
  <c r="D679" i="6"/>
  <c r="D683" i="6"/>
  <c r="D687" i="6"/>
  <c r="D691" i="6"/>
  <c r="D695" i="6"/>
  <c r="D699" i="6"/>
  <c r="D701" i="6"/>
  <c r="D705" i="6"/>
  <c r="D709" i="6"/>
  <c r="D713" i="6"/>
  <c r="D717" i="6"/>
  <c r="D721" i="6"/>
  <c r="D725" i="6"/>
  <c r="D729" i="6"/>
  <c r="D733" i="6"/>
  <c r="D512" i="6"/>
  <c r="D516" i="6"/>
  <c r="D520" i="6"/>
  <c r="D524" i="6"/>
  <c r="D528" i="6"/>
  <c r="D532" i="6"/>
  <c r="D536" i="6"/>
  <c r="D540" i="6"/>
  <c r="D544" i="6"/>
  <c r="D548" i="6"/>
  <c r="D552" i="6"/>
  <c r="D594" i="6"/>
  <c r="D598" i="6"/>
  <c r="D602" i="6"/>
  <c r="D606" i="6"/>
  <c r="D610" i="6"/>
  <c r="D614" i="6"/>
  <c r="D618" i="6"/>
  <c r="D622" i="6"/>
  <c r="D626" i="6"/>
  <c r="D630" i="6"/>
  <c r="D634" i="6"/>
  <c r="D638" i="6"/>
  <c r="D642" i="6"/>
  <c r="D646" i="6"/>
  <c r="D650" i="6"/>
  <c r="D654" i="6"/>
  <c r="D658" i="6"/>
  <c r="D662" i="6"/>
  <c r="D666" i="6"/>
  <c r="D670" i="6"/>
  <c r="D674" i="6"/>
  <c r="D678" i="6"/>
  <c r="D682" i="6"/>
  <c r="D686" i="6"/>
  <c r="D690" i="6"/>
  <c r="D694" i="6"/>
  <c r="D698" i="6"/>
  <c r="D700" i="6"/>
  <c r="D704" i="6"/>
  <c r="D708" i="6"/>
  <c r="D712" i="6"/>
  <c r="D716" i="6"/>
  <c r="D720" i="6"/>
  <c r="D724" i="6"/>
  <c r="D728" i="6"/>
  <c r="D732" i="6"/>
  <c r="D736" i="6"/>
  <c r="D45" i="6"/>
  <c r="D57" i="6"/>
  <c r="D65" i="6"/>
  <c r="D73" i="6"/>
  <c r="D85" i="6"/>
  <c r="D97" i="6"/>
  <c r="D105" i="6"/>
  <c r="D113" i="6"/>
  <c r="D121" i="6"/>
  <c r="D133" i="6"/>
  <c r="D141" i="6"/>
  <c r="D153" i="6"/>
  <c r="D161" i="6"/>
  <c r="D169" i="6"/>
  <c r="D177" i="6"/>
  <c r="D185" i="6"/>
  <c r="D193" i="6"/>
  <c r="D205" i="6"/>
  <c r="D217" i="6"/>
  <c r="D225" i="6"/>
  <c r="D233" i="6"/>
  <c r="D559" i="6"/>
  <c r="D563" i="6"/>
  <c r="D567" i="6"/>
  <c r="D571" i="6"/>
  <c r="D575" i="6"/>
  <c r="D579" i="6"/>
  <c r="D583" i="6"/>
  <c r="D587" i="6"/>
  <c r="D591" i="6"/>
  <c r="D41" i="6"/>
  <c r="D49" i="6"/>
  <c r="D53" i="6"/>
  <c r="D61" i="6"/>
  <c r="D69" i="6"/>
  <c r="D77" i="6"/>
  <c r="D81" i="6"/>
  <c r="D89" i="6"/>
  <c r="D93" i="6"/>
  <c r="D101" i="6"/>
  <c r="D109" i="6"/>
  <c r="D117" i="6"/>
  <c r="D125" i="6"/>
  <c r="D129" i="6"/>
  <c r="D137" i="6"/>
  <c r="D145" i="6"/>
  <c r="D149" i="6"/>
  <c r="D157" i="6"/>
  <c r="D165" i="6"/>
  <c r="D173" i="6"/>
  <c r="D181" i="6"/>
  <c r="D189" i="6"/>
  <c r="D197" i="6"/>
  <c r="D201" i="6"/>
  <c r="D209" i="6"/>
  <c r="D213" i="6"/>
  <c r="D221" i="6"/>
  <c r="D229" i="6"/>
  <c r="D237" i="6"/>
  <c r="D18" i="6"/>
  <c r="D22" i="6"/>
  <c r="D26" i="6"/>
  <c r="BC25" i="19"/>
  <c r="D558" i="6"/>
  <c r="D562" i="6"/>
  <c r="D566" i="6"/>
  <c r="D570" i="6"/>
  <c r="D574" i="6"/>
  <c r="D578" i="6"/>
  <c r="D582" i="6"/>
  <c r="D586" i="6"/>
  <c r="D590" i="6"/>
  <c r="AB65" i="19"/>
  <c r="R43" i="52" s="1"/>
  <c r="BC27" i="19"/>
  <c r="D249" i="6"/>
  <c r="D253" i="6"/>
  <c r="D257" i="6"/>
  <c r="D261" i="6"/>
  <c r="D265" i="6"/>
  <c r="D269" i="6"/>
  <c r="D273" i="6"/>
  <c r="D277" i="6"/>
  <c r="D281" i="6"/>
  <c r="D285" i="6"/>
  <c r="D289" i="6"/>
  <c r="D293" i="6"/>
  <c r="D297" i="6"/>
  <c r="D301" i="6"/>
  <c r="D305" i="6"/>
  <c r="D309" i="6"/>
  <c r="D313" i="6"/>
  <c r="D317" i="6"/>
  <c r="D321" i="6"/>
  <c r="D325" i="6"/>
  <c r="D329" i="6"/>
  <c r="D333" i="6"/>
  <c r="D337" i="6"/>
  <c r="D341" i="6"/>
  <c r="D345" i="6"/>
  <c r="D349" i="6"/>
  <c r="D523" i="6"/>
  <c r="D527" i="6"/>
  <c r="D531" i="6"/>
  <c r="D535" i="6"/>
  <c r="D539" i="6"/>
  <c r="D543" i="6"/>
  <c r="D547" i="6"/>
  <c r="D551" i="6"/>
  <c r="D555" i="6"/>
  <c r="D557" i="6"/>
  <c r="D561" i="6"/>
  <c r="D565" i="6"/>
  <c r="D569" i="6"/>
  <c r="D573" i="6"/>
  <c r="D577" i="6"/>
  <c r="D581" i="6"/>
  <c r="D585" i="6"/>
  <c r="D589" i="6"/>
  <c r="D593" i="6"/>
  <c r="D597" i="6"/>
  <c r="D601" i="6"/>
  <c r="D605" i="6"/>
  <c r="D609" i="6"/>
  <c r="D613" i="6"/>
  <c r="D617" i="6"/>
  <c r="D621" i="6"/>
  <c r="D625" i="6"/>
  <c r="D629" i="6"/>
  <c r="D633" i="6"/>
  <c r="D637" i="6"/>
  <c r="D641" i="6"/>
  <c r="D645" i="6"/>
  <c r="D649" i="6"/>
  <c r="D653" i="6"/>
  <c r="D657" i="6"/>
  <c r="D661" i="6"/>
  <c r="D665" i="6"/>
  <c r="D702" i="6"/>
  <c r="D706" i="6"/>
  <c r="D710" i="6"/>
  <c r="D714" i="6"/>
  <c r="D718" i="6"/>
  <c r="D722" i="6"/>
  <c r="D726" i="6"/>
  <c r="D730" i="6"/>
  <c r="D734" i="6"/>
  <c r="X65" i="19"/>
  <c r="CD65" i="19" s="1"/>
  <c r="D669" i="6"/>
  <c r="D673" i="6"/>
  <c r="D677" i="6"/>
  <c r="D681" i="6"/>
  <c r="D685" i="6"/>
  <c r="D689" i="6"/>
  <c r="D693" i="6"/>
  <c r="D697" i="6"/>
  <c r="D403" i="6"/>
  <c r="D407" i="6"/>
  <c r="D411" i="6"/>
  <c r="D28" i="6"/>
  <c r="D511" i="6"/>
  <c r="D515" i="6"/>
  <c r="D519" i="6"/>
  <c r="D20" i="6"/>
  <c r="D24" i="6"/>
  <c r="D17" i="6"/>
  <c r="D21" i="6"/>
  <c r="D25" i="6"/>
  <c r="D29" i="6"/>
  <c r="D33" i="6"/>
  <c r="D37" i="6"/>
  <c r="D353" i="6"/>
  <c r="D357" i="6"/>
  <c r="D361" i="6"/>
  <c r="D365" i="6"/>
  <c r="D369" i="6"/>
  <c r="D373" i="6"/>
  <c r="D377" i="6"/>
  <c r="D381" i="6"/>
  <c r="D385" i="6"/>
  <c r="D389" i="6"/>
  <c r="D393" i="6"/>
  <c r="BC16" i="19"/>
  <c r="AT47" i="19"/>
  <c r="D401" i="6"/>
  <c r="D405" i="6"/>
  <c r="D409" i="6"/>
  <c r="BC15" i="19"/>
  <c r="BF42" i="19"/>
  <c r="D5" i="6"/>
  <c r="D7" i="6"/>
  <c r="D9" i="6"/>
  <c r="D11" i="6"/>
  <c r="D13" i="6"/>
  <c r="D15" i="6"/>
  <c r="AB15" i="19"/>
  <c r="AB16" i="19"/>
  <c r="AB17" i="19"/>
  <c r="AB18" i="19"/>
  <c r="AB19" i="19"/>
  <c r="AB20" i="19"/>
  <c r="AB21" i="19"/>
  <c r="AB22" i="19"/>
  <c r="AB23" i="19"/>
  <c r="AB24" i="19"/>
  <c r="AB25" i="19"/>
  <c r="AB26" i="19"/>
  <c r="AB27" i="19"/>
  <c r="R5" i="52" s="1"/>
  <c r="AB28" i="19"/>
  <c r="R6" i="52" s="1"/>
  <c r="AB29" i="19"/>
  <c r="R7" i="52" s="1"/>
  <c r="AB30" i="19"/>
  <c r="R8" i="52" s="1"/>
  <c r="AB31" i="19"/>
  <c r="R9" i="52" s="1"/>
  <c r="AB32" i="19"/>
  <c r="R10" i="52" s="1"/>
  <c r="AB33" i="19"/>
  <c r="R11" i="52" s="1"/>
  <c r="AB34" i="19"/>
  <c r="R12" i="52" s="1"/>
  <c r="AB35" i="19"/>
  <c r="R13" i="52" s="1"/>
  <c r="AB36" i="19"/>
  <c r="R14" i="52" s="1"/>
  <c r="AB37" i="19"/>
  <c r="R15" i="52" s="1"/>
  <c r="AB38" i="19"/>
  <c r="R16" i="52" s="1"/>
  <c r="AB39" i="19"/>
  <c r="R17" i="52" s="1"/>
  <c r="AB40" i="19"/>
  <c r="R18" i="52" s="1"/>
  <c r="AB41" i="19"/>
  <c r="R19" i="52" s="1"/>
  <c r="AB42" i="19"/>
  <c r="R20" i="52" s="1"/>
  <c r="AB43" i="19"/>
  <c r="R21" i="52" s="1"/>
  <c r="AB44" i="19"/>
  <c r="R22" i="52" s="1"/>
  <c r="AB45" i="19"/>
  <c r="R23" i="52" s="1"/>
  <c r="AB46" i="19"/>
  <c r="R24" i="52" s="1"/>
  <c r="AB47" i="19"/>
  <c r="R25" i="52" s="1"/>
  <c r="AB48" i="19"/>
  <c r="R26" i="52" s="1"/>
  <c r="AB49" i="19"/>
  <c r="R27" i="52" s="1"/>
  <c r="X15" i="19"/>
  <c r="CD15" i="19" s="1"/>
  <c r="X17" i="19"/>
  <c r="CD17" i="19" s="1"/>
  <c r="X18" i="19"/>
  <c r="CD18" i="19" s="1"/>
  <c r="X19" i="19"/>
  <c r="CD19" i="19" s="1"/>
  <c r="X20" i="19"/>
  <c r="CD20" i="19" s="1"/>
  <c r="X21" i="19"/>
  <c r="CD21" i="19" s="1"/>
  <c r="X22" i="19"/>
  <c r="CD22" i="19" s="1"/>
  <c r="P414" i="6"/>
  <c r="P416" i="6"/>
  <c r="P418" i="6"/>
  <c r="P420" i="6"/>
  <c r="BD49" i="19" s="1"/>
  <c r="X23" i="19"/>
  <c r="CD23" i="19" s="1"/>
  <c r="X24" i="19"/>
  <c r="CD24" i="19" s="1"/>
  <c r="X25" i="19"/>
  <c r="CD25" i="19" s="1"/>
  <c r="X26" i="19"/>
  <c r="CD26" i="19" s="1"/>
  <c r="D396" i="6"/>
  <c r="J285" i="5"/>
  <c r="Z285" i="21" s="1"/>
  <c r="J287" i="5"/>
  <c r="Z287" i="21" s="1"/>
  <c r="J289" i="5"/>
  <c r="Z289" i="21" s="1"/>
  <c r="J291" i="5"/>
  <c r="Z291" i="21" s="1"/>
  <c r="J293" i="5"/>
  <c r="Z293" i="21" s="1"/>
  <c r="J295" i="5"/>
  <c r="Z295" i="21" s="1"/>
  <c r="J297" i="5"/>
  <c r="Z297" i="21" s="1"/>
  <c r="J299" i="5"/>
  <c r="Z299" i="21" s="1"/>
  <c r="J301" i="5"/>
  <c r="Z301" i="21" s="1"/>
  <c r="J303" i="5"/>
  <c r="Z303" i="21" s="1"/>
  <c r="J305" i="5"/>
  <c r="Z305" i="21" s="1"/>
  <c r="J307" i="5"/>
  <c r="Z307" i="21" s="1"/>
  <c r="J309" i="5"/>
  <c r="Z309" i="21" s="1"/>
  <c r="J311" i="5"/>
  <c r="Z311" i="21" s="1"/>
  <c r="J313" i="5"/>
  <c r="Z313" i="21" s="1"/>
  <c r="J315" i="5"/>
  <c r="Z315" i="21" s="1"/>
  <c r="J317" i="5"/>
  <c r="J319" i="5"/>
  <c r="J321" i="5"/>
  <c r="J323" i="5"/>
  <c r="J325" i="5"/>
  <c r="J327" i="5"/>
  <c r="J329" i="5"/>
  <c r="J331" i="5"/>
  <c r="J333" i="5"/>
  <c r="J335" i="5"/>
  <c r="J337" i="5"/>
  <c r="J339" i="5"/>
  <c r="J341" i="5"/>
  <c r="J259" i="5"/>
  <c r="Z259" i="21" s="1"/>
  <c r="J261" i="5"/>
  <c r="Z261" i="21" s="1"/>
  <c r="J263" i="5"/>
  <c r="Z263" i="21" s="1"/>
  <c r="J265" i="5"/>
  <c r="Z265" i="21" s="1"/>
  <c r="J267" i="5"/>
  <c r="Z267" i="21" s="1"/>
  <c r="J269" i="5"/>
  <c r="Z269" i="21" s="1"/>
  <c r="J271" i="5"/>
  <c r="Z271" i="21" s="1"/>
  <c r="J273" i="5"/>
  <c r="Z273" i="21" s="1"/>
  <c r="J275" i="5"/>
  <c r="Z275" i="21" s="1"/>
  <c r="J277" i="5"/>
  <c r="Z277" i="21" s="1"/>
  <c r="J279" i="5"/>
  <c r="Z279" i="21" s="1"/>
  <c r="J281" i="5"/>
  <c r="Z281" i="21" s="1"/>
  <c r="J283" i="5"/>
  <c r="Z283" i="21" s="1"/>
  <c r="S63" i="21"/>
  <c r="S65" i="21"/>
  <c r="S67" i="21"/>
  <c r="S69" i="21"/>
  <c r="S71" i="21"/>
  <c r="S73" i="21"/>
  <c r="S75" i="21"/>
  <c r="S77" i="21"/>
  <c r="S79" i="21"/>
  <c r="S81" i="21"/>
  <c r="S83" i="21"/>
  <c r="S85" i="21"/>
  <c r="S87" i="21"/>
  <c r="S89" i="21"/>
  <c r="S91" i="21"/>
  <c r="S93" i="21"/>
  <c r="S95" i="21"/>
  <c r="S97" i="21"/>
  <c r="S99" i="21"/>
  <c r="S101" i="21"/>
  <c r="S103" i="21"/>
  <c r="S105" i="21"/>
  <c r="S107" i="21"/>
  <c r="S109" i="21"/>
  <c r="S111" i="21"/>
  <c r="S113" i="21"/>
  <c r="S115" i="21"/>
  <c r="S117" i="21"/>
  <c r="S119" i="21"/>
  <c r="S121" i="21"/>
  <c r="S123" i="21"/>
  <c r="S125" i="21"/>
  <c r="S127" i="21"/>
  <c r="S129" i="21"/>
  <c r="S131" i="21"/>
  <c r="S133" i="21"/>
  <c r="S135" i="21"/>
  <c r="S137" i="21"/>
  <c r="S139" i="21"/>
  <c r="S141" i="21"/>
  <c r="S143" i="21"/>
  <c r="S145" i="21"/>
  <c r="S147" i="21"/>
  <c r="S149" i="21"/>
  <c r="S151" i="21"/>
  <c r="S153" i="21"/>
  <c r="S155" i="21"/>
  <c r="S157" i="21"/>
  <c r="S159" i="21"/>
  <c r="S161" i="21"/>
  <c r="S163" i="21"/>
  <c r="S165" i="21"/>
  <c r="S62" i="21"/>
  <c r="S64" i="21"/>
  <c r="S66" i="21"/>
  <c r="S68" i="21"/>
  <c r="S70" i="21"/>
  <c r="S72" i="21"/>
  <c r="S74" i="21"/>
  <c r="S76" i="21"/>
  <c r="S78" i="21"/>
  <c r="S80" i="21"/>
  <c r="S82" i="21"/>
  <c r="S84" i="21"/>
  <c r="S86" i="21"/>
  <c r="S88" i="21"/>
  <c r="S90" i="21"/>
  <c r="S92" i="21"/>
  <c r="S94" i="21"/>
  <c r="S96" i="21"/>
  <c r="S98" i="21"/>
  <c r="S100" i="21"/>
  <c r="S102" i="21"/>
  <c r="S104" i="21"/>
  <c r="S106" i="21"/>
  <c r="S108" i="21"/>
  <c r="S110" i="21"/>
  <c r="S112" i="21"/>
  <c r="S114" i="21"/>
  <c r="S116" i="21"/>
  <c r="S118" i="21"/>
  <c r="S120" i="21"/>
  <c r="S122" i="21"/>
  <c r="S124" i="21"/>
  <c r="S126" i="21"/>
  <c r="S128" i="21"/>
  <c r="S130" i="21"/>
  <c r="S132" i="21"/>
  <c r="S134" i="21"/>
  <c r="S136" i="21"/>
  <c r="S138" i="21"/>
  <c r="S140" i="21"/>
  <c r="S142" i="21"/>
  <c r="S144" i="21"/>
  <c r="S146" i="21"/>
  <c r="S148" i="21"/>
  <c r="S150" i="21"/>
  <c r="S152" i="21"/>
  <c r="S154" i="21"/>
  <c r="S156" i="21"/>
  <c r="S158" i="21"/>
  <c r="S160" i="21"/>
  <c r="S162" i="21"/>
  <c r="S164" i="21"/>
  <c r="S166" i="21"/>
  <c r="J179" i="21"/>
  <c r="S179" i="21" s="1"/>
  <c r="J181" i="21"/>
  <c r="S181" i="21" s="1"/>
  <c r="J183" i="21"/>
  <c r="S183" i="21" s="1"/>
  <c r="J185" i="21"/>
  <c r="S185" i="21" s="1"/>
  <c r="J187" i="21"/>
  <c r="S187" i="21" s="1"/>
  <c r="J189" i="21"/>
  <c r="S189" i="21" s="1"/>
  <c r="J191" i="21"/>
  <c r="J193" i="21"/>
  <c r="J195" i="21"/>
  <c r="J197" i="21"/>
  <c r="J199" i="21"/>
  <c r="J201" i="21"/>
  <c r="J203" i="21"/>
  <c r="J205" i="21"/>
  <c r="J207" i="21"/>
  <c r="J209" i="21"/>
  <c r="J211" i="21"/>
  <c r="J213" i="21"/>
  <c r="J215" i="21"/>
  <c r="J217" i="21"/>
  <c r="J219" i="21"/>
  <c r="J221" i="21"/>
  <c r="J223" i="21"/>
  <c r="J225" i="21"/>
  <c r="J227" i="21"/>
  <c r="J229" i="21"/>
  <c r="J231" i="21"/>
  <c r="J233" i="21"/>
  <c r="J235" i="21"/>
  <c r="J237" i="21"/>
  <c r="J239" i="21"/>
  <c r="J241" i="21"/>
  <c r="J243" i="21"/>
  <c r="J245" i="21"/>
  <c r="J247" i="21"/>
  <c r="J249" i="21"/>
  <c r="J251" i="21"/>
  <c r="J253" i="21"/>
  <c r="J255" i="21"/>
  <c r="J257" i="21"/>
  <c r="J259" i="21"/>
  <c r="J261" i="21"/>
  <c r="J263" i="21"/>
  <c r="J265" i="21"/>
  <c r="S51" i="21"/>
  <c r="S53" i="21"/>
  <c r="S55" i="21"/>
  <c r="S57" i="21"/>
  <c r="S59" i="21"/>
  <c r="S61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J195" i="5"/>
  <c r="J197" i="5"/>
  <c r="J199" i="5"/>
  <c r="Z199" i="21" s="1"/>
  <c r="J201" i="5"/>
  <c r="J203" i="5"/>
  <c r="J205" i="5"/>
  <c r="J207" i="5"/>
  <c r="Z207" i="21" s="1"/>
  <c r="J209" i="5"/>
  <c r="J211" i="5"/>
  <c r="J213" i="5"/>
  <c r="J215" i="5"/>
  <c r="Z215" i="21" s="1"/>
  <c r="J217" i="5"/>
  <c r="J219" i="5"/>
  <c r="J221" i="5"/>
  <c r="J223" i="5"/>
  <c r="Z223" i="21" s="1"/>
  <c r="J225" i="5"/>
  <c r="J227" i="5"/>
  <c r="J229" i="5"/>
  <c r="J231" i="5"/>
  <c r="Z231" i="21" s="1"/>
  <c r="J233" i="5"/>
  <c r="J235" i="5"/>
  <c r="J237" i="5"/>
  <c r="J239" i="5"/>
  <c r="J241" i="5"/>
  <c r="J243" i="5"/>
  <c r="J245" i="5"/>
  <c r="J247" i="5"/>
  <c r="J249" i="5"/>
  <c r="J251" i="5"/>
  <c r="J253" i="5"/>
  <c r="J255" i="5"/>
  <c r="J257" i="5"/>
  <c r="Z257" i="21" s="1"/>
  <c r="L56" i="6"/>
  <c r="L392" i="6"/>
  <c r="L416" i="6"/>
  <c r="L440" i="6"/>
  <c r="L464" i="6"/>
  <c r="L488" i="6"/>
  <c r="C7" i="49"/>
  <c r="C9" i="49"/>
  <c r="C11" i="49"/>
  <c r="C13" i="49"/>
  <c r="C15" i="49"/>
  <c r="C17" i="49"/>
  <c r="C19" i="49"/>
  <c r="C21" i="49"/>
  <c r="C23" i="49"/>
  <c r="C25" i="49"/>
  <c r="C27" i="49"/>
  <c r="C29" i="49"/>
  <c r="C31" i="49"/>
  <c r="C33" i="49"/>
  <c r="C35" i="49"/>
  <c r="C37" i="49"/>
  <c r="C39" i="49"/>
  <c r="C41" i="49"/>
  <c r="C43" i="49"/>
  <c r="C45" i="49"/>
  <c r="C47" i="49"/>
  <c r="C49" i="49"/>
  <c r="C51" i="49"/>
  <c r="C53" i="49"/>
  <c r="L500" i="6"/>
  <c r="L404" i="6"/>
  <c r="L428" i="6"/>
  <c r="L452" i="6"/>
  <c r="L476" i="6"/>
  <c r="J6" i="5"/>
  <c r="Z6" i="21" s="1"/>
  <c r="J8" i="5"/>
  <c r="J10" i="5"/>
  <c r="J16" i="5"/>
  <c r="J146" i="5"/>
  <c r="Z146" i="21" s="1"/>
  <c r="J148" i="5"/>
  <c r="J150" i="5"/>
  <c r="J152" i="5"/>
  <c r="J154" i="5"/>
  <c r="Z154" i="21" s="1"/>
  <c r="J156" i="5"/>
  <c r="J158" i="5"/>
  <c r="J160" i="5"/>
  <c r="J162" i="5"/>
  <c r="J164" i="5"/>
  <c r="J166" i="5"/>
  <c r="J168" i="5"/>
  <c r="J170" i="5"/>
  <c r="J172" i="5"/>
  <c r="J174" i="5"/>
  <c r="J176" i="5"/>
  <c r="J178" i="5"/>
  <c r="Z178" i="21" s="1"/>
  <c r="J180" i="5"/>
  <c r="J182" i="5"/>
  <c r="J184" i="5"/>
  <c r="J186" i="5"/>
  <c r="Z186" i="21" s="1"/>
  <c r="J188" i="5"/>
  <c r="J190" i="5"/>
  <c r="J192" i="5"/>
  <c r="J344" i="5"/>
  <c r="J346" i="5"/>
  <c r="J348" i="5"/>
  <c r="J196" i="5"/>
  <c r="Z196" i="21" s="1"/>
  <c r="J198" i="5"/>
  <c r="Z198" i="21" s="1"/>
  <c r="J200" i="5"/>
  <c r="Z200" i="21" s="1"/>
  <c r="J202" i="5"/>
  <c r="Z202" i="21" s="1"/>
  <c r="J204" i="5"/>
  <c r="Z204" i="21" s="1"/>
  <c r="J206" i="5"/>
  <c r="Z206" i="21" s="1"/>
  <c r="J208" i="5"/>
  <c r="Z208" i="21" s="1"/>
  <c r="J210" i="5"/>
  <c r="Z210" i="21" s="1"/>
  <c r="J212" i="5"/>
  <c r="Z212" i="21" s="1"/>
  <c r="J214" i="5"/>
  <c r="Z214" i="21" s="1"/>
  <c r="J216" i="5"/>
  <c r="Z216" i="21" s="1"/>
  <c r="J218" i="5"/>
  <c r="Z218" i="21" s="1"/>
  <c r="J220" i="5"/>
  <c r="Z220" i="21" s="1"/>
  <c r="J222" i="5"/>
  <c r="Z222" i="21" s="1"/>
  <c r="J224" i="5"/>
  <c r="Z224" i="21" s="1"/>
  <c r="J226" i="5"/>
  <c r="Z226" i="21" s="1"/>
  <c r="J228" i="5"/>
  <c r="Z228" i="21" s="1"/>
  <c r="J230" i="5"/>
  <c r="Z230" i="21" s="1"/>
  <c r="J232" i="5"/>
  <c r="Z232" i="21" s="1"/>
  <c r="J234" i="5"/>
  <c r="Z234" i="21" s="1"/>
  <c r="J236" i="5"/>
  <c r="J238" i="5"/>
  <c r="J240" i="5"/>
  <c r="J242" i="5"/>
  <c r="J244" i="5"/>
  <c r="J246" i="5"/>
  <c r="J248" i="5"/>
  <c r="J250" i="5"/>
  <c r="J252" i="5"/>
  <c r="J254" i="5"/>
  <c r="J256" i="5"/>
  <c r="J258" i="5"/>
  <c r="Z258" i="21" s="1"/>
  <c r="J260" i="5"/>
  <c r="Z260" i="21" s="1"/>
  <c r="J262" i="5"/>
  <c r="Z262" i="21" s="1"/>
  <c r="J264" i="5"/>
  <c r="Z264" i="21" s="1"/>
  <c r="J266" i="5"/>
  <c r="Z266" i="21" s="1"/>
  <c r="J268" i="5"/>
  <c r="Z268" i="21" s="1"/>
  <c r="J270" i="5"/>
  <c r="Z270" i="21" s="1"/>
  <c r="J272" i="5"/>
  <c r="Z272" i="21" s="1"/>
  <c r="J274" i="5"/>
  <c r="Z274" i="21" s="1"/>
  <c r="J276" i="5"/>
  <c r="Z276" i="21" s="1"/>
  <c r="J278" i="5"/>
  <c r="Z278" i="21" s="1"/>
  <c r="J280" i="5"/>
  <c r="Z280" i="21" s="1"/>
  <c r="J282" i="5"/>
  <c r="Z282" i="21" s="1"/>
  <c r="J284" i="5"/>
  <c r="Z284" i="21" s="1"/>
  <c r="J286" i="5"/>
  <c r="Z286" i="21" s="1"/>
  <c r="J288" i="5"/>
  <c r="Z288" i="21" s="1"/>
  <c r="J290" i="5"/>
  <c r="Z290" i="21" s="1"/>
  <c r="J292" i="5"/>
  <c r="Z292" i="21" s="1"/>
  <c r="J294" i="5"/>
  <c r="Z294" i="21" s="1"/>
  <c r="J296" i="5"/>
  <c r="Z296" i="21" s="1"/>
  <c r="J298" i="5"/>
  <c r="Z298" i="21" s="1"/>
  <c r="J300" i="5"/>
  <c r="Z300" i="21" s="1"/>
  <c r="J302" i="5"/>
  <c r="Z302" i="21" s="1"/>
  <c r="J304" i="5"/>
  <c r="Z304" i="21" s="1"/>
  <c r="J306" i="5"/>
  <c r="Z306" i="21" s="1"/>
  <c r="J308" i="5"/>
  <c r="Z308" i="21" s="1"/>
  <c r="J310" i="5"/>
  <c r="Z310" i="21" s="1"/>
  <c r="J312" i="5"/>
  <c r="Z312" i="21" s="1"/>
  <c r="J314" i="5"/>
  <c r="Z314" i="21" s="1"/>
  <c r="J316" i="5"/>
  <c r="Z316" i="21" s="1"/>
  <c r="J318" i="5"/>
  <c r="J320" i="5"/>
  <c r="J322" i="5"/>
  <c r="J324" i="5"/>
  <c r="J326" i="5"/>
  <c r="J328" i="5"/>
  <c r="J330" i="5"/>
  <c r="J332" i="5"/>
  <c r="J334" i="5"/>
  <c r="J336" i="5"/>
  <c r="J338" i="5"/>
  <c r="J340" i="5"/>
  <c r="J342" i="5"/>
  <c r="U240" i="21"/>
  <c r="V240" i="21" s="1"/>
  <c r="U274" i="21"/>
  <c r="V274" i="21" s="1"/>
  <c r="U276" i="21"/>
  <c r="V276" i="21" s="1"/>
  <c r="J365" i="5"/>
  <c r="J367" i="5"/>
  <c r="J369" i="5"/>
  <c r="J371" i="5"/>
  <c r="J373" i="5"/>
  <c r="J375" i="5"/>
  <c r="J377" i="5"/>
  <c r="J379" i="5"/>
  <c r="J381" i="5"/>
  <c r="J383" i="5"/>
  <c r="J385" i="5"/>
  <c r="J387" i="5"/>
  <c r="J389" i="5"/>
  <c r="J391" i="5"/>
  <c r="J393" i="5"/>
  <c r="J395" i="5"/>
  <c r="J396" i="5"/>
  <c r="J194" i="5"/>
  <c r="Z194" i="21" s="1"/>
  <c r="J5" i="5"/>
  <c r="Z5" i="21" s="1"/>
  <c r="J7" i="5"/>
  <c r="Z7" i="21" s="1"/>
  <c r="J9" i="5"/>
  <c r="Z9" i="21" s="1"/>
  <c r="J11" i="5"/>
  <c r="Z11" i="21" s="1"/>
  <c r="J12" i="5"/>
  <c r="Z12" i="21" s="1"/>
  <c r="J13" i="5"/>
  <c r="Z13" i="21" s="1"/>
  <c r="J14" i="5"/>
  <c r="Z14" i="21" s="1"/>
  <c r="J15" i="5"/>
  <c r="Z15" i="21" s="1"/>
  <c r="J17" i="5"/>
  <c r="Z17" i="21" s="1"/>
  <c r="J18" i="5"/>
  <c r="Z18" i="21" s="1"/>
  <c r="J19" i="5"/>
  <c r="Z19" i="21" s="1"/>
  <c r="J20" i="5"/>
  <c r="Z20" i="21" s="1"/>
  <c r="J21" i="5"/>
  <c r="Z21" i="21" s="1"/>
  <c r="J22" i="5"/>
  <c r="Z22" i="21" s="1"/>
  <c r="J23" i="5"/>
  <c r="Z23" i="21" s="1"/>
  <c r="J24" i="5"/>
  <c r="Z24" i="21" s="1"/>
  <c r="J25" i="5"/>
  <c r="Z25" i="21" s="1"/>
  <c r="J26" i="5"/>
  <c r="Z26" i="21" s="1"/>
  <c r="J27" i="5"/>
  <c r="Z27" i="21" s="1"/>
  <c r="J28" i="5"/>
  <c r="Z28" i="21" s="1"/>
  <c r="J29" i="5"/>
  <c r="Z29" i="21" s="1"/>
  <c r="J30" i="5"/>
  <c r="Z30" i="21" s="1"/>
  <c r="J31" i="5"/>
  <c r="Z31" i="21" s="1"/>
  <c r="J32" i="5"/>
  <c r="Z32" i="21" s="1"/>
  <c r="J33" i="5"/>
  <c r="Z33" i="21" s="1"/>
  <c r="J34" i="5"/>
  <c r="Z34" i="21" s="1"/>
  <c r="J35" i="5"/>
  <c r="Z35" i="21" s="1"/>
  <c r="J36" i="5"/>
  <c r="Z36" i="21" s="1"/>
  <c r="J37" i="5"/>
  <c r="Z37" i="21" s="1"/>
  <c r="J38" i="5"/>
  <c r="Z38" i="21" s="1"/>
  <c r="J39" i="5"/>
  <c r="Z39" i="21" s="1"/>
  <c r="J40" i="5"/>
  <c r="Z40" i="21" s="1"/>
  <c r="J41" i="5"/>
  <c r="Z41" i="21" s="1"/>
  <c r="J42" i="5"/>
  <c r="Z42" i="21" s="1"/>
  <c r="J43" i="5"/>
  <c r="Z43" i="21" s="1"/>
  <c r="J44" i="5"/>
  <c r="Z44" i="21" s="1"/>
  <c r="J45" i="5"/>
  <c r="Z45" i="21" s="1"/>
  <c r="J46" i="5"/>
  <c r="Z46" i="21" s="1"/>
  <c r="J47" i="5"/>
  <c r="Z47" i="21" s="1"/>
  <c r="J48" i="5"/>
  <c r="Z48" i="21" s="1"/>
  <c r="J49" i="5"/>
  <c r="Z49" i="21" s="1"/>
  <c r="J50" i="5"/>
  <c r="Z50" i="21" s="1"/>
  <c r="J51" i="5"/>
  <c r="Z51" i="21" s="1"/>
  <c r="J52" i="5"/>
  <c r="Z52" i="21" s="1"/>
  <c r="J53" i="5"/>
  <c r="Z53" i="21" s="1"/>
  <c r="J54" i="5"/>
  <c r="Z54" i="21" s="1"/>
  <c r="J55" i="5"/>
  <c r="Z55" i="21" s="1"/>
  <c r="J56" i="5"/>
  <c r="Z56" i="21" s="1"/>
  <c r="J57" i="5"/>
  <c r="Z57" i="21" s="1"/>
  <c r="J58" i="5"/>
  <c r="Z58" i="21" s="1"/>
  <c r="J59" i="5"/>
  <c r="Z59" i="21" s="1"/>
  <c r="J60" i="5"/>
  <c r="Z60" i="21" s="1"/>
  <c r="J61" i="5"/>
  <c r="Z61" i="21" s="1"/>
  <c r="J62" i="5"/>
  <c r="Z62" i="21" s="1"/>
  <c r="J63" i="5"/>
  <c r="Z63" i="21" s="1"/>
  <c r="J64" i="5"/>
  <c r="Z64" i="21" s="1"/>
  <c r="J65" i="5"/>
  <c r="Z65" i="21" s="1"/>
  <c r="J66" i="5"/>
  <c r="Z66" i="21" s="1"/>
  <c r="J67" i="5"/>
  <c r="Z67" i="21" s="1"/>
  <c r="J68" i="5"/>
  <c r="Z68" i="21" s="1"/>
  <c r="J69" i="5"/>
  <c r="Z69" i="21" s="1"/>
  <c r="J70" i="5"/>
  <c r="Z70" i="21" s="1"/>
  <c r="J71" i="5"/>
  <c r="Z71" i="21" s="1"/>
  <c r="J72" i="5"/>
  <c r="Z72" i="21" s="1"/>
  <c r="J73" i="5"/>
  <c r="Z73" i="21" s="1"/>
  <c r="J74" i="5"/>
  <c r="Z74" i="21" s="1"/>
  <c r="J75" i="5"/>
  <c r="Z75" i="21" s="1"/>
  <c r="J76" i="5"/>
  <c r="Z76" i="21" s="1"/>
  <c r="J77" i="5"/>
  <c r="Z77" i="21" s="1"/>
  <c r="J78" i="5"/>
  <c r="Z78" i="21" s="1"/>
  <c r="J79" i="5"/>
  <c r="Z79" i="21" s="1"/>
  <c r="J80" i="5"/>
  <c r="Z80" i="21" s="1"/>
  <c r="J81" i="5"/>
  <c r="Z81" i="21" s="1"/>
  <c r="J82" i="5"/>
  <c r="Z82" i="21" s="1"/>
  <c r="J83" i="5"/>
  <c r="Z83" i="21" s="1"/>
  <c r="J84" i="5"/>
  <c r="Z84" i="21" s="1"/>
  <c r="J85" i="5"/>
  <c r="Z85" i="21" s="1"/>
  <c r="J86" i="5"/>
  <c r="Z86" i="21" s="1"/>
  <c r="J87" i="5"/>
  <c r="Z87" i="21" s="1"/>
  <c r="J88" i="5"/>
  <c r="Z88" i="21" s="1"/>
  <c r="J89" i="5"/>
  <c r="Z89" i="21" s="1"/>
  <c r="J90" i="5"/>
  <c r="Z90" i="21" s="1"/>
  <c r="J91" i="5"/>
  <c r="Z91" i="21" s="1"/>
  <c r="J92" i="5"/>
  <c r="Z92" i="21" s="1"/>
  <c r="J93" i="5"/>
  <c r="Z93" i="21" s="1"/>
  <c r="J94" i="5"/>
  <c r="Z94" i="21" s="1"/>
  <c r="J95" i="5"/>
  <c r="Z95" i="21" s="1"/>
  <c r="J96" i="5"/>
  <c r="Z96" i="21" s="1"/>
  <c r="J97" i="5"/>
  <c r="Z97" i="21" s="1"/>
  <c r="J98" i="5"/>
  <c r="Z98" i="21" s="1"/>
  <c r="J99" i="5"/>
  <c r="Z99" i="21" s="1"/>
  <c r="J100" i="5"/>
  <c r="Z100" i="21" s="1"/>
  <c r="J101" i="5"/>
  <c r="Z101" i="21" s="1"/>
  <c r="J102" i="5"/>
  <c r="Z102" i="21" s="1"/>
  <c r="J103" i="5"/>
  <c r="Z103" i="21" s="1"/>
  <c r="J104" i="5"/>
  <c r="Z104" i="21" s="1"/>
  <c r="J105" i="5"/>
  <c r="Z105" i="21" s="1"/>
  <c r="J106" i="5"/>
  <c r="Z106" i="21" s="1"/>
  <c r="J107" i="5"/>
  <c r="Z107" i="21" s="1"/>
  <c r="J108" i="5"/>
  <c r="Z108" i="21" s="1"/>
  <c r="J109" i="5"/>
  <c r="Z109" i="21" s="1"/>
  <c r="J110" i="5"/>
  <c r="Z110" i="21" s="1"/>
  <c r="J111" i="5"/>
  <c r="Z111" i="21" s="1"/>
  <c r="J112" i="5"/>
  <c r="Z112" i="21" s="1"/>
  <c r="J113" i="5"/>
  <c r="Z113" i="21" s="1"/>
  <c r="J114" i="5"/>
  <c r="Z114" i="21" s="1"/>
  <c r="J115" i="5"/>
  <c r="Z115" i="21" s="1"/>
  <c r="J116" i="5"/>
  <c r="Z116" i="21" s="1"/>
  <c r="J117" i="5"/>
  <c r="Z117" i="21" s="1"/>
  <c r="J118" i="5"/>
  <c r="Z118" i="21" s="1"/>
  <c r="J119" i="5"/>
  <c r="Z119" i="21" s="1"/>
  <c r="J120" i="5"/>
  <c r="Z120" i="21" s="1"/>
  <c r="J121" i="5"/>
  <c r="Z121" i="21" s="1"/>
  <c r="J122" i="5"/>
  <c r="Z122" i="21" s="1"/>
  <c r="J123" i="5"/>
  <c r="Z123" i="21" s="1"/>
  <c r="J124" i="5"/>
  <c r="Z124" i="21" s="1"/>
  <c r="J125" i="5"/>
  <c r="Z125" i="21" s="1"/>
  <c r="J126" i="5"/>
  <c r="Z126" i="21" s="1"/>
  <c r="J127" i="5"/>
  <c r="Z127" i="21" s="1"/>
  <c r="J128" i="5"/>
  <c r="Z128" i="21" s="1"/>
  <c r="J129" i="5"/>
  <c r="Z129" i="21" s="1"/>
  <c r="J130" i="5"/>
  <c r="Z130" i="21" s="1"/>
  <c r="J131" i="5"/>
  <c r="Z131" i="21" s="1"/>
  <c r="J132" i="5"/>
  <c r="Z132" i="21" s="1"/>
  <c r="J133" i="5"/>
  <c r="Z133" i="21" s="1"/>
  <c r="J134" i="5"/>
  <c r="Z134" i="21" s="1"/>
  <c r="J135" i="5"/>
  <c r="Z135" i="21" s="1"/>
  <c r="J136" i="5"/>
  <c r="Z136" i="21" s="1"/>
  <c r="J137" i="5"/>
  <c r="Z137" i="21" s="1"/>
  <c r="J138" i="5"/>
  <c r="Z138" i="21" s="1"/>
  <c r="J139" i="5"/>
  <c r="Z139" i="21" s="1"/>
  <c r="J140" i="5"/>
  <c r="Z140" i="21" s="1"/>
  <c r="J141" i="5"/>
  <c r="Z141" i="21" s="1"/>
  <c r="J142" i="5"/>
  <c r="Z142" i="21" s="1"/>
  <c r="J143" i="5"/>
  <c r="Z143" i="21" s="1"/>
  <c r="J144" i="5"/>
  <c r="Z144" i="21" s="1"/>
  <c r="J145" i="5"/>
  <c r="Z145" i="21" s="1"/>
  <c r="J147" i="5"/>
  <c r="Z147" i="21" s="1"/>
  <c r="J149" i="5"/>
  <c r="Z149" i="21" s="1"/>
  <c r="J151" i="5"/>
  <c r="Z151" i="21" s="1"/>
  <c r="J153" i="5"/>
  <c r="Z153" i="21" s="1"/>
  <c r="J155" i="5"/>
  <c r="Z155" i="21" s="1"/>
  <c r="J157" i="5"/>
  <c r="Z157" i="21" s="1"/>
  <c r="J159" i="5"/>
  <c r="Z159" i="21" s="1"/>
  <c r="J161" i="5"/>
  <c r="Z161" i="21" s="1"/>
  <c r="J163" i="5"/>
  <c r="Z163" i="21" s="1"/>
  <c r="J165" i="5"/>
  <c r="Z165" i="21" s="1"/>
  <c r="J167" i="5"/>
  <c r="Z167" i="21" s="1"/>
  <c r="J169" i="5"/>
  <c r="Z169" i="21" s="1"/>
  <c r="J171" i="5"/>
  <c r="Z171" i="21" s="1"/>
  <c r="J173" i="5"/>
  <c r="Z173" i="21" s="1"/>
  <c r="J175" i="5"/>
  <c r="Z175" i="21" s="1"/>
  <c r="J177" i="5"/>
  <c r="Z177" i="21" s="1"/>
  <c r="J179" i="5"/>
  <c r="Z179" i="21" s="1"/>
  <c r="J181" i="5"/>
  <c r="Z181" i="21" s="1"/>
  <c r="J183" i="5"/>
  <c r="Z183" i="21" s="1"/>
  <c r="J185" i="5"/>
  <c r="Z185" i="21" s="1"/>
  <c r="J187" i="5"/>
  <c r="Z187" i="21" s="1"/>
  <c r="J189" i="5"/>
  <c r="Z189" i="21" s="1"/>
  <c r="J191" i="5"/>
  <c r="Z191" i="21" s="1"/>
  <c r="J193" i="5"/>
  <c r="Z193" i="21" s="1"/>
  <c r="J343" i="5"/>
  <c r="J345" i="5"/>
  <c r="J347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6" i="5"/>
  <c r="J368" i="5"/>
  <c r="J370" i="5"/>
  <c r="J372" i="5"/>
  <c r="J374" i="5"/>
  <c r="J376" i="5"/>
  <c r="J378" i="5"/>
  <c r="J380" i="5"/>
  <c r="J382" i="5"/>
  <c r="J384" i="5"/>
  <c r="J386" i="5"/>
  <c r="J388" i="5"/>
  <c r="J390" i="5"/>
  <c r="J392" i="5"/>
  <c r="J394" i="5"/>
  <c r="D414" i="6"/>
  <c r="D416" i="6"/>
  <c r="D418" i="6"/>
  <c r="D420" i="6"/>
  <c r="D422" i="6"/>
  <c r="D424" i="6"/>
  <c r="D426" i="6"/>
  <c r="D428" i="6"/>
  <c r="D430" i="6"/>
  <c r="D432" i="6"/>
  <c r="D434" i="6"/>
  <c r="D436" i="6"/>
  <c r="D438" i="6"/>
  <c r="D440" i="6"/>
  <c r="D442" i="6"/>
  <c r="D444" i="6"/>
  <c r="D446" i="6"/>
  <c r="D460" i="6"/>
  <c r="D462" i="6"/>
  <c r="D464" i="6"/>
  <c r="D466" i="6"/>
  <c r="D468" i="6"/>
  <c r="D470" i="6"/>
  <c r="D472" i="6"/>
  <c r="D474" i="6"/>
  <c r="D476" i="6"/>
  <c r="D478" i="6"/>
  <c r="D480" i="6"/>
  <c r="D482" i="6"/>
  <c r="D484" i="6"/>
  <c r="D486" i="6"/>
  <c r="D488" i="6"/>
  <c r="D490" i="6"/>
  <c r="D492" i="6"/>
  <c r="D494" i="6"/>
  <c r="D496" i="6"/>
  <c r="D498" i="6"/>
  <c r="D500" i="6"/>
  <c r="D502" i="6"/>
  <c r="D504" i="6"/>
  <c r="D506" i="6"/>
  <c r="D508" i="6"/>
  <c r="D448" i="6"/>
  <c r="D450" i="6"/>
  <c r="D452" i="6"/>
  <c r="D454" i="6"/>
  <c r="D456" i="6"/>
  <c r="D458" i="6"/>
  <c r="X27" i="19"/>
  <c r="CD27" i="19" s="1"/>
  <c r="X28" i="19"/>
  <c r="CD28" i="19" s="1"/>
  <c r="X29" i="19"/>
  <c r="CD29" i="19" s="1"/>
  <c r="X30" i="19"/>
  <c r="CD30" i="19" s="1"/>
  <c r="X31" i="19"/>
  <c r="CD31" i="19" s="1"/>
  <c r="X32" i="19"/>
  <c r="CD32" i="19" s="1"/>
  <c r="X33" i="19"/>
  <c r="CD33" i="19" s="1"/>
  <c r="X34" i="19"/>
  <c r="CD34" i="19" s="1"/>
  <c r="X35" i="19"/>
  <c r="CD35" i="19" s="1"/>
  <c r="X36" i="19"/>
  <c r="CD36" i="19" s="1"/>
  <c r="X37" i="19"/>
  <c r="CD37" i="19" s="1"/>
  <c r="X38" i="19"/>
  <c r="CD38" i="19" s="1"/>
  <c r="X39" i="19"/>
  <c r="CD39" i="19" s="1"/>
  <c r="X40" i="19"/>
  <c r="CD40" i="19" s="1"/>
  <c r="X41" i="19"/>
  <c r="CD41" i="19" s="1"/>
  <c r="X42" i="19"/>
  <c r="CD42" i="19" s="1"/>
  <c r="X43" i="19"/>
  <c r="CD43" i="19" s="1"/>
  <c r="P396" i="6"/>
  <c r="BD47" i="19" s="1"/>
  <c r="P397" i="6"/>
  <c r="P398" i="6"/>
  <c r="P399" i="6"/>
  <c r="P400" i="6"/>
  <c r="BK47" i="19" s="1"/>
  <c r="X44" i="19"/>
  <c r="CD44" i="19" s="1"/>
  <c r="X45" i="19"/>
  <c r="CD45" i="19" s="1"/>
  <c r="X46" i="19"/>
  <c r="CD46" i="19" s="1"/>
  <c r="X47" i="19"/>
  <c r="CD47" i="19" s="1"/>
  <c r="D398" i="6"/>
  <c r="D400" i="6"/>
  <c r="D404" i="6"/>
  <c r="L548" i="6"/>
  <c r="L608" i="6"/>
  <c r="BG39" i="19"/>
  <c r="BG41" i="19"/>
  <c r="BC31" i="19"/>
  <c r="BC32" i="19"/>
  <c r="BC33" i="19"/>
  <c r="BC34" i="19"/>
  <c r="BC35" i="19"/>
  <c r="BC36" i="19"/>
  <c r="BC37" i="19"/>
  <c r="BC38" i="19"/>
  <c r="BC39" i="19"/>
  <c r="BC40" i="19"/>
  <c r="BC41" i="19"/>
  <c r="BC42" i="19"/>
  <c r="D406" i="6"/>
  <c r="D408" i="6"/>
  <c r="S180" i="21"/>
  <c r="S182" i="21"/>
  <c r="S184" i="21"/>
  <c r="S186" i="21"/>
  <c r="S188" i="21"/>
  <c r="S190" i="21"/>
  <c r="S192" i="21"/>
  <c r="S194" i="21"/>
  <c r="S196" i="21"/>
  <c r="S198" i="21"/>
  <c r="S200" i="21"/>
  <c r="S202" i="21"/>
  <c r="S204" i="21"/>
  <c r="S206" i="21"/>
  <c r="S208" i="21"/>
  <c r="S210" i="21"/>
  <c r="S212" i="21"/>
  <c r="S214" i="21"/>
  <c r="S216" i="21"/>
  <c r="S218" i="21"/>
  <c r="S220" i="21"/>
  <c r="S222" i="21"/>
  <c r="S224" i="21"/>
  <c r="S226" i="21"/>
  <c r="S228" i="21"/>
  <c r="S230" i="21"/>
  <c r="S232" i="21"/>
  <c r="S234" i="21"/>
  <c r="S236" i="21"/>
  <c r="S238" i="21"/>
  <c r="S240" i="21"/>
  <c r="S242" i="21"/>
  <c r="S244" i="21"/>
  <c r="S246" i="21"/>
  <c r="S248" i="21"/>
  <c r="S250" i="21"/>
  <c r="S252" i="21"/>
  <c r="S254" i="21"/>
  <c r="S39" i="21"/>
  <c r="J40" i="21"/>
  <c r="S52" i="21" s="1"/>
  <c r="J42" i="21"/>
  <c r="S54" i="21" s="1"/>
  <c r="J44" i="21"/>
  <c r="S56" i="21" s="1"/>
  <c r="J46" i="21"/>
  <c r="S58" i="21" s="1"/>
  <c r="J48" i="21"/>
  <c r="S60" i="21" s="1"/>
  <c r="J267" i="21"/>
  <c r="J269" i="21"/>
  <c r="J271" i="21"/>
  <c r="J273" i="21"/>
  <c r="J275" i="21"/>
  <c r="J277" i="21"/>
  <c r="J279" i="21"/>
  <c r="J281" i="21"/>
  <c r="J283" i="21"/>
  <c r="J285" i="21"/>
  <c r="J287" i="21"/>
  <c r="J289" i="21"/>
  <c r="J291" i="21"/>
  <c r="J293" i="21"/>
  <c r="J295" i="21"/>
  <c r="J297" i="21"/>
  <c r="J299" i="21"/>
  <c r="J301" i="21"/>
  <c r="J303" i="21"/>
  <c r="J305" i="21"/>
  <c r="J307" i="21"/>
  <c r="J309" i="21"/>
  <c r="J311" i="21"/>
  <c r="S323" i="21" s="1"/>
  <c r="J313" i="21"/>
  <c r="J315" i="21"/>
  <c r="S327" i="21" s="1"/>
  <c r="J317" i="21"/>
  <c r="J319" i="21"/>
  <c r="S331" i="21" s="1"/>
  <c r="J28" i="21"/>
  <c r="S40" i="21" s="1"/>
  <c r="J30" i="21"/>
  <c r="S42" i="21" s="1"/>
  <c r="J32" i="21"/>
  <c r="S44" i="21" s="1"/>
  <c r="J34" i="21"/>
  <c r="S46" i="21" s="1"/>
  <c r="J36" i="21"/>
  <c r="S48" i="21" s="1"/>
  <c r="J38" i="21"/>
  <c r="S50" i="21" s="1"/>
  <c r="S256" i="21"/>
  <c r="S258" i="21"/>
  <c r="S260" i="21"/>
  <c r="S262" i="21"/>
  <c r="S264" i="21"/>
  <c r="S266" i="21"/>
  <c r="D6" i="6"/>
  <c r="D8" i="6"/>
  <c r="D10" i="6"/>
  <c r="D12" i="6"/>
  <c r="D14" i="6"/>
  <c r="X16" i="19"/>
  <c r="CD16" i="19" s="1"/>
  <c r="D402" i="6"/>
  <c r="D410" i="6"/>
  <c r="X48" i="19"/>
  <c r="CD48" i="19" s="1"/>
  <c r="X49" i="19"/>
  <c r="CD49" i="19" s="1"/>
  <c r="P545" i="6"/>
  <c r="P548" i="6"/>
  <c r="P549" i="6"/>
  <c r="P552" i="6"/>
  <c r="BD60" i="19" s="1"/>
  <c r="P553" i="6"/>
  <c r="P556" i="6"/>
  <c r="BK60" i="19" s="1"/>
  <c r="P557" i="6"/>
  <c r="P560" i="6"/>
  <c r="P561" i="6"/>
  <c r="P564" i="6"/>
  <c r="BD61" i="19" s="1"/>
  <c r="P565" i="6"/>
  <c r="P568" i="6"/>
  <c r="BK61" i="19" s="1"/>
  <c r="P569" i="6"/>
  <c r="P572" i="6"/>
  <c r="P573" i="6"/>
  <c r="P576" i="6"/>
  <c r="BD62" i="19" s="1"/>
  <c r="P577" i="6"/>
  <c r="P580" i="6"/>
  <c r="BK62" i="19" s="1"/>
  <c r="P581" i="6"/>
  <c r="P584" i="6"/>
  <c r="P585" i="6"/>
  <c r="P588" i="6"/>
  <c r="BD63" i="19" s="1"/>
  <c r="P589" i="6"/>
  <c r="P592" i="6"/>
  <c r="BK63" i="19" s="1"/>
  <c r="P593" i="6"/>
  <c r="P596" i="6"/>
  <c r="P597" i="6"/>
  <c r="P600" i="6"/>
  <c r="BD64" i="19" s="1"/>
  <c r="P601" i="6"/>
  <c r="P604" i="6"/>
  <c r="BK64" i="19" s="1"/>
  <c r="P605" i="6"/>
  <c r="BI65" i="19" s="1"/>
  <c r="P608" i="6"/>
  <c r="P609" i="6"/>
  <c r="P612" i="6"/>
  <c r="BD65" i="19" s="1"/>
  <c r="P613" i="6"/>
  <c r="P616" i="6"/>
  <c r="BK65" i="19" s="1"/>
  <c r="P617" i="6"/>
  <c r="BI66" i="19" s="1"/>
  <c r="P620" i="6"/>
  <c r="P621" i="6"/>
  <c r="P624" i="6"/>
  <c r="BD66" i="19" s="1"/>
  <c r="P625" i="6"/>
  <c r="P628" i="6"/>
  <c r="BK66" i="19" s="1"/>
  <c r="P629" i="6"/>
  <c r="BI67" i="19" s="1"/>
  <c r="P632" i="6"/>
  <c r="P633" i="6"/>
  <c r="P636" i="6"/>
  <c r="BD67" i="19" s="1"/>
  <c r="P637" i="6"/>
  <c r="P640" i="6"/>
  <c r="BK67" i="19" s="1"/>
  <c r="P641" i="6"/>
  <c r="BI68" i="19" s="1"/>
  <c r="P644" i="6"/>
  <c r="P645" i="6"/>
  <c r="P648" i="6"/>
  <c r="BD68" i="19" s="1"/>
  <c r="P649" i="6"/>
  <c r="P652" i="6"/>
  <c r="BK68" i="19" s="1"/>
  <c r="P653" i="6"/>
  <c r="BI69" i="19" s="1"/>
  <c r="P656" i="6"/>
  <c r="P657" i="6"/>
  <c r="P660" i="6"/>
  <c r="BD69" i="19" s="1"/>
  <c r="P661" i="6"/>
  <c r="P664" i="6"/>
  <c r="BK69" i="19" s="1"/>
  <c r="P665" i="6"/>
  <c r="BI70" i="19" s="1"/>
  <c r="P668" i="6"/>
  <c r="P669" i="6"/>
  <c r="P672" i="6"/>
  <c r="BD70" i="19" s="1"/>
  <c r="P673" i="6"/>
  <c r="P676" i="6"/>
  <c r="BK70" i="19" s="1"/>
  <c r="P677" i="6"/>
  <c r="BI71" i="19" s="1"/>
  <c r="P680" i="6"/>
  <c r="P681" i="6"/>
  <c r="P684" i="6"/>
  <c r="BD71" i="19" s="1"/>
  <c r="P685" i="6"/>
  <c r="P688" i="6"/>
  <c r="BK71" i="19" s="1"/>
  <c r="P689" i="6"/>
  <c r="BI72" i="19" s="1"/>
  <c r="P692" i="6"/>
  <c r="P693" i="6"/>
  <c r="P696" i="6"/>
  <c r="BD72" i="19" s="1"/>
  <c r="P697" i="6"/>
  <c r="P700" i="6"/>
  <c r="BK72" i="19" s="1"/>
  <c r="P701" i="6"/>
  <c r="BI73" i="19" s="1"/>
  <c r="P704" i="6"/>
  <c r="P705" i="6"/>
  <c r="P708" i="6"/>
  <c r="BD73" i="19" s="1"/>
  <c r="P709" i="6"/>
  <c r="P712" i="6"/>
  <c r="BK73" i="19" s="1"/>
  <c r="P713" i="6"/>
  <c r="BI74" i="19" s="1"/>
  <c r="P716" i="6"/>
  <c r="P717" i="6"/>
  <c r="P720" i="6"/>
  <c r="BD74" i="19" s="1"/>
  <c r="P721" i="6"/>
  <c r="P724" i="6"/>
  <c r="BK74" i="19" s="1"/>
  <c r="P725" i="6"/>
  <c r="BI75" i="19" s="1"/>
  <c r="P728" i="6"/>
  <c r="P729" i="6"/>
  <c r="P732" i="6"/>
  <c r="BD75" i="19" s="1"/>
  <c r="P733" i="6"/>
  <c r="P736" i="6"/>
  <c r="BK75" i="19" s="1"/>
  <c r="D397" i="6"/>
  <c r="P404" i="6"/>
  <c r="AZ15" i="19"/>
  <c r="AZ17" i="19"/>
  <c r="AZ19" i="19"/>
  <c r="AZ21" i="19"/>
  <c r="AZ23" i="19"/>
  <c r="AZ25" i="19"/>
  <c r="AZ27" i="19"/>
  <c r="AZ29" i="19"/>
  <c r="AZ31" i="19"/>
  <c r="AZ33" i="19"/>
  <c r="AZ35" i="19"/>
  <c r="AZ37" i="19"/>
  <c r="AZ39" i="19"/>
  <c r="AZ41" i="19"/>
  <c r="AZ43" i="19"/>
  <c r="AZ45" i="19"/>
  <c r="AZ47" i="19"/>
  <c r="AZ65" i="19"/>
  <c r="BF47" i="19"/>
  <c r="AZ66" i="19"/>
  <c r="AZ67" i="19"/>
  <c r="AZ68" i="19"/>
  <c r="AZ69" i="19"/>
  <c r="AZ70" i="19"/>
  <c r="AZ71" i="19"/>
  <c r="AZ72" i="19"/>
  <c r="AZ73" i="19"/>
  <c r="P546" i="6"/>
  <c r="P547" i="6"/>
  <c r="P550" i="6"/>
  <c r="P551" i="6"/>
  <c r="BE60" i="19" s="1"/>
  <c r="P554" i="6"/>
  <c r="P555" i="6"/>
  <c r="P558" i="6"/>
  <c r="P559" i="6"/>
  <c r="P562" i="6"/>
  <c r="P563" i="6"/>
  <c r="BE61" i="19" s="1"/>
  <c r="P566" i="6"/>
  <c r="P567" i="6"/>
  <c r="P570" i="6"/>
  <c r="P571" i="6"/>
  <c r="P574" i="6"/>
  <c r="P575" i="6"/>
  <c r="BE62" i="19" s="1"/>
  <c r="P578" i="6"/>
  <c r="P579" i="6"/>
  <c r="P582" i="6"/>
  <c r="P583" i="6"/>
  <c r="P586" i="6"/>
  <c r="P587" i="6"/>
  <c r="BE63" i="19" s="1"/>
  <c r="P590" i="6"/>
  <c r="P591" i="6"/>
  <c r="P594" i="6"/>
  <c r="P595" i="6"/>
  <c r="P598" i="6"/>
  <c r="P599" i="6"/>
  <c r="BE64" i="19" s="1"/>
  <c r="P602" i="6"/>
  <c r="P603" i="6"/>
  <c r="P606" i="6"/>
  <c r="P607" i="6"/>
  <c r="P610" i="6"/>
  <c r="P611" i="6"/>
  <c r="BE65" i="19" s="1"/>
  <c r="P614" i="6"/>
  <c r="P615" i="6"/>
  <c r="P618" i="6"/>
  <c r="P619" i="6"/>
  <c r="P622" i="6"/>
  <c r="P623" i="6"/>
  <c r="BE66" i="19" s="1"/>
  <c r="P626" i="6"/>
  <c r="P627" i="6"/>
  <c r="P630" i="6"/>
  <c r="P631" i="6"/>
  <c r="P634" i="6"/>
  <c r="P635" i="6"/>
  <c r="BE67" i="19" s="1"/>
  <c r="P638" i="6"/>
  <c r="P639" i="6"/>
  <c r="P642" i="6"/>
  <c r="P643" i="6"/>
  <c r="P646" i="6"/>
  <c r="P647" i="6"/>
  <c r="BE68" i="19" s="1"/>
  <c r="P650" i="6"/>
  <c r="P651" i="6"/>
  <c r="P654" i="6"/>
  <c r="P655" i="6"/>
  <c r="P658" i="6"/>
  <c r="P659" i="6"/>
  <c r="BE69" i="19" s="1"/>
  <c r="P662" i="6"/>
  <c r="P663" i="6"/>
  <c r="P666" i="6"/>
  <c r="P667" i="6"/>
  <c r="P670" i="6"/>
  <c r="P671" i="6"/>
  <c r="BE70" i="19" s="1"/>
  <c r="P674" i="6"/>
  <c r="P675" i="6"/>
  <c r="P678" i="6"/>
  <c r="P679" i="6"/>
  <c r="P682" i="6"/>
  <c r="P683" i="6"/>
  <c r="BE71" i="19" s="1"/>
  <c r="P686" i="6"/>
  <c r="P687" i="6"/>
  <c r="P690" i="6"/>
  <c r="P691" i="6"/>
  <c r="P694" i="6"/>
  <c r="P695" i="6"/>
  <c r="BE72" i="19" s="1"/>
  <c r="P698" i="6"/>
  <c r="P699" i="6"/>
  <c r="P702" i="6"/>
  <c r="P703" i="6"/>
  <c r="P706" i="6"/>
  <c r="P707" i="6"/>
  <c r="BE73" i="19" s="1"/>
  <c r="P710" i="6"/>
  <c r="P711" i="6"/>
  <c r="P714" i="6"/>
  <c r="P715" i="6"/>
  <c r="P718" i="6"/>
  <c r="P719" i="6"/>
  <c r="BE74" i="19" s="1"/>
  <c r="P722" i="6"/>
  <c r="P723" i="6"/>
  <c r="P726" i="6"/>
  <c r="P727" i="6"/>
  <c r="P730" i="6"/>
  <c r="P731" i="6"/>
  <c r="BE75" i="19" s="1"/>
  <c r="P734" i="6"/>
  <c r="P735" i="6"/>
  <c r="D399" i="6"/>
  <c r="P408" i="6"/>
  <c r="BD48" i="19" s="1"/>
  <c r="D413" i="6"/>
  <c r="D415" i="6"/>
  <c r="D417" i="6"/>
  <c r="D419" i="6"/>
  <c r="D421" i="6"/>
  <c r="D423" i="6"/>
  <c r="D425" i="6"/>
  <c r="D427" i="6"/>
  <c r="D429" i="6"/>
  <c r="D431" i="6"/>
  <c r="D433" i="6"/>
  <c r="D435" i="6"/>
  <c r="D437" i="6"/>
  <c r="D439" i="6"/>
  <c r="D441" i="6"/>
  <c r="D443" i="6"/>
  <c r="D445" i="6"/>
  <c r="D447" i="6"/>
  <c r="D449" i="6"/>
  <c r="D451" i="6"/>
  <c r="D453" i="6"/>
  <c r="D455" i="6"/>
  <c r="D457" i="6"/>
  <c r="D459" i="6"/>
  <c r="D461" i="6"/>
  <c r="D463" i="6"/>
  <c r="D465" i="6"/>
  <c r="D467" i="6"/>
  <c r="D469" i="6"/>
  <c r="D471" i="6"/>
  <c r="D473" i="6"/>
  <c r="D475" i="6"/>
  <c r="D477" i="6"/>
  <c r="D479" i="6"/>
  <c r="D481" i="6"/>
  <c r="D483" i="6"/>
  <c r="D485" i="6"/>
  <c r="D487" i="6"/>
  <c r="D489" i="6"/>
  <c r="D491" i="6"/>
  <c r="D493" i="6"/>
  <c r="D495" i="6"/>
  <c r="D497" i="6"/>
  <c r="D499" i="6"/>
  <c r="D501" i="6"/>
  <c r="D503" i="6"/>
  <c r="D505" i="6"/>
  <c r="D507" i="6"/>
  <c r="AZ16" i="19"/>
  <c r="AZ18" i="19"/>
  <c r="AZ20" i="19"/>
  <c r="AZ22" i="19"/>
  <c r="AZ24" i="19"/>
  <c r="AZ26" i="19"/>
  <c r="AZ28" i="19"/>
  <c r="AZ30" i="19"/>
  <c r="AZ32" i="19"/>
  <c r="AZ34" i="19"/>
  <c r="AZ36" i="19"/>
  <c r="AZ38" i="19"/>
  <c r="AZ40" i="19"/>
  <c r="AZ42" i="19"/>
  <c r="AZ44" i="19"/>
  <c r="AZ46" i="19"/>
  <c r="AZ48" i="19"/>
  <c r="BG20" i="19"/>
  <c r="BG47" i="19"/>
  <c r="K48" i="19"/>
  <c r="C38" i="54" s="1"/>
  <c r="K49" i="19"/>
  <c r="C39" i="54" s="1"/>
  <c r="K65" i="19"/>
  <c r="C55" i="54" s="1"/>
  <c r="AZ74" i="19"/>
  <c r="S268" i="21"/>
  <c r="S270" i="21"/>
  <c r="S272" i="21"/>
  <c r="S274" i="21"/>
  <c r="S276" i="21"/>
  <c r="S278" i="21"/>
  <c r="S280" i="21"/>
  <c r="S282" i="21"/>
  <c r="S284" i="21"/>
  <c r="S286" i="21"/>
  <c r="S288" i="21"/>
  <c r="S290" i="21"/>
  <c r="S292" i="21"/>
  <c r="S294" i="21"/>
  <c r="S296" i="21"/>
  <c r="S298" i="21"/>
  <c r="S300" i="21"/>
  <c r="S302" i="21"/>
  <c r="S304" i="21"/>
  <c r="S306" i="21"/>
  <c r="S308" i="21"/>
  <c r="S310" i="21"/>
  <c r="S312" i="21"/>
  <c r="S314" i="21"/>
  <c r="S316" i="21"/>
  <c r="S318" i="21"/>
  <c r="S320" i="21"/>
  <c r="S322" i="21"/>
  <c r="S324" i="21"/>
  <c r="S326" i="21"/>
  <c r="S328" i="21"/>
  <c r="S330" i="21"/>
  <c r="S332" i="21"/>
  <c r="S334" i="21"/>
  <c r="S336" i="21"/>
  <c r="S338" i="21"/>
  <c r="S340" i="21"/>
  <c r="S342" i="21"/>
  <c r="S344" i="21"/>
  <c r="S346" i="21"/>
  <c r="S348" i="21"/>
  <c r="S350" i="21"/>
  <c r="S352" i="21"/>
  <c r="S354" i="21"/>
  <c r="S356" i="21"/>
  <c r="S358" i="21"/>
  <c r="S360" i="21"/>
  <c r="S362" i="21"/>
  <c r="S364" i="21"/>
  <c r="S366" i="21"/>
  <c r="S368" i="21"/>
  <c r="S370" i="21"/>
  <c r="S372" i="21"/>
  <c r="S374" i="21"/>
  <c r="S376" i="21"/>
  <c r="S378" i="21"/>
  <c r="S380" i="21"/>
  <c r="S382" i="21"/>
  <c r="S383" i="21"/>
  <c r="S371" i="21"/>
  <c r="S333" i="21"/>
  <c r="S335" i="21"/>
  <c r="S337" i="21"/>
  <c r="S339" i="21"/>
  <c r="S341" i="21"/>
  <c r="S343" i="21"/>
  <c r="S345" i="21"/>
  <c r="S347" i="21"/>
  <c r="S349" i="21"/>
  <c r="S351" i="21"/>
  <c r="S353" i="21"/>
  <c r="S355" i="21"/>
  <c r="S357" i="21"/>
  <c r="S359" i="21"/>
  <c r="S361" i="21"/>
  <c r="S363" i="21"/>
  <c r="S365" i="21"/>
  <c r="S367" i="21"/>
  <c r="S369" i="21"/>
  <c r="S373" i="21"/>
  <c r="S375" i="21"/>
  <c r="S377" i="21"/>
  <c r="S379" i="21"/>
  <c r="S381" i="21"/>
  <c r="J29" i="21"/>
  <c r="S41" i="21" s="1"/>
  <c r="J31" i="21"/>
  <c r="S43" i="21" s="1"/>
  <c r="J33" i="21"/>
  <c r="S45" i="21" s="1"/>
  <c r="J35" i="21"/>
  <c r="S47" i="21" s="1"/>
  <c r="J37" i="21"/>
  <c r="S49" i="21" s="1"/>
  <c r="A7" i="50"/>
  <c r="L8" i="6"/>
  <c r="Q8" i="6" s="1"/>
  <c r="L21" i="6"/>
  <c r="L25" i="6"/>
  <c r="L32" i="6"/>
  <c r="L44" i="6"/>
  <c r="L45" i="6"/>
  <c r="L46" i="6"/>
  <c r="L47" i="6"/>
  <c r="L48" i="6"/>
  <c r="L49" i="6"/>
  <c r="L50" i="6"/>
  <c r="L51" i="6"/>
  <c r="L52" i="6"/>
  <c r="L68" i="6"/>
  <c r="L69" i="6"/>
  <c r="L71" i="6"/>
  <c r="L72" i="6"/>
  <c r="L73" i="6"/>
  <c r="L75" i="6"/>
  <c r="L76" i="6"/>
  <c r="D56" i="49"/>
  <c r="L489" i="6" s="1"/>
  <c r="L512" i="6"/>
  <c r="C56" i="49"/>
  <c r="C6" i="49"/>
  <c r="C8" i="49"/>
  <c r="C10" i="49"/>
  <c r="C12" i="49"/>
  <c r="C14" i="49"/>
  <c r="C16" i="49"/>
  <c r="C18" i="49"/>
  <c r="C20" i="49"/>
  <c r="C22" i="49"/>
  <c r="C24" i="49"/>
  <c r="C26" i="49"/>
  <c r="C28" i="49"/>
  <c r="C30" i="49"/>
  <c r="C32" i="49"/>
  <c r="C34" i="49"/>
  <c r="C36" i="49"/>
  <c r="C38" i="49"/>
  <c r="C40" i="49"/>
  <c r="C42" i="49"/>
  <c r="C44" i="49"/>
  <c r="C46" i="49"/>
  <c r="C48" i="49"/>
  <c r="C50" i="49"/>
  <c r="C52" i="49"/>
  <c r="C54" i="49"/>
  <c r="L560" i="6"/>
  <c r="D6" i="49"/>
  <c r="D8" i="49"/>
  <c r="D10" i="49"/>
  <c r="D12" i="49"/>
  <c r="D14" i="49"/>
  <c r="D16" i="49"/>
  <c r="D18" i="49"/>
  <c r="D20" i="49"/>
  <c r="D22" i="49"/>
  <c r="D24" i="49"/>
  <c r="D26" i="49"/>
  <c r="D28" i="49"/>
  <c r="D30" i="49"/>
  <c r="D32" i="49"/>
  <c r="D34" i="49"/>
  <c r="D36" i="49"/>
  <c r="D38" i="49"/>
  <c r="D40" i="49"/>
  <c r="D42" i="49"/>
  <c r="D44" i="49"/>
  <c r="D46" i="49"/>
  <c r="D48" i="49"/>
  <c r="BG18" i="19"/>
  <c r="BG22" i="19"/>
  <c r="BG24" i="19"/>
  <c r="BG26" i="19"/>
  <c r="BG28" i="19"/>
  <c r="BG30" i="19"/>
  <c r="BG32" i="19"/>
  <c r="BG34" i="19"/>
  <c r="BG36" i="19"/>
  <c r="BG38" i="19"/>
  <c r="BG40" i="19"/>
  <c r="BF43" i="19"/>
  <c r="BF44" i="19"/>
  <c r="BF45" i="19"/>
  <c r="BG17" i="19"/>
  <c r="BG19" i="19"/>
  <c r="BG21" i="19"/>
  <c r="BG23" i="19"/>
  <c r="BG25" i="19"/>
  <c r="BG27" i="19"/>
  <c r="BG29" i="19"/>
  <c r="BG31" i="19"/>
  <c r="BG33" i="19"/>
  <c r="BG35" i="19"/>
  <c r="BG37" i="19"/>
  <c r="BG42" i="19"/>
  <c r="BG43" i="19"/>
  <c r="BG44" i="19"/>
  <c r="BG45" i="19"/>
  <c r="BF46" i="19"/>
  <c r="BG46" i="19"/>
  <c r="AS47" i="19"/>
  <c r="H48" i="19"/>
  <c r="BG48" i="19"/>
  <c r="BG49" i="19"/>
  <c r="BG65" i="19"/>
  <c r="AR47" i="19"/>
  <c r="CD53" i="19" l="1"/>
  <c r="CD61" i="19"/>
  <c r="CH59" i="19"/>
  <c r="CH62" i="19"/>
  <c r="Q724" i="6"/>
  <c r="Q676" i="6"/>
  <c r="Q476" i="6"/>
  <c r="Q500" i="6"/>
  <c r="Q416" i="6"/>
  <c r="Q722" i="6"/>
  <c r="Q714" i="6"/>
  <c r="Q706" i="6"/>
  <c r="Q699" i="6"/>
  <c r="Q691" i="6"/>
  <c r="Q683" i="6"/>
  <c r="Q675" i="6"/>
  <c r="Q723" i="6"/>
  <c r="Q715" i="6"/>
  <c r="Q707" i="6"/>
  <c r="Q698" i="6"/>
  <c r="Q690" i="6"/>
  <c r="Q682" i="6"/>
  <c r="Q674" i="6"/>
  <c r="Q708" i="6"/>
  <c r="Q685" i="6"/>
  <c r="Q709" i="6"/>
  <c r="Q668" i="6"/>
  <c r="Q452" i="6"/>
  <c r="Q488" i="6"/>
  <c r="Q720" i="6"/>
  <c r="Q712" i="6"/>
  <c r="Q704" i="6"/>
  <c r="Q697" i="6"/>
  <c r="Q681" i="6"/>
  <c r="Q673" i="6"/>
  <c r="Q721" i="6"/>
  <c r="Q705" i="6"/>
  <c r="Q696" i="6"/>
  <c r="Q688" i="6"/>
  <c r="Q680" i="6"/>
  <c r="Q672" i="6"/>
  <c r="Q440" i="6"/>
  <c r="Q716" i="6"/>
  <c r="Q700" i="6"/>
  <c r="Q693" i="6"/>
  <c r="Q669" i="6"/>
  <c r="Q717" i="6"/>
  <c r="Q692" i="6"/>
  <c r="Q684" i="6"/>
  <c r="Q464" i="6"/>
  <c r="Q718" i="6"/>
  <c r="Q710" i="6"/>
  <c r="Q702" i="6"/>
  <c r="Q695" i="6"/>
  <c r="Q687" i="6"/>
  <c r="Q679" i="6"/>
  <c r="Q671" i="6"/>
  <c r="Q719" i="6"/>
  <c r="Q711" i="6"/>
  <c r="Q703" i="6"/>
  <c r="Q694" i="6"/>
  <c r="Q686" i="6"/>
  <c r="Q678" i="6"/>
  <c r="Q670" i="6"/>
  <c r="BF64" i="19"/>
  <c r="BF60" i="19"/>
  <c r="BF56" i="19"/>
  <c r="BF50" i="19"/>
  <c r="BF63" i="19"/>
  <c r="CD63" i="19"/>
  <c r="BF52" i="19"/>
  <c r="BF51" i="19"/>
  <c r="CH58" i="19"/>
  <c r="CD64" i="19"/>
  <c r="CH56" i="19"/>
  <c r="BF59" i="19"/>
  <c r="BF55" i="19"/>
  <c r="CH57" i="19"/>
  <c r="BF62" i="19"/>
  <c r="BF58" i="19"/>
  <c r="BF54" i="19"/>
  <c r="BF57" i="19"/>
  <c r="CH60" i="19"/>
  <c r="CH55" i="19"/>
  <c r="CH54" i="19"/>
  <c r="BF61" i="19"/>
  <c r="BF53" i="19"/>
  <c r="BI64" i="19"/>
  <c r="BC64" i="19"/>
  <c r="BC62" i="19"/>
  <c r="BI62" i="19"/>
  <c r="BI60" i="19"/>
  <c r="BC60" i="19"/>
  <c r="BA64" i="19"/>
  <c r="W64" i="19"/>
  <c r="W60" i="19"/>
  <c r="BA60" i="19"/>
  <c r="BC59" i="19"/>
  <c r="BI59" i="19"/>
  <c r="BC57" i="19"/>
  <c r="BI57" i="19"/>
  <c r="BC55" i="19"/>
  <c r="BI55" i="19"/>
  <c r="BC53" i="19"/>
  <c r="BI53" i="19"/>
  <c r="BC51" i="19"/>
  <c r="BI51" i="19"/>
  <c r="W55" i="19"/>
  <c r="BA55" i="19"/>
  <c r="BA53" i="19"/>
  <c r="W53" i="19"/>
  <c r="W51" i="19"/>
  <c r="BA51" i="19"/>
  <c r="W61" i="19"/>
  <c r="BA61" i="19"/>
  <c r="BA57" i="19"/>
  <c r="W57" i="19"/>
  <c r="CH52" i="19"/>
  <c r="CD52" i="19"/>
  <c r="BI63" i="19"/>
  <c r="BC63" i="19"/>
  <c r="BC61" i="19"/>
  <c r="BI61" i="19"/>
  <c r="BA62" i="19"/>
  <c r="W62" i="19"/>
  <c r="W58" i="19"/>
  <c r="BA58" i="19"/>
  <c r="BI58" i="19"/>
  <c r="BC58" i="19"/>
  <c r="BC56" i="19"/>
  <c r="BI56" i="19"/>
  <c r="BI54" i="19"/>
  <c r="BC54" i="19"/>
  <c r="BC52" i="19"/>
  <c r="BI52" i="19"/>
  <c r="BC50" i="19"/>
  <c r="BI50" i="19"/>
  <c r="CH51" i="19"/>
  <c r="CD51" i="19"/>
  <c r="W56" i="19"/>
  <c r="BA56" i="19"/>
  <c r="W54" i="19"/>
  <c r="BA54" i="19"/>
  <c r="W52" i="19"/>
  <c r="BA52" i="19"/>
  <c r="W50" i="19"/>
  <c r="BA50" i="19"/>
  <c r="W63" i="19"/>
  <c r="BA63" i="19"/>
  <c r="W59" i="19"/>
  <c r="BA59" i="19"/>
  <c r="CH50" i="19"/>
  <c r="CD50" i="19"/>
  <c r="AO50" i="19"/>
  <c r="AO51" i="19" s="1"/>
  <c r="AO52" i="19" s="1"/>
  <c r="AO53" i="19" s="1"/>
  <c r="AO54" i="19" s="1"/>
  <c r="AO55" i="19" s="1"/>
  <c r="AO56" i="19" s="1"/>
  <c r="AO57" i="19" s="1"/>
  <c r="AO58" i="19" s="1"/>
  <c r="AO59" i="19" s="1"/>
  <c r="AO60" i="19" s="1"/>
  <c r="AO61" i="19" s="1"/>
  <c r="AO62" i="19" s="1"/>
  <c r="AO63" i="19" s="1"/>
  <c r="AO64" i="19" s="1"/>
  <c r="AO65" i="19" s="1"/>
  <c r="AO66" i="19" s="1"/>
  <c r="AO67" i="19" s="1"/>
  <c r="AO68" i="19" s="1"/>
  <c r="AO69" i="19" s="1"/>
  <c r="AO70" i="19" s="1"/>
  <c r="AO71" i="19" s="1"/>
  <c r="AO72" i="19" s="1"/>
  <c r="AO73" i="19" s="1"/>
  <c r="AO74" i="19" s="1"/>
  <c r="AO75" i="19" s="1"/>
  <c r="AJ50" i="19"/>
  <c r="AJ51" i="19" s="1"/>
  <c r="AJ52" i="19" s="1"/>
  <c r="AJ53" i="19" s="1"/>
  <c r="AJ54" i="19" s="1"/>
  <c r="AJ55" i="19" s="1"/>
  <c r="AJ56" i="19" s="1"/>
  <c r="AJ57" i="19" s="1"/>
  <c r="AJ58" i="19" s="1"/>
  <c r="AJ59" i="19" s="1"/>
  <c r="AJ60" i="19" s="1"/>
  <c r="AJ61" i="19" s="1"/>
  <c r="AJ62" i="19" s="1"/>
  <c r="AJ63" i="19" s="1"/>
  <c r="AJ64" i="19" s="1"/>
  <c r="AJ65" i="19" s="1"/>
  <c r="AJ66" i="19" s="1"/>
  <c r="AJ67" i="19" s="1"/>
  <c r="AJ68" i="19" s="1"/>
  <c r="AJ69" i="19" s="1"/>
  <c r="AJ70" i="19" s="1"/>
  <c r="AJ71" i="19" s="1"/>
  <c r="AJ72" i="19" s="1"/>
  <c r="AJ73" i="19" s="1"/>
  <c r="AJ74" i="19" s="1"/>
  <c r="AJ75" i="19" s="1"/>
  <c r="AL50" i="19"/>
  <c r="AL51" i="19" s="1"/>
  <c r="AL52" i="19" s="1"/>
  <c r="AL53" i="19" s="1"/>
  <c r="AL54" i="19" s="1"/>
  <c r="AL55" i="19" s="1"/>
  <c r="AL56" i="19" s="1"/>
  <c r="AL57" i="19" s="1"/>
  <c r="AL58" i="19" s="1"/>
  <c r="AL59" i="19" s="1"/>
  <c r="AL60" i="19" s="1"/>
  <c r="AL61" i="19" s="1"/>
  <c r="AL62" i="19" s="1"/>
  <c r="AL63" i="19" s="1"/>
  <c r="AL64" i="19" s="1"/>
  <c r="AL65" i="19" s="1"/>
  <c r="AL66" i="19" s="1"/>
  <c r="AL67" i="19" s="1"/>
  <c r="AL68" i="19" s="1"/>
  <c r="AL69" i="19" s="1"/>
  <c r="AL70" i="19" s="1"/>
  <c r="AL71" i="19" s="1"/>
  <c r="AL72" i="19" s="1"/>
  <c r="AL73" i="19" s="1"/>
  <c r="AL74" i="19" s="1"/>
  <c r="AL75" i="19" s="1"/>
  <c r="AQ50" i="19"/>
  <c r="AQ51" i="19" s="1"/>
  <c r="AQ52" i="19" s="1"/>
  <c r="AQ53" i="19" s="1"/>
  <c r="AQ54" i="19" s="1"/>
  <c r="AQ55" i="19" s="1"/>
  <c r="AQ56" i="19" s="1"/>
  <c r="AQ57" i="19" s="1"/>
  <c r="AQ58" i="19" s="1"/>
  <c r="AQ59" i="19" s="1"/>
  <c r="AQ60" i="19" s="1"/>
  <c r="AQ61" i="19" s="1"/>
  <c r="AQ62" i="19" s="1"/>
  <c r="AQ63" i="19" s="1"/>
  <c r="AQ64" i="19" s="1"/>
  <c r="AQ65" i="19" s="1"/>
  <c r="AQ66" i="19" s="1"/>
  <c r="AQ67" i="19" s="1"/>
  <c r="AQ68" i="19" s="1"/>
  <c r="AQ69" i="19" s="1"/>
  <c r="AQ70" i="19" s="1"/>
  <c r="AQ71" i="19" s="1"/>
  <c r="AQ72" i="19" s="1"/>
  <c r="AQ73" i="19" s="1"/>
  <c r="AQ74" i="19" s="1"/>
  <c r="AQ75" i="19" s="1"/>
  <c r="AP50" i="19"/>
  <c r="AP51" i="19" s="1"/>
  <c r="AP52" i="19" s="1"/>
  <c r="AP53" i="19" s="1"/>
  <c r="AP54" i="19" s="1"/>
  <c r="AP55" i="19" s="1"/>
  <c r="AP56" i="19" s="1"/>
  <c r="AP57" i="19" s="1"/>
  <c r="AP58" i="19" s="1"/>
  <c r="AP59" i="19" s="1"/>
  <c r="AP60" i="19" s="1"/>
  <c r="AP61" i="19" s="1"/>
  <c r="AP62" i="19" s="1"/>
  <c r="AP63" i="19" s="1"/>
  <c r="AP64" i="19" s="1"/>
  <c r="AP65" i="19" s="1"/>
  <c r="AP66" i="19" s="1"/>
  <c r="AP67" i="19" s="1"/>
  <c r="AP68" i="19" s="1"/>
  <c r="AP69" i="19" s="1"/>
  <c r="AP70" i="19" s="1"/>
  <c r="AP71" i="19" s="1"/>
  <c r="AP72" i="19" s="1"/>
  <c r="AP73" i="19" s="1"/>
  <c r="AP74" i="19" s="1"/>
  <c r="AP75" i="19" s="1"/>
  <c r="AK50" i="19"/>
  <c r="AK51" i="19" s="1"/>
  <c r="AK52" i="19" s="1"/>
  <c r="AK53" i="19" s="1"/>
  <c r="AK54" i="19" s="1"/>
  <c r="AK55" i="19" s="1"/>
  <c r="AK56" i="19" s="1"/>
  <c r="AK57" i="19" s="1"/>
  <c r="AK58" i="19" s="1"/>
  <c r="AK59" i="19" s="1"/>
  <c r="AK60" i="19" s="1"/>
  <c r="AK61" i="19" s="1"/>
  <c r="AK62" i="19" s="1"/>
  <c r="AK63" i="19" s="1"/>
  <c r="AK64" i="19" s="1"/>
  <c r="AK65" i="19" s="1"/>
  <c r="AK66" i="19" s="1"/>
  <c r="AK67" i="19" s="1"/>
  <c r="AK68" i="19" s="1"/>
  <c r="AK69" i="19" s="1"/>
  <c r="AK70" i="19" s="1"/>
  <c r="AK71" i="19" s="1"/>
  <c r="AK72" i="19" s="1"/>
  <c r="AK73" i="19" s="1"/>
  <c r="AK74" i="19" s="1"/>
  <c r="AK75" i="19" s="1"/>
  <c r="AR46" i="19"/>
  <c r="Z394" i="21"/>
  <c r="R394" i="21" s="1"/>
  <c r="Z386" i="21"/>
  <c r="R386" i="21" s="1"/>
  <c r="Z378" i="21"/>
  <c r="R378" i="21" s="1"/>
  <c r="Z370" i="21"/>
  <c r="R370" i="21" s="1"/>
  <c r="Z363" i="21"/>
  <c r="R363" i="21" s="1"/>
  <c r="Z359" i="21"/>
  <c r="R359" i="21" s="1"/>
  <c r="Z355" i="21"/>
  <c r="R355" i="21" s="1"/>
  <c r="Z351" i="21"/>
  <c r="R351" i="21" s="1"/>
  <c r="Z345" i="21"/>
  <c r="R345" i="21" s="1"/>
  <c r="Z396" i="21"/>
  <c r="R396" i="21" s="1"/>
  <c r="Z389" i="21"/>
  <c r="R389" i="21" s="1"/>
  <c r="Z381" i="21"/>
  <c r="R381" i="21" s="1"/>
  <c r="Z373" i="21"/>
  <c r="R373" i="21" s="1"/>
  <c r="Z365" i="21"/>
  <c r="R365" i="21" s="1"/>
  <c r="Z342" i="21"/>
  <c r="R342" i="21" s="1"/>
  <c r="Z334" i="21"/>
  <c r="R334" i="21" s="1"/>
  <c r="Z326" i="21"/>
  <c r="R326" i="21" s="1"/>
  <c r="Z318" i="21"/>
  <c r="R318" i="21" s="1"/>
  <c r="Z344" i="21"/>
  <c r="R344" i="21" s="1"/>
  <c r="Z341" i="21"/>
  <c r="R341" i="21" s="1"/>
  <c r="Z333" i="21"/>
  <c r="R333" i="21" s="1"/>
  <c r="Z325" i="21"/>
  <c r="R325" i="21" s="1"/>
  <c r="Z317" i="21"/>
  <c r="R317" i="21" s="1"/>
  <c r="Z392" i="21"/>
  <c r="R392" i="21" s="1"/>
  <c r="Z384" i="21"/>
  <c r="R384" i="21" s="1"/>
  <c r="Z376" i="21"/>
  <c r="R376" i="21" s="1"/>
  <c r="Z368" i="21"/>
  <c r="R368" i="21" s="1"/>
  <c r="Z362" i="21"/>
  <c r="R362" i="21" s="1"/>
  <c r="Z358" i="21"/>
  <c r="R358" i="21" s="1"/>
  <c r="Z354" i="21"/>
  <c r="R354" i="21" s="1"/>
  <c r="Z350" i="21"/>
  <c r="R350" i="21" s="1"/>
  <c r="Z343" i="21"/>
  <c r="R343" i="21" s="1"/>
  <c r="Z395" i="21"/>
  <c r="R395" i="21" s="1"/>
  <c r="Z387" i="21"/>
  <c r="R387" i="21" s="1"/>
  <c r="Z379" i="21"/>
  <c r="R379" i="21" s="1"/>
  <c r="Z371" i="21"/>
  <c r="R371" i="21" s="1"/>
  <c r="Z340" i="21"/>
  <c r="R340" i="21" s="1"/>
  <c r="Z332" i="21"/>
  <c r="R332" i="21" s="1"/>
  <c r="Z324" i="21"/>
  <c r="R324" i="21" s="1"/>
  <c r="Z339" i="21"/>
  <c r="R339" i="21" s="1"/>
  <c r="Z331" i="21"/>
  <c r="R331" i="21" s="1"/>
  <c r="Z323" i="21"/>
  <c r="R323" i="21" s="1"/>
  <c r="Z390" i="21"/>
  <c r="R390" i="21" s="1"/>
  <c r="Z382" i="21"/>
  <c r="R382" i="21" s="1"/>
  <c r="Z374" i="21"/>
  <c r="R374" i="21" s="1"/>
  <c r="Z366" i="21"/>
  <c r="R366" i="21" s="1"/>
  <c r="Z361" i="21"/>
  <c r="R361" i="21" s="1"/>
  <c r="Z357" i="21"/>
  <c r="R357" i="21" s="1"/>
  <c r="Z353" i="21"/>
  <c r="R353" i="21" s="1"/>
  <c r="Z349" i="21"/>
  <c r="R349" i="21" s="1"/>
  <c r="Z393" i="21"/>
  <c r="R393" i="21" s="1"/>
  <c r="Z385" i="21"/>
  <c r="R385" i="21" s="1"/>
  <c r="Z377" i="21"/>
  <c r="R377" i="21" s="1"/>
  <c r="Z369" i="21"/>
  <c r="R369" i="21" s="1"/>
  <c r="Z338" i="21"/>
  <c r="R338" i="21" s="1"/>
  <c r="Z330" i="21"/>
  <c r="R330" i="21" s="1"/>
  <c r="Z322" i="21"/>
  <c r="R322" i="21" s="1"/>
  <c r="Z348" i="21"/>
  <c r="R348" i="21" s="1"/>
  <c r="Z337" i="21"/>
  <c r="R337" i="21" s="1"/>
  <c r="Z329" i="21"/>
  <c r="R329" i="21" s="1"/>
  <c r="Z321" i="21"/>
  <c r="R321" i="21" s="1"/>
  <c r="Z388" i="21"/>
  <c r="R388" i="21" s="1"/>
  <c r="Z380" i="21"/>
  <c r="R380" i="21" s="1"/>
  <c r="Z372" i="21"/>
  <c r="R372" i="21" s="1"/>
  <c r="Z364" i="21"/>
  <c r="R364" i="21" s="1"/>
  <c r="Z360" i="21"/>
  <c r="R360" i="21" s="1"/>
  <c r="Z356" i="21"/>
  <c r="R356" i="21" s="1"/>
  <c r="Z352" i="21"/>
  <c r="R352" i="21" s="1"/>
  <c r="Z347" i="21"/>
  <c r="R347" i="21" s="1"/>
  <c r="Z391" i="21"/>
  <c r="R391" i="21" s="1"/>
  <c r="Z383" i="21"/>
  <c r="R383" i="21" s="1"/>
  <c r="Z375" i="21"/>
  <c r="R375" i="21" s="1"/>
  <c r="Z367" i="21"/>
  <c r="R367" i="21" s="1"/>
  <c r="Z336" i="21"/>
  <c r="R336" i="21" s="1"/>
  <c r="Z328" i="21"/>
  <c r="R328" i="21" s="1"/>
  <c r="Z320" i="21"/>
  <c r="R320" i="21" s="1"/>
  <c r="Z346" i="21"/>
  <c r="R346" i="21" s="1"/>
  <c r="Z335" i="21"/>
  <c r="R335" i="21" s="1"/>
  <c r="Z327" i="21"/>
  <c r="R327" i="21" s="1"/>
  <c r="Z319" i="21"/>
  <c r="R319" i="21" s="1"/>
  <c r="U254" i="21"/>
  <c r="V254" i="21" s="1"/>
  <c r="Z254" i="21"/>
  <c r="R254" i="21" s="1"/>
  <c r="U238" i="21"/>
  <c r="V238" i="21" s="1"/>
  <c r="Z238" i="21"/>
  <c r="R238" i="21" s="1"/>
  <c r="AA162" i="21"/>
  <c r="Z162" i="21"/>
  <c r="R162" i="21" s="1"/>
  <c r="AA241" i="21"/>
  <c r="Z241" i="21"/>
  <c r="R241" i="21" s="1"/>
  <c r="AA225" i="21"/>
  <c r="Z225" i="21"/>
  <c r="R225" i="21" s="1"/>
  <c r="AA209" i="21"/>
  <c r="Z209" i="21"/>
  <c r="R209" i="21" s="1"/>
  <c r="W244" i="5"/>
  <c r="Z244" i="21"/>
  <c r="R244" i="21" s="1"/>
  <c r="AA184" i="21"/>
  <c r="Z184" i="21"/>
  <c r="R184" i="21" s="1"/>
  <c r="AA176" i="21"/>
  <c r="Z176" i="21"/>
  <c r="R176" i="21" s="1"/>
  <c r="AA160" i="21"/>
  <c r="Z160" i="21"/>
  <c r="R160" i="21" s="1"/>
  <c r="AA152" i="21"/>
  <c r="Z152" i="21"/>
  <c r="R152" i="21" s="1"/>
  <c r="Z255" i="21"/>
  <c r="R255" i="21" s="1"/>
  <c r="AA239" i="21"/>
  <c r="Z239" i="21"/>
  <c r="R239" i="21" s="1"/>
  <c r="U256" i="21"/>
  <c r="V256" i="21" s="1"/>
  <c r="Z256" i="21"/>
  <c r="R256" i="21" s="1"/>
  <c r="U248" i="21"/>
  <c r="V248" i="21" s="1"/>
  <c r="Z248" i="21"/>
  <c r="R248" i="21" s="1"/>
  <c r="W240" i="5"/>
  <c r="Z240" i="21"/>
  <c r="R240" i="21" s="1"/>
  <c r="AA188" i="21"/>
  <c r="Z188" i="21"/>
  <c r="R188" i="21" s="1"/>
  <c r="AA180" i="21"/>
  <c r="Z180" i="21"/>
  <c r="R180" i="21" s="1"/>
  <c r="AA172" i="21"/>
  <c r="Z172" i="21"/>
  <c r="R172" i="21" s="1"/>
  <c r="AA164" i="21"/>
  <c r="Z164" i="21"/>
  <c r="R164" i="21" s="1"/>
  <c r="AA156" i="21"/>
  <c r="Z156" i="21"/>
  <c r="R156" i="21" s="1"/>
  <c r="AA148" i="21"/>
  <c r="Z148" i="21"/>
  <c r="R148" i="21" s="1"/>
  <c r="Z8" i="21"/>
  <c r="R8" i="21" s="1"/>
  <c r="Z251" i="21"/>
  <c r="R251" i="21" s="1"/>
  <c r="Z243" i="21"/>
  <c r="R243" i="21" s="1"/>
  <c r="Z235" i="21"/>
  <c r="R235" i="21" s="1"/>
  <c r="AA227" i="21"/>
  <c r="Z227" i="21"/>
  <c r="R227" i="21" s="1"/>
  <c r="AA219" i="21"/>
  <c r="Z219" i="21"/>
  <c r="R219" i="21" s="1"/>
  <c r="AA211" i="21"/>
  <c r="Z211" i="21"/>
  <c r="R211" i="21" s="1"/>
  <c r="AA203" i="21"/>
  <c r="Z203" i="21"/>
  <c r="R203" i="21" s="1"/>
  <c r="AA195" i="21"/>
  <c r="Z195" i="21"/>
  <c r="R195" i="21" s="1"/>
  <c r="U246" i="21"/>
  <c r="V246" i="21" s="1"/>
  <c r="Z246" i="21"/>
  <c r="R246" i="21" s="1"/>
  <c r="AA170" i="21"/>
  <c r="Z170" i="21"/>
  <c r="R170" i="21" s="1"/>
  <c r="U249" i="21"/>
  <c r="V249" i="21" s="1"/>
  <c r="Z249" i="21"/>
  <c r="R249" i="21" s="1"/>
  <c r="AA233" i="21"/>
  <c r="Z233" i="21"/>
  <c r="R233" i="21" s="1"/>
  <c r="AA217" i="21"/>
  <c r="Z217" i="21"/>
  <c r="R217" i="21" s="1"/>
  <c r="AA201" i="21"/>
  <c r="Z201" i="21"/>
  <c r="R201" i="21" s="1"/>
  <c r="U252" i="21"/>
  <c r="V252" i="21" s="1"/>
  <c r="Z252" i="21"/>
  <c r="R252" i="21" s="1"/>
  <c r="W236" i="5"/>
  <c r="Z236" i="21"/>
  <c r="R236" i="21" s="1"/>
  <c r="AA192" i="21"/>
  <c r="Z192" i="21"/>
  <c r="R192" i="21" s="1"/>
  <c r="AA168" i="21"/>
  <c r="Z168" i="21"/>
  <c r="R168" i="21" s="1"/>
  <c r="Z16" i="21"/>
  <c r="R16" i="21" s="1"/>
  <c r="Z247" i="21"/>
  <c r="R247" i="21" s="1"/>
  <c r="U250" i="21"/>
  <c r="V250" i="21" s="1"/>
  <c r="Z250" i="21"/>
  <c r="R250" i="21" s="1"/>
  <c r="U242" i="21"/>
  <c r="V242" i="21" s="1"/>
  <c r="Z242" i="21"/>
  <c r="R242" i="21" s="1"/>
  <c r="Z190" i="21"/>
  <c r="R190" i="21" s="1"/>
  <c r="Z182" i="21"/>
  <c r="R182" i="21" s="1"/>
  <c r="Z174" i="21"/>
  <c r="R174" i="21" s="1"/>
  <c r="Z166" i="21"/>
  <c r="R166" i="21" s="1"/>
  <c r="Z158" i="21"/>
  <c r="R158" i="21" s="1"/>
  <c r="Z150" i="21"/>
  <c r="R150" i="21" s="1"/>
  <c r="Z10" i="21"/>
  <c r="R10" i="21" s="1"/>
  <c r="Z253" i="21"/>
  <c r="R253" i="21" s="1"/>
  <c r="AA245" i="21"/>
  <c r="Z245" i="21"/>
  <c r="R245" i="21" s="1"/>
  <c r="Z237" i="21"/>
  <c r="R237" i="21" s="1"/>
  <c r="Z229" i="21"/>
  <c r="R229" i="21" s="1"/>
  <c r="Z221" i="21"/>
  <c r="R221" i="21" s="1"/>
  <c r="Z213" i="21"/>
  <c r="R213" i="21" s="1"/>
  <c r="Z205" i="21"/>
  <c r="R205" i="21" s="1"/>
  <c r="Z197" i="21"/>
  <c r="R197" i="21" s="1"/>
  <c r="CH71" i="19"/>
  <c r="CD71" i="19"/>
  <c r="CH66" i="19"/>
  <c r="CD66" i="19"/>
  <c r="CH75" i="19"/>
  <c r="CD75" i="19"/>
  <c r="CH69" i="19"/>
  <c r="CD69" i="19"/>
  <c r="CH68" i="19"/>
  <c r="CD68" i="19"/>
  <c r="CH73" i="19"/>
  <c r="CD73" i="19"/>
  <c r="CH72" i="19"/>
  <c r="CD72" i="19"/>
  <c r="CH67" i="19"/>
  <c r="CD67" i="19"/>
  <c r="CH74" i="19"/>
  <c r="CD74" i="19"/>
  <c r="CH49" i="19"/>
  <c r="CH44" i="19"/>
  <c r="CH41" i="19"/>
  <c r="CH33" i="19"/>
  <c r="CH23" i="19"/>
  <c r="CH40" i="19"/>
  <c r="CH32" i="19"/>
  <c r="CH26" i="19"/>
  <c r="CH18" i="19"/>
  <c r="CH70" i="19"/>
  <c r="CH45" i="19"/>
  <c r="CH42" i="19"/>
  <c r="CH38" i="19"/>
  <c r="CH34" i="19"/>
  <c r="CH30" i="19"/>
  <c r="CH24" i="19"/>
  <c r="CH20" i="19"/>
  <c r="CH15" i="19"/>
  <c r="CH16" i="19"/>
  <c r="CH37" i="19"/>
  <c r="CH29" i="19"/>
  <c r="CH19" i="19"/>
  <c r="CH65" i="19"/>
  <c r="CH48" i="19"/>
  <c r="CH47" i="19"/>
  <c r="CH36" i="19"/>
  <c r="CH28" i="19"/>
  <c r="CH22" i="19"/>
  <c r="W74" i="19"/>
  <c r="CH46" i="19"/>
  <c r="CH43" i="19"/>
  <c r="CH39" i="19"/>
  <c r="CH35" i="19"/>
  <c r="CH31" i="19"/>
  <c r="CH27" i="19"/>
  <c r="CH25" i="19"/>
  <c r="CH21" i="19"/>
  <c r="CH17" i="19"/>
  <c r="W75" i="19"/>
  <c r="BA75" i="19"/>
  <c r="W290" i="5"/>
  <c r="W274" i="5"/>
  <c r="U266" i="21"/>
  <c r="V266" i="21" s="1"/>
  <c r="U258" i="21"/>
  <c r="V258" i="21" s="1"/>
  <c r="R261" i="21"/>
  <c r="W297" i="5"/>
  <c r="W296" i="5"/>
  <c r="W288" i="5"/>
  <c r="U280" i="21"/>
  <c r="V280" i="21" s="1"/>
  <c r="U272" i="21"/>
  <c r="V272" i="21" s="1"/>
  <c r="U264" i="21"/>
  <c r="V264" i="21" s="1"/>
  <c r="W283" i="5"/>
  <c r="R275" i="21"/>
  <c r="AA267" i="21"/>
  <c r="AA259" i="21"/>
  <c r="AA303" i="21"/>
  <c r="R295" i="21"/>
  <c r="AA287" i="21"/>
  <c r="W298" i="5"/>
  <c r="AA277" i="21"/>
  <c r="U302" i="21"/>
  <c r="V302" i="21" s="1"/>
  <c r="W294" i="5"/>
  <c r="W286" i="5"/>
  <c r="W278" i="5"/>
  <c r="U270" i="21"/>
  <c r="V270" i="21" s="1"/>
  <c r="U262" i="21"/>
  <c r="V262" i="21" s="1"/>
  <c r="R257" i="21"/>
  <c r="U281" i="21"/>
  <c r="V281" i="21" s="1"/>
  <c r="W273" i="5"/>
  <c r="R265" i="21"/>
  <c r="W301" i="5"/>
  <c r="R293" i="21"/>
  <c r="AA285" i="21"/>
  <c r="W282" i="5"/>
  <c r="R269" i="21"/>
  <c r="AA289" i="21"/>
  <c r="U300" i="21"/>
  <c r="V300" i="21" s="1"/>
  <c r="W292" i="5"/>
  <c r="W284" i="5"/>
  <c r="W276" i="5"/>
  <c r="U268" i="21"/>
  <c r="V268" i="21" s="1"/>
  <c r="U260" i="21"/>
  <c r="V260" i="21" s="1"/>
  <c r="W279" i="5"/>
  <c r="AA271" i="21"/>
  <c r="AA263" i="21"/>
  <c r="R299" i="21"/>
  <c r="AA291" i="21"/>
  <c r="AT46" i="19"/>
  <c r="AY75" i="19"/>
  <c r="R308" i="21"/>
  <c r="R315" i="21"/>
  <c r="R307" i="21"/>
  <c r="R306" i="21"/>
  <c r="R313" i="21"/>
  <c r="U304" i="21"/>
  <c r="V304" i="21" s="1"/>
  <c r="AA304" i="21"/>
  <c r="R311" i="21"/>
  <c r="R310" i="21"/>
  <c r="R309" i="21"/>
  <c r="U343" i="21"/>
  <c r="V343" i="21" s="1"/>
  <c r="U347" i="21"/>
  <c r="V347" i="21" s="1"/>
  <c r="U328" i="21"/>
  <c r="V328" i="21" s="1"/>
  <c r="U346" i="21"/>
  <c r="V346" i="21" s="1"/>
  <c r="U335" i="21"/>
  <c r="V335" i="21" s="1"/>
  <c r="U327" i="21"/>
  <c r="V327" i="21" s="1"/>
  <c r="W378" i="5"/>
  <c r="W370" i="5"/>
  <c r="W363" i="5"/>
  <c r="W355" i="5"/>
  <c r="U342" i="21"/>
  <c r="V342" i="21" s="1"/>
  <c r="U334" i="21"/>
  <c r="V334" i="21" s="1"/>
  <c r="U326" i="21"/>
  <c r="V326" i="21" s="1"/>
  <c r="U318" i="21"/>
  <c r="V318" i="21" s="1"/>
  <c r="U344" i="21"/>
  <c r="V344" i="21" s="1"/>
  <c r="W317" i="5"/>
  <c r="U332" i="21"/>
  <c r="V332" i="21" s="1"/>
  <c r="W390" i="5"/>
  <c r="W357" i="5"/>
  <c r="W349" i="5"/>
  <c r="U338" i="21"/>
  <c r="V338" i="21" s="1"/>
  <c r="U330" i="21"/>
  <c r="V330" i="21" s="1"/>
  <c r="U322" i="21"/>
  <c r="V322" i="21" s="1"/>
  <c r="W348" i="5"/>
  <c r="AS46" i="19"/>
  <c r="W68" i="19"/>
  <c r="Q726" i="6"/>
  <c r="L738" i="6"/>
  <c r="L750" i="6" s="1"/>
  <c r="L762" i="6" s="1"/>
  <c r="L774" i="6" s="1"/>
  <c r="Q735" i="6"/>
  <c r="L747" i="6"/>
  <c r="L759" i="6" s="1"/>
  <c r="L771" i="6" s="1"/>
  <c r="L783" i="6" s="1"/>
  <c r="Q713" i="6"/>
  <c r="AY74" i="19"/>
  <c r="CG74" i="19" s="1"/>
  <c r="Q701" i="6"/>
  <c r="AY73" i="19"/>
  <c r="AX73" i="19" s="1"/>
  <c r="W71" i="19"/>
  <c r="W67" i="19"/>
  <c r="Q732" i="6"/>
  <c r="L744" i="6"/>
  <c r="L756" i="6" s="1"/>
  <c r="L768" i="6" s="1"/>
  <c r="L780" i="6" s="1"/>
  <c r="Q689" i="6"/>
  <c r="AY72" i="19"/>
  <c r="AX72" i="19" s="1"/>
  <c r="Q677" i="6"/>
  <c r="AY71" i="19"/>
  <c r="AX71" i="19" s="1"/>
  <c r="Q733" i="6"/>
  <c r="L745" i="6"/>
  <c r="L757" i="6" s="1"/>
  <c r="L769" i="6" s="1"/>
  <c r="L781" i="6" s="1"/>
  <c r="Q725" i="6"/>
  <c r="L737" i="6"/>
  <c r="L749" i="6" s="1"/>
  <c r="L761" i="6" s="1"/>
  <c r="L773" i="6" s="1"/>
  <c r="W72" i="19"/>
  <c r="Q734" i="6"/>
  <c r="L746" i="6"/>
  <c r="L758" i="6" s="1"/>
  <c r="L770" i="6" s="1"/>
  <c r="L782" i="6" s="1"/>
  <c r="J748" i="6"/>
  <c r="H749" i="6"/>
  <c r="W69" i="19"/>
  <c r="W73" i="19"/>
  <c r="Q728" i="6"/>
  <c r="L740" i="6"/>
  <c r="L752" i="6" s="1"/>
  <c r="L764" i="6" s="1"/>
  <c r="L776" i="6" s="1"/>
  <c r="Q736" i="6"/>
  <c r="L748" i="6"/>
  <c r="L760" i="6" s="1"/>
  <c r="L772" i="6" s="1"/>
  <c r="L784" i="6" s="1"/>
  <c r="Q729" i="6"/>
  <c r="L741" i="6"/>
  <c r="L753" i="6" s="1"/>
  <c r="L765" i="6" s="1"/>
  <c r="L777" i="6" s="1"/>
  <c r="Q727" i="6"/>
  <c r="L739" i="6"/>
  <c r="L751" i="6" s="1"/>
  <c r="L763" i="6" s="1"/>
  <c r="L775" i="6" s="1"/>
  <c r="W70" i="19"/>
  <c r="W66" i="19"/>
  <c r="Q730" i="6"/>
  <c r="L742" i="6"/>
  <c r="L754" i="6" s="1"/>
  <c r="L766" i="6" s="1"/>
  <c r="L778" i="6" s="1"/>
  <c r="Q731" i="6"/>
  <c r="L743" i="6"/>
  <c r="L755" i="6" s="1"/>
  <c r="L767" i="6" s="1"/>
  <c r="L779" i="6" s="1"/>
  <c r="U339" i="21"/>
  <c r="V339" i="21" s="1"/>
  <c r="W353" i="5"/>
  <c r="U323" i="21"/>
  <c r="V323" i="21" s="1"/>
  <c r="U298" i="21"/>
  <c r="V298" i="21" s="1"/>
  <c r="W341" i="5"/>
  <c r="W265" i="5"/>
  <c r="U310" i="21"/>
  <c r="V310" i="21" s="1"/>
  <c r="U379" i="21"/>
  <c r="V379" i="21" s="1"/>
  <c r="U371" i="21"/>
  <c r="V371" i="21" s="1"/>
  <c r="W333" i="5"/>
  <c r="W241" i="5"/>
  <c r="L28" i="6"/>
  <c r="Q28" i="6" s="1"/>
  <c r="L24" i="6"/>
  <c r="Q24" i="6" s="1"/>
  <c r="L20" i="6"/>
  <c r="Q20" i="6" s="1"/>
  <c r="U324" i="21"/>
  <c r="V324" i="21" s="1"/>
  <c r="U292" i="21"/>
  <c r="V292" i="21" s="1"/>
  <c r="W309" i="5"/>
  <c r="L27" i="6"/>
  <c r="Q27" i="6" s="1"/>
  <c r="L23" i="6"/>
  <c r="Q23" i="6" s="1"/>
  <c r="U395" i="21"/>
  <c r="V395" i="21" s="1"/>
  <c r="U273" i="21"/>
  <c r="V273" i="21" s="1"/>
  <c r="U290" i="21"/>
  <c r="V290" i="21" s="1"/>
  <c r="W293" i="5"/>
  <c r="L74" i="6"/>
  <c r="Q74" i="6" s="1"/>
  <c r="L70" i="6"/>
  <c r="Q70" i="6" s="1"/>
  <c r="L26" i="6"/>
  <c r="Q26" i="6" s="1"/>
  <c r="L22" i="6"/>
  <c r="Q22" i="6" s="1"/>
  <c r="U387" i="21"/>
  <c r="V387" i="21" s="1"/>
  <c r="W255" i="5"/>
  <c r="U282" i="21"/>
  <c r="V282" i="21" s="1"/>
  <c r="S263" i="21"/>
  <c r="S255" i="21"/>
  <c r="AA221" i="21"/>
  <c r="W304" i="5"/>
  <c r="U336" i="21"/>
  <c r="V336" i="21" s="1"/>
  <c r="W34" i="19"/>
  <c r="R303" i="21"/>
  <c r="U284" i="21"/>
  <c r="V284" i="21" s="1"/>
  <c r="W361" i="5"/>
  <c r="W346" i="5"/>
  <c r="W280" i="5"/>
  <c r="W344" i="5"/>
  <c r="W272" i="5"/>
  <c r="W325" i="5"/>
  <c r="W285" i="5"/>
  <c r="U319" i="21"/>
  <c r="V319" i="21" s="1"/>
  <c r="U241" i="21"/>
  <c r="V241" i="21" s="1"/>
  <c r="AA275" i="21"/>
  <c r="U296" i="21"/>
  <c r="V296" i="21" s="1"/>
  <c r="U288" i="21"/>
  <c r="V288" i="21" s="1"/>
  <c r="U312" i="21"/>
  <c r="V312" i="21" s="1"/>
  <c r="R283" i="21"/>
  <c r="W248" i="5"/>
  <c r="R267" i="21"/>
  <c r="U320" i="21"/>
  <c r="V320" i="21" s="1"/>
  <c r="U294" i="21"/>
  <c r="V294" i="21" s="1"/>
  <c r="U286" i="21"/>
  <c r="V286" i="21" s="1"/>
  <c r="U278" i="21"/>
  <c r="V278" i="21" s="1"/>
  <c r="AA229" i="21"/>
  <c r="AA158" i="21"/>
  <c r="W264" i="5"/>
  <c r="W251" i="5"/>
  <c r="U295" i="21"/>
  <c r="V295" i="21" s="1"/>
  <c r="AA295" i="21"/>
  <c r="W275" i="5"/>
  <c r="AA261" i="21"/>
  <c r="AA253" i="21"/>
  <c r="AA235" i="21"/>
  <c r="AA205" i="21"/>
  <c r="AA166" i="21"/>
  <c r="W237" i="5"/>
  <c r="AA197" i="21"/>
  <c r="AA182" i="21"/>
  <c r="W256" i="5"/>
  <c r="U311" i="21"/>
  <c r="V311" i="21" s="1"/>
  <c r="U287" i="21"/>
  <c r="V287" i="21" s="1"/>
  <c r="W295" i="5"/>
  <c r="AA269" i="21"/>
  <c r="R259" i="21"/>
  <c r="W243" i="5"/>
  <c r="W235" i="5"/>
  <c r="AA213" i="21"/>
  <c r="AA190" i="21"/>
  <c r="AA174" i="21"/>
  <c r="AA150" i="21"/>
  <c r="R314" i="21"/>
  <c r="S251" i="21"/>
  <c r="S243" i="21"/>
  <c r="S235" i="21"/>
  <c r="S227" i="21"/>
  <c r="S219" i="21"/>
  <c r="S211" i="21"/>
  <c r="S203" i="21"/>
  <c r="S195" i="21"/>
  <c r="S307" i="21"/>
  <c r="S311" i="21"/>
  <c r="U340" i="21"/>
  <c r="V340" i="21" s="1"/>
  <c r="AA231" i="21"/>
  <c r="R231" i="21"/>
  <c r="AA223" i="21"/>
  <c r="R223" i="21"/>
  <c r="AA215" i="21"/>
  <c r="R215" i="21"/>
  <c r="AA207" i="21"/>
  <c r="R207" i="21"/>
  <c r="AA199" i="21"/>
  <c r="R199" i="21"/>
  <c r="AA186" i="21"/>
  <c r="R186" i="21"/>
  <c r="AA178" i="21"/>
  <c r="R178" i="21"/>
  <c r="AA154" i="21"/>
  <c r="R154" i="21"/>
  <c r="AA146" i="21"/>
  <c r="R146" i="21"/>
  <c r="R6" i="21"/>
  <c r="AA6" i="21"/>
  <c r="AA257" i="21"/>
  <c r="U257" i="21"/>
  <c r="V257" i="21" s="1"/>
  <c r="W249" i="5"/>
  <c r="AA249" i="21"/>
  <c r="AA281" i="21"/>
  <c r="R281" i="21"/>
  <c r="AA273" i="21"/>
  <c r="R273" i="21"/>
  <c r="AA265" i="21"/>
  <c r="U265" i="21"/>
  <c r="V265" i="21" s="1"/>
  <c r="S257" i="21"/>
  <c r="S253" i="21"/>
  <c r="S229" i="21"/>
  <c r="S213" i="21"/>
  <c r="U316" i="21"/>
  <c r="V316" i="21" s="1"/>
  <c r="W260" i="5"/>
  <c r="U315" i="21"/>
  <c r="V315" i="21" s="1"/>
  <c r="U375" i="21"/>
  <c r="V375" i="21" s="1"/>
  <c r="U351" i="21"/>
  <c r="V351" i="21" s="1"/>
  <c r="U279" i="21"/>
  <c r="V279" i="21" s="1"/>
  <c r="U263" i="21"/>
  <c r="V263" i="21" s="1"/>
  <c r="U247" i="21"/>
  <c r="V247" i="21" s="1"/>
  <c r="AA299" i="21"/>
  <c r="U244" i="21"/>
  <c r="V244" i="21" s="1"/>
  <c r="W247" i="5"/>
  <c r="U331" i="21"/>
  <c r="V331" i="21" s="1"/>
  <c r="U305" i="21"/>
  <c r="V305" i="21" s="1"/>
  <c r="U277" i="21"/>
  <c r="V277" i="21" s="1"/>
  <c r="U261" i="21"/>
  <c r="V261" i="21" s="1"/>
  <c r="U245" i="21"/>
  <c r="V245" i="21" s="1"/>
  <c r="R291" i="21"/>
  <c r="R279" i="21"/>
  <c r="W308" i="5"/>
  <c r="U391" i="21"/>
  <c r="V391" i="21" s="1"/>
  <c r="U291" i="21"/>
  <c r="V291" i="21" s="1"/>
  <c r="U271" i="21"/>
  <c r="V271" i="21" s="1"/>
  <c r="U255" i="21"/>
  <c r="V255" i="21" s="1"/>
  <c r="U239" i="21"/>
  <c r="V239" i="21" s="1"/>
  <c r="AA247" i="21"/>
  <c r="U269" i="21"/>
  <c r="V269" i="21" s="1"/>
  <c r="U253" i="21"/>
  <c r="V253" i="21" s="1"/>
  <c r="U237" i="21"/>
  <c r="V237" i="21" s="1"/>
  <c r="W299" i="5"/>
  <c r="W253" i="5"/>
  <c r="U308" i="21"/>
  <c r="V308" i="21" s="1"/>
  <c r="W300" i="5"/>
  <c r="W268" i="5"/>
  <c r="W252" i="5"/>
  <c r="U383" i="21"/>
  <c r="V383" i="21" s="1"/>
  <c r="U367" i="21"/>
  <c r="V367" i="21" s="1"/>
  <c r="U299" i="21"/>
  <c r="V299" i="21" s="1"/>
  <c r="U283" i="21"/>
  <c r="V283" i="21" s="1"/>
  <c r="U275" i="21"/>
  <c r="V275" i="21" s="1"/>
  <c r="U267" i="21"/>
  <c r="V267" i="21" s="1"/>
  <c r="U259" i="21"/>
  <c r="V259" i="21" s="1"/>
  <c r="U251" i="21"/>
  <c r="V251" i="21" s="1"/>
  <c r="U243" i="21"/>
  <c r="V243" i="21" s="1"/>
  <c r="R297" i="21"/>
  <c r="R287" i="21"/>
  <c r="R277" i="21"/>
  <c r="R271" i="21"/>
  <c r="R263" i="21"/>
  <c r="AA255" i="21"/>
  <c r="AA251" i="21"/>
  <c r="AA243" i="21"/>
  <c r="AA237" i="21"/>
  <c r="U306" i="21"/>
  <c r="V306" i="21" s="1"/>
  <c r="U396" i="21"/>
  <c r="V396" i="21" s="1"/>
  <c r="W359" i="5"/>
  <c r="W351" i="5"/>
  <c r="W337" i="5"/>
  <c r="W321" i="5"/>
  <c r="W305" i="5"/>
  <c r="W277" i="5"/>
  <c r="W261" i="5"/>
  <c r="W245" i="5"/>
  <c r="U301" i="21"/>
  <c r="V301" i="21" s="1"/>
  <c r="R285" i="21"/>
  <c r="W281" i="5"/>
  <c r="W257" i="5"/>
  <c r="AA10" i="21"/>
  <c r="U348" i="21"/>
  <c r="V348" i="21" s="1"/>
  <c r="W345" i="5"/>
  <c r="W329" i="5"/>
  <c r="W313" i="5"/>
  <c r="W289" i="5"/>
  <c r="W269" i="5"/>
  <c r="U314" i="21"/>
  <c r="V314" i="21" s="1"/>
  <c r="U309" i="21"/>
  <c r="V309" i="21" s="1"/>
  <c r="R301" i="21"/>
  <c r="R289" i="21"/>
  <c r="S261" i="21"/>
  <c r="S265" i="21"/>
  <c r="S245" i="21"/>
  <c r="S249" i="21"/>
  <c r="S241" i="21"/>
  <c r="S233" i="21"/>
  <c r="S225" i="21"/>
  <c r="S217" i="21"/>
  <c r="S209" i="21"/>
  <c r="S319" i="21"/>
  <c r="S277" i="21"/>
  <c r="S269" i="21"/>
  <c r="S197" i="21"/>
  <c r="S273" i="21"/>
  <c r="S193" i="21"/>
  <c r="S303" i="21"/>
  <c r="S287" i="21"/>
  <c r="S279" i="21"/>
  <c r="S237" i="21"/>
  <c r="S221" i="21"/>
  <c r="S205" i="21"/>
  <c r="S315" i="21"/>
  <c r="S295" i="21"/>
  <c r="S317" i="21"/>
  <c r="S309" i="21"/>
  <c r="S301" i="21"/>
  <c r="S293" i="21"/>
  <c r="S285" i="21"/>
  <c r="S201" i="21"/>
  <c r="S247" i="21"/>
  <c r="S239" i="21"/>
  <c r="S231" i="21"/>
  <c r="S223" i="21"/>
  <c r="S215" i="21"/>
  <c r="S207" i="21"/>
  <c r="S199" i="21"/>
  <c r="S191" i="21"/>
  <c r="BA26" i="19"/>
  <c r="BA17" i="19"/>
  <c r="W40" i="19"/>
  <c r="W36" i="19"/>
  <c r="W29" i="19"/>
  <c r="W22" i="19"/>
  <c r="W33" i="19"/>
  <c r="W30" i="19"/>
  <c r="W27" i="19"/>
  <c r="BF66" i="19"/>
  <c r="BA41" i="19"/>
  <c r="W21" i="19"/>
  <c r="R53" i="52"/>
  <c r="W24" i="19"/>
  <c r="BA27" i="19"/>
  <c r="BA25" i="19"/>
  <c r="BA18" i="19"/>
  <c r="BA34" i="19"/>
  <c r="BA24" i="19"/>
  <c r="BA40" i="19"/>
  <c r="BA22" i="19"/>
  <c r="BA67" i="19"/>
  <c r="BA30" i="19"/>
  <c r="W18" i="19"/>
  <c r="BF65" i="19"/>
  <c r="W17" i="19"/>
  <c r="BA36" i="19"/>
  <c r="W45" i="19"/>
  <c r="BA44" i="19"/>
  <c r="BA72" i="19"/>
  <c r="BA71" i="19"/>
  <c r="BA73" i="19"/>
  <c r="W65" i="19"/>
  <c r="W41" i="19"/>
  <c r="BA37" i="19"/>
  <c r="BA33" i="19"/>
  <c r="W31" i="19"/>
  <c r="BA28" i="19"/>
  <c r="W26" i="19"/>
  <c r="BA21" i="19"/>
  <c r="W19" i="19"/>
  <c r="BA32" i="19"/>
  <c r="BA29" i="19"/>
  <c r="W23" i="19"/>
  <c r="BA20" i="19"/>
  <c r="BA74" i="19"/>
  <c r="BA66" i="19"/>
  <c r="W25" i="19"/>
  <c r="W16" i="19"/>
  <c r="BA48" i="19"/>
  <c r="BA45" i="19"/>
  <c r="BA31" i="19"/>
  <c r="BA23" i="19"/>
  <c r="BA19" i="19"/>
  <c r="W37" i="19"/>
  <c r="W32" i="19"/>
  <c r="W28" i="19"/>
  <c r="W20" i="19"/>
  <c r="W48" i="19"/>
  <c r="BC47" i="19"/>
  <c r="W15" i="19"/>
  <c r="W46" i="19"/>
  <c r="BA70" i="19"/>
  <c r="BA69" i="19"/>
  <c r="BA68" i="19"/>
  <c r="BA65" i="19"/>
  <c r="BA43" i="19"/>
  <c r="BA42" i="19"/>
  <c r="BA39" i="19"/>
  <c r="BA38" i="19"/>
  <c r="BA35" i="19"/>
  <c r="BF49" i="19"/>
  <c r="W47" i="19"/>
  <c r="BA16" i="19"/>
  <c r="BF48" i="19"/>
  <c r="BA46" i="19"/>
  <c r="W42" i="19"/>
  <c r="W38" i="19"/>
  <c r="W44" i="19"/>
  <c r="W43" i="19"/>
  <c r="W39" i="19"/>
  <c r="W35" i="19"/>
  <c r="S299" i="21"/>
  <c r="S291" i="21"/>
  <c r="S283" i="21"/>
  <c r="S313" i="21"/>
  <c r="S305" i="21"/>
  <c r="S297" i="21"/>
  <c r="S289" i="21"/>
  <c r="S281" i="21"/>
  <c r="BC49" i="19"/>
  <c r="U359" i="21"/>
  <c r="V359" i="21" s="1"/>
  <c r="W382" i="5"/>
  <c r="W374" i="5"/>
  <c r="U363" i="21"/>
  <c r="V363" i="21" s="1"/>
  <c r="U355" i="21"/>
  <c r="V355" i="21" s="1"/>
  <c r="W366" i="5"/>
  <c r="W386" i="5"/>
  <c r="U361" i="21"/>
  <c r="V361" i="21" s="1"/>
  <c r="U357" i="21"/>
  <c r="V357" i="21" s="1"/>
  <c r="U353" i="21"/>
  <c r="V353" i="21" s="1"/>
  <c r="U349" i="21"/>
  <c r="V349" i="21" s="1"/>
  <c r="U345" i="21"/>
  <c r="V345" i="21" s="1"/>
  <c r="L490" i="6"/>
  <c r="L477" i="6"/>
  <c r="W388" i="5"/>
  <c r="W380" i="5"/>
  <c r="W372" i="5"/>
  <c r="W392" i="5"/>
  <c r="W384" i="5"/>
  <c r="W376" i="5"/>
  <c r="W368" i="5"/>
  <c r="W347" i="5"/>
  <c r="W343" i="5"/>
  <c r="U341" i="21"/>
  <c r="V341" i="21" s="1"/>
  <c r="U337" i="21"/>
  <c r="V337" i="21" s="1"/>
  <c r="U333" i="21"/>
  <c r="V333" i="21" s="1"/>
  <c r="U329" i="21"/>
  <c r="V329" i="21" s="1"/>
  <c r="U325" i="21"/>
  <c r="V325" i="21" s="1"/>
  <c r="U321" i="21"/>
  <c r="V321" i="21" s="1"/>
  <c r="U317" i="21"/>
  <c r="V317" i="21" s="1"/>
  <c r="AA293" i="21"/>
  <c r="W339" i="5"/>
  <c r="W335" i="5"/>
  <c r="W331" i="5"/>
  <c r="W327" i="5"/>
  <c r="W323" i="5"/>
  <c r="W319" i="5"/>
  <c r="S259" i="21"/>
  <c r="W310" i="5"/>
  <c r="W306" i="5"/>
  <c r="W302" i="5"/>
  <c r="W270" i="5"/>
  <c r="W266" i="5"/>
  <c r="W262" i="5"/>
  <c r="W258" i="5"/>
  <c r="W254" i="5"/>
  <c r="W250" i="5"/>
  <c r="W246" i="5"/>
  <c r="W242" i="5"/>
  <c r="W238" i="5"/>
  <c r="W315" i="5"/>
  <c r="W311" i="5"/>
  <c r="W307" i="5"/>
  <c r="W303" i="5"/>
  <c r="W291" i="5"/>
  <c r="W287" i="5"/>
  <c r="W271" i="5"/>
  <c r="W267" i="5"/>
  <c r="W263" i="5"/>
  <c r="W259" i="5"/>
  <c r="W239" i="5"/>
  <c r="S329" i="21"/>
  <c r="S325" i="21"/>
  <c r="S321" i="21"/>
  <c r="S275" i="21"/>
  <c r="S271" i="21"/>
  <c r="S267" i="21"/>
  <c r="U313" i="21"/>
  <c r="V313" i="21" s="1"/>
  <c r="W396" i="5"/>
  <c r="U393" i="21"/>
  <c r="V393" i="21" s="1"/>
  <c r="U389" i="21"/>
  <c r="V389" i="21" s="1"/>
  <c r="U385" i="21"/>
  <c r="V385" i="21" s="1"/>
  <c r="U381" i="21"/>
  <c r="V381" i="21" s="1"/>
  <c r="U377" i="21"/>
  <c r="V377" i="21" s="1"/>
  <c r="U373" i="21"/>
  <c r="V373" i="21" s="1"/>
  <c r="U369" i="21"/>
  <c r="V369" i="21" s="1"/>
  <c r="U365" i="21"/>
  <c r="V365" i="21" s="1"/>
  <c r="U307" i="21"/>
  <c r="V307" i="21" s="1"/>
  <c r="U303" i="21"/>
  <c r="V303" i="21" s="1"/>
  <c r="U297" i="21"/>
  <c r="V297" i="21" s="1"/>
  <c r="U293" i="21"/>
  <c r="V293" i="21" s="1"/>
  <c r="U289" i="21"/>
  <c r="V289" i="21" s="1"/>
  <c r="U285" i="21"/>
  <c r="V285" i="21" s="1"/>
  <c r="AA301" i="21"/>
  <c r="AA297" i="21"/>
  <c r="AA283" i="21"/>
  <c r="AA279" i="21"/>
  <c r="AA16" i="21"/>
  <c r="AA8" i="21"/>
  <c r="W395" i="5"/>
  <c r="W391" i="5"/>
  <c r="W387" i="5"/>
  <c r="W383" i="5"/>
  <c r="W379" i="5"/>
  <c r="W375" i="5"/>
  <c r="W371" i="5"/>
  <c r="W367" i="5"/>
  <c r="U394" i="21"/>
  <c r="V394" i="21" s="1"/>
  <c r="U392" i="21"/>
  <c r="V392" i="21" s="1"/>
  <c r="U390" i="21"/>
  <c r="V390" i="21" s="1"/>
  <c r="U388" i="21"/>
  <c r="V388" i="21" s="1"/>
  <c r="U386" i="21"/>
  <c r="V386" i="21" s="1"/>
  <c r="U384" i="21"/>
  <c r="V384" i="21" s="1"/>
  <c r="U382" i="21"/>
  <c r="V382" i="21" s="1"/>
  <c r="U380" i="21"/>
  <c r="V380" i="21" s="1"/>
  <c r="U378" i="21"/>
  <c r="V378" i="21" s="1"/>
  <c r="U376" i="21"/>
  <c r="V376" i="21" s="1"/>
  <c r="U374" i="21"/>
  <c r="V374" i="21" s="1"/>
  <c r="U372" i="21"/>
  <c r="V372" i="21" s="1"/>
  <c r="U370" i="21"/>
  <c r="V370" i="21" s="1"/>
  <c r="U368" i="21"/>
  <c r="V368" i="21" s="1"/>
  <c r="U366" i="21"/>
  <c r="V366" i="21" s="1"/>
  <c r="U362" i="21"/>
  <c r="V362" i="21" s="1"/>
  <c r="U358" i="21"/>
  <c r="V358" i="21" s="1"/>
  <c r="U354" i="21"/>
  <c r="V354" i="21" s="1"/>
  <c r="U350" i="21"/>
  <c r="V350" i="21" s="1"/>
  <c r="W393" i="5"/>
  <c r="W389" i="5"/>
  <c r="W385" i="5"/>
  <c r="W381" i="5"/>
  <c r="W377" i="5"/>
  <c r="W373" i="5"/>
  <c r="W369" i="5"/>
  <c r="W365" i="5"/>
  <c r="R305" i="21"/>
  <c r="L453" i="6"/>
  <c r="W394" i="5"/>
  <c r="L620" i="6"/>
  <c r="C66" i="49"/>
  <c r="D66" i="49"/>
  <c r="L609" i="6" s="1"/>
  <c r="L429" i="6"/>
  <c r="L381" i="6"/>
  <c r="L380" i="6"/>
  <c r="L332" i="6"/>
  <c r="L284" i="6"/>
  <c r="L236" i="6"/>
  <c r="L188" i="6"/>
  <c r="L140" i="6"/>
  <c r="L92" i="6"/>
  <c r="L53" i="6"/>
  <c r="L5" i="6"/>
  <c r="L393" i="6"/>
  <c r="L345" i="6"/>
  <c r="L344" i="6"/>
  <c r="L296" i="6"/>
  <c r="L248" i="6"/>
  <c r="L200" i="6"/>
  <c r="L152" i="6"/>
  <c r="L104" i="6"/>
  <c r="L441" i="6"/>
  <c r="L405" i="6"/>
  <c r="L357" i="6"/>
  <c r="L356" i="6"/>
  <c r="L308" i="6"/>
  <c r="L260" i="6"/>
  <c r="L212" i="6"/>
  <c r="L164" i="6"/>
  <c r="L116" i="6"/>
  <c r="L79" i="6"/>
  <c r="L77" i="6"/>
  <c r="L29" i="6"/>
  <c r="L368" i="6"/>
  <c r="L320" i="6"/>
  <c r="L272" i="6"/>
  <c r="L224" i="6"/>
  <c r="L176" i="6"/>
  <c r="L128" i="6"/>
  <c r="L80" i="6"/>
  <c r="L465" i="6"/>
  <c r="L417" i="6"/>
  <c r="R193" i="21"/>
  <c r="AA193" i="21"/>
  <c r="R189" i="21"/>
  <c r="AA189" i="21"/>
  <c r="R185" i="21"/>
  <c r="AA185" i="21"/>
  <c r="R181" i="21"/>
  <c r="AA181" i="21"/>
  <c r="R177" i="21"/>
  <c r="AA177" i="21"/>
  <c r="R173" i="21"/>
  <c r="AA173" i="21"/>
  <c r="R169" i="21"/>
  <c r="AA169" i="21"/>
  <c r="R165" i="21"/>
  <c r="AA165" i="21"/>
  <c r="R161" i="21"/>
  <c r="AA161" i="21"/>
  <c r="R157" i="21"/>
  <c r="AA157" i="21"/>
  <c r="R153" i="21"/>
  <c r="AA153" i="21"/>
  <c r="R149" i="21"/>
  <c r="AA149" i="21"/>
  <c r="R145" i="21"/>
  <c r="AA145" i="21"/>
  <c r="R143" i="21"/>
  <c r="AA143" i="21"/>
  <c r="R141" i="21"/>
  <c r="AA141" i="21"/>
  <c r="R139" i="21"/>
  <c r="AA139" i="21"/>
  <c r="R137" i="21"/>
  <c r="AA137" i="21"/>
  <c r="R135" i="21"/>
  <c r="AA135" i="21"/>
  <c r="R133" i="21"/>
  <c r="AA133" i="21"/>
  <c r="R131" i="21"/>
  <c r="AA131" i="21"/>
  <c r="R129" i="21"/>
  <c r="AA129" i="21"/>
  <c r="R127" i="21"/>
  <c r="AA127" i="21"/>
  <c r="R125" i="21"/>
  <c r="AA125" i="21"/>
  <c r="AA123" i="21"/>
  <c r="R123" i="21"/>
  <c r="AA121" i="21"/>
  <c r="R121" i="21"/>
  <c r="AA119" i="21"/>
  <c r="R119" i="21"/>
  <c r="AA117" i="21"/>
  <c r="R117" i="21"/>
  <c r="AA115" i="21"/>
  <c r="R115" i="21"/>
  <c r="AA113" i="21"/>
  <c r="R113" i="21"/>
  <c r="AA111" i="21"/>
  <c r="R111" i="21"/>
  <c r="AA109" i="21"/>
  <c r="R109" i="21"/>
  <c r="AA107" i="21"/>
  <c r="R107" i="21"/>
  <c r="AA105" i="21"/>
  <c r="R105" i="21"/>
  <c r="AA103" i="21"/>
  <c r="R103" i="21"/>
  <c r="AA101" i="21"/>
  <c r="R101" i="21"/>
  <c r="AA99" i="21"/>
  <c r="R99" i="21"/>
  <c r="AA97" i="21"/>
  <c r="R97" i="21"/>
  <c r="AA95" i="21"/>
  <c r="R95" i="21"/>
  <c r="AA93" i="21"/>
  <c r="R93" i="21"/>
  <c r="AA91" i="21"/>
  <c r="R91" i="21"/>
  <c r="AA89" i="21"/>
  <c r="R89" i="21"/>
  <c r="AA87" i="21"/>
  <c r="R87" i="21"/>
  <c r="AA85" i="21"/>
  <c r="R85" i="21"/>
  <c r="AA83" i="21"/>
  <c r="R83" i="21"/>
  <c r="AA81" i="21"/>
  <c r="R81" i="21"/>
  <c r="AA79" i="21"/>
  <c r="R79" i="21"/>
  <c r="AA77" i="21"/>
  <c r="R77" i="21"/>
  <c r="AA75" i="21"/>
  <c r="R75" i="21"/>
  <c r="AA73" i="21"/>
  <c r="R73" i="21"/>
  <c r="AA71" i="21"/>
  <c r="R71" i="21"/>
  <c r="AA69" i="21"/>
  <c r="R69" i="21"/>
  <c r="AA67" i="21"/>
  <c r="R67" i="21"/>
  <c r="AA65" i="21"/>
  <c r="R65" i="21"/>
  <c r="AA63" i="21"/>
  <c r="R63" i="21"/>
  <c r="AA61" i="21"/>
  <c r="R61" i="21"/>
  <c r="AA59" i="21"/>
  <c r="R59" i="21"/>
  <c r="AA57" i="21"/>
  <c r="R57" i="21"/>
  <c r="AA55" i="21"/>
  <c r="R55" i="21"/>
  <c r="AA53" i="21"/>
  <c r="R53" i="21"/>
  <c r="AA51" i="21"/>
  <c r="R51" i="21"/>
  <c r="AA49" i="21"/>
  <c r="R49" i="21"/>
  <c r="AA47" i="21"/>
  <c r="R47" i="21"/>
  <c r="AA45" i="21"/>
  <c r="R45" i="21"/>
  <c r="AA43" i="21"/>
  <c r="R43" i="21"/>
  <c r="AA41" i="21"/>
  <c r="R41" i="21"/>
  <c r="AA39" i="21"/>
  <c r="R39" i="21"/>
  <c r="AA37" i="21"/>
  <c r="R37" i="21"/>
  <c r="AA35" i="21"/>
  <c r="R35" i="21"/>
  <c r="AA33" i="21"/>
  <c r="R33" i="21"/>
  <c r="AA31" i="21"/>
  <c r="R31" i="21"/>
  <c r="AA29" i="21"/>
  <c r="R29" i="21"/>
  <c r="AA27" i="21"/>
  <c r="R27" i="21"/>
  <c r="AA25" i="21"/>
  <c r="R25" i="21"/>
  <c r="AA23" i="21"/>
  <c r="R23" i="21"/>
  <c r="AA21" i="21"/>
  <c r="R21" i="21"/>
  <c r="AA19" i="21"/>
  <c r="R19" i="21"/>
  <c r="AA17" i="21"/>
  <c r="R17" i="21"/>
  <c r="R14" i="21"/>
  <c r="AA14" i="21"/>
  <c r="R12" i="21"/>
  <c r="AA12" i="21"/>
  <c r="AA9" i="21"/>
  <c r="R9" i="21"/>
  <c r="AA5" i="21"/>
  <c r="R5" i="21"/>
  <c r="W340" i="5"/>
  <c r="W336" i="5"/>
  <c r="W332" i="5"/>
  <c r="W328" i="5"/>
  <c r="W324" i="5"/>
  <c r="W320" i="5"/>
  <c r="W316" i="5"/>
  <c r="R316" i="21"/>
  <c r="W312" i="5"/>
  <c r="R312" i="21"/>
  <c r="R304" i="21"/>
  <c r="R300" i="21"/>
  <c r="AA300" i="21"/>
  <c r="R296" i="21"/>
  <c r="AA296" i="21"/>
  <c r="R292" i="21"/>
  <c r="AA292" i="21"/>
  <c r="R288" i="21"/>
  <c r="AA288" i="21"/>
  <c r="R284" i="21"/>
  <c r="AA284" i="21"/>
  <c r="R280" i="21"/>
  <c r="AA280" i="21"/>
  <c r="R276" i="21"/>
  <c r="AA276" i="21"/>
  <c r="R272" i="21"/>
  <c r="AA272" i="21"/>
  <c r="R268" i="21"/>
  <c r="AA268" i="21"/>
  <c r="R264" i="21"/>
  <c r="AA264" i="21"/>
  <c r="R260" i="21"/>
  <c r="AA260" i="21"/>
  <c r="AA256" i="21"/>
  <c r="AA252" i="21"/>
  <c r="AA248" i="21"/>
  <c r="AA244" i="21"/>
  <c r="AA240" i="21"/>
  <c r="AA236" i="21"/>
  <c r="R232" i="21"/>
  <c r="AA232" i="21"/>
  <c r="R228" i="21"/>
  <c r="AA228" i="21"/>
  <c r="R224" i="21"/>
  <c r="AA224" i="21"/>
  <c r="R220" i="21"/>
  <c r="AA220" i="21"/>
  <c r="R216" i="21"/>
  <c r="AA216" i="21"/>
  <c r="R212" i="21"/>
  <c r="AA212" i="21"/>
  <c r="R208" i="21"/>
  <c r="AA208" i="21"/>
  <c r="R204" i="21"/>
  <c r="AA204" i="21"/>
  <c r="R200" i="21"/>
  <c r="AA200" i="21"/>
  <c r="R196" i="21"/>
  <c r="AA196" i="21"/>
  <c r="W364" i="5"/>
  <c r="W362" i="5"/>
  <c r="W360" i="5"/>
  <c r="W358" i="5"/>
  <c r="W356" i="5"/>
  <c r="W354" i="5"/>
  <c r="W352" i="5"/>
  <c r="W350" i="5"/>
  <c r="R191" i="21"/>
  <c r="AA191" i="21"/>
  <c r="R187" i="21"/>
  <c r="AA187" i="21"/>
  <c r="R183" i="21"/>
  <c r="AA183" i="21"/>
  <c r="R179" i="21"/>
  <c r="AA179" i="21"/>
  <c r="R175" i="21"/>
  <c r="AA175" i="21"/>
  <c r="R171" i="21"/>
  <c r="AA171" i="21"/>
  <c r="R167" i="21"/>
  <c r="AA167" i="21"/>
  <c r="R163" i="21"/>
  <c r="AA163" i="21"/>
  <c r="R159" i="21"/>
  <c r="AA159" i="21"/>
  <c r="R155" i="21"/>
  <c r="AA155" i="21"/>
  <c r="R151" i="21"/>
  <c r="AA151" i="21"/>
  <c r="R147" i="21"/>
  <c r="AA147" i="21"/>
  <c r="R144" i="21"/>
  <c r="AA144" i="21"/>
  <c r="R142" i="21"/>
  <c r="AA142" i="21"/>
  <c r="R140" i="21"/>
  <c r="AA140" i="21"/>
  <c r="R138" i="21"/>
  <c r="AA138" i="21"/>
  <c r="R136" i="21"/>
  <c r="AA136" i="21"/>
  <c r="R134" i="21"/>
  <c r="AA134" i="21"/>
  <c r="R132" i="21"/>
  <c r="AA132" i="21"/>
  <c r="R130" i="21"/>
  <c r="AA130" i="21"/>
  <c r="R128" i="21"/>
  <c r="AA128" i="21"/>
  <c r="R126" i="21"/>
  <c r="AA126" i="21"/>
  <c r="AA124" i="21"/>
  <c r="R124" i="21"/>
  <c r="AA122" i="21"/>
  <c r="R122" i="21"/>
  <c r="AA120" i="21"/>
  <c r="R120" i="21"/>
  <c r="AA118" i="21"/>
  <c r="R118" i="21"/>
  <c r="AA116" i="21"/>
  <c r="R116" i="21"/>
  <c r="AA114" i="21"/>
  <c r="R114" i="21"/>
  <c r="AA112" i="21"/>
  <c r="R112" i="21"/>
  <c r="AA110" i="21"/>
  <c r="R110" i="21"/>
  <c r="AA108" i="21"/>
  <c r="R108" i="21"/>
  <c r="AA106" i="21"/>
  <c r="R106" i="21"/>
  <c r="AA104" i="21"/>
  <c r="R104" i="21"/>
  <c r="AA102" i="21"/>
  <c r="R102" i="21"/>
  <c r="AA100" i="21"/>
  <c r="R100" i="21"/>
  <c r="AA98" i="21"/>
  <c r="R98" i="21"/>
  <c r="AA96" i="21"/>
  <c r="R96" i="21"/>
  <c r="AA94" i="21"/>
  <c r="R94" i="21"/>
  <c r="AA92" i="21"/>
  <c r="R92" i="21"/>
  <c r="AA90" i="21"/>
  <c r="R90" i="21"/>
  <c r="AA88" i="21"/>
  <c r="R88" i="21"/>
  <c r="AA86" i="21"/>
  <c r="R86" i="21"/>
  <c r="AA84" i="21"/>
  <c r="R84" i="21"/>
  <c r="AA82" i="21"/>
  <c r="R82" i="21"/>
  <c r="AA80" i="21"/>
  <c r="R80" i="21"/>
  <c r="AA78" i="21"/>
  <c r="R78" i="21"/>
  <c r="AA76" i="21"/>
  <c r="R76" i="21"/>
  <c r="AA74" i="21"/>
  <c r="R74" i="21"/>
  <c r="AA72" i="21"/>
  <c r="R72" i="21"/>
  <c r="AA70" i="21"/>
  <c r="R70" i="21"/>
  <c r="AA68" i="21"/>
  <c r="R68" i="21"/>
  <c r="AA66" i="21"/>
  <c r="R66" i="21"/>
  <c r="AA64" i="21"/>
  <c r="R64" i="21"/>
  <c r="AA62" i="21"/>
  <c r="R62" i="21"/>
  <c r="AA60" i="21"/>
  <c r="R60" i="21"/>
  <c r="AA58" i="21"/>
  <c r="R58" i="21"/>
  <c r="AA56" i="21"/>
  <c r="R56" i="21"/>
  <c r="AA54" i="21"/>
  <c r="R54" i="21"/>
  <c r="AA52" i="21"/>
  <c r="R52" i="21"/>
  <c r="AA50" i="21"/>
  <c r="R50" i="21"/>
  <c r="AA48" i="21"/>
  <c r="R48" i="21"/>
  <c r="AA46" i="21"/>
  <c r="R46" i="21"/>
  <c r="AA44" i="21"/>
  <c r="R44" i="21"/>
  <c r="AA42" i="21"/>
  <c r="R42" i="21"/>
  <c r="AA40" i="21"/>
  <c r="R40" i="21"/>
  <c r="AA38" i="21"/>
  <c r="R38" i="21"/>
  <c r="AA36" i="21"/>
  <c r="R36" i="21"/>
  <c r="AA34" i="21"/>
  <c r="R34" i="21"/>
  <c r="AA32" i="21"/>
  <c r="R32" i="21"/>
  <c r="AA30" i="21"/>
  <c r="R30" i="21"/>
  <c r="AA28" i="21"/>
  <c r="R28" i="21"/>
  <c r="AA26" i="21"/>
  <c r="R26" i="21"/>
  <c r="AA24" i="21"/>
  <c r="R24" i="21"/>
  <c r="AA22" i="21"/>
  <c r="R22" i="21"/>
  <c r="AA20" i="21"/>
  <c r="R20" i="21"/>
  <c r="AA18" i="21"/>
  <c r="R18" i="21"/>
  <c r="AA15" i="21"/>
  <c r="R15" i="21"/>
  <c r="AA13" i="21"/>
  <c r="R13" i="21"/>
  <c r="AA11" i="21"/>
  <c r="R11" i="21"/>
  <c r="AA7" i="21"/>
  <c r="R7" i="21"/>
  <c r="R194" i="21"/>
  <c r="AA194" i="21"/>
  <c r="W342" i="5"/>
  <c r="W338" i="5"/>
  <c r="W334" i="5"/>
  <c r="W330" i="5"/>
  <c r="W326" i="5"/>
  <c r="W322" i="5"/>
  <c r="W318" i="5"/>
  <c r="W314" i="5"/>
  <c r="R302" i="21"/>
  <c r="AA302" i="21"/>
  <c r="R298" i="21"/>
  <c r="AA298" i="21"/>
  <c r="R294" i="21"/>
  <c r="AA294" i="21"/>
  <c r="R290" i="21"/>
  <c r="AA290" i="21"/>
  <c r="R286" i="21"/>
  <c r="AA286" i="21"/>
  <c r="R282" i="21"/>
  <c r="AA282" i="21"/>
  <c r="R278" i="21"/>
  <c r="AA278" i="21"/>
  <c r="R274" i="21"/>
  <c r="AA274" i="21"/>
  <c r="R270" i="21"/>
  <c r="AA270" i="21"/>
  <c r="R266" i="21"/>
  <c r="AA266" i="21"/>
  <c r="R262" i="21"/>
  <c r="AA262" i="21"/>
  <c r="R258" i="21"/>
  <c r="AA258" i="21"/>
  <c r="AA254" i="21"/>
  <c r="AA250" i="21"/>
  <c r="AA246" i="21"/>
  <c r="AA242" i="21"/>
  <c r="AA238" i="21"/>
  <c r="R234" i="21"/>
  <c r="AA234" i="21"/>
  <c r="R230" i="21"/>
  <c r="AA230" i="21"/>
  <c r="R226" i="21"/>
  <c r="AA226" i="21"/>
  <c r="R222" i="21"/>
  <c r="AA222" i="21"/>
  <c r="R218" i="21"/>
  <c r="AA218" i="21"/>
  <c r="R214" i="21"/>
  <c r="AA214" i="21"/>
  <c r="R210" i="21"/>
  <c r="AA210" i="21"/>
  <c r="R206" i="21"/>
  <c r="AA206" i="21"/>
  <c r="R202" i="21"/>
  <c r="AA202" i="21"/>
  <c r="R198" i="21"/>
  <c r="AA198" i="21"/>
  <c r="D45" i="19"/>
  <c r="U364" i="21"/>
  <c r="V364" i="21" s="1"/>
  <c r="U360" i="21"/>
  <c r="V360" i="21" s="1"/>
  <c r="U356" i="21"/>
  <c r="V356" i="21" s="1"/>
  <c r="U352" i="21"/>
  <c r="V352" i="21" s="1"/>
  <c r="Q75" i="6"/>
  <c r="Q73" i="6"/>
  <c r="Q71" i="6"/>
  <c r="Q69" i="6"/>
  <c r="Q56" i="6"/>
  <c r="Q51" i="6"/>
  <c r="Q49" i="6"/>
  <c r="Q47" i="6"/>
  <c r="Q45" i="6"/>
  <c r="Q32" i="6"/>
  <c r="Q25" i="6"/>
  <c r="Q21" i="6"/>
  <c r="Q548" i="6"/>
  <c r="Q76" i="6"/>
  <c r="Q72" i="6"/>
  <c r="Q68" i="6"/>
  <c r="Q52" i="6"/>
  <c r="Q50" i="6"/>
  <c r="Q48" i="6"/>
  <c r="Q46" i="6"/>
  <c r="Q44" i="6"/>
  <c r="Q608" i="6"/>
  <c r="BA15" i="19"/>
  <c r="S38" i="21"/>
  <c r="S34" i="21"/>
  <c r="S30" i="21"/>
  <c r="S36" i="21"/>
  <c r="S32" i="21"/>
  <c r="BC48" i="19"/>
  <c r="BA47" i="19"/>
  <c r="BF74" i="19"/>
  <c r="BF70" i="19"/>
  <c r="BF75" i="19"/>
  <c r="BF71" i="19"/>
  <c r="BF67" i="19"/>
  <c r="D328" i="50"/>
  <c r="BC65" i="19"/>
  <c r="BF72" i="19"/>
  <c r="BF68" i="19"/>
  <c r="W49" i="19"/>
  <c r="BA49" i="19"/>
  <c r="BF73" i="19"/>
  <c r="BF69" i="19"/>
  <c r="S37" i="21"/>
  <c r="S33" i="21"/>
  <c r="S29" i="21"/>
  <c r="S35" i="21"/>
  <c r="S31" i="21"/>
  <c r="A8" i="50"/>
  <c r="A19" i="50"/>
  <c r="A31" i="50" s="1"/>
  <c r="A43" i="50" s="1"/>
  <c r="A55" i="50" s="1"/>
  <c r="A67" i="50" s="1"/>
  <c r="A79" i="50" s="1"/>
  <c r="A91" i="50" s="1"/>
  <c r="A103" i="50" s="1"/>
  <c r="A115" i="50" s="1"/>
  <c r="A127" i="50" s="1"/>
  <c r="A139" i="50" s="1"/>
  <c r="A151" i="50" s="1"/>
  <c r="A163" i="50" s="1"/>
  <c r="A175" i="50" s="1"/>
  <c r="A187" i="50" s="1"/>
  <c r="A199" i="50" s="1"/>
  <c r="A211" i="50" s="1"/>
  <c r="A223" i="50" s="1"/>
  <c r="A235" i="50" s="1"/>
  <c r="L201" i="6"/>
  <c r="L78" i="6"/>
  <c r="L273" i="6"/>
  <c r="L225" i="6"/>
  <c r="L33" i="6"/>
  <c r="L572" i="6"/>
  <c r="C61" i="49"/>
  <c r="D61" i="49"/>
  <c r="L549" i="6" s="1"/>
  <c r="L333" i="6"/>
  <c r="L189" i="6"/>
  <c r="L165" i="6"/>
  <c r="L524" i="6"/>
  <c r="C57" i="49"/>
  <c r="D57" i="49"/>
  <c r="L501" i="6" s="1"/>
  <c r="AT48" i="19"/>
  <c r="AR48" i="19"/>
  <c r="AN49" i="19"/>
  <c r="AN50" i="19" s="1"/>
  <c r="AS48" i="19"/>
  <c r="BB71" i="19" l="1"/>
  <c r="BB72" i="19"/>
  <c r="AT50" i="19"/>
  <c r="AN51" i="19"/>
  <c r="AR50" i="19"/>
  <c r="AS50" i="19"/>
  <c r="CG72" i="19"/>
  <c r="CG73" i="19"/>
  <c r="CG71" i="19"/>
  <c r="AX74" i="19"/>
  <c r="AX75" i="19"/>
  <c r="H761" i="6"/>
  <c r="J760" i="6"/>
  <c r="L297" i="6"/>
  <c r="Q297" i="6" s="1"/>
  <c r="D400" i="50"/>
  <c r="L237" i="6"/>
  <c r="Q237" i="6" s="1"/>
  <c r="L9" i="6"/>
  <c r="Q9" i="6" s="1"/>
  <c r="L54" i="6"/>
  <c r="Q54" i="6" s="1"/>
  <c r="L141" i="6"/>
  <c r="Q141" i="6" s="1"/>
  <c r="L261" i="6"/>
  <c r="Q261" i="6" s="1"/>
  <c r="L105" i="6"/>
  <c r="Q105" i="6" s="1"/>
  <c r="D388" i="50"/>
  <c r="D424" i="50"/>
  <c r="L93" i="6"/>
  <c r="Q93" i="6" s="1"/>
  <c r="L81" i="6"/>
  <c r="Q81" i="6" s="1"/>
  <c r="D412" i="50"/>
  <c r="L285" i="6"/>
  <c r="Q285" i="6" s="1"/>
  <c r="L177" i="6"/>
  <c r="Q177" i="6" s="1"/>
  <c r="L153" i="6"/>
  <c r="Q153" i="6" s="1"/>
  <c r="D304" i="50"/>
  <c r="L117" i="6"/>
  <c r="Q117" i="6" s="1"/>
  <c r="L213" i="6"/>
  <c r="Q213" i="6" s="1"/>
  <c r="L309" i="6"/>
  <c r="Q309" i="6" s="1"/>
  <c r="L129" i="6"/>
  <c r="Q129" i="6" s="1"/>
  <c r="L321" i="6"/>
  <c r="Q321" i="6" s="1"/>
  <c r="L6" i="6"/>
  <c r="Q6" i="6" s="1"/>
  <c r="D256" i="50"/>
  <c r="D436" i="50"/>
  <c r="D352" i="50"/>
  <c r="D448" i="50"/>
  <c r="L57" i="6"/>
  <c r="Q57" i="6" s="1"/>
  <c r="L249" i="6"/>
  <c r="Q249" i="6" s="1"/>
  <c r="L30" i="6"/>
  <c r="Q30" i="6" s="1"/>
  <c r="D364" i="50"/>
  <c r="D280" i="50"/>
  <c r="D376" i="50"/>
  <c r="L550" i="6"/>
  <c r="L358" i="6"/>
  <c r="Q620" i="6"/>
  <c r="L478" i="6"/>
  <c r="L491" i="6"/>
  <c r="L502" i="6"/>
  <c r="L466" i="6"/>
  <c r="L610" i="6"/>
  <c r="L346" i="6"/>
  <c r="L454" i="6"/>
  <c r="L442" i="6"/>
  <c r="L430" i="6"/>
  <c r="L418" i="6"/>
  <c r="L406" i="6"/>
  <c r="L394" i="6"/>
  <c r="L382" i="6"/>
  <c r="Q80" i="6"/>
  <c r="Q128" i="6"/>
  <c r="Q176" i="6"/>
  <c r="Q224" i="6"/>
  <c r="Q272" i="6"/>
  <c r="Q320" i="6"/>
  <c r="Q368" i="6"/>
  <c r="Q29" i="6"/>
  <c r="BJ17" i="19" s="1"/>
  <c r="Q116" i="6"/>
  <c r="Q164" i="6"/>
  <c r="Q212" i="6"/>
  <c r="Q260" i="6"/>
  <c r="Q308" i="6"/>
  <c r="Q356" i="6"/>
  <c r="Q404" i="6"/>
  <c r="Q53" i="6"/>
  <c r="BJ19" i="19" s="1"/>
  <c r="D67" i="49"/>
  <c r="L621" i="6" s="1"/>
  <c r="C67" i="49"/>
  <c r="L632" i="6"/>
  <c r="D112" i="50"/>
  <c r="D208" i="50"/>
  <c r="D136" i="50"/>
  <c r="Q77" i="6"/>
  <c r="BJ21" i="19" s="1"/>
  <c r="Q104" i="6"/>
  <c r="Q152" i="6"/>
  <c r="Q200" i="6"/>
  <c r="Q248" i="6"/>
  <c r="Q296" i="6"/>
  <c r="Q344" i="6"/>
  <c r="Q5" i="6"/>
  <c r="BJ15" i="19" s="1"/>
  <c r="Q92" i="6"/>
  <c r="Q140" i="6"/>
  <c r="Q188" i="6"/>
  <c r="Q236" i="6"/>
  <c r="Q284" i="6"/>
  <c r="Q332" i="6"/>
  <c r="Q380" i="6"/>
  <c r="Q428" i="6"/>
  <c r="D160" i="50"/>
  <c r="D88" i="50"/>
  <c r="D184" i="50"/>
  <c r="AU45" i="19"/>
  <c r="AI45" i="19"/>
  <c r="Q477" i="6"/>
  <c r="Q189" i="6"/>
  <c r="Q333" i="6"/>
  <c r="Q273" i="6"/>
  <c r="Q465" i="6"/>
  <c r="Q79" i="6"/>
  <c r="Q201" i="6"/>
  <c r="Q429" i="6"/>
  <c r="Q453" i="6"/>
  <c r="Q165" i="6"/>
  <c r="Q357" i="6"/>
  <c r="Q405" i="6"/>
  <c r="Q33" i="6"/>
  <c r="Q225" i="6"/>
  <c r="Q417" i="6"/>
  <c r="Q489" i="6"/>
  <c r="Q345" i="6"/>
  <c r="Q441" i="6"/>
  <c r="A20" i="50"/>
  <c r="A32" i="50" s="1"/>
  <c r="A44" i="50" s="1"/>
  <c r="A56" i="50" s="1"/>
  <c r="A68" i="50" s="1"/>
  <c r="A80" i="50" s="1"/>
  <c r="A92" i="50" s="1"/>
  <c r="A104" i="50" s="1"/>
  <c r="A116" i="50" s="1"/>
  <c r="A128" i="50" s="1"/>
  <c r="A140" i="50" s="1"/>
  <c r="A152" i="50" s="1"/>
  <c r="A164" i="50" s="1"/>
  <c r="A176" i="50" s="1"/>
  <c r="A188" i="50" s="1"/>
  <c r="A200" i="50" s="1"/>
  <c r="A212" i="50" s="1"/>
  <c r="A224" i="50" s="1"/>
  <c r="A236" i="50" s="1"/>
  <c r="A9" i="50"/>
  <c r="L94" i="6"/>
  <c r="L118" i="6"/>
  <c r="L142" i="6"/>
  <c r="L166" i="6"/>
  <c r="L190" i="6"/>
  <c r="L214" i="6"/>
  <c r="L238" i="6"/>
  <c r="L262" i="6"/>
  <c r="L286" i="6"/>
  <c r="L310" i="6"/>
  <c r="L334" i="6"/>
  <c r="D62" i="49"/>
  <c r="L561" i="6" s="1"/>
  <c r="L584" i="6"/>
  <c r="C62" i="49"/>
  <c r="L34" i="6"/>
  <c r="L82" i="6"/>
  <c r="L130" i="6"/>
  <c r="L178" i="6"/>
  <c r="L226" i="6"/>
  <c r="L274" i="6"/>
  <c r="L322" i="6"/>
  <c r="L10" i="6"/>
  <c r="L58" i="6"/>
  <c r="L106" i="6"/>
  <c r="L154" i="6"/>
  <c r="L202" i="6"/>
  <c r="L250" i="6"/>
  <c r="L298" i="6"/>
  <c r="L7" i="6"/>
  <c r="L31" i="6"/>
  <c r="L55" i="6"/>
  <c r="D58" i="49"/>
  <c r="L513" i="6" s="1"/>
  <c r="L536" i="6"/>
  <c r="C58" i="49"/>
  <c r="Q78" i="6"/>
  <c r="AS49" i="19"/>
  <c r="AT49" i="19"/>
  <c r="AR49" i="19"/>
  <c r="AR51" i="19" l="1"/>
  <c r="AT51" i="19"/>
  <c r="AN52" i="19"/>
  <c r="AS51" i="19"/>
  <c r="H773" i="6"/>
  <c r="J784" i="6" s="1"/>
  <c r="J772" i="6"/>
  <c r="CG75" i="19"/>
  <c r="L514" i="6"/>
  <c r="L562" i="6"/>
  <c r="Q406" i="6"/>
  <c r="L335" i="6"/>
  <c r="L611" i="6"/>
  <c r="L467" i="6"/>
  <c r="L492" i="6"/>
  <c r="L479" i="6"/>
  <c r="L551" i="6"/>
  <c r="L503" i="6"/>
  <c r="D232" i="50"/>
  <c r="D340" i="50"/>
  <c r="D292" i="50"/>
  <c r="D244" i="50"/>
  <c r="D148" i="50"/>
  <c r="D124" i="50"/>
  <c r="L455" i="6"/>
  <c r="L443" i="6"/>
  <c r="L431" i="6"/>
  <c r="L419" i="6"/>
  <c r="L407" i="6"/>
  <c r="L395" i="6"/>
  <c r="L383" i="6"/>
  <c r="D196" i="50"/>
  <c r="D100" i="50"/>
  <c r="D316" i="50"/>
  <c r="D220" i="50"/>
  <c r="D172" i="50"/>
  <c r="D76" i="50"/>
  <c r="L622" i="6"/>
  <c r="Q632" i="6"/>
  <c r="L644" i="6"/>
  <c r="D68" i="49"/>
  <c r="L633" i="6" s="1"/>
  <c r="C68" i="49"/>
  <c r="Q430" i="6"/>
  <c r="Q31" i="6"/>
  <c r="Q442" i="6"/>
  <c r="Q346" i="6"/>
  <c r="Q250" i="6"/>
  <c r="Q154" i="6"/>
  <c r="Q58" i="6"/>
  <c r="Q490" i="6"/>
  <c r="Q418" i="6"/>
  <c r="Q322" i="6"/>
  <c r="Q226" i="6"/>
  <c r="Q130" i="6"/>
  <c r="Q34" i="6"/>
  <c r="Q549" i="6"/>
  <c r="Q334" i="6"/>
  <c r="Q286" i="6"/>
  <c r="Q238" i="6"/>
  <c r="Q190" i="6"/>
  <c r="Q142" i="6"/>
  <c r="Q94" i="6"/>
  <c r="Q454" i="6"/>
  <c r="Q560" i="6"/>
  <c r="Q501" i="6"/>
  <c r="Q55" i="6"/>
  <c r="Q7" i="6"/>
  <c r="Q298" i="6"/>
  <c r="Q202" i="6"/>
  <c r="Q106" i="6"/>
  <c r="Q10" i="6"/>
  <c r="Q466" i="6"/>
  <c r="Q274" i="6"/>
  <c r="Q178" i="6"/>
  <c r="Q82" i="6"/>
  <c r="Q358" i="6"/>
  <c r="Q310" i="6"/>
  <c r="Q262" i="6"/>
  <c r="Q214" i="6"/>
  <c r="Q166" i="6"/>
  <c r="Q118" i="6"/>
  <c r="Q478" i="6"/>
  <c r="Q512" i="6"/>
  <c r="A10" i="50"/>
  <c r="A21" i="50"/>
  <c r="A33" i="50" s="1"/>
  <c r="A45" i="50" s="1"/>
  <c r="A57" i="50" s="1"/>
  <c r="A69" i="50" s="1"/>
  <c r="A81" i="50" s="1"/>
  <c r="A93" i="50" s="1"/>
  <c r="A105" i="50" s="1"/>
  <c r="A117" i="50" s="1"/>
  <c r="A129" i="50" s="1"/>
  <c r="A141" i="50" s="1"/>
  <c r="A153" i="50" s="1"/>
  <c r="A165" i="50" s="1"/>
  <c r="A177" i="50" s="1"/>
  <c r="A189" i="50" s="1"/>
  <c r="A201" i="50" s="1"/>
  <c r="A213" i="50" s="1"/>
  <c r="A225" i="50" s="1"/>
  <c r="A237" i="50" s="1"/>
  <c r="C59" i="49"/>
  <c r="D59" i="49"/>
  <c r="L525" i="6" s="1"/>
  <c r="C60" i="49"/>
  <c r="D60" i="49"/>
  <c r="L537" i="6" s="1"/>
  <c r="L347" i="6"/>
  <c r="L299" i="6"/>
  <c r="L251" i="6"/>
  <c r="L203" i="6"/>
  <c r="L155" i="6"/>
  <c r="L107" i="6"/>
  <c r="L59" i="6"/>
  <c r="L11" i="6"/>
  <c r="L323" i="6"/>
  <c r="L275" i="6"/>
  <c r="L227" i="6"/>
  <c r="L179" i="6"/>
  <c r="L131" i="6"/>
  <c r="L83" i="6"/>
  <c r="L35" i="6"/>
  <c r="L359" i="6"/>
  <c r="L311" i="6"/>
  <c r="L287" i="6"/>
  <c r="L263" i="6"/>
  <c r="L239" i="6"/>
  <c r="L215" i="6"/>
  <c r="L191" i="6"/>
  <c r="L167" i="6"/>
  <c r="L143" i="6"/>
  <c r="L119" i="6"/>
  <c r="L95" i="6"/>
  <c r="L596" i="6"/>
  <c r="C63" i="49"/>
  <c r="D63" i="49"/>
  <c r="L573" i="6" s="1"/>
  <c r="AT52" i="19" l="1"/>
  <c r="AN53" i="19"/>
  <c r="AR52" i="19"/>
  <c r="AS52" i="19"/>
  <c r="L538" i="6"/>
  <c r="L526" i="6"/>
  <c r="L552" i="6"/>
  <c r="L360" i="6"/>
  <c r="L468" i="6"/>
  <c r="L612" i="6"/>
  <c r="L563" i="6"/>
  <c r="L515" i="6"/>
  <c r="L574" i="6"/>
  <c r="Q407" i="6"/>
  <c r="L504" i="6"/>
  <c r="L480" i="6"/>
  <c r="L493" i="6"/>
  <c r="L336" i="6"/>
  <c r="L456" i="6"/>
  <c r="L444" i="6"/>
  <c r="L432" i="6"/>
  <c r="L420" i="6"/>
  <c r="L408" i="6"/>
  <c r="L384" i="6"/>
  <c r="L396" i="6"/>
  <c r="L634" i="6"/>
  <c r="L623" i="6"/>
  <c r="Q644" i="6"/>
  <c r="Q621" i="6"/>
  <c r="L656" i="6"/>
  <c r="D69" i="49"/>
  <c r="L645" i="6" s="1"/>
  <c r="D70" i="49"/>
  <c r="C70" i="49"/>
  <c r="C69" i="49"/>
  <c r="Q431" i="6"/>
  <c r="Q561" i="6"/>
  <c r="Q455" i="6"/>
  <c r="Q95" i="6"/>
  <c r="Q143" i="6"/>
  <c r="Q191" i="6"/>
  <c r="Q239" i="6"/>
  <c r="Q287" i="6"/>
  <c r="Q335" i="6"/>
  <c r="Q550" i="6"/>
  <c r="Q179" i="6"/>
  <c r="Q275" i="6"/>
  <c r="Q467" i="6"/>
  <c r="Q107" i="6"/>
  <c r="Q203" i="6"/>
  <c r="Q299" i="6"/>
  <c r="Q524" i="6"/>
  <c r="Q572" i="6"/>
  <c r="Q502" i="6"/>
  <c r="Q479" i="6"/>
  <c r="Q119" i="6"/>
  <c r="Q167" i="6"/>
  <c r="Q215" i="6"/>
  <c r="Q263" i="6"/>
  <c r="Q311" i="6"/>
  <c r="Q359" i="6"/>
  <c r="Q131" i="6"/>
  <c r="Q227" i="6"/>
  <c r="Q323" i="6"/>
  <c r="Q419" i="6"/>
  <c r="Q491" i="6"/>
  <c r="Q155" i="6"/>
  <c r="Q251" i="6"/>
  <c r="Q347" i="6"/>
  <c r="Q443" i="6"/>
  <c r="Q513" i="6"/>
  <c r="A22" i="50"/>
  <c r="A34" i="50" s="1"/>
  <c r="A46" i="50" s="1"/>
  <c r="A58" i="50" s="1"/>
  <c r="A70" i="50" s="1"/>
  <c r="A82" i="50" s="1"/>
  <c r="A94" i="50" s="1"/>
  <c r="A106" i="50" s="1"/>
  <c r="A118" i="50" s="1"/>
  <c r="A130" i="50" s="1"/>
  <c r="A142" i="50" s="1"/>
  <c r="A154" i="50" s="1"/>
  <c r="A166" i="50" s="1"/>
  <c r="A178" i="50" s="1"/>
  <c r="A190" i="50" s="1"/>
  <c r="A202" i="50" s="1"/>
  <c r="A214" i="50" s="1"/>
  <c r="A226" i="50" s="1"/>
  <c r="A238" i="50" s="1"/>
  <c r="A11" i="50"/>
  <c r="L96" i="6"/>
  <c r="L120" i="6"/>
  <c r="L144" i="6"/>
  <c r="L168" i="6"/>
  <c r="L192" i="6"/>
  <c r="L216" i="6"/>
  <c r="L240" i="6"/>
  <c r="L264" i="6"/>
  <c r="L288" i="6"/>
  <c r="L312" i="6"/>
  <c r="L36" i="6"/>
  <c r="Q83" i="6"/>
  <c r="Q11" i="6"/>
  <c r="Q59" i="6"/>
  <c r="C65" i="49"/>
  <c r="D64" i="49"/>
  <c r="L585" i="6" s="1"/>
  <c r="C64" i="49"/>
  <c r="D65" i="49"/>
  <c r="Q35" i="6"/>
  <c r="L84" i="6"/>
  <c r="L132" i="6"/>
  <c r="L180" i="6"/>
  <c r="L228" i="6"/>
  <c r="L276" i="6"/>
  <c r="L324" i="6"/>
  <c r="L12" i="6"/>
  <c r="L60" i="6"/>
  <c r="L108" i="6"/>
  <c r="L156" i="6"/>
  <c r="L204" i="6"/>
  <c r="L252" i="6"/>
  <c r="L300" i="6"/>
  <c r="L348" i="6"/>
  <c r="AR53" i="19" l="1"/>
  <c r="AT53" i="19"/>
  <c r="AN54" i="19"/>
  <c r="AS53" i="19"/>
  <c r="Q408" i="6"/>
  <c r="L575" i="6"/>
  <c r="L527" i="6"/>
  <c r="L539" i="6"/>
  <c r="L586" i="6"/>
  <c r="Q444" i="6"/>
  <c r="L349" i="6"/>
  <c r="L494" i="6"/>
  <c r="L481" i="6"/>
  <c r="L505" i="6"/>
  <c r="L516" i="6"/>
  <c r="L564" i="6"/>
  <c r="L613" i="6"/>
  <c r="L469" i="6"/>
  <c r="L361" i="6"/>
  <c r="L553" i="6"/>
  <c r="L457" i="6"/>
  <c r="L445" i="6"/>
  <c r="L433" i="6"/>
  <c r="L421" i="6"/>
  <c r="L409" i="6"/>
  <c r="L385" i="6"/>
  <c r="L397" i="6"/>
  <c r="Q656" i="6"/>
  <c r="Q622" i="6"/>
  <c r="Q633" i="6"/>
  <c r="L646" i="6"/>
  <c r="L624" i="6"/>
  <c r="L635" i="6"/>
  <c r="L657" i="6"/>
  <c r="Q300" i="6"/>
  <c r="Q204" i="6"/>
  <c r="Q108" i="6"/>
  <c r="Q12" i="6"/>
  <c r="Q468" i="6"/>
  <c r="Q276" i="6"/>
  <c r="Q180" i="6"/>
  <c r="Q84" i="6"/>
  <c r="Q562" i="6"/>
  <c r="Q432" i="6"/>
  <c r="Q536" i="6"/>
  <c r="Q36" i="6"/>
  <c r="Q360" i="6"/>
  <c r="Q312" i="6"/>
  <c r="Q264" i="6"/>
  <c r="Q216" i="6"/>
  <c r="Q168" i="6"/>
  <c r="Q120" i="6"/>
  <c r="Q480" i="6"/>
  <c r="Q525" i="6"/>
  <c r="Q348" i="6"/>
  <c r="Q252" i="6"/>
  <c r="Q156" i="6"/>
  <c r="Q60" i="6"/>
  <c r="Q492" i="6"/>
  <c r="Q420" i="6"/>
  <c r="Q324" i="6"/>
  <c r="Q228" i="6"/>
  <c r="Q132" i="6"/>
  <c r="Q503" i="6"/>
  <c r="Q514" i="6"/>
  <c r="Q551" i="6"/>
  <c r="Q336" i="6"/>
  <c r="Q288" i="6"/>
  <c r="Q240" i="6"/>
  <c r="Q192" i="6"/>
  <c r="Q144" i="6"/>
  <c r="Q96" i="6"/>
  <c r="Q456" i="6"/>
  <c r="Q584" i="6"/>
  <c r="Q573" i="6"/>
  <c r="L597" i="6"/>
  <c r="A12" i="50"/>
  <c r="A23" i="50"/>
  <c r="A35" i="50" s="1"/>
  <c r="A47" i="50" s="1"/>
  <c r="A59" i="50" s="1"/>
  <c r="A71" i="50" s="1"/>
  <c r="A83" i="50" s="1"/>
  <c r="A95" i="50" s="1"/>
  <c r="A107" i="50" s="1"/>
  <c r="A119" i="50" s="1"/>
  <c r="A131" i="50" s="1"/>
  <c r="A143" i="50" s="1"/>
  <c r="A155" i="50" s="1"/>
  <c r="A167" i="50" s="1"/>
  <c r="A179" i="50" s="1"/>
  <c r="A191" i="50" s="1"/>
  <c r="A203" i="50" s="1"/>
  <c r="A215" i="50" s="1"/>
  <c r="A227" i="50" s="1"/>
  <c r="A239" i="50" s="1"/>
  <c r="L61" i="6"/>
  <c r="L37" i="6"/>
  <c r="L337" i="6"/>
  <c r="L313" i="6"/>
  <c r="L289" i="6"/>
  <c r="L265" i="6"/>
  <c r="L241" i="6"/>
  <c r="L217" i="6"/>
  <c r="L193" i="6"/>
  <c r="L169" i="6"/>
  <c r="L145" i="6"/>
  <c r="L121" i="6"/>
  <c r="L97" i="6"/>
  <c r="L301" i="6"/>
  <c r="L253" i="6"/>
  <c r="L205" i="6"/>
  <c r="L157" i="6"/>
  <c r="L109" i="6"/>
  <c r="L13" i="6"/>
  <c r="L325" i="6"/>
  <c r="L277" i="6"/>
  <c r="L229" i="6"/>
  <c r="L181" i="6"/>
  <c r="L133" i="6"/>
  <c r="L85" i="6"/>
  <c r="AT54" i="19" l="1"/>
  <c r="AN55" i="19"/>
  <c r="AR54" i="19"/>
  <c r="AS54" i="19"/>
  <c r="L470" i="6"/>
  <c r="L614" i="6"/>
  <c r="L565" i="6"/>
  <c r="L517" i="6"/>
  <c r="L506" i="6"/>
  <c r="L482" i="6"/>
  <c r="L495" i="6"/>
  <c r="L350" i="6"/>
  <c r="L587" i="6"/>
  <c r="L540" i="6"/>
  <c r="L528" i="6"/>
  <c r="L576" i="6"/>
  <c r="L598" i="6"/>
  <c r="L554" i="6"/>
  <c r="L338" i="6"/>
  <c r="L458" i="6"/>
  <c r="L446" i="6"/>
  <c r="L434" i="6"/>
  <c r="L422" i="6"/>
  <c r="L410" i="6"/>
  <c r="L386" i="6"/>
  <c r="L398" i="6"/>
  <c r="Q634" i="6"/>
  <c r="Q623" i="6"/>
  <c r="Q645" i="6"/>
  <c r="L658" i="6"/>
  <c r="L636" i="6"/>
  <c r="L625" i="6"/>
  <c r="L647" i="6"/>
  <c r="Q515" i="6"/>
  <c r="Q433" i="6"/>
  <c r="Q563" i="6"/>
  <c r="Q85" i="6"/>
  <c r="Q181" i="6"/>
  <c r="Q277" i="6"/>
  <c r="Q469" i="6"/>
  <c r="Q13" i="6"/>
  <c r="Q157" i="6"/>
  <c r="Q253" i="6"/>
  <c r="Q349" i="6"/>
  <c r="Q445" i="6"/>
  <c r="Q574" i="6"/>
  <c r="Q457" i="6"/>
  <c r="Q97" i="6"/>
  <c r="Q145" i="6"/>
  <c r="Q193" i="6"/>
  <c r="Q241" i="6"/>
  <c r="Q289" i="6"/>
  <c r="Q337" i="6"/>
  <c r="Q552" i="6"/>
  <c r="Q609" i="6"/>
  <c r="Q585" i="6"/>
  <c r="Q537" i="6"/>
  <c r="Q596" i="6"/>
  <c r="Q504" i="6"/>
  <c r="Q133" i="6"/>
  <c r="Q229" i="6"/>
  <c r="Q325" i="6"/>
  <c r="Q421" i="6"/>
  <c r="Q493" i="6"/>
  <c r="Q109" i="6"/>
  <c r="Q205" i="6"/>
  <c r="Q301" i="6"/>
  <c r="Q526" i="6"/>
  <c r="Q481" i="6"/>
  <c r="Q121" i="6"/>
  <c r="Q169" i="6"/>
  <c r="Q217" i="6"/>
  <c r="Q265" i="6"/>
  <c r="Q313" i="6"/>
  <c r="Q361" i="6"/>
  <c r="Q409" i="6"/>
  <c r="Q61" i="6"/>
  <c r="A24" i="50"/>
  <c r="A36" i="50" s="1"/>
  <c r="A48" i="50" s="1"/>
  <c r="A60" i="50" s="1"/>
  <c r="A72" i="50" s="1"/>
  <c r="A84" i="50" s="1"/>
  <c r="A96" i="50" s="1"/>
  <c r="A108" i="50" s="1"/>
  <c r="A120" i="50" s="1"/>
  <c r="A132" i="50" s="1"/>
  <c r="A144" i="50" s="1"/>
  <c r="A156" i="50" s="1"/>
  <c r="A168" i="50" s="1"/>
  <c r="A180" i="50" s="1"/>
  <c r="A192" i="50" s="1"/>
  <c r="A204" i="50" s="1"/>
  <c r="A216" i="50" s="1"/>
  <c r="A228" i="50" s="1"/>
  <c r="A240" i="50" s="1"/>
  <c r="A13" i="50"/>
  <c r="L86" i="6"/>
  <c r="L182" i="6"/>
  <c r="L98" i="6"/>
  <c r="L122" i="6"/>
  <c r="L146" i="6"/>
  <c r="L170" i="6"/>
  <c r="L194" i="6"/>
  <c r="L218" i="6"/>
  <c r="L242" i="6"/>
  <c r="L266" i="6"/>
  <c r="L290" i="6"/>
  <c r="L314" i="6"/>
  <c r="L362" i="6"/>
  <c r="L38" i="6"/>
  <c r="L62" i="6"/>
  <c r="L134" i="6"/>
  <c r="L230" i="6"/>
  <c r="L278" i="6"/>
  <c r="L326" i="6"/>
  <c r="L14" i="6"/>
  <c r="L110" i="6"/>
  <c r="L158" i="6"/>
  <c r="L206" i="6"/>
  <c r="L254" i="6"/>
  <c r="L302" i="6"/>
  <c r="Q37" i="6"/>
  <c r="AR55" i="19" l="1"/>
  <c r="AT55" i="19"/>
  <c r="AN56" i="19"/>
  <c r="AS55" i="19"/>
  <c r="Q422" i="6"/>
  <c r="L599" i="6"/>
  <c r="L351" i="6"/>
  <c r="L496" i="6"/>
  <c r="L483" i="6"/>
  <c r="L507" i="6"/>
  <c r="L518" i="6"/>
  <c r="L566" i="6"/>
  <c r="L615" i="6"/>
  <c r="L471" i="6"/>
  <c r="Q410" i="6"/>
  <c r="Q434" i="6"/>
  <c r="L363" i="6"/>
  <c r="L555" i="6"/>
  <c r="L577" i="6"/>
  <c r="L529" i="6"/>
  <c r="L541" i="6"/>
  <c r="L588" i="6"/>
  <c r="L459" i="6"/>
  <c r="L447" i="6"/>
  <c r="L435" i="6"/>
  <c r="L423" i="6"/>
  <c r="L411" i="6"/>
  <c r="L399" i="6"/>
  <c r="L387" i="6"/>
  <c r="L648" i="6"/>
  <c r="L626" i="6"/>
  <c r="L637" i="6"/>
  <c r="L659" i="6"/>
  <c r="Q646" i="6"/>
  <c r="Q624" i="6"/>
  <c r="Q635" i="6"/>
  <c r="Q657" i="6"/>
  <c r="Q446" i="6"/>
  <c r="Q350" i="6"/>
  <c r="Q254" i="6"/>
  <c r="Q158" i="6"/>
  <c r="Q14" i="6"/>
  <c r="Q470" i="6"/>
  <c r="Q326" i="6"/>
  <c r="Q230" i="6"/>
  <c r="Q62" i="6"/>
  <c r="Q38" i="6"/>
  <c r="Q362" i="6"/>
  <c r="Q314" i="6"/>
  <c r="Q266" i="6"/>
  <c r="Q218" i="6"/>
  <c r="Q170" i="6"/>
  <c r="Q122" i="6"/>
  <c r="Q482" i="6"/>
  <c r="Q527" i="6"/>
  <c r="Q564" i="6"/>
  <c r="Q516" i="6"/>
  <c r="Q86" i="6"/>
  <c r="Q398" i="6"/>
  <c r="Q302" i="6"/>
  <c r="Q206" i="6"/>
  <c r="Q110" i="6"/>
  <c r="Q494" i="6"/>
  <c r="Q278" i="6"/>
  <c r="Q134" i="6"/>
  <c r="Q586" i="6"/>
  <c r="Q610" i="6"/>
  <c r="Q553" i="6"/>
  <c r="Q338" i="6"/>
  <c r="Q290" i="6"/>
  <c r="Q242" i="6"/>
  <c r="Q194" i="6"/>
  <c r="Q146" i="6"/>
  <c r="Q98" i="6"/>
  <c r="Q458" i="6"/>
  <c r="Q575" i="6"/>
  <c r="Q505" i="6"/>
  <c r="Q597" i="6"/>
  <c r="Q538" i="6"/>
  <c r="Q182" i="6"/>
  <c r="A14" i="50"/>
  <c r="A25" i="50"/>
  <c r="A37" i="50" s="1"/>
  <c r="A49" i="50" s="1"/>
  <c r="A61" i="50" s="1"/>
  <c r="A73" i="50" s="1"/>
  <c r="A85" i="50" s="1"/>
  <c r="A97" i="50" s="1"/>
  <c r="A109" i="50" s="1"/>
  <c r="A121" i="50" s="1"/>
  <c r="A133" i="50" s="1"/>
  <c r="A145" i="50" s="1"/>
  <c r="A157" i="50" s="1"/>
  <c r="A169" i="50" s="1"/>
  <c r="A181" i="50" s="1"/>
  <c r="A193" i="50" s="1"/>
  <c r="A205" i="50" s="1"/>
  <c r="A217" i="50" s="1"/>
  <c r="A229" i="50" s="1"/>
  <c r="A241" i="50" s="1"/>
  <c r="L303" i="6"/>
  <c r="L255" i="6"/>
  <c r="L207" i="6"/>
  <c r="L159" i="6"/>
  <c r="L111" i="6"/>
  <c r="L39" i="6"/>
  <c r="L339" i="6"/>
  <c r="L315" i="6"/>
  <c r="L291" i="6"/>
  <c r="L267" i="6"/>
  <c r="L243" i="6"/>
  <c r="L219" i="6"/>
  <c r="L195" i="6"/>
  <c r="L171" i="6"/>
  <c r="L147" i="6"/>
  <c r="L123" i="6"/>
  <c r="L99" i="6"/>
  <c r="L183" i="6"/>
  <c r="L87" i="6"/>
  <c r="L15" i="6"/>
  <c r="L327" i="6"/>
  <c r="L279" i="6"/>
  <c r="L231" i="6"/>
  <c r="L135" i="6"/>
  <c r="L63" i="6"/>
  <c r="AT56" i="19" l="1"/>
  <c r="AN57" i="19"/>
  <c r="AR56" i="19"/>
  <c r="AS56" i="19"/>
  <c r="Q423" i="6"/>
  <c r="Q447" i="6"/>
  <c r="L589" i="6"/>
  <c r="L542" i="6"/>
  <c r="L530" i="6"/>
  <c r="L578" i="6"/>
  <c r="L472" i="6"/>
  <c r="L616" i="6"/>
  <c r="L567" i="6"/>
  <c r="L519" i="6"/>
  <c r="L508" i="6"/>
  <c r="L600" i="6"/>
  <c r="Q411" i="6"/>
  <c r="L556" i="6"/>
  <c r="L364" i="6"/>
  <c r="L484" i="6"/>
  <c r="L497" i="6"/>
  <c r="L340" i="6"/>
  <c r="L460" i="6"/>
  <c r="L448" i="6"/>
  <c r="L436" i="6"/>
  <c r="L424" i="6"/>
  <c r="L412" i="6"/>
  <c r="L400" i="6"/>
  <c r="L388" i="6"/>
  <c r="L660" i="6"/>
  <c r="L638" i="6"/>
  <c r="L627" i="6"/>
  <c r="L649" i="6"/>
  <c r="Q658" i="6"/>
  <c r="Q636" i="6"/>
  <c r="Q625" i="6"/>
  <c r="Q647" i="6"/>
  <c r="Q611" i="6"/>
  <c r="Q135" i="6"/>
  <c r="Q279" i="6"/>
  <c r="Q495" i="6"/>
  <c r="Q183" i="6"/>
  <c r="Q539" i="6"/>
  <c r="Q598" i="6"/>
  <c r="Q506" i="6"/>
  <c r="Q576" i="6"/>
  <c r="Q459" i="6"/>
  <c r="Q99" i="6"/>
  <c r="Q147" i="6"/>
  <c r="Q195" i="6"/>
  <c r="Q243" i="6"/>
  <c r="Q291" i="6"/>
  <c r="Q339" i="6"/>
  <c r="Q554" i="6"/>
  <c r="Q111" i="6"/>
  <c r="Q207" i="6"/>
  <c r="Q303" i="6"/>
  <c r="Q399" i="6"/>
  <c r="Q63" i="6"/>
  <c r="Q231" i="6"/>
  <c r="Q327" i="6"/>
  <c r="Q471" i="6"/>
  <c r="Q15" i="6"/>
  <c r="Q87" i="6"/>
  <c r="Q517" i="6"/>
  <c r="Q435" i="6"/>
  <c r="Q565" i="6"/>
  <c r="Q528" i="6"/>
  <c r="Q483" i="6"/>
  <c r="Q123" i="6"/>
  <c r="Q171" i="6"/>
  <c r="Q219" i="6"/>
  <c r="Q267" i="6"/>
  <c r="Q315" i="6"/>
  <c r="Q363" i="6"/>
  <c r="Q39" i="6"/>
  <c r="Q587" i="6"/>
  <c r="Q159" i="6"/>
  <c r="Q255" i="6"/>
  <c r="Q351" i="6"/>
  <c r="A26" i="50"/>
  <c r="A38" i="50" s="1"/>
  <c r="A50" i="50" s="1"/>
  <c r="A62" i="50" s="1"/>
  <c r="A74" i="50" s="1"/>
  <c r="A86" i="50" s="1"/>
  <c r="A98" i="50" s="1"/>
  <c r="A110" i="50" s="1"/>
  <c r="A122" i="50" s="1"/>
  <c r="A134" i="50" s="1"/>
  <c r="A146" i="50" s="1"/>
  <c r="A158" i="50" s="1"/>
  <c r="A170" i="50" s="1"/>
  <c r="A182" i="50" s="1"/>
  <c r="A194" i="50" s="1"/>
  <c r="A206" i="50" s="1"/>
  <c r="A218" i="50" s="1"/>
  <c r="A230" i="50" s="1"/>
  <c r="A242" i="50" s="1"/>
  <c r="A15" i="50"/>
  <c r="L64" i="6"/>
  <c r="L136" i="6"/>
  <c r="L232" i="6"/>
  <c r="L280" i="6"/>
  <c r="L328" i="6"/>
  <c r="L16" i="6"/>
  <c r="L88" i="6"/>
  <c r="L184" i="6"/>
  <c r="L100" i="6"/>
  <c r="L124" i="6"/>
  <c r="L148" i="6"/>
  <c r="L172" i="6"/>
  <c r="L196" i="6"/>
  <c r="L220" i="6"/>
  <c r="L244" i="6"/>
  <c r="L268" i="6"/>
  <c r="L292" i="6"/>
  <c r="L316" i="6"/>
  <c r="L40" i="6"/>
  <c r="L112" i="6"/>
  <c r="L160" i="6"/>
  <c r="L208" i="6"/>
  <c r="L256" i="6"/>
  <c r="L304" i="6"/>
  <c r="L352" i="6"/>
  <c r="AR57" i="19" l="1"/>
  <c r="AT57" i="19"/>
  <c r="AN58" i="19"/>
  <c r="AS57" i="19"/>
  <c r="Q436" i="6"/>
  <c r="D460" i="50"/>
  <c r="L557" i="6"/>
  <c r="Q400" i="6"/>
  <c r="Q424" i="6"/>
  <c r="Q448" i="6"/>
  <c r="L353" i="6"/>
  <c r="L498" i="6"/>
  <c r="L485" i="6"/>
  <c r="L601" i="6"/>
  <c r="L509" i="6"/>
  <c r="L520" i="6"/>
  <c r="L568" i="6"/>
  <c r="L617" i="6"/>
  <c r="L473" i="6"/>
  <c r="L579" i="6"/>
  <c r="L531" i="6"/>
  <c r="L543" i="6"/>
  <c r="L590" i="6"/>
  <c r="L461" i="6"/>
  <c r="L449" i="6"/>
  <c r="L437" i="6"/>
  <c r="L425" i="6"/>
  <c r="L413" i="6"/>
  <c r="L401" i="6"/>
  <c r="L389" i="6"/>
  <c r="L650" i="6"/>
  <c r="L628" i="6"/>
  <c r="L639" i="6"/>
  <c r="L661" i="6"/>
  <c r="Q648" i="6"/>
  <c r="Q626" i="6"/>
  <c r="Q637" i="6"/>
  <c r="Q659" i="6"/>
  <c r="Q304" i="6"/>
  <c r="Q208" i="6"/>
  <c r="Q112" i="6"/>
  <c r="Q412" i="6"/>
  <c r="Q364" i="6"/>
  <c r="Q316" i="6"/>
  <c r="Q268" i="6"/>
  <c r="Q220" i="6"/>
  <c r="Q172" i="6"/>
  <c r="Q124" i="6"/>
  <c r="Q484" i="6"/>
  <c r="Q529" i="6"/>
  <c r="Q566" i="6"/>
  <c r="Q518" i="6"/>
  <c r="Q496" i="6"/>
  <c r="Q280" i="6"/>
  <c r="Q136" i="6"/>
  <c r="Q612" i="6"/>
  <c r="Q352" i="6"/>
  <c r="Q256" i="6"/>
  <c r="Q160" i="6"/>
  <c r="Q588" i="6"/>
  <c r="Q555" i="6"/>
  <c r="Q340" i="6"/>
  <c r="Q292" i="6"/>
  <c r="Q244" i="6"/>
  <c r="Q196" i="6"/>
  <c r="Q148" i="6"/>
  <c r="Q100" i="6"/>
  <c r="Q460" i="6"/>
  <c r="Q577" i="6"/>
  <c r="Q507" i="6"/>
  <c r="Q599" i="6"/>
  <c r="Q540" i="6"/>
  <c r="Q184" i="6"/>
  <c r="Q472" i="6"/>
  <c r="Q328" i="6"/>
  <c r="Q232" i="6"/>
  <c r="A16" i="50"/>
  <c r="A28" i="50" s="1"/>
  <c r="A40" i="50" s="1"/>
  <c r="A52" i="50" s="1"/>
  <c r="A64" i="50" s="1"/>
  <c r="A76" i="50" s="1"/>
  <c r="A88" i="50" s="1"/>
  <c r="A100" i="50" s="1"/>
  <c r="A112" i="50" s="1"/>
  <c r="A124" i="50" s="1"/>
  <c r="A136" i="50" s="1"/>
  <c r="A148" i="50" s="1"/>
  <c r="A160" i="50" s="1"/>
  <c r="A172" i="50" s="1"/>
  <c r="A184" i="50" s="1"/>
  <c r="A196" i="50" s="1"/>
  <c r="A208" i="50" s="1"/>
  <c r="A220" i="50" s="1"/>
  <c r="A232" i="50" s="1"/>
  <c r="A244" i="50" s="1"/>
  <c r="A27" i="50"/>
  <c r="A39" i="50" s="1"/>
  <c r="A51" i="50" s="1"/>
  <c r="A63" i="50" s="1"/>
  <c r="A75" i="50" s="1"/>
  <c r="A87" i="50" s="1"/>
  <c r="A99" i="50" s="1"/>
  <c r="A111" i="50" s="1"/>
  <c r="A123" i="50" s="1"/>
  <c r="A135" i="50" s="1"/>
  <c r="A147" i="50" s="1"/>
  <c r="A159" i="50" s="1"/>
  <c r="A171" i="50" s="1"/>
  <c r="A183" i="50" s="1"/>
  <c r="A195" i="50" s="1"/>
  <c r="A207" i="50" s="1"/>
  <c r="A219" i="50" s="1"/>
  <c r="A231" i="50" s="1"/>
  <c r="A243" i="50" s="1"/>
  <c r="L41" i="6"/>
  <c r="L341" i="6"/>
  <c r="L317" i="6"/>
  <c r="L293" i="6"/>
  <c r="L269" i="6"/>
  <c r="L245" i="6"/>
  <c r="L221" i="6"/>
  <c r="L197" i="6"/>
  <c r="L173" i="6"/>
  <c r="L149" i="6"/>
  <c r="L125" i="6"/>
  <c r="L101" i="6"/>
  <c r="L185" i="6"/>
  <c r="L89" i="6"/>
  <c r="Q16" i="6"/>
  <c r="BB15" i="19" s="1"/>
  <c r="AY15" i="19"/>
  <c r="L65" i="6"/>
  <c r="L305" i="6"/>
  <c r="L257" i="6"/>
  <c r="L209" i="6"/>
  <c r="L161" i="6"/>
  <c r="L113" i="6"/>
  <c r="Q40" i="6"/>
  <c r="AY17" i="19"/>
  <c r="Q88" i="6"/>
  <c r="AY21" i="19"/>
  <c r="L17" i="6"/>
  <c r="L329" i="6"/>
  <c r="L281" i="6"/>
  <c r="L233" i="6"/>
  <c r="L137" i="6"/>
  <c r="Q64" i="6"/>
  <c r="AY19" i="19"/>
  <c r="AT58" i="19" l="1"/>
  <c r="AN59" i="19"/>
  <c r="AR58" i="19"/>
  <c r="AS58" i="19"/>
  <c r="AX17" i="19"/>
  <c r="CG17" i="19"/>
  <c r="AX15" i="19"/>
  <c r="CG15" i="19"/>
  <c r="AX21" i="19"/>
  <c r="CG21" i="19"/>
  <c r="AX19" i="19"/>
  <c r="CG19" i="19"/>
  <c r="L602" i="6"/>
  <c r="L486" i="6"/>
  <c r="L591" i="6"/>
  <c r="L544" i="6"/>
  <c r="L532" i="6"/>
  <c r="L580" i="6"/>
  <c r="L474" i="6"/>
  <c r="L618" i="6"/>
  <c r="L569" i="6"/>
  <c r="L521" i="6"/>
  <c r="L510" i="6"/>
  <c r="L499" i="6"/>
  <c r="L558" i="6"/>
  <c r="L342" i="6"/>
  <c r="L462" i="6"/>
  <c r="L450" i="6"/>
  <c r="L438" i="6"/>
  <c r="Q437" i="6"/>
  <c r="L426" i="6"/>
  <c r="L414" i="6"/>
  <c r="L390" i="6"/>
  <c r="L402" i="6"/>
  <c r="L662" i="6"/>
  <c r="L640" i="6"/>
  <c r="L629" i="6"/>
  <c r="L651" i="6"/>
  <c r="Q660" i="6"/>
  <c r="Q638" i="6"/>
  <c r="Q627" i="6"/>
  <c r="Q649" i="6"/>
  <c r="Q613" i="6"/>
  <c r="Q519" i="6"/>
  <c r="Q567" i="6"/>
  <c r="Q530" i="6"/>
  <c r="Q589" i="6"/>
  <c r="Q541" i="6"/>
  <c r="Q600" i="6"/>
  <c r="Q508" i="6"/>
  <c r="Q578" i="6"/>
  <c r="Q556" i="6"/>
  <c r="BB19" i="19"/>
  <c r="Q233" i="6"/>
  <c r="BJ34" i="19" s="1"/>
  <c r="L138" i="6"/>
  <c r="Q137" i="6"/>
  <c r="BJ26" i="19" s="1"/>
  <c r="L282" i="6"/>
  <c r="Q281" i="6"/>
  <c r="BJ38" i="19" s="1"/>
  <c r="Q425" i="6"/>
  <c r="Q497" i="6"/>
  <c r="Q113" i="6"/>
  <c r="BJ24" i="19" s="1"/>
  <c r="L162" i="6"/>
  <c r="Q209" i="6"/>
  <c r="BJ32" i="19" s="1"/>
  <c r="L258" i="6"/>
  <c r="Q305" i="6"/>
  <c r="BJ40" i="19" s="1"/>
  <c r="L354" i="6"/>
  <c r="Q401" i="6"/>
  <c r="L90" i="6"/>
  <c r="Q89" i="6"/>
  <c r="BJ22" i="19" s="1"/>
  <c r="Q461" i="6"/>
  <c r="Q101" i="6"/>
  <c r="BJ23" i="19" s="1"/>
  <c r="L126" i="6"/>
  <c r="Q149" i="6"/>
  <c r="BJ27" i="19" s="1"/>
  <c r="L174" i="6"/>
  <c r="Q197" i="6"/>
  <c r="BJ31" i="19" s="1"/>
  <c r="L222" i="6"/>
  <c r="Q245" i="6"/>
  <c r="BJ35" i="19" s="1"/>
  <c r="L270" i="6"/>
  <c r="Q293" i="6"/>
  <c r="BJ39" i="19" s="1"/>
  <c r="L318" i="6"/>
  <c r="Q341" i="6"/>
  <c r="L42" i="6"/>
  <c r="Q41" i="6"/>
  <c r="BJ18" i="19" s="1"/>
  <c r="L235" i="6"/>
  <c r="L234" i="6"/>
  <c r="L331" i="6"/>
  <c r="L330" i="6"/>
  <c r="Q329" i="6"/>
  <c r="Q473" i="6"/>
  <c r="L19" i="6"/>
  <c r="L18" i="6"/>
  <c r="Q17" i="6"/>
  <c r="BJ16" i="19" s="1"/>
  <c r="BB21" i="19"/>
  <c r="BB17" i="19"/>
  <c r="L115" i="6"/>
  <c r="L114" i="6"/>
  <c r="Q161" i="6"/>
  <c r="BJ28" i="19" s="1"/>
  <c r="L211" i="6"/>
  <c r="L210" i="6"/>
  <c r="Q257" i="6"/>
  <c r="BJ36" i="19" s="1"/>
  <c r="L307" i="6"/>
  <c r="L306" i="6"/>
  <c r="Q353" i="6"/>
  <c r="L67" i="6"/>
  <c r="L66" i="6"/>
  <c r="Q65" i="6"/>
  <c r="BJ20" i="19" s="1"/>
  <c r="L187" i="6"/>
  <c r="L186" i="6"/>
  <c r="Q185" i="6"/>
  <c r="BJ30" i="19" s="1"/>
  <c r="Q485" i="6"/>
  <c r="L103" i="6"/>
  <c r="L102" i="6"/>
  <c r="Q125" i="6"/>
  <c r="BJ25" i="19" s="1"/>
  <c r="L151" i="6"/>
  <c r="L150" i="6"/>
  <c r="Q173" i="6"/>
  <c r="BJ29" i="19" s="1"/>
  <c r="L199" i="6"/>
  <c r="L198" i="6"/>
  <c r="Q221" i="6"/>
  <c r="BJ33" i="19" s="1"/>
  <c r="L247" i="6"/>
  <c r="L246" i="6"/>
  <c r="Q269" i="6"/>
  <c r="BJ37" i="19" s="1"/>
  <c r="L295" i="6"/>
  <c r="L294" i="6"/>
  <c r="Q317" i="6"/>
  <c r="Q413" i="6"/>
  <c r="AY56" i="19" l="1"/>
  <c r="CG56" i="19" s="1"/>
  <c r="BJ50" i="19"/>
  <c r="BJ55" i="19"/>
  <c r="BJ53" i="19"/>
  <c r="BJ56" i="19"/>
  <c r="BJ51" i="19"/>
  <c r="BJ54" i="19"/>
  <c r="AR59" i="19"/>
  <c r="AT59" i="19"/>
  <c r="AN60" i="19"/>
  <c r="AS59" i="19"/>
  <c r="BJ41" i="19"/>
  <c r="BJ43" i="19"/>
  <c r="BJ48" i="19"/>
  <c r="BJ42" i="19"/>
  <c r="BJ44" i="19"/>
  <c r="BJ49" i="19"/>
  <c r="Q450" i="6"/>
  <c r="L511" i="6"/>
  <c r="L522" i="6"/>
  <c r="L570" i="6"/>
  <c r="L619" i="6"/>
  <c r="L475" i="6"/>
  <c r="L581" i="6"/>
  <c r="L533" i="6"/>
  <c r="L545" i="6"/>
  <c r="L592" i="6"/>
  <c r="L487" i="6"/>
  <c r="L559" i="6"/>
  <c r="D628" i="50"/>
  <c r="Q617" i="6"/>
  <c r="L603" i="6"/>
  <c r="L463" i="6"/>
  <c r="Q449" i="6"/>
  <c r="L451" i="6"/>
  <c r="L439" i="6"/>
  <c r="L427" i="6"/>
  <c r="L415" i="6"/>
  <c r="L403" i="6"/>
  <c r="L652" i="6"/>
  <c r="L630" i="6"/>
  <c r="L641" i="6"/>
  <c r="L663" i="6"/>
  <c r="Q650" i="6"/>
  <c r="Q628" i="6"/>
  <c r="Q639" i="6"/>
  <c r="Q661" i="6"/>
  <c r="Q342" i="6"/>
  <c r="Q295" i="6"/>
  <c r="Q246" i="6"/>
  <c r="Q199" i="6"/>
  <c r="Q150" i="6"/>
  <c r="Q103" i="6"/>
  <c r="Q462" i="6"/>
  <c r="Q531" i="6"/>
  <c r="Q568" i="6"/>
  <c r="Q186" i="6"/>
  <c r="Q67" i="6"/>
  <c r="Q402" i="6"/>
  <c r="Q307" i="6"/>
  <c r="Q210" i="6"/>
  <c r="Q115" i="6"/>
  <c r="Q19" i="6"/>
  <c r="Q499" i="6"/>
  <c r="Q331" i="6"/>
  <c r="Q235" i="6"/>
  <c r="Q42" i="6"/>
  <c r="Q318" i="6"/>
  <c r="Q270" i="6"/>
  <c r="Q222" i="6"/>
  <c r="Q174" i="6"/>
  <c r="Q126" i="6"/>
  <c r="Q486" i="6"/>
  <c r="Q601" i="6"/>
  <c r="Q542" i="6"/>
  <c r="Q90" i="6"/>
  <c r="Q354" i="6"/>
  <c r="Q258" i="6"/>
  <c r="Q162" i="6"/>
  <c r="Q282" i="6"/>
  <c r="Q138" i="6"/>
  <c r="Q414" i="6"/>
  <c r="Q294" i="6"/>
  <c r="Q247" i="6"/>
  <c r="Q198" i="6"/>
  <c r="Q151" i="6"/>
  <c r="Q102" i="6"/>
  <c r="Q579" i="6"/>
  <c r="Q187" i="6"/>
  <c r="Q66" i="6"/>
  <c r="Q306" i="6"/>
  <c r="Q211" i="6"/>
  <c r="Q114" i="6"/>
  <c r="Q590" i="6"/>
  <c r="Q18" i="6"/>
  <c r="Q498" i="6"/>
  <c r="Q330" i="6"/>
  <c r="Q234" i="6"/>
  <c r="Q438" i="6"/>
  <c r="Q520" i="6"/>
  <c r="Q614" i="6"/>
  <c r="Q474" i="6"/>
  <c r="Q426" i="6"/>
  <c r="AY30" i="19"/>
  <c r="AY20" i="19"/>
  <c r="AY42" i="19"/>
  <c r="AY16" i="19"/>
  <c r="Q509" i="6"/>
  <c r="Q557" i="6"/>
  <c r="L43" i="6"/>
  <c r="L319" i="6"/>
  <c r="L271" i="6"/>
  <c r="L223" i="6"/>
  <c r="L175" i="6"/>
  <c r="L127" i="6"/>
  <c r="L91" i="6"/>
  <c r="L355" i="6"/>
  <c r="L259" i="6"/>
  <c r="L163" i="6"/>
  <c r="L283" i="6"/>
  <c r="L139" i="6"/>
  <c r="AY39" i="19"/>
  <c r="AY35" i="19"/>
  <c r="AY31" i="19"/>
  <c r="AY27" i="19"/>
  <c r="AY23" i="19"/>
  <c r="AY40" i="19"/>
  <c r="AY32" i="19"/>
  <c r="AY24" i="19"/>
  <c r="AY34" i="19"/>
  <c r="AX56" i="19" l="1"/>
  <c r="AY57" i="19"/>
  <c r="CG57" i="19" s="1"/>
  <c r="AY66" i="19"/>
  <c r="AX66" i="19" s="1"/>
  <c r="AY50" i="19"/>
  <c r="CG50" i="19" s="1"/>
  <c r="AY53" i="19"/>
  <c r="AX53" i="19" s="1"/>
  <c r="AY61" i="19"/>
  <c r="AX61" i="19" s="1"/>
  <c r="AY52" i="19"/>
  <c r="AX52" i="19" s="1"/>
  <c r="AY54" i="19"/>
  <c r="CG54" i="19" s="1"/>
  <c r="BB56" i="19"/>
  <c r="AY51" i="19"/>
  <c r="CG51" i="19" s="1"/>
  <c r="AY55" i="19"/>
  <c r="CG55" i="19" s="1"/>
  <c r="BB31" i="19"/>
  <c r="BB27" i="19"/>
  <c r="AX51" i="19"/>
  <c r="BJ61" i="19"/>
  <c r="BJ57" i="19"/>
  <c r="BJ52" i="19"/>
  <c r="AT60" i="19"/>
  <c r="AN61" i="19"/>
  <c r="AR60" i="19"/>
  <c r="AS60" i="19"/>
  <c r="AX39" i="19"/>
  <c r="CG39" i="19"/>
  <c r="AX16" i="19"/>
  <c r="CG16" i="19"/>
  <c r="AX32" i="19"/>
  <c r="CG32" i="19"/>
  <c r="AX31" i="19"/>
  <c r="CG31" i="19"/>
  <c r="AX20" i="19"/>
  <c r="CG20" i="19"/>
  <c r="AX34" i="19"/>
  <c r="CG34" i="19"/>
  <c r="AX40" i="19"/>
  <c r="CG40" i="19"/>
  <c r="AX35" i="19"/>
  <c r="CG35" i="19"/>
  <c r="AX30" i="19"/>
  <c r="CG30" i="19"/>
  <c r="BJ66" i="19"/>
  <c r="AX23" i="19"/>
  <c r="CG23" i="19"/>
  <c r="AX24" i="19"/>
  <c r="CG24" i="19"/>
  <c r="AX27" i="19"/>
  <c r="CG27" i="19"/>
  <c r="AX42" i="19"/>
  <c r="CG42" i="19"/>
  <c r="BB16" i="19"/>
  <c r="BB34" i="19"/>
  <c r="BB32" i="19"/>
  <c r="BB35" i="19"/>
  <c r="BB40" i="19"/>
  <c r="BB42" i="19"/>
  <c r="BB30" i="19"/>
  <c r="L604" i="6"/>
  <c r="D616" i="50"/>
  <c r="L593" i="6"/>
  <c r="L546" i="6"/>
  <c r="L534" i="6"/>
  <c r="L582" i="6"/>
  <c r="D604" i="50"/>
  <c r="Q439" i="6"/>
  <c r="D484" i="50"/>
  <c r="Q618" i="6"/>
  <c r="L571" i="6"/>
  <c r="D640" i="50"/>
  <c r="D472" i="50"/>
  <c r="L343" i="6"/>
  <c r="D688" i="50"/>
  <c r="D592" i="50"/>
  <c r="D580" i="50"/>
  <c r="D568" i="50"/>
  <c r="D556" i="50"/>
  <c r="D544" i="50"/>
  <c r="D532" i="50"/>
  <c r="D520" i="50"/>
  <c r="BB39" i="19"/>
  <c r="BB24" i="19"/>
  <c r="BB23" i="19"/>
  <c r="BB20" i="19"/>
  <c r="L664" i="6"/>
  <c r="L642" i="6"/>
  <c r="L631" i="6"/>
  <c r="L653" i="6"/>
  <c r="Q662" i="6"/>
  <c r="Q640" i="6"/>
  <c r="Q629" i="6"/>
  <c r="Q651" i="6"/>
  <c r="Q615" i="6"/>
  <c r="Q543" i="6"/>
  <c r="Q602" i="6"/>
  <c r="Q591" i="6"/>
  <c r="Q510" i="6"/>
  <c r="Q580" i="6"/>
  <c r="Q559" i="6"/>
  <c r="Q616" i="6"/>
  <c r="Q532" i="6"/>
  <c r="Q558" i="6"/>
  <c r="Q521" i="6"/>
  <c r="Q139" i="6"/>
  <c r="AY26" i="19"/>
  <c r="Q283" i="6"/>
  <c r="AY38" i="19"/>
  <c r="Q475" i="6"/>
  <c r="Q163" i="6"/>
  <c r="AY28" i="19"/>
  <c r="Q259" i="6"/>
  <c r="AY36" i="19"/>
  <c r="Q355" i="6"/>
  <c r="AY44" i="19"/>
  <c r="Q451" i="6"/>
  <c r="Q91" i="6"/>
  <c r="AY22" i="19"/>
  <c r="Q569" i="6"/>
  <c r="Q487" i="6"/>
  <c r="Q127" i="6"/>
  <c r="AY25" i="19"/>
  <c r="Q175" i="6"/>
  <c r="AY29" i="19"/>
  <c r="Q223" i="6"/>
  <c r="AY33" i="19"/>
  <c r="Q271" i="6"/>
  <c r="AY37" i="19"/>
  <c r="Q319" i="6"/>
  <c r="AY41" i="19"/>
  <c r="Q43" i="6"/>
  <c r="AY18" i="19"/>
  <c r="CG52" i="19" l="1"/>
  <c r="CG53" i="19"/>
  <c r="AX54" i="19"/>
  <c r="AX55" i="19"/>
  <c r="AX57" i="19"/>
  <c r="AX50" i="19"/>
  <c r="CG66" i="19"/>
  <c r="CG61" i="19"/>
  <c r="BB55" i="19"/>
  <c r="BB52" i="19"/>
  <c r="AY67" i="19"/>
  <c r="AX67" i="19" s="1"/>
  <c r="BB54" i="19"/>
  <c r="BB51" i="19"/>
  <c r="AY62" i="19"/>
  <c r="CG62" i="19" s="1"/>
  <c r="BB61" i="19"/>
  <c r="BJ62" i="19"/>
  <c r="BJ58" i="19"/>
  <c r="AR61" i="19"/>
  <c r="AT61" i="19"/>
  <c r="AS61" i="19"/>
  <c r="AN62" i="19"/>
  <c r="AX36" i="19"/>
  <c r="CG36" i="19"/>
  <c r="AX18" i="19"/>
  <c r="CG18" i="19"/>
  <c r="AX41" i="19"/>
  <c r="CG41" i="19"/>
  <c r="AX33" i="19"/>
  <c r="CG33" i="19"/>
  <c r="AX25" i="19"/>
  <c r="CG25" i="19"/>
  <c r="AX26" i="19"/>
  <c r="CG26" i="19"/>
  <c r="AX37" i="19"/>
  <c r="CG37" i="19"/>
  <c r="AX29" i="19"/>
  <c r="CG29" i="19"/>
  <c r="AX22" i="19"/>
  <c r="CG22" i="19"/>
  <c r="AX44" i="19"/>
  <c r="CG44" i="19"/>
  <c r="AX28" i="19"/>
  <c r="CG28" i="19"/>
  <c r="AX38" i="19"/>
  <c r="CG38" i="19"/>
  <c r="BJ67" i="19"/>
  <c r="D652" i="50"/>
  <c r="L523" i="6"/>
  <c r="Q343" i="6"/>
  <c r="AY43" i="19"/>
  <c r="D700" i="50"/>
  <c r="L535" i="6"/>
  <c r="L594" i="6"/>
  <c r="L605" i="6"/>
  <c r="Q619" i="6"/>
  <c r="L583" i="6"/>
  <c r="L547" i="6"/>
  <c r="Q463" i="6"/>
  <c r="Q427" i="6"/>
  <c r="Q415" i="6"/>
  <c r="AY49" i="19"/>
  <c r="AY48" i="19"/>
  <c r="Q403" i="6"/>
  <c r="L654" i="6"/>
  <c r="Q631" i="6"/>
  <c r="L643" i="6"/>
  <c r="L665" i="6"/>
  <c r="Q652" i="6"/>
  <c r="Q630" i="6"/>
  <c r="Q641" i="6"/>
  <c r="Q663" i="6"/>
  <c r="Q571" i="6"/>
  <c r="Q592" i="6"/>
  <c r="Q522" i="6"/>
  <c r="Q570" i="6"/>
  <c r="Q511" i="6"/>
  <c r="Q603" i="6"/>
  <c r="Q544" i="6"/>
  <c r="BB18" i="19"/>
  <c r="BB41" i="19"/>
  <c r="BB37" i="19"/>
  <c r="BB33" i="19"/>
  <c r="BB29" i="19"/>
  <c r="BB25" i="19"/>
  <c r="Q533" i="6"/>
  <c r="Q581" i="6"/>
  <c r="BB22" i="19"/>
  <c r="BB44" i="19"/>
  <c r="BB36" i="19"/>
  <c r="BB28" i="19"/>
  <c r="BB38" i="19"/>
  <c r="BB26" i="19"/>
  <c r="CG67" i="19" l="1"/>
  <c r="AX62" i="19"/>
  <c r="BB57" i="19"/>
  <c r="AY63" i="19"/>
  <c r="AX63" i="19" s="1"/>
  <c r="AY59" i="19"/>
  <c r="AX59" i="19" s="1"/>
  <c r="AY58" i="19"/>
  <c r="CG58" i="19" s="1"/>
  <c r="BB50" i="19"/>
  <c r="AY60" i="19"/>
  <c r="CG60" i="19" s="1"/>
  <c r="AY68" i="19"/>
  <c r="AX68" i="19" s="1"/>
  <c r="BB53" i="19"/>
  <c r="BB62" i="19"/>
  <c r="BJ59" i="19"/>
  <c r="BJ63" i="19"/>
  <c r="AR62" i="19"/>
  <c r="AT62" i="19"/>
  <c r="AN63" i="19"/>
  <c r="AS62" i="19"/>
  <c r="AX48" i="19"/>
  <c r="CG48" i="19"/>
  <c r="AX49" i="19"/>
  <c r="CG49" i="19"/>
  <c r="BJ68" i="19"/>
  <c r="BB66" i="19"/>
  <c r="AX43" i="19"/>
  <c r="CG43" i="19"/>
  <c r="BB67" i="19"/>
  <c r="BB49" i="19"/>
  <c r="L606" i="6"/>
  <c r="BB43" i="19"/>
  <c r="D712" i="50"/>
  <c r="BB48" i="19"/>
  <c r="L666" i="6"/>
  <c r="Q643" i="6"/>
  <c r="L655" i="6"/>
  <c r="Q664" i="6"/>
  <c r="Q642" i="6"/>
  <c r="Q653" i="6"/>
  <c r="Q534" i="6"/>
  <c r="Q604" i="6"/>
  <c r="Q582" i="6"/>
  <c r="Q535" i="6"/>
  <c r="Q545" i="6"/>
  <c r="Q523" i="6"/>
  <c r="Q593" i="6"/>
  <c r="AX60" i="19" l="1"/>
  <c r="AX58" i="19"/>
  <c r="CG63" i="19"/>
  <c r="CG68" i="19"/>
  <c r="CG59" i="19"/>
  <c r="AY69" i="19"/>
  <c r="CG69" i="19" s="1"/>
  <c r="BB58" i="19"/>
  <c r="BB59" i="19"/>
  <c r="BJ60" i="19"/>
  <c r="BJ64" i="19"/>
  <c r="AT63" i="19"/>
  <c r="AN64" i="19"/>
  <c r="AR63" i="19"/>
  <c r="AS63" i="19"/>
  <c r="BJ69" i="19"/>
  <c r="D724" i="50"/>
  <c r="L595" i="6"/>
  <c r="L607" i="6"/>
  <c r="BB68" i="19"/>
  <c r="Q654" i="6"/>
  <c r="Q665" i="6"/>
  <c r="Q655" i="6"/>
  <c r="L667" i="6"/>
  <c r="Q594" i="6"/>
  <c r="Q546" i="6"/>
  <c r="Q605" i="6"/>
  <c r="Q583" i="6"/>
  <c r="AX69" i="19" l="1"/>
  <c r="AY70" i="19"/>
  <c r="AX70" i="19" s="1"/>
  <c r="BB63" i="19"/>
  <c r="AY64" i="19"/>
  <c r="CG64" i="19" s="1"/>
  <c r="AR64" i="19"/>
  <c r="AT64" i="19"/>
  <c r="AS64" i="19"/>
  <c r="BJ70" i="19"/>
  <c r="BJ65" i="19"/>
  <c r="BB69" i="19"/>
  <c r="D736" i="50"/>
  <c r="Q667" i="6"/>
  <c r="Q666" i="6"/>
  <c r="Q606" i="6"/>
  <c r="Q595" i="6"/>
  <c r="Q547" i="6"/>
  <c r="H65" i="19"/>
  <c r="CG70" i="19" l="1"/>
  <c r="AX64" i="19"/>
  <c r="BB60" i="19"/>
  <c r="BB64" i="19"/>
  <c r="H66" i="19"/>
  <c r="BB70" i="19"/>
  <c r="Q607" i="6"/>
  <c r="AY65" i="19"/>
  <c r="AN65" i="19"/>
  <c r="AN66" i="19" s="1"/>
  <c r="H67" i="19" l="1"/>
  <c r="BB65" i="19"/>
  <c r="AX65" i="19"/>
  <c r="CG65" i="19"/>
  <c r="AS66" i="19"/>
  <c r="AR66" i="19"/>
  <c r="AN67" i="19"/>
  <c r="AT66" i="19"/>
  <c r="AS65" i="19"/>
  <c r="AT65" i="19"/>
  <c r="AR65" i="19"/>
  <c r="H68" i="19" l="1"/>
  <c r="AS67" i="19"/>
  <c r="AR67" i="19"/>
  <c r="AN68" i="19"/>
  <c r="AT67" i="19"/>
  <c r="H69" i="19"/>
  <c r="Q382" i="6"/>
  <c r="Q384" i="6"/>
  <c r="Q386" i="6"/>
  <c r="Q388" i="6"/>
  <c r="Q390" i="6"/>
  <c r="Q392" i="6"/>
  <c r="Q394" i="6"/>
  <c r="Q396" i="6"/>
  <c r="Q381" i="6"/>
  <c r="Q383" i="6"/>
  <c r="Q385" i="6"/>
  <c r="Q387" i="6"/>
  <c r="Q389" i="6"/>
  <c r="AY47" i="19"/>
  <c r="AX47" i="19" s="1"/>
  <c r="Q391" i="6"/>
  <c r="Q393" i="6"/>
  <c r="Q395" i="6"/>
  <c r="Q397" i="6"/>
  <c r="BJ47" i="19" l="1"/>
  <c r="CG47" i="19"/>
  <c r="AR68" i="19"/>
  <c r="AT68" i="19"/>
  <c r="AN69" i="19"/>
  <c r="AS68" i="19"/>
  <c r="H70" i="19"/>
  <c r="BB47" i="19"/>
  <c r="AS69" i="19" l="1"/>
  <c r="AT69" i="19"/>
  <c r="AN70" i="19"/>
  <c r="AR69" i="19"/>
  <c r="H71" i="19"/>
  <c r="Z46" i="19"/>
  <c r="J387" i="21"/>
  <c r="S387" i="21" s="1"/>
  <c r="J391" i="21"/>
  <c r="S391" i="21" s="1"/>
  <c r="J384" i="21"/>
  <c r="S384" i="21" s="1"/>
  <c r="J388" i="21"/>
  <c r="S388" i="21" s="1"/>
  <c r="J392" i="21"/>
  <c r="S392" i="21" s="1"/>
  <c r="J395" i="21"/>
  <c r="S395" i="21" s="1"/>
  <c r="J385" i="21"/>
  <c r="S385" i="21" s="1"/>
  <c r="J389" i="21"/>
  <c r="S389" i="21" s="1"/>
  <c r="J393" i="21"/>
  <c r="S393" i="21" s="1"/>
  <c r="J386" i="21"/>
  <c r="S386" i="21" s="1"/>
  <c r="J390" i="21"/>
  <c r="S390" i="21" s="1"/>
  <c r="J394" i="21"/>
  <c r="S394" i="21" s="1"/>
  <c r="J396" i="21"/>
  <c r="AT70" i="19" l="1"/>
  <c r="AN71" i="19"/>
  <c r="AS70" i="19"/>
  <c r="AR70" i="19"/>
  <c r="H72" i="19"/>
  <c r="S396" i="21"/>
  <c r="AS71" i="19" l="1"/>
  <c r="AN72" i="19"/>
  <c r="AR71" i="19"/>
  <c r="AT71" i="19"/>
  <c r="H73" i="19"/>
  <c r="J399" i="21"/>
  <c r="S399" i="21" s="1"/>
  <c r="J397" i="21"/>
  <c r="S397" i="21" s="1"/>
  <c r="J400" i="21"/>
  <c r="S400" i="21" s="1"/>
  <c r="J398" i="21"/>
  <c r="S398" i="21" s="1"/>
  <c r="Z47" i="19"/>
  <c r="AT72" i="19" l="1"/>
  <c r="AN73" i="19"/>
  <c r="AR72" i="19"/>
  <c r="AS72" i="19"/>
  <c r="H74" i="19"/>
  <c r="J401" i="21"/>
  <c r="S401" i="21" s="1"/>
  <c r="H75" i="19" l="1"/>
  <c r="AR73" i="19"/>
  <c r="AT73" i="19"/>
  <c r="AN74" i="19"/>
  <c r="AS73" i="19"/>
  <c r="J402" i="21"/>
  <c r="S402" i="21" s="1"/>
  <c r="AR74" i="19" l="1"/>
  <c r="AN75" i="19"/>
  <c r="AT74" i="19"/>
  <c r="AS74" i="19"/>
  <c r="J403" i="21"/>
  <c r="S403" i="21" s="1"/>
  <c r="J404" i="21"/>
  <c r="S404" i="21" s="1"/>
  <c r="J405" i="21"/>
  <c r="S405" i="21" s="1"/>
  <c r="J406" i="21"/>
  <c r="S406" i="21" s="1"/>
  <c r="AS75" i="19" l="1"/>
  <c r="AR75" i="19"/>
  <c r="AT75" i="19"/>
  <c r="AH47" i="19" l="1"/>
  <c r="AI47" i="19" s="1"/>
  <c r="F47" i="19"/>
  <c r="E46" i="19"/>
  <c r="E45" i="19"/>
  <c r="AG47" i="19" l="1"/>
  <c r="AU47" i="19" s="1"/>
  <c r="E47" i="19"/>
  <c r="F46" i="19"/>
  <c r="AH46" i="19"/>
  <c r="AI46" i="19" s="1"/>
  <c r="E48" i="19"/>
  <c r="AG48" i="19"/>
  <c r="AU48" i="19" s="1"/>
  <c r="F45" i="19"/>
  <c r="S407" i="21" l="1"/>
  <c r="J408" i="21"/>
  <c r="S408" i="21" s="1"/>
  <c r="AB295" i="2" l="1"/>
  <c r="AB296" i="2" l="1"/>
  <c r="AB297" i="2"/>
  <c r="AC295" i="2"/>
  <c r="AC296" i="2"/>
  <c r="AC294" i="2"/>
  <c r="AB294" i="2"/>
  <c r="R612" i="2" l="1"/>
  <c r="R600" i="2"/>
  <c r="R588" i="2"/>
  <c r="R576" i="2"/>
  <c r="R564" i="2"/>
  <c r="R552" i="2"/>
  <c r="R528" i="2"/>
  <c r="R516" i="2"/>
  <c r="R504" i="2"/>
  <c r="R540" i="2"/>
  <c r="R492" i="2"/>
  <c r="R444" i="2"/>
  <c r="R456" i="2"/>
  <c r="R468" i="2"/>
  <c r="R420" i="2"/>
  <c r="R408" i="2"/>
  <c r="R396" i="2"/>
  <c r="R384" i="2"/>
  <c r="R372" i="2"/>
  <c r="R360" i="2"/>
  <c r="R348" i="2"/>
  <c r="R336" i="2"/>
  <c r="R324" i="2"/>
  <c r="R312" i="2"/>
  <c r="R480" i="2"/>
  <c r="R432" i="2"/>
  <c r="R300" i="2"/>
  <c r="R613" i="2"/>
  <c r="R601" i="2"/>
  <c r="R589" i="2"/>
  <c r="R577" i="2"/>
  <c r="R565" i="2"/>
  <c r="R553" i="2"/>
  <c r="R541" i="2"/>
  <c r="R529" i="2"/>
  <c r="R517" i="2"/>
  <c r="R469" i="2"/>
  <c r="R481" i="2"/>
  <c r="R493" i="2"/>
  <c r="R445" i="2"/>
  <c r="R433" i="2"/>
  <c r="R505" i="2"/>
  <c r="R421" i="2"/>
  <c r="R409" i="2"/>
  <c r="R397" i="2"/>
  <c r="R385" i="2"/>
  <c r="R373" i="2"/>
  <c r="R361" i="2"/>
  <c r="R349" i="2"/>
  <c r="R337" i="2"/>
  <c r="R325" i="2"/>
  <c r="R313" i="2"/>
  <c r="R301" i="2"/>
  <c r="R457" i="2"/>
  <c r="R616" i="2"/>
  <c r="R604" i="2"/>
  <c r="R592" i="2"/>
  <c r="R580" i="2"/>
  <c r="R568" i="2"/>
  <c r="R556" i="2"/>
  <c r="R508" i="2"/>
  <c r="R532" i="2"/>
  <c r="R544" i="2"/>
  <c r="R496" i="2"/>
  <c r="R448" i="2"/>
  <c r="R520" i="2"/>
  <c r="R460" i="2"/>
  <c r="R472" i="2"/>
  <c r="R484" i="2"/>
  <c r="R424" i="2"/>
  <c r="R412" i="2"/>
  <c r="R400" i="2"/>
  <c r="R388" i="2"/>
  <c r="R376" i="2"/>
  <c r="R364" i="2"/>
  <c r="R352" i="2"/>
  <c r="R340" i="2"/>
  <c r="R328" i="2"/>
  <c r="R316" i="2"/>
  <c r="R436" i="2"/>
  <c r="R304" i="2"/>
  <c r="R615" i="2"/>
  <c r="R603" i="2"/>
  <c r="R591" i="2"/>
  <c r="R579" i="2"/>
  <c r="R567" i="2"/>
  <c r="R555" i="2"/>
  <c r="R519" i="2"/>
  <c r="R531" i="2"/>
  <c r="R543" i="2"/>
  <c r="R507" i="2"/>
  <c r="R471" i="2"/>
  <c r="R483" i="2"/>
  <c r="R495" i="2"/>
  <c r="R447" i="2"/>
  <c r="R435" i="2"/>
  <c r="R459" i="2"/>
  <c r="R423" i="2"/>
  <c r="R411" i="2"/>
  <c r="R399" i="2"/>
  <c r="R387" i="2"/>
  <c r="R375" i="2"/>
  <c r="R363" i="2"/>
  <c r="R351" i="2"/>
  <c r="R339" i="2"/>
  <c r="R327" i="2"/>
  <c r="R315" i="2"/>
  <c r="R303" i="2"/>
  <c r="R614" i="2"/>
  <c r="R602" i="2"/>
  <c r="R590" i="2"/>
  <c r="R578" i="2"/>
  <c r="R566" i="2"/>
  <c r="R554" i="2"/>
  <c r="R530" i="2"/>
  <c r="R542" i="2"/>
  <c r="R518" i="2"/>
  <c r="R506" i="2"/>
  <c r="R494" i="2"/>
  <c r="R446" i="2"/>
  <c r="R458" i="2"/>
  <c r="R470" i="2"/>
  <c r="R482" i="2"/>
  <c r="R422" i="2"/>
  <c r="R410" i="2"/>
  <c r="R398" i="2"/>
  <c r="R386" i="2"/>
  <c r="R374" i="2"/>
  <c r="R362" i="2"/>
  <c r="R350" i="2"/>
  <c r="R338" i="2"/>
  <c r="R326" i="2"/>
  <c r="R314" i="2"/>
  <c r="R302" i="2"/>
  <c r="R434" i="2"/>
  <c r="R611" i="2"/>
  <c r="R599" i="2"/>
  <c r="R587" i="2"/>
  <c r="R575" i="2"/>
  <c r="R563" i="2"/>
  <c r="R551" i="2"/>
  <c r="R515" i="2"/>
  <c r="R527" i="2"/>
  <c r="R539" i="2"/>
  <c r="R503" i="2"/>
  <c r="R467" i="2"/>
  <c r="R479" i="2"/>
  <c r="R491" i="2"/>
  <c r="R431" i="2"/>
  <c r="R443" i="2"/>
  <c r="R455" i="2"/>
  <c r="R419" i="2"/>
  <c r="R407" i="2"/>
  <c r="R395" i="2"/>
  <c r="R383" i="2"/>
  <c r="R371" i="2"/>
  <c r="R359" i="2"/>
  <c r="R347" i="2"/>
  <c r="R335" i="2"/>
  <c r="R323" i="2"/>
  <c r="R311" i="2"/>
  <c r="AB283" i="2"/>
  <c r="AC281" i="2"/>
  <c r="AC292" i="2" l="1"/>
  <c r="AC293" i="2"/>
  <c r="AB288" i="2"/>
  <c r="AB290" i="2"/>
  <c r="AB291" i="2"/>
  <c r="AB287" i="2"/>
  <c r="AB289" i="2"/>
  <c r="AB292" i="2"/>
  <c r="AB293" i="2"/>
  <c r="S299" i="2"/>
  <c r="S616" i="2"/>
  <c r="S568" i="2"/>
  <c r="S556" i="2"/>
  <c r="S604" i="2"/>
  <c r="S580" i="2"/>
  <c r="S520" i="2"/>
  <c r="S532" i="2"/>
  <c r="S592" i="2"/>
  <c r="S544" i="2"/>
  <c r="S508" i="2"/>
  <c r="P611" i="2"/>
  <c r="P599" i="2"/>
  <c r="P587" i="2"/>
  <c r="P575" i="2"/>
  <c r="P563" i="2"/>
  <c r="P551" i="2"/>
  <c r="P527" i="2"/>
  <c r="P539" i="2"/>
  <c r="P515" i="2"/>
  <c r="P503" i="2"/>
  <c r="P479" i="2"/>
  <c r="P491" i="2"/>
  <c r="P455" i="2"/>
  <c r="P443" i="2"/>
  <c r="P431" i="2"/>
  <c r="P407" i="2"/>
  <c r="P395" i="2"/>
  <c r="P383" i="2"/>
  <c r="P371" i="2"/>
  <c r="P359" i="2"/>
  <c r="P347" i="2"/>
  <c r="P335" i="2"/>
  <c r="P323" i="2"/>
  <c r="P311" i="2"/>
  <c r="P467" i="2"/>
  <c r="P419" i="2"/>
  <c r="Q614" i="2"/>
  <c r="Q602" i="2"/>
  <c r="Q590" i="2"/>
  <c r="Q578" i="2"/>
  <c r="Q518" i="2"/>
  <c r="Q530" i="2"/>
  <c r="Q566" i="2"/>
  <c r="Q542" i="2"/>
  <c r="Q506" i="2"/>
  <c r="Q554" i="2"/>
  <c r="Q482" i="2"/>
  <c r="Q434" i="2"/>
  <c r="Q422" i="2"/>
  <c r="Q494" i="2"/>
  <c r="Q446" i="2"/>
  <c r="Q458" i="2"/>
  <c r="Q470" i="2"/>
  <c r="Q410" i="2"/>
  <c r="Q398" i="2"/>
  <c r="Q386" i="2"/>
  <c r="Q374" i="2"/>
  <c r="Q338" i="2"/>
  <c r="Q326" i="2"/>
  <c r="Q350" i="2"/>
  <c r="Q302" i="2"/>
  <c r="Q362" i="2"/>
  <c r="Q314" i="2"/>
  <c r="S590" i="2"/>
  <c r="S566" i="2"/>
  <c r="S554" i="2"/>
  <c r="S578" i="2"/>
  <c r="S602" i="2"/>
  <c r="S542" i="2"/>
  <c r="S614" i="2"/>
  <c r="S530" i="2"/>
  <c r="S518" i="2"/>
  <c r="S506" i="2"/>
  <c r="R610" i="2"/>
  <c r="R598" i="2"/>
  <c r="R586" i="2"/>
  <c r="R574" i="2"/>
  <c r="R562" i="2"/>
  <c r="R550" i="2"/>
  <c r="R526" i="2"/>
  <c r="R538" i="2"/>
  <c r="R514" i="2"/>
  <c r="R502" i="2"/>
  <c r="R490" i="2"/>
  <c r="R442" i="2"/>
  <c r="R454" i="2"/>
  <c r="R466" i="2"/>
  <c r="R418" i="2"/>
  <c r="R478" i="2"/>
  <c r="R406" i="2"/>
  <c r="R394" i="2"/>
  <c r="R382" i="2"/>
  <c r="R370" i="2"/>
  <c r="R358" i="2"/>
  <c r="R346" i="2"/>
  <c r="R334" i="2"/>
  <c r="R322" i="2"/>
  <c r="R430" i="2"/>
  <c r="R310" i="2"/>
  <c r="P610" i="2"/>
  <c r="P598" i="2"/>
  <c r="P586" i="2"/>
  <c r="P574" i="2"/>
  <c r="P562" i="2"/>
  <c r="P550" i="2"/>
  <c r="P538" i="2"/>
  <c r="P514" i="2"/>
  <c r="P454" i="2"/>
  <c r="P466" i="2"/>
  <c r="P478" i="2"/>
  <c r="P442" i="2"/>
  <c r="P418" i="2"/>
  <c r="P526" i="2"/>
  <c r="P502" i="2"/>
  <c r="P430" i="2"/>
  <c r="P490" i="2"/>
  <c r="P406" i="2"/>
  <c r="P394" i="2"/>
  <c r="P382" i="2"/>
  <c r="P370" i="2"/>
  <c r="P358" i="2"/>
  <c r="P346" i="2"/>
  <c r="P334" i="2"/>
  <c r="P322" i="2"/>
  <c r="P310" i="2"/>
  <c r="P616" i="2"/>
  <c r="P604" i="2"/>
  <c r="P592" i="2"/>
  <c r="P580" i="2"/>
  <c r="P568" i="2"/>
  <c r="P556" i="2"/>
  <c r="P520" i="2"/>
  <c r="P532" i="2"/>
  <c r="P544" i="2"/>
  <c r="P508" i="2"/>
  <c r="P460" i="2"/>
  <c r="P472" i="2"/>
  <c r="P484" i="2"/>
  <c r="P424" i="2"/>
  <c r="P436" i="2"/>
  <c r="P496" i="2"/>
  <c r="P412" i="2"/>
  <c r="P400" i="2"/>
  <c r="P388" i="2"/>
  <c r="P376" i="2"/>
  <c r="P364" i="2"/>
  <c r="P352" i="2"/>
  <c r="P340" i="2"/>
  <c r="P328" i="2"/>
  <c r="P316" i="2"/>
  <c r="P448" i="2"/>
  <c r="P304" i="2"/>
  <c r="P615" i="2"/>
  <c r="P603" i="2"/>
  <c r="P591" i="2"/>
  <c r="P579" i="2"/>
  <c r="P567" i="2"/>
  <c r="P555" i="2"/>
  <c r="P531" i="2"/>
  <c r="P543" i="2"/>
  <c r="P507" i="2"/>
  <c r="P483" i="2"/>
  <c r="P495" i="2"/>
  <c r="P447" i="2"/>
  <c r="P459" i="2"/>
  <c r="P435" i="2"/>
  <c r="P411" i="2"/>
  <c r="P399" i="2"/>
  <c r="P387" i="2"/>
  <c r="P375" i="2"/>
  <c r="P363" i="2"/>
  <c r="P351" i="2"/>
  <c r="P339" i="2"/>
  <c r="P327" i="2"/>
  <c r="P315" i="2"/>
  <c r="P519" i="2"/>
  <c r="P471" i="2"/>
  <c r="P423" i="2"/>
  <c r="P303" i="2"/>
  <c r="Q611" i="2"/>
  <c r="Q599" i="2"/>
  <c r="Q587" i="2"/>
  <c r="Q551" i="2"/>
  <c r="Q575" i="2"/>
  <c r="Q527" i="2"/>
  <c r="Q563" i="2"/>
  <c r="Q503" i="2"/>
  <c r="Q539" i="2"/>
  <c r="Q515" i="2"/>
  <c r="Q455" i="2"/>
  <c r="Q431" i="2"/>
  <c r="Q419" i="2"/>
  <c r="Q467" i="2"/>
  <c r="Q479" i="2"/>
  <c r="Q407" i="2"/>
  <c r="Q395" i="2"/>
  <c r="Q383" i="2"/>
  <c r="Q371" i="2"/>
  <c r="Q491" i="2"/>
  <c r="Q359" i="2"/>
  <c r="Q347" i="2"/>
  <c r="Q443" i="2"/>
  <c r="Q323" i="2"/>
  <c r="Q335" i="2"/>
  <c r="Q311" i="2"/>
  <c r="S599" i="2"/>
  <c r="S575" i="2"/>
  <c r="S563" i="2"/>
  <c r="S551" i="2"/>
  <c r="S587" i="2"/>
  <c r="S611" i="2"/>
  <c r="S527" i="2"/>
  <c r="S539" i="2"/>
  <c r="S515" i="2"/>
  <c r="S503" i="2"/>
  <c r="S603" i="2"/>
  <c r="S567" i="2"/>
  <c r="S555" i="2"/>
  <c r="S591" i="2"/>
  <c r="S615" i="2"/>
  <c r="S531" i="2"/>
  <c r="S579" i="2"/>
  <c r="S543" i="2"/>
  <c r="S507" i="2"/>
  <c r="S519" i="2"/>
  <c r="P613" i="2"/>
  <c r="P601" i="2"/>
  <c r="P589" i="2"/>
  <c r="P577" i="2"/>
  <c r="P565" i="2"/>
  <c r="P553" i="2"/>
  <c r="P529" i="2"/>
  <c r="P541" i="2"/>
  <c r="P517" i="2"/>
  <c r="P505" i="2"/>
  <c r="P481" i="2"/>
  <c r="P493" i="2"/>
  <c r="P445" i="2"/>
  <c r="P457" i="2"/>
  <c r="P433" i="2"/>
  <c r="P409" i="2"/>
  <c r="P397" i="2"/>
  <c r="P385" i="2"/>
  <c r="P373" i="2"/>
  <c r="P361" i="2"/>
  <c r="P349" i="2"/>
  <c r="P337" i="2"/>
  <c r="P325" i="2"/>
  <c r="P313" i="2"/>
  <c r="P301" i="2"/>
  <c r="P469" i="2"/>
  <c r="P421" i="2"/>
  <c r="AB284" i="2"/>
  <c r="AB281" i="2"/>
  <c r="S612" i="2"/>
  <c r="S564" i="2"/>
  <c r="S552" i="2"/>
  <c r="S600" i="2"/>
  <c r="S588" i="2"/>
  <c r="S516" i="2"/>
  <c r="S528" i="2"/>
  <c r="S540" i="2"/>
  <c r="S576" i="2"/>
  <c r="S504" i="2"/>
  <c r="S577" i="2"/>
  <c r="S565" i="2"/>
  <c r="S553" i="2"/>
  <c r="S613" i="2"/>
  <c r="S589" i="2"/>
  <c r="S601" i="2"/>
  <c r="S529" i="2"/>
  <c r="S541" i="2"/>
  <c r="S505" i="2"/>
  <c r="S517" i="2"/>
  <c r="P612" i="2"/>
  <c r="P600" i="2"/>
  <c r="P588" i="2"/>
  <c r="P576" i="2"/>
  <c r="P564" i="2"/>
  <c r="P552" i="2"/>
  <c r="P516" i="2"/>
  <c r="P528" i="2"/>
  <c r="P540" i="2"/>
  <c r="P504" i="2"/>
  <c r="P456" i="2"/>
  <c r="P468" i="2"/>
  <c r="P480" i="2"/>
  <c r="P420" i="2"/>
  <c r="P432" i="2"/>
  <c r="P492" i="2"/>
  <c r="P444" i="2"/>
  <c r="P408" i="2"/>
  <c r="P396" i="2"/>
  <c r="P384" i="2"/>
  <c r="P372" i="2"/>
  <c r="P360" i="2"/>
  <c r="P348" i="2"/>
  <c r="P336" i="2"/>
  <c r="P324" i="2"/>
  <c r="P312" i="2"/>
  <c r="P300" i="2"/>
  <c r="S586" i="2"/>
  <c r="S574" i="2"/>
  <c r="S562" i="2"/>
  <c r="S550" i="2"/>
  <c r="S598" i="2"/>
  <c r="S610" i="2"/>
  <c r="S538" i="2"/>
  <c r="S526" i="2"/>
  <c r="S514" i="2"/>
  <c r="S502" i="2"/>
  <c r="Q610" i="2"/>
  <c r="Q598" i="2"/>
  <c r="Q586" i="2"/>
  <c r="Q514" i="2"/>
  <c r="Q574" i="2"/>
  <c r="Q562" i="2"/>
  <c r="Q538" i="2"/>
  <c r="Q526" i="2"/>
  <c r="Q502" i="2"/>
  <c r="Q550" i="2"/>
  <c r="Q478" i="2"/>
  <c r="Q430" i="2"/>
  <c r="Q418" i="2"/>
  <c r="Q490" i="2"/>
  <c r="Q454" i="2"/>
  <c r="Q466" i="2"/>
  <c r="Q406" i="2"/>
  <c r="Q394" i="2"/>
  <c r="Q382" i="2"/>
  <c r="Q370" i="2"/>
  <c r="Q334" i="2"/>
  <c r="Q346" i="2"/>
  <c r="Q358" i="2"/>
  <c r="Q442" i="2"/>
  <c r="Q322" i="2"/>
  <c r="Q310" i="2"/>
  <c r="Q616" i="2"/>
  <c r="Q604" i="2"/>
  <c r="Q592" i="2"/>
  <c r="Q580" i="2"/>
  <c r="Q568" i="2"/>
  <c r="Q544" i="2"/>
  <c r="Q556" i="2"/>
  <c r="Q532" i="2"/>
  <c r="Q508" i="2"/>
  <c r="Q520" i="2"/>
  <c r="Q484" i="2"/>
  <c r="Q436" i="2"/>
  <c r="Q424" i="2"/>
  <c r="Q496" i="2"/>
  <c r="Q448" i="2"/>
  <c r="Q460" i="2"/>
  <c r="Q472" i="2"/>
  <c r="Q412" i="2"/>
  <c r="Q400" i="2"/>
  <c r="Q388" i="2"/>
  <c r="Q376" i="2"/>
  <c r="Q340" i="2"/>
  <c r="Q352" i="2"/>
  <c r="Q364" i="2"/>
  <c r="Q316" i="2"/>
  <c r="Q328" i="2"/>
  <c r="Q304" i="2"/>
  <c r="Q615" i="2"/>
  <c r="Q603" i="2"/>
  <c r="Q591" i="2"/>
  <c r="Q579" i="2"/>
  <c r="Q555" i="2"/>
  <c r="Q507" i="2"/>
  <c r="Q531" i="2"/>
  <c r="Q543" i="2"/>
  <c r="Q519" i="2"/>
  <c r="Q459" i="2"/>
  <c r="Q435" i="2"/>
  <c r="Q423" i="2"/>
  <c r="Q471" i="2"/>
  <c r="Q483" i="2"/>
  <c r="Q447" i="2"/>
  <c r="Q411" i="2"/>
  <c r="Q399" i="2"/>
  <c r="Q387" i="2"/>
  <c r="Q375" i="2"/>
  <c r="Q567" i="2"/>
  <c r="Q495" i="2"/>
  <c r="Q363" i="2"/>
  <c r="Q315" i="2"/>
  <c r="Q303" i="2"/>
  <c r="Q327" i="2"/>
  <c r="Q351" i="2"/>
  <c r="Q339" i="2"/>
  <c r="O300" i="2"/>
  <c r="Q613" i="2"/>
  <c r="Q601" i="2"/>
  <c r="Q589" i="2"/>
  <c r="Q577" i="2"/>
  <c r="Q529" i="2"/>
  <c r="Q565" i="2"/>
  <c r="Q541" i="2"/>
  <c r="Q553" i="2"/>
  <c r="Q517" i="2"/>
  <c r="Q505" i="2"/>
  <c r="Q457" i="2"/>
  <c r="Q433" i="2"/>
  <c r="Q421" i="2"/>
  <c r="Q469" i="2"/>
  <c r="Q481" i="2"/>
  <c r="Q445" i="2"/>
  <c r="Q409" i="2"/>
  <c r="Q397" i="2"/>
  <c r="Q385" i="2"/>
  <c r="Q373" i="2"/>
  <c r="Q493" i="2"/>
  <c r="Q301" i="2"/>
  <c r="Q361" i="2"/>
  <c r="Q313" i="2"/>
  <c r="Q349" i="2"/>
  <c r="Q325" i="2"/>
  <c r="Q337" i="2"/>
  <c r="Q612" i="2"/>
  <c r="Q600" i="2"/>
  <c r="Q588" i="2"/>
  <c r="Q576" i="2"/>
  <c r="Q564" i="2"/>
  <c r="Q540" i="2"/>
  <c r="Q552" i="2"/>
  <c r="Q516" i="2"/>
  <c r="Q528" i="2"/>
  <c r="Q480" i="2"/>
  <c r="Q432" i="2"/>
  <c r="Q420" i="2"/>
  <c r="Q492" i="2"/>
  <c r="Q504" i="2"/>
  <c r="Q456" i="2"/>
  <c r="Q468" i="2"/>
  <c r="Q408" i="2"/>
  <c r="Q396" i="2"/>
  <c r="Q384" i="2"/>
  <c r="Q372" i="2"/>
  <c r="Q336" i="2"/>
  <c r="Q324" i="2"/>
  <c r="Q348" i="2"/>
  <c r="Q444" i="2"/>
  <c r="Q360" i="2"/>
  <c r="Q312" i="2"/>
  <c r="Q300" i="2"/>
  <c r="P614" i="2"/>
  <c r="P602" i="2"/>
  <c r="P590" i="2"/>
  <c r="P578" i="2"/>
  <c r="P566" i="2"/>
  <c r="P554" i="2"/>
  <c r="P542" i="2"/>
  <c r="P530" i="2"/>
  <c r="P518" i="2"/>
  <c r="P458" i="2"/>
  <c r="P506" i="2"/>
  <c r="P470" i="2"/>
  <c r="P482" i="2"/>
  <c r="P422" i="2"/>
  <c r="P434" i="2"/>
  <c r="P494" i="2"/>
  <c r="P410" i="2"/>
  <c r="P398" i="2"/>
  <c r="P386" i="2"/>
  <c r="P374" i="2"/>
  <c r="P362" i="2"/>
  <c r="P350" i="2"/>
  <c r="P338" i="2"/>
  <c r="P326" i="2"/>
  <c r="P314" i="2"/>
  <c r="P446" i="2"/>
  <c r="P302" i="2"/>
  <c r="AC282" i="2"/>
  <c r="AB285" i="2" l="1"/>
  <c r="AB282" i="2"/>
  <c r="O362" i="2"/>
  <c r="AB362" i="2"/>
  <c r="O470" i="2"/>
  <c r="AB470" i="2"/>
  <c r="O566" i="2"/>
  <c r="AB566" i="2"/>
  <c r="T328" i="2"/>
  <c r="AC328" i="2"/>
  <c r="T448" i="2"/>
  <c r="AC448" i="2"/>
  <c r="T544" i="2"/>
  <c r="AC544" i="2"/>
  <c r="T592" i="2"/>
  <c r="AC592" i="2"/>
  <c r="O346" i="2"/>
  <c r="O454" i="2"/>
  <c r="O598" i="2"/>
  <c r="O384" i="2"/>
  <c r="AB384" i="2"/>
  <c r="O456" i="2"/>
  <c r="AB456" i="2"/>
  <c r="O528" i="2"/>
  <c r="AB528" i="2"/>
  <c r="O349" i="2"/>
  <c r="AB349" i="2"/>
  <c r="O397" i="2"/>
  <c r="AB397" i="2"/>
  <c r="O505" i="2"/>
  <c r="AB505" i="2"/>
  <c r="O601" i="2"/>
  <c r="AB601" i="2"/>
  <c r="O359" i="2"/>
  <c r="AB359" i="2"/>
  <c r="O491" i="2"/>
  <c r="AB491" i="2"/>
  <c r="O539" i="2"/>
  <c r="AB539" i="2"/>
  <c r="O363" i="2"/>
  <c r="AB363" i="2"/>
  <c r="O495" i="2"/>
  <c r="AB495" i="2"/>
  <c r="O555" i="2"/>
  <c r="AB555" i="2"/>
  <c r="O376" i="2"/>
  <c r="AB376" i="2"/>
  <c r="O436" i="2"/>
  <c r="AB436" i="2"/>
  <c r="O580" i="2"/>
  <c r="AB580" i="2"/>
  <c r="O482" i="2"/>
  <c r="AB482" i="2"/>
  <c r="O458" i="2"/>
  <c r="AB458" i="2"/>
  <c r="O542" i="2"/>
  <c r="AB542" i="2"/>
  <c r="T352" i="2"/>
  <c r="AC352" i="2"/>
  <c r="T388" i="2"/>
  <c r="AC388" i="2"/>
  <c r="T508" i="2"/>
  <c r="AC508" i="2"/>
  <c r="O406" i="2"/>
  <c r="O490" i="2"/>
  <c r="O610" i="2"/>
  <c r="O324" i="2"/>
  <c r="AB324" i="2"/>
  <c r="O348" i="2"/>
  <c r="AB348" i="2"/>
  <c r="O420" i="2"/>
  <c r="AB420" i="2"/>
  <c r="O552" i="2"/>
  <c r="AB552" i="2"/>
  <c r="O361" i="2"/>
  <c r="AB361" i="2"/>
  <c r="O421" i="2"/>
  <c r="AB421" i="2"/>
  <c r="O541" i="2"/>
  <c r="AB541" i="2"/>
  <c r="O323" i="2"/>
  <c r="AB323" i="2"/>
  <c r="O479" i="2"/>
  <c r="AB479" i="2"/>
  <c r="O551" i="2"/>
  <c r="AB551" i="2"/>
  <c r="O303" i="2"/>
  <c r="AB303" i="2"/>
  <c r="O483" i="2"/>
  <c r="AB483" i="2"/>
  <c r="O519" i="2"/>
  <c r="AB519" i="2"/>
  <c r="O304" i="2"/>
  <c r="AB304" i="2"/>
  <c r="O364" i="2"/>
  <c r="AB364" i="2"/>
  <c r="O460" i="2"/>
  <c r="AB460" i="2"/>
  <c r="O556" i="2"/>
  <c r="AB556" i="2"/>
  <c r="O302" i="2"/>
  <c r="AB302" i="2"/>
  <c r="O338" i="2"/>
  <c r="AB338" i="2"/>
  <c r="O398" i="2"/>
  <c r="AB398" i="2"/>
  <c r="O422" i="2"/>
  <c r="AB422" i="2"/>
  <c r="O506" i="2"/>
  <c r="AB506" i="2"/>
  <c r="O530" i="2"/>
  <c r="AB530" i="2"/>
  <c r="O602" i="2"/>
  <c r="AB602" i="2"/>
  <c r="T340" i="2"/>
  <c r="AC340" i="2"/>
  <c r="T364" i="2"/>
  <c r="AC364" i="2"/>
  <c r="T400" i="2"/>
  <c r="AC400" i="2"/>
  <c r="T484" i="2"/>
  <c r="AC484" i="2"/>
  <c r="T520" i="2"/>
  <c r="AC520" i="2"/>
  <c r="T568" i="2"/>
  <c r="AC568" i="2"/>
  <c r="T616" i="2"/>
  <c r="AC616" i="2"/>
  <c r="O358" i="2"/>
  <c r="O370" i="2"/>
  <c r="O478" i="2"/>
  <c r="O418" i="2"/>
  <c r="O502" i="2"/>
  <c r="O550" i="2"/>
  <c r="O312" i="2"/>
  <c r="AB312" i="2"/>
  <c r="O480" i="2"/>
  <c r="AB480" i="2"/>
  <c r="O408" i="2"/>
  <c r="AB408" i="2"/>
  <c r="O432" i="2"/>
  <c r="AB432" i="2"/>
  <c r="O504" i="2"/>
  <c r="AB504" i="2"/>
  <c r="O564" i="2"/>
  <c r="AB564" i="2"/>
  <c r="O612" i="2"/>
  <c r="AB612" i="2"/>
  <c r="O337" i="2"/>
  <c r="AB337" i="2"/>
  <c r="O373" i="2"/>
  <c r="AB373" i="2"/>
  <c r="O445" i="2"/>
  <c r="AB445" i="2"/>
  <c r="O433" i="2"/>
  <c r="AB433" i="2"/>
  <c r="O553" i="2"/>
  <c r="AB553" i="2"/>
  <c r="O577" i="2"/>
  <c r="AB577" i="2"/>
  <c r="O347" i="2"/>
  <c r="AB347" i="2"/>
  <c r="O371" i="2"/>
  <c r="AB371" i="2"/>
  <c r="O443" i="2"/>
  <c r="AB443" i="2"/>
  <c r="O575" i="2"/>
  <c r="AB575" i="2"/>
  <c r="O527" i="2"/>
  <c r="AB527" i="2"/>
  <c r="O515" i="2"/>
  <c r="AB515" i="2"/>
  <c r="O611" i="2"/>
  <c r="AB611" i="2"/>
  <c r="O459" i="2"/>
  <c r="AB459" i="2"/>
  <c r="O327" i="2"/>
  <c r="AB327" i="2"/>
  <c r="O411" i="2"/>
  <c r="AB411" i="2"/>
  <c r="O423" i="2"/>
  <c r="AB423" i="2"/>
  <c r="O543" i="2"/>
  <c r="AB543" i="2"/>
  <c r="O567" i="2"/>
  <c r="AB567" i="2"/>
  <c r="O615" i="2"/>
  <c r="AB615" i="2"/>
  <c r="O328" i="2"/>
  <c r="AB328" i="2"/>
  <c r="O352" i="2"/>
  <c r="AB352" i="2"/>
  <c r="O400" i="2"/>
  <c r="AB400" i="2"/>
  <c r="O544" i="2"/>
  <c r="AB544" i="2"/>
  <c r="O496" i="2"/>
  <c r="AB496" i="2"/>
  <c r="O568" i="2"/>
  <c r="AB568" i="2"/>
  <c r="O604" i="2"/>
  <c r="AB604" i="2"/>
  <c r="AB286" i="2"/>
  <c r="O374" i="2"/>
  <c r="AB374" i="2"/>
  <c r="O446" i="2"/>
  <c r="AB446" i="2"/>
  <c r="O578" i="2"/>
  <c r="AB578" i="2"/>
  <c r="T304" i="2"/>
  <c r="AC304" i="2"/>
  <c r="T376" i="2"/>
  <c r="AC376" i="2"/>
  <c r="T460" i="2"/>
  <c r="AC460" i="2"/>
  <c r="O310" i="2"/>
  <c r="O394" i="2"/>
  <c r="O442" i="2"/>
  <c r="O538" i="2"/>
  <c r="O336" i="2"/>
  <c r="AB336" i="2"/>
  <c r="O492" i="2"/>
  <c r="AB492" i="2"/>
  <c r="O588" i="2"/>
  <c r="AB588" i="2"/>
  <c r="O301" i="2"/>
  <c r="AB301" i="2"/>
  <c r="O481" i="2"/>
  <c r="AB481" i="2"/>
  <c r="O565" i="2"/>
  <c r="AB565" i="2"/>
  <c r="O395" i="2"/>
  <c r="AB395" i="2"/>
  <c r="O431" i="2"/>
  <c r="AB431" i="2"/>
  <c r="O587" i="2"/>
  <c r="AB587" i="2"/>
  <c r="O315" i="2"/>
  <c r="AB315" i="2"/>
  <c r="O387" i="2"/>
  <c r="AB387" i="2"/>
  <c r="O471" i="2"/>
  <c r="AB471" i="2"/>
  <c r="O591" i="2"/>
  <c r="AB591" i="2"/>
  <c r="O316" i="2"/>
  <c r="AB316" i="2"/>
  <c r="O472" i="2"/>
  <c r="AB472" i="2"/>
  <c r="O532" i="2"/>
  <c r="AB532" i="2"/>
  <c r="O326" i="2"/>
  <c r="AB326" i="2"/>
  <c r="O386" i="2"/>
  <c r="AB386" i="2"/>
  <c r="O494" i="2"/>
  <c r="AB494" i="2"/>
  <c r="O590" i="2"/>
  <c r="AB590" i="2"/>
  <c r="T316" i="2"/>
  <c r="AC316" i="2"/>
  <c r="T436" i="2"/>
  <c r="AC436" i="2"/>
  <c r="T556" i="2"/>
  <c r="AC556" i="2"/>
  <c r="T604" i="2"/>
  <c r="AC604" i="2"/>
  <c r="O322" i="2"/>
  <c r="O514" i="2"/>
  <c r="O562" i="2"/>
  <c r="O526" i="2"/>
  <c r="O396" i="2"/>
  <c r="AB396" i="2"/>
  <c r="O516" i="2"/>
  <c r="AB516" i="2"/>
  <c r="O600" i="2"/>
  <c r="AB600" i="2"/>
  <c r="O457" i="2"/>
  <c r="AB457" i="2"/>
  <c r="O409" i="2"/>
  <c r="AB409" i="2"/>
  <c r="O517" i="2"/>
  <c r="AB517" i="2"/>
  <c r="O613" i="2"/>
  <c r="AB613" i="2"/>
  <c r="O311" i="2"/>
  <c r="AB311" i="2"/>
  <c r="O407" i="2"/>
  <c r="AB407" i="2"/>
  <c r="O467" i="2"/>
  <c r="AB467" i="2"/>
  <c r="O599" i="2"/>
  <c r="AB599" i="2"/>
  <c r="O351" i="2"/>
  <c r="AB351" i="2"/>
  <c r="O399" i="2"/>
  <c r="AB399" i="2"/>
  <c r="O507" i="2"/>
  <c r="AB507" i="2"/>
  <c r="O603" i="2"/>
  <c r="AB603" i="2"/>
  <c r="O388" i="2"/>
  <c r="AB388" i="2"/>
  <c r="O448" i="2"/>
  <c r="AB448" i="2"/>
  <c r="O592" i="2"/>
  <c r="AB592" i="2"/>
  <c r="AC283" i="2"/>
  <c r="AC284" i="2"/>
  <c r="O314" i="2"/>
  <c r="AB314" i="2"/>
  <c r="O350" i="2"/>
  <c r="AB350" i="2"/>
  <c r="O410" i="2"/>
  <c r="AB410" i="2"/>
  <c r="O434" i="2"/>
  <c r="AB434" i="2"/>
  <c r="O518" i="2"/>
  <c r="AB518" i="2"/>
  <c r="O554" i="2"/>
  <c r="AB554" i="2"/>
  <c r="O614" i="2"/>
  <c r="AB614" i="2"/>
  <c r="T496" i="2"/>
  <c r="AC496" i="2"/>
  <c r="T424" i="2"/>
  <c r="AC424" i="2"/>
  <c r="T412" i="2"/>
  <c r="AC412" i="2"/>
  <c r="T472" i="2"/>
  <c r="AC472" i="2"/>
  <c r="T532" i="2"/>
  <c r="AC532" i="2"/>
  <c r="T580" i="2"/>
  <c r="AC580" i="2"/>
  <c r="O334" i="2"/>
  <c r="O382" i="2"/>
  <c r="O466" i="2"/>
  <c r="O430" i="2"/>
  <c r="O574" i="2"/>
  <c r="O586" i="2"/>
  <c r="O360" i="2"/>
  <c r="AB360" i="2"/>
  <c r="O372" i="2"/>
  <c r="AB372" i="2"/>
  <c r="O468" i="2"/>
  <c r="AB468" i="2"/>
  <c r="O444" i="2"/>
  <c r="AB444" i="2"/>
  <c r="O540" i="2"/>
  <c r="AB540" i="2"/>
  <c r="O576" i="2"/>
  <c r="AB576" i="2"/>
  <c r="O313" i="2"/>
  <c r="AB313" i="2"/>
  <c r="O325" i="2"/>
  <c r="AB325" i="2"/>
  <c r="O385" i="2"/>
  <c r="AB385" i="2"/>
  <c r="O493" i="2"/>
  <c r="AB493" i="2"/>
  <c r="O469" i="2"/>
  <c r="AB469" i="2"/>
  <c r="O529" i="2"/>
  <c r="AB529" i="2"/>
  <c r="O589" i="2"/>
  <c r="AB589" i="2"/>
  <c r="O335" i="2"/>
  <c r="AB335" i="2"/>
  <c r="O383" i="2"/>
  <c r="AB383" i="2"/>
  <c r="O455" i="2"/>
  <c r="AB455" i="2"/>
  <c r="O419" i="2"/>
  <c r="AB419" i="2"/>
  <c r="O503" i="2"/>
  <c r="AB503" i="2"/>
  <c r="O563" i="2"/>
  <c r="AB563" i="2"/>
  <c r="O339" i="2"/>
  <c r="AB339" i="2"/>
  <c r="O375" i="2"/>
  <c r="AB375" i="2"/>
  <c r="O447" i="2"/>
  <c r="AB447" i="2"/>
  <c r="O435" i="2"/>
  <c r="AB435" i="2"/>
  <c r="O531" i="2"/>
  <c r="AB531" i="2"/>
  <c r="O579" i="2"/>
  <c r="AB579" i="2"/>
  <c r="O340" i="2"/>
  <c r="AB340" i="2"/>
  <c r="O484" i="2"/>
  <c r="AB484" i="2"/>
  <c r="O412" i="2"/>
  <c r="AB412" i="2"/>
  <c r="O424" i="2"/>
  <c r="AB424" i="2"/>
  <c r="O520" i="2"/>
  <c r="AB520" i="2"/>
  <c r="O508" i="2"/>
  <c r="AB508" i="2"/>
  <c r="O616" i="2"/>
  <c r="AB616" i="2"/>
  <c r="S334" i="2"/>
  <c r="S382" i="2"/>
  <c r="S418" i="2"/>
  <c r="S454" i="2"/>
  <c r="S397" i="2"/>
  <c r="S373" i="2"/>
  <c r="S385" i="2"/>
  <c r="S445" i="2"/>
  <c r="S493" i="2"/>
  <c r="S336" i="2"/>
  <c r="S384" i="2"/>
  <c r="S432" i="2"/>
  <c r="S468" i="2"/>
  <c r="S303" i="2"/>
  <c r="S339" i="2"/>
  <c r="S423" i="2"/>
  <c r="S471" i="2"/>
  <c r="S419" i="2"/>
  <c r="S371" i="2"/>
  <c r="S431" i="2"/>
  <c r="S479" i="2"/>
  <c r="S374" i="2"/>
  <c r="S386" i="2"/>
  <c r="S422" i="2"/>
  <c r="S470" i="2"/>
  <c r="S316" i="2"/>
  <c r="S388" i="2"/>
  <c r="S424" i="2"/>
  <c r="S484" i="2"/>
  <c r="S406" i="2"/>
  <c r="S346" i="2"/>
  <c r="S466" i="2"/>
  <c r="S349" i="2"/>
  <c r="S421" i="2"/>
  <c r="S301" i="2"/>
  <c r="S457" i="2"/>
  <c r="S312" i="2"/>
  <c r="S300" i="2"/>
  <c r="S420" i="2"/>
  <c r="S480" i="2"/>
  <c r="S351" i="2"/>
  <c r="S399" i="2"/>
  <c r="S435" i="2"/>
  <c r="S483" i="2"/>
  <c r="S335" i="2"/>
  <c r="S311" i="2"/>
  <c r="S443" i="2"/>
  <c r="S491" i="2"/>
  <c r="S302" i="2"/>
  <c r="S338" i="2"/>
  <c r="S350" i="2"/>
  <c r="S482" i="2"/>
  <c r="S328" i="2"/>
  <c r="S364" i="2"/>
  <c r="S352" i="2"/>
  <c r="S448" i="2"/>
  <c r="S496" i="2"/>
  <c r="S322" i="2"/>
  <c r="S310" i="2"/>
  <c r="S394" i="2"/>
  <c r="S478" i="2"/>
  <c r="S409" i="2"/>
  <c r="S361" i="2"/>
  <c r="S433" i="2"/>
  <c r="S469" i="2"/>
  <c r="S324" i="2"/>
  <c r="S360" i="2"/>
  <c r="S348" i="2"/>
  <c r="S444" i="2"/>
  <c r="S492" i="2"/>
  <c r="S315" i="2"/>
  <c r="S387" i="2"/>
  <c r="S327" i="2"/>
  <c r="S447" i="2"/>
  <c r="S495" i="2"/>
  <c r="S347" i="2"/>
  <c r="S395" i="2"/>
  <c r="S323" i="2"/>
  <c r="S455" i="2"/>
  <c r="S410" i="2"/>
  <c r="S314" i="2"/>
  <c r="S398" i="2"/>
  <c r="S446" i="2"/>
  <c r="S494" i="2"/>
  <c r="S400" i="2"/>
  <c r="S412" i="2"/>
  <c r="S376" i="2"/>
  <c r="S460" i="2"/>
  <c r="S370" i="2"/>
  <c r="S358" i="2"/>
  <c r="S430" i="2"/>
  <c r="S442" i="2"/>
  <c r="S490" i="2"/>
  <c r="S313" i="2"/>
  <c r="S337" i="2"/>
  <c r="S325" i="2"/>
  <c r="S481" i="2"/>
  <c r="S396" i="2"/>
  <c r="S408" i="2"/>
  <c r="S372" i="2"/>
  <c r="S456" i="2"/>
  <c r="S363" i="2"/>
  <c r="S375" i="2"/>
  <c r="S411" i="2"/>
  <c r="S459" i="2"/>
  <c r="S383" i="2"/>
  <c r="S359" i="2"/>
  <c r="S407" i="2"/>
  <c r="S467" i="2"/>
  <c r="S326" i="2"/>
  <c r="S362" i="2"/>
  <c r="S434" i="2"/>
  <c r="S458" i="2"/>
  <c r="S304" i="2"/>
  <c r="S340" i="2"/>
  <c r="S436" i="2"/>
  <c r="S472" i="2"/>
  <c r="AB610" i="2"/>
  <c r="AB598" i="2"/>
  <c r="AB574" i="2"/>
  <c r="AB562" i="2"/>
  <c r="AB550" i="2"/>
  <c r="AB466" i="2"/>
  <c r="AB478" i="2"/>
  <c r="AB490" i="2"/>
  <c r="AB406" i="2"/>
  <c r="AB370" i="2"/>
  <c r="AB454" i="2"/>
  <c r="AB502" i="2"/>
  <c r="AB310" i="2"/>
  <c r="AB358" i="2"/>
  <c r="AB346" i="2"/>
  <c r="Q609" i="2"/>
  <c r="Q597" i="2"/>
  <c r="Q585" i="2"/>
  <c r="Q573" i="2"/>
  <c r="Q525" i="2"/>
  <c r="Q561" i="2"/>
  <c r="Q537" i="2"/>
  <c r="Q549" i="2"/>
  <c r="Q501" i="2"/>
  <c r="Q453" i="2"/>
  <c r="Q429" i="2"/>
  <c r="Q417" i="2"/>
  <c r="Q513" i="2"/>
  <c r="Q465" i="2"/>
  <c r="Q477" i="2"/>
  <c r="Q405" i="2"/>
  <c r="Q393" i="2"/>
  <c r="Q381" i="2"/>
  <c r="Q369" i="2"/>
  <c r="Q489" i="2"/>
  <c r="Q441" i="2"/>
  <c r="Q309" i="2"/>
  <c r="Q357" i="2"/>
  <c r="Q321" i="2"/>
  <c r="Q333" i="2"/>
  <c r="Q345" i="2"/>
  <c r="R609" i="2"/>
  <c r="R597" i="2"/>
  <c r="R585" i="2"/>
  <c r="R573" i="2"/>
  <c r="R561" i="2"/>
  <c r="R549" i="2"/>
  <c r="R537" i="2"/>
  <c r="R525" i="2"/>
  <c r="R513" i="2"/>
  <c r="R465" i="2"/>
  <c r="R501" i="2"/>
  <c r="R477" i="2"/>
  <c r="R489" i="2"/>
  <c r="R453" i="2"/>
  <c r="R429" i="2"/>
  <c r="R417" i="2"/>
  <c r="R405" i="2"/>
  <c r="R393" i="2"/>
  <c r="R381" i="2"/>
  <c r="R369" i="2"/>
  <c r="R357" i="2"/>
  <c r="R345" i="2"/>
  <c r="R333" i="2"/>
  <c r="R321" i="2"/>
  <c r="R309" i="2"/>
  <c r="R441" i="2"/>
  <c r="S573" i="2"/>
  <c r="S561" i="2"/>
  <c r="S549" i="2"/>
  <c r="S609" i="2"/>
  <c r="S585" i="2"/>
  <c r="S597" i="2"/>
  <c r="S525" i="2"/>
  <c r="S513" i="2"/>
  <c r="S501" i="2"/>
  <c r="S537" i="2"/>
  <c r="P609" i="2"/>
  <c r="P597" i="2"/>
  <c r="P585" i="2"/>
  <c r="P573" i="2"/>
  <c r="P561" i="2"/>
  <c r="P549" i="2"/>
  <c r="P501" i="2"/>
  <c r="P537" i="2"/>
  <c r="P525" i="2"/>
  <c r="P513" i="2"/>
  <c r="P477" i="2"/>
  <c r="P489" i="2"/>
  <c r="P453" i="2"/>
  <c r="P441" i="2"/>
  <c r="P429" i="2"/>
  <c r="P405" i="2"/>
  <c r="P393" i="2"/>
  <c r="P381" i="2"/>
  <c r="P369" i="2"/>
  <c r="P357" i="2"/>
  <c r="P345" i="2"/>
  <c r="P333" i="2"/>
  <c r="P321" i="2"/>
  <c r="P309" i="2"/>
  <c r="P417" i="2"/>
  <c r="P465" i="2"/>
  <c r="O356" i="2" l="1"/>
  <c r="O368" i="2"/>
  <c r="O464" i="2"/>
  <c r="O428" i="2"/>
  <c r="O500" i="2"/>
  <c r="O572" i="2"/>
  <c r="O333" i="2"/>
  <c r="AB333" i="2"/>
  <c r="O441" i="2"/>
  <c r="AB441" i="2"/>
  <c r="O393" i="2"/>
  <c r="AB393" i="2"/>
  <c r="O417" i="2"/>
  <c r="AB417" i="2"/>
  <c r="O513" i="2"/>
  <c r="AB513" i="2"/>
  <c r="O537" i="2"/>
  <c r="AB537" i="2"/>
  <c r="O317" i="2"/>
  <c r="AB317" i="2"/>
  <c r="O305" i="2"/>
  <c r="AB305" i="2"/>
  <c r="O389" i="2"/>
  <c r="AB389" i="2"/>
  <c r="O497" i="2"/>
  <c r="AB497" i="2"/>
  <c r="O473" i="2"/>
  <c r="AB473" i="2"/>
  <c r="O557" i="2"/>
  <c r="AB557" i="2"/>
  <c r="O593" i="2"/>
  <c r="AB593" i="2"/>
  <c r="AB418" i="2"/>
  <c r="O308" i="2"/>
  <c r="O380" i="2"/>
  <c r="O452" i="2"/>
  <c r="O440" i="2"/>
  <c r="O512" i="2"/>
  <c r="O584" i="2"/>
  <c r="O321" i="2"/>
  <c r="AB321" i="2"/>
  <c r="O453" i="2"/>
  <c r="AB453" i="2"/>
  <c r="O405" i="2"/>
  <c r="AB405" i="2"/>
  <c r="O429" i="2"/>
  <c r="AB429" i="2"/>
  <c r="O525" i="2"/>
  <c r="AB525" i="2"/>
  <c r="O585" i="2"/>
  <c r="AB585" i="2"/>
  <c r="O353" i="2"/>
  <c r="AB353" i="2"/>
  <c r="O461" i="2"/>
  <c r="AB461" i="2"/>
  <c r="O401" i="2"/>
  <c r="AB401" i="2"/>
  <c r="O485" i="2"/>
  <c r="AB485" i="2"/>
  <c r="O509" i="2"/>
  <c r="AB509" i="2"/>
  <c r="O521" i="2"/>
  <c r="AB521" i="2"/>
  <c r="O605" i="2"/>
  <c r="AB605" i="2"/>
  <c r="AB334" i="2"/>
  <c r="AB322" i="2"/>
  <c r="AB442" i="2"/>
  <c r="O320" i="2"/>
  <c r="O344" i="2"/>
  <c r="O392" i="2"/>
  <c r="O536" i="2"/>
  <c r="O488" i="2"/>
  <c r="O548" i="2"/>
  <c r="O596" i="2"/>
  <c r="O345" i="2"/>
  <c r="AB345" i="2"/>
  <c r="O309" i="2"/>
  <c r="AB309" i="2"/>
  <c r="O369" i="2"/>
  <c r="AB369" i="2"/>
  <c r="O489" i="2"/>
  <c r="AB489" i="2"/>
  <c r="O465" i="2"/>
  <c r="AB465" i="2"/>
  <c r="O561" i="2"/>
  <c r="AB561" i="2"/>
  <c r="O597" i="2"/>
  <c r="AB597" i="2"/>
  <c r="O341" i="2"/>
  <c r="AB341" i="2"/>
  <c r="O365" i="2"/>
  <c r="AB365" i="2"/>
  <c r="O413" i="2"/>
  <c r="AB413" i="2"/>
  <c r="O425" i="2"/>
  <c r="AB425" i="2"/>
  <c r="O545" i="2"/>
  <c r="AB545" i="2"/>
  <c r="O569" i="2"/>
  <c r="AB569" i="2"/>
  <c r="O332" i="2"/>
  <c r="O476" i="2"/>
  <c r="O404" i="2"/>
  <c r="O416" i="2"/>
  <c r="O524" i="2"/>
  <c r="O560" i="2"/>
  <c r="O608" i="2"/>
  <c r="O357" i="2"/>
  <c r="AB357" i="2"/>
  <c r="O501" i="2"/>
  <c r="AB501" i="2"/>
  <c r="O381" i="2"/>
  <c r="AB381" i="2"/>
  <c r="O477" i="2"/>
  <c r="AB477" i="2"/>
  <c r="O549" i="2"/>
  <c r="AB549" i="2"/>
  <c r="O573" i="2"/>
  <c r="AB573" i="2"/>
  <c r="O609" i="2"/>
  <c r="AB609" i="2"/>
  <c r="O329" i="2"/>
  <c r="AB329" i="2"/>
  <c r="O377" i="2"/>
  <c r="AB377" i="2"/>
  <c r="O449" i="2"/>
  <c r="AB449" i="2"/>
  <c r="O437" i="2"/>
  <c r="AB437" i="2"/>
  <c r="O533" i="2"/>
  <c r="AB533" i="2"/>
  <c r="O581" i="2"/>
  <c r="AB581" i="2"/>
  <c r="AB586" i="2"/>
  <c r="AB430" i="2"/>
  <c r="AB382" i="2"/>
  <c r="AB526" i="2"/>
  <c r="AB514" i="2"/>
  <c r="AB538" i="2"/>
  <c r="AB394" i="2"/>
  <c r="S405" i="2"/>
  <c r="S417" i="2"/>
  <c r="S429" i="2"/>
  <c r="S465" i="2"/>
  <c r="S393" i="2"/>
  <c r="S321" i="2"/>
  <c r="S477" i="2"/>
  <c r="S357" i="2"/>
  <c r="S333" i="2"/>
  <c r="S381" i="2"/>
  <c r="S441" i="2"/>
  <c r="S489" i="2"/>
  <c r="S345" i="2"/>
  <c r="S369" i="2"/>
  <c r="S309" i="2"/>
  <c r="S453" i="2"/>
  <c r="Q605" i="2"/>
  <c r="Q593" i="2"/>
  <c r="Q581" i="2"/>
  <c r="Q557" i="2"/>
  <c r="Q509" i="2"/>
  <c r="Q533" i="2"/>
  <c r="Q521" i="2"/>
  <c r="Q569" i="2"/>
  <c r="Q545" i="2"/>
  <c r="Q497" i="2"/>
  <c r="Q461" i="2"/>
  <c r="Q437" i="2"/>
  <c r="Q425" i="2"/>
  <c r="Q473" i="2"/>
  <c r="Q485" i="2"/>
  <c r="Q449" i="2"/>
  <c r="Q413" i="2"/>
  <c r="Q401" i="2"/>
  <c r="Q389" i="2"/>
  <c r="Q377" i="2"/>
  <c r="Q365" i="2"/>
  <c r="Q305" i="2"/>
  <c r="Q317" i="2"/>
  <c r="Q329" i="2"/>
  <c r="Q353" i="2"/>
  <c r="Q341" i="2"/>
  <c r="P605" i="2"/>
  <c r="P593" i="2"/>
  <c r="P581" i="2"/>
  <c r="P569" i="2"/>
  <c r="P557" i="2"/>
  <c r="P533" i="2"/>
  <c r="P545" i="2"/>
  <c r="P509" i="2"/>
  <c r="P485" i="2"/>
  <c r="P521" i="2"/>
  <c r="P497" i="2"/>
  <c r="P449" i="2"/>
  <c r="P461" i="2"/>
  <c r="P473" i="2"/>
  <c r="P437" i="2"/>
  <c r="P413" i="2"/>
  <c r="P401" i="2"/>
  <c r="P389" i="2"/>
  <c r="P377" i="2"/>
  <c r="P365" i="2"/>
  <c r="P353" i="2"/>
  <c r="P341" i="2"/>
  <c r="P329" i="2"/>
  <c r="P317" i="2"/>
  <c r="P305" i="2"/>
  <c r="P425" i="2"/>
  <c r="S605" i="2"/>
  <c r="S569" i="2"/>
  <c r="S557" i="2"/>
  <c r="S593" i="2"/>
  <c r="S581" i="2"/>
  <c r="S533" i="2"/>
  <c r="S545" i="2"/>
  <c r="S521" i="2"/>
  <c r="S509" i="2"/>
  <c r="S497" i="2"/>
  <c r="S317" i="2" l="1"/>
  <c r="S341" i="2"/>
  <c r="S449" i="2"/>
  <c r="S353" i="2"/>
  <c r="S401" i="2"/>
  <c r="S305" i="2"/>
  <c r="S473" i="2"/>
  <c r="S389" i="2"/>
  <c r="S425" i="2"/>
  <c r="S437" i="2"/>
  <c r="S485" i="2"/>
  <c r="S329" i="2"/>
  <c r="S377" i="2"/>
  <c r="S365" i="2"/>
  <c r="S413" i="2"/>
  <c r="S461" i="2"/>
  <c r="S582" i="2"/>
  <c r="S570" i="2"/>
  <c r="S558" i="2"/>
  <c r="S546" i="2"/>
  <c r="S594" i="2"/>
  <c r="S510" i="2"/>
  <c r="S534" i="2"/>
  <c r="S606" i="2"/>
  <c r="S522" i="2"/>
  <c r="S498" i="2"/>
  <c r="P607" i="2"/>
  <c r="P595" i="2"/>
  <c r="P583" i="2"/>
  <c r="P571" i="2"/>
  <c r="P559" i="2"/>
  <c r="P547" i="2"/>
  <c r="P535" i="2"/>
  <c r="P511" i="2"/>
  <c r="P475" i="2"/>
  <c r="P523" i="2"/>
  <c r="P487" i="2"/>
  <c r="P499" i="2"/>
  <c r="P451" i="2"/>
  <c r="P439" i="2"/>
  <c r="P463" i="2"/>
  <c r="P415" i="2"/>
  <c r="P403" i="2"/>
  <c r="P391" i="2"/>
  <c r="P379" i="2"/>
  <c r="P367" i="2"/>
  <c r="P355" i="2"/>
  <c r="P343" i="2"/>
  <c r="P331" i="2"/>
  <c r="P319" i="2"/>
  <c r="P427" i="2"/>
  <c r="P307" i="2"/>
  <c r="Q608" i="2"/>
  <c r="Q596" i="2"/>
  <c r="Q584" i="2"/>
  <c r="Q560" i="2"/>
  <c r="Q536" i="2"/>
  <c r="Q548" i="2"/>
  <c r="Q524" i="2"/>
  <c r="Q512" i="2"/>
  <c r="Q476" i="2"/>
  <c r="Q428" i="2"/>
  <c r="Q416" i="2"/>
  <c r="Q572" i="2"/>
  <c r="Q488" i="2"/>
  <c r="Q500" i="2"/>
  <c r="Q452" i="2"/>
  <c r="Q464" i="2"/>
  <c r="Q404" i="2"/>
  <c r="Q392" i="2"/>
  <c r="Q380" i="2"/>
  <c r="Q368" i="2"/>
  <c r="Q440" i="2"/>
  <c r="Q332" i="2"/>
  <c r="Q308" i="2"/>
  <c r="Q344" i="2"/>
  <c r="Q320" i="2"/>
  <c r="Q356" i="2"/>
  <c r="R605" i="2"/>
  <c r="R593" i="2"/>
  <c r="R581" i="2"/>
  <c r="R569" i="2"/>
  <c r="R557" i="2"/>
  <c r="R521" i="2"/>
  <c r="R533" i="2"/>
  <c r="R545" i="2"/>
  <c r="R509" i="2"/>
  <c r="R473" i="2"/>
  <c r="R485" i="2"/>
  <c r="R449" i="2"/>
  <c r="R437" i="2"/>
  <c r="R497" i="2"/>
  <c r="R425" i="2"/>
  <c r="R413" i="2"/>
  <c r="R401" i="2"/>
  <c r="R389" i="2"/>
  <c r="R377" i="2"/>
  <c r="R365" i="2"/>
  <c r="R353" i="2"/>
  <c r="R341" i="2"/>
  <c r="R329" i="2"/>
  <c r="R317" i="2"/>
  <c r="R305" i="2"/>
  <c r="R461" i="2"/>
  <c r="Q607" i="2"/>
  <c r="Q595" i="2"/>
  <c r="Q583" i="2"/>
  <c r="Q511" i="2"/>
  <c r="Q571" i="2"/>
  <c r="Q559" i="2"/>
  <c r="Q535" i="2"/>
  <c r="Q523" i="2"/>
  <c r="Q499" i="2"/>
  <c r="Q451" i="2"/>
  <c r="Q427" i="2"/>
  <c r="Q415" i="2"/>
  <c r="Q463" i="2"/>
  <c r="Q475" i="2"/>
  <c r="Q547" i="2"/>
  <c r="Q403" i="2"/>
  <c r="Q391" i="2"/>
  <c r="Q379" i="2"/>
  <c r="Q367" i="2"/>
  <c r="Q487" i="2"/>
  <c r="Q439" i="2"/>
  <c r="Q355" i="2"/>
  <c r="Q343" i="2"/>
  <c r="Q319" i="2"/>
  <c r="Q307" i="2"/>
  <c r="Q331" i="2"/>
  <c r="Q606" i="2"/>
  <c r="Q594" i="2"/>
  <c r="Q582" i="2"/>
  <c r="Q546" i="2"/>
  <c r="Q534" i="2"/>
  <c r="Q570" i="2"/>
  <c r="Q558" i="2"/>
  <c r="Q510" i="2"/>
  <c r="Q522" i="2"/>
  <c r="Q498" i="2"/>
  <c r="Q474" i="2"/>
  <c r="Q426" i="2"/>
  <c r="Q414" i="2"/>
  <c r="Q486" i="2"/>
  <c r="Q450" i="2"/>
  <c r="Q402" i="2"/>
  <c r="Q390" i="2"/>
  <c r="Q378" i="2"/>
  <c r="Q366" i="2"/>
  <c r="Q438" i="2"/>
  <c r="Q342" i="2"/>
  <c r="Q354" i="2"/>
  <c r="Q330" i="2"/>
  <c r="Q462" i="2"/>
  <c r="Q318" i="2"/>
  <c r="Q306" i="2"/>
  <c r="P606" i="2"/>
  <c r="P594" i="2"/>
  <c r="P582" i="2"/>
  <c r="P570" i="2"/>
  <c r="P558" i="2"/>
  <c r="P546" i="2"/>
  <c r="P510" i="2"/>
  <c r="P534" i="2"/>
  <c r="P450" i="2"/>
  <c r="P522" i="2"/>
  <c r="P462" i="2"/>
  <c r="P498" i="2"/>
  <c r="P474" i="2"/>
  <c r="P486" i="2"/>
  <c r="P426" i="2"/>
  <c r="P438" i="2"/>
  <c r="P414" i="2"/>
  <c r="P402" i="2"/>
  <c r="P390" i="2"/>
  <c r="P378" i="2"/>
  <c r="P366" i="2"/>
  <c r="P354" i="2"/>
  <c r="P342" i="2"/>
  <c r="P330" i="2"/>
  <c r="P318" i="2"/>
  <c r="P306" i="2"/>
  <c r="S571" i="2"/>
  <c r="S559" i="2"/>
  <c r="S547" i="2"/>
  <c r="S607" i="2"/>
  <c r="S583" i="2"/>
  <c r="S535" i="2"/>
  <c r="S595" i="2"/>
  <c r="S523" i="2"/>
  <c r="S499" i="2"/>
  <c r="S511" i="2"/>
  <c r="R607" i="2"/>
  <c r="R595" i="2"/>
  <c r="R583" i="2"/>
  <c r="R571" i="2"/>
  <c r="R559" i="2"/>
  <c r="R547" i="2"/>
  <c r="R523" i="2"/>
  <c r="R535" i="2"/>
  <c r="R511" i="2"/>
  <c r="R499" i="2"/>
  <c r="R463" i="2"/>
  <c r="R475" i="2"/>
  <c r="R487" i="2"/>
  <c r="R451" i="2"/>
  <c r="R427" i="2"/>
  <c r="R403" i="2"/>
  <c r="R391" i="2"/>
  <c r="R379" i="2"/>
  <c r="R367" i="2"/>
  <c r="R355" i="2"/>
  <c r="R343" i="2"/>
  <c r="R331" i="2"/>
  <c r="R319" i="2"/>
  <c r="R307" i="2"/>
  <c r="R439" i="2"/>
  <c r="R415" i="2"/>
  <c r="R608" i="2"/>
  <c r="R596" i="2"/>
  <c r="R584" i="2"/>
  <c r="R572" i="2"/>
  <c r="R560" i="2"/>
  <c r="R548" i="2"/>
  <c r="R536" i="2"/>
  <c r="R500" i="2"/>
  <c r="R524" i="2"/>
  <c r="R488" i="2"/>
  <c r="R440" i="2"/>
  <c r="R452" i="2"/>
  <c r="R464" i="2"/>
  <c r="R512" i="2"/>
  <c r="R476" i="2"/>
  <c r="R416" i="2"/>
  <c r="R404" i="2"/>
  <c r="R392" i="2"/>
  <c r="R380" i="2"/>
  <c r="R368" i="2"/>
  <c r="R356" i="2"/>
  <c r="R344" i="2"/>
  <c r="R332" i="2"/>
  <c r="R320" i="2"/>
  <c r="R428" i="2"/>
  <c r="R308" i="2"/>
  <c r="S608" i="2"/>
  <c r="S572" i="2"/>
  <c r="S560" i="2"/>
  <c r="S548" i="2"/>
  <c r="S596" i="2"/>
  <c r="S512" i="2"/>
  <c r="S584" i="2"/>
  <c r="S536" i="2"/>
  <c r="S500" i="2"/>
  <c r="S524" i="2"/>
  <c r="P608" i="2"/>
  <c r="P596" i="2"/>
  <c r="P584" i="2"/>
  <c r="P572" i="2"/>
  <c r="P560" i="2"/>
  <c r="P548" i="2"/>
  <c r="P512" i="2"/>
  <c r="P536" i="2"/>
  <c r="P524" i="2"/>
  <c r="P452" i="2"/>
  <c r="P464" i="2"/>
  <c r="P476" i="2"/>
  <c r="P416" i="2"/>
  <c r="P500" i="2"/>
  <c r="P440" i="2"/>
  <c r="P428" i="2"/>
  <c r="P488" i="2"/>
  <c r="P404" i="2"/>
  <c r="P392" i="2"/>
  <c r="P380" i="2"/>
  <c r="P368" i="2"/>
  <c r="P356" i="2"/>
  <c r="P344" i="2"/>
  <c r="P332" i="2"/>
  <c r="P320" i="2"/>
  <c r="P308" i="2"/>
  <c r="T317" i="2" l="1"/>
  <c r="AC317" i="2"/>
  <c r="T341" i="2"/>
  <c r="AC341" i="2"/>
  <c r="T377" i="2"/>
  <c r="AC377" i="2"/>
  <c r="T425" i="2"/>
  <c r="AC425" i="2"/>
  <c r="T485" i="2"/>
  <c r="AC485" i="2"/>
  <c r="T545" i="2"/>
  <c r="AC545" i="2"/>
  <c r="T593" i="2"/>
  <c r="AC593" i="2"/>
  <c r="O318" i="2"/>
  <c r="AB318" i="2"/>
  <c r="O366" i="2"/>
  <c r="AB366" i="2"/>
  <c r="O414" i="2"/>
  <c r="AB414" i="2"/>
  <c r="O438" i="2"/>
  <c r="AB438" i="2"/>
  <c r="O498" i="2"/>
  <c r="AB498" i="2"/>
  <c r="O558" i="2"/>
  <c r="AB558" i="2"/>
  <c r="O307" i="2"/>
  <c r="AB307" i="2"/>
  <c r="AB308" i="2"/>
  <c r="O367" i="2"/>
  <c r="AB367" i="2"/>
  <c r="AB368" i="2"/>
  <c r="O451" i="2"/>
  <c r="AB451" i="2"/>
  <c r="AB452" i="2"/>
  <c r="O427" i="2"/>
  <c r="AB427" i="2"/>
  <c r="AB428" i="2"/>
  <c r="O559" i="2"/>
  <c r="AB559" i="2"/>
  <c r="AB560" i="2"/>
  <c r="O547" i="2"/>
  <c r="AB547" i="2"/>
  <c r="AB548" i="2"/>
  <c r="T437" i="2"/>
  <c r="AC437" i="2"/>
  <c r="T365" i="2"/>
  <c r="AC365" i="2"/>
  <c r="T389" i="2"/>
  <c r="AC389" i="2"/>
  <c r="T461" i="2"/>
  <c r="AC461" i="2"/>
  <c r="T509" i="2"/>
  <c r="AC509" i="2"/>
  <c r="T557" i="2"/>
  <c r="AC557" i="2"/>
  <c r="T605" i="2"/>
  <c r="AC605" i="2"/>
  <c r="O342" i="2"/>
  <c r="AB342" i="2"/>
  <c r="O378" i="2"/>
  <c r="AB378" i="2"/>
  <c r="O462" i="2"/>
  <c r="AB462" i="2"/>
  <c r="O486" i="2"/>
  <c r="AB486" i="2"/>
  <c r="O570" i="2"/>
  <c r="AB570" i="2"/>
  <c r="O582" i="2"/>
  <c r="AB582" i="2"/>
  <c r="O331" i="2"/>
  <c r="AB331" i="2"/>
  <c r="AB332" i="2"/>
  <c r="O379" i="2"/>
  <c r="AB379" i="2"/>
  <c r="AB380" i="2"/>
  <c r="O487" i="2"/>
  <c r="AB487" i="2"/>
  <c r="AB488" i="2"/>
  <c r="O463" i="2"/>
  <c r="AB463" i="2"/>
  <c r="AB464" i="2"/>
  <c r="O571" i="2"/>
  <c r="AB571" i="2"/>
  <c r="AB572" i="2"/>
  <c r="O583" i="2"/>
  <c r="AB583" i="2"/>
  <c r="AB584" i="2"/>
  <c r="T353" i="2"/>
  <c r="AC353" i="2"/>
  <c r="T305" i="2"/>
  <c r="AC305" i="2"/>
  <c r="T401" i="2"/>
  <c r="AC401" i="2"/>
  <c r="T497" i="2"/>
  <c r="AC497" i="2"/>
  <c r="T521" i="2"/>
  <c r="AC521" i="2"/>
  <c r="T569" i="2"/>
  <c r="AC569" i="2"/>
  <c r="O306" i="2"/>
  <c r="AB306" i="2"/>
  <c r="O354" i="2"/>
  <c r="AB354" i="2"/>
  <c r="O390" i="2"/>
  <c r="AB390" i="2"/>
  <c r="O450" i="2"/>
  <c r="AB450" i="2"/>
  <c r="O510" i="2"/>
  <c r="AB510" i="2"/>
  <c r="O534" i="2"/>
  <c r="AB534" i="2"/>
  <c r="O594" i="2"/>
  <c r="AB594" i="2"/>
  <c r="O343" i="2"/>
  <c r="AB343" i="2"/>
  <c r="AB344" i="2"/>
  <c r="O319" i="2"/>
  <c r="AB319" i="2"/>
  <c r="AB320" i="2"/>
  <c r="O391" i="2"/>
  <c r="AB391" i="2"/>
  <c r="AB392" i="2"/>
  <c r="O475" i="2"/>
  <c r="AB475" i="2"/>
  <c r="AB476" i="2"/>
  <c r="O511" i="2"/>
  <c r="AB511" i="2"/>
  <c r="AB512" i="2"/>
  <c r="O535" i="2"/>
  <c r="AB535" i="2"/>
  <c r="AB536" i="2"/>
  <c r="O595" i="2"/>
  <c r="AB595" i="2"/>
  <c r="AB596" i="2"/>
  <c r="T329" i="2"/>
  <c r="AC329" i="2"/>
  <c r="T473" i="2"/>
  <c r="AC473" i="2"/>
  <c r="T413" i="2"/>
  <c r="AC413" i="2"/>
  <c r="T449" i="2"/>
  <c r="AC449" i="2"/>
  <c r="T533" i="2"/>
  <c r="AC533" i="2"/>
  <c r="T581" i="2"/>
  <c r="AC581" i="2"/>
  <c r="O330" i="2"/>
  <c r="AB330" i="2"/>
  <c r="O474" i="2"/>
  <c r="AB474" i="2"/>
  <c r="O402" i="2"/>
  <c r="AB402" i="2"/>
  <c r="O426" i="2"/>
  <c r="AB426" i="2"/>
  <c r="O522" i="2"/>
  <c r="AB522" i="2"/>
  <c r="O546" i="2"/>
  <c r="AB546" i="2"/>
  <c r="O606" i="2"/>
  <c r="AB606" i="2"/>
  <c r="O355" i="2"/>
  <c r="AB355" i="2"/>
  <c r="AB356" i="2"/>
  <c r="O439" i="2"/>
  <c r="AB439" i="2"/>
  <c r="AB440" i="2"/>
  <c r="O403" i="2"/>
  <c r="AB403" i="2"/>
  <c r="AB404" i="2"/>
  <c r="O415" i="2"/>
  <c r="AB415" i="2"/>
  <c r="AB416" i="2"/>
  <c r="O499" i="2"/>
  <c r="AB499" i="2"/>
  <c r="AB500" i="2"/>
  <c r="O523" i="2"/>
  <c r="AB523" i="2"/>
  <c r="AB524" i="2"/>
  <c r="O607" i="2"/>
  <c r="AB607" i="2"/>
  <c r="AB608" i="2"/>
  <c r="S380" i="2"/>
  <c r="S320" i="2"/>
  <c r="S332" i="2"/>
  <c r="S416" i="2"/>
  <c r="S452" i="2"/>
  <c r="S343" i="2"/>
  <c r="S355" i="2"/>
  <c r="S415" i="2"/>
  <c r="S463" i="2"/>
  <c r="S318" i="2"/>
  <c r="S306" i="2"/>
  <c r="S426" i="2"/>
  <c r="S474" i="2"/>
  <c r="S392" i="2"/>
  <c r="S344" i="2"/>
  <c r="S464" i="2"/>
  <c r="S367" i="2"/>
  <c r="S391" i="2"/>
  <c r="S475" i="2"/>
  <c r="S366" i="2"/>
  <c r="S354" i="2"/>
  <c r="S438" i="2"/>
  <c r="S486" i="2"/>
  <c r="S356" i="2"/>
  <c r="S368" i="2"/>
  <c r="S476" i="2"/>
  <c r="S307" i="2"/>
  <c r="S403" i="2"/>
  <c r="S319" i="2"/>
  <c r="S439" i="2"/>
  <c r="S487" i="2"/>
  <c r="S342" i="2"/>
  <c r="S378" i="2"/>
  <c r="S390" i="2"/>
  <c r="S450" i="2"/>
  <c r="S308" i="2"/>
  <c r="S404" i="2"/>
  <c r="S428" i="2"/>
  <c r="S440" i="2"/>
  <c r="S488" i="2"/>
  <c r="S427" i="2"/>
  <c r="S331" i="2"/>
  <c r="S379" i="2"/>
  <c r="S451" i="2"/>
  <c r="S330" i="2"/>
  <c r="S402" i="2"/>
  <c r="S414" i="2"/>
  <c r="S462" i="2"/>
  <c r="R606" i="2"/>
  <c r="R594" i="2"/>
  <c r="R582" i="2"/>
  <c r="R570" i="2"/>
  <c r="R558" i="2"/>
  <c r="R546" i="2"/>
  <c r="R522" i="2"/>
  <c r="R534" i="2"/>
  <c r="R510" i="2"/>
  <c r="R498" i="2"/>
  <c r="R486" i="2"/>
  <c r="R438" i="2"/>
  <c r="R450" i="2"/>
  <c r="R462" i="2"/>
  <c r="R414" i="2"/>
  <c r="R426" i="2"/>
  <c r="R402" i="2"/>
  <c r="R390" i="2"/>
  <c r="R378" i="2"/>
  <c r="R366" i="2"/>
  <c r="R354" i="2"/>
  <c r="R342" i="2"/>
  <c r="R330" i="2"/>
  <c r="R318" i="2"/>
  <c r="R474" i="2"/>
  <c r="R306" i="2"/>
  <c r="T306" i="2" l="1"/>
  <c r="AC306" i="2"/>
  <c r="T330" i="2"/>
  <c r="AC330" i="2"/>
  <c r="T426" i="2"/>
  <c r="AC426" i="2"/>
  <c r="T402" i="2"/>
  <c r="AC402" i="2"/>
  <c r="T450" i="2"/>
  <c r="AC450" i="2"/>
  <c r="T546" i="2"/>
  <c r="AC546" i="2"/>
  <c r="T594" i="2"/>
  <c r="AC594" i="2"/>
  <c r="T319" i="2"/>
  <c r="AC319" i="2"/>
  <c r="AC320" i="2"/>
  <c r="T367" i="2"/>
  <c r="AC367" i="2"/>
  <c r="AC368" i="2"/>
  <c r="T403" i="2"/>
  <c r="AC403" i="2"/>
  <c r="AC404" i="2"/>
  <c r="T415" i="2"/>
  <c r="AC415" i="2"/>
  <c r="AC416" i="2"/>
  <c r="T475" i="2"/>
  <c r="AC475" i="2"/>
  <c r="AC476" i="2"/>
  <c r="T547" i="2"/>
  <c r="AC547" i="2"/>
  <c r="AC548" i="2"/>
  <c r="T595" i="2"/>
  <c r="AC595" i="2"/>
  <c r="AC596" i="2"/>
  <c r="T342" i="2"/>
  <c r="AC342" i="2"/>
  <c r="T354" i="2"/>
  <c r="AC354" i="2"/>
  <c r="T486" i="2"/>
  <c r="AC486" i="2"/>
  <c r="T498" i="2"/>
  <c r="AC498" i="2"/>
  <c r="T510" i="2"/>
  <c r="AC510" i="2"/>
  <c r="T558" i="2"/>
  <c r="AC558" i="2"/>
  <c r="T606" i="2"/>
  <c r="AC606" i="2"/>
  <c r="T355" i="2"/>
  <c r="AC355" i="2"/>
  <c r="AC356" i="2"/>
  <c r="T331" i="2"/>
  <c r="AC331" i="2"/>
  <c r="AC332" i="2"/>
  <c r="T427" i="2"/>
  <c r="AC427" i="2"/>
  <c r="AC428" i="2"/>
  <c r="T463" i="2"/>
  <c r="AC463" i="2"/>
  <c r="AC464" i="2"/>
  <c r="T511" i="2"/>
  <c r="AC511" i="2"/>
  <c r="AC512" i="2"/>
  <c r="T559" i="2"/>
  <c r="AC559" i="2"/>
  <c r="AC560" i="2"/>
  <c r="T607" i="2"/>
  <c r="AC607" i="2"/>
  <c r="AC608" i="2"/>
  <c r="T414" i="2"/>
  <c r="AC414" i="2"/>
  <c r="T318" i="2"/>
  <c r="AC318" i="2"/>
  <c r="T378" i="2"/>
  <c r="AC378" i="2"/>
  <c r="T474" i="2"/>
  <c r="AC474" i="2"/>
  <c r="T522" i="2"/>
  <c r="AC522" i="2"/>
  <c r="T570" i="2"/>
  <c r="AC570" i="2"/>
  <c r="T307" i="2"/>
  <c r="AC307" i="2"/>
  <c r="AC308" i="2"/>
  <c r="T379" i="2"/>
  <c r="AC379" i="2"/>
  <c r="AC380" i="2"/>
  <c r="T439" i="2"/>
  <c r="AC439" i="2"/>
  <c r="AC440" i="2"/>
  <c r="T451" i="2"/>
  <c r="AC451" i="2"/>
  <c r="AC452" i="2"/>
  <c r="T523" i="2"/>
  <c r="AC523" i="2"/>
  <c r="AC524" i="2"/>
  <c r="T571" i="2"/>
  <c r="AC571" i="2"/>
  <c r="AC572" i="2"/>
  <c r="T438" i="2"/>
  <c r="AC438" i="2"/>
  <c r="T366" i="2"/>
  <c r="AC366" i="2"/>
  <c r="T390" i="2"/>
  <c r="AC390" i="2"/>
  <c r="T462" i="2"/>
  <c r="AC462" i="2"/>
  <c r="T534" i="2"/>
  <c r="AC534" i="2"/>
  <c r="T582" i="2"/>
  <c r="AC582" i="2"/>
  <c r="T343" i="2"/>
  <c r="AC343" i="2"/>
  <c r="AC344" i="2"/>
  <c r="T391" i="2"/>
  <c r="AC391" i="2"/>
  <c r="AC392" i="2"/>
  <c r="T499" i="2"/>
  <c r="AC499" i="2"/>
  <c r="AC500" i="2"/>
  <c r="T487" i="2"/>
  <c r="AC487" i="2"/>
  <c r="AC488" i="2"/>
  <c r="T535" i="2"/>
  <c r="AC535" i="2"/>
  <c r="AC536" i="2"/>
  <c r="T583" i="2"/>
  <c r="AC583" i="2"/>
  <c r="AC584" i="2"/>
  <c r="V606" i="2"/>
  <c r="V594" i="2"/>
  <c r="V582" i="2"/>
  <c r="V570" i="2"/>
  <c r="V558" i="2"/>
  <c r="V546" i="2"/>
  <c r="V534" i="2"/>
  <c r="V522" i="2"/>
  <c r="V510" i="2"/>
  <c r="V474" i="2"/>
  <c r="V498" i="2"/>
  <c r="V486" i="2"/>
  <c r="V450" i="2"/>
  <c r="V462" i="2"/>
  <c r="V438" i="2"/>
  <c r="V414" i="2"/>
  <c r="V426" i="2"/>
  <c r="V402" i="2"/>
  <c r="V390" i="2"/>
  <c r="V378" i="2"/>
  <c r="V366" i="2"/>
  <c r="V354" i="2"/>
  <c r="V342" i="2"/>
  <c r="V330" i="2"/>
  <c r="V318" i="2"/>
  <c r="V306" i="2"/>
  <c r="U607" i="2"/>
  <c r="U595" i="2"/>
  <c r="U583" i="2"/>
  <c r="U571" i="2"/>
  <c r="U559" i="2"/>
  <c r="U547" i="2"/>
  <c r="U511" i="2"/>
  <c r="U499" i="2"/>
  <c r="U523" i="2"/>
  <c r="U487" i="2"/>
  <c r="U439" i="2"/>
  <c r="U427" i="2"/>
  <c r="U415" i="2"/>
  <c r="U535" i="2"/>
  <c r="U451" i="2"/>
  <c r="U463" i="2"/>
  <c r="U403" i="2"/>
  <c r="U391" i="2"/>
  <c r="U379" i="2"/>
  <c r="U367" i="2"/>
  <c r="U475" i="2"/>
  <c r="U343" i="2"/>
  <c r="U331" i="2"/>
  <c r="U355" i="2"/>
  <c r="U307" i="2"/>
  <c r="U319" i="2"/>
  <c r="AJ417" i="21" l="1"/>
  <c r="AE417" i="21"/>
  <c r="AJ416" i="21" l="1"/>
  <c r="AE416" i="21"/>
  <c r="AJ415" i="21" l="1"/>
  <c r="AE415" i="21"/>
  <c r="AJ414" i="21" l="1"/>
  <c r="AE414" i="21"/>
  <c r="AJ413" i="21" l="1"/>
  <c r="AE413" i="21"/>
  <c r="AJ412" i="21" l="1"/>
  <c r="AE412" i="21"/>
  <c r="AJ411" i="21" l="1"/>
  <c r="AE411" i="21"/>
  <c r="AJ410" i="21"/>
  <c r="AE410" i="21"/>
  <c r="AI409" i="21"/>
  <c r="AE409" i="21"/>
  <c r="J409" i="21"/>
  <c r="S409" i="21" s="1"/>
  <c r="Z48" i="19"/>
  <c r="J412" i="21"/>
  <c r="S412" i="21" s="1"/>
  <c r="J411" i="21"/>
  <c r="S411" i="21" s="1"/>
  <c r="J410" i="21"/>
  <c r="S410" i="21" s="1"/>
  <c r="J413" i="21"/>
  <c r="S413" i="21" s="1"/>
  <c r="J414" i="21"/>
  <c r="S414" i="21" s="1"/>
  <c r="J415" i="21"/>
  <c r="S415" i="21" s="1"/>
  <c r="J416" i="21"/>
  <c r="S416" i="21" s="1"/>
  <c r="J417" i="21"/>
  <c r="S417" i="21" s="1"/>
  <c r="AJ418" i="21" l="1"/>
  <c r="AE418" i="21"/>
  <c r="J418" i="21"/>
  <c r="S418" i="21" s="1"/>
  <c r="L369" i="6" l="1"/>
  <c r="L370" i="6" l="1"/>
  <c r="Q369" i="6"/>
  <c r="L371" i="6" l="1"/>
  <c r="Q370" i="6"/>
  <c r="L372" i="6" l="1"/>
  <c r="Q371" i="6"/>
  <c r="L373" i="6" l="1"/>
  <c r="Q372" i="6"/>
  <c r="L374" i="6" l="1"/>
  <c r="Q373" i="6"/>
  <c r="L375" i="6" l="1"/>
  <c r="Q374" i="6"/>
  <c r="Q375" i="6" l="1"/>
  <c r="L365" i="6"/>
  <c r="L376" i="6" l="1"/>
  <c r="Q365" i="6"/>
  <c r="L367" i="6" l="1"/>
  <c r="Q376" i="6"/>
  <c r="L377" i="6"/>
  <c r="BJ45" i="19"/>
  <c r="L366" i="6"/>
  <c r="D496" i="50"/>
  <c r="L379" i="6" l="1"/>
  <c r="L378" i="6"/>
  <c r="Q367" i="6"/>
  <c r="D508" i="50"/>
  <c r="Q366" i="6"/>
  <c r="AY45" i="19"/>
  <c r="Q377" i="6"/>
  <c r="AY46" i="19" l="1"/>
  <c r="CG46" i="19" s="1"/>
  <c r="Q378" i="6"/>
  <c r="BB45" i="19"/>
  <c r="Q379" i="6"/>
  <c r="BJ46" i="19"/>
  <c r="CG45" i="19"/>
  <c r="AX45" i="19"/>
  <c r="AX46" i="19" l="1"/>
  <c r="BB46" i="19"/>
  <c r="AJ419" i="21" l="1"/>
  <c r="J419" i="21"/>
  <c r="S419" i="21" s="1"/>
  <c r="AE419" i="21"/>
  <c r="AE420" i="21" l="1"/>
  <c r="AJ420" i="21"/>
  <c r="J420" i="21"/>
  <c r="S420" i="21" s="1"/>
  <c r="AJ421" i="21" l="1"/>
  <c r="AE421" i="21"/>
  <c r="J421" i="21"/>
  <c r="S421" i="21" s="1"/>
  <c r="AJ422" i="21" l="1"/>
  <c r="AE422" i="21"/>
  <c r="J422" i="21"/>
  <c r="S422" i="21" s="1"/>
  <c r="AJ423" i="21" l="1"/>
  <c r="AE423" i="21"/>
  <c r="Z49" i="19"/>
  <c r="J423" i="21"/>
  <c r="S423" i="21" s="1"/>
  <c r="AJ424" i="21" l="1"/>
  <c r="AE424" i="21"/>
  <c r="J424" i="21"/>
  <c r="S424" i="21" s="1"/>
  <c r="AE425" i="21" l="1"/>
  <c r="AJ425" i="21"/>
  <c r="J425" i="21"/>
  <c r="S425" i="21" s="1"/>
  <c r="AE426" i="21" l="1"/>
  <c r="AJ426" i="21"/>
  <c r="J426" i="21"/>
  <c r="S426" i="21" s="1"/>
  <c r="AE427" i="21" l="1"/>
  <c r="AJ427" i="21"/>
  <c r="J427" i="21"/>
  <c r="S427" i="21" s="1"/>
  <c r="AE428" i="21" l="1"/>
  <c r="AJ428" i="21"/>
  <c r="J428" i="21"/>
  <c r="S428" i="21" s="1"/>
  <c r="AJ429" i="21" l="1"/>
  <c r="AE429" i="21"/>
  <c r="J429" i="21"/>
  <c r="S429" i="21" s="1"/>
  <c r="AJ430" i="21" l="1"/>
  <c r="AE430" i="21"/>
  <c r="J430" i="21"/>
  <c r="S430" i="21" s="1"/>
  <c r="AJ431" i="21" l="1"/>
  <c r="AE431" i="21"/>
  <c r="J431" i="21"/>
  <c r="S431" i="21" s="1"/>
  <c r="AE432" i="21" l="1"/>
  <c r="AJ432" i="21"/>
  <c r="J432" i="21"/>
  <c r="S432" i="21" s="1"/>
  <c r="AJ433" i="21" l="1"/>
  <c r="AE433" i="21"/>
  <c r="J433" i="21"/>
  <c r="S433" i="21" s="1"/>
  <c r="AE434" i="21" l="1"/>
  <c r="AJ434" i="21"/>
  <c r="J434" i="21"/>
  <c r="S434" i="21" s="1"/>
  <c r="AE435" i="21" l="1"/>
  <c r="AJ435" i="21"/>
  <c r="J435" i="21"/>
  <c r="S435" i="21" s="1"/>
  <c r="AE436" i="21" l="1"/>
  <c r="AJ436" i="21"/>
  <c r="J436" i="21"/>
  <c r="S436" i="21" s="1"/>
  <c r="Z50" i="19"/>
  <c r="AJ437" i="21" l="1"/>
  <c r="AE437" i="21"/>
  <c r="J437" i="21"/>
  <c r="S437" i="21" s="1"/>
  <c r="AE438" i="21" l="1"/>
  <c r="AJ438" i="21"/>
  <c r="J438" i="21"/>
  <c r="S438" i="21" s="1"/>
  <c r="AE439" i="21" l="1"/>
  <c r="AJ439" i="21"/>
  <c r="J439" i="21"/>
  <c r="S439" i="21" s="1"/>
  <c r="AJ440" i="21" l="1"/>
  <c r="AE440" i="21"/>
  <c r="J440" i="21"/>
  <c r="S440" i="21" s="1"/>
  <c r="AJ441" i="21" l="1"/>
  <c r="AE441" i="21"/>
  <c r="J441" i="21"/>
  <c r="S441" i="21" s="1"/>
  <c r="AE442" i="21" l="1"/>
  <c r="AJ442" i="21"/>
  <c r="J442" i="21"/>
  <c r="S442" i="21" s="1"/>
  <c r="AE443" i="21" l="1"/>
  <c r="AJ443" i="21"/>
  <c r="J443" i="21"/>
  <c r="S443" i="21" s="1"/>
  <c r="AJ444" i="21" l="1"/>
  <c r="AE444" i="21"/>
  <c r="J444" i="21"/>
  <c r="S444" i="21" s="1"/>
  <c r="AE445" i="21" l="1"/>
  <c r="AJ445" i="21"/>
  <c r="J445" i="21"/>
  <c r="S445" i="21" s="1"/>
  <c r="AE446" i="21" l="1"/>
  <c r="AJ446" i="21"/>
  <c r="J446" i="21"/>
  <c r="S446" i="21" s="1"/>
  <c r="AJ447" i="21" l="1"/>
  <c r="AE447" i="21"/>
  <c r="J447" i="21"/>
  <c r="S447" i="21" s="1"/>
  <c r="AE448" i="21" l="1"/>
  <c r="AJ448" i="21"/>
  <c r="Z51" i="19"/>
  <c r="J448" i="21"/>
  <c r="S448" i="21" s="1"/>
  <c r="AJ449" i="21" l="1"/>
  <c r="AE449" i="21"/>
  <c r="J449" i="21"/>
  <c r="S449" i="21" s="1"/>
  <c r="AJ450" i="21" l="1"/>
  <c r="AE450" i="21"/>
  <c r="J450" i="21"/>
  <c r="S450" i="21" s="1"/>
  <c r="AJ451" i="21" l="1"/>
  <c r="AE451" i="21"/>
  <c r="J451" i="21"/>
  <c r="S451" i="21" s="1"/>
  <c r="AE452" i="21" l="1"/>
  <c r="AJ452" i="21"/>
  <c r="J452" i="21"/>
  <c r="S452" i="21" s="1"/>
  <c r="AJ453" i="21" l="1"/>
  <c r="AE453" i="21"/>
  <c r="J453" i="21"/>
  <c r="S453" i="21" s="1"/>
  <c r="AJ454" i="21" l="1"/>
  <c r="AE454" i="21"/>
  <c r="J454" i="21"/>
  <c r="S454" i="21" s="1"/>
  <c r="AJ455" i="21" l="1"/>
  <c r="AE455" i="21"/>
  <c r="J455" i="21"/>
  <c r="S455" i="21" s="1"/>
  <c r="AJ456" i="21" l="1"/>
  <c r="AE456" i="21"/>
  <c r="J456" i="21"/>
  <c r="S456" i="21" s="1"/>
  <c r="AJ457" i="21" l="1"/>
  <c r="AE457" i="21"/>
  <c r="J457" i="21"/>
  <c r="S457" i="21" s="1"/>
  <c r="AJ458" i="21" l="1"/>
  <c r="AE458" i="21"/>
  <c r="J458" i="21"/>
  <c r="S458" i="21" s="1"/>
  <c r="AE459" i="21" l="1"/>
  <c r="AJ459" i="21"/>
  <c r="J459" i="21"/>
  <c r="S459" i="21" s="1"/>
  <c r="AE460" i="21" l="1"/>
  <c r="AJ460" i="21"/>
  <c r="J460" i="21"/>
  <c r="S460" i="21" s="1"/>
  <c r="Z52" i="19"/>
  <c r="AJ461" i="21" l="1"/>
  <c r="AE461" i="21"/>
  <c r="J461" i="21"/>
  <c r="S461" i="21" s="1"/>
  <c r="AE462" i="21" l="1"/>
  <c r="AJ462" i="21"/>
  <c r="J462" i="21"/>
  <c r="S462" i="21" s="1"/>
  <c r="AJ463" i="21" l="1"/>
  <c r="AE463" i="21"/>
  <c r="J463" i="21"/>
  <c r="S463" i="21" s="1"/>
  <c r="AE464" i="21" l="1"/>
  <c r="AJ464" i="21"/>
  <c r="J464" i="21"/>
  <c r="S464" i="21" s="1"/>
  <c r="AJ465" i="21" l="1"/>
  <c r="AE465" i="21"/>
  <c r="J465" i="21"/>
  <c r="S465" i="21" s="1"/>
  <c r="AE466" i="21" l="1"/>
  <c r="AJ466" i="21"/>
  <c r="J466" i="21"/>
  <c r="S466" i="21" s="1"/>
  <c r="AE467" i="21" l="1"/>
  <c r="AJ467" i="21"/>
  <c r="J467" i="21"/>
  <c r="S467" i="21" s="1"/>
  <c r="AE468" i="21" l="1"/>
  <c r="AJ468" i="21"/>
  <c r="J468" i="21"/>
  <c r="S468" i="21" s="1"/>
  <c r="AJ469" i="21" l="1"/>
  <c r="AE469" i="21"/>
  <c r="J469" i="21"/>
  <c r="S469" i="21" s="1"/>
  <c r="AJ470" i="21" l="1"/>
  <c r="AE470" i="21"/>
  <c r="J470" i="21"/>
  <c r="S470" i="21" s="1"/>
  <c r="AJ471" i="21" l="1"/>
  <c r="AE471" i="21"/>
  <c r="J471" i="21"/>
  <c r="S471" i="21" s="1"/>
  <c r="AJ472" i="21" l="1"/>
  <c r="AE472" i="21"/>
  <c r="J472" i="21"/>
  <c r="S472" i="21" s="1"/>
  <c r="Z53" i="19"/>
  <c r="AE473" i="21" l="1"/>
  <c r="AJ473" i="21"/>
  <c r="J473" i="21"/>
  <c r="S473" i="21" s="1"/>
  <c r="AJ474" i="21" l="1"/>
  <c r="AE474" i="21"/>
  <c r="J474" i="21"/>
  <c r="S474" i="21" s="1"/>
  <c r="AE475" i="21" l="1"/>
  <c r="AJ475" i="21"/>
  <c r="J475" i="21"/>
  <c r="S475" i="21" s="1"/>
  <c r="AJ476" i="21" l="1"/>
  <c r="AE476" i="21"/>
  <c r="J476" i="21"/>
  <c r="S476" i="21" s="1"/>
  <c r="AE477" i="21" l="1"/>
  <c r="AJ477" i="21"/>
  <c r="J477" i="21"/>
  <c r="S477" i="21" s="1"/>
  <c r="AJ478" i="21" l="1"/>
  <c r="AE478" i="21"/>
  <c r="J478" i="21"/>
  <c r="S478" i="21" s="1"/>
  <c r="AJ479" i="21" l="1"/>
  <c r="AE479" i="21"/>
  <c r="J479" i="21"/>
  <c r="S479" i="21" s="1"/>
  <c r="AE480" i="21" l="1"/>
  <c r="AJ480" i="21"/>
  <c r="J480" i="21"/>
  <c r="S480" i="21" s="1"/>
  <c r="AE481" i="21" l="1"/>
  <c r="AJ481" i="21"/>
  <c r="J481" i="21"/>
  <c r="S481" i="21" s="1"/>
  <c r="AE482" i="21" l="1"/>
  <c r="AJ482" i="21"/>
  <c r="J482" i="21"/>
  <c r="S482" i="21" s="1"/>
  <c r="AE483" i="21" l="1"/>
  <c r="AJ483" i="21"/>
  <c r="J483" i="21"/>
  <c r="S483" i="21" s="1"/>
  <c r="AJ484" i="21" l="1"/>
  <c r="AE484" i="21"/>
  <c r="Z54" i="19"/>
  <c r="J484" i="21"/>
  <c r="S484" i="21" s="1"/>
  <c r="AJ485" i="21" l="1"/>
  <c r="AE485" i="21"/>
  <c r="J485" i="21"/>
  <c r="S485" i="21" s="1"/>
  <c r="AE486" i="21" l="1"/>
  <c r="AJ486" i="21"/>
  <c r="J486" i="21"/>
  <c r="S486" i="21" s="1"/>
  <c r="AJ487" i="21" l="1"/>
  <c r="AE487" i="21"/>
  <c r="J487" i="21"/>
  <c r="S487" i="21" s="1"/>
  <c r="AJ488" i="21" l="1"/>
  <c r="AE488" i="21"/>
  <c r="J488" i="21"/>
  <c r="S488" i="21" s="1"/>
  <c r="AJ489" i="21" l="1"/>
  <c r="AE489" i="21"/>
  <c r="J489" i="21"/>
  <c r="S489" i="21" s="1"/>
  <c r="AE490" i="21" l="1"/>
  <c r="AJ490" i="21"/>
  <c r="J490" i="21"/>
  <c r="S490" i="21" s="1"/>
  <c r="AJ491" i="21" l="1"/>
  <c r="AE491" i="21"/>
  <c r="J491" i="21"/>
  <c r="S491" i="21" s="1"/>
  <c r="AJ492" i="21" l="1"/>
  <c r="AE492" i="21"/>
  <c r="J492" i="21"/>
  <c r="S492" i="21" s="1"/>
  <c r="AE493" i="21" l="1"/>
  <c r="AJ493" i="21"/>
  <c r="J493" i="21"/>
  <c r="S493" i="21" s="1"/>
  <c r="AE494" i="21" l="1"/>
  <c r="AJ494" i="21"/>
  <c r="J494" i="21"/>
  <c r="S494" i="21" s="1"/>
  <c r="AE495" i="21" l="1"/>
  <c r="AJ495" i="21"/>
  <c r="J495" i="21"/>
  <c r="S495" i="21" s="1"/>
  <c r="AJ496" i="21" l="1"/>
  <c r="AE496" i="21"/>
  <c r="J496" i="21"/>
  <c r="S496" i="21" s="1"/>
  <c r="Z55" i="19"/>
  <c r="AJ497" i="21" l="1"/>
  <c r="AE497" i="21"/>
  <c r="J497" i="21"/>
  <c r="S497" i="21" s="1"/>
  <c r="AJ498" i="21"/>
  <c r="AE498" i="21"/>
  <c r="J498" i="21"/>
  <c r="S498" i="21" s="1"/>
  <c r="AJ500" i="21" l="1"/>
  <c r="AE500" i="21"/>
  <c r="J500" i="21"/>
  <c r="S500" i="21" s="1"/>
  <c r="AE499" i="21"/>
  <c r="AJ499" i="21"/>
  <c r="J499" i="21"/>
  <c r="S499" i="21" s="1"/>
  <c r="AE501" i="21" l="1"/>
  <c r="AJ501" i="21"/>
  <c r="J501" i="21"/>
  <c r="S501" i="21" s="1"/>
  <c r="AE502" i="21" l="1"/>
  <c r="AJ502" i="21"/>
  <c r="J502" i="21"/>
  <c r="S502" i="21" s="1"/>
  <c r="AE504" i="21" l="1"/>
  <c r="AJ504" i="21"/>
  <c r="J504" i="21"/>
  <c r="S504" i="21" s="1"/>
  <c r="AJ503" i="21"/>
  <c r="AE503" i="21"/>
  <c r="J503" i="21"/>
  <c r="S503" i="21" s="1"/>
  <c r="AE505" i="21" l="1"/>
  <c r="AJ505" i="21"/>
  <c r="J505" i="21"/>
  <c r="S505" i="21" s="1"/>
  <c r="AE506" i="21" l="1"/>
  <c r="AJ506" i="21"/>
  <c r="J506" i="21"/>
  <c r="S506" i="21" s="1"/>
  <c r="AE507" i="21" l="1"/>
  <c r="AJ507" i="21"/>
  <c r="J507" i="21"/>
  <c r="S507" i="21" s="1"/>
  <c r="AE508" i="21" l="1"/>
  <c r="AJ508" i="21"/>
  <c r="Z56" i="19"/>
  <c r="J508" i="21"/>
  <c r="S508" i="21" s="1"/>
  <c r="J510" i="21" l="1"/>
  <c r="S510" i="21" s="1"/>
  <c r="AJ509" i="21"/>
  <c r="AE509" i="21"/>
  <c r="J509" i="21"/>
  <c r="S509" i="21" s="1"/>
  <c r="AE510" i="21"/>
  <c r="AJ510" i="21"/>
  <c r="AJ512" i="21" l="1"/>
  <c r="AE512" i="21"/>
  <c r="J512" i="21"/>
  <c r="S512" i="21" s="1"/>
  <c r="AE511" i="21"/>
  <c r="AJ511" i="21"/>
  <c r="J511" i="21"/>
  <c r="S511" i="21" s="1"/>
  <c r="AJ514" i="21" l="1"/>
  <c r="AE514" i="21"/>
  <c r="J514" i="21"/>
  <c r="S514" i="21" s="1"/>
  <c r="AE513" i="21"/>
  <c r="AJ513" i="21"/>
  <c r="J513" i="21"/>
  <c r="S513" i="21" s="1"/>
  <c r="AE516" i="21" l="1"/>
  <c r="AJ516" i="21"/>
  <c r="J516" i="21"/>
  <c r="S516" i="21" s="1"/>
  <c r="AJ515" i="21"/>
  <c r="AE515" i="21"/>
  <c r="J515" i="21"/>
  <c r="S515" i="21" s="1"/>
  <c r="AE518" i="21" l="1"/>
  <c r="AJ518" i="21"/>
  <c r="J518" i="21"/>
  <c r="S518" i="21" s="1"/>
  <c r="AE517" i="21"/>
  <c r="AJ517" i="21"/>
  <c r="J517" i="21"/>
  <c r="S517" i="21" s="1"/>
  <c r="AE519" i="21" l="1"/>
  <c r="AJ519" i="21"/>
  <c r="J519" i="21"/>
  <c r="S519" i="21" s="1"/>
  <c r="AE522" i="21" l="1"/>
  <c r="AJ522" i="21"/>
  <c r="I534" i="21"/>
  <c r="J522" i="21"/>
  <c r="S522" i="21" s="1"/>
  <c r="AJ521" i="21"/>
  <c r="AE521" i="21"/>
  <c r="I533" i="21"/>
  <c r="J521" i="21"/>
  <c r="S521" i="21" s="1"/>
  <c r="AJ520" i="21"/>
  <c r="AE520" i="21"/>
  <c r="Z57" i="19"/>
  <c r="J520" i="21"/>
  <c r="S520" i="21" s="1"/>
  <c r="AJ533" i="21" l="1"/>
  <c r="I545" i="21"/>
  <c r="AE533" i="21"/>
  <c r="AE534" i="21"/>
  <c r="AJ534" i="21"/>
  <c r="I546" i="21"/>
  <c r="AE546" i="21" l="1"/>
  <c r="I558" i="21"/>
  <c r="AJ546" i="21"/>
  <c r="AJ524" i="21"/>
  <c r="AE524" i="21"/>
  <c r="I536" i="21"/>
  <c r="J524" i="21"/>
  <c r="S524" i="21" s="1"/>
  <c r="AE545" i="21"/>
  <c r="AJ545" i="21"/>
  <c r="I557" i="21"/>
  <c r="AJ523" i="21"/>
  <c r="AE523" i="21"/>
  <c r="I535" i="21"/>
  <c r="J523" i="21"/>
  <c r="S523" i="21" s="1"/>
  <c r="AJ536" i="21" l="1"/>
  <c r="AE536" i="21"/>
  <c r="I548" i="21"/>
  <c r="AE525" i="21"/>
  <c r="AJ525" i="21"/>
  <c r="I537" i="21"/>
  <c r="J525" i="21"/>
  <c r="S525" i="21" s="1"/>
  <c r="AJ535" i="21"/>
  <c r="I547" i="21"/>
  <c r="AE535" i="21"/>
  <c r="AE558" i="21"/>
  <c r="AJ558" i="21"/>
  <c r="I570" i="21"/>
  <c r="AE557" i="21"/>
  <c r="I569" i="21"/>
  <c r="AJ557" i="21"/>
  <c r="AJ569" i="21" l="1"/>
  <c r="AE569" i="21"/>
  <c r="I581" i="21"/>
  <c r="AE547" i="21"/>
  <c r="AJ547" i="21"/>
  <c r="I559" i="21"/>
  <c r="AE537" i="21"/>
  <c r="AJ537" i="21"/>
  <c r="I549" i="21"/>
  <c r="AE548" i="21"/>
  <c r="AJ548" i="21"/>
  <c r="I560" i="21"/>
  <c r="AE570" i="21"/>
  <c r="AJ570" i="21"/>
  <c r="I582" i="21"/>
  <c r="AJ526" i="21" l="1"/>
  <c r="I538" i="21"/>
  <c r="AE526" i="21"/>
  <c r="J526" i="21"/>
  <c r="S526" i="21" s="1"/>
  <c r="AE560" i="21"/>
  <c r="AJ560" i="21"/>
  <c r="I572" i="21"/>
  <c r="AJ549" i="21"/>
  <c r="I561" i="21"/>
  <c r="AE549" i="21"/>
  <c r="AE527" i="21"/>
  <c r="AJ527" i="21"/>
  <c r="I539" i="21"/>
  <c r="J527" i="21"/>
  <c r="S527" i="21" s="1"/>
  <c r="AJ559" i="21"/>
  <c r="AE559" i="21"/>
  <c r="I571" i="21"/>
  <c r="AE581" i="21"/>
  <c r="I593" i="21"/>
  <c r="AJ581" i="21"/>
  <c r="AE582" i="21"/>
  <c r="AJ582" i="21"/>
  <c r="I594" i="21"/>
  <c r="AJ593" i="21" l="1"/>
  <c r="AE593" i="21"/>
  <c r="I605" i="21"/>
  <c r="AJ571" i="21"/>
  <c r="AE571" i="21"/>
  <c r="I583" i="21"/>
  <c r="AJ538" i="21"/>
  <c r="AE538" i="21"/>
  <c r="I550" i="21"/>
  <c r="AJ594" i="21"/>
  <c r="AE594" i="21"/>
  <c r="I606" i="21"/>
  <c r="AE539" i="21"/>
  <c r="AJ539" i="21"/>
  <c r="I551" i="21"/>
  <c r="AE572" i="21"/>
  <c r="AJ572" i="21"/>
  <c r="I584" i="21"/>
  <c r="AJ561" i="21"/>
  <c r="AE561" i="21"/>
  <c r="I573" i="21"/>
  <c r="AE584" i="21" l="1"/>
  <c r="I596" i="21"/>
  <c r="AJ584" i="21"/>
  <c r="AJ551" i="21"/>
  <c r="AE551" i="21"/>
  <c r="I563" i="21"/>
  <c r="AJ529" i="21"/>
  <c r="I541" i="21"/>
  <c r="AE529" i="21"/>
  <c r="J529" i="21"/>
  <c r="S529" i="21" s="1"/>
  <c r="AJ550" i="21"/>
  <c r="I562" i="21"/>
  <c r="AE550" i="21"/>
  <c r="AE605" i="21"/>
  <c r="I617" i="21"/>
  <c r="AJ605" i="21"/>
  <c r="AJ573" i="21"/>
  <c r="I585" i="21"/>
  <c r="AE573" i="21"/>
  <c r="AJ583" i="21"/>
  <c r="I595" i="21"/>
  <c r="AE583" i="21"/>
  <c r="AE528" i="21"/>
  <c r="I540" i="21"/>
  <c r="AJ528" i="21"/>
  <c r="J528" i="21"/>
  <c r="S528" i="21" s="1"/>
  <c r="AJ606" i="21"/>
  <c r="AE606" i="21"/>
  <c r="I618" i="21"/>
  <c r="AJ618" i="21" l="1"/>
  <c r="I630" i="21"/>
  <c r="AE618" i="21"/>
  <c r="AE585" i="21"/>
  <c r="AJ585" i="21"/>
  <c r="I597" i="21"/>
  <c r="AE541" i="21"/>
  <c r="AJ541" i="21"/>
  <c r="I553" i="21"/>
  <c r="AE563" i="21"/>
  <c r="I575" i="21"/>
  <c r="AJ563" i="21"/>
  <c r="AJ596" i="21"/>
  <c r="AE596" i="21"/>
  <c r="I608" i="21"/>
  <c r="AJ617" i="21"/>
  <c r="AE617" i="21"/>
  <c r="I629" i="21"/>
  <c r="AE540" i="21"/>
  <c r="AJ540" i="21"/>
  <c r="I552" i="21"/>
  <c r="J531" i="21"/>
  <c r="S531" i="21" s="1"/>
  <c r="AE530" i="21"/>
  <c r="AJ530" i="21"/>
  <c r="I542" i="21"/>
  <c r="J530" i="21"/>
  <c r="S530" i="21" s="1"/>
  <c r="AE595" i="21"/>
  <c r="AJ595" i="21"/>
  <c r="I607" i="21"/>
  <c r="AE562" i="21"/>
  <c r="AJ562" i="21"/>
  <c r="I574" i="21"/>
  <c r="AJ574" i="21" l="1"/>
  <c r="AE574" i="21"/>
  <c r="I586" i="21"/>
  <c r="AE552" i="21"/>
  <c r="I564" i="21"/>
  <c r="AJ552" i="21"/>
  <c r="AJ575" i="21"/>
  <c r="I587" i="21"/>
  <c r="AE575" i="21"/>
  <c r="AE630" i="21"/>
  <c r="I642" i="21"/>
  <c r="AJ630" i="21"/>
  <c r="AJ629" i="21"/>
  <c r="I641" i="21"/>
  <c r="AE629" i="21"/>
  <c r="AE607" i="21"/>
  <c r="AJ607" i="21"/>
  <c r="I619" i="21"/>
  <c r="J536" i="21"/>
  <c r="S536" i="21" s="1"/>
  <c r="AE608" i="21"/>
  <c r="I620" i="21"/>
  <c r="AJ608" i="21"/>
  <c r="I565" i="21"/>
  <c r="AE553" i="21"/>
  <c r="AJ553" i="21"/>
  <c r="AE542" i="21"/>
  <c r="I554" i="21"/>
  <c r="AJ542" i="21"/>
  <c r="AJ531" i="21"/>
  <c r="I543" i="21"/>
  <c r="AE531" i="21"/>
  <c r="AE597" i="21"/>
  <c r="AJ597" i="21"/>
  <c r="I609" i="21"/>
  <c r="J542" i="21" l="1"/>
  <c r="S542" i="21" s="1"/>
  <c r="J540" i="21"/>
  <c r="S540" i="21" s="1"/>
  <c r="J535" i="21"/>
  <c r="S535" i="21" s="1"/>
  <c r="J533" i="21"/>
  <c r="S533" i="21" s="1"/>
  <c r="Z58" i="19"/>
  <c r="Z59" i="19" s="1"/>
  <c r="Z60" i="19" s="1"/>
  <c r="Z61" i="19" s="1"/>
  <c r="Z62" i="19" s="1"/>
  <c r="Z63" i="19" s="1"/>
  <c r="Z64" i="19" s="1"/>
  <c r="Z65" i="19" s="1"/>
  <c r="Z66" i="19" s="1"/>
  <c r="Z67" i="19" s="1"/>
  <c r="Z68" i="19" s="1"/>
  <c r="Z69" i="19" s="1"/>
  <c r="Z70" i="19" s="1"/>
  <c r="Z71" i="19" s="1"/>
  <c r="Z72" i="19" s="1"/>
  <c r="Z73" i="19" s="1"/>
  <c r="Z74" i="19" s="1"/>
  <c r="Z75" i="19" s="1"/>
  <c r="AJ609" i="21"/>
  <c r="AE609" i="21"/>
  <c r="I621" i="21"/>
  <c r="AE619" i="21"/>
  <c r="AJ619" i="21"/>
  <c r="I631" i="21"/>
  <c r="AE543" i="21"/>
  <c r="AJ543" i="21"/>
  <c r="I555" i="21"/>
  <c r="AJ620" i="21"/>
  <c r="I632" i="21"/>
  <c r="AE620" i="21"/>
  <c r="AE532" i="21"/>
  <c r="J543" i="21"/>
  <c r="S543" i="21" s="1"/>
  <c r="I544" i="21"/>
  <c r="J548" i="21" s="1"/>
  <c r="S548" i="21" s="1"/>
  <c r="AJ532" i="21"/>
  <c r="J532" i="21"/>
  <c r="S532" i="21" s="1"/>
  <c r="J539" i="21"/>
  <c r="S539" i="21" s="1"/>
  <c r="J538" i="21"/>
  <c r="S538" i="21" s="1"/>
  <c r="J537" i="21"/>
  <c r="S537" i="21" s="1"/>
  <c r="J541" i="21"/>
  <c r="S541" i="21" s="1"/>
  <c r="J534" i="21"/>
  <c r="S534" i="21" s="1"/>
  <c r="AE641" i="21"/>
  <c r="AJ641" i="21"/>
  <c r="I653" i="21"/>
  <c r="AJ554" i="21"/>
  <c r="AE554" i="21"/>
  <c r="I566" i="21"/>
  <c r="AJ565" i="21"/>
  <c r="AE565" i="21"/>
  <c r="I577" i="21"/>
  <c r="AJ586" i="21"/>
  <c r="I598" i="21"/>
  <c r="AE586" i="21"/>
  <c r="AE642" i="21"/>
  <c r="I654" i="21"/>
  <c r="AJ642" i="21"/>
  <c r="I599" i="21"/>
  <c r="AJ587" i="21"/>
  <c r="AE587" i="21"/>
  <c r="AJ564" i="21"/>
  <c r="I576" i="21"/>
  <c r="AE564" i="21"/>
  <c r="J551" i="21" l="1"/>
  <c r="S551" i="21" s="1"/>
  <c r="J547" i="21"/>
  <c r="S547" i="21" s="1"/>
  <c r="AE576" i="21"/>
  <c r="AJ576" i="21"/>
  <c r="I588" i="21"/>
  <c r="AE598" i="21"/>
  <c r="I610" i="21"/>
  <c r="AJ598" i="21"/>
  <c r="AE577" i="21"/>
  <c r="I589" i="21"/>
  <c r="AJ577" i="21"/>
  <c r="AJ566" i="21"/>
  <c r="AE566" i="21"/>
  <c r="I578" i="21"/>
  <c r="AJ544" i="21"/>
  <c r="I556" i="21"/>
  <c r="J562" i="21" s="1"/>
  <c r="S562" i="21" s="1"/>
  <c r="AE544" i="21"/>
  <c r="J555" i="21"/>
  <c r="S555" i="21" s="1"/>
  <c r="J545" i="21"/>
  <c r="S545" i="21" s="1"/>
  <c r="J549" i="21"/>
  <c r="S549" i="21" s="1"/>
  <c r="J544" i="21"/>
  <c r="S544" i="21" s="1"/>
  <c r="J553" i="21"/>
  <c r="S553" i="21" s="1"/>
  <c r="AJ632" i="21"/>
  <c r="I644" i="21"/>
  <c r="AE632" i="21"/>
  <c r="J552" i="21"/>
  <c r="S552" i="21" s="1"/>
  <c r="J554" i="21"/>
  <c r="S554" i="21" s="1"/>
  <c r="AJ621" i="21"/>
  <c r="I633" i="21"/>
  <c r="AE621" i="21"/>
  <c r="AE654" i="21"/>
  <c r="AJ654" i="21"/>
  <c r="I666" i="21"/>
  <c r="AJ653" i="21"/>
  <c r="I665" i="21"/>
  <c r="AE653" i="21"/>
  <c r="J550" i="21"/>
  <c r="S550" i="21" s="1"/>
  <c r="AE599" i="21"/>
  <c r="AJ599" i="21"/>
  <c r="I611" i="21"/>
  <c r="J546" i="21"/>
  <c r="S546" i="21" s="1"/>
  <c r="AE555" i="21"/>
  <c r="I567" i="21"/>
  <c r="AJ555" i="21"/>
  <c r="AE631" i="21"/>
  <c r="I643" i="21"/>
  <c r="AJ631" i="21"/>
  <c r="AJ567" i="21" l="1"/>
  <c r="I579" i="21"/>
  <c r="AE567" i="21"/>
  <c r="AE665" i="21"/>
  <c r="AJ665" i="21"/>
  <c r="I677" i="21"/>
  <c r="AE633" i="21"/>
  <c r="AJ633" i="21"/>
  <c r="I645" i="21"/>
  <c r="AE588" i="21"/>
  <c r="AJ588" i="21"/>
  <c r="I600" i="21"/>
  <c r="AE666" i="21"/>
  <c r="I678" i="21"/>
  <c r="AJ666" i="21"/>
  <c r="AE578" i="21"/>
  <c r="I590" i="21"/>
  <c r="AJ578" i="21"/>
  <c r="AE643" i="21"/>
  <c r="AJ643" i="21"/>
  <c r="I655" i="21"/>
  <c r="AE644" i="21"/>
  <c r="I656" i="21"/>
  <c r="AJ644" i="21"/>
  <c r="AJ556" i="21"/>
  <c r="J567" i="21"/>
  <c r="S567" i="21" s="1"/>
  <c r="AE556" i="21"/>
  <c r="I568" i="21"/>
  <c r="J571" i="21" s="1"/>
  <c r="J556" i="21"/>
  <c r="S556" i="21" s="1"/>
  <c r="J558" i="21"/>
  <c r="S558" i="21" s="1"/>
  <c r="J563" i="21"/>
  <c r="S563" i="21" s="1"/>
  <c r="J561" i="21"/>
  <c r="S561" i="21" s="1"/>
  <c r="J560" i="21"/>
  <c r="S560" i="21" s="1"/>
  <c r="J565" i="21"/>
  <c r="S565" i="21" s="1"/>
  <c r="J564" i="21"/>
  <c r="S564" i="21" s="1"/>
  <c r="J559" i="21"/>
  <c r="S559" i="21" s="1"/>
  <c r="J557" i="21"/>
  <c r="S557" i="21" s="1"/>
  <c r="AE589" i="21"/>
  <c r="I601" i="21"/>
  <c r="AJ589" i="21"/>
  <c r="J566" i="21"/>
  <c r="S566" i="21" s="1"/>
  <c r="AE611" i="21"/>
  <c r="I623" i="21"/>
  <c r="AJ611" i="21"/>
  <c r="I622" i="21"/>
  <c r="AJ610" i="21"/>
  <c r="AE610" i="21"/>
  <c r="S571" i="21" l="1"/>
  <c r="J576" i="21"/>
  <c r="S576" i="21" s="1"/>
  <c r="J568" i="21"/>
  <c r="J574" i="21"/>
  <c r="S574" i="21" s="1"/>
  <c r="AJ655" i="21"/>
  <c r="I667" i="21"/>
  <c r="AE655" i="21"/>
  <c r="AE645" i="21"/>
  <c r="I657" i="21"/>
  <c r="AJ645" i="21"/>
  <c r="I689" i="21"/>
  <c r="AE677" i="21"/>
  <c r="AJ677" i="21"/>
  <c r="AJ623" i="21"/>
  <c r="I635" i="21"/>
  <c r="AE623" i="21"/>
  <c r="AE601" i="21"/>
  <c r="I613" i="21"/>
  <c r="AJ601" i="21"/>
  <c r="AJ568" i="21"/>
  <c r="I580" i="21"/>
  <c r="AE568" i="21"/>
  <c r="J579" i="21"/>
  <c r="S579" i="21" s="1"/>
  <c r="J570" i="21"/>
  <c r="S570" i="21" s="1"/>
  <c r="J569" i="21"/>
  <c r="S569" i="21" s="1"/>
  <c r="AJ678" i="21"/>
  <c r="AE678" i="21"/>
  <c r="I690" i="21"/>
  <c r="J572" i="21"/>
  <c r="S572" i="21" s="1"/>
  <c r="J578" i="21"/>
  <c r="S578" i="21" s="1"/>
  <c r="S568" i="21"/>
  <c r="J590" i="21"/>
  <c r="AJ579" i="21"/>
  <c r="I591" i="21"/>
  <c r="AE579" i="21"/>
  <c r="J587" i="21"/>
  <c r="J584" i="21"/>
  <c r="S584" i="21" s="1"/>
  <c r="J585" i="21"/>
  <c r="AJ622" i="21"/>
  <c r="AE622" i="21"/>
  <c r="I634" i="21"/>
  <c r="AJ656" i="21"/>
  <c r="AE656" i="21"/>
  <c r="I668" i="21"/>
  <c r="AE590" i="21"/>
  <c r="I602" i="21"/>
  <c r="AJ590" i="21"/>
  <c r="J573" i="21"/>
  <c r="S573" i="21" s="1"/>
  <c r="AE600" i="21"/>
  <c r="AJ600" i="21"/>
  <c r="I612" i="21"/>
  <c r="J577" i="21"/>
  <c r="S577" i="21" s="1"/>
  <c r="J575" i="21"/>
  <c r="S575" i="21" s="1"/>
  <c r="S590" i="21" l="1"/>
  <c r="AJ690" i="21"/>
  <c r="I702" i="21"/>
  <c r="AE690" i="21"/>
  <c r="AE635" i="21"/>
  <c r="I647" i="21"/>
  <c r="AJ635" i="21"/>
  <c r="AE657" i="21"/>
  <c r="I669" i="21"/>
  <c r="AJ657" i="21"/>
  <c r="AE602" i="21"/>
  <c r="AJ602" i="21"/>
  <c r="I614" i="21"/>
  <c r="S587" i="21"/>
  <c r="AE667" i="21"/>
  <c r="I679" i="21"/>
  <c r="AJ667" i="21"/>
  <c r="I624" i="21"/>
  <c r="AE612" i="21"/>
  <c r="AJ612" i="21"/>
  <c r="AE668" i="21"/>
  <c r="AJ668" i="21"/>
  <c r="I680" i="21"/>
  <c r="AJ634" i="21"/>
  <c r="I646" i="21"/>
  <c r="AE634" i="21"/>
  <c r="S585" i="21"/>
  <c r="AE591" i="21"/>
  <c r="AJ591" i="21"/>
  <c r="I603" i="21"/>
  <c r="AJ580" i="21"/>
  <c r="J591" i="21"/>
  <c r="S591" i="21" s="1"/>
  <c r="I592" i="21"/>
  <c r="AE580" i="21"/>
  <c r="J580" i="21"/>
  <c r="S580" i="21" s="1"/>
  <c r="J582" i="21"/>
  <c r="S582" i="21" s="1"/>
  <c r="J581" i="21"/>
  <c r="S581" i="21" s="1"/>
  <c r="J588" i="21"/>
  <c r="S588" i="21" s="1"/>
  <c r="J586" i="21"/>
  <c r="S586" i="21" s="1"/>
  <c r="J583" i="21"/>
  <c r="S583" i="21" s="1"/>
  <c r="J589" i="21"/>
  <c r="S589" i="21" s="1"/>
  <c r="AJ613" i="21"/>
  <c r="I625" i="21"/>
  <c r="AE613" i="21"/>
  <c r="AE689" i="21"/>
  <c r="I701" i="21"/>
  <c r="AJ689" i="21"/>
  <c r="I604" i="21" l="1"/>
  <c r="J611" i="21" s="1"/>
  <c r="AE592" i="21"/>
  <c r="J603" i="21"/>
  <c r="S603" i="21" s="1"/>
  <c r="AJ592" i="21"/>
  <c r="J592" i="21"/>
  <c r="S592" i="21" s="1"/>
  <c r="J594" i="21"/>
  <c r="S594" i="21" s="1"/>
  <c r="J601" i="21"/>
  <c r="S601" i="21" s="1"/>
  <c r="J595" i="21"/>
  <c r="S595" i="21" s="1"/>
  <c r="J596" i="21"/>
  <c r="S596" i="21" s="1"/>
  <c r="AJ701" i="21"/>
  <c r="I713" i="21"/>
  <c r="AE701" i="21"/>
  <c r="J597" i="21"/>
  <c r="S597" i="21" s="1"/>
  <c r="J602" i="21"/>
  <c r="S602" i="21" s="1"/>
  <c r="AJ680" i="21"/>
  <c r="I692" i="21"/>
  <c r="AE680" i="21"/>
  <c r="AJ679" i="21"/>
  <c r="I691" i="21"/>
  <c r="AE679" i="21"/>
  <c r="AJ614" i="21"/>
  <c r="I626" i="21"/>
  <c r="AE614" i="21"/>
  <c r="J593" i="21"/>
  <c r="S593" i="21" s="1"/>
  <c r="J600" i="21"/>
  <c r="S600" i="21" s="1"/>
  <c r="AE646" i="21"/>
  <c r="AJ646" i="21"/>
  <c r="I658" i="21"/>
  <c r="AJ624" i="21"/>
  <c r="AE624" i="21"/>
  <c r="I636" i="21"/>
  <c r="J599" i="21"/>
  <c r="S599" i="21" s="1"/>
  <c r="I615" i="21"/>
  <c r="AJ603" i="21"/>
  <c r="AE603" i="21"/>
  <c r="J609" i="21"/>
  <c r="S609" i="21" s="1"/>
  <c r="AJ669" i="21"/>
  <c r="I681" i="21"/>
  <c r="AE669" i="21"/>
  <c r="AE702" i="21"/>
  <c r="I714" i="21"/>
  <c r="AJ702" i="21"/>
  <c r="AJ625" i="21"/>
  <c r="I637" i="21"/>
  <c r="AE625" i="21"/>
  <c r="J598" i="21"/>
  <c r="S598" i="21" s="1"/>
  <c r="AJ647" i="21"/>
  <c r="I659" i="21"/>
  <c r="AE647" i="21"/>
  <c r="J612" i="21" l="1"/>
  <c r="S612" i="21" s="1"/>
  <c r="J606" i="21"/>
  <c r="J607" i="21"/>
  <c r="S607" i="21" s="1"/>
  <c r="J613" i="21"/>
  <c r="S613" i="21" s="1"/>
  <c r="J604" i="21"/>
  <c r="S604" i="21" s="1"/>
  <c r="J608" i="21"/>
  <c r="S608" i="21" s="1"/>
  <c r="J610" i="21"/>
  <c r="S610" i="21" s="1"/>
  <c r="J614" i="21"/>
  <c r="S614" i="21" s="1"/>
  <c r="AE659" i="21"/>
  <c r="I671" i="21"/>
  <c r="AJ659" i="21"/>
  <c r="I726" i="21"/>
  <c r="AE714" i="21"/>
  <c r="AJ714" i="21"/>
  <c r="AJ691" i="21"/>
  <c r="AE691" i="21"/>
  <c r="I703" i="21"/>
  <c r="S606" i="21"/>
  <c r="AE637" i="21"/>
  <c r="AJ637" i="21"/>
  <c r="I649" i="21"/>
  <c r="AE681" i="21"/>
  <c r="I693" i="21"/>
  <c r="AJ681" i="21"/>
  <c r="AE636" i="21"/>
  <c r="AJ636" i="21"/>
  <c r="I648" i="21"/>
  <c r="AE658" i="21"/>
  <c r="I670" i="21"/>
  <c r="AJ658" i="21"/>
  <c r="AE626" i="21"/>
  <c r="AJ626" i="21"/>
  <c r="I638" i="21"/>
  <c r="AJ692" i="21"/>
  <c r="AE692" i="21"/>
  <c r="I704" i="21"/>
  <c r="AJ604" i="21"/>
  <c r="AE604" i="21"/>
  <c r="J615" i="21"/>
  <c r="S615" i="21" s="1"/>
  <c r="I616" i="21"/>
  <c r="J626" i="21" s="1"/>
  <c r="J605" i="21"/>
  <c r="S605" i="21" s="1"/>
  <c r="I725" i="21"/>
  <c r="AE713" i="21"/>
  <c r="AJ713" i="21"/>
  <c r="S611" i="21"/>
  <c r="AE615" i="21"/>
  <c r="AJ615" i="21"/>
  <c r="I627" i="21"/>
  <c r="J621" i="21"/>
  <c r="J624" i="21" l="1"/>
  <c r="J623" i="21"/>
  <c r="J620" i="21"/>
  <c r="J619" i="21"/>
  <c r="AJ725" i="21"/>
  <c r="AE725" i="21"/>
  <c r="I650" i="21"/>
  <c r="AE638" i="21"/>
  <c r="AJ638" i="21"/>
  <c r="AJ703" i="21"/>
  <c r="I715" i="21"/>
  <c r="AE703" i="21"/>
  <c r="AJ627" i="21"/>
  <c r="I639" i="21"/>
  <c r="AE627" i="21"/>
  <c r="AE648" i="21"/>
  <c r="I660" i="21"/>
  <c r="AJ648" i="21"/>
  <c r="I661" i="21"/>
  <c r="AE649" i="21"/>
  <c r="AJ649" i="21"/>
  <c r="AE671" i="21"/>
  <c r="AJ671" i="21"/>
  <c r="I683" i="21"/>
  <c r="AE693" i="21"/>
  <c r="I705" i="21"/>
  <c r="AJ693" i="21"/>
  <c r="AJ726" i="21"/>
  <c r="AE726" i="21"/>
  <c r="J627" i="21"/>
  <c r="AJ616" i="21"/>
  <c r="I628" i="21"/>
  <c r="J629" i="21" s="1"/>
  <c r="AE616" i="21"/>
  <c r="J617" i="21"/>
  <c r="J616" i="21"/>
  <c r="S616" i="21" s="1"/>
  <c r="J625" i="21"/>
  <c r="J622" i="21"/>
  <c r="J618" i="21"/>
  <c r="AE704" i="21"/>
  <c r="I716" i="21"/>
  <c r="AJ704" i="21"/>
  <c r="AJ670" i="21"/>
  <c r="AE670" i="21"/>
  <c r="I682" i="21"/>
  <c r="J636" i="21" l="1"/>
  <c r="J630" i="21"/>
  <c r="J634" i="21"/>
  <c r="I694" i="21"/>
  <c r="AE682" i="21"/>
  <c r="AJ682" i="21"/>
  <c r="AJ661" i="21"/>
  <c r="AE661" i="21"/>
  <c r="I673" i="21"/>
  <c r="AJ639" i="21"/>
  <c r="I651" i="21"/>
  <c r="AE639" i="21"/>
  <c r="AE716" i="21"/>
  <c r="I728" i="21"/>
  <c r="AJ716" i="21"/>
  <c r="AE628" i="21"/>
  <c r="J639" i="21"/>
  <c r="I640" i="21"/>
  <c r="J650" i="21" s="1"/>
  <c r="AJ628" i="21"/>
  <c r="J628" i="21"/>
  <c r="J633" i="21"/>
  <c r="J631" i="21"/>
  <c r="J638" i="21"/>
  <c r="I672" i="21"/>
  <c r="AJ660" i="21"/>
  <c r="AE660" i="21"/>
  <c r="AE715" i="21"/>
  <c r="AJ715" i="21"/>
  <c r="I727" i="21"/>
  <c r="AE705" i="21"/>
  <c r="I717" i="21"/>
  <c r="AJ705" i="21"/>
  <c r="I695" i="21"/>
  <c r="AE683" i="21"/>
  <c r="AJ683" i="21"/>
  <c r="J637" i="21"/>
  <c r="J632" i="21"/>
  <c r="J635" i="21"/>
  <c r="AJ650" i="21"/>
  <c r="AE650" i="21"/>
  <c r="I662" i="21"/>
  <c r="J647" i="21" l="1"/>
  <c r="J646" i="21"/>
  <c r="J649" i="21"/>
  <c r="J644" i="21"/>
  <c r="AJ695" i="21"/>
  <c r="AE695" i="21"/>
  <c r="I707" i="21"/>
  <c r="AJ727" i="21"/>
  <c r="AE727" i="21"/>
  <c r="AE728" i="21"/>
  <c r="AJ728" i="21"/>
  <c r="AE672" i="21"/>
  <c r="AJ672" i="21"/>
  <c r="I684" i="21"/>
  <c r="AJ694" i="21"/>
  <c r="AE694" i="21"/>
  <c r="I706" i="21"/>
  <c r="AJ662" i="21"/>
  <c r="I674" i="21"/>
  <c r="AE662" i="21"/>
  <c r="I685" i="21"/>
  <c r="AJ673" i="21"/>
  <c r="AE673" i="21"/>
  <c r="I729" i="21"/>
  <c r="AJ717" i="21"/>
  <c r="AE717" i="21"/>
  <c r="AE640" i="21"/>
  <c r="I652" i="21"/>
  <c r="J658" i="21" s="1"/>
  <c r="AJ640" i="21"/>
  <c r="J651" i="21"/>
  <c r="J641" i="21"/>
  <c r="J640" i="21"/>
  <c r="J643" i="21"/>
  <c r="J642" i="21"/>
  <c r="J645" i="21"/>
  <c r="J648" i="21"/>
  <c r="AE651" i="21"/>
  <c r="I663" i="21"/>
  <c r="AJ651" i="21"/>
  <c r="J662" i="21"/>
  <c r="J656" i="21" l="1"/>
  <c r="J657" i="21"/>
  <c r="J655" i="21"/>
  <c r="J654" i="21"/>
  <c r="J659" i="21"/>
  <c r="J660" i="21"/>
  <c r="AJ663" i="21"/>
  <c r="AE663" i="21"/>
  <c r="I675" i="21"/>
  <c r="AE674" i="21"/>
  <c r="I686" i="21"/>
  <c r="AJ674" i="21"/>
  <c r="I718" i="21"/>
  <c r="AJ706" i="21"/>
  <c r="AE706" i="21"/>
  <c r="AJ685" i="21"/>
  <c r="I697" i="21"/>
  <c r="AE685" i="21"/>
  <c r="AE729" i="21"/>
  <c r="AJ729" i="21"/>
  <c r="AJ684" i="21"/>
  <c r="I696" i="21"/>
  <c r="AE684" i="21"/>
  <c r="AE707" i="21"/>
  <c r="I719" i="21"/>
  <c r="AJ707" i="21"/>
  <c r="AJ652" i="21"/>
  <c r="J663" i="21"/>
  <c r="AE652" i="21"/>
  <c r="I664" i="21"/>
  <c r="J674" i="21" s="1"/>
  <c r="J653" i="21"/>
  <c r="J652" i="21"/>
  <c r="J661" i="21"/>
  <c r="J671" i="21"/>
  <c r="J672" i="21" l="1"/>
  <c r="J667" i="21"/>
  <c r="J673" i="21"/>
  <c r="J669" i="21"/>
  <c r="AE675" i="21"/>
  <c r="I687" i="21"/>
  <c r="AJ675" i="21"/>
  <c r="AE696" i="21"/>
  <c r="AJ696" i="21"/>
  <c r="I708" i="21"/>
  <c r="J668" i="21"/>
  <c r="I698" i="21"/>
  <c r="AE686" i="21"/>
  <c r="AJ686" i="21"/>
  <c r="AJ719" i="21"/>
  <c r="I731" i="21"/>
  <c r="AE719" i="21"/>
  <c r="AE718" i="21"/>
  <c r="AJ718" i="21"/>
  <c r="I730" i="21"/>
  <c r="J675" i="21"/>
  <c r="AJ664" i="21"/>
  <c r="I676" i="21"/>
  <c r="J685" i="21" s="1"/>
  <c r="AE664" i="21"/>
  <c r="J664" i="21"/>
  <c r="J666" i="21"/>
  <c r="J665" i="21"/>
  <c r="J670" i="21"/>
  <c r="I709" i="21"/>
  <c r="AE697" i="21"/>
  <c r="AJ697" i="21"/>
  <c r="AE709" i="21" l="1"/>
  <c r="AJ709" i="21"/>
  <c r="I721" i="21"/>
  <c r="J687" i="21"/>
  <c r="AJ676" i="21"/>
  <c r="AE676" i="21"/>
  <c r="I688" i="21"/>
  <c r="J691" i="21" s="1"/>
  <c r="J677" i="21"/>
  <c r="J678" i="21"/>
  <c r="J676" i="21"/>
  <c r="J681" i="21"/>
  <c r="J679" i="21"/>
  <c r="J682" i="21"/>
  <c r="J683" i="21"/>
  <c r="AE730" i="21"/>
  <c r="AJ730" i="21"/>
  <c r="J684" i="21"/>
  <c r="AJ731" i="21"/>
  <c r="AE731" i="21"/>
  <c r="AJ698" i="21"/>
  <c r="I710" i="21"/>
  <c r="AE698" i="21"/>
  <c r="AJ687" i="21"/>
  <c r="J698" i="21"/>
  <c r="I699" i="21"/>
  <c r="AE687" i="21"/>
  <c r="J692" i="21"/>
  <c r="J693" i="21"/>
  <c r="AE708" i="21"/>
  <c r="I720" i="21"/>
  <c r="AJ708" i="21"/>
  <c r="J680" i="21"/>
  <c r="J686" i="21"/>
  <c r="J697" i="21" l="1"/>
  <c r="J689" i="21"/>
  <c r="J696" i="21"/>
  <c r="J690" i="21"/>
  <c r="I711" i="21"/>
  <c r="AE699" i="21"/>
  <c r="AJ699" i="21"/>
  <c r="I732" i="21"/>
  <c r="AE720" i="21"/>
  <c r="AJ720" i="21"/>
  <c r="AE710" i="21"/>
  <c r="I722" i="21"/>
  <c r="AJ710" i="21"/>
  <c r="AE688" i="21"/>
  <c r="I700" i="21"/>
  <c r="AJ688" i="21"/>
  <c r="J699" i="21"/>
  <c r="J688" i="21"/>
  <c r="J694" i="21"/>
  <c r="J695" i="21"/>
  <c r="I733" i="21"/>
  <c r="AJ721" i="21"/>
  <c r="AE721" i="21"/>
  <c r="AJ733" i="21" l="1"/>
  <c r="AE733" i="21"/>
  <c r="J711" i="21"/>
  <c r="AE700" i="21"/>
  <c r="I712" i="21"/>
  <c r="J716" i="21" s="1"/>
  <c r="AJ700" i="21"/>
  <c r="J701" i="21"/>
  <c r="J700" i="21"/>
  <c r="J702" i="21"/>
  <c r="J708" i="21"/>
  <c r="J706" i="21"/>
  <c r="J703" i="21"/>
  <c r="J709" i="21"/>
  <c r="J705" i="21"/>
  <c r="AJ711" i="21"/>
  <c r="J722" i="21"/>
  <c r="AE711" i="21"/>
  <c r="I723" i="21"/>
  <c r="J719" i="21"/>
  <c r="J717" i="21"/>
  <c r="J713" i="21"/>
  <c r="J704" i="21"/>
  <c r="J710" i="21"/>
  <c r="J707" i="21"/>
  <c r="J718" i="21"/>
  <c r="AJ722" i="21"/>
  <c r="I734" i="21"/>
  <c r="AE722" i="21"/>
  <c r="AJ732" i="21"/>
  <c r="AE732" i="21"/>
  <c r="AJ723" i="21" l="1"/>
  <c r="I735" i="21"/>
  <c r="AE723" i="21"/>
  <c r="AE734" i="21"/>
  <c r="AJ734" i="21"/>
  <c r="J723" i="21"/>
  <c r="AJ712" i="21"/>
  <c r="I724" i="21"/>
  <c r="J724" i="21" s="1"/>
  <c r="AE712" i="21"/>
  <c r="J714" i="21"/>
  <c r="J715" i="21"/>
  <c r="J712" i="21"/>
  <c r="J721" i="21"/>
  <c r="J720" i="21"/>
  <c r="J731" i="21" l="1"/>
  <c r="AE735" i="21"/>
  <c r="AJ735" i="21"/>
  <c r="AJ724" i="21"/>
  <c r="AE724" i="21"/>
  <c r="J735" i="21"/>
  <c r="I736" i="21"/>
  <c r="J726" i="21"/>
  <c r="J725" i="21"/>
  <c r="J733" i="21"/>
  <c r="J727" i="21"/>
  <c r="J729" i="21"/>
  <c r="J728" i="21"/>
  <c r="J734" i="21"/>
  <c r="J730" i="21"/>
  <c r="J732" i="21"/>
  <c r="AJ736" i="21" l="1"/>
  <c r="AE736" i="21"/>
  <c r="J736" i="21"/>
  <c r="H258" i="51" l="1"/>
  <c r="G262" i="51"/>
  <c r="G260" i="51"/>
  <c r="G261" i="51"/>
  <c r="G257" i="51"/>
  <c r="G258" i="51"/>
  <c r="G259" i="51"/>
  <c r="H260" i="51"/>
  <c r="H257" i="51"/>
  <c r="H262" i="51"/>
  <c r="H259" i="51"/>
  <c r="H261" i="51"/>
  <c r="I26" i="52" l="1"/>
  <c r="H253" i="51"/>
  <c r="H256" i="51"/>
  <c r="H254" i="51"/>
  <c r="H251" i="51"/>
  <c r="H255" i="51"/>
  <c r="H252" i="51"/>
  <c r="H22" i="52"/>
  <c r="I22" i="52"/>
  <c r="I5" i="52"/>
  <c r="H5" i="52"/>
  <c r="I8" i="52"/>
  <c r="H8" i="52"/>
  <c r="I9" i="52"/>
  <c r="H9" i="52"/>
  <c r="I10" i="52"/>
  <c r="H10" i="52"/>
  <c r="I11" i="52"/>
  <c r="H11" i="52"/>
  <c r="I12" i="52"/>
  <c r="H12" i="52"/>
  <c r="I13" i="52"/>
  <c r="H13" i="52"/>
  <c r="I14" i="52"/>
  <c r="H14" i="52"/>
  <c r="I15" i="52"/>
  <c r="H15" i="52"/>
  <c r="I16" i="52"/>
  <c r="H16" i="52"/>
  <c r="I17" i="52"/>
  <c r="H17" i="52"/>
  <c r="I18" i="52"/>
  <c r="H18" i="52"/>
  <c r="I19" i="52"/>
  <c r="H19" i="52"/>
  <c r="I20" i="52"/>
  <c r="H20" i="52"/>
  <c r="I21" i="52"/>
  <c r="H21" i="52"/>
  <c r="I24" i="52"/>
  <c r="H7" i="52" l="1"/>
  <c r="I6" i="52"/>
  <c r="I7" i="52"/>
  <c r="H6" i="52"/>
  <c r="O8" i="52"/>
  <c r="L11" i="52"/>
  <c r="O15" i="52"/>
  <c r="L12" i="52"/>
  <c r="O10" i="52"/>
  <c r="L5" i="52"/>
  <c r="O20" i="52"/>
  <c r="O11" i="52"/>
  <c r="L21" i="52"/>
  <c r="L20" i="52"/>
  <c r="L19" i="52"/>
  <c r="L17" i="52"/>
  <c r="O21" i="52"/>
  <c r="L18" i="52"/>
  <c r="O18" i="52"/>
  <c r="L15" i="52"/>
  <c r="O14" i="52"/>
  <c r="L13" i="52"/>
  <c r="O13" i="52"/>
  <c r="L10" i="52"/>
  <c r="O5" i="52"/>
  <c r="H250" i="51"/>
  <c r="H245" i="51"/>
  <c r="O26" i="52"/>
  <c r="L26" i="52"/>
  <c r="G250" i="51"/>
  <c r="G253" i="51"/>
  <c r="G251" i="51"/>
  <c r="G254" i="51"/>
  <c r="G255" i="51"/>
  <c r="G256" i="51"/>
  <c r="G252" i="51"/>
  <c r="O22" i="52"/>
  <c r="O12" i="52"/>
  <c r="I23" i="52"/>
  <c r="H23" i="52"/>
  <c r="L22" i="52"/>
  <c r="O19" i="52"/>
  <c r="O17" i="52"/>
  <c r="L9" i="52"/>
  <c r="O9" i="52"/>
  <c r="L8" i="52"/>
  <c r="L16" i="52"/>
  <c r="O16" i="52"/>
  <c r="L14" i="52"/>
  <c r="H200" i="51"/>
  <c r="H161" i="51"/>
  <c r="H174" i="51"/>
  <c r="H24" i="52"/>
  <c r="H184" i="51"/>
  <c r="H84" i="51"/>
  <c r="H8" i="51"/>
  <c r="H56" i="51"/>
  <c r="H151" i="51"/>
  <c r="H152" i="51"/>
  <c r="H188" i="51"/>
  <c r="H189" i="51"/>
  <c r="H149" i="51"/>
  <c r="H31" i="51"/>
  <c r="H48" i="51"/>
  <c r="H99" i="51"/>
  <c r="H121" i="51"/>
  <c r="H91" i="51"/>
  <c r="H9" i="51"/>
  <c r="H21" i="51"/>
  <c r="H33" i="51"/>
  <c r="H45" i="51"/>
  <c r="H57" i="51"/>
  <c r="H69" i="51"/>
  <c r="H10" i="51"/>
  <c r="H22" i="51"/>
  <c r="H34" i="51"/>
  <c r="H46" i="51"/>
  <c r="H58" i="51"/>
  <c r="H70" i="51"/>
  <c r="H82" i="51"/>
  <c r="H94" i="51"/>
  <c r="H106" i="51"/>
  <c r="H117" i="51"/>
  <c r="H141" i="51"/>
  <c r="H165" i="51"/>
  <c r="H154" i="51"/>
  <c r="H25" i="51"/>
  <c r="H49" i="51"/>
  <c r="H73" i="51"/>
  <c r="H97" i="51"/>
  <c r="H120" i="51"/>
  <c r="H132" i="51"/>
  <c r="H144" i="51"/>
  <c r="H168" i="51"/>
  <c r="H180" i="51"/>
  <c r="H192" i="51"/>
  <c r="H75" i="51"/>
  <c r="H123" i="51"/>
  <c r="H171" i="51"/>
  <c r="H102" i="51"/>
  <c r="H93" i="51"/>
  <c r="H170" i="51"/>
  <c r="H112" i="51"/>
  <c r="H116" i="51"/>
  <c r="H36" i="51"/>
  <c r="H96" i="51"/>
  <c r="H98" i="51"/>
  <c r="H122" i="51"/>
  <c r="H134" i="51"/>
  <c r="H146" i="51"/>
  <c r="H158" i="51"/>
  <c r="H124" i="51"/>
  <c r="H125" i="51"/>
  <c r="H185" i="51"/>
  <c r="H16" i="51"/>
  <c r="H199" i="51"/>
  <c r="H55" i="51"/>
  <c r="H79" i="51"/>
  <c r="H103" i="51"/>
  <c r="H127" i="51"/>
  <c r="H175" i="51"/>
  <c r="H104" i="51"/>
  <c r="H24" i="51"/>
  <c r="H72" i="51"/>
  <c r="H12" i="51"/>
  <c r="H60" i="51"/>
  <c r="H108" i="51"/>
  <c r="H156" i="51"/>
  <c r="H74" i="51"/>
  <c r="H130" i="51"/>
  <c r="H11" i="51"/>
  <c r="H23" i="51"/>
  <c r="H35" i="51"/>
  <c r="H47" i="51"/>
  <c r="H59" i="51"/>
  <c r="H71" i="51"/>
  <c r="H83" i="51"/>
  <c r="H95" i="51"/>
  <c r="H107" i="51"/>
  <c r="H119" i="51"/>
  <c r="H13" i="51"/>
  <c r="H37" i="51"/>
  <c r="H61" i="51"/>
  <c r="H85" i="51"/>
  <c r="H131" i="51"/>
  <c r="H143" i="51"/>
  <c r="H155" i="51"/>
  <c r="H166" i="51"/>
  <c r="H167" i="51"/>
  <c r="H179" i="51"/>
  <c r="H191" i="51"/>
  <c r="H87" i="51"/>
  <c r="H111" i="51"/>
  <c r="H135" i="51"/>
  <c r="H147" i="51"/>
  <c r="H195" i="51"/>
  <c r="H145" i="51"/>
  <c r="H157" i="51"/>
  <c r="H169" i="51"/>
  <c r="H32" i="51"/>
  <c r="H80" i="51"/>
  <c r="H67" i="51"/>
  <c r="H163" i="51"/>
  <c r="H128" i="51"/>
  <c r="H164" i="51"/>
  <c r="H176" i="51"/>
  <c r="H118" i="51"/>
  <c r="H81" i="51"/>
  <c r="H105" i="51"/>
  <c r="H129" i="51"/>
  <c r="H153" i="51"/>
  <c r="H177" i="51"/>
  <c r="H178" i="51"/>
  <c r="H109" i="51"/>
  <c r="H86" i="51"/>
  <c r="H110" i="51"/>
  <c r="H133" i="51"/>
  <c r="H136" i="51"/>
  <c r="H172" i="51"/>
  <c r="H196" i="51"/>
  <c r="H137" i="51"/>
  <c r="H7" i="51"/>
  <c r="H19" i="51"/>
  <c r="H68" i="51"/>
  <c r="H139" i="51"/>
  <c r="H162" i="51"/>
  <c r="H140" i="51"/>
  <c r="H142" i="51"/>
  <c r="H20" i="51"/>
  <c r="H44" i="51"/>
  <c r="H115" i="51"/>
  <c r="H190" i="51"/>
  <c r="H92" i="51"/>
  <c r="H150" i="51"/>
  <c r="H186" i="51"/>
  <c r="H126" i="51"/>
  <c r="H54" i="51"/>
  <c r="H198" i="51"/>
  <c r="H43" i="51"/>
  <c r="H159" i="51"/>
  <c r="H183" i="51"/>
  <c r="H187" i="51"/>
  <c r="H207" i="51"/>
  <c r="H173" i="51"/>
  <c r="H138" i="51"/>
  <c r="H114" i="51"/>
  <c r="H90" i="51"/>
  <c r="H18" i="51"/>
  <c r="H197" i="51"/>
  <c r="H181" i="51"/>
  <c r="O6" i="52" l="1"/>
  <c r="L6" i="52"/>
  <c r="O7" i="52"/>
  <c r="L7" i="52"/>
  <c r="G87" i="51"/>
  <c r="G51" i="51"/>
  <c r="G36" i="51"/>
  <c r="G70" i="51"/>
  <c r="G91" i="51"/>
  <c r="G11" i="51"/>
  <c r="G119" i="51"/>
  <c r="G167" i="51"/>
  <c r="G48" i="51"/>
  <c r="G108" i="51"/>
  <c r="G144" i="51"/>
  <c r="G50" i="51"/>
  <c r="G174" i="51"/>
  <c r="G88" i="51"/>
  <c r="G182" i="51"/>
  <c r="G97" i="51"/>
  <c r="G95" i="51"/>
  <c r="G180" i="51"/>
  <c r="G192" i="51"/>
  <c r="G60" i="51"/>
  <c r="G94" i="51"/>
  <c r="G35" i="51"/>
  <c r="G184" i="51"/>
  <c r="G68" i="51"/>
  <c r="G75" i="51"/>
  <c r="G154" i="51"/>
  <c r="G156" i="51"/>
  <c r="G121" i="51"/>
  <c r="G193" i="51"/>
  <c r="G130" i="51"/>
  <c r="G49" i="51"/>
  <c r="G226" i="51"/>
  <c r="H246" i="51"/>
  <c r="H247" i="51"/>
  <c r="G222" i="51"/>
  <c r="G246" i="51"/>
  <c r="G123" i="51"/>
  <c r="G79" i="51"/>
  <c r="G245" i="51"/>
  <c r="G166" i="51"/>
  <c r="G168" i="51"/>
  <c r="G196" i="51"/>
  <c r="G249" i="51"/>
  <c r="G248" i="51"/>
  <c r="G247" i="51"/>
  <c r="G52" i="51"/>
  <c r="G31" i="51"/>
  <c r="G103" i="51"/>
  <c r="G206" i="51"/>
  <c r="G14" i="51"/>
  <c r="G62" i="51"/>
  <c r="G122" i="51"/>
  <c r="G73" i="51"/>
  <c r="G169" i="51"/>
  <c r="G207" i="51"/>
  <c r="G171" i="51"/>
  <c r="G194" i="51"/>
  <c r="G10" i="51"/>
  <c r="G58" i="51"/>
  <c r="G39" i="51"/>
  <c r="G5" i="51"/>
  <c r="G74" i="51"/>
  <c r="G110" i="51"/>
  <c r="G134" i="51"/>
  <c r="G158" i="51"/>
  <c r="G208" i="51"/>
  <c r="G22" i="51"/>
  <c r="G107" i="51"/>
  <c r="G24" i="51"/>
  <c r="G145" i="51"/>
  <c r="H42" i="51"/>
  <c r="H66" i="51"/>
  <c r="H78" i="51"/>
  <c r="G82" i="51"/>
  <c r="G23" i="51"/>
  <c r="G133" i="51"/>
  <c r="G181" i="51"/>
  <c r="G37" i="51"/>
  <c r="G12" i="51"/>
  <c r="G179" i="51"/>
  <c r="H148" i="51"/>
  <c r="G204" i="51"/>
  <c r="G146" i="51"/>
  <c r="H248" i="51"/>
  <c r="G148" i="51"/>
  <c r="G42" i="51"/>
  <c r="G203" i="51"/>
  <c r="G15" i="51"/>
  <c r="G28" i="51"/>
  <c r="G66" i="51"/>
  <c r="G90" i="51"/>
  <c r="G126" i="51"/>
  <c r="G159" i="51"/>
  <c r="G183" i="51"/>
  <c r="G195" i="51"/>
  <c r="G38" i="51"/>
  <c r="G98" i="51"/>
  <c r="G170" i="51"/>
  <c r="G34" i="51"/>
  <c r="G46" i="51"/>
  <c r="G106" i="51"/>
  <c r="G142" i="51"/>
  <c r="G178" i="51"/>
  <c r="G190" i="51"/>
  <c r="G59" i="51"/>
  <c r="G83" i="51"/>
  <c r="G131" i="51"/>
  <c r="G143" i="51"/>
  <c r="G155" i="51"/>
  <c r="G13" i="51"/>
  <c r="G25" i="51"/>
  <c r="G191" i="51"/>
  <c r="G47" i="51"/>
  <c r="G84" i="51"/>
  <c r="G96" i="51"/>
  <c r="G120" i="51"/>
  <c r="G132" i="51"/>
  <c r="G85" i="51"/>
  <c r="G109" i="51"/>
  <c r="G157" i="51"/>
  <c r="G198" i="51"/>
  <c r="G127" i="51"/>
  <c r="G163" i="51"/>
  <c r="G102" i="51"/>
  <c r="G114" i="51"/>
  <c r="G221" i="51"/>
  <c r="G223" i="51"/>
  <c r="G225" i="51"/>
  <c r="G224" i="51"/>
  <c r="G99" i="51"/>
  <c r="G111" i="51"/>
  <c r="G135" i="51"/>
  <c r="G147" i="51"/>
  <c r="G27" i="51"/>
  <c r="G64" i="51"/>
  <c r="G26" i="51"/>
  <c r="G86" i="51"/>
  <c r="G8" i="51"/>
  <c r="G20" i="51"/>
  <c r="G176" i="51"/>
  <c r="G205" i="51"/>
  <c r="G118" i="51"/>
  <c r="G61" i="51"/>
  <c r="G72" i="51"/>
  <c r="G199" i="51"/>
  <c r="G40" i="51"/>
  <c r="G200" i="51"/>
  <c r="G201" i="51"/>
  <c r="G16" i="51"/>
  <c r="G63" i="51"/>
  <c r="G100" i="51"/>
  <c r="G7" i="51"/>
  <c r="G19" i="51"/>
  <c r="G43" i="51"/>
  <c r="G55" i="51"/>
  <c r="G67" i="51"/>
  <c r="G115" i="51"/>
  <c r="G139" i="51"/>
  <c r="G151" i="51"/>
  <c r="G175" i="51"/>
  <c r="G6" i="51"/>
  <c r="G18" i="51"/>
  <c r="G30" i="51"/>
  <c r="G54" i="51"/>
  <c r="G78" i="51"/>
  <c r="G150" i="51"/>
  <c r="G71" i="51"/>
  <c r="G197" i="51"/>
  <c r="G140" i="51"/>
  <c r="G162" i="51"/>
  <c r="G76" i="51"/>
  <c r="G112" i="51"/>
  <c r="G152" i="51"/>
  <c r="G136" i="51"/>
  <c r="G160" i="51"/>
  <c r="G172" i="51"/>
  <c r="G104" i="51"/>
  <c r="G56" i="51"/>
  <c r="G128" i="51"/>
  <c r="G124" i="51"/>
  <c r="G44" i="51"/>
  <c r="G92" i="51"/>
  <c r="G138" i="51"/>
  <c r="G186" i="51"/>
  <c r="G116" i="51"/>
  <c r="H249" i="51"/>
  <c r="H201" i="51"/>
  <c r="H232" i="51"/>
  <c r="H214" i="51"/>
  <c r="G17" i="51"/>
  <c r="G188" i="51"/>
  <c r="H231" i="51"/>
  <c r="H30" i="51"/>
  <c r="H160" i="51"/>
  <c r="L24" i="52"/>
  <c r="G89" i="51"/>
  <c r="G113" i="51"/>
  <c r="H225" i="51"/>
  <c r="G187" i="51"/>
  <c r="G29" i="51"/>
  <c r="O23" i="52"/>
  <c r="L23" i="52"/>
  <c r="H6" i="51"/>
  <c r="H223" i="51"/>
  <c r="G32" i="51"/>
  <c r="H182" i="51"/>
  <c r="H193" i="51"/>
  <c r="H194" i="51"/>
  <c r="H29" i="51"/>
  <c r="H40" i="51"/>
  <c r="H77" i="51"/>
  <c r="H88" i="51"/>
  <c r="G101" i="51"/>
  <c r="G137" i="51"/>
  <c r="G161" i="51"/>
  <c r="G173" i="51"/>
  <c r="G9" i="51"/>
  <c r="G21" i="51"/>
  <c r="G33" i="51"/>
  <c r="G57" i="51"/>
  <c r="G81" i="51"/>
  <c r="G105" i="51"/>
  <c r="H52" i="51"/>
  <c r="H64" i="51"/>
  <c r="G80" i="51"/>
  <c r="H100" i="51"/>
  <c r="H14" i="51"/>
  <c r="H27" i="51"/>
  <c r="H38" i="51"/>
  <c r="H51" i="51"/>
  <c r="H15" i="51"/>
  <c r="H26" i="51"/>
  <c r="H39" i="51"/>
  <c r="H50" i="51"/>
  <c r="H63" i="51"/>
  <c r="H62" i="51"/>
  <c r="G53" i="51"/>
  <c r="G117" i="51"/>
  <c r="G153" i="51"/>
  <c r="G189" i="51"/>
  <c r="H217" i="51"/>
  <c r="G215" i="51"/>
  <c r="H5" i="51"/>
  <c r="H17" i="51"/>
  <c r="H28" i="51"/>
  <c r="H41" i="51"/>
  <c r="H53" i="51"/>
  <c r="H65" i="51"/>
  <c r="H76" i="51"/>
  <c r="H89" i="51"/>
  <c r="H101" i="51"/>
  <c r="H113" i="51"/>
  <c r="G41" i="51"/>
  <c r="G65" i="51"/>
  <c r="G77" i="51"/>
  <c r="G125" i="51"/>
  <c r="G149" i="51"/>
  <c r="G185" i="51"/>
  <c r="G45" i="51"/>
  <c r="G69" i="51"/>
  <c r="G93" i="51"/>
  <c r="H209" i="51"/>
  <c r="O24" i="52"/>
  <c r="H215" i="51"/>
  <c r="H222" i="51"/>
  <c r="H216" i="51"/>
  <c r="H213" i="51"/>
  <c r="H218" i="51"/>
  <c r="H208" i="51"/>
  <c r="H228" i="51"/>
  <c r="H230" i="51"/>
  <c r="H227" i="51"/>
  <c r="H221" i="51"/>
  <c r="H226" i="51"/>
  <c r="H224" i="51"/>
  <c r="H212" i="51"/>
  <c r="G129" i="51"/>
  <c r="G141" i="51"/>
  <c r="G164" i="51"/>
  <c r="G165" i="51"/>
  <c r="G177" i="51"/>
  <c r="G214" i="51" l="1"/>
  <c r="G230" i="51"/>
  <c r="G231" i="51"/>
  <c r="G232" i="51"/>
  <c r="G229" i="51"/>
  <c r="G227" i="51"/>
  <c r="G228" i="51"/>
  <c r="G217" i="51"/>
  <c r="G213" i="51"/>
  <c r="H204" i="51"/>
  <c r="H202" i="51"/>
  <c r="G219" i="51"/>
  <c r="G216" i="51"/>
  <c r="G218" i="51"/>
  <c r="H239" i="51"/>
  <c r="G235" i="51"/>
  <c r="C27" i="52"/>
  <c r="C28" i="52" s="1"/>
  <c r="C29" i="52" s="1"/>
  <c r="C30" i="52" s="1"/>
  <c r="C31" i="52" s="1"/>
  <c r="C32" i="52" s="1"/>
  <c r="C33" i="52" s="1"/>
  <c r="C34" i="52" s="1"/>
  <c r="C35" i="52" s="1"/>
  <c r="C36" i="52" s="1"/>
  <c r="C37" i="52" s="1"/>
  <c r="C38" i="52" s="1"/>
  <c r="C39" i="52" s="1"/>
  <c r="C40" i="52" s="1"/>
  <c r="C41" i="52" s="1"/>
  <c r="C42" i="52" s="1"/>
  <c r="C43" i="52" s="1"/>
  <c r="C44" i="52" s="1"/>
  <c r="C45" i="52" s="1"/>
  <c r="C46" i="52" s="1"/>
  <c r="C47" i="52" s="1"/>
  <c r="C48" i="52" s="1"/>
  <c r="C49" i="52" s="1"/>
  <c r="C50" i="52" s="1"/>
  <c r="C51" i="52" s="1"/>
  <c r="C52" i="52" s="1"/>
  <c r="C53" i="52" s="1"/>
  <c r="H206" i="51"/>
  <c r="G202" i="51"/>
  <c r="H203" i="51"/>
  <c r="G209" i="51"/>
  <c r="H205" i="51"/>
  <c r="H244" i="51"/>
  <c r="G212" i="51"/>
  <c r="H243" i="51"/>
  <c r="G244" i="51"/>
  <c r="H219" i="51"/>
  <c r="H235" i="51"/>
  <c r="H229" i="51"/>
  <c r="G220" i="51"/>
  <c r="H220" i="51"/>
  <c r="I25" i="52" l="1"/>
  <c r="I27" i="52" s="1"/>
  <c r="G239" i="51"/>
  <c r="G243" i="51"/>
  <c r="M27" i="52"/>
  <c r="M28" i="52" s="1"/>
  <c r="M29" i="52" s="1"/>
  <c r="M30" i="52" s="1"/>
  <c r="M31" i="52" s="1"/>
  <c r="M32" i="52" s="1"/>
  <c r="M33" i="52" s="1"/>
  <c r="M34" i="52" s="1"/>
  <c r="M35" i="52" s="1"/>
  <c r="M36" i="52" s="1"/>
  <c r="M37" i="52" s="1"/>
  <c r="M38" i="52" s="1"/>
  <c r="M39" i="52" s="1"/>
  <c r="M40" i="52" s="1"/>
  <c r="M41" i="52" s="1"/>
  <c r="M42" i="52" s="1"/>
  <c r="M43" i="52" s="1"/>
  <c r="M44" i="52" s="1"/>
  <c r="M45" i="52" s="1"/>
  <c r="M46" i="52" s="1"/>
  <c r="M47" i="52" s="1"/>
  <c r="M48" i="52" s="1"/>
  <c r="M49" i="52" s="1"/>
  <c r="M50" i="52" s="1"/>
  <c r="M51" i="52" s="1"/>
  <c r="M52" i="52" s="1"/>
  <c r="M53" i="52" s="1"/>
  <c r="J27" i="52"/>
  <c r="J28" i="52" s="1"/>
  <c r="J29" i="52" s="1"/>
  <c r="J30" i="52" s="1"/>
  <c r="J31" i="52" s="1"/>
  <c r="J32" i="52" s="1"/>
  <c r="J33" i="52" s="1"/>
  <c r="J34" i="52" s="1"/>
  <c r="J35" i="52" s="1"/>
  <c r="J36" i="52" s="1"/>
  <c r="J37" i="52" s="1"/>
  <c r="J38" i="52" s="1"/>
  <c r="J39" i="52" s="1"/>
  <c r="J40" i="52" s="1"/>
  <c r="J41" i="52" s="1"/>
  <c r="J42" i="52" s="1"/>
  <c r="J43" i="52" s="1"/>
  <c r="J44" i="52" s="1"/>
  <c r="J45" i="52" s="1"/>
  <c r="J46" i="52" s="1"/>
  <c r="J47" i="52" s="1"/>
  <c r="J48" i="52" s="1"/>
  <c r="J49" i="52" s="1"/>
  <c r="J50" i="52" s="1"/>
  <c r="J51" i="52" s="1"/>
  <c r="J52" i="52" s="1"/>
  <c r="J53" i="52" s="1"/>
  <c r="B27" i="52"/>
  <c r="B28" i="52" s="1"/>
  <c r="B29" i="52" s="1"/>
  <c r="B30" i="52" s="1"/>
  <c r="B31" i="52" s="1"/>
  <c r="B32" i="52" s="1"/>
  <c r="B33" i="52" s="1"/>
  <c r="B34" i="52" s="1"/>
  <c r="B35" i="52" s="1"/>
  <c r="B36" i="52" s="1"/>
  <c r="B37" i="52" s="1"/>
  <c r="B38" i="52" s="1"/>
  <c r="B39" i="52" s="1"/>
  <c r="B40" i="52" s="1"/>
  <c r="B41" i="52" s="1"/>
  <c r="B42" i="52" s="1"/>
  <c r="B43" i="52" s="1"/>
  <c r="B44" i="52" s="1"/>
  <c r="B45" i="52" s="1"/>
  <c r="B46" i="52" s="1"/>
  <c r="B47" i="52" s="1"/>
  <c r="B48" i="52" s="1"/>
  <c r="B49" i="52" s="1"/>
  <c r="B50" i="52" s="1"/>
  <c r="B51" i="52" s="1"/>
  <c r="B52" i="52" s="1"/>
  <c r="B53" i="52" s="1"/>
  <c r="I28" i="52" l="1"/>
  <c r="H568" i="51"/>
  <c r="H544" i="51"/>
  <c r="H520" i="51"/>
  <c r="H496" i="51"/>
  <c r="H472" i="51"/>
  <c r="H448" i="51"/>
  <c r="H424" i="51"/>
  <c r="H400" i="51"/>
  <c r="H376" i="51"/>
  <c r="H352" i="51"/>
  <c r="H328" i="51"/>
  <c r="H304" i="51"/>
  <c r="H280" i="51"/>
  <c r="H556" i="51"/>
  <c r="H532" i="51"/>
  <c r="H508" i="51"/>
  <c r="H484" i="51"/>
  <c r="H460" i="51"/>
  <c r="H436" i="51"/>
  <c r="H412" i="51"/>
  <c r="H388" i="51"/>
  <c r="H364" i="51"/>
  <c r="H340" i="51"/>
  <c r="H316" i="51"/>
  <c r="H292" i="51"/>
  <c r="H268" i="51"/>
  <c r="L25" i="52"/>
  <c r="L27" i="52" s="1"/>
  <c r="L28" i="52" s="1"/>
  <c r="L29" i="52" s="1"/>
  <c r="L30" i="52" s="1"/>
  <c r="L31" i="52" s="1"/>
  <c r="L32" i="52" s="1"/>
  <c r="L33" i="52" s="1"/>
  <c r="L34" i="52" s="1"/>
  <c r="L35" i="52" s="1"/>
  <c r="L36" i="52" s="1"/>
  <c r="L37" i="52" s="1"/>
  <c r="L38" i="52" s="1"/>
  <c r="L39" i="52" s="1"/>
  <c r="L40" i="52" s="1"/>
  <c r="L41" i="52" s="1"/>
  <c r="L42" i="52" s="1"/>
  <c r="L43" i="52" s="1"/>
  <c r="L44" i="52" s="1"/>
  <c r="L45" i="52" s="1"/>
  <c r="L46" i="52" s="1"/>
  <c r="L47" i="52" s="1"/>
  <c r="L48" i="52" s="1"/>
  <c r="L49" i="52" s="1"/>
  <c r="L50" i="52" s="1"/>
  <c r="L51" i="52" s="1"/>
  <c r="L52" i="52" s="1"/>
  <c r="L53" i="52" s="1"/>
  <c r="O25" i="52"/>
  <c r="O27" i="52" s="1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H555" i="51"/>
  <c r="H531" i="51"/>
  <c r="H507" i="51"/>
  <c r="H483" i="51"/>
  <c r="H459" i="51"/>
  <c r="H435" i="51"/>
  <c r="H411" i="51"/>
  <c r="H387" i="51"/>
  <c r="H363" i="51"/>
  <c r="H339" i="51"/>
  <c r="H315" i="51"/>
  <c r="H291" i="51"/>
  <c r="H267" i="51"/>
  <c r="H567" i="51"/>
  <c r="H543" i="51"/>
  <c r="H519" i="51"/>
  <c r="H495" i="51"/>
  <c r="H471" i="51"/>
  <c r="H447" i="51"/>
  <c r="H423" i="51"/>
  <c r="H399" i="51"/>
  <c r="H375" i="51"/>
  <c r="H351" i="51"/>
  <c r="H327" i="51"/>
  <c r="H303" i="51"/>
  <c r="H279" i="51"/>
  <c r="H551" i="51"/>
  <c r="H527" i="51"/>
  <c r="H503" i="51"/>
  <c r="H479" i="51"/>
  <c r="H455" i="51"/>
  <c r="H431" i="51"/>
  <c r="H407" i="51"/>
  <c r="H383" i="51"/>
  <c r="H359" i="51"/>
  <c r="H335" i="51"/>
  <c r="H311" i="51"/>
  <c r="H287" i="51"/>
  <c r="H563" i="51"/>
  <c r="H539" i="51"/>
  <c r="H515" i="51"/>
  <c r="H491" i="51"/>
  <c r="H467" i="51"/>
  <c r="H443" i="51"/>
  <c r="H419" i="51"/>
  <c r="H395" i="51"/>
  <c r="H371" i="51"/>
  <c r="H347" i="51"/>
  <c r="H323" i="51"/>
  <c r="H299" i="51"/>
  <c r="H275" i="51"/>
  <c r="H25" i="52"/>
  <c r="H27" i="52" s="1"/>
  <c r="G568" i="51"/>
  <c r="G556" i="51"/>
  <c r="G544" i="51"/>
  <c r="G532" i="51"/>
  <c r="G520" i="51"/>
  <c r="G508" i="51"/>
  <c r="G496" i="51"/>
  <c r="G484" i="51"/>
  <c r="G472" i="51"/>
  <c r="G460" i="51"/>
  <c r="G448" i="51"/>
  <c r="G436" i="51"/>
  <c r="G424" i="51"/>
  <c r="G412" i="51"/>
  <c r="G400" i="51"/>
  <c r="G388" i="51"/>
  <c r="G376" i="51"/>
  <c r="G364" i="51"/>
  <c r="G352" i="51"/>
  <c r="G340" i="51"/>
  <c r="G328" i="51"/>
  <c r="G316" i="51"/>
  <c r="G304" i="51"/>
  <c r="G292" i="51"/>
  <c r="G280" i="51"/>
  <c r="G268" i="51"/>
  <c r="G555" i="51"/>
  <c r="G531" i="51"/>
  <c r="G507" i="51"/>
  <c r="G483" i="51"/>
  <c r="G459" i="51"/>
  <c r="G435" i="51"/>
  <c r="G411" i="51"/>
  <c r="G399" i="51"/>
  <c r="G387" i="51"/>
  <c r="G375" i="51"/>
  <c r="G363" i="51"/>
  <c r="G351" i="51"/>
  <c r="G339" i="51"/>
  <c r="G327" i="51"/>
  <c r="G567" i="51"/>
  <c r="G543" i="51"/>
  <c r="G519" i="51"/>
  <c r="G495" i="51"/>
  <c r="G471" i="51"/>
  <c r="G447" i="51"/>
  <c r="G423" i="51"/>
  <c r="G315" i="51"/>
  <c r="G291" i="51"/>
  <c r="G279" i="51"/>
  <c r="G267" i="51"/>
  <c r="G303" i="51"/>
  <c r="G563" i="51"/>
  <c r="G539" i="51"/>
  <c r="G515" i="51"/>
  <c r="G491" i="51"/>
  <c r="G467" i="51"/>
  <c r="G443" i="51"/>
  <c r="G419" i="51"/>
  <c r="G407" i="51"/>
  <c r="G395" i="51"/>
  <c r="G383" i="51"/>
  <c r="G371" i="51"/>
  <c r="G359" i="51"/>
  <c r="G347" i="51"/>
  <c r="G335" i="51"/>
  <c r="G323" i="51"/>
  <c r="G551" i="51"/>
  <c r="G527" i="51"/>
  <c r="G503" i="51"/>
  <c r="G479" i="51"/>
  <c r="G455" i="51"/>
  <c r="G431" i="51"/>
  <c r="G299" i="51"/>
  <c r="G275" i="51"/>
  <c r="G311" i="51"/>
  <c r="G287" i="51"/>
  <c r="G234" i="51"/>
  <c r="H234" i="51"/>
  <c r="H28" i="52" l="1"/>
  <c r="I29" i="52"/>
  <c r="D591" i="51"/>
  <c r="H579" i="51"/>
  <c r="D587" i="51"/>
  <c r="H575" i="51"/>
  <c r="H233" i="51"/>
  <c r="H549" i="51"/>
  <c r="H237" i="51"/>
  <c r="H580" i="51"/>
  <c r="D592" i="51"/>
  <c r="H513" i="51"/>
  <c r="H489" i="51"/>
  <c r="H465" i="51"/>
  <c r="H441" i="51"/>
  <c r="H417" i="51"/>
  <c r="H405" i="51"/>
  <c r="H369" i="51"/>
  <c r="H357" i="51"/>
  <c r="H333" i="51"/>
  <c r="H309" i="51"/>
  <c r="H285" i="51"/>
  <c r="H561" i="51"/>
  <c r="H537" i="51"/>
  <c r="H501" i="51"/>
  <c r="H477" i="51"/>
  <c r="H453" i="51"/>
  <c r="H429" i="51"/>
  <c r="H393" i="51"/>
  <c r="H381" i="51"/>
  <c r="H345" i="51"/>
  <c r="H321" i="51"/>
  <c r="H297" i="51"/>
  <c r="H273" i="51"/>
  <c r="G237" i="51"/>
  <c r="G233" i="51"/>
  <c r="G575" i="51"/>
  <c r="C587" i="51"/>
  <c r="G579" i="51"/>
  <c r="C591" i="51"/>
  <c r="G580" i="51"/>
  <c r="C592" i="51"/>
  <c r="H29" i="52" l="1"/>
  <c r="I30" i="52"/>
  <c r="H525" i="51"/>
  <c r="H211" i="51"/>
  <c r="H241" i="51"/>
  <c r="H240" i="51"/>
  <c r="H242" i="51"/>
  <c r="H592" i="51"/>
  <c r="D604" i="51"/>
  <c r="H210" i="51"/>
  <c r="H238" i="51"/>
  <c r="H545" i="51"/>
  <c r="H521" i="51"/>
  <c r="H497" i="51"/>
  <c r="H473" i="51"/>
  <c r="H449" i="51"/>
  <c r="H425" i="51"/>
  <c r="H401" i="51"/>
  <c r="H377" i="51"/>
  <c r="H353" i="51"/>
  <c r="H329" i="51"/>
  <c r="H305" i="51"/>
  <c r="H281" i="51"/>
  <c r="H557" i="51"/>
  <c r="H533" i="51"/>
  <c r="H509" i="51"/>
  <c r="H485" i="51"/>
  <c r="H461" i="51"/>
  <c r="H437" i="51"/>
  <c r="H413" i="51"/>
  <c r="H389" i="51"/>
  <c r="H365" i="51"/>
  <c r="H341" i="51"/>
  <c r="H317" i="51"/>
  <c r="H293" i="51"/>
  <c r="H269" i="51"/>
  <c r="H236" i="51"/>
  <c r="H587" i="51"/>
  <c r="D599" i="51"/>
  <c r="H591" i="51"/>
  <c r="D603" i="51"/>
  <c r="H514" i="51"/>
  <c r="H442" i="51"/>
  <c r="H430" i="51"/>
  <c r="H418" i="51"/>
  <c r="H394" i="51"/>
  <c r="H370" i="51"/>
  <c r="H358" i="51"/>
  <c r="H346" i="51"/>
  <c r="H334" i="51"/>
  <c r="H298" i="51"/>
  <c r="H286" i="51"/>
  <c r="H274" i="51"/>
  <c r="H562" i="51"/>
  <c r="H550" i="51"/>
  <c r="H538" i="51"/>
  <c r="H526" i="51"/>
  <c r="H502" i="51"/>
  <c r="H490" i="51"/>
  <c r="H478" i="51"/>
  <c r="H466" i="51"/>
  <c r="H454" i="51"/>
  <c r="H406" i="51"/>
  <c r="H382" i="51"/>
  <c r="H322" i="51"/>
  <c r="H310" i="51"/>
  <c r="D585" i="51"/>
  <c r="H573" i="51"/>
  <c r="G236" i="51"/>
  <c r="C603" i="51"/>
  <c r="G591" i="51"/>
  <c r="G242" i="51"/>
  <c r="G401" i="51"/>
  <c r="G389" i="51"/>
  <c r="G377" i="51"/>
  <c r="G365" i="51"/>
  <c r="G353" i="51"/>
  <c r="G341" i="51"/>
  <c r="G329" i="51"/>
  <c r="G521" i="51"/>
  <c r="G473" i="51"/>
  <c r="G425" i="51"/>
  <c r="G305" i="51"/>
  <c r="G533" i="51"/>
  <c r="G485" i="51"/>
  <c r="G437" i="51"/>
  <c r="G281" i="51"/>
  <c r="G269" i="51"/>
  <c r="G545" i="51"/>
  <c r="G497" i="51"/>
  <c r="G449" i="51"/>
  <c r="G317" i="51"/>
  <c r="G293" i="51"/>
  <c r="G557" i="51"/>
  <c r="G509" i="51"/>
  <c r="G461" i="51"/>
  <c r="G413" i="51"/>
  <c r="G240" i="51"/>
  <c r="G241" i="51"/>
  <c r="G592" i="51"/>
  <c r="C604" i="51"/>
  <c r="G587" i="51"/>
  <c r="C599" i="51"/>
  <c r="G211" i="51"/>
  <c r="G210" i="51"/>
  <c r="G238" i="51"/>
  <c r="G405" i="51"/>
  <c r="G393" i="51"/>
  <c r="G381" i="51"/>
  <c r="G369" i="51"/>
  <c r="G357" i="51"/>
  <c r="G345" i="51"/>
  <c r="G333" i="51"/>
  <c r="G537" i="51"/>
  <c r="G489" i="51"/>
  <c r="G441" i="51"/>
  <c r="G321" i="51"/>
  <c r="G297" i="51"/>
  <c r="G549" i="51"/>
  <c r="G501" i="51"/>
  <c r="G453" i="51"/>
  <c r="G273" i="51"/>
  <c r="G561" i="51"/>
  <c r="G513" i="51"/>
  <c r="G465" i="51"/>
  <c r="G417" i="51"/>
  <c r="G309" i="51"/>
  <c r="G285" i="51"/>
  <c r="G525" i="51"/>
  <c r="G477" i="51"/>
  <c r="G429" i="51"/>
  <c r="H30" i="52" l="1"/>
  <c r="I31" i="52"/>
  <c r="H599" i="51"/>
  <c r="D611" i="51"/>
  <c r="D581" i="51"/>
  <c r="H569" i="51"/>
  <c r="H558" i="51"/>
  <c r="H534" i="51"/>
  <c r="H510" i="51"/>
  <c r="H486" i="51"/>
  <c r="H462" i="51"/>
  <c r="H438" i="51"/>
  <c r="H414" i="51"/>
  <c r="H390" i="51"/>
  <c r="H366" i="51"/>
  <c r="H342" i="51"/>
  <c r="H318" i="51"/>
  <c r="H294" i="51"/>
  <c r="H270" i="51"/>
  <c r="H546" i="51"/>
  <c r="H522" i="51"/>
  <c r="H498" i="51"/>
  <c r="H474" i="51"/>
  <c r="H450" i="51"/>
  <c r="H426" i="51"/>
  <c r="H402" i="51"/>
  <c r="H378" i="51"/>
  <c r="H354" i="51"/>
  <c r="H330" i="51"/>
  <c r="H306" i="51"/>
  <c r="H282" i="51"/>
  <c r="H554" i="51"/>
  <c r="H530" i="51"/>
  <c r="H506" i="51"/>
  <c r="H482" i="51"/>
  <c r="H458" i="51"/>
  <c r="H434" i="51"/>
  <c r="H410" i="51"/>
  <c r="H386" i="51"/>
  <c r="H362" i="51"/>
  <c r="H338" i="51"/>
  <c r="H314" i="51"/>
  <c r="H290" i="51"/>
  <c r="H266" i="51"/>
  <c r="H566" i="51"/>
  <c r="H542" i="51"/>
  <c r="H518" i="51"/>
  <c r="H494" i="51"/>
  <c r="H470" i="51"/>
  <c r="H446" i="51"/>
  <c r="H422" i="51"/>
  <c r="H398" i="51"/>
  <c r="H374" i="51"/>
  <c r="H350" i="51"/>
  <c r="H326" i="51"/>
  <c r="H302" i="51"/>
  <c r="H278" i="51"/>
  <c r="H565" i="51"/>
  <c r="H541" i="51"/>
  <c r="H517" i="51"/>
  <c r="H493" i="51"/>
  <c r="H469" i="51"/>
  <c r="H445" i="51"/>
  <c r="H421" i="51"/>
  <c r="H397" i="51"/>
  <c r="H373" i="51"/>
  <c r="H349" i="51"/>
  <c r="H325" i="51"/>
  <c r="H301" i="51"/>
  <c r="H277" i="51"/>
  <c r="H553" i="51"/>
  <c r="H529" i="51"/>
  <c r="H505" i="51"/>
  <c r="H481" i="51"/>
  <c r="H457" i="51"/>
  <c r="H433" i="51"/>
  <c r="H409" i="51"/>
  <c r="H385" i="51"/>
  <c r="H361" i="51"/>
  <c r="H337" i="51"/>
  <c r="H313" i="51"/>
  <c r="H289" i="51"/>
  <c r="H265" i="51"/>
  <c r="H603" i="51"/>
  <c r="D615" i="51"/>
  <c r="H604" i="51"/>
  <c r="D616" i="51"/>
  <c r="H548" i="51"/>
  <c r="H524" i="51"/>
  <c r="H500" i="51"/>
  <c r="H476" i="51"/>
  <c r="H452" i="51"/>
  <c r="H428" i="51"/>
  <c r="H404" i="51"/>
  <c r="H380" i="51"/>
  <c r="H356" i="51"/>
  <c r="H332" i="51"/>
  <c r="H308" i="51"/>
  <c r="H284" i="51"/>
  <c r="H560" i="51"/>
  <c r="H536" i="51"/>
  <c r="H512" i="51"/>
  <c r="H488" i="51"/>
  <c r="H464" i="51"/>
  <c r="H440" i="51"/>
  <c r="H416" i="51"/>
  <c r="H392" i="51"/>
  <c r="H368" i="51"/>
  <c r="H344" i="51"/>
  <c r="H320" i="51"/>
  <c r="H296" i="51"/>
  <c r="H272" i="51"/>
  <c r="H564" i="51"/>
  <c r="H540" i="51"/>
  <c r="H516" i="51"/>
  <c r="H492" i="51"/>
  <c r="H468" i="51"/>
  <c r="H444" i="51"/>
  <c r="H420" i="51"/>
  <c r="H396" i="51"/>
  <c r="H372" i="51"/>
  <c r="H348" i="51"/>
  <c r="H324" i="51"/>
  <c r="H300" i="51"/>
  <c r="H276" i="51"/>
  <c r="H552" i="51"/>
  <c r="H528" i="51"/>
  <c r="H504" i="51"/>
  <c r="H480" i="51"/>
  <c r="H456" i="51"/>
  <c r="H432" i="51"/>
  <c r="H408" i="51"/>
  <c r="H384" i="51"/>
  <c r="H360" i="51"/>
  <c r="H336" i="51"/>
  <c r="H312" i="51"/>
  <c r="H288" i="51"/>
  <c r="H264" i="51"/>
  <c r="H559" i="51"/>
  <c r="H535" i="51"/>
  <c r="H511" i="51"/>
  <c r="H487" i="51"/>
  <c r="H463" i="51"/>
  <c r="H439" i="51"/>
  <c r="H415" i="51"/>
  <c r="H391" i="51"/>
  <c r="H367" i="51"/>
  <c r="H343" i="51"/>
  <c r="H319" i="51"/>
  <c r="H295" i="51"/>
  <c r="H271" i="51"/>
  <c r="H547" i="51"/>
  <c r="H523" i="51"/>
  <c r="H499" i="51"/>
  <c r="H475" i="51"/>
  <c r="H451" i="51"/>
  <c r="H427" i="51"/>
  <c r="H403" i="51"/>
  <c r="H379" i="51"/>
  <c r="H355" i="51"/>
  <c r="H331" i="51"/>
  <c r="H307" i="51"/>
  <c r="H283" i="51"/>
  <c r="H585" i="51"/>
  <c r="D597" i="51"/>
  <c r="D586" i="51"/>
  <c r="H574" i="51"/>
  <c r="G573" i="51"/>
  <c r="C585" i="51"/>
  <c r="G558" i="51"/>
  <c r="G546" i="51"/>
  <c r="G534" i="51"/>
  <c r="G522" i="51"/>
  <c r="G510" i="51"/>
  <c r="G498" i="51"/>
  <c r="G486" i="51"/>
  <c r="G474" i="51"/>
  <c r="G462" i="51"/>
  <c r="G450" i="51"/>
  <c r="G438" i="51"/>
  <c r="G426" i="51"/>
  <c r="G414" i="51"/>
  <c r="G402" i="51"/>
  <c r="G390" i="51"/>
  <c r="G378" i="51"/>
  <c r="G366" i="51"/>
  <c r="G354" i="51"/>
  <c r="G342" i="51"/>
  <c r="G330" i="51"/>
  <c r="G318" i="51"/>
  <c r="G306" i="51"/>
  <c r="G294" i="51"/>
  <c r="G282" i="51"/>
  <c r="G270" i="51"/>
  <c r="G409" i="51"/>
  <c r="G397" i="51"/>
  <c r="G385" i="51"/>
  <c r="G373" i="51"/>
  <c r="G361" i="51"/>
  <c r="G349" i="51"/>
  <c r="G337" i="51"/>
  <c r="G325" i="51"/>
  <c r="G553" i="51"/>
  <c r="G505" i="51"/>
  <c r="G457" i="51"/>
  <c r="G313" i="51"/>
  <c r="G289" i="51"/>
  <c r="G565" i="51"/>
  <c r="G517" i="51"/>
  <c r="G469" i="51"/>
  <c r="G421" i="51"/>
  <c r="G277" i="51"/>
  <c r="G265" i="51"/>
  <c r="G529" i="51"/>
  <c r="G481" i="51"/>
  <c r="G433" i="51"/>
  <c r="G301" i="51"/>
  <c r="G541" i="51"/>
  <c r="G493" i="51"/>
  <c r="G445" i="51"/>
  <c r="C615" i="51"/>
  <c r="G603" i="51"/>
  <c r="C611" i="51"/>
  <c r="G599" i="51"/>
  <c r="G604" i="51"/>
  <c r="C616" i="51"/>
  <c r="G569" i="51"/>
  <c r="C581" i="51"/>
  <c r="G562" i="51"/>
  <c r="G550" i="51"/>
  <c r="G538" i="51"/>
  <c r="G526" i="51"/>
  <c r="G514" i="51"/>
  <c r="G502" i="51"/>
  <c r="G490" i="51"/>
  <c r="G478" i="51"/>
  <c r="G466" i="51"/>
  <c r="G454" i="51"/>
  <c r="G442" i="51"/>
  <c r="G430" i="51"/>
  <c r="G418" i="51"/>
  <c r="G406" i="51"/>
  <c r="G394" i="51"/>
  <c r="G382" i="51"/>
  <c r="G370" i="51"/>
  <c r="G358" i="51"/>
  <c r="G346" i="51"/>
  <c r="G334" i="51"/>
  <c r="G322" i="51"/>
  <c r="G310" i="51"/>
  <c r="G298" i="51"/>
  <c r="G286" i="51"/>
  <c r="G274" i="51"/>
  <c r="G547" i="51"/>
  <c r="G523" i="51"/>
  <c r="G499" i="51"/>
  <c r="G475" i="51"/>
  <c r="G451" i="51"/>
  <c r="G427" i="51"/>
  <c r="G403" i="51"/>
  <c r="G391" i="51"/>
  <c r="G379" i="51"/>
  <c r="G367" i="51"/>
  <c r="G355" i="51"/>
  <c r="G343" i="51"/>
  <c r="G331" i="51"/>
  <c r="G559" i="51"/>
  <c r="G535" i="51"/>
  <c r="G511" i="51"/>
  <c r="G487" i="51"/>
  <c r="G463" i="51"/>
  <c r="G439" i="51"/>
  <c r="G415" i="51"/>
  <c r="G307" i="51"/>
  <c r="G283" i="51"/>
  <c r="G271" i="51"/>
  <c r="G319" i="51"/>
  <c r="G295" i="51"/>
  <c r="G564" i="51"/>
  <c r="G552" i="51"/>
  <c r="G540" i="51"/>
  <c r="G528" i="51"/>
  <c r="G516" i="51"/>
  <c r="G504" i="51"/>
  <c r="G492" i="51"/>
  <c r="G480" i="51"/>
  <c r="G468" i="51"/>
  <c r="G456" i="51"/>
  <c r="G444" i="51"/>
  <c r="G432" i="51"/>
  <c r="G420" i="51"/>
  <c r="G408" i="51"/>
  <c r="G396" i="51"/>
  <c r="G384" i="51"/>
  <c r="G372" i="51"/>
  <c r="G360" i="51"/>
  <c r="G348" i="51"/>
  <c r="G336" i="51"/>
  <c r="G324" i="51"/>
  <c r="G312" i="51"/>
  <c r="G300" i="51"/>
  <c r="G288" i="51"/>
  <c r="G276" i="51"/>
  <c r="G264" i="51"/>
  <c r="G566" i="51"/>
  <c r="G554" i="51"/>
  <c r="G542" i="51"/>
  <c r="G530" i="51"/>
  <c r="G518" i="51"/>
  <c r="G506" i="51"/>
  <c r="G494" i="51"/>
  <c r="G482" i="51"/>
  <c r="G470" i="51"/>
  <c r="G458" i="51"/>
  <c r="G446" i="51"/>
  <c r="G434" i="51"/>
  <c r="G422" i="51"/>
  <c r="G410" i="51"/>
  <c r="G398" i="51"/>
  <c r="G386" i="51"/>
  <c r="G374" i="51"/>
  <c r="G362" i="51"/>
  <c r="G350" i="51"/>
  <c r="G338" i="51"/>
  <c r="G326" i="51"/>
  <c r="G314" i="51"/>
  <c r="G302" i="51"/>
  <c r="G290" i="51"/>
  <c r="G278" i="51"/>
  <c r="G266" i="51"/>
  <c r="G560" i="51"/>
  <c r="G548" i="51"/>
  <c r="G536" i="51"/>
  <c r="G524" i="51"/>
  <c r="G512" i="51"/>
  <c r="G500" i="51"/>
  <c r="G488" i="51"/>
  <c r="G476" i="51"/>
  <c r="G464" i="51"/>
  <c r="G452" i="51"/>
  <c r="G440" i="51"/>
  <c r="G428" i="51"/>
  <c r="G416" i="51"/>
  <c r="G404" i="51"/>
  <c r="G392" i="51"/>
  <c r="G380" i="51"/>
  <c r="G368" i="51"/>
  <c r="G356" i="51"/>
  <c r="G344" i="51"/>
  <c r="G332" i="51"/>
  <c r="G320" i="51"/>
  <c r="G308" i="51"/>
  <c r="G296" i="51"/>
  <c r="G284" i="51"/>
  <c r="G272" i="51"/>
  <c r="H31" i="52" l="1"/>
  <c r="I32" i="52"/>
  <c r="H576" i="51"/>
  <c r="D588" i="51"/>
  <c r="H616" i="51"/>
  <c r="D628" i="51"/>
  <c r="H628" i="51" s="1"/>
  <c r="D583" i="51"/>
  <c r="H571" i="51"/>
  <c r="D589" i="51"/>
  <c r="H577" i="51"/>
  <c r="D590" i="51"/>
  <c r="H578" i="51"/>
  <c r="H581" i="51"/>
  <c r="D593" i="51"/>
  <c r="H615" i="51"/>
  <c r="D627" i="51"/>
  <c r="H627" i="51" s="1"/>
  <c r="H570" i="51"/>
  <c r="D582" i="51"/>
  <c r="H611" i="51"/>
  <c r="D623" i="51"/>
  <c r="H623" i="51" s="1"/>
  <c r="D584" i="51"/>
  <c r="H572" i="51"/>
  <c r="D598" i="51"/>
  <c r="H586" i="51"/>
  <c r="H597" i="51"/>
  <c r="D609" i="51"/>
  <c r="C586" i="51"/>
  <c r="G574" i="51"/>
  <c r="C590" i="51"/>
  <c r="G578" i="51"/>
  <c r="G581" i="51"/>
  <c r="C593" i="51"/>
  <c r="C582" i="51"/>
  <c r="G570" i="51"/>
  <c r="G576" i="51"/>
  <c r="C588" i="51"/>
  <c r="G571" i="51"/>
  <c r="C583" i="51"/>
  <c r="C623" i="51"/>
  <c r="G623" i="51" s="1"/>
  <c r="G611" i="51"/>
  <c r="G585" i="51"/>
  <c r="C597" i="51"/>
  <c r="C627" i="51"/>
  <c r="G627" i="51" s="1"/>
  <c r="G615" i="51"/>
  <c r="C589" i="51"/>
  <c r="G577" i="51"/>
  <c r="G572" i="51"/>
  <c r="C584" i="51"/>
  <c r="G616" i="51"/>
  <c r="C628" i="51"/>
  <c r="G628" i="51" s="1"/>
  <c r="I33" i="52" l="1"/>
  <c r="H32" i="52"/>
  <c r="H582" i="51"/>
  <c r="D594" i="51"/>
  <c r="H593" i="51"/>
  <c r="D605" i="51"/>
  <c r="H584" i="51"/>
  <c r="D596" i="51"/>
  <c r="H589" i="51"/>
  <c r="D601" i="51"/>
  <c r="H588" i="51"/>
  <c r="D600" i="51"/>
  <c r="H590" i="51"/>
  <c r="D602" i="51"/>
  <c r="H583" i="51"/>
  <c r="D595" i="51"/>
  <c r="H609" i="51"/>
  <c r="D621" i="51"/>
  <c r="H621" i="51" s="1"/>
  <c r="D610" i="51"/>
  <c r="H598" i="51"/>
  <c r="C596" i="51"/>
  <c r="G584" i="51"/>
  <c r="G588" i="51"/>
  <c r="C600" i="51"/>
  <c r="C605" i="51"/>
  <c r="G593" i="51"/>
  <c r="G586" i="51"/>
  <c r="C598" i="51"/>
  <c r="C609" i="51"/>
  <c r="G597" i="51"/>
  <c r="C595" i="51"/>
  <c r="G583" i="51"/>
  <c r="G589" i="51"/>
  <c r="C601" i="51"/>
  <c r="G582" i="51"/>
  <c r="C594" i="51"/>
  <c r="G590" i="51"/>
  <c r="C602" i="51"/>
  <c r="H33" i="52" l="1"/>
  <c r="I34" i="52"/>
  <c r="H602" i="51"/>
  <c r="D614" i="51"/>
  <c r="H601" i="51"/>
  <c r="D613" i="51"/>
  <c r="H605" i="51"/>
  <c r="D617" i="51"/>
  <c r="H617" i="51" s="1"/>
  <c r="D607" i="51"/>
  <c r="H595" i="51"/>
  <c r="H600" i="51"/>
  <c r="D612" i="51"/>
  <c r="D608" i="51"/>
  <c r="H596" i="51"/>
  <c r="H594" i="51"/>
  <c r="D606" i="51"/>
  <c r="H610" i="51"/>
  <c r="D622" i="51"/>
  <c r="H622" i="51" s="1"/>
  <c r="G602" i="51"/>
  <c r="C614" i="51"/>
  <c r="G594" i="51"/>
  <c r="C606" i="51"/>
  <c r="G598" i="51"/>
  <c r="C610" i="51"/>
  <c r="C612" i="51"/>
  <c r="G600" i="51"/>
  <c r="G595" i="51"/>
  <c r="C607" i="51"/>
  <c r="C613" i="51"/>
  <c r="G601" i="51"/>
  <c r="C621" i="51"/>
  <c r="G621" i="51" s="1"/>
  <c r="G609" i="51"/>
  <c r="C617" i="51"/>
  <c r="G617" i="51" s="1"/>
  <c r="G605" i="51"/>
  <c r="C608" i="51"/>
  <c r="G596" i="51"/>
  <c r="I35" i="52" l="1"/>
  <c r="H34" i="52"/>
  <c r="H613" i="51"/>
  <c r="D625" i="51"/>
  <c r="H625" i="51" s="1"/>
  <c r="H608" i="51"/>
  <c r="D620" i="51"/>
  <c r="H620" i="51" s="1"/>
  <c r="H607" i="51"/>
  <c r="D619" i="51"/>
  <c r="H619" i="51" s="1"/>
  <c r="H606" i="51"/>
  <c r="D618" i="51"/>
  <c r="H618" i="51" s="1"/>
  <c r="H612" i="51"/>
  <c r="D624" i="51"/>
  <c r="H624" i="51" s="1"/>
  <c r="H614" i="51"/>
  <c r="D626" i="51"/>
  <c r="H626" i="51" s="1"/>
  <c r="G606" i="51"/>
  <c r="C618" i="51"/>
  <c r="G618" i="51" s="1"/>
  <c r="G612" i="51"/>
  <c r="C624" i="51"/>
  <c r="G624" i="51" s="1"/>
  <c r="G607" i="51"/>
  <c r="C619" i="51"/>
  <c r="G619" i="51" s="1"/>
  <c r="G610" i="51"/>
  <c r="C622" i="51"/>
  <c r="G622" i="51" s="1"/>
  <c r="G614" i="51"/>
  <c r="C626" i="51"/>
  <c r="G626" i="51" s="1"/>
  <c r="C625" i="51"/>
  <c r="G625" i="51" s="1"/>
  <c r="G613" i="51"/>
  <c r="C620" i="51"/>
  <c r="G620" i="51" s="1"/>
  <c r="G608" i="51"/>
  <c r="H35" i="52" l="1"/>
  <c r="I36" i="52"/>
  <c r="I37" i="52" l="1"/>
  <c r="H36" i="52"/>
  <c r="H37" i="52" l="1"/>
  <c r="I38" i="52"/>
  <c r="I39" i="52" l="1"/>
  <c r="H38" i="52"/>
  <c r="I40" i="52" l="1"/>
  <c r="H39" i="52"/>
  <c r="I41" i="52" l="1"/>
  <c r="H40" i="52"/>
  <c r="I42" i="52" l="1"/>
  <c r="H41" i="52"/>
  <c r="I43" i="52" l="1"/>
  <c r="H42" i="52"/>
  <c r="I44" i="52" l="1"/>
  <c r="H43" i="52"/>
  <c r="H44" i="52" l="1"/>
  <c r="I45" i="52"/>
  <c r="I46" i="52" l="1"/>
  <c r="H45" i="52"/>
  <c r="I47" i="52" l="1"/>
  <c r="H46" i="52"/>
  <c r="H47" i="52" l="1"/>
  <c r="I48" i="52"/>
  <c r="H48" i="52" l="1"/>
  <c r="I49" i="52"/>
  <c r="I50" i="52" l="1"/>
  <c r="H49" i="52"/>
  <c r="I51" i="52" l="1"/>
  <c r="H50" i="52"/>
  <c r="H51" i="52" l="1"/>
  <c r="I52" i="52"/>
  <c r="H52" i="52" l="1"/>
  <c r="I53" i="52"/>
  <c r="H53" i="52" l="1"/>
  <c r="CK50" i="19" l="1"/>
  <c r="CK51" i="19" s="1"/>
  <c r="CK52" i="19" s="1"/>
  <c r="CK53" i="19" s="1"/>
  <c r="CK54" i="19" s="1"/>
  <c r="CK55" i="19" s="1"/>
  <c r="CK56" i="19" s="1"/>
  <c r="CK57" i="19" s="1"/>
  <c r="CK58" i="19" s="1"/>
  <c r="CK59" i="19" s="1"/>
  <c r="CK60" i="19" s="1"/>
  <c r="CK61" i="19" s="1"/>
  <c r="CK62" i="19" s="1"/>
  <c r="CK63" i="19" s="1"/>
  <c r="CK64" i="19" s="1"/>
  <c r="CK65" i="19" s="1"/>
  <c r="CK66" i="19" s="1"/>
  <c r="CK67" i="19" s="1"/>
  <c r="CK68" i="19" s="1"/>
  <c r="CK69" i="19" s="1"/>
  <c r="CK70" i="19" s="1"/>
  <c r="CK71" i="19" s="1"/>
  <c r="CK72" i="19" s="1"/>
  <c r="CK73" i="19" s="1"/>
  <c r="CK74" i="19" s="1"/>
  <c r="CK75" i="19" s="1"/>
  <c r="T50" i="19" l="1"/>
  <c r="T51" i="19" s="1"/>
  <c r="T52" i="19" s="1"/>
  <c r="T53" i="19" s="1"/>
  <c r="T54" i="19" s="1"/>
  <c r="T55" i="19" s="1"/>
  <c r="T56" i="19" s="1"/>
  <c r="T57" i="19" s="1"/>
  <c r="T58" i="19" s="1"/>
  <c r="T59" i="19" s="1"/>
  <c r="T60" i="19" s="1"/>
  <c r="T61" i="19" s="1"/>
  <c r="T62" i="19" s="1"/>
  <c r="T63" i="19" s="1"/>
  <c r="T64" i="19" s="1"/>
  <c r="T65" i="19" s="1"/>
  <c r="T66" i="19" s="1"/>
  <c r="T67" i="19" s="1"/>
  <c r="T68" i="19" s="1"/>
  <c r="T69" i="19" s="1"/>
  <c r="T70" i="19" s="1"/>
  <c r="T71" i="19" s="1"/>
  <c r="T72" i="19" s="1"/>
  <c r="T73" i="19" s="1"/>
  <c r="T74" i="19" s="1"/>
  <c r="T75" i="19" s="1"/>
  <c r="S50" i="19"/>
  <c r="Q299" i="2"/>
  <c r="P299" i="2"/>
  <c r="S51" i="19" l="1"/>
  <c r="R50" i="19"/>
  <c r="R51" i="19" s="1"/>
  <c r="R52" i="19" s="1"/>
  <c r="R53" i="19" s="1"/>
  <c r="R54" i="19" s="1"/>
  <c r="R55" i="19" s="1"/>
  <c r="R56" i="19" s="1"/>
  <c r="R57" i="19" s="1"/>
  <c r="R58" i="19" s="1"/>
  <c r="R59" i="19" s="1"/>
  <c r="R60" i="19" s="1"/>
  <c r="R61" i="19" s="1"/>
  <c r="R62" i="19" s="1"/>
  <c r="R63" i="19" s="1"/>
  <c r="R64" i="19" s="1"/>
  <c r="R65" i="19" s="1"/>
  <c r="R66" i="19" s="1"/>
  <c r="R67" i="19" s="1"/>
  <c r="R68" i="19" s="1"/>
  <c r="R69" i="19" s="1"/>
  <c r="R70" i="19" s="1"/>
  <c r="R71" i="19" s="1"/>
  <c r="R72" i="19" s="1"/>
  <c r="R73" i="19" s="1"/>
  <c r="R74" i="19" s="1"/>
  <c r="R75" i="19" s="1"/>
  <c r="AB299" i="2"/>
  <c r="AB300" i="2"/>
  <c r="O299" i="2"/>
  <c r="Q50" i="19"/>
  <c r="Q51" i="19" s="1"/>
  <c r="Q52" i="19" s="1"/>
  <c r="Q53" i="19" s="1"/>
  <c r="Q54" i="19" s="1"/>
  <c r="Q55" i="19" s="1"/>
  <c r="Q56" i="19" s="1"/>
  <c r="Q57" i="19" s="1"/>
  <c r="Q58" i="19" s="1"/>
  <c r="Q59" i="19" s="1"/>
  <c r="Q60" i="19" s="1"/>
  <c r="Q61" i="19" s="1"/>
  <c r="Q62" i="19" s="1"/>
  <c r="Q63" i="19" s="1"/>
  <c r="Q64" i="19" s="1"/>
  <c r="Q65" i="19" s="1"/>
  <c r="Q66" i="19" s="1"/>
  <c r="Q67" i="19" s="1"/>
  <c r="Q68" i="19" s="1"/>
  <c r="Q69" i="19" s="1"/>
  <c r="Q70" i="19" s="1"/>
  <c r="Q71" i="19" s="1"/>
  <c r="Q72" i="19" s="1"/>
  <c r="Q73" i="19" s="1"/>
  <c r="Q74" i="19" s="1"/>
  <c r="Q75" i="19" s="1"/>
  <c r="R299" i="2"/>
  <c r="S52" i="19" l="1"/>
  <c r="CP50" i="19" l="1"/>
  <c r="CP51" i="19" s="1"/>
  <c r="CP52" i="19" s="1"/>
  <c r="CP53" i="19" s="1"/>
  <c r="CP54" i="19" s="1"/>
  <c r="CP55" i="19" s="1"/>
  <c r="CP56" i="19" s="1"/>
  <c r="CP57" i="19" s="1"/>
  <c r="CP58" i="19" s="1"/>
  <c r="CP59" i="19" s="1"/>
  <c r="CP60" i="19" s="1"/>
  <c r="CP61" i="19" s="1"/>
  <c r="CP62" i="19" s="1"/>
  <c r="CP63" i="19" s="1"/>
  <c r="CP64" i="19" s="1"/>
  <c r="CP65" i="19" s="1"/>
  <c r="CP66" i="19" s="1"/>
  <c r="CP67" i="19" s="1"/>
  <c r="CP68" i="19" s="1"/>
  <c r="CP69" i="19" s="1"/>
  <c r="CP70" i="19" s="1"/>
  <c r="CP71" i="19" s="1"/>
  <c r="CP72" i="19" s="1"/>
  <c r="CP73" i="19" s="1"/>
  <c r="CP74" i="19" s="1"/>
  <c r="CP75" i="19" s="1"/>
  <c r="CP76" i="19" s="1"/>
  <c r="CP77" i="19" s="1"/>
  <c r="S53" i="19"/>
  <c r="O50" i="19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67" i="19" s="1"/>
  <c r="O68" i="19" s="1"/>
  <c r="O69" i="19" s="1"/>
  <c r="O70" i="19" s="1"/>
  <c r="O71" i="19" s="1"/>
  <c r="O72" i="19" s="1"/>
  <c r="O73" i="19" s="1"/>
  <c r="O74" i="19" s="1"/>
  <c r="O75" i="19" s="1"/>
  <c r="N50" i="19"/>
  <c r="M50" i="19"/>
  <c r="M51" i="19" s="1"/>
  <c r="M52" i="19" s="1"/>
  <c r="M53" i="19" s="1"/>
  <c r="M54" i="19" s="1"/>
  <c r="M55" i="19" s="1"/>
  <c r="M56" i="19" s="1"/>
  <c r="M57" i="19" s="1"/>
  <c r="M58" i="19" s="1"/>
  <c r="M59" i="19" s="1"/>
  <c r="M60" i="19" s="1"/>
  <c r="M61" i="19" s="1"/>
  <c r="M62" i="19" s="1"/>
  <c r="M63" i="19" s="1"/>
  <c r="M64" i="19" s="1"/>
  <c r="M65" i="19" s="1"/>
  <c r="M66" i="19" s="1"/>
  <c r="M67" i="19" s="1"/>
  <c r="M68" i="19" s="1"/>
  <c r="M69" i="19" s="1"/>
  <c r="M70" i="19" s="1"/>
  <c r="M71" i="19" s="1"/>
  <c r="M72" i="19" s="1"/>
  <c r="M73" i="19" s="1"/>
  <c r="M74" i="19" s="1"/>
  <c r="M75" i="19" s="1"/>
  <c r="N51" i="19" l="1"/>
  <c r="S54" i="19"/>
  <c r="CO50" i="19"/>
  <c r="CO51" i="19" s="1"/>
  <c r="CO52" i="19" s="1"/>
  <c r="CO53" i="19" s="1"/>
  <c r="CO54" i="19" s="1"/>
  <c r="CO55" i="19" s="1"/>
  <c r="CO56" i="19" s="1"/>
  <c r="CO57" i="19" s="1"/>
  <c r="CO58" i="19" s="1"/>
  <c r="CO59" i="19" s="1"/>
  <c r="CO60" i="19" s="1"/>
  <c r="CO61" i="19" s="1"/>
  <c r="CO62" i="19" s="1"/>
  <c r="CO63" i="19" s="1"/>
  <c r="CO64" i="19" s="1"/>
  <c r="CO65" i="19" s="1"/>
  <c r="CO66" i="19" s="1"/>
  <c r="CO67" i="19" s="1"/>
  <c r="CO68" i="19" s="1"/>
  <c r="CO69" i="19" s="1"/>
  <c r="CO70" i="19" s="1"/>
  <c r="CO71" i="19" s="1"/>
  <c r="CO72" i="19" s="1"/>
  <c r="CO73" i="19" s="1"/>
  <c r="CO74" i="19" s="1"/>
  <c r="CO75" i="19" s="1"/>
  <c r="CO76" i="19" s="1"/>
  <c r="CO77" i="19" s="1"/>
  <c r="CQ50" i="19"/>
  <c r="CQ51" i="19" s="1"/>
  <c r="CQ52" i="19" s="1"/>
  <c r="CQ53" i="19" s="1"/>
  <c r="CQ54" i="19" s="1"/>
  <c r="CQ55" i="19" s="1"/>
  <c r="CQ56" i="19" s="1"/>
  <c r="CQ57" i="19" s="1"/>
  <c r="CQ58" i="19" s="1"/>
  <c r="CQ59" i="19" s="1"/>
  <c r="CQ60" i="19" s="1"/>
  <c r="CQ61" i="19" s="1"/>
  <c r="CQ62" i="19" s="1"/>
  <c r="CQ63" i="19" s="1"/>
  <c r="CQ64" i="19" s="1"/>
  <c r="CQ65" i="19" s="1"/>
  <c r="CQ66" i="19" s="1"/>
  <c r="CQ67" i="19" s="1"/>
  <c r="CQ68" i="19" s="1"/>
  <c r="CQ69" i="19" s="1"/>
  <c r="CQ70" i="19" s="1"/>
  <c r="CQ71" i="19" s="1"/>
  <c r="CQ72" i="19" s="1"/>
  <c r="CQ73" i="19" s="1"/>
  <c r="CQ74" i="19" s="1"/>
  <c r="CQ75" i="19" s="1"/>
  <c r="CQ76" i="19" s="1"/>
  <c r="CQ77" i="19" s="1"/>
  <c r="S55" i="19" l="1"/>
  <c r="N52" i="19"/>
  <c r="AA410" i="21"/>
  <c r="N53" i="19" l="1"/>
  <c r="S56" i="19"/>
  <c r="AC579" i="21"/>
  <c r="AC591" i="21" s="1"/>
  <c r="AC603" i="21" s="1"/>
  <c r="AC615" i="21" s="1"/>
  <c r="AC627" i="21" s="1"/>
  <c r="AC639" i="21" s="1"/>
  <c r="AC651" i="21" s="1"/>
  <c r="AC663" i="21" s="1"/>
  <c r="AC675" i="21" s="1"/>
  <c r="AC687" i="21" s="1"/>
  <c r="AC699" i="21" s="1"/>
  <c r="AC711" i="21" s="1"/>
  <c r="AC723" i="21" s="1"/>
  <c r="AC735" i="21" s="1"/>
  <c r="AC571" i="21"/>
  <c r="AC583" i="21" s="1"/>
  <c r="AC595" i="21" s="1"/>
  <c r="AC607" i="21" s="1"/>
  <c r="AC619" i="21" s="1"/>
  <c r="AC631" i="21" s="1"/>
  <c r="AC643" i="21" s="1"/>
  <c r="AC655" i="21" s="1"/>
  <c r="AC667" i="21" s="1"/>
  <c r="AC679" i="21" s="1"/>
  <c r="AC691" i="21" s="1"/>
  <c r="AC703" i="21" s="1"/>
  <c r="AC715" i="21" s="1"/>
  <c r="AC727" i="21" s="1"/>
  <c r="AC572" i="21"/>
  <c r="AC584" i="21" s="1"/>
  <c r="AC596" i="21" s="1"/>
  <c r="AC608" i="21" s="1"/>
  <c r="AC620" i="21" s="1"/>
  <c r="AC632" i="21" s="1"/>
  <c r="AC644" i="21" s="1"/>
  <c r="AC656" i="21" s="1"/>
  <c r="AC668" i="21" s="1"/>
  <c r="AC680" i="21" s="1"/>
  <c r="AC692" i="21" s="1"/>
  <c r="AC704" i="21" s="1"/>
  <c r="AC716" i="21" s="1"/>
  <c r="AC728" i="21" s="1"/>
  <c r="AC580" i="21"/>
  <c r="AC592" i="21" s="1"/>
  <c r="AC604" i="21" s="1"/>
  <c r="AC616" i="21" s="1"/>
  <c r="AC628" i="21" s="1"/>
  <c r="AC640" i="21" s="1"/>
  <c r="AC652" i="21" s="1"/>
  <c r="AC664" i="21" s="1"/>
  <c r="AC676" i="21" s="1"/>
  <c r="AC688" i="21" s="1"/>
  <c r="AC700" i="21" s="1"/>
  <c r="AC712" i="21" s="1"/>
  <c r="AC724" i="21" s="1"/>
  <c r="AC736" i="21" s="1"/>
  <c r="S57" i="19" l="1"/>
  <c r="N54" i="19"/>
  <c r="G578" i="21"/>
  <c r="G590" i="21" s="1"/>
  <c r="G602" i="21" s="1"/>
  <c r="G614" i="21" s="1"/>
  <c r="G626" i="21" s="1"/>
  <c r="G638" i="21" s="1"/>
  <c r="G650" i="21" s="1"/>
  <c r="G662" i="21" s="1"/>
  <c r="G674" i="21" s="1"/>
  <c r="G686" i="21" s="1"/>
  <c r="G698" i="21" s="1"/>
  <c r="G710" i="21" s="1"/>
  <c r="G722" i="21" s="1"/>
  <c r="G734" i="21" s="1"/>
  <c r="Y579" i="21"/>
  <c r="Y591" i="21" s="1"/>
  <c r="Y603" i="21" s="1"/>
  <c r="Y615" i="21" s="1"/>
  <c r="Y627" i="21" s="1"/>
  <c r="Y639" i="21" s="1"/>
  <c r="Y651" i="21" s="1"/>
  <c r="Y663" i="21" s="1"/>
  <c r="Y675" i="21" s="1"/>
  <c r="Y687" i="21" s="1"/>
  <c r="Y699" i="21" s="1"/>
  <c r="Y711" i="21" s="1"/>
  <c r="Y723" i="21" s="1"/>
  <c r="Y735" i="21" s="1"/>
  <c r="H579" i="21"/>
  <c r="H591" i="21" s="1"/>
  <c r="H603" i="21" s="1"/>
  <c r="H615" i="21" s="1"/>
  <c r="H627" i="21" s="1"/>
  <c r="H639" i="21" s="1"/>
  <c r="H651" i="21" s="1"/>
  <c r="H663" i="21" s="1"/>
  <c r="H675" i="21" s="1"/>
  <c r="H687" i="21" s="1"/>
  <c r="H699" i="21" s="1"/>
  <c r="H711" i="21" s="1"/>
  <c r="H723" i="21" s="1"/>
  <c r="H735" i="21" s="1"/>
  <c r="Y571" i="21"/>
  <c r="Y583" i="21" s="1"/>
  <c r="Y595" i="21" s="1"/>
  <c r="Y607" i="21" s="1"/>
  <c r="Y619" i="21" s="1"/>
  <c r="Y631" i="21" s="1"/>
  <c r="Y643" i="21" s="1"/>
  <c r="Y655" i="21" s="1"/>
  <c r="Y667" i="21" s="1"/>
  <c r="Y679" i="21" s="1"/>
  <c r="Y691" i="21" s="1"/>
  <c r="Y703" i="21" s="1"/>
  <c r="Y715" i="21" s="1"/>
  <c r="Y727" i="21" s="1"/>
  <c r="H571" i="21"/>
  <c r="H583" i="21" s="1"/>
  <c r="H595" i="21" s="1"/>
  <c r="H607" i="21" s="1"/>
  <c r="H619" i="21" s="1"/>
  <c r="H631" i="21" s="1"/>
  <c r="H643" i="21" s="1"/>
  <c r="H655" i="21" s="1"/>
  <c r="H667" i="21" s="1"/>
  <c r="H679" i="21" s="1"/>
  <c r="H691" i="21" s="1"/>
  <c r="H703" i="21" s="1"/>
  <c r="H715" i="21" s="1"/>
  <c r="H727" i="21" s="1"/>
  <c r="X578" i="21"/>
  <c r="X590" i="21" s="1"/>
  <c r="X602" i="21" s="1"/>
  <c r="X614" i="21" s="1"/>
  <c r="X626" i="21" s="1"/>
  <c r="X638" i="21" s="1"/>
  <c r="X650" i="21" s="1"/>
  <c r="X662" i="21" s="1"/>
  <c r="X674" i="21" s="1"/>
  <c r="X686" i="21" s="1"/>
  <c r="X698" i="21" s="1"/>
  <c r="X710" i="21" s="1"/>
  <c r="X722" i="21" s="1"/>
  <c r="X734" i="21" s="1"/>
  <c r="G574" i="21"/>
  <c r="G586" i="21" s="1"/>
  <c r="G598" i="21" s="1"/>
  <c r="G610" i="21" s="1"/>
  <c r="G622" i="21" s="1"/>
  <c r="G634" i="21" s="1"/>
  <c r="G646" i="21" s="1"/>
  <c r="G658" i="21" s="1"/>
  <c r="G670" i="21" s="1"/>
  <c r="G682" i="21" s="1"/>
  <c r="G694" i="21" s="1"/>
  <c r="G706" i="21" s="1"/>
  <c r="G718" i="21" s="1"/>
  <c r="G730" i="21" s="1"/>
  <c r="AC576" i="21"/>
  <c r="AC588" i="21" s="1"/>
  <c r="AC600" i="21" s="1"/>
  <c r="AC612" i="21" s="1"/>
  <c r="AC624" i="21" s="1"/>
  <c r="AC636" i="21" s="1"/>
  <c r="AC648" i="21" s="1"/>
  <c r="AC660" i="21" s="1"/>
  <c r="AC672" i="21" s="1"/>
  <c r="AC684" i="21" s="1"/>
  <c r="AC696" i="21" s="1"/>
  <c r="AC708" i="21" s="1"/>
  <c r="AC720" i="21" s="1"/>
  <c r="AC732" i="21" s="1"/>
  <c r="H576" i="21"/>
  <c r="H588" i="21" s="1"/>
  <c r="H600" i="21" s="1"/>
  <c r="H612" i="21" s="1"/>
  <c r="H624" i="21" s="1"/>
  <c r="H636" i="21" s="1"/>
  <c r="H648" i="21" s="1"/>
  <c r="H660" i="21" s="1"/>
  <c r="H672" i="21" s="1"/>
  <c r="H684" i="21" s="1"/>
  <c r="H696" i="21" s="1"/>
  <c r="H708" i="21" s="1"/>
  <c r="H720" i="21" s="1"/>
  <c r="H732" i="21" s="1"/>
  <c r="Y576" i="21"/>
  <c r="Y588" i="21" s="1"/>
  <c r="Y600" i="21" s="1"/>
  <c r="Y612" i="21" s="1"/>
  <c r="Y624" i="21" s="1"/>
  <c r="Y636" i="21" s="1"/>
  <c r="Y648" i="21" s="1"/>
  <c r="Y660" i="21" s="1"/>
  <c r="Y672" i="21" s="1"/>
  <c r="Y684" i="21" s="1"/>
  <c r="Y696" i="21" s="1"/>
  <c r="Y708" i="21" s="1"/>
  <c r="Y720" i="21" s="1"/>
  <c r="Y732" i="21" s="1"/>
  <c r="X574" i="21"/>
  <c r="X586" i="21" s="1"/>
  <c r="X598" i="21" s="1"/>
  <c r="X610" i="21" s="1"/>
  <c r="X622" i="21" s="1"/>
  <c r="X634" i="21" s="1"/>
  <c r="X646" i="21" s="1"/>
  <c r="X658" i="21" s="1"/>
  <c r="X670" i="21" s="1"/>
  <c r="X682" i="21" s="1"/>
  <c r="X694" i="21" s="1"/>
  <c r="X706" i="21" s="1"/>
  <c r="X718" i="21" s="1"/>
  <c r="X730" i="21" s="1"/>
  <c r="G570" i="21"/>
  <c r="G582" i="21" s="1"/>
  <c r="G594" i="21" s="1"/>
  <c r="G606" i="21" s="1"/>
  <c r="G618" i="21" s="1"/>
  <c r="G630" i="21" s="1"/>
  <c r="G642" i="21" s="1"/>
  <c r="G654" i="21" s="1"/>
  <c r="G666" i="21" s="1"/>
  <c r="G678" i="21" s="1"/>
  <c r="G690" i="21" s="1"/>
  <c r="G702" i="21" s="1"/>
  <c r="G714" i="21" s="1"/>
  <c r="G726" i="21" s="1"/>
  <c r="AC575" i="21"/>
  <c r="AC587" i="21" s="1"/>
  <c r="AC599" i="21" s="1"/>
  <c r="AC611" i="21" s="1"/>
  <c r="AC623" i="21" s="1"/>
  <c r="AC635" i="21" s="1"/>
  <c r="AC647" i="21" s="1"/>
  <c r="AC659" i="21" s="1"/>
  <c r="AC671" i="21" s="1"/>
  <c r="AC683" i="21" s="1"/>
  <c r="AC695" i="21" s="1"/>
  <c r="AC707" i="21" s="1"/>
  <c r="AC719" i="21" s="1"/>
  <c r="AC731" i="21" s="1"/>
  <c r="Y575" i="21"/>
  <c r="Y587" i="21" s="1"/>
  <c r="Y599" i="21" s="1"/>
  <c r="Y611" i="21" s="1"/>
  <c r="Y623" i="21" s="1"/>
  <c r="Y635" i="21" s="1"/>
  <c r="Y647" i="21" s="1"/>
  <c r="Y659" i="21" s="1"/>
  <c r="Y671" i="21" s="1"/>
  <c r="Y683" i="21" s="1"/>
  <c r="Y695" i="21" s="1"/>
  <c r="Y707" i="21" s="1"/>
  <c r="Y719" i="21" s="1"/>
  <c r="Y731" i="21" s="1"/>
  <c r="H575" i="21"/>
  <c r="H587" i="21" s="1"/>
  <c r="H599" i="21" s="1"/>
  <c r="H611" i="21" s="1"/>
  <c r="H623" i="21" s="1"/>
  <c r="H635" i="21" s="1"/>
  <c r="H647" i="21" s="1"/>
  <c r="H659" i="21" s="1"/>
  <c r="H671" i="21" s="1"/>
  <c r="H683" i="21" s="1"/>
  <c r="H695" i="21" s="1"/>
  <c r="H707" i="21" s="1"/>
  <c r="H719" i="21" s="1"/>
  <c r="H731" i="21" s="1"/>
  <c r="X570" i="21"/>
  <c r="X582" i="21" s="1"/>
  <c r="X594" i="21" s="1"/>
  <c r="X606" i="21" s="1"/>
  <c r="X618" i="21" s="1"/>
  <c r="X630" i="21" s="1"/>
  <c r="X642" i="21" s="1"/>
  <c r="X654" i="21" s="1"/>
  <c r="X666" i="21" s="1"/>
  <c r="X678" i="21" s="1"/>
  <c r="X690" i="21" s="1"/>
  <c r="X702" i="21" s="1"/>
  <c r="X714" i="21" s="1"/>
  <c r="X726" i="21" s="1"/>
  <c r="Y580" i="21"/>
  <c r="Y592" i="21" s="1"/>
  <c r="Y604" i="21" s="1"/>
  <c r="Y616" i="21" s="1"/>
  <c r="Y628" i="21" s="1"/>
  <c r="Y640" i="21" s="1"/>
  <c r="Y652" i="21" s="1"/>
  <c r="Y664" i="21" s="1"/>
  <c r="Y676" i="21" s="1"/>
  <c r="Y688" i="21" s="1"/>
  <c r="Y700" i="21" s="1"/>
  <c r="Y712" i="21" s="1"/>
  <c r="Y724" i="21" s="1"/>
  <c r="Y736" i="21" s="1"/>
  <c r="H580" i="21"/>
  <c r="H592" i="21" s="1"/>
  <c r="H604" i="21" s="1"/>
  <c r="H616" i="21" s="1"/>
  <c r="H628" i="21" s="1"/>
  <c r="H640" i="21" s="1"/>
  <c r="H652" i="21" s="1"/>
  <c r="H664" i="21" s="1"/>
  <c r="H676" i="21" s="1"/>
  <c r="H688" i="21" s="1"/>
  <c r="H700" i="21" s="1"/>
  <c r="H712" i="21" s="1"/>
  <c r="H724" i="21" s="1"/>
  <c r="H736" i="21" s="1"/>
  <c r="H572" i="21"/>
  <c r="H584" i="21" s="1"/>
  <c r="H596" i="21" s="1"/>
  <c r="H608" i="21" s="1"/>
  <c r="H620" i="21" s="1"/>
  <c r="H632" i="21" s="1"/>
  <c r="H644" i="21" s="1"/>
  <c r="H656" i="21" s="1"/>
  <c r="H668" i="21" s="1"/>
  <c r="H680" i="21" s="1"/>
  <c r="H692" i="21" s="1"/>
  <c r="H704" i="21" s="1"/>
  <c r="H716" i="21" s="1"/>
  <c r="H728" i="21" s="1"/>
  <c r="Y572" i="21"/>
  <c r="Y584" i="21" s="1"/>
  <c r="Y596" i="21" s="1"/>
  <c r="Y608" i="21" s="1"/>
  <c r="Y620" i="21" s="1"/>
  <c r="Y632" i="21" s="1"/>
  <c r="Y644" i="21" s="1"/>
  <c r="Y656" i="21" s="1"/>
  <c r="Y668" i="21" s="1"/>
  <c r="Y680" i="21" s="1"/>
  <c r="Y692" i="21" s="1"/>
  <c r="Y704" i="21" s="1"/>
  <c r="Y716" i="21" s="1"/>
  <c r="Y728" i="21" s="1"/>
  <c r="N55" i="19" l="1"/>
  <c r="S58" i="19"/>
  <c r="G575" i="21"/>
  <c r="G587" i="21" s="1"/>
  <c r="G599" i="21" s="1"/>
  <c r="G611" i="21" s="1"/>
  <c r="G623" i="21" s="1"/>
  <c r="G635" i="21" s="1"/>
  <c r="G647" i="21" s="1"/>
  <c r="G659" i="21" s="1"/>
  <c r="G671" i="21" s="1"/>
  <c r="G683" i="21" s="1"/>
  <c r="G695" i="21" s="1"/>
  <c r="G707" i="21" s="1"/>
  <c r="G719" i="21" s="1"/>
  <c r="G731" i="21" s="1"/>
  <c r="AC578" i="21"/>
  <c r="AC590" i="21" s="1"/>
  <c r="AC602" i="21" s="1"/>
  <c r="AC614" i="21" s="1"/>
  <c r="AC626" i="21" s="1"/>
  <c r="AC638" i="21" s="1"/>
  <c r="AC650" i="21" s="1"/>
  <c r="AC662" i="21" s="1"/>
  <c r="AC674" i="21" s="1"/>
  <c r="AC686" i="21" s="1"/>
  <c r="AC698" i="21" s="1"/>
  <c r="AC710" i="21" s="1"/>
  <c r="AC722" i="21" s="1"/>
  <c r="AC734" i="21" s="1"/>
  <c r="Y578" i="21"/>
  <c r="Y590" i="21" s="1"/>
  <c r="Y602" i="21" s="1"/>
  <c r="Y614" i="21" s="1"/>
  <c r="Y626" i="21" s="1"/>
  <c r="Y638" i="21" s="1"/>
  <c r="Y650" i="21" s="1"/>
  <c r="Y662" i="21" s="1"/>
  <c r="Y674" i="21" s="1"/>
  <c r="Y686" i="21" s="1"/>
  <c r="Y698" i="21" s="1"/>
  <c r="Y710" i="21" s="1"/>
  <c r="Y722" i="21" s="1"/>
  <c r="Y734" i="21" s="1"/>
  <c r="H578" i="21"/>
  <c r="H590" i="21" s="1"/>
  <c r="H602" i="21" s="1"/>
  <c r="H614" i="21" s="1"/>
  <c r="H626" i="21" s="1"/>
  <c r="H638" i="21" s="1"/>
  <c r="H650" i="21" s="1"/>
  <c r="H662" i="21" s="1"/>
  <c r="H674" i="21" s="1"/>
  <c r="H686" i="21" s="1"/>
  <c r="H698" i="21" s="1"/>
  <c r="H710" i="21" s="1"/>
  <c r="H722" i="21" s="1"/>
  <c r="H734" i="21" s="1"/>
  <c r="X580" i="21"/>
  <c r="X592" i="21" s="1"/>
  <c r="X604" i="21" s="1"/>
  <c r="X616" i="21" s="1"/>
  <c r="X628" i="21" s="1"/>
  <c r="X640" i="21" s="1"/>
  <c r="X652" i="21" s="1"/>
  <c r="X664" i="21" s="1"/>
  <c r="X676" i="21" s="1"/>
  <c r="X688" i="21" s="1"/>
  <c r="X700" i="21" s="1"/>
  <c r="X712" i="21" s="1"/>
  <c r="X724" i="21" s="1"/>
  <c r="X736" i="21" s="1"/>
  <c r="AC577" i="21"/>
  <c r="AC589" i="21" s="1"/>
  <c r="AC601" i="21" s="1"/>
  <c r="AC613" i="21" s="1"/>
  <c r="AC625" i="21" s="1"/>
  <c r="AC637" i="21" s="1"/>
  <c r="AC649" i="21" s="1"/>
  <c r="AC661" i="21" s="1"/>
  <c r="AC673" i="21" s="1"/>
  <c r="AC685" i="21" s="1"/>
  <c r="AC697" i="21" s="1"/>
  <c r="AC709" i="21" s="1"/>
  <c r="AC721" i="21" s="1"/>
  <c r="AC733" i="21" s="1"/>
  <c r="Y577" i="21"/>
  <c r="Y589" i="21" s="1"/>
  <c r="Y601" i="21" s="1"/>
  <c r="Y613" i="21" s="1"/>
  <c r="Y625" i="21" s="1"/>
  <c r="Y637" i="21" s="1"/>
  <c r="Y649" i="21" s="1"/>
  <c r="Y661" i="21" s="1"/>
  <c r="Y673" i="21" s="1"/>
  <c r="Y685" i="21" s="1"/>
  <c r="Y697" i="21" s="1"/>
  <c r="Y709" i="21" s="1"/>
  <c r="Y721" i="21" s="1"/>
  <c r="Y733" i="21" s="1"/>
  <c r="H577" i="21"/>
  <c r="H589" i="21" s="1"/>
  <c r="H601" i="21" s="1"/>
  <c r="H613" i="21" s="1"/>
  <c r="H625" i="21" s="1"/>
  <c r="H637" i="21" s="1"/>
  <c r="H649" i="21" s="1"/>
  <c r="H661" i="21" s="1"/>
  <c r="H673" i="21" s="1"/>
  <c r="H685" i="21" s="1"/>
  <c r="H697" i="21" s="1"/>
  <c r="H709" i="21" s="1"/>
  <c r="H721" i="21" s="1"/>
  <c r="H733" i="21" s="1"/>
  <c r="X579" i="21"/>
  <c r="X591" i="21" s="1"/>
  <c r="X603" i="21" s="1"/>
  <c r="X615" i="21" s="1"/>
  <c r="X627" i="21" s="1"/>
  <c r="X639" i="21" s="1"/>
  <c r="X651" i="21" s="1"/>
  <c r="X663" i="21" s="1"/>
  <c r="X675" i="21" s="1"/>
  <c r="X687" i="21" s="1"/>
  <c r="X699" i="21" s="1"/>
  <c r="X711" i="21" s="1"/>
  <c r="X723" i="21" s="1"/>
  <c r="X735" i="21" s="1"/>
  <c r="G577" i="21"/>
  <c r="G589" i="21" s="1"/>
  <c r="G601" i="21" s="1"/>
  <c r="G613" i="21" s="1"/>
  <c r="G625" i="21" s="1"/>
  <c r="G637" i="21" s="1"/>
  <c r="G649" i="21" s="1"/>
  <c r="G661" i="21" s="1"/>
  <c r="G673" i="21" s="1"/>
  <c r="G685" i="21" s="1"/>
  <c r="G697" i="21" s="1"/>
  <c r="G709" i="21" s="1"/>
  <c r="G721" i="21" s="1"/>
  <c r="G733" i="21" s="1"/>
  <c r="AC573" i="21"/>
  <c r="AC585" i="21" s="1"/>
  <c r="AC597" i="21" s="1"/>
  <c r="AC609" i="21" s="1"/>
  <c r="AC621" i="21" s="1"/>
  <c r="AC633" i="21" s="1"/>
  <c r="AC645" i="21" s="1"/>
  <c r="AC657" i="21" s="1"/>
  <c r="AC669" i="21" s="1"/>
  <c r="AC681" i="21" s="1"/>
  <c r="AC693" i="21" s="1"/>
  <c r="AC705" i="21" s="1"/>
  <c r="AC717" i="21" s="1"/>
  <c r="AC729" i="21" s="1"/>
  <c r="Y573" i="21"/>
  <c r="Y585" i="21" s="1"/>
  <c r="Y597" i="21" s="1"/>
  <c r="Y609" i="21" s="1"/>
  <c r="Y621" i="21" s="1"/>
  <c r="Y633" i="21" s="1"/>
  <c r="Y645" i="21" s="1"/>
  <c r="Y657" i="21" s="1"/>
  <c r="Y669" i="21" s="1"/>
  <c r="Y681" i="21" s="1"/>
  <c r="Y693" i="21" s="1"/>
  <c r="Y705" i="21" s="1"/>
  <c r="Y717" i="21" s="1"/>
  <c r="Y729" i="21" s="1"/>
  <c r="H573" i="21"/>
  <c r="H585" i="21" s="1"/>
  <c r="H597" i="21" s="1"/>
  <c r="H609" i="21" s="1"/>
  <c r="H621" i="21" s="1"/>
  <c r="H633" i="21" s="1"/>
  <c r="H645" i="21" s="1"/>
  <c r="H657" i="21" s="1"/>
  <c r="H669" i="21" s="1"/>
  <c r="H681" i="21" s="1"/>
  <c r="H693" i="21" s="1"/>
  <c r="H705" i="21" s="1"/>
  <c r="H717" i="21" s="1"/>
  <c r="H729" i="21" s="1"/>
  <c r="X575" i="21"/>
  <c r="X587" i="21" s="1"/>
  <c r="X599" i="21" s="1"/>
  <c r="X611" i="21" s="1"/>
  <c r="X623" i="21" s="1"/>
  <c r="X635" i="21" s="1"/>
  <c r="X647" i="21" s="1"/>
  <c r="X659" i="21" s="1"/>
  <c r="X671" i="21" s="1"/>
  <c r="X683" i="21" s="1"/>
  <c r="X695" i="21" s="1"/>
  <c r="X707" i="21" s="1"/>
  <c r="X719" i="21" s="1"/>
  <c r="X731" i="21" s="1"/>
  <c r="G580" i="21"/>
  <c r="G592" i="21" s="1"/>
  <c r="G604" i="21" s="1"/>
  <c r="G616" i="21" s="1"/>
  <c r="G628" i="21" s="1"/>
  <c r="G640" i="21" s="1"/>
  <c r="G652" i="21" s="1"/>
  <c r="G664" i="21" s="1"/>
  <c r="G676" i="21" s="1"/>
  <c r="G688" i="21" s="1"/>
  <c r="G700" i="21" s="1"/>
  <c r="G712" i="21" s="1"/>
  <c r="G724" i="21" s="1"/>
  <c r="G736" i="21" s="1"/>
  <c r="G573" i="21"/>
  <c r="G585" i="21" s="1"/>
  <c r="G597" i="21" s="1"/>
  <c r="G609" i="21" s="1"/>
  <c r="G621" i="21" s="1"/>
  <c r="G633" i="21" s="1"/>
  <c r="G645" i="21" s="1"/>
  <c r="G657" i="21" s="1"/>
  <c r="G669" i="21" s="1"/>
  <c r="G681" i="21" s="1"/>
  <c r="G693" i="21" s="1"/>
  <c r="G705" i="21" s="1"/>
  <c r="G717" i="21" s="1"/>
  <c r="G729" i="21" s="1"/>
  <c r="X577" i="21"/>
  <c r="X589" i="21" s="1"/>
  <c r="X601" i="21" s="1"/>
  <c r="X613" i="21" s="1"/>
  <c r="X625" i="21" s="1"/>
  <c r="X637" i="21" s="1"/>
  <c r="X649" i="21" s="1"/>
  <c r="X661" i="21" s="1"/>
  <c r="X673" i="21" s="1"/>
  <c r="X685" i="21" s="1"/>
  <c r="X697" i="21" s="1"/>
  <c r="X709" i="21" s="1"/>
  <c r="X721" i="21" s="1"/>
  <c r="X733" i="21" s="1"/>
  <c r="G579" i="21"/>
  <c r="G591" i="21" s="1"/>
  <c r="G603" i="21" s="1"/>
  <c r="G615" i="21" s="1"/>
  <c r="G627" i="21" s="1"/>
  <c r="G639" i="21" s="1"/>
  <c r="G651" i="21" s="1"/>
  <c r="G663" i="21" s="1"/>
  <c r="G675" i="21" s="1"/>
  <c r="G687" i="21" s="1"/>
  <c r="G699" i="21" s="1"/>
  <c r="G711" i="21" s="1"/>
  <c r="G723" i="21" s="1"/>
  <c r="G735" i="21" s="1"/>
  <c r="AC570" i="21"/>
  <c r="AC582" i="21" s="1"/>
  <c r="AC594" i="21" s="1"/>
  <c r="AC606" i="21" s="1"/>
  <c r="AC618" i="21" s="1"/>
  <c r="AC630" i="21" s="1"/>
  <c r="AC642" i="21" s="1"/>
  <c r="AC654" i="21" s="1"/>
  <c r="AC666" i="21" s="1"/>
  <c r="AC678" i="21" s="1"/>
  <c r="AC690" i="21" s="1"/>
  <c r="AC702" i="21" s="1"/>
  <c r="AC714" i="21" s="1"/>
  <c r="AC726" i="21" s="1"/>
  <c r="Y570" i="21"/>
  <c r="Y582" i="21" s="1"/>
  <c r="Y594" i="21" s="1"/>
  <c r="Y606" i="21" s="1"/>
  <c r="Y618" i="21" s="1"/>
  <c r="Y630" i="21" s="1"/>
  <c r="Y642" i="21" s="1"/>
  <c r="Y654" i="21" s="1"/>
  <c r="Y666" i="21" s="1"/>
  <c r="Y678" i="21" s="1"/>
  <c r="Y690" i="21" s="1"/>
  <c r="Y702" i="21" s="1"/>
  <c r="Y714" i="21" s="1"/>
  <c r="Y726" i="21" s="1"/>
  <c r="H570" i="21"/>
  <c r="H582" i="21" s="1"/>
  <c r="H594" i="21" s="1"/>
  <c r="H606" i="21" s="1"/>
  <c r="H618" i="21" s="1"/>
  <c r="H630" i="21" s="1"/>
  <c r="H642" i="21" s="1"/>
  <c r="H654" i="21" s="1"/>
  <c r="H666" i="21" s="1"/>
  <c r="H678" i="21" s="1"/>
  <c r="H690" i="21" s="1"/>
  <c r="H702" i="21" s="1"/>
  <c r="H714" i="21" s="1"/>
  <c r="H726" i="21" s="1"/>
  <c r="G572" i="21"/>
  <c r="G584" i="21" s="1"/>
  <c r="G596" i="21" s="1"/>
  <c r="G608" i="21" s="1"/>
  <c r="G620" i="21" s="1"/>
  <c r="G632" i="21" s="1"/>
  <c r="G644" i="21" s="1"/>
  <c r="G656" i="21" s="1"/>
  <c r="G668" i="21" s="1"/>
  <c r="G680" i="21" s="1"/>
  <c r="G692" i="21" s="1"/>
  <c r="G704" i="21" s="1"/>
  <c r="G716" i="21" s="1"/>
  <c r="G728" i="21" s="1"/>
  <c r="X572" i="21"/>
  <c r="X584" i="21" s="1"/>
  <c r="X596" i="21" s="1"/>
  <c r="X608" i="21" s="1"/>
  <c r="X620" i="21" s="1"/>
  <c r="X632" i="21" s="1"/>
  <c r="X644" i="21" s="1"/>
  <c r="X656" i="21" s="1"/>
  <c r="X668" i="21" s="1"/>
  <c r="X680" i="21" s="1"/>
  <c r="X692" i="21" s="1"/>
  <c r="X704" i="21" s="1"/>
  <c r="X716" i="21" s="1"/>
  <c r="X728" i="21" s="1"/>
  <c r="X581" i="21"/>
  <c r="X593" i="21" s="1"/>
  <c r="X605" i="21" s="1"/>
  <c r="X617" i="21" s="1"/>
  <c r="X629" i="21" s="1"/>
  <c r="X641" i="21" s="1"/>
  <c r="X653" i="21" s="1"/>
  <c r="X665" i="21" s="1"/>
  <c r="X677" i="21" s="1"/>
  <c r="X689" i="21" s="1"/>
  <c r="X701" i="21" s="1"/>
  <c r="X713" i="21" s="1"/>
  <c r="X725" i="21" s="1"/>
  <c r="AC581" i="21"/>
  <c r="AC593" i="21" s="1"/>
  <c r="AC605" i="21" s="1"/>
  <c r="AC617" i="21" s="1"/>
  <c r="AC629" i="21" s="1"/>
  <c r="AC641" i="21" s="1"/>
  <c r="AC653" i="21" s="1"/>
  <c r="AC665" i="21" s="1"/>
  <c r="AC677" i="21" s="1"/>
  <c r="AC689" i="21" s="1"/>
  <c r="AC701" i="21" s="1"/>
  <c r="AC713" i="21" s="1"/>
  <c r="AC725" i="21" s="1"/>
  <c r="Y581" i="21"/>
  <c r="Y593" i="21" s="1"/>
  <c r="Y605" i="21" s="1"/>
  <c r="Y617" i="21" s="1"/>
  <c r="Y629" i="21" s="1"/>
  <c r="Y641" i="21" s="1"/>
  <c r="Y653" i="21" s="1"/>
  <c r="Y665" i="21" s="1"/>
  <c r="Y677" i="21" s="1"/>
  <c r="Y689" i="21" s="1"/>
  <c r="Y701" i="21" s="1"/>
  <c r="Y713" i="21" s="1"/>
  <c r="Y725" i="21" s="1"/>
  <c r="H581" i="21"/>
  <c r="H593" i="21" s="1"/>
  <c r="H605" i="21" s="1"/>
  <c r="H617" i="21" s="1"/>
  <c r="H629" i="21" s="1"/>
  <c r="H641" i="21" s="1"/>
  <c r="H653" i="21" s="1"/>
  <c r="H665" i="21" s="1"/>
  <c r="H677" i="21" s="1"/>
  <c r="H689" i="21" s="1"/>
  <c r="H701" i="21" s="1"/>
  <c r="H713" i="21" s="1"/>
  <c r="H725" i="21" s="1"/>
  <c r="G571" i="21"/>
  <c r="G583" i="21" s="1"/>
  <c r="G595" i="21" s="1"/>
  <c r="G607" i="21" s="1"/>
  <c r="G619" i="21" s="1"/>
  <c r="G631" i="21" s="1"/>
  <c r="G643" i="21" s="1"/>
  <c r="G655" i="21" s="1"/>
  <c r="G667" i="21" s="1"/>
  <c r="G679" i="21" s="1"/>
  <c r="G691" i="21" s="1"/>
  <c r="G703" i="21" s="1"/>
  <c r="G715" i="21" s="1"/>
  <c r="G727" i="21" s="1"/>
  <c r="X571" i="21"/>
  <c r="X583" i="21" s="1"/>
  <c r="X595" i="21" s="1"/>
  <c r="X607" i="21" s="1"/>
  <c r="X619" i="21" s="1"/>
  <c r="X631" i="21" s="1"/>
  <c r="X643" i="21" s="1"/>
  <c r="X655" i="21" s="1"/>
  <c r="X667" i="21" s="1"/>
  <c r="X679" i="21" s="1"/>
  <c r="X691" i="21" s="1"/>
  <c r="X703" i="21" s="1"/>
  <c r="X715" i="21" s="1"/>
  <c r="X727" i="21" s="1"/>
  <c r="AC574" i="21"/>
  <c r="AC586" i="21" s="1"/>
  <c r="AC598" i="21" s="1"/>
  <c r="AC610" i="21" s="1"/>
  <c r="AC622" i="21" s="1"/>
  <c r="AC634" i="21" s="1"/>
  <c r="AC646" i="21" s="1"/>
  <c r="AC658" i="21" s="1"/>
  <c r="AC670" i="21" s="1"/>
  <c r="AC682" i="21" s="1"/>
  <c r="AC694" i="21" s="1"/>
  <c r="AC706" i="21" s="1"/>
  <c r="AC718" i="21" s="1"/>
  <c r="AC730" i="21" s="1"/>
  <c r="Y574" i="21"/>
  <c r="Y586" i="21" s="1"/>
  <c r="Y598" i="21" s="1"/>
  <c r="Y610" i="21" s="1"/>
  <c r="Y622" i="21" s="1"/>
  <c r="Y634" i="21" s="1"/>
  <c r="Y646" i="21" s="1"/>
  <c r="Y658" i="21" s="1"/>
  <c r="Y670" i="21" s="1"/>
  <c r="Y682" i="21" s="1"/>
  <c r="Y694" i="21" s="1"/>
  <c r="Y706" i="21" s="1"/>
  <c r="Y718" i="21" s="1"/>
  <c r="Y730" i="21" s="1"/>
  <c r="H574" i="21"/>
  <c r="H586" i="21" s="1"/>
  <c r="H598" i="21" s="1"/>
  <c r="H610" i="21" s="1"/>
  <c r="H622" i="21" s="1"/>
  <c r="H634" i="21" s="1"/>
  <c r="H646" i="21" s="1"/>
  <c r="H658" i="21" s="1"/>
  <c r="H670" i="21" s="1"/>
  <c r="H682" i="21" s="1"/>
  <c r="H694" i="21" s="1"/>
  <c r="H706" i="21" s="1"/>
  <c r="H718" i="21" s="1"/>
  <c r="H730" i="21" s="1"/>
  <c r="G576" i="21"/>
  <c r="G588" i="21" s="1"/>
  <c r="G600" i="21" s="1"/>
  <c r="G612" i="21" s="1"/>
  <c r="G624" i="21" s="1"/>
  <c r="G636" i="21" s="1"/>
  <c r="G648" i="21" s="1"/>
  <c r="G660" i="21" s="1"/>
  <c r="G672" i="21" s="1"/>
  <c r="G684" i="21" s="1"/>
  <c r="G696" i="21" s="1"/>
  <c r="G708" i="21" s="1"/>
  <c r="G720" i="21" s="1"/>
  <c r="G732" i="21" s="1"/>
  <c r="X576" i="21"/>
  <c r="X588" i="21" s="1"/>
  <c r="X600" i="21" s="1"/>
  <c r="X612" i="21" s="1"/>
  <c r="X624" i="21" s="1"/>
  <c r="X636" i="21" s="1"/>
  <c r="X648" i="21" s="1"/>
  <c r="X660" i="21" s="1"/>
  <c r="X672" i="21" s="1"/>
  <c r="X684" i="21" s="1"/>
  <c r="X696" i="21" s="1"/>
  <c r="X708" i="21" s="1"/>
  <c r="X720" i="21" s="1"/>
  <c r="X732" i="21" s="1"/>
  <c r="G581" i="21"/>
  <c r="G593" i="21" s="1"/>
  <c r="G605" i="21" s="1"/>
  <c r="G617" i="21" s="1"/>
  <c r="G629" i="21" s="1"/>
  <c r="G641" i="21" s="1"/>
  <c r="G653" i="21" s="1"/>
  <c r="G665" i="21" s="1"/>
  <c r="G677" i="21" s="1"/>
  <c r="G689" i="21" s="1"/>
  <c r="G701" i="21" s="1"/>
  <c r="G713" i="21" s="1"/>
  <c r="G725" i="21" s="1"/>
  <c r="X573" i="21"/>
  <c r="X585" i="21" s="1"/>
  <c r="X597" i="21" s="1"/>
  <c r="X609" i="21" s="1"/>
  <c r="X621" i="21" s="1"/>
  <c r="X633" i="21" s="1"/>
  <c r="X645" i="21" s="1"/>
  <c r="X657" i="21" s="1"/>
  <c r="X669" i="21" s="1"/>
  <c r="X681" i="21" s="1"/>
  <c r="X693" i="21" s="1"/>
  <c r="X705" i="21" s="1"/>
  <c r="X717" i="21" s="1"/>
  <c r="X729" i="21" s="1"/>
  <c r="S59" i="19" l="1"/>
  <c r="N56" i="19"/>
  <c r="AW42" i="19"/>
  <c r="Y44" i="19"/>
  <c r="AW45" i="19"/>
  <c r="AW43" i="19"/>
  <c r="AW47" i="19"/>
  <c r="Y40" i="19"/>
  <c r="AW40" i="19"/>
  <c r="AW44" i="19"/>
  <c r="CT41" i="19"/>
  <c r="CT43" i="19"/>
  <c r="CT45" i="19"/>
  <c r="CT47" i="19"/>
  <c r="AA49" i="19"/>
  <c r="CT42" i="19"/>
  <c r="CT44" i="19"/>
  <c r="CT46" i="19"/>
  <c r="Y45" i="19" l="1"/>
  <c r="N57" i="19"/>
  <c r="S60" i="19"/>
  <c r="Y42" i="19"/>
  <c r="Y43" i="19"/>
  <c r="Y47" i="19"/>
  <c r="Y41" i="19"/>
  <c r="AW41" i="19"/>
  <c r="AV46" i="19"/>
  <c r="AA46" i="19"/>
  <c r="AA41" i="19"/>
  <c r="AV41" i="19"/>
  <c r="AV44" i="19"/>
  <c r="AA44" i="19"/>
  <c r="AV47" i="19"/>
  <c r="AA47" i="19"/>
  <c r="AV42" i="19"/>
  <c r="AA42" i="19"/>
  <c r="AV45" i="19"/>
  <c r="AA45" i="19"/>
  <c r="AA48" i="19"/>
  <c r="AV48" i="19"/>
  <c r="AA40" i="19"/>
  <c r="AV40" i="19"/>
  <c r="AV43" i="19"/>
  <c r="AA43" i="19"/>
  <c r="S61" i="19" l="1"/>
  <c r="N58" i="19"/>
  <c r="AA413" i="21"/>
  <c r="AA415" i="21"/>
  <c r="AA417" i="21"/>
  <c r="AA419" i="21"/>
  <c r="S62" i="19" l="1"/>
  <c r="N59" i="19"/>
  <c r="AA418" i="21"/>
  <c r="AA411" i="21"/>
  <c r="AA414" i="21"/>
  <c r="AA408" i="21"/>
  <c r="AA412" i="21"/>
  <c r="AA409" i="21"/>
  <c r="N60" i="19" l="1"/>
  <c r="S63" i="19"/>
  <c r="AA416" i="21"/>
  <c r="S64" i="19" l="1"/>
  <c r="N61" i="19"/>
  <c r="S65" i="19" l="1"/>
  <c r="N62" i="19"/>
  <c r="Y48" i="19"/>
  <c r="Y46" i="19"/>
  <c r="AW46" i="19"/>
  <c r="S66" i="19" l="1"/>
  <c r="N63" i="19"/>
  <c r="N64" i="19" l="1"/>
  <c r="S67" i="19"/>
  <c r="S68" i="19" l="1"/>
  <c r="N65" i="19"/>
  <c r="AA310" i="21"/>
  <c r="AA326" i="21"/>
  <c r="AA334" i="21"/>
  <c r="AA313" i="21"/>
  <c r="AA315" i="21"/>
  <c r="AA306" i="21"/>
  <c r="AA316" i="21"/>
  <c r="AA348" i="21"/>
  <c r="AA314" i="21"/>
  <c r="AA346" i="21"/>
  <c r="AA340" i="21"/>
  <c r="S69" i="19" l="1"/>
  <c r="N66" i="19"/>
  <c r="AA352" i="21"/>
  <c r="AA311" i="21"/>
  <c r="AA324" i="21"/>
  <c r="AA372" i="21"/>
  <c r="AA343" i="21"/>
  <c r="AA328" i="21"/>
  <c r="AA364" i="21"/>
  <c r="AA318" i="21"/>
  <c r="AA336" i="21"/>
  <c r="AA332" i="21"/>
  <c r="AA322" i="21"/>
  <c r="AA360" i="21"/>
  <c r="AA330" i="21"/>
  <c r="AA356" i="21"/>
  <c r="AA376" i="21"/>
  <c r="AA344" i="21"/>
  <c r="AA368" i="21"/>
  <c r="AA358" i="21"/>
  <c r="AA397" i="21"/>
  <c r="AA338" i="21"/>
  <c r="AA319" i="21"/>
  <c r="AA323" i="21"/>
  <c r="AA404" i="21"/>
  <c r="AA320" i="21"/>
  <c r="AA307" i="21"/>
  <c r="AA312" i="21"/>
  <c r="AA400" i="21"/>
  <c r="AA308" i="21"/>
  <c r="AA309" i="21"/>
  <c r="AA389" i="21"/>
  <c r="AA327" i="21"/>
  <c r="AA378" i="21"/>
  <c r="AA393" i="21"/>
  <c r="AA381" i="21"/>
  <c r="AA382" i="21"/>
  <c r="AA350" i="21"/>
  <c r="AA362" i="21"/>
  <c r="AA354" i="21"/>
  <c r="AA391" i="21"/>
  <c r="AA385" i="21"/>
  <c r="AA342" i="21"/>
  <c r="AA387" i="21"/>
  <c r="N67" i="19" l="1"/>
  <c r="S70" i="19"/>
  <c r="AA384" i="21"/>
  <c r="AA375" i="21"/>
  <c r="AA396" i="21"/>
  <c r="AA347" i="21"/>
  <c r="AA405" i="21"/>
  <c r="AA359" i="21"/>
  <c r="AA345" i="21"/>
  <c r="AA369" i="21"/>
  <c r="AA398" i="21"/>
  <c r="AA407" i="21"/>
  <c r="AA305" i="21"/>
  <c r="AA366" i="21"/>
  <c r="AA351" i="21"/>
  <c r="AA386" i="21"/>
  <c r="AA379" i="21"/>
  <c r="AA371" i="21"/>
  <c r="AA403" i="21"/>
  <c r="AA321" i="21"/>
  <c r="AA380" i="21"/>
  <c r="AA331" i="21"/>
  <c r="AA333" i="21"/>
  <c r="AA402" i="21"/>
  <c r="AA399" i="21"/>
  <c r="AA361" i="21"/>
  <c r="AA406" i="21"/>
  <c r="AA383" i="21"/>
  <c r="AA357" i="21"/>
  <c r="AA367" i="21"/>
  <c r="AA337" i="21"/>
  <c r="AA325" i="21"/>
  <c r="AA339" i="21"/>
  <c r="AA355" i="21"/>
  <c r="AA349" i="21"/>
  <c r="AA394" i="21"/>
  <c r="AA335" i="21"/>
  <c r="AA370" i="21"/>
  <c r="AA374" i="21"/>
  <c r="AA353" i="21"/>
  <c r="AA373" i="21"/>
  <c r="AA363" i="21"/>
  <c r="AA392" i="21"/>
  <c r="AA395" i="21"/>
  <c r="AA388" i="21"/>
  <c r="S71" i="19" l="1"/>
  <c r="N68" i="19"/>
  <c r="AA401" i="21"/>
  <c r="AA317" i="21"/>
  <c r="AA390" i="21"/>
  <c r="AA365" i="21"/>
  <c r="AA341" i="21"/>
  <c r="AA377" i="21"/>
  <c r="AA329" i="21"/>
  <c r="N69" i="19" l="1"/>
  <c r="S72" i="19"/>
  <c r="S73" i="19" l="1"/>
  <c r="N70" i="19"/>
  <c r="N71" i="19" l="1"/>
  <c r="S74" i="19"/>
  <c r="S75" i="19" l="1"/>
  <c r="N72" i="19"/>
  <c r="N73" i="19" l="1"/>
  <c r="N74" i="19" l="1"/>
  <c r="N75" i="19" l="1"/>
  <c r="F49" i="19" l="1"/>
  <c r="U413" i="5"/>
  <c r="Z413" i="21" s="1"/>
  <c r="R413" i="21" s="1"/>
  <c r="U414" i="5"/>
  <c r="Z414" i="21" s="1"/>
  <c r="R414" i="21" s="1"/>
  <c r="U412" i="5" l="1"/>
  <c r="Z412" i="21" s="1"/>
  <c r="R412" i="21" s="1"/>
  <c r="U408" i="5"/>
  <c r="Z408" i="21" s="1"/>
  <c r="R408" i="21" s="1"/>
  <c r="U411" i="5"/>
  <c r="Z411" i="21" s="1"/>
  <c r="R411" i="21" s="1"/>
  <c r="U409" i="5" l="1"/>
  <c r="Z409" i="21" s="1"/>
  <c r="R409" i="21" s="1"/>
  <c r="U410" i="5"/>
  <c r="Z410" i="21" s="1"/>
  <c r="R410" i="21" s="1"/>
  <c r="U407" i="5" l="1"/>
  <c r="Z407" i="21" s="1"/>
  <c r="R407" i="21" s="1"/>
  <c r="U417" i="5" l="1"/>
  <c r="Z417" i="21" s="1"/>
  <c r="R417" i="21" s="1"/>
  <c r="U418" i="5" l="1"/>
  <c r="Z418" i="21" s="1"/>
  <c r="R418" i="21" s="1"/>
  <c r="U416" i="5" l="1"/>
  <c r="Z416" i="21" s="1"/>
  <c r="R416" i="21" s="1"/>
  <c r="U415" i="5" l="1"/>
  <c r="Z415" i="21" s="1"/>
  <c r="R415" i="21" s="1"/>
  <c r="U419" i="5" l="1"/>
  <c r="Z419" i="21" s="1"/>
  <c r="R419" i="21" s="1"/>
  <c r="AP579" i="21" l="1"/>
  <c r="AP591" i="21" s="1"/>
  <c r="AP603" i="21" s="1"/>
  <c r="AP615" i="21" s="1"/>
  <c r="AP627" i="21" s="1"/>
  <c r="AP639" i="21" s="1"/>
  <c r="AP651" i="21" s="1"/>
  <c r="AP663" i="21" s="1"/>
  <c r="AP675" i="21" s="1"/>
  <c r="AP687" i="21" s="1"/>
  <c r="AP699" i="21" s="1"/>
  <c r="AP711" i="21" s="1"/>
  <c r="AP723" i="21" s="1"/>
  <c r="AP735" i="21" s="1"/>
  <c r="AP573" i="21"/>
  <c r="AP585" i="21" s="1"/>
  <c r="AP597" i="21" s="1"/>
  <c r="AP609" i="21" s="1"/>
  <c r="AP621" i="21" s="1"/>
  <c r="AP633" i="21" s="1"/>
  <c r="AP645" i="21" s="1"/>
  <c r="AP657" i="21" s="1"/>
  <c r="AP669" i="21" s="1"/>
  <c r="AP681" i="21" s="1"/>
  <c r="AP693" i="21" s="1"/>
  <c r="AP705" i="21" s="1"/>
  <c r="AP717" i="21" s="1"/>
  <c r="AP729" i="21" s="1"/>
  <c r="AO573" i="21"/>
  <c r="AO585" i="21" s="1"/>
  <c r="AO597" i="21" s="1"/>
  <c r="AO609" i="21" s="1"/>
  <c r="AO621" i="21" s="1"/>
  <c r="AO633" i="21" s="1"/>
  <c r="AO645" i="21" s="1"/>
  <c r="AO657" i="21" s="1"/>
  <c r="AO669" i="21" s="1"/>
  <c r="AO681" i="21" s="1"/>
  <c r="AO693" i="21" s="1"/>
  <c r="AO705" i="21" s="1"/>
  <c r="AO717" i="21" s="1"/>
  <c r="AO729" i="21" s="1"/>
  <c r="AO579" i="21"/>
  <c r="AO591" i="21" s="1"/>
  <c r="AO603" i="21" s="1"/>
  <c r="AO615" i="21" s="1"/>
  <c r="AO627" i="21" s="1"/>
  <c r="AO639" i="21" s="1"/>
  <c r="AO651" i="21" s="1"/>
  <c r="AO663" i="21" s="1"/>
  <c r="AO675" i="21" s="1"/>
  <c r="AO687" i="21" s="1"/>
  <c r="AO699" i="21" s="1"/>
  <c r="AO711" i="21" s="1"/>
  <c r="AO723" i="21" s="1"/>
  <c r="AO735" i="21" s="1"/>
  <c r="AP577" i="21" l="1"/>
  <c r="AP589" i="21" s="1"/>
  <c r="AP601" i="21" s="1"/>
  <c r="AP613" i="21" s="1"/>
  <c r="AP625" i="21" s="1"/>
  <c r="AP637" i="21" s="1"/>
  <c r="AP649" i="21" s="1"/>
  <c r="AP661" i="21" s="1"/>
  <c r="AP673" i="21" s="1"/>
  <c r="AP685" i="21" s="1"/>
  <c r="AP697" i="21" s="1"/>
  <c r="AP709" i="21" s="1"/>
  <c r="AP721" i="21" s="1"/>
  <c r="AP733" i="21" s="1"/>
  <c r="AP575" i="21"/>
  <c r="AP587" i="21" s="1"/>
  <c r="AP599" i="21" s="1"/>
  <c r="AP611" i="21" s="1"/>
  <c r="AP623" i="21" s="1"/>
  <c r="AP635" i="21" s="1"/>
  <c r="AP647" i="21" s="1"/>
  <c r="AP659" i="21" s="1"/>
  <c r="AP671" i="21" s="1"/>
  <c r="AP683" i="21" s="1"/>
  <c r="AP695" i="21" s="1"/>
  <c r="AP707" i="21" s="1"/>
  <c r="AP719" i="21" s="1"/>
  <c r="AP731" i="21" s="1"/>
  <c r="AP574" i="21"/>
  <c r="AP586" i="21" s="1"/>
  <c r="AP598" i="21" s="1"/>
  <c r="AP610" i="21" s="1"/>
  <c r="AP622" i="21" s="1"/>
  <c r="AP634" i="21" s="1"/>
  <c r="AP646" i="21" s="1"/>
  <c r="AP658" i="21" s="1"/>
  <c r="AP670" i="21" s="1"/>
  <c r="AP682" i="21" s="1"/>
  <c r="AP694" i="21" s="1"/>
  <c r="AP706" i="21" s="1"/>
  <c r="AP718" i="21" s="1"/>
  <c r="AP730" i="21" s="1"/>
  <c r="AP576" i="21"/>
  <c r="AP588" i="21" s="1"/>
  <c r="AP600" i="21" s="1"/>
  <c r="AP612" i="21" s="1"/>
  <c r="AP624" i="21" s="1"/>
  <c r="AP636" i="21" s="1"/>
  <c r="AP648" i="21" s="1"/>
  <c r="AP660" i="21" s="1"/>
  <c r="AP672" i="21" s="1"/>
  <c r="AP684" i="21" s="1"/>
  <c r="AP696" i="21" s="1"/>
  <c r="AP708" i="21" s="1"/>
  <c r="AP720" i="21" s="1"/>
  <c r="AP732" i="21" s="1"/>
  <c r="AP570" i="21"/>
  <c r="AP582" i="21" s="1"/>
  <c r="AP594" i="21" s="1"/>
  <c r="AP606" i="21" s="1"/>
  <c r="AP618" i="21" s="1"/>
  <c r="AP630" i="21" s="1"/>
  <c r="AP642" i="21" s="1"/>
  <c r="AP654" i="21" s="1"/>
  <c r="AP666" i="21" s="1"/>
  <c r="AP678" i="21" s="1"/>
  <c r="AP690" i="21" s="1"/>
  <c r="AP702" i="21" s="1"/>
  <c r="AP714" i="21" s="1"/>
  <c r="AP726" i="21" s="1"/>
  <c r="AP578" i="21"/>
  <c r="AP590" i="21" s="1"/>
  <c r="AP602" i="21" s="1"/>
  <c r="AP614" i="21" s="1"/>
  <c r="AP626" i="21" s="1"/>
  <c r="AP638" i="21" s="1"/>
  <c r="AP650" i="21" s="1"/>
  <c r="AP662" i="21" s="1"/>
  <c r="AP674" i="21" s="1"/>
  <c r="AP686" i="21" s="1"/>
  <c r="AP698" i="21" s="1"/>
  <c r="AP710" i="21" s="1"/>
  <c r="AP722" i="21" s="1"/>
  <c r="AP734" i="21" s="1"/>
  <c r="AP572" i="21"/>
  <c r="AP584" i="21" s="1"/>
  <c r="AP596" i="21" s="1"/>
  <c r="AP608" i="21" s="1"/>
  <c r="AP620" i="21" s="1"/>
  <c r="AP632" i="21" s="1"/>
  <c r="AP644" i="21" s="1"/>
  <c r="AP656" i="21" s="1"/>
  <c r="AP668" i="21" s="1"/>
  <c r="AP680" i="21" s="1"/>
  <c r="AP692" i="21" s="1"/>
  <c r="AP704" i="21" s="1"/>
  <c r="AP716" i="21" s="1"/>
  <c r="AP728" i="21" s="1"/>
  <c r="AP571" i="21"/>
  <c r="AP583" i="21" s="1"/>
  <c r="AP595" i="21" s="1"/>
  <c r="AP607" i="21" s="1"/>
  <c r="AP619" i="21" s="1"/>
  <c r="AP631" i="21" s="1"/>
  <c r="AP643" i="21" s="1"/>
  <c r="AP655" i="21" s="1"/>
  <c r="AP667" i="21" s="1"/>
  <c r="AP679" i="21" s="1"/>
  <c r="AP691" i="21" s="1"/>
  <c r="AP703" i="21" s="1"/>
  <c r="AP715" i="21" s="1"/>
  <c r="AP727" i="21" s="1"/>
  <c r="AO569" i="21"/>
  <c r="AO581" i="21" s="1"/>
  <c r="AO593" i="21" s="1"/>
  <c r="AO605" i="21" s="1"/>
  <c r="AO617" i="21" s="1"/>
  <c r="AO629" i="21" s="1"/>
  <c r="AO641" i="21" s="1"/>
  <c r="AO653" i="21" s="1"/>
  <c r="AO665" i="21" s="1"/>
  <c r="AO677" i="21" s="1"/>
  <c r="AO689" i="21" s="1"/>
  <c r="AO701" i="21" s="1"/>
  <c r="AO713" i="21" s="1"/>
  <c r="AO725" i="21" s="1"/>
  <c r="AO570" i="21"/>
  <c r="AO582" i="21" s="1"/>
  <c r="AO594" i="21" s="1"/>
  <c r="AO606" i="21" s="1"/>
  <c r="AO618" i="21" s="1"/>
  <c r="AO630" i="21" s="1"/>
  <c r="AO642" i="21" s="1"/>
  <c r="AO654" i="21" s="1"/>
  <c r="AO666" i="21" s="1"/>
  <c r="AO678" i="21" s="1"/>
  <c r="AO690" i="21" s="1"/>
  <c r="AO702" i="21" s="1"/>
  <c r="AO714" i="21" s="1"/>
  <c r="AO726" i="21" s="1"/>
  <c r="AO574" i="21"/>
  <c r="AO586" i="21" s="1"/>
  <c r="AO598" i="21" s="1"/>
  <c r="AO610" i="21" s="1"/>
  <c r="AO622" i="21" s="1"/>
  <c r="AO634" i="21" s="1"/>
  <c r="AO646" i="21" s="1"/>
  <c r="AO658" i="21" s="1"/>
  <c r="AO670" i="21" s="1"/>
  <c r="AO682" i="21" s="1"/>
  <c r="AO694" i="21" s="1"/>
  <c r="AO706" i="21" s="1"/>
  <c r="AO718" i="21" s="1"/>
  <c r="AO730" i="21" s="1"/>
  <c r="AP580" i="21"/>
  <c r="AP592" i="21" s="1"/>
  <c r="AP604" i="21" s="1"/>
  <c r="AP616" i="21" s="1"/>
  <c r="AP628" i="21" s="1"/>
  <c r="AP640" i="21" s="1"/>
  <c r="AP652" i="21" s="1"/>
  <c r="AP664" i="21" s="1"/>
  <c r="AP676" i="21" s="1"/>
  <c r="AP688" i="21" s="1"/>
  <c r="AP700" i="21" s="1"/>
  <c r="AP712" i="21" s="1"/>
  <c r="AP724" i="21" s="1"/>
  <c r="AP736" i="21" s="1"/>
  <c r="AO577" i="21"/>
  <c r="AO589" i="21" s="1"/>
  <c r="AO601" i="21" s="1"/>
  <c r="AO613" i="21" s="1"/>
  <c r="AO625" i="21" s="1"/>
  <c r="AO637" i="21" s="1"/>
  <c r="AO649" i="21" s="1"/>
  <c r="AO661" i="21" s="1"/>
  <c r="AO673" i="21" s="1"/>
  <c r="AO685" i="21" s="1"/>
  <c r="AO697" i="21" s="1"/>
  <c r="AO709" i="21" s="1"/>
  <c r="AO721" i="21" s="1"/>
  <c r="AO733" i="21" s="1"/>
  <c r="AO576" i="21"/>
  <c r="AO588" i="21" s="1"/>
  <c r="AO600" i="21" s="1"/>
  <c r="AO612" i="21" s="1"/>
  <c r="AO624" i="21" s="1"/>
  <c r="AO636" i="21" s="1"/>
  <c r="AO648" i="21" s="1"/>
  <c r="AO660" i="21" s="1"/>
  <c r="AO672" i="21" s="1"/>
  <c r="AO684" i="21" s="1"/>
  <c r="AO696" i="21" s="1"/>
  <c r="AO708" i="21" s="1"/>
  <c r="AO720" i="21" s="1"/>
  <c r="AO732" i="21" s="1"/>
  <c r="AO571" i="21"/>
  <c r="AO583" i="21" s="1"/>
  <c r="AO595" i="21" s="1"/>
  <c r="AO607" i="21" s="1"/>
  <c r="AO619" i="21" s="1"/>
  <c r="AO631" i="21" s="1"/>
  <c r="AO643" i="21" s="1"/>
  <c r="AO655" i="21" s="1"/>
  <c r="AO667" i="21" s="1"/>
  <c r="AO679" i="21" s="1"/>
  <c r="AO691" i="21" s="1"/>
  <c r="AO703" i="21" s="1"/>
  <c r="AO715" i="21" s="1"/>
  <c r="AO727" i="21" s="1"/>
  <c r="AO575" i="21"/>
  <c r="AO587" i="21" s="1"/>
  <c r="AO599" i="21" s="1"/>
  <c r="AO611" i="21" s="1"/>
  <c r="AO623" i="21" s="1"/>
  <c r="AO635" i="21" s="1"/>
  <c r="AO647" i="21" s="1"/>
  <c r="AO659" i="21" s="1"/>
  <c r="AO671" i="21" s="1"/>
  <c r="AO683" i="21" s="1"/>
  <c r="AO695" i="21" s="1"/>
  <c r="AO707" i="21" s="1"/>
  <c r="AO719" i="21" s="1"/>
  <c r="AO731" i="21" s="1"/>
  <c r="AO572" i="21"/>
  <c r="AO584" i="21" s="1"/>
  <c r="AO596" i="21" s="1"/>
  <c r="AO608" i="21" s="1"/>
  <c r="AO620" i="21" s="1"/>
  <c r="AO632" i="21" s="1"/>
  <c r="AO644" i="21" s="1"/>
  <c r="AO656" i="21" s="1"/>
  <c r="AO668" i="21" s="1"/>
  <c r="AO680" i="21" s="1"/>
  <c r="AO692" i="21" s="1"/>
  <c r="AO704" i="21" s="1"/>
  <c r="AO716" i="21" s="1"/>
  <c r="AO728" i="21" s="1"/>
  <c r="AO578" i="21"/>
  <c r="AO590" i="21" s="1"/>
  <c r="AO602" i="21" s="1"/>
  <c r="AO614" i="21" s="1"/>
  <c r="AO626" i="21" s="1"/>
  <c r="AO638" i="21" s="1"/>
  <c r="AO650" i="21" s="1"/>
  <c r="AO662" i="21" s="1"/>
  <c r="AO674" i="21" s="1"/>
  <c r="AO686" i="21" s="1"/>
  <c r="AO698" i="21" s="1"/>
  <c r="AO710" i="21" s="1"/>
  <c r="AO722" i="21" s="1"/>
  <c r="AO734" i="21" s="1"/>
  <c r="AP569" i="21" l="1"/>
  <c r="AP581" i="21" s="1"/>
  <c r="AP593" i="21" s="1"/>
  <c r="AP605" i="21" s="1"/>
  <c r="AP617" i="21" s="1"/>
  <c r="AP629" i="21" s="1"/>
  <c r="AP641" i="21" s="1"/>
  <c r="AP653" i="21" s="1"/>
  <c r="AP665" i="21" s="1"/>
  <c r="AP677" i="21" s="1"/>
  <c r="AP689" i="21" s="1"/>
  <c r="AP701" i="21" s="1"/>
  <c r="AP713" i="21" s="1"/>
  <c r="AP725" i="21" s="1"/>
  <c r="AO580" i="21"/>
  <c r="AO592" i="21" s="1"/>
  <c r="AO604" i="21" s="1"/>
  <c r="AO616" i="21" s="1"/>
  <c r="AO628" i="21" s="1"/>
  <c r="AO640" i="21" s="1"/>
  <c r="AO652" i="21" s="1"/>
  <c r="AO664" i="21" s="1"/>
  <c r="AO676" i="21" s="1"/>
  <c r="AO688" i="21" s="1"/>
  <c r="AO700" i="21" s="1"/>
  <c r="AO712" i="21" s="1"/>
  <c r="AO724" i="21" s="1"/>
  <c r="AO736" i="21" s="1"/>
  <c r="AN576" i="21" l="1"/>
  <c r="AN588" i="21" s="1"/>
  <c r="AN600" i="21" s="1"/>
  <c r="AN612" i="21" s="1"/>
  <c r="AN624" i="21" s="1"/>
  <c r="AN636" i="21" s="1"/>
  <c r="AN648" i="21" s="1"/>
  <c r="AN660" i="21" s="1"/>
  <c r="AN672" i="21" s="1"/>
  <c r="AN684" i="21" s="1"/>
  <c r="AN696" i="21" s="1"/>
  <c r="AN708" i="21" s="1"/>
  <c r="AN720" i="21" s="1"/>
  <c r="AN732" i="21" s="1"/>
  <c r="AN572" i="21" l="1"/>
  <c r="AN584" i="21" s="1"/>
  <c r="AN596" i="21" s="1"/>
  <c r="AN608" i="21" s="1"/>
  <c r="AN620" i="21" s="1"/>
  <c r="AN632" i="21" s="1"/>
  <c r="AN644" i="21" s="1"/>
  <c r="AN656" i="21" s="1"/>
  <c r="AN668" i="21" s="1"/>
  <c r="AN680" i="21" s="1"/>
  <c r="AN692" i="21" s="1"/>
  <c r="AN704" i="21" s="1"/>
  <c r="AN716" i="21" s="1"/>
  <c r="AN728" i="21" s="1"/>
  <c r="AN577" i="21"/>
  <c r="AN589" i="21" s="1"/>
  <c r="AN601" i="21" s="1"/>
  <c r="AN613" i="21" s="1"/>
  <c r="AN625" i="21" s="1"/>
  <c r="AN637" i="21" s="1"/>
  <c r="AN649" i="21" s="1"/>
  <c r="AN661" i="21" s="1"/>
  <c r="AN673" i="21" s="1"/>
  <c r="AN685" i="21" s="1"/>
  <c r="AN697" i="21" s="1"/>
  <c r="AN709" i="21" s="1"/>
  <c r="AN721" i="21" s="1"/>
  <c r="AN733" i="21" s="1"/>
  <c r="AN575" i="21"/>
  <c r="AN587" i="21" s="1"/>
  <c r="AN599" i="21" s="1"/>
  <c r="AN611" i="21" s="1"/>
  <c r="AN623" i="21" s="1"/>
  <c r="AN635" i="21" s="1"/>
  <c r="AN647" i="21" s="1"/>
  <c r="AN659" i="21" s="1"/>
  <c r="AN671" i="21" s="1"/>
  <c r="AN683" i="21" s="1"/>
  <c r="AN695" i="21" s="1"/>
  <c r="AN707" i="21" s="1"/>
  <c r="AN719" i="21" s="1"/>
  <c r="AN731" i="21" s="1"/>
  <c r="AN571" i="21"/>
  <c r="AN583" i="21" s="1"/>
  <c r="AN595" i="21" s="1"/>
  <c r="AN607" i="21" s="1"/>
  <c r="AN619" i="21" s="1"/>
  <c r="AN631" i="21" s="1"/>
  <c r="AN643" i="21" s="1"/>
  <c r="AN655" i="21" s="1"/>
  <c r="AN667" i="21" s="1"/>
  <c r="AN679" i="21" s="1"/>
  <c r="AN691" i="21" s="1"/>
  <c r="AN703" i="21" s="1"/>
  <c r="AN715" i="21" s="1"/>
  <c r="AN727" i="21" s="1"/>
  <c r="AN570" i="21"/>
  <c r="AN582" i="21" s="1"/>
  <c r="AN594" i="21" s="1"/>
  <c r="AN606" i="21" s="1"/>
  <c r="AN618" i="21" s="1"/>
  <c r="AN630" i="21" s="1"/>
  <c r="AN642" i="21" s="1"/>
  <c r="AN654" i="21" s="1"/>
  <c r="AN666" i="21" s="1"/>
  <c r="AN678" i="21" s="1"/>
  <c r="AN690" i="21" s="1"/>
  <c r="AN702" i="21" s="1"/>
  <c r="AN714" i="21" s="1"/>
  <c r="AN726" i="21" s="1"/>
  <c r="AN578" i="21"/>
  <c r="AN590" i="21" s="1"/>
  <c r="AN602" i="21" s="1"/>
  <c r="AN614" i="21" s="1"/>
  <c r="AN626" i="21" s="1"/>
  <c r="AN638" i="21" s="1"/>
  <c r="AN650" i="21" s="1"/>
  <c r="AN662" i="21" s="1"/>
  <c r="AN674" i="21" s="1"/>
  <c r="AN686" i="21" s="1"/>
  <c r="AN698" i="21" s="1"/>
  <c r="AN710" i="21" s="1"/>
  <c r="AN722" i="21" s="1"/>
  <c r="AN734" i="21" s="1"/>
  <c r="AN574" i="21"/>
  <c r="AN586" i="21" s="1"/>
  <c r="AN598" i="21" s="1"/>
  <c r="AN610" i="21" s="1"/>
  <c r="AN622" i="21" s="1"/>
  <c r="AN634" i="21" s="1"/>
  <c r="AN646" i="21" s="1"/>
  <c r="AN658" i="21" s="1"/>
  <c r="AN670" i="21" s="1"/>
  <c r="AN682" i="21" s="1"/>
  <c r="AN694" i="21" s="1"/>
  <c r="AN706" i="21" s="1"/>
  <c r="AN718" i="21" s="1"/>
  <c r="AN730" i="21" s="1"/>
  <c r="AN573" i="21"/>
  <c r="AN585" i="21" s="1"/>
  <c r="AN597" i="21" s="1"/>
  <c r="AN609" i="21" s="1"/>
  <c r="AN621" i="21" s="1"/>
  <c r="AN633" i="21" s="1"/>
  <c r="AN645" i="21" s="1"/>
  <c r="AN657" i="21" s="1"/>
  <c r="AN669" i="21" s="1"/>
  <c r="AN681" i="21" s="1"/>
  <c r="AN693" i="21" s="1"/>
  <c r="AN705" i="21" s="1"/>
  <c r="AN717" i="21" s="1"/>
  <c r="AN729" i="21" s="1"/>
  <c r="AN579" i="21"/>
  <c r="AN591" i="21" s="1"/>
  <c r="AN603" i="21" s="1"/>
  <c r="AN615" i="21" s="1"/>
  <c r="AN627" i="21" s="1"/>
  <c r="AN639" i="21" s="1"/>
  <c r="AN651" i="21" s="1"/>
  <c r="AN663" i="21" s="1"/>
  <c r="AN675" i="21" s="1"/>
  <c r="AN687" i="21" s="1"/>
  <c r="AN699" i="21" s="1"/>
  <c r="AN711" i="21" s="1"/>
  <c r="AN723" i="21" s="1"/>
  <c r="AN735" i="21" s="1"/>
  <c r="AN569" i="21" l="1"/>
  <c r="AN581" i="21" s="1"/>
  <c r="AN593" i="21" s="1"/>
  <c r="AN605" i="21" s="1"/>
  <c r="AN617" i="21" s="1"/>
  <c r="AN629" i="21" s="1"/>
  <c r="AN641" i="21" s="1"/>
  <c r="AN653" i="21" s="1"/>
  <c r="AN665" i="21" s="1"/>
  <c r="AN677" i="21" s="1"/>
  <c r="AN689" i="21" s="1"/>
  <c r="AN701" i="21" s="1"/>
  <c r="AN713" i="21" s="1"/>
  <c r="AN725" i="21" s="1"/>
  <c r="AN580" i="21"/>
  <c r="AN592" i="21" s="1"/>
  <c r="AN604" i="21" s="1"/>
  <c r="AN616" i="21" s="1"/>
  <c r="AN628" i="21" s="1"/>
  <c r="AN640" i="21" s="1"/>
  <c r="AN652" i="21" s="1"/>
  <c r="AN664" i="21" s="1"/>
  <c r="AN676" i="21" s="1"/>
  <c r="AN688" i="21" s="1"/>
  <c r="AN700" i="21" s="1"/>
  <c r="AN712" i="21" s="1"/>
  <c r="AN724" i="21" s="1"/>
  <c r="AN736" i="21" s="1"/>
  <c r="AL579" i="21" l="1"/>
  <c r="AL591" i="21" s="1"/>
  <c r="AL603" i="21" s="1"/>
  <c r="AL615" i="21" s="1"/>
  <c r="AL627" i="21" s="1"/>
  <c r="AL639" i="21" s="1"/>
  <c r="AL651" i="21" s="1"/>
  <c r="AL663" i="21" s="1"/>
  <c r="AL675" i="21" s="1"/>
  <c r="AL687" i="21" s="1"/>
  <c r="AL699" i="21" s="1"/>
  <c r="AL711" i="21" s="1"/>
  <c r="AL723" i="21" s="1"/>
  <c r="AL735" i="21" s="1"/>
  <c r="AL570" i="21"/>
  <c r="AL582" i="21" s="1"/>
  <c r="AL594" i="21" s="1"/>
  <c r="AL606" i="21" s="1"/>
  <c r="AL618" i="21" s="1"/>
  <c r="AL630" i="21" s="1"/>
  <c r="AL642" i="21" s="1"/>
  <c r="AL654" i="21" s="1"/>
  <c r="AL666" i="21" s="1"/>
  <c r="AL678" i="21" s="1"/>
  <c r="AL690" i="21" s="1"/>
  <c r="AL702" i="21" s="1"/>
  <c r="AL714" i="21" s="1"/>
  <c r="AL726" i="21" s="1"/>
  <c r="AL573" i="21"/>
  <c r="AL585" i="21" s="1"/>
  <c r="AL597" i="21" s="1"/>
  <c r="AL609" i="21" s="1"/>
  <c r="AL621" i="21" s="1"/>
  <c r="AL633" i="21" s="1"/>
  <c r="AL645" i="21" s="1"/>
  <c r="AL657" i="21" s="1"/>
  <c r="AL669" i="21" s="1"/>
  <c r="AL681" i="21" s="1"/>
  <c r="AL693" i="21" s="1"/>
  <c r="AL705" i="21" s="1"/>
  <c r="AL717" i="21" s="1"/>
  <c r="AL729" i="21" s="1"/>
  <c r="AL576" i="21"/>
  <c r="AL588" i="21" s="1"/>
  <c r="AL600" i="21" s="1"/>
  <c r="AL612" i="21" s="1"/>
  <c r="AL624" i="21" s="1"/>
  <c r="AL636" i="21" s="1"/>
  <c r="AL648" i="21" s="1"/>
  <c r="AL660" i="21" s="1"/>
  <c r="AL672" i="21" s="1"/>
  <c r="AL684" i="21" s="1"/>
  <c r="AL696" i="21" s="1"/>
  <c r="AL708" i="21" s="1"/>
  <c r="AL720" i="21" s="1"/>
  <c r="AL732" i="21" s="1"/>
  <c r="AL575" i="21"/>
  <c r="AL587" i="21" s="1"/>
  <c r="AL599" i="21" s="1"/>
  <c r="AL611" i="21" s="1"/>
  <c r="AL623" i="21" s="1"/>
  <c r="AL635" i="21" s="1"/>
  <c r="AL647" i="21" s="1"/>
  <c r="AL659" i="21" s="1"/>
  <c r="AL671" i="21" s="1"/>
  <c r="AL683" i="21" s="1"/>
  <c r="AL695" i="21" s="1"/>
  <c r="AL707" i="21" s="1"/>
  <c r="AL719" i="21" s="1"/>
  <c r="AL731" i="21" s="1"/>
  <c r="AL577" i="21"/>
  <c r="AL589" i="21" s="1"/>
  <c r="AL601" i="21" s="1"/>
  <c r="AL613" i="21" s="1"/>
  <c r="AL625" i="21" s="1"/>
  <c r="AL637" i="21" s="1"/>
  <c r="AL649" i="21" s="1"/>
  <c r="AL661" i="21" s="1"/>
  <c r="AL673" i="21" s="1"/>
  <c r="AL685" i="21" s="1"/>
  <c r="AL697" i="21" s="1"/>
  <c r="AL709" i="21" s="1"/>
  <c r="AL721" i="21" s="1"/>
  <c r="AL733" i="21" s="1"/>
  <c r="AL574" i="21"/>
  <c r="AL586" i="21" s="1"/>
  <c r="AL598" i="21" s="1"/>
  <c r="AL610" i="21" s="1"/>
  <c r="AL622" i="21" s="1"/>
  <c r="AL634" i="21" s="1"/>
  <c r="AL646" i="21" s="1"/>
  <c r="AL658" i="21" s="1"/>
  <c r="AL670" i="21" s="1"/>
  <c r="AL682" i="21" s="1"/>
  <c r="AL694" i="21" s="1"/>
  <c r="AL706" i="21" s="1"/>
  <c r="AL718" i="21" s="1"/>
  <c r="AL730" i="21" s="1"/>
  <c r="AL571" i="21"/>
  <c r="AL583" i="21" s="1"/>
  <c r="AL595" i="21" s="1"/>
  <c r="AL607" i="21" s="1"/>
  <c r="AL619" i="21" s="1"/>
  <c r="AL631" i="21" s="1"/>
  <c r="AL643" i="21" s="1"/>
  <c r="AL655" i="21" s="1"/>
  <c r="AL667" i="21" s="1"/>
  <c r="AL679" i="21" s="1"/>
  <c r="AL691" i="21" s="1"/>
  <c r="AL703" i="21" s="1"/>
  <c r="AL715" i="21" s="1"/>
  <c r="AL727" i="21" s="1"/>
  <c r="AL572" i="21"/>
  <c r="AL584" i="21" s="1"/>
  <c r="AL596" i="21" s="1"/>
  <c r="AL608" i="21" s="1"/>
  <c r="AL620" i="21" s="1"/>
  <c r="AL632" i="21" s="1"/>
  <c r="AL644" i="21" s="1"/>
  <c r="AL656" i="21" s="1"/>
  <c r="AL668" i="21" s="1"/>
  <c r="AL680" i="21" s="1"/>
  <c r="AL692" i="21" s="1"/>
  <c r="AL704" i="21" s="1"/>
  <c r="AL716" i="21" s="1"/>
  <c r="AL728" i="21" s="1"/>
  <c r="AL578" i="21" l="1"/>
  <c r="AL590" i="21" s="1"/>
  <c r="AL602" i="21" s="1"/>
  <c r="AL614" i="21" s="1"/>
  <c r="AL626" i="21" s="1"/>
  <c r="AL638" i="21" s="1"/>
  <c r="AL650" i="21" s="1"/>
  <c r="AL662" i="21" s="1"/>
  <c r="AL674" i="21" s="1"/>
  <c r="AL686" i="21" s="1"/>
  <c r="AL698" i="21" s="1"/>
  <c r="AL710" i="21" s="1"/>
  <c r="AL722" i="21" s="1"/>
  <c r="AL734" i="21" s="1"/>
  <c r="AL580" i="21"/>
  <c r="AL592" i="21" s="1"/>
  <c r="AL604" i="21" s="1"/>
  <c r="AL616" i="21" s="1"/>
  <c r="AL628" i="21" s="1"/>
  <c r="AL640" i="21" s="1"/>
  <c r="AL652" i="21" s="1"/>
  <c r="AL664" i="21" s="1"/>
  <c r="AL676" i="21" s="1"/>
  <c r="AL688" i="21" s="1"/>
  <c r="AL700" i="21" s="1"/>
  <c r="AL712" i="21" s="1"/>
  <c r="AL724" i="21" s="1"/>
  <c r="AL736" i="21" s="1"/>
  <c r="AL569" i="21"/>
  <c r="AL581" i="21" s="1"/>
  <c r="AL593" i="21" s="1"/>
  <c r="AL605" i="21" s="1"/>
  <c r="AL617" i="21" s="1"/>
  <c r="AL629" i="21" s="1"/>
  <c r="AL641" i="21" s="1"/>
  <c r="AL653" i="21" s="1"/>
  <c r="AL665" i="21" s="1"/>
  <c r="AL677" i="21" s="1"/>
  <c r="AL689" i="21" s="1"/>
  <c r="AL701" i="21" s="1"/>
  <c r="AL713" i="21" s="1"/>
  <c r="AL725" i="21" s="1"/>
</calcChain>
</file>

<file path=xl/sharedStrings.xml><?xml version="1.0" encoding="utf-8"?>
<sst xmlns="http://schemas.openxmlformats.org/spreadsheetml/2006/main" count="360" uniqueCount="314">
  <si>
    <t>Customers</t>
  </si>
  <si>
    <t>Winter_Peak</t>
  </si>
  <si>
    <t>Summer_Peak</t>
  </si>
  <si>
    <t>Winter_PRIORAM</t>
  </si>
  <si>
    <t>Summer_TMP_AVG</t>
  </si>
  <si>
    <t>Mx_TmpDay</t>
  </si>
  <si>
    <t>Recession</t>
  </si>
  <si>
    <t>SumPKMIN_TmpDay</t>
  </si>
  <si>
    <t>Month</t>
  </si>
  <si>
    <t>CDHPkDay</t>
  </si>
  <si>
    <t>CDHprior1</t>
  </si>
  <si>
    <t>CDHprior2</t>
  </si>
  <si>
    <t>CDHprior3</t>
  </si>
  <si>
    <t>AVGWINPKDAYTEMP</t>
  </si>
  <si>
    <t>NEPACT_per_Customer_per_Day</t>
  </si>
  <si>
    <t>Year</t>
  </si>
  <si>
    <t>Period</t>
  </si>
  <si>
    <t>Hurricane_Impact</t>
  </si>
  <si>
    <t>CPI</t>
  </si>
  <si>
    <t>CUST_R</t>
  </si>
  <si>
    <t>CUST_C</t>
  </si>
  <si>
    <t>CUST_I</t>
  </si>
  <si>
    <t>CUST_SHY</t>
  </si>
  <si>
    <t>CUST_OTH</t>
  </si>
  <si>
    <t>CUST_MET</t>
  </si>
  <si>
    <t>CUST_WHL</t>
  </si>
  <si>
    <t>RealGDP</t>
  </si>
  <si>
    <t>Inactive_Ratio</t>
  </si>
  <si>
    <t>Real_Winter_PK</t>
  </si>
  <si>
    <t>WPK_upc</t>
  </si>
  <si>
    <t>SPK_upc</t>
  </si>
  <si>
    <t>Ind_Sales_wo_GS1</t>
  </si>
  <si>
    <t>Ind_Cust_wo_GS1</t>
  </si>
  <si>
    <t>GS1_Use</t>
  </si>
  <si>
    <t>Ind_Use_wo_GS1</t>
  </si>
  <si>
    <t>SPK_upc_NEPACT</t>
  </si>
  <si>
    <t>SumKW_savings_per_customer</t>
  </si>
  <si>
    <t>Win_upc_Nepact</t>
  </si>
  <si>
    <t>CDH_Calendar</t>
  </si>
  <si>
    <t>CDD_Calendar</t>
  </si>
  <si>
    <t>HDH_Calendar</t>
  </si>
  <si>
    <t>HDD_Calendar</t>
  </si>
  <si>
    <t>Consumer_Price_Index</t>
  </si>
  <si>
    <t>Total_Housing_Starts</t>
  </si>
  <si>
    <t>Non_Ag_Employment</t>
  </si>
  <si>
    <t>Total_Housholds</t>
  </si>
  <si>
    <t>Real_Disposable_Personal_Income</t>
  </si>
  <si>
    <t>Real_per_Capita_Personal_Income</t>
  </si>
  <si>
    <t>Total_H_Starts</t>
  </si>
  <si>
    <t>Number_HH</t>
  </si>
  <si>
    <t>Per_capita_Income</t>
  </si>
  <si>
    <t>Employment</t>
  </si>
  <si>
    <t>Disp_INCperHH</t>
  </si>
  <si>
    <t>WHL_Lee_County_NEL</t>
  </si>
  <si>
    <t>Ind_GS1_Customers</t>
  </si>
  <si>
    <t>Ind_GS1_Sales</t>
  </si>
  <si>
    <t>PRIORAM_2</t>
  </si>
  <si>
    <t>Nepact_per_customer</t>
  </si>
  <si>
    <t>&lt;= Updated with actuals</t>
  </si>
  <si>
    <t>WIN_Peak_MinTemp</t>
  </si>
  <si>
    <t>PHEV_MWH</t>
  </si>
  <si>
    <t>Absolute_growth</t>
  </si>
  <si>
    <t>Percent_Growth</t>
  </si>
  <si>
    <t>Cal_HDD_based_on_45_degrees</t>
  </si>
  <si>
    <t>NEL_cust_hurricane_cal</t>
  </si>
  <si>
    <t>NEL_cust_hurricane_NEPACT_cal</t>
  </si>
  <si>
    <t>Cal_Winter_HDD</t>
  </si>
  <si>
    <t>Winter_Peak_With_Load_Control</t>
  </si>
  <si>
    <t>Summer_Peak_With_Load_Control</t>
  </si>
  <si>
    <t>NEL_cust_hurricane_perday_cal</t>
  </si>
  <si>
    <t>LC_SPK_upc</t>
  </si>
  <si>
    <t>LC_Summer_TMP_AVG</t>
  </si>
  <si>
    <t>LC_Mx_TmpDay</t>
  </si>
  <si>
    <t>LC_SumPKMIN_TmpDay</t>
  </si>
  <si>
    <t>LC_Normal_Summer_TMP_AVG</t>
  </si>
  <si>
    <t>LC_CDHPkDay</t>
  </si>
  <si>
    <t>LC_CDHprior1</t>
  </si>
  <si>
    <t>LC_CDHprior2</t>
  </si>
  <si>
    <t>LC_CDHprior3</t>
  </si>
  <si>
    <t>LC_SumCDHprior1</t>
  </si>
  <si>
    <t>LC_SumCDHprior2</t>
  </si>
  <si>
    <t>LC_SumCDHprior3</t>
  </si>
  <si>
    <t>PHEV_Summer_Peak</t>
  </si>
  <si>
    <t>PHEV_Winter_Peak</t>
  </si>
  <si>
    <t>Emp_Pop_Ratio</t>
  </si>
  <si>
    <t>Employ_Pop_ratio</t>
  </si>
  <si>
    <t>LC_WPK_upc</t>
  </si>
  <si>
    <t>LC_WPK_upc_NEPACT</t>
  </si>
  <si>
    <t>CPI_Energy</t>
  </si>
  <si>
    <t>CPI_Energy_12MoAvg</t>
  </si>
  <si>
    <t>Employ_Wgt_Income</t>
  </si>
  <si>
    <t>LC_SPK_upc_NEPACT</t>
  </si>
  <si>
    <t>Disposable_Income</t>
  </si>
  <si>
    <t>Retail_Delivered</t>
  </si>
  <si>
    <t>CDH_Billed</t>
  </si>
  <si>
    <t>HDH_Billed</t>
  </si>
  <si>
    <t>CDD_Billed</t>
  </si>
  <si>
    <t>HDD_Billed</t>
  </si>
  <si>
    <t>Billed_HDD_based_on_45_degrees</t>
  </si>
  <si>
    <t>Billed_Winter_HDD</t>
  </si>
  <si>
    <t>MH_R</t>
  </si>
  <si>
    <t>MH_SHY</t>
  </si>
  <si>
    <t>MH_OTH</t>
  </si>
  <si>
    <t>MH_MET</t>
  </si>
  <si>
    <t>MH_WHL</t>
  </si>
  <si>
    <t>MH_TOT</t>
  </si>
  <si>
    <t>NEL_CALENDAR</t>
  </si>
  <si>
    <t>CUST_TOT</t>
  </si>
  <si>
    <t>MH_C</t>
  </si>
  <si>
    <t>MH_I</t>
  </si>
  <si>
    <t>Annual_Non_Ag_Emplmnt</t>
  </si>
  <si>
    <t>Retail_Gas_Price</t>
  </si>
  <si>
    <t>Wgt_Per_Capital_Income</t>
  </si>
  <si>
    <t>Calendar_Days</t>
  </si>
  <si>
    <t>Retail_UPC</t>
  </si>
  <si>
    <t>Inactive_Ratio_12_mth_avg</t>
  </si>
  <si>
    <t>&lt;=Begin use of 20 year CALENDAR Normals</t>
  </si>
  <si>
    <t>Real_Gas_Price</t>
  </si>
  <si>
    <t>CPI_Energy_3mos</t>
  </si>
  <si>
    <t>Energy_Inflation</t>
  </si>
  <si>
    <t>Leap_Year</t>
  </si>
  <si>
    <t>Hurricane_Impact_Delivered</t>
  </si>
  <si>
    <t>Retail_Use_adj_Hurricanes</t>
  </si>
  <si>
    <t>Billed_Days</t>
  </si>
  <si>
    <t>Retail_Use_day</t>
  </si>
  <si>
    <t>Wgt_Per_Capita_Income</t>
  </si>
  <si>
    <t>Real_Price_Gasoline</t>
  </si>
  <si>
    <t>NEPACT_Weather_Sensitive_UPC_Normal_CDH</t>
  </si>
  <si>
    <t>NEPACT_weatsens_nonweatsens_UPC_Normal_CDH</t>
  </si>
  <si>
    <t>R_GasPri_spk</t>
  </si>
  <si>
    <t>R_GasPri_spkLAG1</t>
  </si>
  <si>
    <t>CDH_80_Calendar</t>
  </si>
  <si>
    <t>CDH_85_Calendar</t>
  </si>
  <si>
    <t>Inflation</t>
  </si>
  <si>
    <t>nepact_dummy</t>
  </si>
  <si>
    <t>CPI_Energy_3mos_SPK</t>
  </si>
  <si>
    <t>WinKW_savings_per_customer</t>
  </si>
  <si>
    <t>NEPACT_Non_Weather_Sensitive_UPC_Normal_CDH</t>
  </si>
  <si>
    <t>NEPACT_ALLWGTBY_UPC_Normal_CDH</t>
  </si>
  <si>
    <t>MarHDD66_Calc</t>
  </si>
  <si>
    <t>FebHDD66_Calc</t>
  </si>
  <si>
    <t>Fiscal_Days</t>
  </si>
  <si>
    <t>Annual_Change_inacttve</t>
  </si>
  <si>
    <t>Annual_Non_Ag_Employment</t>
  </si>
  <si>
    <t>Annual_Housing_Starts</t>
  </si>
  <si>
    <t>Jan_HDD</t>
  </si>
  <si>
    <t>Dec_HDD</t>
  </si>
  <si>
    <t>MarHDD66_Billed_Calc</t>
  </si>
  <si>
    <t>FebHDD66_Billed_Calc</t>
  </si>
  <si>
    <t>Disposable_Income_HH</t>
  </si>
  <si>
    <t>Vero_Beach_NEL</t>
  </si>
  <si>
    <t>Cal_PBI_CDH</t>
  </si>
  <si>
    <t>Cal_PBI_HDD</t>
  </si>
  <si>
    <t>Cal_DTB_CDH</t>
  </si>
  <si>
    <t>Cal_DTB_HDD</t>
  </si>
  <si>
    <t>Vero_Beach_NC_Peaks</t>
  </si>
  <si>
    <t>Vero_Beach_Coinc_Peaks</t>
  </si>
  <si>
    <t>Vero_Conic_Sum_Pk</t>
  </si>
  <si>
    <t>Vero_Conic_Win_Pk</t>
  </si>
  <si>
    <t>Jan_Real_Gas_Prices</t>
  </si>
  <si>
    <t>Jan_Wgt_Per_Capita_Income</t>
  </si>
  <si>
    <t>Dec_Real_Gas_Prices</t>
  </si>
  <si>
    <t>PBI_Max_Temp_Sum_Pk</t>
  </si>
  <si>
    <t>PBI_Min_Temp_Win_Pk</t>
  </si>
  <si>
    <t>DTB_Max_Temp_Sum_Pk</t>
  </si>
  <si>
    <t>DTB_Min_Temp_Win_Pk</t>
  </si>
  <si>
    <t>Min_Temp_Avg</t>
  </si>
  <si>
    <t>Max_Temp_Avg</t>
  </si>
  <si>
    <t>VB_Sales_kWh</t>
  </si>
  <si>
    <t>VB_Sales_MWH</t>
  </si>
  <si>
    <t>Annual_NEL</t>
  </si>
  <si>
    <t>Annual_Sales_MWH</t>
  </si>
  <si>
    <t>Average_NE_and_E_pk_factor</t>
  </si>
  <si>
    <t>FPL</t>
  </si>
  <si>
    <t>Summer</t>
  </si>
  <si>
    <t>Winter</t>
  </si>
  <si>
    <t>FPL Summer Pk</t>
  </si>
  <si>
    <t>FPL Winter PK</t>
  </si>
  <si>
    <t>DTB_HDH</t>
  </si>
  <si>
    <t>PBI_HDH</t>
  </si>
  <si>
    <t>AVG_HDH</t>
  </si>
  <si>
    <t>PBI_Prior1</t>
  </si>
  <si>
    <t>DTB_Prior1</t>
  </si>
  <si>
    <t>AVG_HDH_Prior1</t>
  </si>
  <si>
    <t>PSC_Consumption_Report</t>
  </si>
  <si>
    <t>LCEC_Sum_Pk</t>
  </si>
  <si>
    <t>Vero_Total_Customers</t>
  </si>
  <si>
    <t>Vero_Annual_Total_Customers</t>
  </si>
  <si>
    <t>FKEC_Sum_Pk</t>
  </si>
  <si>
    <t>Blountstown_Sum_Pk</t>
  </si>
  <si>
    <t>Wauchula_Sum_Pk</t>
  </si>
  <si>
    <t>Blountstown_NEL</t>
  </si>
  <si>
    <t>Wauchula_NEL</t>
  </si>
  <si>
    <t>Real_Personal_income</t>
  </si>
  <si>
    <t>Annual_Real_Personal_Income</t>
  </si>
  <si>
    <t>Real_GDP</t>
  </si>
  <si>
    <t>FKEC_NEL_Incremental</t>
  </si>
  <si>
    <t>NEL_without_inc_wholesale</t>
  </si>
  <si>
    <t>Housing_Starts_per_capita</t>
  </si>
  <si>
    <t>U.S._Population</t>
  </si>
  <si>
    <t>Real_GDP_per_Capita</t>
  </si>
  <si>
    <t>CDH_Avg</t>
  </si>
  <si>
    <t>Weighted_Disposable_Income</t>
  </si>
  <si>
    <t>HDD_Avg</t>
  </si>
  <si>
    <t>Real_Disp_INCperHH</t>
  </si>
  <si>
    <t>Housing_Starts_per_capita_current</t>
  </si>
  <si>
    <t>Small_Commercial_Customers</t>
  </si>
  <si>
    <t>Medium_Commercial_Customers</t>
  </si>
  <si>
    <t>Large_Commercial_Customers</t>
  </si>
  <si>
    <t>Small_Commercial_KWH_Sales</t>
  </si>
  <si>
    <t>Medium_Commercial_KWH_Sales</t>
  </si>
  <si>
    <t>Large_Commercial_KWH_Sales</t>
  </si>
  <si>
    <t>Annual_CPI</t>
  </si>
  <si>
    <t>FL_Total_Home_Sales</t>
  </si>
  <si>
    <t>FL_Total_Housing_Permits</t>
  </si>
  <si>
    <t>FL_Retail_Sales</t>
  </si>
  <si>
    <t>FL_Total_Industrial_Production_Index</t>
  </si>
  <si>
    <t>FL_CPI</t>
  </si>
  <si>
    <t>CPI_Energy_3mos_prior</t>
  </si>
  <si>
    <t>Annual_Real_GDP</t>
  </si>
  <si>
    <t>&lt;= Updated</t>
  </si>
  <si>
    <t>FL_GSP_Military</t>
  </si>
  <si>
    <t>FL_GSP_Mfg</t>
  </si>
  <si>
    <t>FL_GSP_Mfg_durables</t>
  </si>
  <si>
    <t>Factory_operating_rate</t>
  </si>
  <si>
    <t>- Jan through May uses 1995-2014 data</t>
  </si>
  <si>
    <t>Winter Park NEL</t>
  </si>
  <si>
    <t>New Smyrna NEL</t>
  </si>
  <si>
    <t>Key West/Metro</t>
  </si>
  <si>
    <t>Inactive_Prior_UKU</t>
  </si>
  <si>
    <t>Inactive_After_UKU</t>
  </si>
  <si>
    <t>Inactive_Prior_June_2013</t>
  </si>
  <si>
    <t>Inactive_July_2013</t>
  </si>
  <si>
    <t>Inactive_Aug_2013</t>
  </si>
  <si>
    <t>Inactive_Sept_2013</t>
  </si>
  <si>
    <t>Inactive_Post_Oct_213</t>
  </si>
  <si>
    <t>FTM_CDH</t>
  </si>
  <si>
    <t>FTM_HDH</t>
  </si>
  <si>
    <t>WD_Customers</t>
  </si>
  <si>
    <t>LEE_NEL</t>
  </si>
  <si>
    <t>LEE_NCP</t>
  </si>
  <si>
    <t>FTM_Max_HDD_buildup</t>
  </si>
  <si>
    <t>FTM_Effective_min</t>
  </si>
  <si>
    <t>FTM_Norm_CDH</t>
  </si>
  <si>
    <t>FTM_Norm_HDH</t>
  </si>
  <si>
    <t>Winter_Park_Sum_Pk</t>
  </si>
  <si>
    <t>New_Syrman_Sum_pk</t>
  </si>
  <si>
    <t>Key_West_Winter_Pk</t>
  </si>
  <si>
    <t>Key_West_Sum_Pk</t>
  </si>
  <si>
    <t>Seminole_Sum_Pk</t>
  </si>
  <si>
    <t>Winter_Weekend</t>
  </si>
  <si>
    <t>Winter_peak_Day</t>
  </si>
  <si>
    <t>Winter_Effective_Min</t>
  </si>
  <si>
    <t>Min_Temp_Prior_Day_thru_8AM</t>
  </si>
  <si>
    <t>Unemployment_rate</t>
  </si>
  <si>
    <t>FL_Unemployment_Rate</t>
  </si>
  <si>
    <t>FL_Real_GSP</t>
  </si>
  <si>
    <t>FL_GSP_Mfg_non durables</t>
  </si>
  <si>
    <t>Average_Unemployment_Rate</t>
  </si>
  <si>
    <t>BEBR_FL_Population_Jul_2014</t>
  </si>
  <si>
    <t>Florida_Annual_Population_updated_Jul2014</t>
  </si>
  <si>
    <t>- Jule through Dec uses 1994-2013 data</t>
  </si>
  <si>
    <t>Nominal_Price</t>
  </si>
  <si>
    <t>Real_Price</t>
  </si>
  <si>
    <t>- Jan through June uses 1995-2014 data</t>
  </si>
  <si>
    <t>- July through Dec uses 1992-2013 data</t>
  </si>
  <si>
    <t>Heat_Index_Max</t>
  </si>
  <si>
    <t>Heat_Index_Summer_Max</t>
  </si>
  <si>
    <t>Rel_Humidity</t>
  </si>
  <si>
    <t>Annual_GSP</t>
  </si>
  <si>
    <t>State_GSP</t>
  </si>
  <si>
    <t>State_GSP_capita</t>
  </si>
  <si>
    <t>Seminole</t>
  </si>
  <si>
    <t>Bill_Cycle_CDH</t>
  </si>
  <si>
    <t>Bill_Cycle_HDD</t>
  </si>
  <si>
    <t>CDH_4PM</t>
  </si>
  <si>
    <t>CDH_4PM_prior</t>
  </si>
  <si>
    <t>CDH_5PM</t>
  </si>
  <si>
    <t>Win_UPC_Jan_NEAPACt</t>
  </si>
  <si>
    <t>Incrementa PHEV MWH</t>
  </si>
  <si>
    <t>NEPACT_WGTBY_UPC_Normal_CDH_Nighttime_Hrs</t>
  </si>
  <si>
    <t>NEPACT_WGTBY_UPC_Normal_CDH_Days</t>
  </si>
  <si>
    <t>LCEC_Win_Pk</t>
  </si>
  <si>
    <t>FKEC_Win_Pk</t>
  </si>
  <si>
    <t>Blountstown_Win_Pk</t>
  </si>
  <si>
    <t>Wauchula_win_Pk</t>
  </si>
  <si>
    <t>win_Park_win_Pk</t>
  </si>
  <si>
    <t>New_Syrman_win_Pk</t>
  </si>
  <si>
    <t>Seminole_win_Pk</t>
  </si>
  <si>
    <t>NEPACT_WGTBY_UPC_Actual_CDH_Days</t>
  </si>
  <si>
    <t>NEPACT_WeatSens_Actual_Weat</t>
  </si>
  <si>
    <t>NEPACT_NonWeatSens</t>
  </si>
  <si>
    <t>NEPACT_NonWeatSens_WgtbyDyltHRs</t>
  </si>
  <si>
    <t>NEPACT_WGTBY_UPC_Actual_CDH_Nighttime_Hrs</t>
  </si>
  <si>
    <t>Global_Annual_Population</t>
  </si>
  <si>
    <t>Global_FL_Population_Nov_2014</t>
  </si>
  <si>
    <t>Annual_Real_Per_Capita_Income</t>
  </si>
  <si>
    <t>CPI_Energy_Annual</t>
  </si>
  <si>
    <t>Annual_Total_Home_Sales</t>
  </si>
  <si>
    <t>Annual_Retail_Sales</t>
  </si>
  <si>
    <t>Annual_FL_Total_Households</t>
  </si>
  <si>
    <t>OPC 031272</t>
  </si>
  <si>
    <t>FPL RC-16</t>
  </si>
  <si>
    <t>OPC 031273</t>
  </si>
  <si>
    <t>OPC 031274</t>
  </si>
  <si>
    <t>OPC 031275</t>
  </si>
  <si>
    <t>OPC 031276</t>
  </si>
  <si>
    <t>OPC 031277</t>
  </si>
  <si>
    <t>OPC 031278</t>
  </si>
  <si>
    <t>OPC 031279</t>
  </si>
  <si>
    <t>OPC 031280</t>
  </si>
  <si>
    <t>OPC 031281</t>
  </si>
  <si>
    <t>OPC 031282</t>
  </si>
  <si>
    <t>OPC 031283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</si>
</sst>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(* #,##0.00_);_(* \(#,##0.00\);_(* &quot;-&quot;??_);_(@_)"/>
    <numFmt numFmtId="164" formatCode="0.000"/>
    <numFmt numFmtId="165" formatCode="0.0%"/>
    <numFmt numFmtId="166" formatCode="0.0"/>
    <numFmt numFmtId="167" formatCode="0.0000"/>
    <numFmt numFmtId="168" formatCode="0.000%"/>
    <numFmt numFmtId="169" formatCode="0.000000"/>
    <numFmt numFmtId="170" formatCode="#,##0.0"/>
    <numFmt numFmtId="171" formatCode="_(* #,##0_);_(* \(#,##0\);_(* &quot;-&quot;??_);_(@_)"/>
    <numFmt numFmtId="172" formatCode="#,##0.0000"/>
    <numFmt numFmtId="173" formatCode="#,##0.000000"/>
    <numFmt numFmtId="174" formatCode="#,##0.00000"/>
    <numFmt numFmtId="175" formatCode="#,##0.000"/>
    <numFmt numFmtId="176" formatCode="0_);\(0\)"/>
    <numFmt numFmtId="177" formatCode="_-* #,##0.00\ _D_M_-;\-* #,##0.00\ _D_M_-;_-* &quot;-&quot;??\ _D_M_-;_-@_-"/>
    <numFmt numFmtId="178" formatCode="_-* #,##0\ _D_M_-;\-* #,##0\ _D_M_-;_-* &quot;-&quot;\ _D_M_-;_-@_-"/>
    <numFmt numFmtId="179" formatCode="_-* #,##0.00\ &quot;DM&quot;_-;\-* #,##0.00\ &quot;DM&quot;_-;_-* &quot;-&quot;??\ &quot;DM&quot;_-;_-@_-"/>
    <numFmt numFmtId="180" formatCode="_-* #,##0\ &quot;DM&quot;_-;\-* #,##0\ &quot;DM&quot;_-;_-* &quot;-&quot;\ &quot;DM&quot;_-;_-@_-"/>
    <numFmt numFmtId="181" formatCode="_-* #,##0\ _D_M_-;\-* #,##0\ _D_M_-;_-* &quot;-&quot;??\ _D_M_-;_-@_-"/>
    <numFmt numFmtId="182" formatCode="0.0000%"/>
    <numFmt numFmtId="183" formatCode="#,##0.0000000"/>
    <numFmt numFmtId="184" formatCode="mm/dd/yy;@"/>
    <numFmt numFmtId="185" formatCode="0.00000"/>
    <numFmt numFmtId="186" formatCode="_-* #,##0.0000\ _D_M_-;\-* #,##0.0000\ _D_M_-;_-* &quot;-&quot;??\ _D_M_-;_-@_-"/>
  </numFmts>
  <fonts count="40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09">
    <xf numFmtId="0" fontId="0" fillId="0" borderId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7" borderId="0" applyNumberFormat="0" applyBorder="0" applyAlignment="0" applyProtection="0"/>
    <xf numFmtId="0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16" borderId="0" applyNumberFormat="0" applyBorder="0" applyAlignment="0" applyProtection="0"/>
    <xf numFmtId="0" fontId="11" fillId="25" borderId="0" applyNumberFormat="0" applyBorder="0" applyAlignment="0" applyProtection="0"/>
    <xf numFmtId="0" fontId="18" fillId="16" borderId="0" applyNumberFormat="0" applyBorder="0" applyAlignment="0" applyProtection="0"/>
    <xf numFmtId="0" fontId="19" fillId="26" borderId="1" applyNumberFormat="0" applyAlignment="0" applyProtection="0"/>
    <xf numFmtId="0" fontId="12" fillId="17" borderId="2" applyNumberFormat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3" fillId="27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5" borderId="1" applyNumberFormat="0" applyAlignment="0" applyProtection="0"/>
    <xf numFmtId="0" fontId="24" fillId="0" borderId="6" applyNumberFormat="0" applyFill="0" applyAlignment="0" applyProtection="0"/>
    <xf numFmtId="0" fontId="14" fillId="25" borderId="0" applyNumberFormat="0" applyBorder="0" applyAlignment="0" applyProtection="0"/>
    <xf numFmtId="0" fontId="1" fillId="0" borderId="0"/>
    <xf numFmtId="0" fontId="1" fillId="0" borderId="0"/>
    <xf numFmtId="0" fontId="6" fillId="0" borderId="0"/>
    <xf numFmtId="0" fontId="4" fillId="24" borderId="7" applyNumberFormat="0" applyFont="0" applyAlignment="0" applyProtection="0"/>
    <xf numFmtId="0" fontId="15" fillId="26" borderId="8" applyNumberFormat="0" applyAlignment="0" applyProtection="0"/>
    <xf numFmtId="9" fontId="1" fillId="0" borderId="0" applyFont="0" applyFill="0" applyBorder="0" applyAlignment="0" applyProtection="0"/>
    <xf numFmtId="4" fontId="25" fillId="28" borderId="9" applyNumberFormat="0" applyProtection="0">
      <alignment vertical="center"/>
    </xf>
    <xf numFmtId="4" fontId="26" fillId="28" borderId="9" applyNumberFormat="0" applyProtection="0">
      <alignment vertical="center"/>
    </xf>
    <xf numFmtId="4" fontId="25" fillId="28" borderId="9" applyNumberFormat="0" applyProtection="0">
      <alignment horizontal="left" vertical="center" indent="1"/>
    </xf>
    <xf numFmtId="0" fontId="25" fillId="28" borderId="9" applyNumberFormat="0" applyProtection="0">
      <alignment horizontal="left" vertical="top" indent="1"/>
    </xf>
    <xf numFmtId="4" fontId="25" fillId="2" borderId="0" applyNumberFormat="0" applyProtection="0">
      <alignment horizontal="left" vertical="center" indent="1"/>
    </xf>
    <xf numFmtId="4" fontId="6" fillId="7" borderId="9" applyNumberFormat="0" applyProtection="0">
      <alignment horizontal="right" vertical="center"/>
    </xf>
    <xf numFmtId="4" fontId="6" fillId="3" borderId="9" applyNumberFormat="0" applyProtection="0">
      <alignment horizontal="right" vertical="center"/>
    </xf>
    <xf numFmtId="4" fontId="6" fillId="29" borderId="9" applyNumberFormat="0" applyProtection="0">
      <alignment horizontal="right" vertical="center"/>
    </xf>
    <xf numFmtId="4" fontId="6" fillId="30" borderId="9" applyNumberFormat="0" applyProtection="0">
      <alignment horizontal="right" vertical="center"/>
    </xf>
    <xf numFmtId="4" fontId="6" fillId="31" borderId="9" applyNumberFormat="0" applyProtection="0">
      <alignment horizontal="right" vertical="center"/>
    </xf>
    <xf numFmtId="4" fontId="6" fillId="32" borderId="9" applyNumberFormat="0" applyProtection="0">
      <alignment horizontal="right" vertical="center"/>
    </xf>
    <xf numFmtId="4" fontId="6" fillId="9" borderId="9" applyNumberFormat="0" applyProtection="0">
      <alignment horizontal="right" vertical="center"/>
    </xf>
    <xf numFmtId="4" fontId="6" fillId="33" borderId="9" applyNumberFormat="0" applyProtection="0">
      <alignment horizontal="right" vertical="center"/>
    </xf>
    <xf numFmtId="4" fontId="6" fillId="34" borderId="9" applyNumberFormat="0" applyProtection="0">
      <alignment horizontal="right" vertical="center"/>
    </xf>
    <xf numFmtId="4" fontId="25" fillId="35" borderId="10" applyNumberFormat="0" applyProtection="0">
      <alignment horizontal="left" vertical="center" indent="1"/>
    </xf>
    <xf numFmtId="4" fontId="6" fillId="36" borderId="0" applyNumberFormat="0" applyProtection="0">
      <alignment horizontal="left" vertical="center" indent="1"/>
    </xf>
    <xf numFmtId="4" fontId="27" fillId="8" borderId="0" applyNumberFormat="0" applyProtection="0">
      <alignment horizontal="left" vertical="center" indent="1"/>
    </xf>
    <xf numFmtId="4" fontId="6" fillId="2" borderId="9" applyNumberFormat="0" applyProtection="0">
      <alignment horizontal="right" vertical="center"/>
    </xf>
    <xf numFmtId="4" fontId="6" fillId="36" borderId="0" applyNumberFormat="0" applyProtection="0">
      <alignment horizontal="left" vertical="center" indent="1"/>
    </xf>
    <xf numFmtId="4" fontId="6" fillId="2" borderId="0" applyNumberFormat="0" applyProtection="0">
      <alignment horizontal="left" vertical="center" indent="1"/>
    </xf>
    <xf numFmtId="0" fontId="4" fillId="8" borderId="9" applyNumberFormat="0" applyProtection="0">
      <alignment horizontal="left" vertical="center" indent="1"/>
    </xf>
    <xf numFmtId="0" fontId="4" fillId="8" borderId="9" applyNumberFormat="0" applyProtection="0">
      <alignment horizontal="left" vertical="top" indent="1"/>
    </xf>
    <xf numFmtId="0" fontId="4" fillId="2" borderId="9" applyNumberFormat="0" applyProtection="0">
      <alignment horizontal="left" vertical="center" indent="1"/>
    </xf>
    <xf numFmtId="0" fontId="4" fillId="2" borderId="9" applyNumberFormat="0" applyProtection="0">
      <alignment horizontal="left" vertical="top" indent="1"/>
    </xf>
    <xf numFmtId="0" fontId="4" fillId="6" borderId="9" applyNumberFormat="0" applyProtection="0">
      <alignment horizontal="left" vertical="center" indent="1"/>
    </xf>
    <xf numFmtId="0" fontId="4" fillId="6" borderId="9" applyNumberFormat="0" applyProtection="0">
      <alignment horizontal="left" vertical="top" indent="1"/>
    </xf>
    <xf numFmtId="0" fontId="4" fillId="36" borderId="9" applyNumberFormat="0" applyProtection="0">
      <alignment horizontal="left" vertical="center" indent="1"/>
    </xf>
    <xf numFmtId="0" fontId="4" fillId="36" borderId="9" applyNumberFormat="0" applyProtection="0">
      <alignment horizontal="left" vertical="top" indent="1"/>
    </xf>
    <xf numFmtId="0" fontId="4" fillId="5" borderId="11" applyNumberFormat="0">
      <protection locked="0"/>
    </xf>
    <xf numFmtId="4" fontId="6" fillId="4" borderId="9" applyNumberFormat="0" applyProtection="0">
      <alignment vertical="center"/>
    </xf>
    <xf numFmtId="4" fontId="28" fillId="4" borderId="9" applyNumberFormat="0" applyProtection="0">
      <alignment vertical="center"/>
    </xf>
    <xf numFmtId="4" fontId="6" fillId="4" borderId="9" applyNumberFormat="0" applyProtection="0">
      <alignment horizontal="left" vertical="center" indent="1"/>
    </xf>
    <xf numFmtId="0" fontId="6" fillId="4" borderId="9" applyNumberFormat="0" applyProtection="0">
      <alignment horizontal="left" vertical="top" indent="1"/>
    </xf>
    <xf numFmtId="4" fontId="6" fillId="36" borderId="9" applyNumberFormat="0" applyProtection="0">
      <alignment horizontal="right" vertical="center"/>
    </xf>
    <xf numFmtId="4" fontId="28" fillId="36" borderId="9" applyNumberFormat="0" applyProtection="0">
      <alignment horizontal="right" vertical="center"/>
    </xf>
    <xf numFmtId="4" fontId="6" fillId="2" borderId="9" applyNumberFormat="0" applyProtection="0">
      <alignment horizontal="left" vertical="center" indent="1"/>
    </xf>
    <xf numFmtId="0" fontId="6" fillId="2" borderId="9" applyNumberFormat="0" applyProtection="0">
      <alignment horizontal="left" vertical="top" indent="1"/>
    </xf>
    <xf numFmtId="4" fontId="29" fillId="37" borderId="0" applyNumberFormat="0" applyProtection="0">
      <alignment horizontal="left" vertical="center" indent="1"/>
    </xf>
    <xf numFmtId="4" fontId="30" fillId="36" borderId="9" applyNumberFormat="0" applyProtection="0">
      <alignment horizontal="right" vertical="center"/>
    </xf>
    <xf numFmtId="0" fontId="31" fillId="0" borderId="0" applyNumberFormat="0" applyFill="0" applyBorder="0" applyAlignment="0" applyProtection="0"/>
    <xf numFmtId="169" fontId="1" fillId="0" borderId="0">
      <alignment horizontal="left" wrapText="1"/>
    </xf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9" fontId="35" fillId="0" borderId="0" applyFont="0" applyFill="0" applyBorder="0" applyAlignment="0" applyProtection="0"/>
  </cellStyleXfs>
  <cellXfs count="395">
    <xf numFmtId="0" fontId="0" fillId="0" borderId="0" xfId="0" applyNumberFormat="1" applyAlignment="1"/>
    <xf numFmtId="0" fontId="3" fillId="0" borderId="0" xfId="0" applyFont="1" applyBorder="1"/>
    <xf numFmtId="0" fontId="3" fillId="0" borderId="0" xfId="60" applyFont="1"/>
    <xf numFmtId="3" fontId="3" fillId="0" borderId="0" xfId="60" applyNumberFormat="1" applyFont="1"/>
    <xf numFmtId="0" fontId="3" fillId="0" borderId="0" xfId="60" applyFont="1" applyAlignment="1">
      <alignment horizontal="left"/>
    </xf>
    <xf numFmtId="3" fontId="3" fillId="0" borderId="0" xfId="60" applyNumberFormat="1" applyFont="1" applyFill="1" applyAlignment="1">
      <alignment horizontal="center"/>
    </xf>
    <xf numFmtId="0" fontId="3" fillId="0" borderId="0" xfId="60" quotePrefix="1" applyFont="1" applyAlignment="1">
      <alignment horizontal="left"/>
    </xf>
    <xf numFmtId="0" fontId="3" fillId="0" borderId="0" xfId="60" applyFont="1" applyFill="1" applyBorder="1" applyAlignment="1">
      <alignment horizontal="center" vertical="center"/>
    </xf>
    <xf numFmtId="167" fontId="3" fillId="0" borderId="0" xfId="60" applyNumberFormat="1" applyFont="1" applyFill="1"/>
    <xf numFmtId="167" fontId="8" fillId="0" borderId="0" xfId="60" applyNumberFormat="1" applyFont="1" applyFill="1" applyBorder="1"/>
    <xf numFmtId="167" fontId="3" fillId="0" borderId="0" xfId="60" applyNumberFormat="1" applyFont="1" applyFill="1" applyAlignment="1">
      <alignment horizontal="center"/>
    </xf>
    <xf numFmtId="167" fontId="3" fillId="0" borderId="0" xfId="64" applyNumberFormat="1" applyFont="1"/>
    <xf numFmtId="165" fontId="3" fillId="0" borderId="0" xfId="64" applyNumberFormat="1" applyFont="1" applyFill="1" applyAlignment="1">
      <alignment horizontal="center"/>
    </xf>
    <xf numFmtId="168" fontId="3" fillId="0" borderId="0" xfId="64" applyNumberFormat="1" applyFont="1" applyFill="1" applyAlignment="1">
      <alignment horizontal="center"/>
    </xf>
    <xf numFmtId="2" fontId="3" fillId="0" borderId="0" xfId="0" applyNumberFormat="1" applyFont="1" applyFill="1" applyAlignment="1"/>
    <xf numFmtId="3" fontId="0" fillId="0" borderId="0" xfId="0" applyNumberFormat="1" applyAlignment="1"/>
    <xf numFmtId="3" fontId="3" fillId="0" borderId="0" xfId="60" applyNumberFormat="1" applyFont="1" applyFill="1"/>
    <xf numFmtId="10" fontId="3" fillId="0" borderId="0" xfId="64" applyNumberFormat="1" applyFont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Border="1" applyAlignment="1"/>
    <xf numFmtId="0" fontId="3" fillId="0" borderId="0" xfId="0" applyNumberFormat="1" applyFont="1" applyFill="1" applyAlignment="1"/>
    <xf numFmtId="3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/>
    <xf numFmtId="10" fontId="3" fillId="0" borderId="0" xfId="64" applyNumberFormat="1" applyFont="1" applyFill="1" applyAlignment="1">
      <alignment horizontal="center"/>
    </xf>
    <xf numFmtId="3" fontId="8" fillId="0" borderId="0" xfId="60" applyNumberFormat="1" applyFont="1"/>
    <xf numFmtId="0" fontId="3" fillId="0" borderId="0" xfId="60" applyFont="1" applyFill="1" applyAlignment="1">
      <alignment horizontal="center" vertical="center"/>
    </xf>
    <xf numFmtId="171" fontId="0" fillId="0" borderId="0" xfId="0" applyNumberFormat="1" applyAlignment="1"/>
    <xf numFmtId="3" fontId="4" fillId="0" borderId="0" xfId="0" applyNumberFormat="1" applyFont="1" applyFill="1" applyBorder="1" applyAlignment="1"/>
    <xf numFmtId="0" fontId="4" fillId="0" borderId="0" xfId="0" applyNumberFormat="1" applyFont="1" applyFill="1" applyAlignment="1"/>
    <xf numFmtId="3" fontId="4" fillId="0" borderId="0" xfId="0" applyNumberFormat="1" applyFont="1" applyFill="1" applyAlignment="1"/>
    <xf numFmtId="0" fontId="8" fillId="0" borderId="0" xfId="60" applyFont="1" applyFill="1" applyBorder="1" applyAlignment="1">
      <alignment horizontal="center" vertical="center"/>
    </xf>
    <xf numFmtId="167" fontId="3" fillId="0" borderId="0" xfId="0" applyNumberFormat="1" applyFont="1" applyFill="1" applyAlignment="1"/>
    <xf numFmtId="0" fontId="3" fillId="0" borderId="0" xfId="0" applyNumberFormat="1" applyFont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 applyFill="1" applyAlignment="1"/>
    <xf numFmtId="173" fontId="3" fillId="0" borderId="0" xfId="60" applyNumberFormat="1" applyFont="1"/>
    <xf numFmtId="2" fontId="3" fillId="0" borderId="13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/>
    <xf numFmtId="2" fontId="3" fillId="0" borderId="14" xfId="0" applyNumberFormat="1" applyFont="1" applyFill="1" applyBorder="1" applyAlignment="1"/>
    <xf numFmtId="3" fontId="5" fillId="0" borderId="0" xfId="60" applyNumberFormat="1" applyFont="1" applyFill="1" applyAlignment="1">
      <alignment horizontal="center"/>
    </xf>
    <xf numFmtId="0" fontId="3" fillId="0" borderId="0" xfId="60" applyFont="1" applyAlignment="1">
      <alignment horizontal="center"/>
    </xf>
    <xf numFmtId="0" fontId="3" fillId="38" borderId="0" xfId="0" applyFont="1" applyFill="1" applyBorder="1"/>
    <xf numFmtId="2" fontId="3" fillId="38" borderId="0" xfId="0" applyNumberFormat="1" applyFont="1" applyFill="1" applyAlignment="1"/>
    <xf numFmtId="0" fontId="3" fillId="0" borderId="0" xfId="59" applyFont="1" applyFill="1" applyAlignment="1">
      <alignment horizontal="left"/>
    </xf>
    <xf numFmtId="0" fontId="3" fillId="0" borderId="0" xfId="59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1" fontId="3" fillId="0" borderId="0" xfId="0" applyNumberFormat="1" applyFont="1" applyFill="1" applyAlignment="1">
      <alignment horizontal="center"/>
    </xf>
    <xf numFmtId="170" fontId="3" fillId="0" borderId="0" xfId="59" applyNumberFormat="1" applyFont="1" applyFill="1" applyBorder="1" applyAlignment="1">
      <alignment horizontal="center"/>
    </xf>
    <xf numFmtId="166" fontId="3" fillId="0" borderId="0" xfId="59" applyNumberFormat="1" applyFont="1" applyFill="1" applyBorder="1" applyAlignment="1">
      <alignment horizontal="center"/>
    </xf>
    <xf numFmtId="176" fontId="3" fillId="0" borderId="0" xfId="46" applyNumberFormat="1" applyFont="1" applyFill="1" applyAlignment="1"/>
    <xf numFmtId="10" fontId="3" fillId="0" borderId="0" xfId="64" applyNumberFormat="1" applyFont="1" applyFill="1"/>
    <xf numFmtId="169" fontId="3" fillId="0" borderId="0" xfId="105" applyFont="1" applyFill="1" applyAlignment="1">
      <alignment wrapText="1"/>
    </xf>
    <xf numFmtId="3" fontId="3" fillId="0" borderId="14" xfId="60" applyNumberFormat="1" applyFont="1" applyFill="1" applyBorder="1" applyAlignment="1">
      <alignment horizontal="center"/>
    </xf>
    <xf numFmtId="3" fontId="7" fillId="0" borderId="0" xfId="61" applyNumberFormat="1" applyFont="1" applyFill="1" applyBorder="1" applyAlignment="1">
      <alignment vertical="top" wrapText="1"/>
    </xf>
    <xf numFmtId="3" fontId="7" fillId="0" borderId="0" xfId="61" applyNumberFormat="1" applyFont="1" applyFill="1" applyBorder="1" applyAlignment="1">
      <alignment vertical="top"/>
    </xf>
    <xf numFmtId="4" fontId="3" fillId="0" borderId="0" xfId="59" applyNumberFormat="1" applyFont="1" applyFill="1" applyAlignment="1">
      <alignment horizontal="right"/>
    </xf>
    <xf numFmtId="0" fontId="3" fillId="0" borderId="0" xfId="0" applyNumberFormat="1" applyFont="1" applyFill="1" applyBorder="1" applyAlignment="1">
      <alignment horizontal="center" wrapText="1"/>
    </xf>
    <xf numFmtId="3" fontId="3" fillId="0" borderId="0" xfId="59" applyNumberFormat="1" applyFont="1" applyFill="1" applyAlignment="1">
      <alignment horizontal="right"/>
    </xf>
    <xf numFmtId="3" fontId="3" fillId="0" borderId="0" xfId="59" applyNumberFormat="1" applyFont="1" applyFill="1" applyBorder="1" applyAlignment="1">
      <alignment horizontal="right"/>
    </xf>
    <xf numFmtId="4" fontId="3" fillId="0" borderId="0" xfId="0" applyNumberFormat="1" applyFont="1" applyFill="1" applyAlignment="1"/>
    <xf numFmtId="4" fontId="3" fillId="0" borderId="0" xfId="0" applyNumberFormat="1" applyFont="1" applyFill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1" fontId="3" fillId="0" borderId="0" xfId="59" applyNumberFormat="1" applyFont="1" applyFill="1" applyAlignment="1">
      <alignment horizontal="right"/>
    </xf>
    <xf numFmtId="4" fontId="3" fillId="0" borderId="0" xfId="59" applyNumberFormat="1" applyFont="1" applyFill="1" applyBorder="1" applyAlignment="1">
      <alignment horizontal="right"/>
    </xf>
    <xf numFmtId="4" fontId="3" fillId="0" borderId="0" xfId="46" applyNumberFormat="1" applyFont="1" applyFill="1" applyAlignment="1">
      <alignment horizontal="right"/>
    </xf>
    <xf numFmtId="176" fontId="3" fillId="0" borderId="0" xfId="46" applyNumberFormat="1" applyFont="1" applyFill="1" applyAlignment="1">
      <alignment horizontal="right"/>
    </xf>
    <xf numFmtId="170" fontId="3" fillId="0" borderId="0" xfId="59" applyNumberFormat="1" applyFont="1" applyFill="1" applyAlignment="1">
      <alignment horizontal="right"/>
    </xf>
    <xf numFmtId="4" fontId="3" fillId="0" borderId="0" xfId="46" quotePrefix="1" applyNumberFormat="1" applyFont="1" applyFill="1" applyAlignment="1">
      <alignment horizontal="right"/>
    </xf>
    <xf numFmtId="170" fontId="3" fillId="0" borderId="0" xfId="59" applyNumberFormat="1" applyFont="1" applyFill="1" applyBorder="1" applyAlignment="1">
      <alignment horizontal="right"/>
    </xf>
    <xf numFmtId="4" fontId="3" fillId="0" borderId="0" xfId="46" applyNumberFormat="1" applyFont="1" applyFill="1" applyBorder="1" applyAlignment="1">
      <alignment horizontal="right"/>
    </xf>
    <xf numFmtId="4" fontId="3" fillId="0" borderId="0" xfId="0" applyNumberFormat="1" applyFont="1" applyFill="1" applyBorder="1" applyAlignment="1"/>
    <xf numFmtId="1" fontId="3" fillId="0" borderId="0" xfId="59" applyNumberFormat="1" applyFont="1" applyFill="1" applyBorder="1" applyAlignment="1">
      <alignment horizontal="right"/>
    </xf>
    <xf numFmtId="176" fontId="3" fillId="0" borderId="0" xfId="46" applyNumberFormat="1" applyFont="1" applyFill="1" applyBorder="1" applyAlignment="1">
      <alignment horizontal="right"/>
    </xf>
    <xf numFmtId="170" fontId="3" fillId="0" borderId="14" xfId="59" applyNumberFormat="1" applyFont="1" applyFill="1" applyBorder="1" applyAlignment="1">
      <alignment horizontal="right"/>
    </xf>
    <xf numFmtId="4" fontId="3" fillId="0" borderId="14" xfId="0" applyNumberFormat="1" applyFont="1" applyFill="1" applyBorder="1" applyAlignment="1">
      <alignment horizontal="right"/>
    </xf>
    <xf numFmtId="4" fontId="3" fillId="0" borderId="14" xfId="0" applyNumberFormat="1" applyFont="1" applyFill="1" applyBorder="1" applyAlignment="1"/>
    <xf numFmtId="2" fontId="3" fillId="38" borderId="0" xfId="59" applyNumberFormat="1" applyFont="1" applyFill="1" applyAlignment="1">
      <alignment horizontal="right"/>
    </xf>
    <xf numFmtId="1" fontId="3" fillId="38" borderId="0" xfId="59" applyNumberFormat="1" applyFont="1" applyFill="1" applyAlignment="1">
      <alignment horizontal="right"/>
    </xf>
    <xf numFmtId="4" fontId="3" fillId="38" borderId="0" xfId="59" applyNumberFormat="1" applyFont="1" applyFill="1" applyAlignment="1">
      <alignment horizontal="right"/>
    </xf>
    <xf numFmtId="4" fontId="3" fillId="38" borderId="0" xfId="59" applyNumberFormat="1" applyFont="1" applyFill="1" applyBorder="1" applyAlignment="1">
      <alignment horizontal="right"/>
    </xf>
    <xf numFmtId="4" fontId="3" fillId="38" borderId="0" xfId="0" applyNumberFormat="1" applyFont="1" applyFill="1" applyAlignment="1">
      <alignment horizontal="right"/>
    </xf>
    <xf numFmtId="176" fontId="3" fillId="38" borderId="0" xfId="46" applyNumberFormat="1" applyFont="1" applyFill="1" applyAlignment="1">
      <alignment horizontal="right"/>
    </xf>
    <xf numFmtId="3" fontId="3" fillId="39" borderId="0" xfId="59" applyNumberFormat="1" applyFont="1" applyFill="1" applyAlignment="1">
      <alignment horizontal="right"/>
    </xf>
    <xf numFmtId="4" fontId="3" fillId="39" borderId="0" xfId="59" applyNumberFormat="1" applyFont="1" applyFill="1" applyAlignment="1">
      <alignment horizontal="right"/>
    </xf>
    <xf numFmtId="4" fontId="3" fillId="39" borderId="0" xfId="0" applyNumberFormat="1" applyFont="1" applyFill="1" applyAlignment="1">
      <alignment horizontal="right"/>
    </xf>
    <xf numFmtId="4" fontId="3" fillId="39" borderId="0" xfId="46" applyNumberFormat="1" applyFont="1" applyFill="1" applyAlignment="1">
      <alignment horizontal="right"/>
    </xf>
    <xf numFmtId="3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/>
    <xf numFmtId="171" fontId="3" fillId="0" borderId="0" xfId="46" applyNumberFormat="1" applyFont="1" applyBorder="1" applyAlignment="1">
      <alignment horizontal="left" wrapText="1"/>
    </xf>
    <xf numFmtId="177" fontId="3" fillId="0" borderId="0" xfId="46" applyFont="1" applyBorder="1" applyAlignment="1">
      <alignment horizontal="left" wrapText="1"/>
    </xf>
    <xf numFmtId="10" fontId="3" fillId="0" borderId="0" xfId="64" applyNumberFormat="1" applyFont="1" applyBorder="1" applyAlignment="1">
      <alignment horizontal="left" wrapText="1"/>
    </xf>
    <xf numFmtId="1" fontId="3" fillId="0" borderId="0" xfId="0" applyNumberFormat="1" applyFont="1" applyBorder="1"/>
    <xf numFmtId="4" fontId="0" fillId="0" borderId="0" xfId="0" applyNumberFormat="1" applyFill="1" applyBorder="1" applyAlignment="1"/>
    <xf numFmtId="0" fontId="3" fillId="0" borderId="0" xfId="0" quotePrefix="1" applyNumberFormat="1" applyFont="1" applyFill="1" applyBorder="1" applyAlignment="1">
      <alignment horizontal="left"/>
    </xf>
    <xf numFmtId="172" fontId="3" fillId="0" borderId="0" xfId="59" applyNumberFormat="1" applyFont="1" applyFill="1" applyAlignment="1">
      <alignment horizontal="right"/>
    </xf>
    <xf numFmtId="172" fontId="3" fillId="0" borderId="0" xfId="59" applyNumberFormat="1" applyFont="1" applyFill="1" applyBorder="1" applyAlignment="1">
      <alignment horizontal="right"/>
    </xf>
    <xf numFmtId="172" fontId="3" fillId="0" borderId="0" xfId="0" applyNumberFormat="1" applyFont="1" applyFill="1" applyAlignment="1">
      <alignment horizontal="center"/>
    </xf>
    <xf numFmtId="172" fontId="3" fillId="0" borderId="0" xfId="0" applyNumberFormat="1" applyFont="1" applyFill="1" applyAlignment="1"/>
    <xf numFmtId="167" fontId="3" fillId="0" borderId="0" xfId="0" applyNumberFormat="1" applyFont="1" applyFill="1" applyAlignment="1">
      <alignment horizontal="right"/>
    </xf>
    <xf numFmtId="175" fontId="3" fillId="0" borderId="0" xfId="0" applyNumberFormat="1" applyFont="1" applyFill="1" applyAlignment="1">
      <alignment horizontal="right"/>
    </xf>
    <xf numFmtId="175" fontId="3" fillId="0" borderId="0" xfId="0" applyNumberFormat="1" applyFont="1" applyFill="1" applyAlignment="1"/>
    <xf numFmtId="10" fontId="3" fillId="0" borderId="0" xfId="64" applyNumberFormat="1" applyFont="1" applyFill="1" applyAlignment="1">
      <alignment horizontal="right"/>
    </xf>
    <xf numFmtId="10" fontId="3" fillId="0" borderId="0" xfId="64" applyNumberFormat="1" applyFont="1" applyFill="1" applyBorder="1" applyAlignment="1">
      <alignment horizontal="right"/>
    </xf>
    <xf numFmtId="10" fontId="3" fillId="0" borderId="14" xfId="64" applyNumberFormat="1" applyFont="1" applyFill="1" applyBorder="1" applyAlignment="1">
      <alignment horizontal="right"/>
    </xf>
    <xf numFmtId="10" fontId="3" fillId="38" borderId="0" xfId="64" applyNumberFormat="1" applyFont="1" applyFill="1" applyAlignment="1">
      <alignment horizontal="right"/>
    </xf>
    <xf numFmtId="175" fontId="3" fillId="0" borderId="0" xfId="59" applyNumberFormat="1" applyFont="1" applyFill="1" applyBorder="1" applyAlignment="1">
      <alignment horizontal="right"/>
    </xf>
    <xf numFmtId="4" fontId="3" fillId="38" borderId="0" xfId="0" applyNumberFormat="1" applyFont="1" applyFill="1" applyBorder="1" applyAlignment="1"/>
    <xf numFmtId="0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Border="1" applyAlignment="1">
      <alignment horizontal="center"/>
    </xf>
    <xf numFmtId="9" fontId="3" fillId="0" borderId="0" xfId="64" applyFont="1" applyBorder="1" applyAlignment="1"/>
    <xf numFmtId="0" fontId="3" fillId="0" borderId="0" xfId="0" applyNumberFormat="1" applyFont="1" applyFill="1" applyBorder="1" applyAlignment="1">
      <alignment horizontal="center"/>
    </xf>
    <xf numFmtId="0" fontId="3" fillId="38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Alignment="1" applyProtection="1"/>
    <xf numFmtId="3" fontId="0" fillId="0" borderId="0" xfId="0" applyNumberFormat="1" applyFont="1" applyFill="1" applyAlignment="1">
      <alignment horizontal="center"/>
    </xf>
    <xf numFmtId="1" fontId="0" fillId="0" borderId="0" xfId="0" applyNumberFormat="1" applyFont="1" applyFill="1" applyAlignment="1" applyProtection="1">
      <alignment horizontal="right"/>
    </xf>
    <xf numFmtId="3" fontId="0" fillId="0" borderId="0" xfId="0" applyNumberFormat="1" applyFont="1" applyFill="1" applyAlignment="1" applyProtection="1"/>
    <xf numFmtId="3" fontId="0" fillId="0" borderId="0" xfId="0" applyNumberFormat="1" applyFont="1" applyAlignment="1"/>
    <xf numFmtId="0" fontId="0" fillId="0" borderId="0" xfId="0" applyNumberFormat="1" applyFont="1" applyBorder="1" applyAlignment="1"/>
    <xf numFmtId="0" fontId="0" fillId="0" borderId="0" xfId="0" applyNumberFormat="1" applyFont="1" applyAlignment="1"/>
    <xf numFmtId="0" fontId="0" fillId="0" borderId="0" xfId="0" applyNumberFormat="1" applyFont="1" applyFill="1" applyAlignment="1"/>
    <xf numFmtId="3" fontId="0" fillId="0" borderId="0" xfId="0" applyNumberFormat="1" applyFont="1" applyFill="1" applyAlignment="1" applyProtection="1">
      <alignment horizontal="center"/>
    </xf>
    <xf numFmtId="1" fontId="6" fillId="0" borderId="0" xfId="0" applyNumberFormat="1" applyFont="1" applyFill="1" applyAlignment="1" applyProtection="1">
      <alignment horizontal="right"/>
    </xf>
    <xf numFmtId="3" fontId="6" fillId="0" borderId="0" xfId="0" applyNumberFormat="1" applyFont="1" applyFill="1" applyAlignment="1" applyProtection="1"/>
    <xf numFmtId="3" fontId="0" fillId="0" borderId="0" xfId="0" applyNumberFormat="1" applyFont="1" applyFill="1" applyAlignment="1"/>
    <xf numFmtId="0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/>
    <xf numFmtId="3" fontId="0" fillId="0" borderId="0" xfId="0" applyNumberFormat="1" applyFont="1" applyFill="1" applyAlignment="1" applyProtection="1">
      <alignment horizontal="right"/>
    </xf>
    <xf numFmtId="0" fontId="3" fillId="0" borderId="0" xfId="60" applyFont="1" applyBorder="1" applyAlignment="1">
      <alignment horizontal="left"/>
    </xf>
    <xf numFmtId="1" fontId="0" fillId="0" borderId="0" xfId="0" applyNumberFormat="1" applyFill="1" applyBorder="1" applyAlignment="1"/>
    <xf numFmtId="0" fontId="0" fillId="0" borderId="0" xfId="0" applyNumberFormat="1" applyFill="1" applyBorder="1" applyAlignment="1"/>
    <xf numFmtId="1" fontId="4" fillId="0" borderId="0" xfId="0" applyNumberFormat="1" applyFont="1" applyFill="1" applyBorder="1" applyAlignment="1">
      <alignment horizontal="right"/>
    </xf>
    <xf numFmtId="4" fontId="0" fillId="58" borderId="0" xfId="0" applyNumberFormat="1" applyFill="1" applyBorder="1" applyAlignment="1"/>
    <xf numFmtId="0" fontId="3" fillId="0" borderId="0" xfId="0" applyNumberFormat="1" applyFont="1" applyFill="1" applyBorder="1" applyAlignment="1" applyProtection="1"/>
    <xf numFmtId="170" fontId="3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4" fontId="3" fillId="0" borderId="0" xfId="46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wrapText="1"/>
    </xf>
    <xf numFmtId="166" fontId="3" fillId="0" borderId="0" xfId="0" applyNumberFormat="1" applyFont="1" applyBorder="1" applyAlignment="1">
      <alignment wrapText="1"/>
    </xf>
    <xf numFmtId="170" fontId="3" fillId="0" borderId="0" xfId="0" applyNumberFormat="1" applyFont="1" applyBorder="1" applyAlignment="1">
      <alignment wrapText="1"/>
    </xf>
    <xf numFmtId="3" fontId="3" fillId="38" borderId="0" xfId="0" applyNumberFormat="1" applyFont="1" applyFill="1" applyBorder="1" applyAlignment="1">
      <alignment horizontal="center" wrapText="1"/>
    </xf>
    <xf numFmtId="0" fontId="3" fillId="0" borderId="0" xfId="0" quotePrefix="1" applyFont="1" applyFill="1" applyBorder="1"/>
    <xf numFmtId="0" fontId="3" fillId="0" borderId="0" xfId="0" quotePrefix="1" applyFont="1" applyBorder="1"/>
    <xf numFmtId="1" fontId="3" fillId="0" borderId="0" xfId="0" applyNumberFormat="1" applyFont="1" applyFill="1" applyBorder="1"/>
    <xf numFmtId="1" fontId="3" fillId="58" borderId="0" xfId="0" applyNumberFormat="1" applyFont="1" applyFill="1" applyBorder="1"/>
    <xf numFmtId="181" fontId="0" fillId="0" borderId="0" xfId="46" applyNumberFormat="1" applyFont="1" applyAlignment="1"/>
    <xf numFmtId="10" fontId="3" fillId="0" borderId="0" xfId="0" applyNumberFormat="1" applyFont="1" applyBorder="1"/>
    <xf numFmtId="4" fontId="3" fillId="0" borderId="0" xfId="0" applyNumberFormat="1" applyFont="1" applyBorder="1"/>
    <xf numFmtId="10" fontId="3" fillId="58" borderId="0" xfId="64" applyNumberFormat="1" applyFont="1" applyFill="1" applyBorder="1" applyAlignment="1">
      <alignment horizontal="left" wrapText="1"/>
    </xf>
    <xf numFmtId="0" fontId="3" fillId="0" borderId="0" xfId="0" applyFont="1"/>
    <xf numFmtId="3" fontId="3" fillId="0" borderId="0" xfId="0" applyNumberFormat="1" applyFont="1" applyFill="1" applyBorder="1" applyAlignment="1">
      <alignment horizontal="center"/>
    </xf>
    <xf numFmtId="171" fontId="3" fillId="0" borderId="0" xfId="46" applyNumberFormat="1" applyFont="1" applyFill="1" applyBorder="1" applyAlignment="1">
      <alignment horizontal="center"/>
    </xf>
    <xf numFmtId="2" fontId="3" fillId="0" borderId="0" xfId="48" applyNumberFormat="1" applyFont="1" applyFill="1" applyBorder="1" applyAlignment="1"/>
    <xf numFmtId="165" fontId="3" fillId="0" borderId="0" xfId="64" applyNumberFormat="1" applyFont="1" applyFill="1" applyBorder="1" applyAlignment="1"/>
    <xf numFmtId="164" fontId="3" fillId="0" borderId="0" xfId="0" applyNumberFormat="1" applyFont="1" applyFill="1" applyBorder="1" applyAlignment="1">
      <alignment horizontal="center"/>
    </xf>
    <xf numFmtId="172" fontId="3" fillId="0" borderId="0" xfId="0" applyNumberFormat="1" applyFont="1" applyBorder="1"/>
    <xf numFmtId="164" fontId="3" fillId="0" borderId="0" xfId="0" applyNumberFormat="1" applyFont="1" applyFill="1" applyAlignment="1"/>
    <xf numFmtId="164" fontId="3" fillId="0" borderId="0" xfId="0" applyNumberFormat="1" applyFont="1" applyFill="1" applyBorder="1" applyAlignment="1"/>
    <xf numFmtId="175" fontId="3" fillId="38" borderId="0" xfId="0" applyNumberFormat="1" applyFont="1" applyFill="1" applyAlignment="1">
      <alignment horizontal="right"/>
    </xf>
    <xf numFmtId="182" fontId="3" fillId="0" borderId="0" xfId="64" applyNumberFormat="1" applyFont="1" applyFill="1" applyAlignment="1"/>
    <xf numFmtId="167" fontId="3" fillId="0" borderId="0" xfId="46" applyNumberFormat="1" applyFont="1" applyBorder="1" applyAlignment="1">
      <alignment horizontal="left" wrapText="1"/>
    </xf>
    <xf numFmtId="167" fontId="3" fillId="38" borderId="0" xfId="0" applyNumberFormat="1" applyFont="1" applyFill="1" applyBorder="1"/>
    <xf numFmtId="167" fontId="3" fillId="0" borderId="0" xfId="0" applyNumberFormat="1" applyFont="1" applyBorder="1"/>
    <xf numFmtId="170" fontId="3" fillId="58" borderId="0" xfId="0" applyNumberFormat="1" applyFont="1" applyFill="1" applyBorder="1" applyAlignment="1">
      <alignment wrapText="1"/>
    </xf>
    <xf numFmtId="173" fontId="36" fillId="0" borderId="0" xfId="0" applyNumberFormat="1" applyFont="1" applyFill="1" applyAlignment="1">
      <alignment horizontal="right"/>
    </xf>
    <xf numFmtId="183" fontId="36" fillId="0" borderId="0" xfId="0" applyNumberFormat="1" applyFont="1" applyFill="1" applyAlignment="1">
      <alignment horizontal="right"/>
    </xf>
    <xf numFmtId="183" fontId="36" fillId="0" borderId="0" xfId="46" applyNumberFormat="1" applyFont="1" applyFill="1" applyAlignment="1">
      <alignment horizontal="right"/>
    </xf>
    <xf numFmtId="183" fontId="36" fillId="0" borderId="14" xfId="46" applyNumberFormat="1" applyFont="1" applyFill="1" applyBorder="1" applyAlignment="1">
      <alignment horizontal="right"/>
    </xf>
    <xf numFmtId="183" fontId="36" fillId="58" borderId="0" xfId="46" applyNumberFormat="1" applyFont="1" applyFill="1" applyAlignment="1">
      <alignment horizontal="right"/>
    </xf>
    <xf numFmtId="0" fontId="3" fillId="0" borderId="14" xfId="60" applyFont="1" applyFill="1" applyBorder="1" applyAlignment="1">
      <alignment horizontal="left"/>
    </xf>
    <xf numFmtId="0" fontId="3" fillId="0" borderId="0" xfId="60" applyFont="1" applyFill="1" applyBorder="1" applyAlignment="1">
      <alignment horizontal="left"/>
    </xf>
    <xf numFmtId="0" fontId="3" fillId="58" borderId="0" xfId="60" applyFont="1" applyFill="1" applyBorder="1" applyAlignment="1">
      <alignment horizontal="left"/>
    </xf>
    <xf numFmtId="0" fontId="8" fillId="0" borderId="0" xfId="60" quotePrefix="1" applyFont="1" applyFill="1" applyBorder="1" applyAlignment="1">
      <alignment horizontal="center" wrapText="1"/>
    </xf>
    <xf numFmtId="0" fontId="9" fillId="0" borderId="0" xfId="0" quotePrefix="1" applyNumberFormat="1" applyFont="1" applyFill="1" applyBorder="1" applyAlignment="1">
      <alignment horizontal="left"/>
    </xf>
    <xf numFmtId="181" fontId="0" fillId="0" borderId="0" xfId="46" applyNumberFormat="1" applyFont="1" applyFill="1" applyAlignment="1"/>
    <xf numFmtId="0" fontId="3" fillId="0" borderId="0" xfId="0" applyNumberFormat="1" applyFont="1" applyFill="1" applyBorder="1" applyAlignment="1" applyProtection="1">
      <alignment horizontal="center" wrapText="1"/>
    </xf>
    <xf numFmtId="0" fontId="3" fillId="0" borderId="14" xfId="0" applyNumberFormat="1" applyFont="1" applyFill="1" applyBorder="1" applyAlignment="1" applyProtection="1">
      <alignment horizontal="center"/>
    </xf>
    <xf numFmtId="4" fontId="3" fillId="0" borderId="14" xfId="0" applyNumberFormat="1" applyFont="1" applyFill="1" applyBorder="1" applyAlignment="1">
      <alignment horizontal="center"/>
    </xf>
    <xf numFmtId="9" fontId="3" fillId="0" borderId="0" xfId="64" quotePrefix="1" applyFont="1" applyBorder="1" applyAlignment="1">
      <alignment horizontal="right"/>
    </xf>
    <xf numFmtId="4" fontId="3" fillId="0" borderId="0" xfId="0" applyNumberFormat="1" applyFont="1" applyFill="1" applyBorder="1"/>
    <xf numFmtId="4" fontId="3" fillId="38" borderId="0" xfId="0" applyNumberFormat="1" applyFont="1" applyFill="1" applyBorder="1"/>
    <xf numFmtId="171" fontId="3" fillId="0" borderId="0" xfId="46" applyNumberFormat="1" applyFont="1" applyFill="1" applyBorder="1" applyAlignment="1">
      <alignment horizontal="left" wrapText="1"/>
    </xf>
    <xf numFmtId="0" fontId="1" fillId="0" borderId="0" xfId="0" applyFont="1" applyAlignment="1">
      <alignment horizontal="center"/>
    </xf>
    <xf numFmtId="0" fontId="0" fillId="0" borderId="0" xfId="0" applyFill="1" applyBorder="1"/>
    <xf numFmtId="174" fontId="3" fillId="0" borderId="0" xfId="0" applyNumberFormat="1" applyFont="1" applyFill="1"/>
    <xf numFmtId="174" fontId="3" fillId="0" borderId="0" xfId="0" applyNumberFormat="1" applyFont="1" applyBorder="1"/>
    <xf numFmtId="174" fontId="3" fillId="0" borderId="0" xfId="0" applyNumberFormat="1" applyFont="1" applyFill="1" applyBorder="1"/>
    <xf numFmtId="3" fontId="3" fillId="0" borderId="0" xfId="0" applyNumberFormat="1" applyFont="1" applyBorder="1" applyAlignment="1">
      <alignment horizontal="right"/>
    </xf>
    <xf numFmtId="3" fontId="3" fillId="0" borderId="0" xfId="46" applyNumberFormat="1" applyFont="1" applyBorder="1" applyAlignment="1">
      <alignment horizontal="right"/>
    </xf>
    <xf numFmtId="167" fontId="3" fillId="0" borderId="0" xfId="0" applyNumberFormat="1" applyFont="1" applyFill="1" applyBorder="1" applyAlignment="1">
      <alignment horizontal="right"/>
    </xf>
    <xf numFmtId="175" fontId="3" fillId="0" borderId="0" xfId="0" applyNumberFormat="1" applyFont="1" applyFill="1" applyBorder="1" applyAlignment="1"/>
    <xf numFmtId="3" fontId="0" fillId="0" borderId="15" xfId="0" applyNumberFormat="1" applyFont="1" applyFill="1" applyBorder="1" applyAlignment="1">
      <alignment horizontal="center"/>
    </xf>
    <xf numFmtId="1" fontId="0" fillId="0" borderId="15" xfId="0" applyNumberFormat="1" applyFont="1" applyFill="1" applyBorder="1" applyAlignment="1" applyProtection="1">
      <alignment horizontal="right"/>
    </xf>
    <xf numFmtId="3" fontId="0" fillId="0" borderId="15" xfId="0" applyNumberFormat="1" applyFont="1" applyFill="1" applyBorder="1" applyAlignment="1" applyProtection="1"/>
    <xf numFmtId="4" fontId="3" fillId="0" borderId="16" xfId="0" applyNumberFormat="1" applyFont="1" applyFill="1" applyBorder="1" applyAlignment="1">
      <alignment horizontal="center"/>
    </xf>
    <xf numFmtId="0" fontId="0" fillId="59" borderId="0" xfId="0" applyNumberFormat="1" applyFont="1" applyFill="1" applyBorder="1" applyAlignment="1">
      <alignment horizontal="center" wrapText="1"/>
    </xf>
    <xf numFmtId="4" fontId="3" fillId="38" borderId="0" xfId="0" applyNumberFormat="1" applyFont="1" applyFill="1" applyBorder="1" applyAlignment="1">
      <alignment horizontal="right"/>
    </xf>
    <xf numFmtId="4" fontId="0" fillId="0" borderId="0" xfId="0" applyNumberFormat="1" applyAlignment="1"/>
    <xf numFmtId="0" fontId="0" fillId="0" borderId="14" xfId="0" applyNumberFormat="1" applyBorder="1" applyAlignment="1"/>
    <xf numFmtId="4" fontId="0" fillId="0" borderId="0" xfId="0" applyNumberFormat="1" applyFill="1" applyAlignment="1"/>
    <xf numFmtId="4" fontId="0" fillId="0" borderId="14" xfId="0" applyNumberFormat="1" applyFill="1" applyBorder="1" applyAlignment="1"/>
    <xf numFmtId="0" fontId="0" fillId="0" borderId="0" xfId="0" applyNumberFormat="1" applyFill="1" applyAlignment="1"/>
    <xf numFmtId="4" fontId="0" fillId="58" borderId="0" xfId="0" applyNumberFormat="1" applyFill="1" applyAlignment="1"/>
    <xf numFmtId="0" fontId="0" fillId="0" borderId="0" xfId="0" applyNumberFormat="1" applyFill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3" fillId="0" borderId="0" xfId="59" applyFont="1" applyFill="1" applyBorder="1" applyAlignment="1">
      <alignment horizontal="center" wrapText="1"/>
    </xf>
    <xf numFmtId="3" fontId="3" fillId="0" borderId="0" xfId="59" applyNumberFormat="1" applyFont="1" applyFill="1" applyAlignment="1">
      <alignment horizontal="center"/>
    </xf>
    <xf numFmtId="1" fontId="0" fillId="0" borderId="0" xfId="0" applyNumberFormat="1" applyAlignment="1"/>
    <xf numFmtId="3" fontId="3" fillId="0" borderId="14" xfId="59" applyNumberFormat="1" applyFont="1" applyFill="1" applyBorder="1" applyAlignment="1">
      <alignment horizontal="center"/>
    </xf>
    <xf numFmtId="10" fontId="0" fillId="0" borderId="0" xfId="0" applyNumberFormat="1" applyAlignment="1"/>
    <xf numFmtId="0" fontId="0" fillId="0" borderId="0" xfId="0" applyNumberFormat="1" applyFont="1" applyFill="1" applyBorder="1" applyAlignment="1">
      <alignment horizontal="center" wrapText="1"/>
    </xf>
    <xf numFmtId="1" fontId="3" fillId="0" borderId="0" xfId="0" applyNumberFormat="1" applyFont="1" applyFill="1" applyBorder="1" applyAlignment="1">
      <alignment wrapText="1"/>
    </xf>
    <xf numFmtId="170" fontId="3" fillId="58" borderId="0" xfId="0" applyNumberFormat="1" applyFont="1" applyFill="1" applyBorder="1" applyAlignment="1">
      <alignment horizontal="center"/>
    </xf>
    <xf numFmtId="171" fontId="3" fillId="58" borderId="0" xfId="46" applyNumberFormat="1" applyFont="1" applyFill="1" applyBorder="1" applyAlignment="1">
      <alignment horizontal="center"/>
    </xf>
    <xf numFmtId="2" fontId="3" fillId="58" borderId="0" xfId="0" applyNumberFormat="1" applyFont="1" applyFill="1" applyBorder="1" applyAlignment="1"/>
    <xf numFmtId="2" fontId="3" fillId="58" borderId="0" xfId="48" applyNumberFormat="1" applyFont="1" applyFill="1" applyBorder="1" applyAlignment="1"/>
    <xf numFmtId="3" fontId="3" fillId="58" borderId="0" xfId="60" applyNumberFormat="1" applyFont="1" applyFill="1" applyAlignment="1">
      <alignment horizontal="center"/>
    </xf>
    <xf numFmtId="3" fontId="0" fillId="58" borderId="0" xfId="0" applyNumberFormat="1" applyFill="1" applyAlignment="1"/>
    <xf numFmtId="3" fontId="9" fillId="0" borderId="0" xfId="0" applyNumberFormat="1" applyFont="1" applyAlignment="1"/>
    <xf numFmtId="3" fontId="9" fillId="58" borderId="0" xfId="0" applyNumberFormat="1" applyFont="1" applyFill="1" applyAlignment="1"/>
    <xf numFmtId="0" fontId="0" fillId="0" borderId="0" xfId="0"/>
    <xf numFmtId="184" fontId="1" fillId="60" borderId="11" xfId="0" applyNumberFormat="1" applyFont="1" applyFill="1" applyBorder="1" applyAlignment="1">
      <alignment horizontal="center"/>
    </xf>
    <xf numFmtId="184" fontId="1" fillId="61" borderId="11" xfId="0" applyNumberFormat="1" applyFont="1" applyFill="1" applyBorder="1" applyAlignment="1">
      <alignment horizontal="center"/>
    </xf>
    <xf numFmtId="184" fontId="1" fillId="60" borderId="17" xfId="0" applyNumberFormat="1" applyFont="1" applyFill="1" applyBorder="1" applyAlignment="1">
      <alignment horizontal="center"/>
    </xf>
    <xf numFmtId="184" fontId="1" fillId="61" borderId="17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wrapText="1"/>
    </xf>
    <xf numFmtId="167" fontId="0" fillId="0" borderId="0" xfId="0" applyNumberFormat="1" applyAlignment="1"/>
    <xf numFmtId="167" fontId="9" fillId="58" borderId="0" xfId="0" applyNumberFormat="1" applyFont="1" applyFill="1" applyAlignment="1"/>
    <xf numFmtId="165" fontId="0" fillId="0" borderId="0" xfId="64" applyNumberFormat="1" applyFont="1" applyAlignment="1"/>
    <xf numFmtId="3" fontId="0" fillId="0" borderId="0" xfId="0" applyNumberFormat="1" applyFont="1" applyFill="1" applyBorder="1" applyAlignment="1">
      <alignment horizontal="center"/>
    </xf>
    <xf numFmtId="3" fontId="0" fillId="0" borderId="0" xfId="0" applyNumberFormat="1" applyFont="1" applyBorder="1" applyAlignment="1"/>
    <xf numFmtId="1" fontId="0" fillId="0" borderId="0" xfId="0" applyNumberFormat="1" applyFont="1" applyFill="1" applyBorder="1" applyAlignment="1" applyProtection="1">
      <alignment horizontal="right"/>
    </xf>
    <xf numFmtId="3" fontId="0" fillId="0" borderId="0" xfId="0" applyNumberFormat="1" applyFont="1" applyFill="1" applyBorder="1" applyAlignment="1"/>
    <xf numFmtId="181" fontId="0" fillId="0" borderId="0" xfId="46" applyNumberFormat="1" applyFont="1" applyFill="1" applyBorder="1" applyAlignment="1"/>
    <xf numFmtId="0" fontId="0" fillId="0" borderId="0" xfId="0" applyNumberFormat="1" applyFont="1" applyFill="1" applyAlignment="1" applyProtection="1">
      <alignment horizontal="center" wrapText="1"/>
    </xf>
    <xf numFmtId="0" fontId="0" fillId="0" borderId="0" xfId="0" applyNumberFormat="1" applyFont="1" applyFill="1" applyAlignment="1">
      <alignment horizontal="center" wrapText="1"/>
    </xf>
    <xf numFmtId="3" fontId="0" fillId="0" borderId="0" xfId="46" applyNumberFormat="1" applyFont="1" applyAlignment="1">
      <alignment horizontal="right"/>
    </xf>
    <xf numFmtId="185" fontId="3" fillId="0" borderId="0" xfId="0" applyNumberFormat="1" applyFont="1" applyBorder="1"/>
    <xf numFmtId="3" fontId="0" fillId="0" borderId="0" xfId="46" applyNumberFormat="1" applyFont="1" applyFill="1" applyAlignment="1">
      <alignment horizontal="right"/>
    </xf>
    <xf numFmtId="3" fontId="3" fillId="0" borderId="0" xfId="0" applyNumberFormat="1" applyFont="1" applyFill="1" applyBorder="1" applyAlignment="1"/>
    <xf numFmtId="186" fontId="3" fillId="0" borderId="0" xfId="46" applyNumberFormat="1" applyFont="1" applyFill="1" applyAlignment="1"/>
    <xf numFmtId="0" fontId="3" fillId="0" borderId="15" xfId="0" applyNumberFormat="1" applyFont="1" applyFill="1" applyBorder="1" applyAlignment="1" applyProtection="1"/>
    <xf numFmtId="4" fontId="0" fillId="58" borderId="15" xfId="0" applyNumberFormat="1" applyFill="1" applyBorder="1" applyAlignment="1"/>
    <xf numFmtId="170" fontId="3" fillId="58" borderId="15" xfId="0" applyNumberFormat="1" applyFont="1" applyFill="1" applyBorder="1" applyAlignment="1">
      <alignment horizontal="center"/>
    </xf>
    <xf numFmtId="170" fontId="3" fillId="0" borderId="15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171" fontId="3" fillId="58" borderId="15" xfId="46" applyNumberFormat="1" applyFont="1" applyFill="1" applyBorder="1" applyAlignment="1">
      <alignment horizontal="center"/>
    </xf>
    <xf numFmtId="2" fontId="3" fillId="58" borderId="15" xfId="0" applyNumberFormat="1" applyFont="1" applyFill="1" applyBorder="1" applyAlignment="1"/>
    <xf numFmtId="4" fontId="3" fillId="0" borderId="15" xfId="0" applyNumberFormat="1" applyFont="1" applyFill="1" applyBorder="1" applyAlignment="1"/>
    <xf numFmtId="175" fontId="3" fillId="0" borderId="15" xfId="0" applyNumberFormat="1" applyFont="1" applyFill="1" applyBorder="1" applyAlignment="1"/>
    <xf numFmtId="2" fontId="3" fillId="58" borderId="15" xfId="48" applyNumberFormat="1" applyFont="1" applyFill="1" applyBorder="1" applyAlignment="1"/>
    <xf numFmtId="165" fontId="3" fillId="0" borderId="15" xfId="64" applyNumberFormat="1" applyFont="1" applyFill="1" applyBorder="1" applyAlignment="1"/>
    <xf numFmtId="0" fontId="3" fillId="0" borderId="15" xfId="0" applyNumberFormat="1" applyFont="1" applyFill="1" applyBorder="1" applyAlignment="1"/>
    <xf numFmtId="172" fontId="3" fillId="0" borderId="0" xfId="0" applyNumberFormat="1" applyFont="1" applyFill="1" applyBorder="1" applyAlignment="1"/>
    <xf numFmtId="172" fontId="3" fillId="0" borderId="15" xfId="0" applyNumberFormat="1" applyFont="1" applyFill="1" applyBorder="1" applyAlignment="1"/>
    <xf numFmtId="167" fontId="0" fillId="0" borderId="0" xfId="0" applyNumberFormat="1" applyBorder="1" applyAlignment="1"/>
    <xf numFmtId="177" fontId="3" fillId="0" borderId="0" xfId="46" applyFont="1" applyFill="1" applyAlignment="1"/>
    <xf numFmtId="4" fontId="3" fillId="59" borderId="0" xfId="0" applyNumberFormat="1" applyFont="1" applyFill="1" applyAlignment="1"/>
    <xf numFmtId="4" fontId="3" fillId="58" borderId="0" xfId="0" applyNumberFormat="1" applyFont="1" applyFill="1" applyAlignment="1">
      <alignment horizontal="right"/>
    </xf>
    <xf numFmtId="4" fontId="3" fillId="0" borderId="18" xfId="0" applyNumberFormat="1" applyFont="1" applyFill="1" applyBorder="1" applyAlignment="1">
      <alignment horizontal="center"/>
    </xf>
    <xf numFmtId="0" fontId="3" fillId="58" borderId="0" xfId="0" applyNumberFormat="1" applyFont="1" applyFill="1" applyBorder="1" applyAlignment="1" applyProtection="1">
      <alignment horizontal="center"/>
    </xf>
    <xf numFmtId="4" fontId="3" fillId="58" borderId="0" xfId="0" applyNumberFormat="1" applyFont="1" applyFill="1" applyBorder="1" applyAlignment="1">
      <alignment horizontal="center"/>
    </xf>
    <xf numFmtId="4" fontId="3" fillId="58" borderId="13" xfId="0" applyNumberFormat="1" applyFont="1" applyFill="1" applyBorder="1" applyAlignment="1">
      <alignment horizontal="center"/>
    </xf>
    <xf numFmtId="3" fontId="0" fillId="0" borderId="0" xfId="46" applyNumberFormat="1" applyFont="1" applyFill="1" applyBorder="1" applyAlignment="1"/>
    <xf numFmtId="3" fontId="0" fillId="0" borderId="0" xfId="46" applyNumberFormat="1" applyFont="1" applyFill="1" applyBorder="1" applyAlignment="1">
      <alignment horizontal="right"/>
    </xf>
    <xf numFmtId="0" fontId="0" fillId="63" borderId="0" xfId="0" applyNumberFormat="1" applyFont="1" applyFill="1" applyBorder="1" applyAlignment="1"/>
    <xf numFmtId="3" fontId="0" fillId="63" borderId="0" xfId="0" applyNumberFormat="1" applyFont="1" applyFill="1" applyAlignment="1" applyProtection="1">
      <alignment horizontal="center" wrapText="1"/>
    </xf>
    <xf numFmtId="1" fontId="0" fillId="0" borderId="0" xfId="0" applyNumberFormat="1" applyFont="1" applyFill="1" applyBorder="1" applyAlignment="1">
      <alignment horizontal="center" wrapText="1"/>
    </xf>
    <xf numFmtId="0" fontId="3" fillId="59" borderId="0" xfId="0" applyFont="1" applyFill="1" applyBorder="1" applyAlignment="1">
      <alignment horizontal="center" wrapText="1"/>
    </xf>
    <xf numFmtId="3" fontId="3" fillId="59" borderId="0" xfId="0" applyNumberFormat="1" applyFont="1" applyFill="1" applyBorder="1" applyAlignment="1">
      <alignment horizontal="center" wrapText="1"/>
    </xf>
    <xf numFmtId="0" fontId="3" fillId="59" borderId="0" xfId="0" applyNumberFormat="1" applyFont="1" applyFill="1" applyBorder="1" applyAlignment="1">
      <alignment horizontal="center" wrapText="1"/>
    </xf>
    <xf numFmtId="172" fontId="3" fillId="0" borderId="14" xfId="59" applyNumberFormat="1" applyFont="1" applyFill="1" applyBorder="1" applyAlignment="1">
      <alignment horizontal="right"/>
    </xf>
    <xf numFmtId="177" fontId="3" fillId="59" borderId="0" xfId="46" quotePrefix="1" applyNumberFormat="1" applyFont="1" applyFill="1" applyBorder="1" applyAlignment="1">
      <alignment horizontal="center" wrapText="1"/>
    </xf>
    <xf numFmtId="0" fontId="3" fillId="59" borderId="0" xfId="0" applyNumberFormat="1" applyFont="1" applyFill="1" applyBorder="1" applyAlignment="1">
      <alignment wrapText="1"/>
    </xf>
    <xf numFmtId="0" fontId="3" fillId="59" borderId="0" xfId="0" quotePrefix="1" applyFont="1" applyFill="1" applyBorder="1" applyAlignment="1">
      <alignment horizontal="center" wrapText="1"/>
    </xf>
    <xf numFmtId="1" fontId="3" fillId="59" borderId="0" xfId="0" applyNumberFormat="1" applyFont="1" applyFill="1" applyBorder="1" applyAlignment="1">
      <alignment wrapText="1"/>
    </xf>
    <xf numFmtId="0" fontId="3" fillId="59" borderId="0" xfId="0" applyFont="1" applyFill="1" applyBorder="1" applyAlignment="1">
      <alignment wrapText="1"/>
    </xf>
    <xf numFmtId="0" fontId="3" fillId="63" borderId="0" xfId="0" applyFont="1" applyFill="1" applyBorder="1" applyAlignment="1">
      <alignment horizontal="center" wrapText="1"/>
    </xf>
    <xf numFmtId="167" fontId="3" fillId="59" borderId="0" xfId="0" applyNumberFormat="1" applyFont="1" applyFill="1" applyBorder="1" applyAlignment="1">
      <alignment horizontal="center" wrapText="1"/>
    </xf>
    <xf numFmtId="3" fontId="3" fillId="63" borderId="0" xfId="59" applyNumberFormat="1" applyFont="1" applyFill="1" applyBorder="1" applyAlignment="1">
      <alignment horizontal="center" wrapText="1"/>
    </xf>
    <xf numFmtId="167" fontId="3" fillId="63" borderId="0" xfId="0" applyNumberFormat="1" applyFont="1" applyFill="1" applyBorder="1" applyAlignment="1">
      <alignment horizontal="center" wrapText="1"/>
    </xf>
    <xf numFmtId="3" fontId="3" fillId="63" borderId="0" xfId="0" applyNumberFormat="1" applyFont="1" applyFill="1" applyBorder="1" applyAlignment="1">
      <alignment horizontal="center" wrapText="1"/>
    </xf>
    <xf numFmtId="166" fontId="3" fillId="63" borderId="0" xfId="59" applyNumberFormat="1" applyFont="1" applyFill="1" applyBorder="1" applyAlignment="1">
      <alignment horizontal="center" wrapText="1"/>
    </xf>
    <xf numFmtId="0" fontId="3" fillId="63" borderId="0" xfId="59" applyFont="1" applyFill="1" applyBorder="1" applyAlignment="1">
      <alignment horizontal="center" wrapText="1"/>
    </xf>
    <xf numFmtId="3" fontId="3" fillId="59" borderId="0" xfId="59" applyNumberFormat="1" applyFont="1" applyFill="1" applyBorder="1" applyAlignment="1">
      <alignment horizontal="center" wrapText="1"/>
    </xf>
    <xf numFmtId="172" fontId="3" fillId="59" borderId="0" xfId="59" applyNumberFormat="1" applyFont="1" applyFill="1" applyBorder="1" applyAlignment="1">
      <alignment horizontal="center" wrapText="1"/>
    </xf>
    <xf numFmtId="172" fontId="3" fillId="63" borderId="0" xfId="59" applyNumberFormat="1" applyFont="1" applyFill="1" applyBorder="1" applyAlignment="1">
      <alignment horizontal="center" wrapText="1"/>
    </xf>
    <xf numFmtId="2" fontId="3" fillId="0" borderId="14" xfId="59" applyNumberFormat="1" applyFont="1" applyFill="1" applyBorder="1" applyAlignment="1">
      <alignment horizontal="right"/>
    </xf>
    <xf numFmtId="2" fontId="3" fillId="59" borderId="0" xfId="59" applyNumberFormat="1" applyFont="1" applyFill="1" applyBorder="1" applyAlignment="1">
      <alignment horizontal="center" wrapText="1"/>
    </xf>
    <xf numFmtId="1" fontId="3" fillId="0" borderId="14" xfId="59" applyNumberFormat="1" applyFont="1" applyFill="1" applyBorder="1" applyAlignment="1">
      <alignment horizontal="right"/>
    </xf>
    <xf numFmtId="3" fontId="3" fillId="0" borderId="14" xfId="59" applyNumberFormat="1" applyFont="1" applyFill="1" applyBorder="1" applyAlignment="1">
      <alignment horizontal="right"/>
    </xf>
    <xf numFmtId="1" fontId="3" fillId="59" borderId="0" xfId="59" applyNumberFormat="1" applyFont="1" applyFill="1" applyBorder="1" applyAlignment="1">
      <alignment horizontal="center" wrapText="1"/>
    </xf>
    <xf numFmtId="0" fontId="3" fillId="59" borderId="0" xfId="0" applyNumberFormat="1" applyFont="1" applyFill="1" applyAlignment="1">
      <alignment wrapText="1"/>
    </xf>
    <xf numFmtId="169" fontId="3" fillId="59" borderId="0" xfId="105" applyFont="1" applyFill="1" applyBorder="1" applyAlignment="1">
      <alignment horizontal="center" wrapText="1"/>
    </xf>
    <xf numFmtId="4" fontId="3" fillId="38" borderId="0" xfId="46" applyNumberFormat="1" applyFont="1" applyFill="1" applyAlignment="1">
      <alignment horizontal="right"/>
    </xf>
    <xf numFmtId="166" fontId="3" fillId="59" borderId="0" xfId="59" applyNumberFormat="1" applyFont="1" applyFill="1" applyBorder="1" applyAlignment="1">
      <alignment horizontal="center" wrapText="1"/>
    </xf>
    <xf numFmtId="166" fontId="3" fillId="59" borderId="0" xfId="59" quotePrefix="1" applyNumberFormat="1" applyFont="1" applyFill="1" applyBorder="1" applyAlignment="1">
      <alignment horizontal="center" wrapText="1"/>
    </xf>
    <xf numFmtId="175" fontId="3" fillId="0" borderId="14" xfId="0" applyNumberFormat="1" applyFont="1" applyFill="1" applyBorder="1" applyAlignment="1">
      <alignment horizontal="right"/>
    </xf>
    <xf numFmtId="167" fontId="3" fillId="0" borderId="14" xfId="0" applyNumberFormat="1" applyFont="1" applyFill="1" applyBorder="1" applyAlignment="1">
      <alignment horizontal="right"/>
    </xf>
    <xf numFmtId="0" fontId="3" fillId="59" borderId="0" xfId="59" applyFont="1" applyFill="1" applyBorder="1" applyAlignment="1">
      <alignment horizontal="center" wrapText="1"/>
    </xf>
    <xf numFmtId="175" fontId="3" fillId="0" borderId="0" xfId="0" applyNumberFormat="1" applyFont="1" applyFill="1" applyBorder="1" applyAlignment="1">
      <alignment horizontal="right"/>
    </xf>
    <xf numFmtId="0" fontId="3" fillId="63" borderId="0" xfId="0" applyNumberFormat="1" applyFont="1" applyFill="1" applyBorder="1" applyAlignment="1">
      <alignment horizontal="center" wrapText="1"/>
    </xf>
    <xf numFmtId="0" fontId="0" fillId="59" borderId="0" xfId="0" applyNumberFormat="1" applyFill="1" applyAlignment="1">
      <alignment horizontal="center" wrapText="1"/>
    </xf>
    <xf numFmtId="0" fontId="0" fillId="63" borderId="0" xfId="0" applyNumberFormat="1" applyFill="1" applyAlignment="1">
      <alignment horizontal="center" wrapText="1"/>
    </xf>
    <xf numFmtId="0" fontId="0" fillId="63" borderId="0" xfId="0" applyNumberFormat="1" applyFill="1" applyAlignment="1">
      <alignment wrapText="1"/>
    </xf>
    <xf numFmtId="0" fontId="9" fillId="63" borderId="0" xfId="0" applyNumberFormat="1" applyFont="1" applyFill="1" applyAlignment="1">
      <alignment horizontal="center" wrapText="1"/>
    </xf>
    <xf numFmtId="2" fontId="3" fillId="0" borderId="14" xfId="0" applyNumberFormat="1" applyFont="1" applyFill="1" applyBorder="1" applyAlignment="1" applyProtection="1">
      <alignment horizontal="center"/>
    </xf>
    <xf numFmtId="3" fontId="0" fillId="0" borderId="0" xfId="46" applyNumberFormat="1" applyFont="1" applyBorder="1" applyAlignment="1"/>
    <xf numFmtId="3" fontId="0" fillId="0" borderId="15" xfId="46" applyNumberFormat="1" applyFont="1" applyBorder="1" applyAlignment="1"/>
    <xf numFmtId="0" fontId="3" fillId="59" borderId="0" xfId="0" quotePrefix="1" applyNumberFormat="1" applyFont="1" applyFill="1" applyBorder="1" applyAlignment="1">
      <alignment horizontal="center" wrapText="1"/>
    </xf>
    <xf numFmtId="0" fontId="0" fillId="59" borderId="0" xfId="0" applyNumberFormat="1" applyFont="1" applyFill="1" applyAlignment="1">
      <alignment horizontal="center" wrapText="1"/>
    </xf>
    <xf numFmtId="3" fontId="0" fillId="59" borderId="0" xfId="0" applyNumberFormat="1" applyFont="1" applyFill="1" applyAlignment="1" applyProtection="1">
      <alignment horizontal="center" wrapText="1"/>
    </xf>
    <xf numFmtId="3" fontId="0" fillId="59" borderId="0" xfId="0" applyNumberFormat="1" applyFont="1" applyFill="1" applyAlignment="1">
      <alignment horizontal="center" wrapText="1"/>
    </xf>
    <xf numFmtId="0" fontId="0" fillId="59" borderId="0" xfId="0" applyNumberFormat="1" applyFont="1" applyFill="1" applyAlignment="1" applyProtection="1">
      <alignment horizontal="center" wrapText="1"/>
    </xf>
    <xf numFmtId="3" fontId="0" fillId="59" borderId="0" xfId="0" applyNumberFormat="1" applyFill="1" applyAlignment="1">
      <alignment horizontal="center" wrapText="1"/>
    </xf>
    <xf numFmtId="3" fontId="0" fillId="59" borderId="0" xfId="0" applyNumberFormat="1" applyFill="1" applyAlignment="1" applyProtection="1">
      <alignment horizontal="center" wrapText="1"/>
    </xf>
    <xf numFmtId="2" fontId="3" fillId="0" borderId="0" xfId="0" applyNumberFormat="1" applyFont="1" applyFill="1" applyBorder="1" applyAlignment="1" applyProtection="1">
      <alignment horizontal="center"/>
    </xf>
    <xf numFmtId="2" fontId="3" fillId="59" borderId="0" xfId="0" applyNumberFormat="1" applyFont="1" applyFill="1" applyBorder="1" applyAlignment="1" applyProtection="1">
      <alignment horizontal="center" wrapText="1"/>
    </xf>
    <xf numFmtId="2" fontId="3" fillId="59" borderId="0" xfId="0" quotePrefix="1" applyNumberFormat="1" applyFont="1" applyFill="1" applyBorder="1" applyAlignment="1" applyProtection="1">
      <alignment horizontal="center" wrapText="1"/>
    </xf>
    <xf numFmtId="2" fontId="3" fillId="59" borderId="0" xfId="0" applyNumberFormat="1" applyFont="1" applyFill="1" applyBorder="1" applyAlignment="1">
      <alignment horizontal="center" wrapText="1"/>
    </xf>
    <xf numFmtId="0" fontId="3" fillId="59" borderId="16" xfId="0" applyNumberFormat="1" applyFont="1" applyFill="1" applyBorder="1" applyAlignment="1">
      <alignment horizontal="center" wrapText="1"/>
    </xf>
    <xf numFmtId="3" fontId="37" fillId="0" borderId="0" xfId="0" applyNumberFormat="1" applyFont="1" applyAlignment="1"/>
    <xf numFmtId="2" fontId="0" fillId="0" borderId="0" xfId="0" applyNumberFormat="1" applyAlignment="1"/>
    <xf numFmtId="170" fontId="38" fillId="58" borderId="0" xfId="0" applyNumberFormat="1" applyFont="1" applyFill="1" applyBorder="1" applyAlignment="1">
      <alignment wrapText="1"/>
    </xf>
    <xf numFmtId="14" fontId="3" fillId="0" borderId="0" xfId="0" applyNumberFormat="1" applyFont="1" applyFill="1" applyAlignment="1"/>
    <xf numFmtId="0" fontId="3" fillId="58" borderId="0" xfId="0" applyNumberFormat="1" applyFont="1" applyFill="1" applyAlignment="1"/>
    <xf numFmtId="4" fontId="3" fillId="58" borderId="0" xfId="59" applyNumberFormat="1" applyFont="1" applyFill="1" applyBorder="1" applyAlignment="1">
      <alignment horizontal="right"/>
    </xf>
    <xf numFmtId="4" fontId="3" fillId="58" borderId="0" xfId="0" applyNumberFormat="1" applyFont="1" applyFill="1" applyAlignment="1"/>
    <xf numFmtId="172" fontId="0" fillId="0" borderId="0" xfId="0" applyNumberFormat="1" applyFill="1" applyBorder="1" applyAlignment="1"/>
    <xf numFmtId="175" fontId="0" fillId="58" borderId="0" xfId="0" applyNumberFormat="1" applyFill="1" applyBorder="1" applyAlignment="1"/>
    <xf numFmtId="0" fontId="0" fillId="63" borderId="0" xfId="0" applyNumberFormat="1" applyFont="1" applyFill="1" applyBorder="1" applyAlignment="1">
      <alignment horizontal="center" wrapText="1"/>
    </xf>
    <xf numFmtId="10" fontId="3" fillId="0" borderId="14" xfId="64" applyNumberFormat="1" applyFont="1" applyFill="1" applyBorder="1" applyAlignment="1">
      <alignment horizontal="center"/>
    </xf>
    <xf numFmtId="3" fontId="3" fillId="0" borderId="14" xfId="60" applyNumberFormat="1" applyFont="1" applyBorder="1"/>
    <xf numFmtId="181" fontId="1" fillId="62" borderId="0" xfId="46" applyNumberFormat="1" applyFont="1" applyFill="1" applyBorder="1" applyAlignment="1"/>
    <xf numFmtId="0" fontId="0" fillId="58" borderId="0" xfId="0" applyNumberFormat="1" applyFill="1" applyBorder="1" applyAlignment="1"/>
    <xf numFmtId="3" fontId="9" fillId="58" borderId="0" xfId="0" applyNumberFormat="1" applyFont="1" applyFill="1" applyBorder="1" applyAlignment="1"/>
    <xf numFmtId="3" fontId="0" fillId="0" borderId="14" xfId="0" applyNumberFormat="1" applyBorder="1" applyAlignment="1"/>
    <xf numFmtId="3" fontId="9" fillId="0" borderId="14" xfId="0" applyNumberFormat="1" applyFont="1" applyBorder="1" applyAlignment="1"/>
    <xf numFmtId="0" fontId="3" fillId="0" borderId="14" xfId="59" applyFont="1" applyFill="1" applyBorder="1" applyAlignment="1">
      <alignment horizontal="left"/>
    </xf>
    <xf numFmtId="170" fontId="3" fillId="58" borderId="0" xfId="59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1" fontId="0" fillId="0" borderId="14" xfId="0" applyNumberForma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170" fontId="0" fillId="0" borderId="14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181" fontId="0" fillId="0" borderId="0" xfId="46" applyNumberFormat="1" applyFont="1" applyAlignment="1">
      <alignment horizontal="center"/>
    </xf>
    <xf numFmtId="4" fontId="0" fillId="0" borderId="14" xfId="0" applyNumberFormat="1" applyBorder="1" applyAlignment="1"/>
    <xf numFmtId="2" fontId="3" fillId="0" borderId="0" xfId="64" applyNumberFormat="1" applyFont="1" applyBorder="1" applyAlignment="1"/>
    <xf numFmtId="2" fontId="3" fillId="0" borderId="0" xfId="0" applyNumberFormat="1" applyFont="1" applyBorder="1" applyAlignment="1"/>
    <xf numFmtId="0" fontId="3" fillId="0" borderId="0" xfId="0" quotePrefix="1" applyNumberFormat="1" applyFont="1" applyFill="1" applyBorder="1" applyAlignment="1">
      <alignment horizontal="left" wrapText="1"/>
    </xf>
    <xf numFmtId="166" fontId="0" fillId="0" borderId="0" xfId="0" applyNumberFormat="1"/>
    <xf numFmtId="166" fontId="0" fillId="0" borderId="0" xfId="0" applyNumberFormat="1" applyBorder="1"/>
    <xf numFmtId="166" fontId="3" fillId="0" borderId="14" xfId="59" applyNumberFormat="1" applyFont="1" applyFill="1" applyBorder="1" applyAlignment="1">
      <alignment horizontal="right"/>
    </xf>
    <xf numFmtId="181" fontId="3" fillId="0" borderId="0" xfId="46" applyNumberFormat="1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2" fontId="3" fillId="0" borderId="14" xfId="59" applyNumberFormat="1" applyFont="1" applyFill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3" fontId="9" fillId="62" borderId="0" xfId="0" applyNumberFormat="1" applyFont="1" applyFill="1" applyAlignment="1"/>
    <xf numFmtId="3" fontId="0" fillId="62" borderId="0" xfId="0" applyNumberFormat="1" applyFont="1" applyFill="1" applyAlignment="1"/>
    <xf numFmtId="4" fontId="3" fillId="0" borderId="0" xfId="0" applyNumberFormat="1" applyFont="1" applyBorder="1" applyAlignment="1"/>
    <xf numFmtId="181" fontId="3" fillId="0" borderId="0" xfId="46" applyNumberFormat="1" applyFont="1" applyFill="1" applyAlignment="1"/>
    <xf numFmtId="43" fontId="3" fillId="0" borderId="0" xfId="46" applyNumberFormat="1" applyFont="1" applyFill="1" applyAlignment="1"/>
    <xf numFmtId="166" fontId="3" fillId="0" borderId="0" xfId="0" applyNumberFormat="1" applyFont="1" applyFill="1" applyAlignment="1"/>
    <xf numFmtId="3" fontId="0" fillId="58" borderId="0" xfId="0" applyNumberFormat="1" applyFont="1" applyFill="1" applyBorder="1" applyAlignment="1"/>
    <xf numFmtId="3" fontId="3" fillId="38" borderId="0" xfId="0" applyNumberFormat="1" applyFont="1" applyFill="1" applyBorder="1"/>
    <xf numFmtId="170" fontId="3" fillId="0" borderId="0" xfId="0" applyNumberFormat="1" applyFont="1" applyFill="1" applyBorder="1" applyAlignment="1">
      <alignment horizontal="right"/>
    </xf>
    <xf numFmtId="166" fontId="8" fillId="0" borderId="14" xfId="59" applyNumberFormat="1" applyFont="1" applyFill="1" applyBorder="1" applyAlignment="1">
      <alignment horizontal="right"/>
    </xf>
    <xf numFmtId="176" fontId="8" fillId="0" borderId="14" xfId="46" applyNumberFormat="1" applyFont="1" applyFill="1" applyBorder="1" applyAlignment="1">
      <alignment horizontal="right"/>
    </xf>
    <xf numFmtId="2" fontId="8" fillId="0" borderId="14" xfId="59" applyNumberFormat="1" applyFont="1" applyFill="1" applyBorder="1" applyAlignment="1">
      <alignment horizontal="right"/>
    </xf>
    <xf numFmtId="170" fontId="3" fillId="0" borderId="0" xfId="0" applyNumberFormat="1" applyFont="1" applyBorder="1"/>
    <xf numFmtId="0" fontId="8" fillId="0" borderId="0" xfId="60" applyFont="1" applyAlignment="1">
      <alignment horizontal="center" wrapText="1"/>
    </xf>
    <xf numFmtId="3" fontId="3" fillId="58" borderId="0" xfId="60" applyNumberFormat="1" applyFont="1" applyFill="1"/>
    <xf numFmtId="0" fontId="39" fillId="0" borderId="0" xfId="0" applyNumberFormat="1" applyFont="1" applyFill="1" applyBorder="1" applyAlignment="1">
      <alignment horizontal="center" wrapText="1"/>
    </xf>
    <xf numFmtId="4" fontId="37" fillId="0" borderId="0" xfId="0" applyNumberFormat="1" applyFont="1" applyFill="1" applyBorder="1" applyAlignment="1"/>
    <xf numFmtId="4" fontId="37" fillId="58" borderId="0" xfId="0" applyNumberFormat="1" applyFont="1" applyFill="1" applyBorder="1" applyAlignment="1"/>
    <xf numFmtId="0" fontId="37" fillId="0" borderId="0" xfId="0" applyNumberFormat="1" applyFont="1" applyFill="1" applyBorder="1" applyAlignment="1"/>
    <xf numFmtId="175" fontId="37" fillId="58" borderId="0" xfId="0" applyNumberFormat="1" applyFont="1" applyFill="1" applyBorder="1" applyAlignment="1"/>
    <xf numFmtId="170" fontId="37" fillId="0" borderId="0" xfId="0" applyNumberFormat="1" applyFont="1" applyFill="1" applyBorder="1" applyAlignment="1"/>
    <xf numFmtId="170" fontId="37" fillId="58" borderId="0" xfId="0" applyNumberFormat="1" applyFont="1" applyFill="1" applyBorder="1" applyAlignment="1"/>
    <xf numFmtId="0" fontId="0" fillId="0" borderId="0" xfId="0" applyAlignment="1">
      <alignment horizontal="center"/>
    </xf>
    <xf numFmtId="0" fontId="9" fillId="0" borderId="0" xfId="0" applyNumberFormat="1" applyFont="1" applyFill="1" applyAlignment="1"/>
    <xf numFmtId="0" fontId="8" fillId="0" borderId="0" xfId="0" applyNumberFormat="1" applyFont="1" applyFill="1" applyAlignment="1"/>
    <xf numFmtId="0" fontId="9" fillId="0" borderId="0" xfId="0" applyNumberFormat="1" applyFont="1" applyAlignment="1"/>
    <xf numFmtId="0" fontId="8" fillId="0" borderId="0" xfId="0" applyNumberFormat="1" applyFont="1" applyBorder="1" applyAlignment="1">
      <alignment horizontal="center"/>
    </xf>
    <xf numFmtId="1" fontId="9" fillId="0" borderId="0" xfId="0" applyNumberFormat="1" applyFont="1" applyFill="1" applyBorder="1" applyAlignment="1"/>
    <xf numFmtId="0" fontId="8" fillId="0" borderId="0" xfId="60" applyFont="1" applyAlignment="1">
      <alignment horizontal="left"/>
    </xf>
    <xf numFmtId="3" fontId="8" fillId="0" borderId="0" xfId="60" applyNumberFormat="1" applyFont="1" applyFill="1" applyAlignment="1">
      <alignment horizontal="center"/>
    </xf>
    <xf numFmtId="1" fontId="8" fillId="0" borderId="0" xfId="0" applyNumberFormat="1" applyFont="1" applyFill="1" applyBorder="1"/>
    <xf numFmtId="3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Border="1" applyAlignment="1"/>
    <xf numFmtId="0" fontId="8" fillId="0" borderId="0" xfId="0" applyNumberFormat="1" applyFont="1" applyBorder="1" applyAlignment="1">
      <alignment horizontal="left"/>
    </xf>
  </cellXfs>
  <cellStyles count="10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/>
    <cellStyle name="Accent1 - 40%" xfId="21"/>
    <cellStyle name="Accent1 - 60%" xfId="22"/>
    <cellStyle name="Accent2" xfId="23" builtinId="33" customBuiltin="1"/>
    <cellStyle name="Accent2 - 20%" xfId="24"/>
    <cellStyle name="Accent2 - 40%" xfId="25"/>
    <cellStyle name="Accent2 - 60%" xfId="26"/>
    <cellStyle name="Accent3" xfId="27" builtinId="37" customBuiltin="1"/>
    <cellStyle name="Accent3 - 20%" xfId="28"/>
    <cellStyle name="Accent3 - 40%" xfId="29"/>
    <cellStyle name="Accent3 - 60%" xfId="30"/>
    <cellStyle name="Accent4" xfId="31" builtinId="41" customBuiltin="1"/>
    <cellStyle name="Accent4 - 20%" xfId="32"/>
    <cellStyle name="Accent4 - 40%" xfId="33"/>
    <cellStyle name="Accent4 - 60%" xfId="34"/>
    <cellStyle name="Accent5" xfId="35" builtinId="45" customBuiltin="1"/>
    <cellStyle name="Accent5 - 20%" xfId="36"/>
    <cellStyle name="Accent5 - 40%" xfId="37"/>
    <cellStyle name="Accent5 - 60%" xfId="38"/>
    <cellStyle name="Accent6" xfId="39" builtinId="49" customBuiltin="1"/>
    <cellStyle name="Accent6 - 20%" xfId="40"/>
    <cellStyle name="Accent6 - 40%" xfId="41"/>
    <cellStyle name="Accent6 - 60%" xfId="42"/>
    <cellStyle name="Bad" xfId="43" builtinId="27" customBuiltin="1"/>
    <cellStyle name="Calculation" xfId="44" builtinId="22" customBuiltin="1"/>
    <cellStyle name="Check Cell" xfId="45" builtinId="23" customBuiltin="1"/>
    <cellStyle name="Comma" xfId="46" builtinId="3" customBuiltin="1"/>
    <cellStyle name="Comma [0]" xfId="47" builtinId="6" customBuiltin="1"/>
    <cellStyle name="Currency" xfId="48" builtinId="4" customBuiltin="1"/>
    <cellStyle name="Currency [0]" xfId="49" builtinId="7" customBuiltin="1"/>
    <cellStyle name="Explanatory Text" xfId="50" builtinId="53" customBuiltin="1"/>
    <cellStyle name="Good" xfId="51" builtinId="26" customBuiltin="1"/>
    <cellStyle name="Heading 1" xfId="52" builtinId="16" customBuiltin="1"/>
    <cellStyle name="Heading 2" xfId="53" builtinId="17" customBuiltin="1"/>
    <cellStyle name="Heading 3" xfId="54" builtinId="18" customBuiltin="1"/>
    <cellStyle name="Heading 4" xfId="55" builtinId="19" customBuiltin="1"/>
    <cellStyle name="Input" xfId="56" builtinId="20" customBuiltin="1"/>
    <cellStyle name="Linked Cell" xfId="57" builtinId="24" customBuiltin="1"/>
    <cellStyle name="Neutral" xfId="58" builtinId="28" customBuiltin="1"/>
    <cellStyle name="Normal" xfId="0" builtinId="0" customBuiltin="1"/>
    <cellStyle name="Normal_LT 2008 Forecast_1" xfId="59"/>
    <cellStyle name="Normal_LTCustomerInput1" xfId="60"/>
    <cellStyle name="Normal_Sheet1" xfId="61"/>
    <cellStyle name="Note" xfId="62" builtinId="10" customBuiltin="1"/>
    <cellStyle name="Output" xfId="63" builtinId="21" customBuiltin="1"/>
    <cellStyle name="Percent" xfId="64" builtinId="5"/>
    <cellStyle name="Percent 2" xfId="108"/>
    <cellStyle name="SAPBEXaggData" xfId="65"/>
    <cellStyle name="SAPBEXaggDataEmph" xfId="66"/>
    <cellStyle name="SAPBEXaggItem" xfId="67"/>
    <cellStyle name="SAPBEXaggItemX" xfId="68"/>
    <cellStyle name="SAPBEXchaText" xfId="69"/>
    <cellStyle name="SAPBEXexcBad7" xfId="70"/>
    <cellStyle name="SAPBEXexcBad8" xfId="71"/>
    <cellStyle name="SAPBEXexcBad9" xfId="72"/>
    <cellStyle name="SAPBEXexcCritical4" xfId="73"/>
    <cellStyle name="SAPBEXexcCritical5" xfId="74"/>
    <cellStyle name="SAPBEXexcCritical6" xfId="75"/>
    <cellStyle name="SAPBEXexcGood1" xfId="76"/>
    <cellStyle name="SAPBEXexcGood2" xfId="77"/>
    <cellStyle name="SAPBEXexcGood3" xfId="78"/>
    <cellStyle name="SAPBEXfilterDrill" xfId="79"/>
    <cellStyle name="SAPBEXfilterItem" xfId="80"/>
    <cellStyle name="SAPBEXfilterText" xfId="81"/>
    <cellStyle name="SAPBEXformats" xfId="82"/>
    <cellStyle name="SAPBEXheaderItem" xfId="83"/>
    <cellStyle name="SAPBEXheaderText" xfId="84"/>
    <cellStyle name="SAPBEXHLevel0" xfId="85"/>
    <cellStyle name="SAPBEXHLevel0X" xfId="86"/>
    <cellStyle name="SAPBEXHLevel1" xfId="87"/>
    <cellStyle name="SAPBEXHLevel1X" xfId="88"/>
    <cellStyle name="SAPBEXHLevel2" xfId="89"/>
    <cellStyle name="SAPBEXHLevel2X" xfId="90"/>
    <cellStyle name="SAPBEXHLevel3" xfId="91"/>
    <cellStyle name="SAPBEXHLevel3X" xfId="92"/>
    <cellStyle name="SAPBEXinputData" xfId="93"/>
    <cellStyle name="SAPBEXresData" xfId="94"/>
    <cellStyle name="SAPBEXresDataEmph" xfId="95"/>
    <cellStyle name="SAPBEXresItem" xfId="96"/>
    <cellStyle name="SAPBEXresItemX" xfId="97"/>
    <cellStyle name="SAPBEXstdData" xfId="98"/>
    <cellStyle name="SAPBEXstdDataEmph" xfId="99"/>
    <cellStyle name="SAPBEXstdItem" xfId="100"/>
    <cellStyle name="SAPBEXstdItemX" xfId="101"/>
    <cellStyle name="SAPBEXtitle" xfId="102"/>
    <cellStyle name="SAPBEXundefined" xfId="103"/>
    <cellStyle name="Sheet Title" xfId="104"/>
    <cellStyle name="Style 1" xfId="105"/>
    <cellStyle name="Total" xfId="106" builtinId="25" customBuiltin="1"/>
    <cellStyle name="Warning Text" xfId="107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Annual_Price!$A$5:$A$68</c:f>
              <c:numCache>
                <c:formatCode>General</c:formatCode>
                <c:ptCount val="64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  <c:pt idx="51">
                  <c:v>2031</c:v>
                </c:pt>
                <c:pt idx="52">
                  <c:v>2032</c:v>
                </c:pt>
                <c:pt idx="53">
                  <c:v>2033</c:v>
                </c:pt>
                <c:pt idx="54">
                  <c:v>2034</c:v>
                </c:pt>
                <c:pt idx="55">
                  <c:v>2035</c:v>
                </c:pt>
                <c:pt idx="56">
                  <c:v>2036</c:v>
                </c:pt>
                <c:pt idx="57">
                  <c:v>2037</c:v>
                </c:pt>
                <c:pt idx="58">
                  <c:v>2038</c:v>
                </c:pt>
                <c:pt idx="59">
                  <c:v>2039</c:v>
                </c:pt>
                <c:pt idx="60">
                  <c:v>2040</c:v>
                </c:pt>
                <c:pt idx="61">
                  <c:v>2041</c:v>
                </c:pt>
                <c:pt idx="62">
                  <c:v>2042</c:v>
                </c:pt>
                <c:pt idx="63">
                  <c:v>2043</c:v>
                </c:pt>
              </c:numCache>
            </c:numRef>
          </c:cat>
          <c:val>
            <c:numRef>
              <c:f>Annual_Price!$C$5:$C$65</c:f>
              <c:numCache>
                <c:formatCode>General</c:formatCode>
                <c:ptCount val="61"/>
                <c:pt idx="0">
                  <c:v>6.2399620525805588</c:v>
                </c:pt>
                <c:pt idx="1">
                  <c:v>7.1305046565302703</c:v>
                </c:pt>
                <c:pt idx="2">
                  <c:v>6.6900580863755073</c:v>
                </c:pt>
                <c:pt idx="3">
                  <c:v>6.6207621716526468</c:v>
                </c:pt>
                <c:pt idx="4">
                  <c:v>7.6051669391671748</c:v>
                </c:pt>
                <c:pt idx="5">
                  <c:v>7.6451825086470144</c:v>
                </c:pt>
                <c:pt idx="6">
                  <c:v>6.8253422189980402</c:v>
                </c:pt>
                <c:pt idx="7">
                  <c:v>6.5274537059640103</c:v>
                </c:pt>
                <c:pt idx="8">
                  <c:v>6.4517307443389331</c:v>
                </c:pt>
                <c:pt idx="9">
                  <c:v>5.9161462465085535</c:v>
                </c:pt>
                <c:pt idx="10">
                  <c:v>5.6074184680326136</c:v>
                </c:pt>
                <c:pt idx="11">
                  <c:v>5.5438292945710002</c:v>
                </c:pt>
                <c:pt idx="12">
                  <c:v>5.2029638572025583</c:v>
                </c:pt>
                <c:pt idx="13">
                  <c:v>5.0971185462956354</c:v>
                </c:pt>
                <c:pt idx="14">
                  <c:v>4.6075549772181468</c:v>
                </c:pt>
                <c:pt idx="15">
                  <c:v>4.5602750330073789</c:v>
                </c:pt>
                <c:pt idx="16">
                  <c:v>4.697850919244356</c:v>
                </c:pt>
                <c:pt idx="17">
                  <c:v>4.5869684926700582</c:v>
                </c:pt>
                <c:pt idx="18">
                  <c:v>4.3640888247409722</c:v>
                </c:pt>
                <c:pt idx="19">
                  <c:v>4.0907168881858871</c:v>
                </c:pt>
                <c:pt idx="20">
                  <c:v>3.9732811267620849</c:v>
                </c:pt>
                <c:pt idx="21">
                  <c:v>4.5440046112113359</c:v>
                </c:pt>
                <c:pt idx="22">
                  <c:v>4.0594594525404899</c:v>
                </c:pt>
                <c:pt idx="23">
                  <c:v>4.3146254248391793</c:v>
                </c:pt>
                <c:pt idx="24">
                  <c:v>4.4152128651427853</c:v>
                </c:pt>
                <c:pt idx="25">
                  <c:v>4.5323716731820953</c:v>
                </c:pt>
                <c:pt idx="26">
                  <c:v>5.5167248139962757</c:v>
                </c:pt>
                <c:pt idx="27">
                  <c:v>5.1057629677357124</c:v>
                </c:pt>
                <c:pt idx="28">
                  <c:v>5.0830386623452997</c:v>
                </c:pt>
                <c:pt idx="29">
                  <c:v>5.2087259875421106</c:v>
                </c:pt>
                <c:pt idx="30">
                  <c:v>4.2801041688895811</c:v>
                </c:pt>
                <c:pt idx="31">
                  <c:v>4.3606113499343655</c:v>
                </c:pt>
                <c:pt idx="32">
                  <c:v>4.136521962300086</c:v>
                </c:pt>
                <c:pt idx="33">
                  <c:v>4.0607284379206625</c:v>
                </c:pt>
                <c:pt idx="34">
                  <c:v>3.9205912271688983</c:v>
                </c:pt>
                <c:pt idx="35">
                  <c:v>3.8776240522607721</c:v>
                </c:pt>
                <c:pt idx="36">
                  <c:v>3.800928500940528</c:v>
                </c:pt>
                <c:pt idx="37">
                  <c:v>3.8430123397230882</c:v>
                </c:pt>
                <c:pt idx="38">
                  <c:v>4.2352396252998359</c:v>
                </c:pt>
                <c:pt idx="39">
                  <c:v>4.1413734543998633</c:v>
                </c:pt>
                <c:pt idx="40">
                  <c:v>4.1657572774344569</c:v>
                </c:pt>
                <c:pt idx="41">
                  <c:v>4.1271645500883221</c:v>
                </c:pt>
                <c:pt idx="42">
                  <c:v>4.1504885247746062</c:v>
                </c:pt>
                <c:pt idx="43">
                  <c:v>4.3364275268476984</c:v>
                </c:pt>
                <c:pt idx="44">
                  <c:v>4.4322228281628702</c:v>
                </c:pt>
                <c:pt idx="45">
                  <c:v>4.4474309580242757</c:v>
                </c:pt>
                <c:pt idx="46">
                  <c:v>4.8320488137333557</c:v>
                </c:pt>
                <c:pt idx="47">
                  <c:v>5.1212738301185556</c:v>
                </c:pt>
                <c:pt idx="48">
                  <c:v>5.0091552620603945</c:v>
                </c:pt>
                <c:pt idx="49">
                  <c:v>4.9762368879018357</c:v>
                </c:pt>
                <c:pt idx="50">
                  <c:v>4.9461148631014282</c:v>
                </c:pt>
                <c:pt idx="51">
                  <c:v>4.8869452561503914</c:v>
                </c:pt>
                <c:pt idx="52">
                  <c:v>4.9190475226605797</c:v>
                </c:pt>
                <c:pt idx="53">
                  <c:v>5.0629394455108097</c:v>
                </c:pt>
                <c:pt idx="54">
                  <c:v>5.0683069287795508</c:v>
                </c:pt>
                <c:pt idx="55">
                  <c:v>5.0488609732528174</c:v>
                </c:pt>
                <c:pt idx="56">
                  <c:v>5.1787652874300365</c:v>
                </c:pt>
                <c:pt idx="57">
                  <c:v>5.1915617403316645</c:v>
                </c:pt>
                <c:pt idx="58">
                  <c:v>5.1976840606214427</c:v>
                </c:pt>
                <c:pt idx="59">
                  <c:v>5.2133553616102839</c:v>
                </c:pt>
                <c:pt idx="60">
                  <c:v>5.2193750588192342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Annual_Price!$B$5:$B$68</c:f>
              <c:numCache>
                <c:formatCode>General</c:formatCode>
                <c:ptCount val="64"/>
                <c:pt idx="0">
                  <c:v>5.1883333333333326</c:v>
                </c:pt>
                <c:pt idx="1">
                  <c:v>6.5250000000000004</c:v>
                </c:pt>
                <c:pt idx="2">
                  <c:v>6.4775</c:v>
                </c:pt>
                <c:pt idx="3">
                  <c:v>6.6174999999999997</c:v>
                </c:pt>
                <c:pt idx="4">
                  <c:v>7.9283333333333337</c:v>
                </c:pt>
                <c:pt idx="5">
                  <c:v>8.2491666666666674</c:v>
                </c:pt>
                <c:pt idx="6">
                  <c:v>7.4974999999999996</c:v>
                </c:pt>
                <c:pt idx="7">
                  <c:v>7.440833333333333</c:v>
                </c:pt>
                <c:pt idx="8">
                  <c:v>7.6591666666666676</c:v>
                </c:pt>
                <c:pt idx="9">
                  <c:v>7.3641666666666659</c:v>
                </c:pt>
                <c:pt idx="10">
                  <c:v>7.3591666666666669</c:v>
                </c:pt>
                <c:pt idx="11">
                  <c:v>7.5666666666666673</c:v>
                </c:pt>
                <c:pt idx="12">
                  <c:v>7.3192333498042776</c:v>
                </c:pt>
                <c:pt idx="13">
                  <c:v>7.38</c:v>
                </c:pt>
                <c:pt idx="14">
                  <c:v>6.8449999999999998</c:v>
                </c:pt>
                <c:pt idx="15">
                  <c:v>6.9649166666666646</c:v>
                </c:pt>
                <c:pt idx="16">
                  <c:v>7.3877450151879147</c:v>
                </c:pt>
                <c:pt idx="17">
                  <c:v>7.3724999999999996</c:v>
                </c:pt>
                <c:pt idx="18">
                  <c:v>7.123333333333334</c:v>
                </c:pt>
                <c:pt idx="19">
                  <c:v>6.8323364352968845</c:v>
                </c:pt>
                <c:pt idx="20">
                  <c:v>6.8608333333333329</c:v>
                </c:pt>
                <c:pt idx="21">
                  <c:v>8.0533333333333328</c:v>
                </c:pt>
                <c:pt idx="22">
                  <c:v>7.32</c:v>
                </c:pt>
                <c:pt idx="23">
                  <c:v>7.95</c:v>
                </c:pt>
                <c:pt idx="24">
                  <c:v>8.3625000000000007</c:v>
                </c:pt>
                <c:pt idx="25">
                  <c:v>8.8766666666666669</c:v>
                </c:pt>
                <c:pt idx="26">
                  <c:v>11.14</c:v>
                </c:pt>
                <c:pt idx="27">
                  <c:v>10.623333333333333</c:v>
                </c:pt>
                <c:pt idx="28">
                  <c:v>10.940833333333336</c:v>
                </c:pt>
                <c:pt idx="29" formatCode="0.00">
                  <c:v>11.198333333333332</c:v>
                </c:pt>
                <c:pt idx="30" formatCode="0.00">
                  <c:v>9.3483333333333327</c:v>
                </c:pt>
                <c:pt idx="31" formatCode="0.00">
                  <c:v>9.8324170376723696</c:v>
                </c:pt>
                <c:pt idx="32" formatCode="0.00">
                  <c:v>9.511280389994651</c:v>
                </c:pt>
                <c:pt idx="33" formatCode="0.00">
                  <c:v>9.4699168443218777</c:v>
                </c:pt>
                <c:pt idx="34">
                  <c:v>9.3238166627970074</c:v>
                </c:pt>
                <c:pt idx="35">
                  <c:v>9.3544009021366801</c:v>
                </c:pt>
                <c:pt idx="36">
                  <c:v>9.3151046924222705</c:v>
                </c:pt>
                <c:pt idx="37">
                  <c:v>9.5925309266067007</c:v>
                </c:pt>
                <c:pt idx="38">
                  <c:v>10.787518026796381</c:v>
                </c:pt>
                <c:pt idx="39">
                  <c:v>10.757622040943863</c:v>
                </c:pt>
                <c:pt idx="40">
                  <c:v>11.04163166291594</c:v>
                </c:pt>
                <c:pt idx="41">
                  <c:v>11.181820486523616</c:v>
                </c:pt>
                <c:pt idx="42">
                  <c:v>11.487562380932511</c:v>
                </c:pt>
                <c:pt idx="43">
                  <c:v>12.259400051480256</c:v>
                </c:pt>
                <c:pt idx="44">
                  <c:v>12.789713136949278</c:v>
                </c:pt>
                <c:pt idx="45">
                  <c:v>13.095518453372371</c:v>
                </c:pt>
                <c:pt idx="46">
                  <c:v>14.518169149554815</c:v>
                </c:pt>
                <c:pt idx="47">
                  <c:v>15.695361390539542</c:v>
                </c:pt>
                <c:pt idx="48">
                  <c:v>15.650383042787558</c:v>
                </c:pt>
                <c:pt idx="49">
                  <c:v>15.843467422631264</c:v>
                </c:pt>
                <c:pt idx="50">
                  <c:v>16.041345610061864</c:v>
                </c:pt>
                <c:pt idx="51">
                  <c:v>16.15445257663654</c:v>
                </c:pt>
                <c:pt idx="52">
                  <c:v>16.57887826012437</c:v>
                </c:pt>
                <c:pt idx="53">
                  <c:v>17.408595252634129</c:v>
                </c:pt>
                <c:pt idx="54">
                  <c:v>17.773827632227341</c:v>
                </c:pt>
                <c:pt idx="55">
                  <c:v>18.059962408063793</c:v>
                </c:pt>
                <c:pt idx="56">
                  <c:v>18.897042109849977</c:v>
                </c:pt>
                <c:pt idx="57">
                  <c:v>19.32795616050068</c:v>
                </c:pt>
                <c:pt idx="58">
                  <c:v>19.750015632479677</c:v>
                </c:pt>
                <c:pt idx="59">
                  <c:v>20.220965858606775</c:v>
                </c:pt>
                <c:pt idx="60">
                  <c:v>20.6624685289285</c:v>
                </c:pt>
                <c:pt idx="61">
                  <c:v>21.150835876226271</c:v>
                </c:pt>
                <c:pt idx="62">
                  <c:v>21.796083348000174</c:v>
                </c:pt>
                <c:pt idx="63">
                  <c:v>22.765460205176762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490304"/>
        <c:axId val="297491840"/>
      </c:lineChart>
      <c:catAx>
        <c:axId val="2974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7491840"/>
        <c:crosses val="autoZero"/>
        <c:auto val="1"/>
        <c:lblAlgn val="ctr"/>
        <c:lblOffset val="100"/>
        <c:noMultiLvlLbl val="0"/>
      </c:catAx>
      <c:valAx>
        <c:axId val="29749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490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37113</xdr:colOff>
      <xdr:row>378</xdr:row>
      <xdr:rowOff>53368</xdr:rowOff>
    </xdr:from>
    <xdr:to>
      <xdr:col>41</xdr:col>
      <xdr:colOff>361944</xdr:colOff>
      <xdr:row>382</xdr:row>
      <xdr:rowOff>111638</xdr:rowOff>
    </xdr:to>
    <xdr:sp macro="" textlink="">
      <xdr:nvSpPr>
        <xdr:cNvPr id="11266" name="AutoShape 2"/>
        <xdr:cNvSpPr>
          <a:spLocks noChangeArrowheads="1"/>
        </xdr:cNvSpPr>
      </xdr:nvSpPr>
      <xdr:spPr bwMode="auto">
        <a:xfrm>
          <a:off x="25730801" y="62882649"/>
          <a:ext cx="2753706" cy="725020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Historical Customer data: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G:\Load_Forecasting_Group\Forecast Products\Customer\1965-To Date Customers by Revenue Class (System &amp; Division).xls</a:t>
          </a:r>
        </a:p>
      </xdr:txBody>
    </xdr:sp>
    <xdr:clientData fPrintsWithSheet="0"/>
  </xdr:twoCellAnchor>
  <xdr:twoCellAnchor>
    <xdr:from>
      <xdr:col>37</xdr:col>
      <xdr:colOff>37113</xdr:colOff>
      <xdr:row>383</xdr:row>
      <xdr:rowOff>56981</xdr:rowOff>
    </xdr:from>
    <xdr:to>
      <xdr:col>41</xdr:col>
      <xdr:colOff>361944</xdr:colOff>
      <xdr:row>387</xdr:row>
      <xdr:rowOff>115251</xdr:rowOff>
    </xdr:to>
    <xdr:sp macro="" textlink="">
      <xdr:nvSpPr>
        <xdr:cNvPr id="11267" name="AutoShape 3"/>
        <xdr:cNvSpPr>
          <a:spLocks noChangeArrowheads="1"/>
        </xdr:cNvSpPr>
      </xdr:nvSpPr>
      <xdr:spPr bwMode="auto">
        <a:xfrm>
          <a:off x="25730801" y="63719700"/>
          <a:ext cx="2753706" cy="725020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Historical Energy Sales data: G:\Load_Forecasting_Group\Forecast Products\Energy Sales\1965-To Date Energy Sales by Revenue Class (System &amp; Division).xls</a:t>
          </a:r>
        </a:p>
      </xdr:txBody>
    </xdr:sp>
    <xdr:clientData fPrintsWithSheet="0"/>
  </xdr:twoCellAnchor>
  <xdr:twoCellAnchor>
    <xdr:from>
      <xdr:col>37</xdr:col>
      <xdr:colOff>37113</xdr:colOff>
      <xdr:row>388</xdr:row>
      <xdr:rowOff>60595</xdr:rowOff>
    </xdr:from>
    <xdr:to>
      <xdr:col>41</xdr:col>
      <xdr:colOff>361944</xdr:colOff>
      <xdr:row>392</xdr:row>
      <xdr:rowOff>118866</xdr:rowOff>
    </xdr:to>
    <xdr:sp macro="" textlink="">
      <xdr:nvSpPr>
        <xdr:cNvPr id="11284" name="AutoShape 20"/>
        <xdr:cNvSpPr>
          <a:spLocks noChangeArrowheads="1"/>
        </xdr:cNvSpPr>
      </xdr:nvSpPr>
      <xdr:spPr bwMode="auto">
        <a:xfrm>
          <a:off x="25730801" y="64556751"/>
          <a:ext cx="2753706" cy="725021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Historical calendar month NEL: G:\Load_Forecasting_Group\Load Forecasting Reports\Weekly NEL\NEL Data\1980- July 2012 daily NEL.xls.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Final Form 27As</a:t>
          </a:r>
        </a:p>
      </xdr:txBody>
    </xdr:sp>
    <xdr:clientData fPrintsWithSheet="0"/>
  </xdr:twoCellAnchor>
  <xdr:twoCellAnchor>
    <xdr:from>
      <xdr:col>37</xdr:col>
      <xdr:colOff>37113</xdr:colOff>
      <xdr:row>393</xdr:row>
      <xdr:rowOff>64209</xdr:rowOff>
    </xdr:from>
    <xdr:to>
      <xdr:col>41</xdr:col>
      <xdr:colOff>361944</xdr:colOff>
      <xdr:row>397</xdr:row>
      <xdr:rowOff>122480</xdr:rowOff>
    </xdr:to>
    <xdr:sp macro="" textlink="">
      <xdr:nvSpPr>
        <xdr:cNvPr id="5" name="AutoShape 2"/>
        <xdr:cNvSpPr>
          <a:spLocks noChangeArrowheads="1"/>
        </xdr:cNvSpPr>
      </xdr:nvSpPr>
      <xdr:spPr bwMode="auto">
        <a:xfrm>
          <a:off x="25730801" y="65393803"/>
          <a:ext cx="2753706" cy="725021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Wholesale NEL data: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G:\Load_Forecasting_Group\Forecast Products\Energy Sales\Wholesale NEL.xlsx</a:t>
          </a:r>
        </a:p>
      </xdr:txBody>
    </xdr:sp>
    <xdr:clientData fPrintsWithSheet="0"/>
  </xdr:twoCellAnchor>
  <xdr:twoCellAnchor>
    <xdr:from>
      <xdr:col>37</xdr:col>
      <xdr:colOff>37113</xdr:colOff>
      <xdr:row>398</xdr:row>
      <xdr:rowOff>67824</xdr:rowOff>
    </xdr:from>
    <xdr:to>
      <xdr:col>41</xdr:col>
      <xdr:colOff>361944</xdr:colOff>
      <xdr:row>402</xdr:row>
      <xdr:rowOff>126094</xdr:rowOff>
    </xdr:to>
    <xdr:sp macro="" textlink="">
      <xdr:nvSpPr>
        <xdr:cNvPr id="6" name="AutoShape 2"/>
        <xdr:cNvSpPr>
          <a:spLocks noChangeArrowheads="1"/>
        </xdr:cNvSpPr>
      </xdr:nvSpPr>
      <xdr:spPr bwMode="auto">
        <a:xfrm>
          <a:off x="25730801" y="66230855"/>
          <a:ext cx="2753706" cy="725020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Retail Delivered Sales data: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G:\Load_Forecasting_Group\Forecast Products\Energy Sales\Delivered Sales.xls</a:t>
          </a:r>
        </a:p>
      </xdr:txBody>
    </xdr:sp>
    <xdr:clientData fPrintsWithSheet="0"/>
  </xdr:twoCellAnchor>
  <xdr:twoCellAnchor>
    <xdr:from>
      <xdr:col>37</xdr:col>
      <xdr:colOff>37113</xdr:colOff>
      <xdr:row>403</xdr:row>
      <xdr:rowOff>71436</xdr:rowOff>
    </xdr:from>
    <xdr:to>
      <xdr:col>41</xdr:col>
      <xdr:colOff>361944</xdr:colOff>
      <xdr:row>407</xdr:row>
      <xdr:rowOff>129706</xdr:rowOff>
    </xdr:to>
    <xdr:sp macro="" textlink="">
      <xdr:nvSpPr>
        <xdr:cNvPr id="7" name="AutoShape 2"/>
        <xdr:cNvSpPr>
          <a:spLocks noChangeArrowheads="1"/>
        </xdr:cNvSpPr>
      </xdr:nvSpPr>
      <xdr:spPr bwMode="auto">
        <a:xfrm>
          <a:off x="25730801" y="67067905"/>
          <a:ext cx="2753706" cy="725020"/>
        </a:xfrm>
        <a:prstGeom prst="roundRect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Commercial customer and KHW data: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0000FF"/>
              </a:solidFill>
              <a:latin typeface="Arial"/>
              <a:cs typeface="Arial"/>
            </a:rPr>
            <a:t>G:\Load_Forecasting_Group\Forecast Products\Miscellaneous Analysis\Change in C &amp; I Customers Report\C&amp;I Customers and Sales by size Jan 2000-date.xlsx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25522</xdr:colOff>
      <xdr:row>283</xdr:row>
      <xdr:rowOff>75341</xdr:rowOff>
    </xdr:from>
    <xdr:to>
      <xdr:col>22</xdr:col>
      <xdr:colOff>3453587</xdr:colOff>
      <xdr:row>293</xdr:row>
      <xdr:rowOff>96695</xdr:rowOff>
    </xdr:to>
    <xdr:sp macro="" textlink="">
      <xdr:nvSpPr>
        <xdr:cNvPr id="3" name="AutoShape 38"/>
        <xdr:cNvSpPr>
          <a:spLocks noChangeArrowheads="1"/>
        </xdr:cNvSpPr>
      </xdr:nvSpPr>
      <xdr:spPr bwMode="auto">
        <a:xfrm>
          <a:off x="13349939" y="41752508"/>
          <a:ext cx="3428065" cy="1513605"/>
        </a:xfrm>
        <a:prstGeom prst="plaque">
          <a:avLst>
            <a:gd name="adj" fmla="val 16667"/>
          </a:avLst>
        </a:prstGeom>
        <a:solidFill>
          <a:srgbClr val="FFFFFF"/>
        </a:solidFill>
        <a:ln w="1905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Data source:  G:\Load_Forecasting_Group\Load Forecasting Reports\Weather Reports\Historical Data (Files with multiple years)\Forecast Files\2014 Forecast\1990-2014 System Weighted Hourly Weather- Billed (Fiscal &amp; Calendar).xslx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FF"/>
              </a:solidFill>
              <a:latin typeface="Arial"/>
              <a:cs typeface="Arial"/>
            </a:rPr>
            <a:t>Data source:  G:\Load_Forecasting_Group\Load Forecasting Reports\Weather Reports\Historical Data (Files with multiple years)\Forecast Files\2014 Forecast\1990-2014 System Weighted Hourly Weather- Calendar.xlsx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107424</xdr:colOff>
      <xdr:row>38</xdr:row>
      <xdr:rowOff>36011</xdr:rowOff>
    </xdr:from>
    <xdr:ext cx="9893826" cy="655885"/>
    <xdr:sp macro="" textlink="">
      <xdr:nvSpPr>
        <xdr:cNvPr id="2" name="Rectangle 1"/>
        <xdr:cNvSpPr/>
      </xdr:nvSpPr>
      <xdr:spPr>
        <a:xfrm>
          <a:off x="18328749" y="5674811"/>
          <a:ext cx="9893826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n-US" sz="36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16</xdr:row>
      <xdr:rowOff>14287</xdr:rowOff>
    </xdr:from>
    <xdr:to>
      <xdr:col>12</xdr:col>
      <xdr:colOff>523875</xdr:colOff>
      <xdr:row>33</xdr:row>
      <xdr:rowOff>4762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200025</xdr:colOff>
      <xdr:row>265</xdr:row>
      <xdr:rowOff>85725</xdr:rowOff>
    </xdr:from>
    <xdr:ext cx="4438650" cy="280205"/>
    <xdr:sp macro="" textlink="">
      <xdr:nvSpPr>
        <xdr:cNvPr id="2" name="TextBox 1"/>
        <xdr:cNvSpPr txBox="1"/>
      </xdr:nvSpPr>
      <xdr:spPr>
        <a:xfrm>
          <a:off x="4629150" y="42805350"/>
          <a:ext cx="4438650" cy="28020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b="1"/>
            <a:t>Weather</a:t>
          </a:r>
          <a:r>
            <a:rPr lang="en-US" sz="1200" b="1" baseline="0"/>
            <a:t> a</a:t>
          </a:r>
          <a:r>
            <a:rPr lang="en-US" sz="1200" b="1"/>
            <a:t>ctuals are thru June 2014;</a:t>
          </a:r>
          <a:r>
            <a:rPr lang="en-US" sz="1200" b="1" baseline="0"/>
            <a:t> Normal values start in July</a:t>
          </a:r>
          <a:endParaRPr lang="en-US" sz="12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859"/>
  <sheetViews>
    <sheetView tabSelected="1" zoomScaleNormal="100" workbookViewId="0">
      <pane xSplit="2" ySplit="4" topLeftCell="C5" activePane="bottomRight" state="frozen"/>
      <selection activeCell="Z416" sqref="Z416"/>
      <selection pane="topRight" activeCell="Z416" sqref="Z416"/>
      <selection pane="bottomLeft" activeCell="Z416" sqref="Z416"/>
      <selection pane="bottomRight" activeCell="D2" sqref="D2"/>
    </sheetView>
  </sheetViews>
  <sheetFormatPr defaultColWidth="9.109375" defaultRowHeight="13.2" x14ac:dyDescent="0.25"/>
  <cols>
    <col min="1" max="1" width="5.109375" style="121" bestFit="1" customWidth="1"/>
    <col min="2" max="2" width="6.33203125" style="121" bestFit="1" customWidth="1"/>
    <col min="3" max="3" width="9.88671875" style="115" bestFit="1" customWidth="1"/>
    <col min="4" max="4" width="8.109375" style="115" bestFit="1" customWidth="1"/>
    <col min="5" max="5" width="7.33203125" style="115" bestFit="1" customWidth="1"/>
    <col min="6" max="6" width="10.6640625" style="115" bestFit="1" customWidth="1"/>
    <col min="7" max="7" width="10.5546875" style="121" bestFit="1" customWidth="1"/>
    <col min="8" max="8" width="10.6640625" style="121" bestFit="1" customWidth="1"/>
    <col min="9" max="9" width="11" style="121" bestFit="1" customWidth="1"/>
    <col min="10" max="10" width="10.33203125" style="115" bestFit="1" customWidth="1"/>
    <col min="11" max="11" width="10.33203125" style="125" bestFit="1" customWidth="1"/>
    <col min="12" max="12" width="9.88671875" style="125" bestFit="1" customWidth="1"/>
    <col min="13" max="13" width="8.109375" style="125" bestFit="1" customWidth="1"/>
    <col min="14" max="14" width="8.88671875" style="125" bestFit="1" customWidth="1"/>
    <col min="15" max="16" width="8.6640625" style="125" bestFit="1" customWidth="1"/>
    <col min="17" max="17" width="9.109375" style="125" bestFit="1" customWidth="1"/>
    <col min="18" max="18" width="10.88671875" style="125" bestFit="1" customWidth="1"/>
    <col min="19" max="19" width="15.6640625" style="118" bestFit="1" customWidth="1"/>
    <col min="20" max="20" width="13.5546875" style="120" customWidth="1"/>
    <col min="21" max="21" width="13.44140625" style="120" customWidth="1"/>
    <col min="22" max="22" width="12.109375" style="118" customWidth="1"/>
    <col min="23" max="23" width="10.6640625" style="120" bestFit="1" customWidth="1"/>
    <col min="24" max="24" width="11.6640625" style="120" bestFit="1" customWidth="1"/>
    <col min="25" max="25" width="12.6640625" style="120" customWidth="1"/>
    <col min="26" max="26" width="10.109375" style="120" customWidth="1"/>
    <col min="27" max="28" width="9.109375" style="120"/>
    <col min="29" max="29" width="10.6640625" style="120" customWidth="1"/>
    <col min="30" max="30" width="16.5546875" style="120" bestFit="1" customWidth="1"/>
    <col min="31" max="32" width="16" style="120" bestFit="1" customWidth="1"/>
    <col min="33" max="33" width="12.88671875" style="120" customWidth="1"/>
    <col min="34" max="35" width="20.109375" style="120" bestFit="1" customWidth="1"/>
    <col min="36" max="16384" width="9.109375" style="120"/>
  </cols>
  <sheetData>
    <row r="1" spans="1:36" x14ac:dyDescent="0.25">
      <c r="A1" s="384" t="s">
        <v>301</v>
      </c>
      <c r="B1" s="384"/>
    </row>
    <row r="2" spans="1:36" x14ac:dyDescent="0.25">
      <c r="A2" s="384" t="s">
        <v>302</v>
      </c>
      <c r="B2" s="384"/>
    </row>
    <row r="4" spans="1:36" s="236" customFormat="1" ht="39.6" x14ac:dyDescent="0.25">
      <c r="A4" s="235" t="s">
        <v>15</v>
      </c>
      <c r="B4" s="235" t="s">
        <v>16</v>
      </c>
      <c r="C4" s="313" t="s">
        <v>19</v>
      </c>
      <c r="D4" s="313" t="s">
        <v>20</v>
      </c>
      <c r="E4" s="313" t="s">
        <v>21</v>
      </c>
      <c r="F4" s="313" t="s">
        <v>22</v>
      </c>
      <c r="G4" s="314" t="s">
        <v>23</v>
      </c>
      <c r="H4" s="314" t="s">
        <v>24</v>
      </c>
      <c r="I4" s="314" t="s">
        <v>25</v>
      </c>
      <c r="J4" s="315" t="s">
        <v>107</v>
      </c>
      <c r="K4" s="316" t="s">
        <v>100</v>
      </c>
      <c r="L4" s="316" t="s">
        <v>108</v>
      </c>
      <c r="M4" s="316" t="s">
        <v>109</v>
      </c>
      <c r="N4" s="316" t="s">
        <v>101</v>
      </c>
      <c r="O4" s="316" t="s">
        <v>102</v>
      </c>
      <c r="P4" s="316" t="s">
        <v>103</v>
      </c>
      <c r="Q4" s="316" t="s">
        <v>104</v>
      </c>
      <c r="R4" s="316" t="s">
        <v>105</v>
      </c>
      <c r="S4" s="316" t="s">
        <v>106</v>
      </c>
      <c r="T4" s="311" t="s">
        <v>53</v>
      </c>
      <c r="U4" s="303" t="s">
        <v>197</v>
      </c>
      <c r="V4" s="312" t="s">
        <v>93</v>
      </c>
      <c r="W4" s="312" t="s">
        <v>114</v>
      </c>
      <c r="X4" s="267" t="s">
        <v>196</v>
      </c>
      <c r="Y4" s="312" t="s">
        <v>191</v>
      </c>
      <c r="Z4" s="312" t="s">
        <v>192</v>
      </c>
      <c r="AA4" s="236" t="s">
        <v>226</v>
      </c>
      <c r="AB4" s="236" t="s">
        <v>227</v>
      </c>
      <c r="AC4" s="236" t="s">
        <v>228</v>
      </c>
      <c r="AD4" s="311" t="s">
        <v>206</v>
      </c>
      <c r="AE4" s="311" t="s">
        <v>207</v>
      </c>
      <c r="AF4" s="311" t="s">
        <v>208</v>
      </c>
      <c r="AG4" s="311" t="s">
        <v>209</v>
      </c>
      <c r="AH4" s="311" t="s">
        <v>210</v>
      </c>
      <c r="AI4" s="311" t="s">
        <v>211</v>
      </c>
      <c r="AJ4" s="236" t="s">
        <v>272</v>
      </c>
    </row>
    <row r="5" spans="1:36" x14ac:dyDescent="0.25">
      <c r="A5" s="121">
        <v>1980</v>
      </c>
      <c r="B5" s="114">
        <v>1</v>
      </c>
      <c r="C5" s="115">
        <v>1934383</v>
      </c>
      <c r="D5" s="115">
        <v>207886</v>
      </c>
      <c r="E5" s="115">
        <v>14874</v>
      </c>
      <c r="F5" s="115">
        <v>1595</v>
      </c>
      <c r="G5" s="116">
        <v>351</v>
      </c>
      <c r="H5" s="116">
        <v>0</v>
      </c>
      <c r="I5" s="116">
        <v>44</v>
      </c>
      <c r="J5" s="115">
        <f>SUM(C5:I5)</f>
        <v>2159133</v>
      </c>
      <c r="K5" s="117">
        <v>1609457</v>
      </c>
      <c r="L5" s="117">
        <v>1058300</v>
      </c>
      <c r="M5" s="117">
        <v>255632</v>
      </c>
      <c r="N5" s="117">
        <v>30636</v>
      </c>
      <c r="O5" s="117">
        <v>30651</v>
      </c>
      <c r="P5" s="117">
        <v>0</v>
      </c>
      <c r="Q5" s="117">
        <v>222612</v>
      </c>
      <c r="R5" s="117">
        <v>3207288</v>
      </c>
      <c r="S5" s="118">
        <v>3479045</v>
      </c>
      <c r="T5" s="120">
        <v>0</v>
      </c>
      <c r="U5" s="118">
        <f>S5-T5-X5-Y5-Z5-AA5-AB5</f>
        <v>3479045</v>
      </c>
    </row>
    <row r="6" spans="1:36" x14ac:dyDescent="0.25">
      <c r="A6" s="121">
        <v>1980</v>
      </c>
      <c r="B6" s="114">
        <v>2</v>
      </c>
      <c r="C6" s="115">
        <v>1947981</v>
      </c>
      <c r="D6" s="115">
        <v>209157</v>
      </c>
      <c r="E6" s="115">
        <v>14676</v>
      </c>
      <c r="F6" s="115">
        <v>1604</v>
      </c>
      <c r="G6" s="116">
        <v>351</v>
      </c>
      <c r="H6" s="116">
        <v>0</v>
      </c>
      <c r="I6" s="116">
        <v>44</v>
      </c>
      <c r="J6" s="115">
        <f t="shared" ref="J6:J69" si="0">SUM(C6:I6)</f>
        <v>2173813</v>
      </c>
      <c r="K6" s="117">
        <v>1742861</v>
      </c>
      <c r="L6" s="117">
        <v>1075872</v>
      </c>
      <c r="M6" s="117">
        <v>247713</v>
      </c>
      <c r="N6" s="117">
        <v>30450</v>
      </c>
      <c r="O6" s="117">
        <v>34067</v>
      </c>
      <c r="P6" s="117">
        <v>0</v>
      </c>
      <c r="Q6" s="117">
        <v>247222</v>
      </c>
      <c r="R6" s="117">
        <v>3378185</v>
      </c>
      <c r="S6" s="118">
        <v>3562629</v>
      </c>
      <c r="T6" s="120">
        <v>0</v>
      </c>
      <c r="U6" s="118">
        <f t="shared" ref="U6:U9" si="1">S6-T6-X6-Y6-Z6-AA6-AB6</f>
        <v>3562629</v>
      </c>
    </row>
    <row r="7" spans="1:36" x14ac:dyDescent="0.25">
      <c r="A7" s="121">
        <v>1980</v>
      </c>
      <c r="B7" s="114">
        <v>3</v>
      </c>
      <c r="C7" s="115">
        <v>1959681</v>
      </c>
      <c r="D7" s="115">
        <v>210412</v>
      </c>
      <c r="E7" s="115">
        <v>14484</v>
      </c>
      <c r="F7" s="115">
        <v>1618</v>
      </c>
      <c r="G7" s="116">
        <v>353</v>
      </c>
      <c r="H7" s="116">
        <v>0</v>
      </c>
      <c r="I7" s="116">
        <v>44</v>
      </c>
      <c r="J7" s="115">
        <f t="shared" si="0"/>
        <v>2186592</v>
      </c>
      <c r="K7" s="117">
        <v>1663588</v>
      </c>
      <c r="L7" s="117">
        <v>1066909</v>
      </c>
      <c r="M7" s="117">
        <v>279501</v>
      </c>
      <c r="N7" s="117">
        <v>30631</v>
      </c>
      <c r="O7" s="117">
        <v>32722</v>
      </c>
      <c r="P7" s="117">
        <v>0</v>
      </c>
      <c r="Q7" s="117">
        <v>208740</v>
      </c>
      <c r="R7" s="117">
        <v>3282091</v>
      </c>
      <c r="S7" s="118">
        <v>3710482</v>
      </c>
      <c r="T7" s="120">
        <v>0</v>
      </c>
      <c r="U7" s="118">
        <f t="shared" si="1"/>
        <v>3710482</v>
      </c>
    </row>
    <row r="8" spans="1:36" x14ac:dyDescent="0.25">
      <c r="A8" s="121">
        <v>1980</v>
      </c>
      <c r="B8" s="114">
        <v>4</v>
      </c>
      <c r="C8" s="115">
        <v>1960815</v>
      </c>
      <c r="D8" s="115">
        <v>211715</v>
      </c>
      <c r="E8" s="115">
        <v>14816</v>
      </c>
      <c r="F8" s="115">
        <v>1634</v>
      </c>
      <c r="G8" s="116">
        <v>356</v>
      </c>
      <c r="H8" s="116">
        <v>0</v>
      </c>
      <c r="I8" s="116">
        <v>44</v>
      </c>
      <c r="J8" s="115">
        <f t="shared" si="0"/>
        <v>2189380</v>
      </c>
      <c r="K8" s="117">
        <v>1569585</v>
      </c>
      <c r="L8" s="117">
        <v>1219483</v>
      </c>
      <c r="M8" s="117">
        <v>281969</v>
      </c>
      <c r="N8" s="117">
        <v>31482</v>
      </c>
      <c r="O8" s="117">
        <v>35845</v>
      </c>
      <c r="P8" s="117">
        <v>0</v>
      </c>
      <c r="Q8" s="117">
        <v>200405</v>
      </c>
      <c r="R8" s="117">
        <v>3338769</v>
      </c>
      <c r="S8" s="118">
        <v>3396473</v>
      </c>
      <c r="T8" s="120">
        <v>0</v>
      </c>
      <c r="U8" s="118">
        <f t="shared" si="1"/>
        <v>3396473</v>
      </c>
    </row>
    <row r="9" spans="1:36" x14ac:dyDescent="0.25">
      <c r="A9" s="121">
        <v>1980</v>
      </c>
      <c r="B9" s="114">
        <v>5</v>
      </c>
      <c r="C9" s="115">
        <v>1933228</v>
      </c>
      <c r="D9" s="115">
        <v>211845</v>
      </c>
      <c r="E9" s="115">
        <v>14904</v>
      </c>
      <c r="F9" s="115">
        <v>1643</v>
      </c>
      <c r="G9" s="116">
        <v>350</v>
      </c>
      <c r="H9" s="116">
        <v>0</v>
      </c>
      <c r="I9" s="116">
        <v>44</v>
      </c>
      <c r="J9" s="115">
        <f t="shared" si="0"/>
        <v>2162014</v>
      </c>
      <c r="K9" s="117">
        <v>1466719</v>
      </c>
      <c r="L9" s="117">
        <v>1176311</v>
      </c>
      <c r="M9" s="117">
        <v>277474</v>
      </c>
      <c r="N9" s="117">
        <v>30890</v>
      </c>
      <c r="O9" s="117">
        <v>36222</v>
      </c>
      <c r="P9" s="117">
        <v>0</v>
      </c>
      <c r="Q9" s="117">
        <v>215180</v>
      </c>
      <c r="R9" s="117">
        <v>3202796</v>
      </c>
      <c r="S9" s="118">
        <v>3950459</v>
      </c>
      <c r="T9" s="120">
        <v>0</v>
      </c>
      <c r="U9" s="118">
        <f t="shared" si="1"/>
        <v>3950459</v>
      </c>
    </row>
    <row r="10" spans="1:36" x14ac:dyDescent="0.25">
      <c r="A10" s="121">
        <v>1980</v>
      </c>
      <c r="B10" s="114">
        <v>6</v>
      </c>
      <c r="C10" s="115">
        <v>1929448</v>
      </c>
      <c r="D10" s="115">
        <v>212303</v>
      </c>
      <c r="E10" s="115">
        <v>14800</v>
      </c>
      <c r="F10" s="115">
        <v>1651</v>
      </c>
      <c r="G10" s="116">
        <v>351</v>
      </c>
      <c r="H10" s="116">
        <v>0</v>
      </c>
      <c r="I10" s="116">
        <v>44</v>
      </c>
      <c r="J10" s="115">
        <f t="shared" si="0"/>
        <v>2158597</v>
      </c>
      <c r="K10" s="117">
        <v>1893799</v>
      </c>
      <c r="L10" s="117">
        <v>1344544</v>
      </c>
      <c r="M10" s="117">
        <v>288047</v>
      </c>
      <c r="N10" s="117">
        <v>31110</v>
      </c>
      <c r="O10" s="117">
        <v>42706</v>
      </c>
      <c r="P10" s="117">
        <v>0</v>
      </c>
      <c r="Q10" s="117">
        <v>258812</v>
      </c>
      <c r="R10" s="117">
        <v>3859018</v>
      </c>
      <c r="S10" s="118">
        <v>4411855</v>
      </c>
      <c r="T10" s="120">
        <v>0</v>
      </c>
      <c r="U10" s="118">
        <f t="shared" ref="U10:U73" si="2">S10-T10-X10-Y10-Z10-AA10-AB10-AC10</f>
        <v>4411855</v>
      </c>
    </row>
    <row r="11" spans="1:36" x14ac:dyDescent="0.25">
      <c r="A11" s="121">
        <v>1980</v>
      </c>
      <c r="B11" s="114">
        <v>7</v>
      </c>
      <c r="C11" s="115">
        <v>1942700</v>
      </c>
      <c r="D11" s="115">
        <v>213849</v>
      </c>
      <c r="E11" s="115">
        <v>14550</v>
      </c>
      <c r="F11" s="115">
        <v>1655</v>
      </c>
      <c r="G11" s="116">
        <v>353</v>
      </c>
      <c r="H11" s="116">
        <v>0</v>
      </c>
      <c r="I11" s="116">
        <v>44</v>
      </c>
      <c r="J11" s="115">
        <f t="shared" si="0"/>
        <v>2173151</v>
      </c>
      <c r="K11" s="117">
        <v>2262698</v>
      </c>
      <c r="L11" s="117">
        <v>1385421</v>
      </c>
      <c r="M11" s="117">
        <v>284692</v>
      </c>
      <c r="N11" s="117">
        <v>31065</v>
      </c>
      <c r="O11" s="117">
        <v>44456</v>
      </c>
      <c r="P11" s="117">
        <v>0</v>
      </c>
      <c r="Q11" s="117">
        <v>292621</v>
      </c>
      <c r="R11" s="117">
        <v>4300953</v>
      </c>
      <c r="S11" s="118">
        <v>4884033</v>
      </c>
      <c r="T11" s="120">
        <v>0</v>
      </c>
      <c r="U11" s="118">
        <f t="shared" si="2"/>
        <v>4884033</v>
      </c>
    </row>
    <row r="12" spans="1:36" x14ac:dyDescent="0.25">
      <c r="A12" s="121">
        <v>1980</v>
      </c>
      <c r="B12" s="114">
        <v>8</v>
      </c>
      <c r="C12" s="115">
        <v>1940551</v>
      </c>
      <c r="D12" s="115">
        <v>213934</v>
      </c>
      <c r="E12" s="115">
        <v>14323</v>
      </c>
      <c r="F12" s="115">
        <v>1669</v>
      </c>
      <c r="G12" s="116">
        <v>354</v>
      </c>
      <c r="H12" s="116">
        <v>0</v>
      </c>
      <c r="I12" s="116">
        <v>44</v>
      </c>
      <c r="J12" s="115">
        <f t="shared" si="0"/>
        <v>2170875</v>
      </c>
      <c r="K12" s="117">
        <v>2470693</v>
      </c>
      <c r="L12" s="117">
        <v>1446387</v>
      </c>
      <c r="M12" s="117">
        <v>281471</v>
      </c>
      <c r="N12" s="117">
        <v>30765</v>
      </c>
      <c r="O12" s="117">
        <v>46485</v>
      </c>
      <c r="P12" s="117">
        <v>0</v>
      </c>
      <c r="Q12" s="117">
        <v>309086</v>
      </c>
      <c r="R12" s="117">
        <v>4584887</v>
      </c>
      <c r="S12" s="118">
        <v>4943197</v>
      </c>
      <c r="T12" s="120">
        <v>0</v>
      </c>
      <c r="U12" s="118">
        <f t="shared" si="2"/>
        <v>4943197</v>
      </c>
    </row>
    <row r="13" spans="1:36" x14ac:dyDescent="0.25">
      <c r="A13" s="121">
        <v>1980</v>
      </c>
      <c r="B13" s="114">
        <v>9</v>
      </c>
      <c r="C13" s="115">
        <v>1949597</v>
      </c>
      <c r="D13" s="115">
        <v>215018</v>
      </c>
      <c r="E13" s="115">
        <v>14391</v>
      </c>
      <c r="F13" s="115">
        <v>1688</v>
      </c>
      <c r="G13" s="116">
        <v>353</v>
      </c>
      <c r="H13" s="116">
        <v>0</v>
      </c>
      <c r="I13" s="116">
        <v>44</v>
      </c>
      <c r="J13" s="115">
        <f t="shared" si="0"/>
        <v>2181091</v>
      </c>
      <c r="K13" s="117">
        <v>2335145</v>
      </c>
      <c r="L13" s="117">
        <v>1435008</v>
      </c>
      <c r="M13" s="117">
        <v>292029</v>
      </c>
      <c r="N13" s="117">
        <v>31354</v>
      </c>
      <c r="O13" s="117">
        <v>44195</v>
      </c>
      <c r="P13" s="117">
        <v>0</v>
      </c>
      <c r="Q13" s="117">
        <v>281547</v>
      </c>
      <c r="R13" s="117">
        <v>4419278</v>
      </c>
      <c r="S13" s="118">
        <v>4603330</v>
      </c>
      <c r="T13" s="120">
        <v>0</v>
      </c>
      <c r="U13" s="118">
        <f t="shared" si="2"/>
        <v>4603330</v>
      </c>
    </row>
    <row r="14" spans="1:36" x14ac:dyDescent="0.25">
      <c r="A14" s="121">
        <v>1980</v>
      </c>
      <c r="B14" s="114">
        <v>10</v>
      </c>
      <c r="C14" s="115">
        <v>1963142</v>
      </c>
      <c r="D14" s="115">
        <v>215256</v>
      </c>
      <c r="E14" s="115">
        <v>14553</v>
      </c>
      <c r="F14" s="115">
        <v>1699</v>
      </c>
      <c r="G14" s="116">
        <v>352</v>
      </c>
      <c r="H14" s="116">
        <v>0</v>
      </c>
      <c r="I14" s="116">
        <v>44</v>
      </c>
      <c r="J14" s="115">
        <f t="shared" si="0"/>
        <v>2195046</v>
      </c>
      <c r="K14" s="117">
        <v>2126808</v>
      </c>
      <c r="L14" s="117">
        <v>1384321</v>
      </c>
      <c r="M14" s="117">
        <v>287200</v>
      </c>
      <c r="N14" s="117">
        <v>31278</v>
      </c>
      <c r="O14" s="117">
        <v>41541</v>
      </c>
      <c r="P14" s="117">
        <v>0</v>
      </c>
      <c r="Q14" s="117">
        <v>259617</v>
      </c>
      <c r="R14" s="117">
        <v>4130765</v>
      </c>
      <c r="S14" s="118">
        <v>4213728</v>
      </c>
      <c r="T14" s="120">
        <v>0</v>
      </c>
      <c r="U14" s="118">
        <f t="shared" si="2"/>
        <v>4213728</v>
      </c>
    </row>
    <row r="15" spans="1:36" x14ac:dyDescent="0.25">
      <c r="A15" s="121">
        <v>1980</v>
      </c>
      <c r="B15" s="114">
        <v>11</v>
      </c>
      <c r="C15" s="115">
        <v>1988756</v>
      </c>
      <c r="D15" s="115">
        <v>216246</v>
      </c>
      <c r="E15" s="115">
        <v>15191</v>
      </c>
      <c r="F15" s="115">
        <v>1706</v>
      </c>
      <c r="G15" s="116">
        <v>359</v>
      </c>
      <c r="H15" s="116">
        <v>0</v>
      </c>
      <c r="I15" s="116">
        <v>45</v>
      </c>
      <c r="J15" s="115">
        <f t="shared" si="0"/>
        <v>2222303</v>
      </c>
      <c r="K15" s="117">
        <v>1731217</v>
      </c>
      <c r="L15" s="117">
        <v>1301485</v>
      </c>
      <c r="M15" s="117">
        <v>284740</v>
      </c>
      <c r="N15" s="117">
        <v>31346</v>
      </c>
      <c r="O15" s="117">
        <v>41037</v>
      </c>
      <c r="P15" s="117">
        <v>0</v>
      </c>
      <c r="Q15" s="117">
        <v>263256</v>
      </c>
      <c r="R15" s="117">
        <v>3653081</v>
      </c>
      <c r="S15" s="118">
        <v>3549427</v>
      </c>
      <c r="T15" s="120">
        <v>0</v>
      </c>
      <c r="U15" s="118">
        <f t="shared" si="2"/>
        <v>3549427</v>
      </c>
    </row>
    <row r="16" spans="1:36" x14ac:dyDescent="0.25">
      <c r="A16" s="121">
        <v>1980</v>
      </c>
      <c r="B16" s="114">
        <v>12</v>
      </c>
      <c r="C16" s="115">
        <v>2012599</v>
      </c>
      <c r="D16" s="115">
        <v>217780</v>
      </c>
      <c r="E16" s="115">
        <v>15200</v>
      </c>
      <c r="F16" s="115">
        <v>1706</v>
      </c>
      <c r="G16" s="116">
        <v>358</v>
      </c>
      <c r="H16" s="116">
        <v>0</v>
      </c>
      <c r="I16" s="116">
        <v>45</v>
      </c>
      <c r="J16" s="115">
        <f t="shared" si="0"/>
        <v>2247688</v>
      </c>
      <c r="K16" s="117">
        <v>1559625</v>
      </c>
      <c r="L16" s="117">
        <v>1195241</v>
      </c>
      <c r="M16" s="117">
        <v>287026</v>
      </c>
      <c r="N16" s="117">
        <v>31152</v>
      </c>
      <c r="O16" s="117">
        <v>33137</v>
      </c>
      <c r="P16" s="117">
        <v>0</v>
      </c>
      <c r="Q16" s="117">
        <v>244299</v>
      </c>
      <c r="R16" s="117">
        <v>3350480</v>
      </c>
      <c r="S16" s="118">
        <v>3695375</v>
      </c>
      <c r="T16" s="120">
        <v>0</v>
      </c>
      <c r="U16" s="118">
        <f t="shared" si="2"/>
        <v>3695375</v>
      </c>
    </row>
    <row r="17" spans="1:21" x14ac:dyDescent="0.25">
      <c r="A17" s="121">
        <v>1981</v>
      </c>
      <c r="B17" s="114">
        <v>1</v>
      </c>
      <c r="C17" s="115">
        <v>2030294</v>
      </c>
      <c r="D17" s="115">
        <v>218867</v>
      </c>
      <c r="E17" s="115">
        <v>15246</v>
      </c>
      <c r="F17" s="115">
        <v>1717</v>
      </c>
      <c r="G17" s="116">
        <v>358</v>
      </c>
      <c r="H17" s="116">
        <v>0</v>
      </c>
      <c r="I17" s="116">
        <v>45</v>
      </c>
      <c r="J17" s="115">
        <f t="shared" si="0"/>
        <v>2266527</v>
      </c>
      <c r="K17" s="117">
        <v>2156723</v>
      </c>
      <c r="L17" s="117">
        <v>1116379</v>
      </c>
      <c r="M17" s="117">
        <v>273517</v>
      </c>
      <c r="N17" s="117">
        <v>31604</v>
      </c>
      <c r="O17" s="117">
        <v>33572</v>
      </c>
      <c r="P17" s="117">
        <v>0</v>
      </c>
      <c r="Q17" s="117">
        <v>345940</v>
      </c>
      <c r="R17" s="117">
        <v>3957735</v>
      </c>
      <c r="S17" s="118">
        <v>4511075</v>
      </c>
      <c r="T17" s="120">
        <v>0</v>
      </c>
      <c r="U17" s="118">
        <f t="shared" si="2"/>
        <v>4511075</v>
      </c>
    </row>
    <row r="18" spans="1:21" x14ac:dyDescent="0.25">
      <c r="A18" s="121">
        <v>1981</v>
      </c>
      <c r="B18" s="114">
        <v>2</v>
      </c>
      <c r="C18" s="115">
        <v>2041869</v>
      </c>
      <c r="D18" s="115">
        <v>219604</v>
      </c>
      <c r="E18" s="115">
        <v>15220</v>
      </c>
      <c r="F18" s="115">
        <v>1732</v>
      </c>
      <c r="G18" s="116">
        <v>359</v>
      </c>
      <c r="H18" s="116">
        <v>0</v>
      </c>
      <c r="I18" s="116">
        <v>45</v>
      </c>
      <c r="J18" s="115">
        <f t="shared" si="0"/>
        <v>2278829</v>
      </c>
      <c r="K18" s="117">
        <v>2045327</v>
      </c>
      <c r="L18" s="117">
        <v>1075681</v>
      </c>
      <c r="M18" s="117">
        <v>272816</v>
      </c>
      <c r="N18" s="117">
        <v>31862</v>
      </c>
      <c r="O18" s="117">
        <v>36667</v>
      </c>
      <c r="P18" s="117">
        <v>0</v>
      </c>
      <c r="Q18" s="117">
        <v>299849</v>
      </c>
      <c r="R18" s="117">
        <v>3762202</v>
      </c>
      <c r="S18" s="118">
        <v>3336429</v>
      </c>
      <c r="T18" s="120">
        <v>0</v>
      </c>
      <c r="U18" s="118">
        <f t="shared" si="2"/>
        <v>3336429</v>
      </c>
    </row>
    <row r="19" spans="1:21" x14ac:dyDescent="0.25">
      <c r="A19" s="121">
        <v>1981</v>
      </c>
      <c r="B19" s="114">
        <v>3</v>
      </c>
      <c r="C19" s="115">
        <v>2048742</v>
      </c>
      <c r="D19" s="115">
        <v>220950</v>
      </c>
      <c r="E19" s="115">
        <v>15093</v>
      </c>
      <c r="F19" s="115">
        <v>1738</v>
      </c>
      <c r="G19" s="116">
        <v>360</v>
      </c>
      <c r="H19" s="116">
        <v>0</v>
      </c>
      <c r="I19" s="116">
        <v>45</v>
      </c>
      <c r="J19" s="115">
        <f t="shared" si="0"/>
        <v>2286928</v>
      </c>
      <c r="K19" s="117">
        <v>1492934</v>
      </c>
      <c r="L19" s="117">
        <v>1127872</v>
      </c>
      <c r="M19" s="117">
        <v>295380</v>
      </c>
      <c r="N19" s="117">
        <v>31732</v>
      </c>
      <c r="O19" s="117">
        <v>33987</v>
      </c>
      <c r="P19" s="117">
        <v>0</v>
      </c>
      <c r="Q19" s="117">
        <v>230842</v>
      </c>
      <c r="R19" s="117">
        <v>3212747</v>
      </c>
      <c r="S19" s="118">
        <v>3503771</v>
      </c>
      <c r="T19" s="120">
        <v>0</v>
      </c>
      <c r="U19" s="118">
        <f t="shared" si="2"/>
        <v>3503771</v>
      </c>
    </row>
    <row r="20" spans="1:21" x14ac:dyDescent="0.25">
      <c r="A20" s="121">
        <v>1981</v>
      </c>
      <c r="B20" s="114">
        <v>4</v>
      </c>
      <c r="C20" s="115">
        <v>2044758</v>
      </c>
      <c r="D20" s="115">
        <v>221873</v>
      </c>
      <c r="E20" s="115">
        <v>15079</v>
      </c>
      <c r="F20" s="115">
        <v>1763</v>
      </c>
      <c r="G20" s="116">
        <v>363</v>
      </c>
      <c r="H20" s="116">
        <v>0</v>
      </c>
      <c r="I20" s="116">
        <v>46</v>
      </c>
      <c r="J20" s="115">
        <f t="shared" si="0"/>
        <v>2283882</v>
      </c>
      <c r="K20" s="117">
        <v>1471039</v>
      </c>
      <c r="L20" s="117">
        <v>1177841</v>
      </c>
      <c r="M20" s="117">
        <v>287697</v>
      </c>
      <c r="N20" s="117">
        <v>32321</v>
      </c>
      <c r="O20" s="117">
        <v>38023</v>
      </c>
      <c r="P20" s="117">
        <v>0</v>
      </c>
      <c r="Q20" s="117">
        <v>264328</v>
      </c>
      <c r="R20" s="117">
        <v>3271249</v>
      </c>
      <c r="S20" s="118">
        <v>3717108</v>
      </c>
      <c r="T20" s="120">
        <v>0</v>
      </c>
      <c r="U20" s="118">
        <f t="shared" si="2"/>
        <v>3717108</v>
      </c>
    </row>
    <row r="21" spans="1:21" x14ac:dyDescent="0.25">
      <c r="A21" s="121">
        <v>1981</v>
      </c>
      <c r="B21" s="114">
        <v>5</v>
      </c>
      <c r="C21" s="115">
        <v>2029723</v>
      </c>
      <c r="D21" s="115">
        <v>222558</v>
      </c>
      <c r="E21" s="115">
        <v>15190</v>
      </c>
      <c r="F21" s="115">
        <v>1770</v>
      </c>
      <c r="G21" s="116">
        <v>365</v>
      </c>
      <c r="H21" s="116">
        <v>0</v>
      </c>
      <c r="I21" s="116">
        <v>45</v>
      </c>
      <c r="J21" s="115">
        <f t="shared" si="0"/>
        <v>2269651</v>
      </c>
      <c r="K21" s="117">
        <v>1575286</v>
      </c>
      <c r="L21" s="117">
        <v>1308292</v>
      </c>
      <c r="M21" s="117">
        <v>295151</v>
      </c>
      <c r="N21" s="117">
        <v>32075</v>
      </c>
      <c r="O21" s="117">
        <v>32236</v>
      </c>
      <c r="P21" s="117">
        <v>0</v>
      </c>
      <c r="Q21" s="117">
        <v>253037</v>
      </c>
      <c r="R21" s="117">
        <v>3496077</v>
      </c>
      <c r="S21" s="118">
        <v>4080504</v>
      </c>
      <c r="T21" s="120">
        <v>0</v>
      </c>
      <c r="U21" s="118">
        <f t="shared" si="2"/>
        <v>4080504</v>
      </c>
    </row>
    <row r="22" spans="1:21" x14ac:dyDescent="0.25">
      <c r="A22" s="121">
        <v>1981</v>
      </c>
      <c r="B22" s="114">
        <v>6</v>
      </c>
      <c r="C22" s="115">
        <v>2025210</v>
      </c>
      <c r="D22" s="115">
        <v>223361</v>
      </c>
      <c r="E22" s="115">
        <v>15175</v>
      </c>
      <c r="F22" s="115">
        <v>1786</v>
      </c>
      <c r="G22" s="116">
        <v>365</v>
      </c>
      <c r="H22" s="116">
        <v>0</v>
      </c>
      <c r="I22" s="116">
        <v>45</v>
      </c>
      <c r="J22" s="115">
        <f t="shared" si="0"/>
        <v>2265942</v>
      </c>
      <c r="K22" s="117">
        <v>1966715</v>
      </c>
      <c r="L22" s="117">
        <v>1406777</v>
      </c>
      <c r="M22" s="117">
        <v>298921</v>
      </c>
      <c r="N22" s="117">
        <v>32155</v>
      </c>
      <c r="O22" s="117">
        <v>44755</v>
      </c>
      <c r="P22" s="117">
        <v>0</v>
      </c>
      <c r="Q22" s="117">
        <v>304757</v>
      </c>
      <c r="R22" s="117">
        <v>4054080</v>
      </c>
      <c r="S22" s="118">
        <v>4804938</v>
      </c>
      <c r="T22" s="120">
        <v>0</v>
      </c>
      <c r="U22" s="118">
        <f t="shared" si="2"/>
        <v>4804938</v>
      </c>
    </row>
    <row r="23" spans="1:21" x14ac:dyDescent="0.25">
      <c r="A23" s="121">
        <v>1981</v>
      </c>
      <c r="B23" s="114">
        <v>7</v>
      </c>
      <c r="C23" s="115">
        <v>2026373</v>
      </c>
      <c r="D23" s="115">
        <v>223786</v>
      </c>
      <c r="E23" s="115">
        <v>15053</v>
      </c>
      <c r="F23" s="115">
        <v>1841</v>
      </c>
      <c r="G23" s="116">
        <v>372</v>
      </c>
      <c r="H23" s="116">
        <v>0</v>
      </c>
      <c r="I23" s="116">
        <v>45</v>
      </c>
      <c r="J23" s="115">
        <f t="shared" si="0"/>
        <v>2267470</v>
      </c>
      <c r="K23" s="117">
        <v>2400866</v>
      </c>
      <c r="L23" s="117">
        <v>1493084</v>
      </c>
      <c r="M23" s="117">
        <v>309304</v>
      </c>
      <c r="N23" s="117">
        <v>32038</v>
      </c>
      <c r="O23" s="117">
        <v>53316</v>
      </c>
      <c r="P23" s="117">
        <v>0</v>
      </c>
      <c r="Q23" s="117">
        <v>336175</v>
      </c>
      <c r="R23" s="117">
        <v>4624783</v>
      </c>
      <c r="S23" s="118">
        <v>5152336</v>
      </c>
      <c r="T23" s="120">
        <v>0</v>
      </c>
      <c r="U23" s="118">
        <f t="shared" si="2"/>
        <v>5152336</v>
      </c>
    </row>
    <row r="24" spans="1:21" x14ac:dyDescent="0.25">
      <c r="A24" s="121">
        <v>1981</v>
      </c>
      <c r="B24" s="114">
        <v>8</v>
      </c>
      <c r="C24" s="115">
        <v>2032518</v>
      </c>
      <c r="D24" s="115">
        <v>224640</v>
      </c>
      <c r="E24" s="115">
        <v>14980</v>
      </c>
      <c r="F24" s="115">
        <v>1907</v>
      </c>
      <c r="G24" s="116">
        <v>371</v>
      </c>
      <c r="H24" s="116">
        <v>0</v>
      </c>
      <c r="I24" s="116">
        <v>45</v>
      </c>
      <c r="J24" s="115">
        <f t="shared" si="0"/>
        <v>2274461</v>
      </c>
      <c r="K24" s="117">
        <v>2472076</v>
      </c>
      <c r="L24" s="117">
        <v>1528396</v>
      </c>
      <c r="M24" s="117">
        <v>305624</v>
      </c>
      <c r="N24" s="117">
        <v>29086</v>
      </c>
      <c r="O24" s="117">
        <v>48338</v>
      </c>
      <c r="P24" s="117">
        <v>0</v>
      </c>
      <c r="Q24" s="117">
        <v>323942</v>
      </c>
      <c r="R24" s="117">
        <v>4707462</v>
      </c>
      <c r="S24" s="118">
        <v>4879198</v>
      </c>
      <c r="T24" s="120">
        <v>0</v>
      </c>
      <c r="U24" s="118">
        <f t="shared" si="2"/>
        <v>4879198</v>
      </c>
    </row>
    <row r="25" spans="1:21" x14ac:dyDescent="0.25">
      <c r="A25" s="121">
        <v>1981</v>
      </c>
      <c r="B25" s="114">
        <v>9</v>
      </c>
      <c r="C25" s="115">
        <v>2039311</v>
      </c>
      <c r="D25" s="115">
        <v>225158</v>
      </c>
      <c r="E25" s="115">
        <v>14935</v>
      </c>
      <c r="F25" s="115">
        <v>1945</v>
      </c>
      <c r="G25" s="116">
        <v>373</v>
      </c>
      <c r="H25" s="116">
        <v>0</v>
      </c>
      <c r="I25" s="116">
        <v>46</v>
      </c>
      <c r="J25" s="115">
        <f t="shared" si="0"/>
        <v>2281768</v>
      </c>
      <c r="K25" s="117">
        <v>2254185</v>
      </c>
      <c r="L25" s="117">
        <v>1467892</v>
      </c>
      <c r="M25" s="117">
        <v>296805</v>
      </c>
      <c r="N25" s="117">
        <v>34127</v>
      </c>
      <c r="O25" s="117">
        <v>46099</v>
      </c>
      <c r="P25" s="117">
        <v>0</v>
      </c>
      <c r="Q25" s="117">
        <v>304154</v>
      </c>
      <c r="R25" s="117">
        <v>4403262</v>
      </c>
      <c r="S25" s="118">
        <v>4416653</v>
      </c>
      <c r="T25" s="120">
        <v>0</v>
      </c>
      <c r="U25" s="118">
        <f t="shared" si="2"/>
        <v>4416653</v>
      </c>
    </row>
    <row r="26" spans="1:21" x14ac:dyDescent="0.25">
      <c r="A26" s="121">
        <v>1981</v>
      </c>
      <c r="B26" s="114">
        <v>10</v>
      </c>
      <c r="C26" s="115">
        <v>2050534</v>
      </c>
      <c r="D26" s="115">
        <v>225806</v>
      </c>
      <c r="E26" s="115">
        <v>14711</v>
      </c>
      <c r="F26" s="115">
        <v>1963</v>
      </c>
      <c r="G26" s="116">
        <v>372</v>
      </c>
      <c r="H26" s="116">
        <v>0</v>
      </c>
      <c r="I26" s="116">
        <v>46</v>
      </c>
      <c r="J26" s="115">
        <f t="shared" si="0"/>
        <v>2293432</v>
      </c>
      <c r="K26" s="117">
        <v>1999224</v>
      </c>
      <c r="L26" s="117">
        <v>1436686</v>
      </c>
      <c r="M26" s="117">
        <v>287731</v>
      </c>
      <c r="N26" s="117">
        <v>31733</v>
      </c>
      <c r="O26" s="117">
        <v>46185</v>
      </c>
      <c r="P26" s="117">
        <v>0</v>
      </c>
      <c r="Q26" s="117">
        <v>261064</v>
      </c>
      <c r="R26" s="117">
        <v>4062623</v>
      </c>
      <c r="S26" s="118">
        <v>4207278</v>
      </c>
      <c r="T26" s="120">
        <v>0</v>
      </c>
      <c r="U26" s="118">
        <f t="shared" si="2"/>
        <v>4207278</v>
      </c>
    </row>
    <row r="27" spans="1:21" x14ac:dyDescent="0.25">
      <c r="A27" s="121">
        <v>1981</v>
      </c>
      <c r="B27" s="114">
        <v>11</v>
      </c>
      <c r="C27" s="115">
        <v>2073819</v>
      </c>
      <c r="D27" s="115">
        <v>226632</v>
      </c>
      <c r="E27" s="115">
        <v>14379</v>
      </c>
      <c r="F27" s="115">
        <v>1994</v>
      </c>
      <c r="G27" s="116">
        <v>372</v>
      </c>
      <c r="H27" s="116">
        <v>0</v>
      </c>
      <c r="I27" s="116">
        <v>46</v>
      </c>
      <c r="J27" s="115">
        <f t="shared" si="0"/>
        <v>2317242</v>
      </c>
      <c r="K27" s="117">
        <v>1620400</v>
      </c>
      <c r="L27" s="117">
        <v>1336114</v>
      </c>
      <c r="M27" s="117">
        <v>287827</v>
      </c>
      <c r="N27" s="117">
        <v>31543</v>
      </c>
      <c r="O27" s="117">
        <v>38921</v>
      </c>
      <c r="P27" s="117">
        <v>0</v>
      </c>
      <c r="Q27" s="117">
        <v>244236</v>
      </c>
      <c r="R27" s="117">
        <v>3559041</v>
      </c>
      <c r="S27" s="118">
        <v>3425913</v>
      </c>
      <c r="T27" s="120">
        <v>0</v>
      </c>
      <c r="U27" s="118">
        <f t="shared" si="2"/>
        <v>3425913</v>
      </c>
    </row>
    <row r="28" spans="1:21" x14ac:dyDescent="0.25">
      <c r="A28" s="121">
        <v>1981</v>
      </c>
      <c r="B28" s="114">
        <v>12</v>
      </c>
      <c r="C28" s="115">
        <v>2092290</v>
      </c>
      <c r="D28" s="115">
        <v>227488</v>
      </c>
      <c r="E28" s="115">
        <v>13956</v>
      </c>
      <c r="F28" s="115">
        <v>1966</v>
      </c>
      <c r="G28" s="116">
        <v>371</v>
      </c>
      <c r="H28" s="116">
        <v>0</v>
      </c>
      <c r="I28" s="116">
        <v>46</v>
      </c>
      <c r="J28" s="115">
        <f t="shared" si="0"/>
        <v>2336117</v>
      </c>
      <c r="K28" s="117">
        <v>1477467</v>
      </c>
      <c r="L28" s="117">
        <v>1103054</v>
      </c>
      <c r="M28" s="117">
        <v>256135</v>
      </c>
      <c r="N28" s="117">
        <v>32169</v>
      </c>
      <c r="O28" s="117">
        <v>32228</v>
      </c>
      <c r="P28" s="117">
        <v>0</v>
      </c>
      <c r="Q28" s="117">
        <v>250765</v>
      </c>
      <c r="R28" s="117">
        <v>3151818</v>
      </c>
      <c r="S28" s="118">
        <v>3961881</v>
      </c>
      <c r="T28" s="120">
        <v>0</v>
      </c>
      <c r="U28" s="118">
        <f t="shared" si="2"/>
        <v>3961881</v>
      </c>
    </row>
    <row r="29" spans="1:21" x14ac:dyDescent="0.25">
      <c r="A29" s="121">
        <v>1982</v>
      </c>
      <c r="B29" s="114">
        <v>1</v>
      </c>
      <c r="C29" s="115">
        <v>2107682</v>
      </c>
      <c r="D29" s="115">
        <v>228200</v>
      </c>
      <c r="E29" s="115">
        <v>13536</v>
      </c>
      <c r="F29" s="115">
        <v>1928</v>
      </c>
      <c r="G29" s="116">
        <v>372</v>
      </c>
      <c r="H29" s="116">
        <v>0</v>
      </c>
      <c r="I29" s="116">
        <v>46</v>
      </c>
      <c r="J29" s="115">
        <f t="shared" si="0"/>
        <v>2351764</v>
      </c>
      <c r="K29" s="117">
        <v>1934985</v>
      </c>
      <c r="L29" s="117">
        <v>1222612</v>
      </c>
      <c r="M29" s="117">
        <v>272595</v>
      </c>
      <c r="N29" s="117">
        <v>31597</v>
      </c>
      <c r="O29" s="117">
        <v>35305</v>
      </c>
      <c r="P29" s="117">
        <v>0</v>
      </c>
      <c r="Q29" s="117">
        <v>286310</v>
      </c>
      <c r="R29" s="117">
        <v>3783404</v>
      </c>
      <c r="S29" s="118">
        <v>3893722</v>
      </c>
      <c r="T29" s="120">
        <v>0</v>
      </c>
      <c r="U29" s="118">
        <f t="shared" si="2"/>
        <v>3893722</v>
      </c>
    </row>
    <row r="30" spans="1:21" x14ac:dyDescent="0.25">
      <c r="A30" s="121">
        <v>1982</v>
      </c>
      <c r="B30" s="114">
        <v>2</v>
      </c>
      <c r="C30" s="115">
        <v>2119645</v>
      </c>
      <c r="D30" s="115">
        <v>229564</v>
      </c>
      <c r="E30" s="115">
        <v>13208</v>
      </c>
      <c r="F30" s="115">
        <v>1941</v>
      </c>
      <c r="G30" s="116">
        <v>373</v>
      </c>
      <c r="H30" s="116">
        <v>0</v>
      </c>
      <c r="I30" s="116">
        <v>46</v>
      </c>
      <c r="J30" s="115">
        <f t="shared" si="0"/>
        <v>2364777</v>
      </c>
      <c r="K30" s="117">
        <v>1682216</v>
      </c>
      <c r="L30" s="117">
        <v>1219435</v>
      </c>
      <c r="M30" s="117">
        <v>281260</v>
      </c>
      <c r="N30" s="117">
        <v>32303</v>
      </c>
      <c r="O30" s="117">
        <v>40121</v>
      </c>
      <c r="P30" s="117">
        <v>0</v>
      </c>
      <c r="Q30" s="117">
        <v>244074</v>
      </c>
      <c r="R30" s="117">
        <v>3499409</v>
      </c>
      <c r="S30" s="118">
        <v>3324392</v>
      </c>
      <c r="T30" s="120">
        <v>0</v>
      </c>
      <c r="U30" s="118">
        <f t="shared" si="2"/>
        <v>3324392</v>
      </c>
    </row>
    <row r="31" spans="1:21" x14ac:dyDescent="0.25">
      <c r="A31" s="121">
        <v>1982</v>
      </c>
      <c r="B31" s="114">
        <v>3</v>
      </c>
      <c r="C31" s="115">
        <v>2124677</v>
      </c>
      <c r="D31" s="115">
        <v>230644</v>
      </c>
      <c r="E31" s="115">
        <v>12868</v>
      </c>
      <c r="F31" s="115">
        <v>1959</v>
      </c>
      <c r="G31" s="116">
        <v>372</v>
      </c>
      <c r="H31" s="116">
        <v>0</v>
      </c>
      <c r="I31" s="116">
        <v>45</v>
      </c>
      <c r="J31" s="115">
        <f t="shared" si="0"/>
        <v>2370565</v>
      </c>
      <c r="K31" s="117">
        <v>1522207</v>
      </c>
      <c r="L31" s="117">
        <v>1275037</v>
      </c>
      <c r="M31" s="117">
        <v>280009</v>
      </c>
      <c r="N31" s="117">
        <v>32146</v>
      </c>
      <c r="O31" s="117">
        <v>38038</v>
      </c>
      <c r="P31" s="117">
        <v>0</v>
      </c>
      <c r="Q31" s="117">
        <v>206390</v>
      </c>
      <c r="R31" s="117">
        <v>3353827</v>
      </c>
      <c r="S31" s="118">
        <v>3849368</v>
      </c>
      <c r="T31" s="120">
        <v>0</v>
      </c>
      <c r="U31" s="118">
        <f t="shared" si="2"/>
        <v>3849368</v>
      </c>
    </row>
    <row r="32" spans="1:21" x14ac:dyDescent="0.25">
      <c r="A32" s="121">
        <v>1982</v>
      </c>
      <c r="B32" s="114">
        <v>4</v>
      </c>
      <c r="C32" s="115">
        <v>2120044</v>
      </c>
      <c r="D32" s="115">
        <v>231938</v>
      </c>
      <c r="E32" s="115">
        <v>12736</v>
      </c>
      <c r="F32" s="115">
        <v>1955</v>
      </c>
      <c r="G32" s="116">
        <v>371</v>
      </c>
      <c r="H32" s="116">
        <v>0</v>
      </c>
      <c r="I32" s="116">
        <v>45</v>
      </c>
      <c r="J32" s="115">
        <f t="shared" si="0"/>
        <v>2367089</v>
      </c>
      <c r="K32" s="117">
        <v>1581708</v>
      </c>
      <c r="L32" s="117">
        <v>1316203</v>
      </c>
      <c r="M32" s="117">
        <v>279003</v>
      </c>
      <c r="N32" s="117">
        <v>32167</v>
      </c>
      <c r="O32" s="117">
        <v>38793</v>
      </c>
      <c r="P32" s="117">
        <v>0</v>
      </c>
      <c r="Q32" s="117">
        <v>246175</v>
      </c>
      <c r="R32" s="117">
        <v>3494049</v>
      </c>
      <c r="S32" s="118">
        <v>3908449</v>
      </c>
      <c r="T32" s="120">
        <v>0</v>
      </c>
      <c r="U32" s="118">
        <f t="shared" si="2"/>
        <v>3908449</v>
      </c>
    </row>
    <row r="33" spans="1:21" x14ac:dyDescent="0.25">
      <c r="A33" s="121">
        <v>1982</v>
      </c>
      <c r="B33" s="114">
        <v>5</v>
      </c>
      <c r="C33" s="115">
        <v>2096913</v>
      </c>
      <c r="D33" s="115">
        <v>232293</v>
      </c>
      <c r="E33" s="115">
        <v>12568</v>
      </c>
      <c r="F33" s="115">
        <v>1960</v>
      </c>
      <c r="G33" s="116">
        <v>371</v>
      </c>
      <c r="H33" s="116">
        <v>0</v>
      </c>
      <c r="I33" s="116">
        <v>46</v>
      </c>
      <c r="J33" s="115">
        <f t="shared" si="0"/>
        <v>2344151</v>
      </c>
      <c r="K33" s="117">
        <v>1620211</v>
      </c>
      <c r="L33" s="117">
        <v>1381627</v>
      </c>
      <c r="M33" s="117">
        <v>295625</v>
      </c>
      <c r="N33" s="117">
        <v>31621</v>
      </c>
      <c r="O33" s="117">
        <v>31252</v>
      </c>
      <c r="P33" s="117">
        <v>0</v>
      </c>
      <c r="Q33" s="117">
        <v>235605</v>
      </c>
      <c r="R33" s="117">
        <v>3595941</v>
      </c>
      <c r="S33" s="118">
        <v>3926352</v>
      </c>
      <c r="T33" s="120">
        <v>0</v>
      </c>
      <c r="U33" s="118">
        <f t="shared" si="2"/>
        <v>3926352</v>
      </c>
    </row>
    <row r="34" spans="1:21" x14ac:dyDescent="0.25">
      <c r="A34" s="121">
        <v>1982</v>
      </c>
      <c r="B34" s="114">
        <v>6</v>
      </c>
      <c r="C34" s="115">
        <v>2088463</v>
      </c>
      <c r="D34" s="115">
        <v>232768</v>
      </c>
      <c r="E34" s="115">
        <v>12477</v>
      </c>
      <c r="F34" s="115">
        <v>1962</v>
      </c>
      <c r="G34" s="116">
        <v>371</v>
      </c>
      <c r="H34" s="116">
        <v>0</v>
      </c>
      <c r="I34" s="116">
        <v>46</v>
      </c>
      <c r="J34" s="115">
        <f t="shared" si="0"/>
        <v>2336087</v>
      </c>
      <c r="K34" s="117">
        <v>1887419</v>
      </c>
      <c r="L34" s="117">
        <v>1441964</v>
      </c>
      <c r="M34" s="117">
        <v>287643</v>
      </c>
      <c r="N34" s="117">
        <v>31977</v>
      </c>
      <c r="O34" s="117">
        <v>52496</v>
      </c>
      <c r="P34" s="117">
        <v>0</v>
      </c>
      <c r="Q34" s="117">
        <v>281216</v>
      </c>
      <c r="R34" s="117">
        <v>3982715</v>
      </c>
      <c r="S34" s="118">
        <v>4681423</v>
      </c>
      <c r="T34" s="120">
        <v>0</v>
      </c>
      <c r="U34" s="118">
        <f t="shared" si="2"/>
        <v>4681423</v>
      </c>
    </row>
    <row r="35" spans="1:21" x14ac:dyDescent="0.25">
      <c r="A35" s="121">
        <v>1982</v>
      </c>
      <c r="B35" s="114">
        <v>7</v>
      </c>
      <c r="C35" s="115">
        <v>2088952</v>
      </c>
      <c r="D35" s="115">
        <v>233083</v>
      </c>
      <c r="E35" s="115">
        <v>12313</v>
      </c>
      <c r="F35" s="115">
        <v>1966</v>
      </c>
      <c r="G35" s="116">
        <v>369</v>
      </c>
      <c r="H35" s="116">
        <v>0</v>
      </c>
      <c r="I35" s="116">
        <v>46</v>
      </c>
      <c r="J35" s="115">
        <f t="shared" si="0"/>
        <v>2336729</v>
      </c>
      <c r="K35" s="117">
        <v>2364322</v>
      </c>
      <c r="L35" s="117">
        <v>1537407</v>
      </c>
      <c r="M35" s="117">
        <v>277945</v>
      </c>
      <c r="N35" s="117">
        <v>31556</v>
      </c>
      <c r="O35" s="117">
        <v>53787</v>
      </c>
      <c r="P35" s="117">
        <v>0</v>
      </c>
      <c r="Q35" s="117">
        <v>333834</v>
      </c>
      <c r="R35" s="117">
        <v>4598851</v>
      </c>
      <c r="S35" s="118">
        <v>5164831</v>
      </c>
      <c r="T35" s="120">
        <v>0</v>
      </c>
      <c r="U35" s="118">
        <f t="shared" si="2"/>
        <v>5164831</v>
      </c>
    </row>
    <row r="36" spans="1:21" x14ac:dyDescent="0.25">
      <c r="A36" s="121">
        <v>1982</v>
      </c>
      <c r="B36" s="114">
        <v>8</v>
      </c>
      <c r="C36" s="115">
        <v>2091703</v>
      </c>
      <c r="D36" s="115">
        <v>233538</v>
      </c>
      <c r="E36" s="115">
        <v>12230</v>
      </c>
      <c r="F36" s="115">
        <v>1966</v>
      </c>
      <c r="G36" s="116">
        <v>368</v>
      </c>
      <c r="H36" s="116">
        <v>0</v>
      </c>
      <c r="I36" s="116">
        <v>46</v>
      </c>
      <c r="J36" s="115">
        <f t="shared" si="0"/>
        <v>2339851</v>
      </c>
      <c r="K36" s="117">
        <v>2386355</v>
      </c>
      <c r="L36" s="117">
        <v>1523464</v>
      </c>
      <c r="M36" s="117">
        <v>284941</v>
      </c>
      <c r="N36" s="117">
        <v>31319</v>
      </c>
      <c r="O36" s="117">
        <v>47011</v>
      </c>
      <c r="P36" s="117">
        <v>0</v>
      </c>
      <c r="Q36" s="117">
        <v>329289</v>
      </c>
      <c r="R36" s="117">
        <v>4602379</v>
      </c>
      <c r="S36" s="118">
        <v>5158318</v>
      </c>
      <c r="T36" s="120">
        <v>0</v>
      </c>
      <c r="U36" s="118">
        <f t="shared" si="2"/>
        <v>5158318</v>
      </c>
    </row>
    <row r="37" spans="1:21" x14ac:dyDescent="0.25">
      <c r="A37" s="121">
        <v>1982</v>
      </c>
      <c r="B37" s="114">
        <v>9</v>
      </c>
      <c r="C37" s="115">
        <v>2096893</v>
      </c>
      <c r="D37" s="115">
        <v>234302</v>
      </c>
      <c r="E37" s="115">
        <v>12181</v>
      </c>
      <c r="F37" s="115">
        <v>1980</v>
      </c>
      <c r="G37" s="116">
        <v>367</v>
      </c>
      <c r="H37" s="116">
        <v>0</v>
      </c>
      <c r="I37" s="116">
        <v>46</v>
      </c>
      <c r="J37" s="115">
        <f t="shared" si="0"/>
        <v>2345769</v>
      </c>
      <c r="K37" s="117">
        <v>2515938</v>
      </c>
      <c r="L37" s="117">
        <v>1614417</v>
      </c>
      <c r="M37" s="117">
        <v>306020</v>
      </c>
      <c r="N37" s="117">
        <v>31787</v>
      </c>
      <c r="O37" s="117">
        <v>50652</v>
      </c>
      <c r="P37" s="117">
        <v>0</v>
      </c>
      <c r="Q37" s="117">
        <v>350262</v>
      </c>
      <c r="R37" s="117">
        <v>4869076</v>
      </c>
      <c r="S37" s="118">
        <v>4739582</v>
      </c>
      <c r="T37" s="120">
        <v>0</v>
      </c>
      <c r="U37" s="118">
        <f t="shared" si="2"/>
        <v>4739582</v>
      </c>
    </row>
    <row r="38" spans="1:21" x14ac:dyDescent="0.25">
      <c r="A38" s="121">
        <v>1982</v>
      </c>
      <c r="B38" s="114">
        <v>10</v>
      </c>
      <c r="C38" s="115">
        <v>2107447</v>
      </c>
      <c r="D38" s="115">
        <v>235120</v>
      </c>
      <c r="E38" s="115">
        <v>12087</v>
      </c>
      <c r="F38" s="115">
        <v>1985</v>
      </c>
      <c r="G38" s="116">
        <v>367</v>
      </c>
      <c r="H38" s="116">
        <v>0</v>
      </c>
      <c r="I38" s="116">
        <v>46</v>
      </c>
      <c r="J38" s="115">
        <f t="shared" si="0"/>
        <v>2357052</v>
      </c>
      <c r="K38" s="117">
        <v>2068228</v>
      </c>
      <c r="L38" s="117">
        <v>1504211</v>
      </c>
      <c r="M38" s="117">
        <v>298237</v>
      </c>
      <c r="N38" s="117">
        <v>30681</v>
      </c>
      <c r="O38" s="117">
        <v>46608</v>
      </c>
      <c r="P38" s="117">
        <v>0</v>
      </c>
      <c r="Q38" s="117">
        <v>283227</v>
      </c>
      <c r="R38" s="117">
        <v>4231192</v>
      </c>
      <c r="S38" s="118">
        <v>4146301</v>
      </c>
      <c r="T38" s="120">
        <v>0</v>
      </c>
      <c r="U38" s="118">
        <f t="shared" si="2"/>
        <v>4146301</v>
      </c>
    </row>
    <row r="39" spans="1:21" x14ac:dyDescent="0.25">
      <c r="A39" s="121">
        <v>1982</v>
      </c>
      <c r="B39" s="114">
        <v>11</v>
      </c>
      <c r="C39" s="115">
        <v>2130578</v>
      </c>
      <c r="D39" s="115">
        <v>236142</v>
      </c>
      <c r="E39" s="115">
        <v>12034</v>
      </c>
      <c r="F39" s="115">
        <v>2004</v>
      </c>
      <c r="G39" s="116">
        <v>367</v>
      </c>
      <c r="H39" s="116">
        <v>0</v>
      </c>
      <c r="I39" s="116">
        <v>46</v>
      </c>
      <c r="J39" s="115">
        <f t="shared" si="0"/>
        <v>2381171</v>
      </c>
      <c r="K39" s="117">
        <v>1555452</v>
      </c>
      <c r="L39" s="117">
        <v>1333658</v>
      </c>
      <c r="M39" s="117">
        <v>292477</v>
      </c>
      <c r="N39" s="117">
        <v>30726</v>
      </c>
      <c r="O39" s="117">
        <v>39851</v>
      </c>
      <c r="P39" s="117">
        <v>0</v>
      </c>
      <c r="Q39" s="117">
        <v>239234.318</v>
      </c>
      <c r="R39" s="117">
        <v>3491398.318</v>
      </c>
      <c r="S39" s="118">
        <v>3699868</v>
      </c>
      <c r="T39" s="120">
        <v>0</v>
      </c>
      <c r="U39" s="118">
        <f t="shared" si="2"/>
        <v>3699868</v>
      </c>
    </row>
    <row r="40" spans="1:21" x14ac:dyDescent="0.25">
      <c r="A40" s="121">
        <v>1982</v>
      </c>
      <c r="B40" s="114">
        <v>12</v>
      </c>
      <c r="C40" s="115">
        <v>2151239</v>
      </c>
      <c r="D40" s="115">
        <v>237292</v>
      </c>
      <c r="E40" s="115">
        <v>12047</v>
      </c>
      <c r="F40" s="115">
        <v>2010</v>
      </c>
      <c r="G40" s="116">
        <v>364</v>
      </c>
      <c r="H40" s="116">
        <v>0</v>
      </c>
      <c r="I40" s="116">
        <v>46</v>
      </c>
      <c r="J40" s="115">
        <f t="shared" si="0"/>
        <v>2402998</v>
      </c>
      <c r="K40" s="117">
        <v>1583509</v>
      </c>
      <c r="L40" s="117">
        <v>1375150</v>
      </c>
      <c r="M40" s="117">
        <v>293198</v>
      </c>
      <c r="N40" s="117">
        <v>30777</v>
      </c>
      <c r="O40" s="117">
        <v>39536</v>
      </c>
      <c r="P40" s="117">
        <v>0</v>
      </c>
      <c r="Q40" s="117">
        <v>247383.277</v>
      </c>
      <c r="R40" s="117">
        <v>3569553.2769999998</v>
      </c>
      <c r="S40" s="118">
        <v>3882559</v>
      </c>
      <c r="T40" s="120">
        <v>0</v>
      </c>
      <c r="U40" s="118">
        <f t="shared" si="2"/>
        <v>3882559</v>
      </c>
    </row>
    <row r="41" spans="1:21" x14ac:dyDescent="0.25">
      <c r="A41" s="121">
        <v>1983</v>
      </c>
      <c r="B41" s="114">
        <v>1</v>
      </c>
      <c r="C41" s="115">
        <v>2168030</v>
      </c>
      <c r="D41" s="115">
        <v>238233</v>
      </c>
      <c r="E41" s="115">
        <v>12146</v>
      </c>
      <c r="F41" s="115">
        <v>2013</v>
      </c>
      <c r="G41" s="116">
        <v>352</v>
      </c>
      <c r="H41" s="116">
        <v>0</v>
      </c>
      <c r="I41" s="116">
        <v>47</v>
      </c>
      <c r="J41" s="115">
        <f t="shared" si="0"/>
        <v>2420821</v>
      </c>
      <c r="K41" s="117">
        <v>1750895</v>
      </c>
      <c r="L41" s="117">
        <v>1260444</v>
      </c>
      <c r="M41" s="117">
        <v>295686</v>
      </c>
      <c r="N41" s="117">
        <v>29889</v>
      </c>
      <c r="O41" s="117">
        <v>36024</v>
      </c>
      <c r="P41" s="117">
        <v>0</v>
      </c>
      <c r="Q41" s="117">
        <v>293311.8</v>
      </c>
      <c r="R41" s="117">
        <v>3666249.8</v>
      </c>
      <c r="S41" s="118">
        <v>4075074</v>
      </c>
      <c r="T41" s="120">
        <v>0</v>
      </c>
      <c r="U41" s="118">
        <f t="shared" si="2"/>
        <v>4075074</v>
      </c>
    </row>
    <row r="42" spans="1:21" x14ac:dyDescent="0.25">
      <c r="A42" s="121">
        <v>1983</v>
      </c>
      <c r="B42" s="114">
        <v>2</v>
      </c>
      <c r="C42" s="115">
        <v>2178191</v>
      </c>
      <c r="D42" s="115">
        <v>239219</v>
      </c>
      <c r="E42" s="115">
        <v>12276</v>
      </c>
      <c r="F42" s="115">
        <v>2024</v>
      </c>
      <c r="G42" s="116">
        <v>351</v>
      </c>
      <c r="H42" s="116">
        <v>0</v>
      </c>
      <c r="I42" s="116">
        <v>47</v>
      </c>
      <c r="J42" s="115">
        <f t="shared" si="0"/>
        <v>2432108</v>
      </c>
      <c r="K42" s="117">
        <v>1764198</v>
      </c>
      <c r="L42" s="117">
        <v>1184838</v>
      </c>
      <c r="M42" s="117">
        <v>273270</v>
      </c>
      <c r="N42" s="117">
        <v>29540</v>
      </c>
      <c r="O42" s="117">
        <v>37414</v>
      </c>
      <c r="P42" s="117">
        <v>0</v>
      </c>
      <c r="Q42" s="117">
        <v>287913.8</v>
      </c>
      <c r="R42" s="117">
        <v>3577173.8</v>
      </c>
      <c r="S42" s="118">
        <v>3505892</v>
      </c>
      <c r="T42" s="120">
        <v>0</v>
      </c>
      <c r="U42" s="118">
        <f t="shared" si="2"/>
        <v>3505892</v>
      </c>
    </row>
    <row r="43" spans="1:21" x14ac:dyDescent="0.25">
      <c r="A43" s="121">
        <v>1983</v>
      </c>
      <c r="B43" s="114">
        <v>3</v>
      </c>
      <c r="C43" s="115">
        <v>2182484</v>
      </c>
      <c r="D43" s="115">
        <v>240316</v>
      </c>
      <c r="E43" s="115">
        <v>12384</v>
      </c>
      <c r="F43" s="115">
        <v>2032</v>
      </c>
      <c r="G43" s="116">
        <v>350</v>
      </c>
      <c r="H43" s="116">
        <v>0</v>
      </c>
      <c r="I43" s="116">
        <v>47</v>
      </c>
      <c r="J43" s="115">
        <f t="shared" si="0"/>
        <v>2437613</v>
      </c>
      <c r="K43" s="117">
        <v>1700535</v>
      </c>
      <c r="L43" s="117">
        <v>1271010</v>
      </c>
      <c r="M43" s="117">
        <v>288228</v>
      </c>
      <c r="N43" s="117">
        <v>28822</v>
      </c>
      <c r="O43" s="117">
        <v>36542</v>
      </c>
      <c r="P43" s="117">
        <v>0</v>
      </c>
      <c r="Q43" s="117">
        <v>280777.2</v>
      </c>
      <c r="R43" s="117">
        <v>3605914.2</v>
      </c>
      <c r="S43" s="118">
        <v>3827590</v>
      </c>
      <c r="T43" s="120">
        <v>0</v>
      </c>
      <c r="U43" s="118">
        <f t="shared" si="2"/>
        <v>3827590</v>
      </c>
    </row>
    <row r="44" spans="1:21" x14ac:dyDescent="0.25">
      <c r="A44" s="121">
        <v>1983</v>
      </c>
      <c r="B44" s="114">
        <v>4</v>
      </c>
      <c r="C44" s="115">
        <v>2173294</v>
      </c>
      <c r="D44" s="115">
        <v>241224</v>
      </c>
      <c r="E44" s="115">
        <v>12660</v>
      </c>
      <c r="F44" s="115">
        <v>2041</v>
      </c>
      <c r="G44" s="116">
        <v>347</v>
      </c>
      <c r="H44" s="116">
        <v>0</v>
      </c>
      <c r="I44" s="116">
        <v>47</v>
      </c>
      <c r="J44" s="115">
        <f t="shared" si="0"/>
        <v>2429613</v>
      </c>
      <c r="K44" s="117">
        <v>1568790</v>
      </c>
      <c r="L44" s="117">
        <v>1275983</v>
      </c>
      <c r="M44" s="117">
        <v>297217</v>
      </c>
      <c r="N44" s="117">
        <v>28562</v>
      </c>
      <c r="O44" s="117">
        <v>39233</v>
      </c>
      <c r="P44" s="117">
        <v>0</v>
      </c>
      <c r="Q44" s="117">
        <v>256881.30000000002</v>
      </c>
      <c r="R44" s="117">
        <v>3466666.3</v>
      </c>
      <c r="S44" s="118">
        <v>3653888</v>
      </c>
      <c r="T44" s="120">
        <v>0</v>
      </c>
      <c r="U44" s="118">
        <f t="shared" si="2"/>
        <v>3653888</v>
      </c>
    </row>
    <row r="45" spans="1:21" x14ac:dyDescent="0.25">
      <c r="A45" s="121">
        <v>1983</v>
      </c>
      <c r="B45" s="114">
        <v>5</v>
      </c>
      <c r="C45" s="115">
        <v>2152695</v>
      </c>
      <c r="D45" s="115">
        <v>242037</v>
      </c>
      <c r="E45" s="115">
        <v>12816</v>
      </c>
      <c r="F45" s="115">
        <v>2045</v>
      </c>
      <c r="G45" s="116">
        <v>347</v>
      </c>
      <c r="H45" s="116">
        <v>0</v>
      </c>
      <c r="I45" s="116">
        <v>47</v>
      </c>
      <c r="J45" s="115">
        <f t="shared" si="0"/>
        <v>2409987</v>
      </c>
      <c r="K45" s="117">
        <v>1476721</v>
      </c>
      <c r="L45" s="117">
        <v>1327193</v>
      </c>
      <c r="M45" s="117">
        <v>314495</v>
      </c>
      <c r="N45" s="117">
        <v>26696</v>
      </c>
      <c r="O45" s="117">
        <v>42105</v>
      </c>
      <c r="P45" s="117">
        <v>0</v>
      </c>
      <c r="Q45" s="117">
        <v>248639.4</v>
      </c>
      <c r="R45" s="117">
        <v>3435849.4</v>
      </c>
      <c r="S45" s="118">
        <v>4318867</v>
      </c>
      <c r="T45" s="120">
        <v>0</v>
      </c>
      <c r="U45" s="118">
        <f t="shared" si="2"/>
        <v>4318867</v>
      </c>
    </row>
    <row r="46" spans="1:21" x14ac:dyDescent="0.25">
      <c r="A46" s="121">
        <v>1983</v>
      </c>
      <c r="B46" s="114">
        <v>6</v>
      </c>
      <c r="C46" s="115">
        <v>2145929</v>
      </c>
      <c r="D46" s="115">
        <v>242787</v>
      </c>
      <c r="E46" s="115">
        <v>13097</v>
      </c>
      <c r="F46" s="115">
        <v>1984</v>
      </c>
      <c r="G46" s="116">
        <v>347</v>
      </c>
      <c r="H46" s="116">
        <v>0</v>
      </c>
      <c r="I46" s="116">
        <v>47</v>
      </c>
      <c r="J46" s="115">
        <f t="shared" si="0"/>
        <v>2404191</v>
      </c>
      <c r="K46" s="117">
        <v>1940825</v>
      </c>
      <c r="L46" s="117">
        <v>1540460</v>
      </c>
      <c r="M46" s="117">
        <v>314384</v>
      </c>
      <c r="N46" s="117">
        <v>27618</v>
      </c>
      <c r="O46" s="117">
        <v>46508</v>
      </c>
      <c r="P46" s="117">
        <v>0</v>
      </c>
      <c r="Q46" s="117">
        <v>298015.59999999998</v>
      </c>
      <c r="R46" s="117">
        <v>4167810.6</v>
      </c>
      <c r="S46" s="118">
        <v>4735275</v>
      </c>
      <c r="T46" s="120">
        <v>0</v>
      </c>
      <c r="U46" s="118">
        <f t="shared" si="2"/>
        <v>4735275</v>
      </c>
    </row>
    <row r="47" spans="1:21" x14ac:dyDescent="0.25">
      <c r="A47" s="121">
        <v>1983</v>
      </c>
      <c r="B47" s="114">
        <v>7</v>
      </c>
      <c r="C47" s="115">
        <v>2148120</v>
      </c>
      <c r="D47" s="115">
        <v>243310</v>
      </c>
      <c r="E47" s="115">
        <v>13430</v>
      </c>
      <c r="F47" s="115">
        <v>1993</v>
      </c>
      <c r="G47" s="116">
        <v>348</v>
      </c>
      <c r="H47" s="116">
        <v>0</v>
      </c>
      <c r="I47" s="116">
        <v>47</v>
      </c>
      <c r="J47" s="115">
        <f t="shared" si="0"/>
        <v>2407248</v>
      </c>
      <c r="K47" s="117">
        <v>2366190</v>
      </c>
      <c r="L47" s="117">
        <v>1617575</v>
      </c>
      <c r="M47" s="117">
        <v>257938</v>
      </c>
      <c r="N47" s="117">
        <v>27947</v>
      </c>
      <c r="O47" s="117">
        <v>51658</v>
      </c>
      <c r="P47" s="117">
        <v>0</v>
      </c>
      <c r="Q47" s="117">
        <v>319533.73499999999</v>
      </c>
      <c r="R47" s="117">
        <v>4640841.7350000003</v>
      </c>
      <c r="S47" s="118">
        <v>5466955</v>
      </c>
      <c r="T47" s="120">
        <v>0</v>
      </c>
      <c r="U47" s="118">
        <f t="shared" si="2"/>
        <v>5466955</v>
      </c>
    </row>
    <row r="48" spans="1:21" x14ac:dyDescent="0.25">
      <c r="A48" s="121">
        <v>1983</v>
      </c>
      <c r="B48" s="114">
        <v>8</v>
      </c>
      <c r="C48" s="115">
        <v>2152633</v>
      </c>
      <c r="D48" s="115">
        <v>244179</v>
      </c>
      <c r="E48" s="115">
        <v>13885</v>
      </c>
      <c r="F48" s="115">
        <v>1992</v>
      </c>
      <c r="G48" s="116">
        <v>344</v>
      </c>
      <c r="H48" s="116">
        <v>0</v>
      </c>
      <c r="I48" s="116">
        <v>47</v>
      </c>
      <c r="J48" s="115">
        <f t="shared" si="0"/>
        <v>2413080</v>
      </c>
      <c r="K48" s="117">
        <v>2610996</v>
      </c>
      <c r="L48" s="117">
        <v>1687022</v>
      </c>
      <c r="M48" s="117">
        <v>306235</v>
      </c>
      <c r="N48" s="117">
        <v>27990</v>
      </c>
      <c r="O48" s="117">
        <v>49793</v>
      </c>
      <c r="P48" s="117">
        <v>0</v>
      </c>
      <c r="Q48" s="117">
        <v>347927.97600000002</v>
      </c>
      <c r="R48" s="117">
        <v>5029963.9759999998</v>
      </c>
      <c r="S48" s="118">
        <v>5409982</v>
      </c>
      <c r="T48" s="120">
        <v>0</v>
      </c>
      <c r="U48" s="118">
        <f t="shared" si="2"/>
        <v>5409982</v>
      </c>
    </row>
    <row r="49" spans="1:21" x14ac:dyDescent="0.25">
      <c r="A49" s="121">
        <v>1983</v>
      </c>
      <c r="B49" s="114">
        <v>9</v>
      </c>
      <c r="C49" s="115">
        <v>2159192</v>
      </c>
      <c r="D49" s="115">
        <v>245142</v>
      </c>
      <c r="E49" s="115">
        <v>14063</v>
      </c>
      <c r="F49" s="115">
        <v>2014</v>
      </c>
      <c r="G49" s="116">
        <v>342</v>
      </c>
      <c r="H49" s="116">
        <v>0</v>
      </c>
      <c r="I49" s="116">
        <v>47</v>
      </c>
      <c r="J49" s="115">
        <f t="shared" si="0"/>
        <v>2420800</v>
      </c>
      <c r="K49" s="117">
        <v>2570570</v>
      </c>
      <c r="L49" s="117">
        <v>1700255</v>
      </c>
      <c r="M49" s="117">
        <v>300251</v>
      </c>
      <c r="N49" s="117">
        <v>26365</v>
      </c>
      <c r="O49" s="117">
        <v>51046</v>
      </c>
      <c r="P49" s="117">
        <v>0</v>
      </c>
      <c r="Q49" s="117">
        <v>347813.39</v>
      </c>
      <c r="R49" s="117">
        <v>4996300.3899999997</v>
      </c>
      <c r="S49" s="118">
        <v>4932194</v>
      </c>
      <c r="T49" s="120">
        <v>0</v>
      </c>
      <c r="U49" s="118">
        <f t="shared" si="2"/>
        <v>4932194</v>
      </c>
    </row>
    <row r="50" spans="1:21" x14ac:dyDescent="0.25">
      <c r="A50" s="121">
        <v>1983</v>
      </c>
      <c r="B50" s="114">
        <v>10</v>
      </c>
      <c r="C50" s="115">
        <v>2171447</v>
      </c>
      <c r="D50" s="115">
        <v>246004</v>
      </c>
      <c r="E50" s="115">
        <v>14298</v>
      </c>
      <c r="F50" s="115">
        <v>2014</v>
      </c>
      <c r="G50" s="116">
        <v>343</v>
      </c>
      <c r="H50" s="116">
        <v>0</v>
      </c>
      <c r="I50" s="116">
        <v>46</v>
      </c>
      <c r="J50" s="115">
        <f t="shared" si="0"/>
        <v>2434152</v>
      </c>
      <c r="K50" s="117">
        <v>2208332</v>
      </c>
      <c r="L50" s="117">
        <v>1659564</v>
      </c>
      <c r="M50" s="117">
        <v>298585</v>
      </c>
      <c r="N50" s="117">
        <v>27508</v>
      </c>
      <c r="O50" s="117">
        <v>46701</v>
      </c>
      <c r="P50" s="117">
        <v>0</v>
      </c>
      <c r="Q50" s="117">
        <v>277802</v>
      </c>
      <c r="R50" s="117">
        <v>4518492</v>
      </c>
      <c r="S50" s="118">
        <v>4632185</v>
      </c>
      <c r="T50" s="120">
        <v>0</v>
      </c>
      <c r="U50" s="118">
        <f t="shared" si="2"/>
        <v>4632185</v>
      </c>
    </row>
    <row r="51" spans="1:21" x14ac:dyDescent="0.25">
      <c r="A51" s="121">
        <v>1983</v>
      </c>
      <c r="B51" s="114">
        <v>11</v>
      </c>
      <c r="C51" s="115">
        <v>2195186</v>
      </c>
      <c r="D51" s="115">
        <v>247479</v>
      </c>
      <c r="E51" s="115">
        <v>14440</v>
      </c>
      <c r="F51" s="115">
        <v>2025</v>
      </c>
      <c r="G51" s="116">
        <v>343</v>
      </c>
      <c r="H51" s="116">
        <v>0</v>
      </c>
      <c r="I51" s="116">
        <v>47</v>
      </c>
      <c r="J51" s="115">
        <f t="shared" si="0"/>
        <v>2459520</v>
      </c>
      <c r="K51" s="117">
        <v>1771775</v>
      </c>
      <c r="L51" s="117">
        <v>1516126</v>
      </c>
      <c r="M51" s="117">
        <v>310725</v>
      </c>
      <c r="N51" s="117">
        <v>26140</v>
      </c>
      <c r="O51" s="117">
        <v>42965</v>
      </c>
      <c r="P51" s="117">
        <v>0</v>
      </c>
      <c r="Q51" s="117">
        <v>259365</v>
      </c>
      <c r="R51" s="117">
        <v>3927096</v>
      </c>
      <c r="S51" s="118">
        <v>3735870</v>
      </c>
      <c r="T51" s="120">
        <v>0</v>
      </c>
      <c r="U51" s="118">
        <f t="shared" si="2"/>
        <v>3735870</v>
      </c>
    </row>
    <row r="52" spans="1:21" x14ac:dyDescent="0.25">
      <c r="A52" s="121">
        <v>1983</v>
      </c>
      <c r="B52" s="114">
        <v>12</v>
      </c>
      <c r="C52" s="115">
        <v>2220991</v>
      </c>
      <c r="D52" s="115">
        <v>249227</v>
      </c>
      <c r="E52" s="115">
        <v>14493</v>
      </c>
      <c r="F52" s="115">
        <v>2040</v>
      </c>
      <c r="G52" s="116">
        <v>343</v>
      </c>
      <c r="H52" s="116">
        <v>0</v>
      </c>
      <c r="I52" s="116">
        <v>25</v>
      </c>
      <c r="J52" s="115">
        <f t="shared" si="0"/>
        <v>2487119</v>
      </c>
      <c r="K52" s="117">
        <v>1594234</v>
      </c>
      <c r="L52" s="117">
        <v>1382729</v>
      </c>
      <c r="M52" s="117">
        <v>287074</v>
      </c>
      <c r="N52" s="117">
        <v>27522</v>
      </c>
      <c r="O52" s="117">
        <v>37989</v>
      </c>
      <c r="P52" s="117">
        <v>0</v>
      </c>
      <c r="Q52" s="117">
        <v>226830</v>
      </c>
      <c r="R52" s="117">
        <v>3556378</v>
      </c>
      <c r="S52" s="118">
        <v>4306111</v>
      </c>
      <c r="T52" s="120">
        <v>0</v>
      </c>
      <c r="U52" s="118">
        <f t="shared" si="2"/>
        <v>4306111</v>
      </c>
    </row>
    <row r="53" spans="1:21" x14ac:dyDescent="0.25">
      <c r="A53" s="121">
        <v>1984</v>
      </c>
      <c r="B53" s="114">
        <v>1</v>
      </c>
      <c r="C53" s="115">
        <v>2235695</v>
      </c>
      <c r="D53" s="115">
        <v>249827</v>
      </c>
      <c r="E53" s="115">
        <v>14383</v>
      </c>
      <c r="F53" s="115">
        <v>2050</v>
      </c>
      <c r="G53" s="116">
        <v>360</v>
      </c>
      <c r="H53" s="116">
        <v>0</v>
      </c>
      <c r="I53" s="116">
        <v>47</v>
      </c>
      <c r="J53" s="115">
        <f t="shared" si="0"/>
        <v>2502362</v>
      </c>
      <c r="K53" s="117">
        <v>2161318</v>
      </c>
      <c r="L53" s="117">
        <v>1373995</v>
      </c>
      <c r="M53" s="117">
        <v>299581</v>
      </c>
      <c r="N53" s="117">
        <v>28048</v>
      </c>
      <c r="O53" s="117">
        <v>41994</v>
      </c>
      <c r="P53" s="117">
        <v>0</v>
      </c>
      <c r="Q53" s="117">
        <v>277677</v>
      </c>
      <c r="R53" s="117">
        <v>4182613</v>
      </c>
      <c r="S53" s="118">
        <v>4291070</v>
      </c>
      <c r="T53" s="120">
        <v>0</v>
      </c>
      <c r="U53" s="118">
        <f t="shared" si="2"/>
        <v>4291070</v>
      </c>
    </row>
    <row r="54" spans="1:21" x14ac:dyDescent="0.25">
      <c r="A54" s="121">
        <v>1984</v>
      </c>
      <c r="B54" s="114">
        <v>2</v>
      </c>
      <c r="C54" s="115">
        <v>2248216</v>
      </c>
      <c r="D54" s="115">
        <v>251262</v>
      </c>
      <c r="E54" s="115">
        <v>14388</v>
      </c>
      <c r="F54" s="115">
        <v>2057</v>
      </c>
      <c r="G54" s="116">
        <v>357</v>
      </c>
      <c r="H54" s="116">
        <v>0</v>
      </c>
      <c r="I54" s="116">
        <v>47</v>
      </c>
      <c r="J54" s="115">
        <f t="shared" si="0"/>
        <v>2516327</v>
      </c>
      <c r="K54" s="117">
        <v>1815172</v>
      </c>
      <c r="L54" s="117">
        <v>1328003</v>
      </c>
      <c r="M54" s="117">
        <v>298264</v>
      </c>
      <c r="N54" s="117">
        <v>26967</v>
      </c>
      <c r="O54" s="117">
        <v>39350</v>
      </c>
      <c r="P54" s="117">
        <v>0</v>
      </c>
      <c r="Q54" s="117">
        <v>268141</v>
      </c>
      <c r="R54" s="117">
        <v>3775897</v>
      </c>
      <c r="S54" s="118">
        <v>3847567</v>
      </c>
      <c r="T54" s="120">
        <v>0</v>
      </c>
      <c r="U54" s="118">
        <f t="shared" si="2"/>
        <v>3847567</v>
      </c>
    </row>
    <row r="55" spans="1:21" x14ac:dyDescent="0.25">
      <c r="A55" s="121">
        <v>1984</v>
      </c>
      <c r="B55" s="114">
        <v>3</v>
      </c>
      <c r="C55" s="115">
        <v>2255120</v>
      </c>
      <c r="D55" s="115">
        <v>252837</v>
      </c>
      <c r="E55" s="115">
        <v>14614</v>
      </c>
      <c r="F55" s="115">
        <v>2070</v>
      </c>
      <c r="G55" s="116">
        <v>356</v>
      </c>
      <c r="H55" s="116">
        <v>0</v>
      </c>
      <c r="I55" s="116">
        <v>47</v>
      </c>
      <c r="J55" s="115">
        <f t="shared" si="0"/>
        <v>2525044</v>
      </c>
      <c r="K55" s="117">
        <v>1737889</v>
      </c>
      <c r="L55" s="117">
        <v>1377075</v>
      </c>
      <c r="M55" s="117">
        <v>306454</v>
      </c>
      <c r="N55" s="117">
        <v>27178</v>
      </c>
      <c r="O55" s="117">
        <v>39863</v>
      </c>
      <c r="P55" s="117">
        <v>0</v>
      </c>
      <c r="Q55" s="117">
        <v>245001</v>
      </c>
      <c r="R55" s="117">
        <v>3733460</v>
      </c>
      <c r="S55" s="118">
        <v>4086807</v>
      </c>
      <c r="T55" s="120">
        <v>0</v>
      </c>
      <c r="U55" s="118">
        <f t="shared" si="2"/>
        <v>4086807</v>
      </c>
    </row>
    <row r="56" spans="1:21" x14ac:dyDescent="0.25">
      <c r="A56" s="121">
        <v>1984</v>
      </c>
      <c r="B56" s="114">
        <v>4</v>
      </c>
      <c r="C56" s="115">
        <v>2249291</v>
      </c>
      <c r="D56" s="115">
        <v>254094</v>
      </c>
      <c r="E56" s="115">
        <v>14633</v>
      </c>
      <c r="F56" s="115">
        <v>2084</v>
      </c>
      <c r="G56" s="116">
        <v>356</v>
      </c>
      <c r="H56" s="116">
        <v>0</v>
      </c>
      <c r="I56" s="116">
        <v>45</v>
      </c>
      <c r="J56" s="115">
        <f t="shared" si="0"/>
        <v>2520503</v>
      </c>
      <c r="K56" s="117">
        <v>1559005</v>
      </c>
      <c r="L56" s="117">
        <v>1385457</v>
      </c>
      <c r="M56" s="117">
        <v>303285</v>
      </c>
      <c r="N56" s="117">
        <v>27291</v>
      </c>
      <c r="O56" s="117">
        <v>39453</v>
      </c>
      <c r="P56" s="117">
        <v>0</v>
      </c>
      <c r="Q56" s="117">
        <v>225512.32500000001</v>
      </c>
      <c r="R56" s="117">
        <v>3540003.3250000002</v>
      </c>
      <c r="S56" s="118">
        <v>3948379</v>
      </c>
      <c r="T56" s="120">
        <v>0</v>
      </c>
      <c r="U56" s="118">
        <f t="shared" si="2"/>
        <v>3948379</v>
      </c>
    </row>
    <row r="57" spans="1:21" x14ac:dyDescent="0.25">
      <c r="A57" s="121">
        <v>1984</v>
      </c>
      <c r="B57" s="114">
        <v>5</v>
      </c>
      <c r="C57" s="115">
        <v>2230497</v>
      </c>
      <c r="D57" s="115">
        <v>255064</v>
      </c>
      <c r="E57" s="115">
        <v>14738</v>
      </c>
      <c r="F57" s="115">
        <v>2117</v>
      </c>
      <c r="G57" s="116">
        <v>356</v>
      </c>
      <c r="H57" s="116">
        <v>0</v>
      </c>
      <c r="I57" s="116">
        <v>45</v>
      </c>
      <c r="J57" s="115">
        <f t="shared" si="0"/>
        <v>2502817</v>
      </c>
      <c r="K57" s="117">
        <v>1814473</v>
      </c>
      <c r="L57" s="117">
        <v>1526108</v>
      </c>
      <c r="M57" s="117">
        <v>313054</v>
      </c>
      <c r="N57" s="117">
        <v>27155</v>
      </c>
      <c r="O57" s="117">
        <v>45661</v>
      </c>
      <c r="P57" s="117">
        <v>0</v>
      </c>
      <c r="Q57" s="117">
        <v>226695.23699999999</v>
      </c>
      <c r="R57" s="117">
        <v>3953146.2370000002</v>
      </c>
      <c r="S57" s="118">
        <v>4598866</v>
      </c>
      <c r="T57" s="120">
        <v>0</v>
      </c>
      <c r="U57" s="118">
        <f t="shared" si="2"/>
        <v>4598866</v>
      </c>
    </row>
    <row r="58" spans="1:21" x14ac:dyDescent="0.25">
      <c r="A58" s="121">
        <v>1984</v>
      </c>
      <c r="B58" s="114">
        <v>6</v>
      </c>
      <c r="C58" s="115">
        <v>2222880</v>
      </c>
      <c r="D58" s="115">
        <v>255752</v>
      </c>
      <c r="E58" s="115">
        <v>14810</v>
      </c>
      <c r="F58" s="115">
        <v>2106</v>
      </c>
      <c r="G58" s="116">
        <v>356</v>
      </c>
      <c r="H58" s="116">
        <v>0</v>
      </c>
      <c r="I58" s="116">
        <v>45</v>
      </c>
      <c r="J58" s="115">
        <f t="shared" si="0"/>
        <v>2495949</v>
      </c>
      <c r="K58" s="117">
        <v>1960069</v>
      </c>
      <c r="L58" s="117">
        <v>1630495</v>
      </c>
      <c r="M58" s="117">
        <v>321192</v>
      </c>
      <c r="N58" s="117">
        <v>27187</v>
      </c>
      <c r="O58" s="117">
        <v>48747</v>
      </c>
      <c r="P58" s="117">
        <v>0</v>
      </c>
      <c r="Q58" s="117">
        <v>243926.09400000001</v>
      </c>
      <c r="R58" s="117">
        <v>4231616.0939999996</v>
      </c>
      <c r="S58" s="118">
        <v>4671477</v>
      </c>
      <c r="T58" s="120">
        <v>0</v>
      </c>
      <c r="U58" s="118">
        <f t="shared" si="2"/>
        <v>4671477</v>
      </c>
    </row>
    <row r="59" spans="1:21" x14ac:dyDescent="0.25">
      <c r="A59" s="121">
        <v>1984</v>
      </c>
      <c r="B59" s="114">
        <v>7</v>
      </c>
      <c r="C59" s="115">
        <v>2225941</v>
      </c>
      <c r="D59" s="115">
        <v>256767</v>
      </c>
      <c r="E59" s="115">
        <v>14945</v>
      </c>
      <c r="F59" s="115">
        <v>2112</v>
      </c>
      <c r="G59" s="116">
        <v>351</v>
      </c>
      <c r="H59" s="116">
        <v>11</v>
      </c>
      <c r="I59" s="116">
        <v>28</v>
      </c>
      <c r="J59" s="115">
        <f t="shared" si="0"/>
        <v>2500155</v>
      </c>
      <c r="K59" s="117">
        <v>2292099</v>
      </c>
      <c r="L59" s="117">
        <v>1678110</v>
      </c>
      <c r="M59" s="117">
        <v>317401</v>
      </c>
      <c r="N59" s="117">
        <v>26464</v>
      </c>
      <c r="O59" s="117">
        <v>48702</v>
      </c>
      <c r="P59" s="117">
        <v>2185</v>
      </c>
      <c r="Q59" s="117">
        <v>201848.03700000001</v>
      </c>
      <c r="R59" s="117">
        <v>4566809.0370000005</v>
      </c>
      <c r="S59" s="118">
        <v>5174133</v>
      </c>
      <c r="T59" s="120">
        <v>0</v>
      </c>
      <c r="U59" s="118">
        <f t="shared" si="2"/>
        <v>5174133</v>
      </c>
    </row>
    <row r="60" spans="1:21" x14ac:dyDescent="0.25">
      <c r="A60" s="121">
        <v>1984</v>
      </c>
      <c r="B60" s="114">
        <v>8</v>
      </c>
      <c r="C60" s="115">
        <v>2231095</v>
      </c>
      <c r="D60" s="115">
        <v>257714</v>
      </c>
      <c r="E60" s="115">
        <v>15017</v>
      </c>
      <c r="F60" s="115">
        <v>2119</v>
      </c>
      <c r="G60" s="116">
        <v>353</v>
      </c>
      <c r="H60" s="116">
        <v>11</v>
      </c>
      <c r="I60" s="116">
        <v>29</v>
      </c>
      <c r="J60" s="115">
        <f t="shared" si="0"/>
        <v>2506338</v>
      </c>
      <c r="K60" s="117">
        <v>2489635</v>
      </c>
      <c r="L60" s="117">
        <v>1729299</v>
      </c>
      <c r="M60" s="117">
        <v>314138</v>
      </c>
      <c r="N60" s="117">
        <v>26867</v>
      </c>
      <c r="O60" s="117">
        <v>52858</v>
      </c>
      <c r="P60" s="117">
        <v>2064</v>
      </c>
      <c r="Q60" s="117">
        <v>226854.35500000001</v>
      </c>
      <c r="R60" s="117">
        <v>4841715.3550000004</v>
      </c>
      <c r="S60" s="118">
        <v>5405087</v>
      </c>
      <c r="T60" s="120">
        <v>0</v>
      </c>
      <c r="U60" s="118">
        <f t="shared" si="2"/>
        <v>5405087</v>
      </c>
    </row>
    <row r="61" spans="1:21" x14ac:dyDescent="0.25">
      <c r="A61" s="121">
        <v>1984</v>
      </c>
      <c r="B61" s="114">
        <v>9</v>
      </c>
      <c r="C61" s="115">
        <v>2238594</v>
      </c>
      <c r="D61" s="115">
        <v>258690</v>
      </c>
      <c r="E61" s="115">
        <v>15256</v>
      </c>
      <c r="F61" s="115">
        <v>2130</v>
      </c>
      <c r="G61" s="116">
        <v>352</v>
      </c>
      <c r="H61" s="116">
        <v>11</v>
      </c>
      <c r="I61" s="116">
        <v>27</v>
      </c>
      <c r="J61" s="115">
        <f t="shared" si="0"/>
        <v>2515060</v>
      </c>
      <c r="K61" s="117">
        <v>2384364</v>
      </c>
      <c r="L61" s="117">
        <v>1701826</v>
      </c>
      <c r="M61" s="117">
        <v>296145</v>
      </c>
      <c r="N61" s="117">
        <v>27628</v>
      </c>
      <c r="O61" s="117">
        <v>48111</v>
      </c>
      <c r="P61" s="117">
        <v>2034</v>
      </c>
      <c r="Q61" s="117">
        <v>260930.91399999999</v>
      </c>
      <c r="R61" s="117">
        <v>4721038.9139999999</v>
      </c>
      <c r="S61" s="118">
        <v>4745376</v>
      </c>
      <c r="T61" s="120">
        <v>0</v>
      </c>
      <c r="U61" s="118">
        <f t="shared" si="2"/>
        <v>4745376</v>
      </c>
    </row>
    <row r="62" spans="1:21" x14ac:dyDescent="0.25">
      <c r="A62" s="121">
        <v>1984</v>
      </c>
      <c r="B62" s="114">
        <v>10</v>
      </c>
      <c r="C62" s="115">
        <v>2251428</v>
      </c>
      <c r="D62" s="115">
        <v>259965</v>
      </c>
      <c r="E62" s="115">
        <v>15357</v>
      </c>
      <c r="F62" s="115">
        <v>2144</v>
      </c>
      <c r="G62" s="116">
        <v>351</v>
      </c>
      <c r="H62" s="116">
        <v>11</v>
      </c>
      <c r="I62" s="116">
        <v>27</v>
      </c>
      <c r="J62" s="115">
        <f t="shared" si="0"/>
        <v>2529283</v>
      </c>
      <c r="K62" s="117">
        <v>1976170</v>
      </c>
      <c r="L62" s="117">
        <v>1639421</v>
      </c>
      <c r="M62" s="117">
        <v>318861</v>
      </c>
      <c r="N62" s="117">
        <v>24850</v>
      </c>
      <c r="O62" s="117">
        <v>46673</v>
      </c>
      <c r="P62" s="117">
        <v>2127</v>
      </c>
      <c r="Q62" s="117">
        <v>217767.68400000001</v>
      </c>
      <c r="R62" s="117">
        <v>4225869.6840000004</v>
      </c>
      <c r="S62" s="118">
        <v>4478540</v>
      </c>
      <c r="T62" s="120">
        <v>0</v>
      </c>
      <c r="U62" s="118">
        <f t="shared" si="2"/>
        <v>4478540</v>
      </c>
    </row>
    <row r="63" spans="1:21" x14ac:dyDescent="0.25">
      <c r="A63" s="121">
        <v>1984</v>
      </c>
      <c r="B63" s="114">
        <v>11</v>
      </c>
      <c r="C63" s="115">
        <v>2274924</v>
      </c>
      <c r="D63" s="115">
        <v>261209</v>
      </c>
      <c r="E63" s="115">
        <v>15313</v>
      </c>
      <c r="F63" s="115">
        <v>2154</v>
      </c>
      <c r="G63" s="116">
        <v>346</v>
      </c>
      <c r="H63" s="116">
        <v>11</v>
      </c>
      <c r="I63" s="116">
        <v>27</v>
      </c>
      <c r="J63" s="115">
        <f t="shared" si="0"/>
        <v>2553984</v>
      </c>
      <c r="K63" s="117">
        <v>1816189</v>
      </c>
      <c r="L63" s="117">
        <v>1603277</v>
      </c>
      <c r="M63" s="117">
        <v>317982</v>
      </c>
      <c r="N63" s="117">
        <v>24591</v>
      </c>
      <c r="O63" s="117">
        <v>46995</v>
      </c>
      <c r="P63" s="117">
        <v>2041</v>
      </c>
      <c r="Q63" s="117">
        <v>199423.859</v>
      </c>
      <c r="R63" s="117">
        <v>4010498.8590000002</v>
      </c>
      <c r="S63" s="118">
        <v>3826159</v>
      </c>
      <c r="T63" s="120">
        <v>0</v>
      </c>
      <c r="U63" s="118">
        <f t="shared" si="2"/>
        <v>3826159</v>
      </c>
    </row>
    <row r="64" spans="1:21" x14ac:dyDescent="0.25">
      <c r="A64" s="121">
        <v>1984</v>
      </c>
      <c r="B64" s="114">
        <v>12</v>
      </c>
      <c r="C64" s="115">
        <v>2298317</v>
      </c>
      <c r="D64" s="115">
        <v>262424</v>
      </c>
      <c r="E64" s="115">
        <v>15161</v>
      </c>
      <c r="F64" s="115">
        <v>2172</v>
      </c>
      <c r="G64" s="116">
        <v>345</v>
      </c>
      <c r="H64" s="116">
        <v>11</v>
      </c>
      <c r="I64" s="116">
        <v>25</v>
      </c>
      <c r="J64" s="115">
        <f t="shared" si="0"/>
        <v>2578455</v>
      </c>
      <c r="K64" s="117">
        <v>1629963</v>
      </c>
      <c r="L64" s="117">
        <v>1423696</v>
      </c>
      <c r="M64" s="117">
        <v>300573</v>
      </c>
      <c r="N64" s="117">
        <v>26828</v>
      </c>
      <c r="O64" s="117">
        <v>39855</v>
      </c>
      <c r="P64" s="117">
        <v>2185</v>
      </c>
      <c r="Q64" s="117">
        <v>145526.283</v>
      </c>
      <c r="R64" s="117">
        <v>3568626.2829999998</v>
      </c>
      <c r="S64" s="118">
        <v>3959475</v>
      </c>
      <c r="T64" s="120">
        <v>0</v>
      </c>
      <c r="U64" s="118">
        <f t="shared" si="2"/>
        <v>3959475</v>
      </c>
    </row>
    <row r="65" spans="1:21" x14ac:dyDescent="0.25">
      <c r="A65" s="121">
        <v>1985</v>
      </c>
      <c r="B65" s="114">
        <v>1</v>
      </c>
      <c r="C65" s="115">
        <v>2317323</v>
      </c>
      <c r="D65" s="115">
        <v>263531</v>
      </c>
      <c r="E65" s="115">
        <v>15036</v>
      </c>
      <c r="F65" s="115">
        <v>2180</v>
      </c>
      <c r="G65" s="116">
        <v>345</v>
      </c>
      <c r="H65" s="116">
        <v>16</v>
      </c>
      <c r="I65" s="116">
        <v>25</v>
      </c>
      <c r="J65" s="115">
        <f t="shared" si="0"/>
        <v>2598456</v>
      </c>
      <c r="K65" s="117">
        <v>1891757</v>
      </c>
      <c r="L65" s="117">
        <v>1431652</v>
      </c>
      <c r="M65" s="117">
        <v>304441</v>
      </c>
      <c r="N65" s="117">
        <v>26411</v>
      </c>
      <c r="O65" s="117">
        <v>39075</v>
      </c>
      <c r="P65" s="117">
        <v>3245</v>
      </c>
      <c r="Q65" s="117">
        <v>118355.9</v>
      </c>
      <c r="R65" s="117">
        <v>3814936.9</v>
      </c>
      <c r="S65" s="118">
        <v>4496207</v>
      </c>
      <c r="T65" s="120">
        <v>0</v>
      </c>
      <c r="U65" s="118">
        <f t="shared" si="2"/>
        <v>4496207</v>
      </c>
    </row>
    <row r="66" spans="1:21" x14ac:dyDescent="0.25">
      <c r="A66" s="121">
        <v>1985</v>
      </c>
      <c r="B66" s="114">
        <v>2</v>
      </c>
      <c r="C66" s="115">
        <v>2330745</v>
      </c>
      <c r="D66" s="115">
        <v>264201</v>
      </c>
      <c r="E66" s="115">
        <v>15823</v>
      </c>
      <c r="F66" s="115">
        <v>2195</v>
      </c>
      <c r="G66" s="116">
        <v>344</v>
      </c>
      <c r="H66" s="116">
        <v>16</v>
      </c>
      <c r="I66" s="116">
        <v>25</v>
      </c>
      <c r="J66" s="115">
        <f t="shared" si="0"/>
        <v>2613349</v>
      </c>
      <c r="K66" s="117">
        <v>2150816</v>
      </c>
      <c r="L66" s="117">
        <v>1355822</v>
      </c>
      <c r="M66" s="117">
        <v>308906</v>
      </c>
      <c r="N66" s="117">
        <v>25963</v>
      </c>
      <c r="O66" s="117">
        <v>37928</v>
      </c>
      <c r="P66" s="117">
        <v>2944</v>
      </c>
      <c r="Q66" s="117">
        <v>110791.4</v>
      </c>
      <c r="R66" s="117">
        <v>3993170.4</v>
      </c>
      <c r="S66" s="118">
        <v>3843151</v>
      </c>
      <c r="T66" s="120">
        <v>0</v>
      </c>
      <c r="U66" s="118">
        <f t="shared" si="2"/>
        <v>3843151</v>
      </c>
    </row>
    <row r="67" spans="1:21" x14ac:dyDescent="0.25">
      <c r="A67" s="121">
        <v>1985</v>
      </c>
      <c r="B67" s="114">
        <v>3</v>
      </c>
      <c r="C67" s="115">
        <v>2337946</v>
      </c>
      <c r="D67" s="115">
        <v>265219</v>
      </c>
      <c r="E67" s="115">
        <v>16148</v>
      </c>
      <c r="F67" s="115">
        <v>2212</v>
      </c>
      <c r="G67" s="116">
        <v>344</v>
      </c>
      <c r="H67" s="116">
        <v>16</v>
      </c>
      <c r="I67" s="116">
        <v>25</v>
      </c>
      <c r="J67" s="115">
        <f t="shared" si="0"/>
        <v>2621910</v>
      </c>
      <c r="K67" s="117">
        <v>1722612</v>
      </c>
      <c r="L67" s="117">
        <v>1431883</v>
      </c>
      <c r="M67" s="117">
        <v>315114</v>
      </c>
      <c r="N67" s="117">
        <v>25185</v>
      </c>
      <c r="O67" s="117">
        <v>40733</v>
      </c>
      <c r="P67" s="117">
        <v>3210</v>
      </c>
      <c r="Q67" s="117">
        <v>89461.6</v>
      </c>
      <c r="R67" s="117">
        <v>3628198.6</v>
      </c>
      <c r="S67" s="118">
        <v>3992189</v>
      </c>
      <c r="T67" s="120">
        <v>0</v>
      </c>
      <c r="U67" s="118">
        <f t="shared" si="2"/>
        <v>3992189</v>
      </c>
    </row>
    <row r="68" spans="1:21" x14ac:dyDescent="0.25">
      <c r="A68" s="121">
        <v>1985</v>
      </c>
      <c r="B68" s="114">
        <v>4</v>
      </c>
      <c r="C68" s="115">
        <v>2331443</v>
      </c>
      <c r="D68" s="115">
        <v>266314</v>
      </c>
      <c r="E68" s="115">
        <v>16312</v>
      </c>
      <c r="F68" s="115">
        <v>2231</v>
      </c>
      <c r="G68" s="116">
        <v>344</v>
      </c>
      <c r="H68" s="116">
        <v>16</v>
      </c>
      <c r="I68" s="116">
        <v>25</v>
      </c>
      <c r="J68" s="115">
        <f t="shared" si="0"/>
        <v>2616685</v>
      </c>
      <c r="K68" s="117">
        <v>1630855</v>
      </c>
      <c r="L68" s="117">
        <v>1493052</v>
      </c>
      <c r="M68" s="117">
        <v>324666</v>
      </c>
      <c r="N68" s="117">
        <v>26029</v>
      </c>
      <c r="O68" s="117">
        <v>44483</v>
      </c>
      <c r="P68" s="117">
        <v>3485</v>
      </c>
      <c r="Q68" s="117">
        <v>79779.600000000006</v>
      </c>
      <c r="R68" s="117">
        <v>3602349.6</v>
      </c>
      <c r="S68" s="118">
        <v>3963360</v>
      </c>
      <c r="T68" s="120">
        <v>0</v>
      </c>
      <c r="U68" s="118">
        <f t="shared" si="2"/>
        <v>3963360</v>
      </c>
    </row>
    <row r="69" spans="1:21" x14ac:dyDescent="0.25">
      <c r="A69" s="121">
        <v>1985</v>
      </c>
      <c r="B69" s="114">
        <v>5</v>
      </c>
      <c r="C69" s="115">
        <v>2311963</v>
      </c>
      <c r="D69" s="115">
        <v>267273</v>
      </c>
      <c r="E69" s="115">
        <v>16396</v>
      </c>
      <c r="F69" s="115">
        <v>2251</v>
      </c>
      <c r="G69" s="116">
        <v>343</v>
      </c>
      <c r="H69" s="116">
        <v>16</v>
      </c>
      <c r="I69" s="116">
        <v>25</v>
      </c>
      <c r="J69" s="115">
        <f t="shared" si="0"/>
        <v>2598267</v>
      </c>
      <c r="K69" s="117">
        <v>1730337</v>
      </c>
      <c r="L69" s="117">
        <v>1573454</v>
      </c>
      <c r="M69" s="117">
        <v>322286</v>
      </c>
      <c r="N69" s="117">
        <v>26079</v>
      </c>
      <c r="O69" s="117">
        <v>45535</v>
      </c>
      <c r="P69" s="117">
        <v>3307</v>
      </c>
      <c r="Q69" s="117">
        <v>87246.1</v>
      </c>
      <c r="R69" s="117">
        <v>3788244.1</v>
      </c>
      <c r="S69" s="118">
        <v>4708368</v>
      </c>
      <c r="T69" s="120">
        <v>0</v>
      </c>
      <c r="U69" s="118">
        <f t="shared" si="2"/>
        <v>4708368</v>
      </c>
    </row>
    <row r="70" spans="1:21" x14ac:dyDescent="0.25">
      <c r="A70" s="121">
        <v>1985</v>
      </c>
      <c r="B70" s="114">
        <v>6</v>
      </c>
      <c r="C70" s="115">
        <v>2305501</v>
      </c>
      <c r="D70" s="115">
        <v>268209</v>
      </c>
      <c r="E70" s="115">
        <v>16390</v>
      </c>
      <c r="F70" s="115">
        <v>2261</v>
      </c>
      <c r="G70" s="116">
        <v>344</v>
      </c>
      <c r="H70" s="116">
        <v>21</v>
      </c>
      <c r="I70" s="116">
        <v>25</v>
      </c>
      <c r="J70" s="115">
        <f t="shared" ref="J70:J133" si="3">SUM(C70:I70)</f>
        <v>2592751</v>
      </c>
      <c r="K70" s="117">
        <v>2337534</v>
      </c>
      <c r="L70" s="117">
        <v>1776677</v>
      </c>
      <c r="M70" s="117">
        <v>329951</v>
      </c>
      <c r="N70" s="117">
        <v>25478</v>
      </c>
      <c r="O70" s="117">
        <v>47428</v>
      </c>
      <c r="P70" s="117">
        <v>4892</v>
      </c>
      <c r="Q70" s="117">
        <v>105206.39999999999</v>
      </c>
      <c r="R70" s="117">
        <v>4627166.4000000004</v>
      </c>
      <c r="S70" s="118">
        <v>5327215</v>
      </c>
      <c r="T70" s="120">
        <v>0</v>
      </c>
      <c r="U70" s="118">
        <f t="shared" si="2"/>
        <v>5327215</v>
      </c>
    </row>
    <row r="71" spans="1:21" x14ac:dyDescent="0.25">
      <c r="A71" s="121">
        <v>1985</v>
      </c>
      <c r="B71" s="114">
        <v>7</v>
      </c>
      <c r="C71" s="115">
        <v>2308316</v>
      </c>
      <c r="D71" s="115">
        <v>268932</v>
      </c>
      <c r="E71" s="115">
        <v>16419</v>
      </c>
      <c r="F71" s="115">
        <v>2277</v>
      </c>
      <c r="G71" s="116">
        <v>342</v>
      </c>
      <c r="H71" s="116">
        <v>21</v>
      </c>
      <c r="I71" s="116">
        <v>25</v>
      </c>
      <c r="J71" s="115">
        <f t="shared" si="3"/>
        <v>2596332</v>
      </c>
      <c r="K71" s="117">
        <v>2506946</v>
      </c>
      <c r="L71" s="117">
        <v>1775963</v>
      </c>
      <c r="M71" s="117">
        <v>324790</v>
      </c>
      <c r="N71" s="117">
        <v>25348</v>
      </c>
      <c r="O71" s="117">
        <v>58266</v>
      </c>
      <c r="P71" s="117">
        <v>5519</v>
      </c>
      <c r="Q71" s="117">
        <v>121452.6</v>
      </c>
      <c r="R71" s="117">
        <v>4818284.5999999996</v>
      </c>
      <c r="S71" s="118">
        <v>5255148</v>
      </c>
      <c r="T71" s="120">
        <v>0</v>
      </c>
      <c r="U71" s="118">
        <f t="shared" si="2"/>
        <v>5255148</v>
      </c>
    </row>
    <row r="72" spans="1:21" x14ac:dyDescent="0.25">
      <c r="A72" s="121">
        <v>1985</v>
      </c>
      <c r="B72" s="114">
        <v>8</v>
      </c>
      <c r="C72" s="115">
        <v>2314557</v>
      </c>
      <c r="D72" s="115">
        <v>269951</v>
      </c>
      <c r="E72" s="115">
        <v>16511</v>
      </c>
      <c r="F72" s="115">
        <v>2314</v>
      </c>
      <c r="G72" s="116">
        <v>342</v>
      </c>
      <c r="H72" s="116">
        <v>21</v>
      </c>
      <c r="I72" s="116">
        <v>25</v>
      </c>
      <c r="J72" s="115">
        <f t="shared" si="3"/>
        <v>2603721</v>
      </c>
      <c r="K72" s="117">
        <v>2554535</v>
      </c>
      <c r="L72" s="117">
        <v>1826150</v>
      </c>
      <c r="M72" s="117">
        <v>337365</v>
      </c>
      <c r="N72" s="117">
        <v>25480</v>
      </c>
      <c r="O72" s="117">
        <v>57133</v>
      </c>
      <c r="P72" s="117">
        <v>5074</v>
      </c>
      <c r="Q72" s="117">
        <v>121725.1</v>
      </c>
      <c r="R72" s="117">
        <v>4927462.0999999996</v>
      </c>
      <c r="S72" s="118">
        <v>5642344</v>
      </c>
      <c r="T72" s="120">
        <v>0</v>
      </c>
      <c r="U72" s="118">
        <f t="shared" si="2"/>
        <v>5642344</v>
      </c>
    </row>
    <row r="73" spans="1:21" x14ac:dyDescent="0.25">
      <c r="A73" s="121">
        <v>1985</v>
      </c>
      <c r="B73" s="114">
        <v>9</v>
      </c>
      <c r="C73" s="115">
        <v>2321993</v>
      </c>
      <c r="D73" s="115">
        <v>271052</v>
      </c>
      <c r="E73" s="115">
        <v>16753</v>
      </c>
      <c r="F73" s="115">
        <v>2330</v>
      </c>
      <c r="G73" s="116">
        <v>341</v>
      </c>
      <c r="H73" s="116">
        <v>21</v>
      </c>
      <c r="I73" s="116">
        <v>25</v>
      </c>
      <c r="J73" s="115">
        <f t="shared" si="3"/>
        <v>2612515</v>
      </c>
      <c r="K73" s="117">
        <v>2650347</v>
      </c>
      <c r="L73" s="117">
        <v>1861819</v>
      </c>
      <c r="M73" s="117">
        <v>315065</v>
      </c>
      <c r="N73" s="117">
        <v>25608</v>
      </c>
      <c r="O73" s="117">
        <v>54216</v>
      </c>
      <c r="P73" s="117">
        <v>5280</v>
      </c>
      <c r="Q73" s="117">
        <v>140262.39999999999</v>
      </c>
      <c r="R73" s="117">
        <v>5052597.4000000004</v>
      </c>
      <c r="S73" s="118">
        <v>5048330</v>
      </c>
      <c r="T73" s="120">
        <v>0</v>
      </c>
      <c r="U73" s="118">
        <f t="shared" si="2"/>
        <v>5048330</v>
      </c>
    </row>
    <row r="74" spans="1:21" x14ac:dyDescent="0.25">
      <c r="A74" s="121">
        <v>1985</v>
      </c>
      <c r="B74" s="114">
        <v>10</v>
      </c>
      <c r="C74" s="115">
        <v>2333966</v>
      </c>
      <c r="D74" s="115">
        <v>272027</v>
      </c>
      <c r="E74" s="115">
        <v>17032</v>
      </c>
      <c r="F74" s="115">
        <v>2388</v>
      </c>
      <c r="G74" s="116">
        <v>341</v>
      </c>
      <c r="H74" s="116">
        <v>21</v>
      </c>
      <c r="I74" s="116">
        <v>25</v>
      </c>
      <c r="J74" s="115">
        <f t="shared" si="3"/>
        <v>2625800</v>
      </c>
      <c r="K74" s="117">
        <v>2392266</v>
      </c>
      <c r="L74" s="117">
        <v>1826945</v>
      </c>
      <c r="M74" s="117">
        <v>346445</v>
      </c>
      <c r="N74" s="117">
        <v>26048</v>
      </c>
      <c r="O74" s="117">
        <v>54155</v>
      </c>
      <c r="P74" s="117">
        <v>5187</v>
      </c>
      <c r="Q74" s="117">
        <v>119380</v>
      </c>
      <c r="R74" s="117">
        <v>4770426</v>
      </c>
      <c r="S74" s="118">
        <v>5210541</v>
      </c>
      <c r="T74" s="120">
        <v>0</v>
      </c>
      <c r="U74" s="118">
        <f t="shared" ref="U74:U137" si="4">S74-T74-X74-Y74-Z74-AA74-AB74-AC74</f>
        <v>5210541</v>
      </c>
    </row>
    <row r="75" spans="1:21" x14ac:dyDescent="0.25">
      <c r="A75" s="121">
        <v>1985</v>
      </c>
      <c r="B75" s="114">
        <v>11</v>
      </c>
      <c r="C75" s="115">
        <v>2358999</v>
      </c>
      <c r="D75" s="115">
        <v>273567</v>
      </c>
      <c r="E75" s="115">
        <v>17117</v>
      </c>
      <c r="F75" s="115">
        <v>2388</v>
      </c>
      <c r="G75" s="116">
        <v>340</v>
      </c>
      <c r="H75" s="116">
        <v>21</v>
      </c>
      <c r="I75" s="116">
        <v>25</v>
      </c>
      <c r="J75" s="115">
        <f t="shared" si="3"/>
        <v>2652457</v>
      </c>
      <c r="K75" s="117">
        <v>2152173</v>
      </c>
      <c r="L75" s="117">
        <v>1757246</v>
      </c>
      <c r="M75" s="117">
        <v>326915</v>
      </c>
      <c r="N75" s="117">
        <v>25732</v>
      </c>
      <c r="O75" s="117">
        <v>51671</v>
      </c>
      <c r="P75" s="117">
        <v>5212</v>
      </c>
      <c r="Q75" s="117">
        <v>116526</v>
      </c>
      <c r="R75" s="117">
        <v>4435475</v>
      </c>
      <c r="S75" s="118">
        <v>4352634</v>
      </c>
      <c r="T75" s="120">
        <v>0</v>
      </c>
      <c r="U75" s="118">
        <f t="shared" si="4"/>
        <v>4352634</v>
      </c>
    </row>
    <row r="76" spans="1:21" x14ac:dyDescent="0.25">
      <c r="A76" s="121">
        <v>1985</v>
      </c>
      <c r="B76" s="114">
        <v>12</v>
      </c>
      <c r="C76" s="115">
        <v>2383376</v>
      </c>
      <c r="D76" s="115">
        <v>275095</v>
      </c>
      <c r="E76" s="115">
        <v>17170</v>
      </c>
      <c r="F76" s="115">
        <v>2403</v>
      </c>
      <c r="G76" s="116">
        <v>340</v>
      </c>
      <c r="H76" s="116">
        <v>21</v>
      </c>
      <c r="I76" s="116">
        <v>25</v>
      </c>
      <c r="J76" s="115">
        <f t="shared" si="3"/>
        <v>2678430</v>
      </c>
      <c r="K76" s="117">
        <v>1853180</v>
      </c>
      <c r="L76" s="117">
        <v>1623372</v>
      </c>
      <c r="M76" s="117">
        <v>329502</v>
      </c>
      <c r="N76" s="117">
        <v>25051</v>
      </c>
      <c r="O76" s="117">
        <v>45626</v>
      </c>
      <c r="P76" s="117">
        <v>5600</v>
      </c>
      <c r="Q76" s="117">
        <v>93708</v>
      </c>
      <c r="R76" s="117">
        <v>3976039</v>
      </c>
      <c r="S76" s="118">
        <v>4396122</v>
      </c>
      <c r="T76" s="120">
        <v>0</v>
      </c>
      <c r="U76" s="118">
        <f t="shared" si="4"/>
        <v>4396122</v>
      </c>
    </row>
    <row r="77" spans="1:21" x14ac:dyDescent="0.25">
      <c r="A77" s="121">
        <v>1986</v>
      </c>
      <c r="B77" s="114">
        <v>1</v>
      </c>
      <c r="C77" s="115">
        <v>2404837</v>
      </c>
      <c r="D77" s="115">
        <v>276196</v>
      </c>
      <c r="E77" s="115">
        <v>17228</v>
      </c>
      <c r="F77" s="115">
        <v>2421</v>
      </c>
      <c r="G77" s="116">
        <v>339</v>
      </c>
      <c r="H77" s="116">
        <v>21</v>
      </c>
      <c r="I77" s="116">
        <v>25</v>
      </c>
      <c r="J77" s="115">
        <f t="shared" si="3"/>
        <v>2701067</v>
      </c>
      <c r="K77" s="117">
        <v>2196136</v>
      </c>
      <c r="L77" s="117">
        <v>1486100</v>
      </c>
      <c r="M77" s="117">
        <v>256311</v>
      </c>
      <c r="N77" s="117">
        <v>25349</v>
      </c>
      <c r="O77" s="117">
        <v>44066</v>
      </c>
      <c r="P77" s="117">
        <v>5250</v>
      </c>
      <c r="Q77" s="117">
        <v>103207</v>
      </c>
      <c r="R77" s="117">
        <v>4116419</v>
      </c>
      <c r="S77" s="118">
        <v>4417634</v>
      </c>
      <c r="T77" s="120">
        <v>0</v>
      </c>
      <c r="U77" s="118">
        <f t="shared" si="4"/>
        <v>4417634</v>
      </c>
    </row>
    <row r="78" spans="1:21" x14ac:dyDescent="0.25">
      <c r="A78" s="121">
        <v>1986</v>
      </c>
      <c r="B78" s="114">
        <v>2</v>
      </c>
      <c r="C78" s="115">
        <v>2419630</v>
      </c>
      <c r="D78" s="115">
        <v>277438</v>
      </c>
      <c r="E78" s="115">
        <v>17266</v>
      </c>
      <c r="F78" s="115">
        <v>2431</v>
      </c>
      <c r="G78" s="116">
        <v>339</v>
      </c>
      <c r="H78" s="116">
        <v>21</v>
      </c>
      <c r="I78" s="116">
        <v>25</v>
      </c>
      <c r="J78" s="115">
        <f t="shared" si="3"/>
        <v>2717150</v>
      </c>
      <c r="K78" s="117">
        <v>1966607.3540000001</v>
      </c>
      <c r="L78" s="117">
        <v>1459178.5260000001</v>
      </c>
      <c r="M78" s="117">
        <v>316150</v>
      </c>
      <c r="N78" s="117">
        <v>25262</v>
      </c>
      <c r="O78" s="117">
        <v>42326</v>
      </c>
      <c r="P78" s="117">
        <v>4818</v>
      </c>
      <c r="Q78" s="117">
        <v>107444</v>
      </c>
      <c r="R78" s="117">
        <v>3921785.88</v>
      </c>
      <c r="S78" s="118">
        <v>3820430</v>
      </c>
      <c r="T78" s="120">
        <v>0</v>
      </c>
      <c r="U78" s="118">
        <f t="shared" si="4"/>
        <v>3820430</v>
      </c>
    </row>
    <row r="79" spans="1:21" x14ac:dyDescent="0.25">
      <c r="A79" s="121">
        <v>1986</v>
      </c>
      <c r="B79" s="114">
        <v>3</v>
      </c>
      <c r="C79" s="115">
        <v>2426373</v>
      </c>
      <c r="D79" s="115">
        <v>278956</v>
      </c>
      <c r="E79" s="115">
        <v>17288</v>
      </c>
      <c r="F79" s="115">
        <v>2445</v>
      </c>
      <c r="G79" s="116">
        <v>339</v>
      </c>
      <c r="H79" s="116">
        <v>21</v>
      </c>
      <c r="I79" s="116">
        <v>26</v>
      </c>
      <c r="J79" s="115">
        <f t="shared" si="3"/>
        <v>2725448</v>
      </c>
      <c r="K79" s="117">
        <v>1835692</v>
      </c>
      <c r="L79" s="117">
        <v>1481644</v>
      </c>
      <c r="M79" s="117">
        <v>329784</v>
      </c>
      <c r="N79" s="117">
        <v>25028</v>
      </c>
      <c r="O79" s="117">
        <v>41295</v>
      </c>
      <c r="P79" s="117">
        <v>5284</v>
      </c>
      <c r="Q79" s="117">
        <v>88063</v>
      </c>
      <c r="R79" s="117">
        <v>3806790</v>
      </c>
      <c r="S79" s="118">
        <v>4366669</v>
      </c>
      <c r="T79" s="120">
        <v>0</v>
      </c>
      <c r="U79" s="118">
        <f t="shared" si="4"/>
        <v>4366669</v>
      </c>
    </row>
    <row r="80" spans="1:21" x14ac:dyDescent="0.25">
      <c r="A80" s="121">
        <v>1986</v>
      </c>
      <c r="B80" s="114">
        <v>4</v>
      </c>
      <c r="C80" s="115">
        <v>2417631</v>
      </c>
      <c r="D80" s="115">
        <v>280351</v>
      </c>
      <c r="E80" s="115">
        <v>17322</v>
      </c>
      <c r="F80" s="115">
        <v>2462</v>
      </c>
      <c r="G80" s="116">
        <v>339</v>
      </c>
      <c r="H80" s="116">
        <v>21</v>
      </c>
      <c r="I80" s="116">
        <v>26</v>
      </c>
      <c r="J80" s="115">
        <f t="shared" si="3"/>
        <v>2718152</v>
      </c>
      <c r="K80" s="117">
        <v>1776384.068</v>
      </c>
      <c r="L80" s="117">
        <v>1578246.3049999999</v>
      </c>
      <c r="M80" s="117">
        <v>330185.75300000003</v>
      </c>
      <c r="N80" s="117">
        <v>25412</v>
      </c>
      <c r="O80" s="117">
        <v>43128</v>
      </c>
      <c r="P80" s="117">
        <v>5409</v>
      </c>
      <c r="Q80" s="117">
        <v>89954</v>
      </c>
      <c r="R80" s="117">
        <v>3848719.1259999997</v>
      </c>
      <c r="S80" s="118">
        <v>4032295</v>
      </c>
      <c r="T80" s="120">
        <v>0</v>
      </c>
      <c r="U80" s="118">
        <f t="shared" si="4"/>
        <v>4032295</v>
      </c>
    </row>
    <row r="81" spans="1:21" x14ac:dyDescent="0.25">
      <c r="A81" s="121">
        <v>1986</v>
      </c>
      <c r="B81" s="114">
        <v>5</v>
      </c>
      <c r="C81" s="115">
        <v>2398656</v>
      </c>
      <c r="D81" s="115">
        <v>281688</v>
      </c>
      <c r="E81" s="115">
        <v>17346</v>
      </c>
      <c r="F81" s="115">
        <v>2488</v>
      </c>
      <c r="G81" s="116">
        <v>339</v>
      </c>
      <c r="H81" s="116">
        <v>22</v>
      </c>
      <c r="I81" s="116">
        <v>26</v>
      </c>
      <c r="J81" s="115">
        <f t="shared" si="3"/>
        <v>2700565</v>
      </c>
      <c r="K81" s="117">
        <v>1716258.6170000001</v>
      </c>
      <c r="L81" s="117">
        <v>1623173.1830000002</v>
      </c>
      <c r="M81" s="117">
        <v>339073.98300000001</v>
      </c>
      <c r="N81" s="117">
        <v>25315</v>
      </c>
      <c r="O81" s="117">
        <v>48173</v>
      </c>
      <c r="P81" s="117">
        <v>5644</v>
      </c>
      <c r="Q81" s="117">
        <v>92217</v>
      </c>
      <c r="R81" s="117">
        <v>3849854.7830000003</v>
      </c>
      <c r="S81" s="118">
        <v>4682014</v>
      </c>
      <c r="T81" s="120">
        <v>0</v>
      </c>
      <c r="U81" s="118">
        <f t="shared" si="4"/>
        <v>4682014</v>
      </c>
    </row>
    <row r="82" spans="1:21" x14ac:dyDescent="0.25">
      <c r="A82" s="121">
        <v>1986</v>
      </c>
      <c r="B82" s="114">
        <v>6</v>
      </c>
      <c r="C82" s="115">
        <v>2394417</v>
      </c>
      <c r="D82" s="115">
        <v>282929</v>
      </c>
      <c r="E82" s="115">
        <v>17300</v>
      </c>
      <c r="F82" s="115">
        <v>2503</v>
      </c>
      <c r="G82" s="116">
        <v>339</v>
      </c>
      <c r="H82" s="116">
        <v>22</v>
      </c>
      <c r="I82" s="116">
        <v>14</v>
      </c>
      <c r="J82" s="115">
        <f t="shared" si="3"/>
        <v>2697524</v>
      </c>
      <c r="K82" s="117">
        <v>2257272</v>
      </c>
      <c r="L82" s="117">
        <v>1840760</v>
      </c>
      <c r="M82" s="117">
        <v>356553</v>
      </c>
      <c r="N82" s="117">
        <v>25342</v>
      </c>
      <c r="O82" s="117">
        <v>47296</v>
      </c>
      <c r="P82" s="117">
        <v>6413</v>
      </c>
      <c r="Q82" s="117">
        <v>68743</v>
      </c>
      <c r="R82" s="117">
        <v>4602379</v>
      </c>
      <c r="S82" s="118">
        <v>5153069</v>
      </c>
      <c r="T82" s="120">
        <v>0</v>
      </c>
      <c r="U82" s="118">
        <f t="shared" si="4"/>
        <v>5153069</v>
      </c>
    </row>
    <row r="83" spans="1:21" x14ac:dyDescent="0.25">
      <c r="A83" s="121">
        <v>1986</v>
      </c>
      <c r="B83" s="114">
        <v>7</v>
      </c>
      <c r="C83" s="115">
        <v>2397267</v>
      </c>
      <c r="D83" s="115">
        <v>284135</v>
      </c>
      <c r="E83" s="115">
        <v>17267</v>
      </c>
      <c r="F83" s="115">
        <v>2513</v>
      </c>
      <c r="G83" s="116">
        <v>338</v>
      </c>
      <c r="H83" s="116">
        <v>22</v>
      </c>
      <c r="I83" s="116">
        <v>14</v>
      </c>
      <c r="J83" s="115">
        <f t="shared" si="3"/>
        <v>2701556</v>
      </c>
      <c r="K83" s="117">
        <v>2559210</v>
      </c>
      <c r="L83" s="117">
        <v>1886614</v>
      </c>
      <c r="M83" s="117">
        <v>333300</v>
      </c>
      <c r="N83" s="117">
        <v>25261</v>
      </c>
      <c r="O83" s="117">
        <v>49784</v>
      </c>
      <c r="P83" s="117">
        <v>6224</v>
      </c>
      <c r="Q83" s="117">
        <v>77830</v>
      </c>
      <c r="R83" s="117">
        <v>4938223</v>
      </c>
      <c r="S83" s="118">
        <v>5713727</v>
      </c>
      <c r="T83" s="120">
        <v>0</v>
      </c>
      <c r="U83" s="118">
        <f t="shared" si="4"/>
        <v>5713727</v>
      </c>
    </row>
    <row r="84" spans="1:21" x14ac:dyDescent="0.25">
      <c r="A84" s="121">
        <v>1986</v>
      </c>
      <c r="B84" s="114">
        <v>8</v>
      </c>
      <c r="C84" s="115">
        <v>2404270</v>
      </c>
      <c r="D84" s="115">
        <v>285360</v>
      </c>
      <c r="E84" s="115">
        <v>17304</v>
      </c>
      <c r="F84" s="115">
        <v>2519</v>
      </c>
      <c r="G84" s="116">
        <v>337</v>
      </c>
      <c r="H84" s="116">
        <v>22</v>
      </c>
      <c r="I84" s="116">
        <v>14</v>
      </c>
      <c r="J84" s="115">
        <f t="shared" si="3"/>
        <v>2709826</v>
      </c>
      <c r="K84" s="117">
        <v>2892793</v>
      </c>
      <c r="L84" s="117">
        <v>1990604</v>
      </c>
      <c r="M84" s="117">
        <v>342859</v>
      </c>
      <c r="N84" s="117">
        <v>24820</v>
      </c>
      <c r="O84" s="117">
        <v>53811</v>
      </c>
      <c r="P84" s="117">
        <v>6525</v>
      </c>
      <c r="Q84" s="117">
        <v>93859</v>
      </c>
      <c r="R84" s="117">
        <v>5405271</v>
      </c>
      <c r="S84" s="118">
        <v>5897923</v>
      </c>
      <c r="T84" s="120">
        <v>0</v>
      </c>
      <c r="U84" s="118">
        <f t="shared" si="4"/>
        <v>5897923</v>
      </c>
    </row>
    <row r="85" spans="1:21" x14ac:dyDescent="0.25">
      <c r="A85" s="121">
        <v>1986</v>
      </c>
      <c r="B85" s="114">
        <v>9</v>
      </c>
      <c r="C85" s="115">
        <v>2414374</v>
      </c>
      <c r="D85" s="115">
        <v>286428</v>
      </c>
      <c r="E85" s="115">
        <v>17399</v>
      </c>
      <c r="F85" s="115">
        <v>2527</v>
      </c>
      <c r="G85" s="116">
        <v>337</v>
      </c>
      <c r="H85" s="116">
        <v>22</v>
      </c>
      <c r="I85" s="116">
        <v>14</v>
      </c>
      <c r="J85" s="115">
        <f t="shared" si="3"/>
        <v>2721101</v>
      </c>
      <c r="K85" s="117">
        <v>2902273</v>
      </c>
      <c r="L85" s="117">
        <v>2013409</v>
      </c>
      <c r="M85" s="117">
        <v>335860</v>
      </c>
      <c r="N85" s="117">
        <v>24860</v>
      </c>
      <c r="O85" s="117">
        <v>51918</v>
      </c>
      <c r="P85" s="117">
        <v>6874</v>
      </c>
      <c r="Q85" s="117">
        <v>84355</v>
      </c>
      <c r="R85" s="117">
        <v>5419549</v>
      </c>
      <c r="S85" s="118">
        <v>5692598</v>
      </c>
      <c r="T85" s="120">
        <v>0</v>
      </c>
      <c r="U85" s="118">
        <f t="shared" si="4"/>
        <v>5692598</v>
      </c>
    </row>
    <row r="86" spans="1:21" x14ac:dyDescent="0.25">
      <c r="A86" s="121">
        <v>1986</v>
      </c>
      <c r="B86" s="114">
        <v>10</v>
      </c>
      <c r="C86" s="115">
        <v>2426991</v>
      </c>
      <c r="D86" s="115">
        <v>288044</v>
      </c>
      <c r="E86" s="115">
        <v>17469</v>
      </c>
      <c r="F86" s="115">
        <v>2533</v>
      </c>
      <c r="G86" s="116">
        <v>338</v>
      </c>
      <c r="H86" s="116">
        <v>22</v>
      </c>
      <c r="I86" s="116">
        <v>14</v>
      </c>
      <c r="J86" s="115">
        <f t="shared" si="3"/>
        <v>2735411</v>
      </c>
      <c r="K86" s="117">
        <v>2684059</v>
      </c>
      <c r="L86" s="117">
        <v>1939607</v>
      </c>
      <c r="M86" s="117">
        <v>332992</v>
      </c>
      <c r="N86" s="117">
        <v>25420</v>
      </c>
      <c r="O86" s="117">
        <v>49249</v>
      </c>
      <c r="P86" s="117">
        <v>6557</v>
      </c>
      <c r="Q86" s="117">
        <v>89175</v>
      </c>
      <c r="R86" s="117">
        <v>5127059</v>
      </c>
      <c r="S86" s="118">
        <v>5300178</v>
      </c>
      <c r="T86" s="120">
        <v>0</v>
      </c>
      <c r="U86" s="118">
        <f t="shared" si="4"/>
        <v>5300178</v>
      </c>
    </row>
    <row r="87" spans="1:21" x14ac:dyDescent="0.25">
      <c r="A87" s="121">
        <v>1986</v>
      </c>
      <c r="B87" s="114">
        <v>11</v>
      </c>
      <c r="C87" s="115">
        <v>2453173</v>
      </c>
      <c r="D87" s="115">
        <v>289657</v>
      </c>
      <c r="E87" s="115">
        <v>17640</v>
      </c>
      <c r="F87" s="115">
        <v>2545</v>
      </c>
      <c r="G87" s="116">
        <v>338</v>
      </c>
      <c r="H87" s="116">
        <v>22</v>
      </c>
      <c r="I87" s="116">
        <v>14</v>
      </c>
      <c r="J87" s="115">
        <f t="shared" si="3"/>
        <v>2763389</v>
      </c>
      <c r="K87" s="117">
        <v>2247195</v>
      </c>
      <c r="L87" s="117">
        <v>1882618</v>
      </c>
      <c r="M87" s="117">
        <v>323205</v>
      </c>
      <c r="N87" s="117">
        <v>24266</v>
      </c>
      <c r="O87" s="117">
        <v>51421</v>
      </c>
      <c r="P87" s="117">
        <v>6618</v>
      </c>
      <c r="Q87" s="117">
        <v>71359</v>
      </c>
      <c r="R87" s="117">
        <v>4606682</v>
      </c>
      <c r="S87" s="118">
        <v>4922908</v>
      </c>
      <c r="T87" s="120">
        <v>0</v>
      </c>
      <c r="U87" s="118">
        <f t="shared" si="4"/>
        <v>4922908</v>
      </c>
    </row>
    <row r="88" spans="1:21" x14ac:dyDescent="0.25">
      <c r="A88" s="121">
        <v>1986</v>
      </c>
      <c r="B88" s="114">
        <v>12</v>
      </c>
      <c r="C88" s="115">
        <v>2479611</v>
      </c>
      <c r="D88" s="115">
        <v>291301</v>
      </c>
      <c r="E88" s="115">
        <v>17636</v>
      </c>
      <c r="F88" s="115">
        <v>2553</v>
      </c>
      <c r="G88" s="116">
        <v>338</v>
      </c>
      <c r="H88" s="116">
        <v>22</v>
      </c>
      <c r="I88" s="116">
        <v>14</v>
      </c>
      <c r="J88" s="115">
        <f t="shared" si="3"/>
        <v>2791475</v>
      </c>
      <c r="K88" s="117">
        <v>2184161.5470000003</v>
      </c>
      <c r="L88" s="117">
        <v>1895638.226</v>
      </c>
      <c r="M88" s="117">
        <v>343272.19</v>
      </c>
      <c r="N88" s="117">
        <v>25160.544000000002</v>
      </c>
      <c r="O88" s="117">
        <v>48461.415999999997</v>
      </c>
      <c r="P88" s="117">
        <v>7340</v>
      </c>
      <c r="Q88" s="117">
        <v>74056</v>
      </c>
      <c r="R88" s="117">
        <v>4578089.9230000004</v>
      </c>
      <c r="S88" s="118">
        <v>4453767</v>
      </c>
      <c r="T88" s="120">
        <v>0</v>
      </c>
      <c r="U88" s="118">
        <f t="shared" si="4"/>
        <v>4453767</v>
      </c>
    </row>
    <row r="89" spans="1:21" x14ac:dyDescent="0.25">
      <c r="A89" s="121">
        <v>1987</v>
      </c>
      <c r="B89" s="114">
        <v>1</v>
      </c>
      <c r="C89" s="115">
        <v>2500834</v>
      </c>
      <c r="D89" s="115">
        <v>292528</v>
      </c>
      <c r="E89" s="115">
        <v>17486</v>
      </c>
      <c r="F89" s="115">
        <v>2564</v>
      </c>
      <c r="G89" s="116">
        <v>338</v>
      </c>
      <c r="H89" s="116">
        <v>22</v>
      </c>
      <c r="I89" s="116">
        <v>14</v>
      </c>
      <c r="J89" s="115">
        <f t="shared" si="3"/>
        <v>2813786</v>
      </c>
      <c r="K89" s="117">
        <v>2129354.2919999999</v>
      </c>
      <c r="L89" s="117">
        <v>1672496.1109999998</v>
      </c>
      <c r="M89" s="117">
        <v>322461.09599999996</v>
      </c>
      <c r="N89" s="117">
        <v>25112.510000000002</v>
      </c>
      <c r="O89" s="117">
        <v>44170.298000000003</v>
      </c>
      <c r="P89" s="117">
        <v>6692</v>
      </c>
      <c r="Q89" s="117">
        <v>76300.923999999999</v>
      </c>
      <c r="R89" s="117">
        <v>4276587.2309999997</v>
      </c>
      <c r="S89" s="118">
        <v>4683971</v>
      </c>
      <c r="T89" s="120">
        <v>0</v>
      </c>
      <c r="U89" s="118">
        <f t="shared" si="4"/>
        <v>4683971</v>
      </c>
    </row>
    <row r="90" spans="1:21" x14ac:dyDescent="0.25">
      <c r="A90" s="121">
        <v>1987</v>
      </c>
      <c r="B90" s="114">
        <v>2</v>
      </c>
      <c r="C90" s="115">
        <v>2515438</v>
      </c>
      <c r="D90" s="115">
        <v>293988</v>
      </c>
      <c r="E90" s="115">
        <v>17514</v>
      </c>
      <c r="F90" s="115">
        <v>2588</v>
      </c>
      <c r="G90" s="116">
        <v>338</v>
      </c>
      <c r="H90" s="116">
        <v>22</v>
      </c>
      <c r="I90" s="116">
        <v>14</v>
      </c>
      <c r="J90" s="115">
        <f t="shared" si="3"/>
        <v>2829902</v>
      </c>
      <c r="K90" s="117">
        <v>2051777.798</v>
      </c>
      <c r="L90" s="117">
        <v>1542685.0290000001</v>
      </c>
      <c r="M90" s="117">
        <v>323171.13099999999</v>
      </c>
      <c r="N90" s="117">
        <v>25328.992000000002</v>
      </c>
      <c r="O90" s="117">
        <v>42267.781000000003</v>
      </c>
      <c r="P90" s="117">
        <v>5747</v>
      </c>
      <c r="Q90" s="117">
        <v>79245.933000000005</v>
      </c>
      <c r="R90" s="117">
        <v>4070223.6640000003</v>
      </c>
      <c r="S90" s="118">
        <v>4073405</v>
      </c>
      <c r="T90" s="120">
        <v>0</v>
      </c>
      <c r="U90" s="118">
        <f t="shared" si="4"/>
        <v>4073405</v>
      </c>
    </row>
    <row r="91" spans="1:21" x14ac:dyDescent="0.25">
      <c r="A91" s="121">
        <v>1987</v>
      </c>
      <c r="B91" s="114">
        <v>3</v>
      </c>
      <c r="C91" s="115">
        <v>2524600</v>
      </c>
      <c r="D91" s="115">
        <v>295482</v>
      </c>
      <c r="E91" s="115">
        <v>17591</v>
      </c>
      <c r="F91" s="115">
        <v>2608</v>
      </c>
      <c r="G91" s="116">
        <v>338</v>
      </c>
      <c r="H91" s="116">
        <v>22</v>
      </c>
      <c r="I91" s="116">
        <v>14</v>
      </c>
      <c r="J91" s="115">
        <f t="shared" si="3"/>
        <v>2840655</v>
      </c>
      <c r="K91" s="117">
        <v>1832554.6660000002</v>
      </c>
      <c r="L91" s="117">
        <v>1598708.9659999998</v>
      </c>
      <c r="M91" s="117">
        <v>323947.40100000001</v>
      </c>
      <c r="N91" s="117">
        <v>25192.553</v>
      </c>
      <c r="O91" s="117">
        <v>43512.781999999992</v>
      </c>
      <c r="P91" s="117">
        <v>6005</v>
      </c>
      <c r="Q91" s="117">
        <v>70923.202999999994</v>
      </c>
      <c r="R91" s="117">
        <v>3900844.5710000005</v>
      </c>
      <c r="S91" s="118">
        <v>4450507</v>
      </c>
      <c r="T91" s="120">
        <v>0</v>
      </c>
      <c r="U91" s="118">
        <f t="shared" si="4"/>
        <v>4450507</v>
      </c>
    </row>
    <row r="92" spans="1:21" x14ac:dyDescent="0.25">
      <c r="A92" s="121">
        <v>1987</v>
      </c>
      <c r="B92" s="114">
        <v>4</v>
      </c>
      <c r="C92" s="115">
        <v>2519040</v>
      </c>
      <c r="D92" s="115">
        <v>296921</v>
      </c>
      <c r="E92" s="115">
        <v>17606</v>
      </c>
      <c r="F92" s="115">
        <v>2628</v>
      </c>
      <c r="G92" s="116">
        <v>337</v>
      </c>
      <c r="H92" s="116">
        <v>22</v>
      </c>
      <c r="I92" s="116">
        <v>14</v>
      </c>
      <c r="J92" s="115">
        <f t="shared" si="3"/>
        <v>2836568</v>
      </c>
      <c r="K92" s="117">
        <v>1847216.7220000001</v>
      </c>
      <c r="L92" s="117">
        <v>1617858.5600000001</v>
      </c>
      <c r="M92" s="117">
        <v>312302.38499999995</v>
      </c>
      <c r="N92" s="117">
        <v>24777.06</v>
      </c>
      <c r="O92" s="117">
        <v>43430.840000000004</v>
      </c>
      <c r="P92" s="117">
        <v>5823</v>
      </c>
      <c r="Q92" s="117">
        <v>79700.955000000002</v>
      </c>
      <c r="R92" s="117">
        <v>3931109.5219999999</v>
      </c>
      <c r="S92" s="118">
        <v>4351514</v>
      </c>
      <c r="T92" s="120">
        <v>0</v>
      </c>
      <c r="U92" s="118">
        <f t="shared" si="4"/>
        <v>4351514</v>
      </c>
    </row>
    <row r="93" spans="1:21" x14ac:dyDescent="0.25">
      <c r="A93" s="121">
        <v>1987</v>
      </c>
      <c r="B93" s="114">
        <v>5</v>
      </c>
      <c r="C93" s="115">
        <v>2499447</v>
      </c>
      <c r="D93" s="115">
        <v>298296</v>
      </c>
      <c r="E93" s="115">
        <v>17644</v>
      </c>
      <c r="F93" s="115">
        <v>2644</v>
      </c>
      <c r="G93" s="116">
        <v>338</v>
      </c>
      <c r="H93" s="116">
        <v>22</v>
      </c>
      <c r="I93" s="116">
        <v>14</v>
      </c>
      <c r="J93" s="115">
        <f t="shared" si="3"/>
        <v>2818405</v>
      </c>
      <c r="K93" s="117">
        <v>2009626.1360000002</v>
      </c>
      <c r="L93" s="117">
        <v>1796630.023</v>
      </c>
      <c r="M93" s="117">
        <v>347605.05599999998</v>
      </c>
      <c r="N93" s="117">
        <v>25396.881000000001</v>
      </c>
      <c r="O93" s="117">
        <v>54200.663</v>
      </c>
      <c r="P93" s="117">
        <v>6906</v>
      </c>
      <c r="Q93" s="117">
        <v>75682.426999999996</v>
      </c>
      <c r="R93" s="117">
        <v>4316047.1859999998</v>
      </c>
      <c r="S93" s="118">
        <v>5138836</v>
      </c>
      <c r="T93" s="120">
        <v>0</v>
      </c>
      <c r="U93" s="118">
        <f t="shared" si="4"/>
        <v>5138836</v>
      </c>
    </row>
    <row r="94" spans="1:21" x14ac:dyDescent="0.25">
      <c r="A94" s="121">
        <v>1987</v>
      </c>
      <c r="B94" s="114">
        <v>6</v>
      </c>
      <c r="C94" s="115">
        <v>2495122</v>
      </c>
      <c r="D94" s="115">
        <v>299118</v>
      </c>
      <c r="E94" s="115">
        <v>17609</v>
      </c>
      <c r="F94" s="115">
        <v>2674</v>
      </c>
      <c r="G94" s="116">
        <v>338</v>
      </c>
      <c r="H94" s="116">
        <v>22</v>
      </c>
      <c r="I94" s="116">
        <v>14</v>
      </c>
      <c r="J94" s="115">
        <f t="shared" si="3"/>
        <v>2814897</v>
      </c>
      <c r="K94" s="117">
        <v>2511202.6429999997</v>
      </c>
      <c r="L94" s="117">
        <v>2009725.9</v>
      </c>
      <c r="M94" s="117">
        <v>345829.19199999998</v>
      </c>
      <c r="N94" s="117">
        <v>25383.592999999997</v>
      </c>
      <c r="O94" s="117">
        <v>52899.499000000003</v>
      </c>
      <c r="P94" s="117">
        <v>6661</v>
      </c>
      <c r="Q94" s="117">
        <v>89092.346000000005</v>
      </c>
      <c r="R94" s="117">
        <v>5040794.1729999995</v>
      </c>
      <c r="S94" s="118">
        <v>5967606</v>
      </c>
      <c r="T94" s="120">
        <v>0</v>
      </c>
      <c r="U94" s="118">
        <f t="shared" si="4"/>
        <v>5967606</v>
      </c>
    </row>
    <row r="95" spans="1:21" x14ac:dyDescent="0.25">
      <c r="A95" s="121">
        <v>1987</v>
      </c>
      <c r="B95" s="114">
        <v>7</v>
      </c>
      <c r="C95" s="115">
        <v>2499420</v>
      </c>
      <c r="D95" s="115">
        <v>300214</v>
      </c>
      <c r="E95" s="115">
        <v>17645</v>
      </c>
      <c r="F95" s="115">
        <v>2706</v>
      </c>
      <c r="G95" s="116">
        <v>338</v>
      </c>
      <c r="H95" s="116">
        <v>22</v>
      </c>
      <c r="I95" s="116">
        <v>14</v>
      </c>
      <c r="J95" s="115">
        <f t="shared" si="3"/>
        <v>2820359</v>
      </c>
      <c r="K95" s="117">
        <v>3072761.7969999998</v>
      </c>
      <c r="L95" s="117">
        <v>2122035.173</v>
      </c>
      <c r="M95" s="117">
        <v>339463.94799999997</v>
      </c>
      <c r="N95" s="117">
        <v>25558.024000000001</v>
      </c>
      <c r="O95" s="117">
        <v>58384.483999999997</v>
      </c>
      <c r="P95" s="117">
        <v>6692</v>
      </c>
      <c r="Q95" s="117">
        <v>88231.342999999993</v>
      </c>
      <c r="R95" s="117">
        <v>5713126.7690000003</v>
      </c>
      <c r="S95" s="118">
        <v>6395489</v>
      </c>
      <c r="T95" s="120">
        <v>0</v>
      </c>
      <c r="U95" s="118">
        <f t="shared" si="4"/>
        <v>6395489</v>
      </c>
    </row>
    <row r="96" spans="1:21" x14ac:dyDescent="0.25">
      <c r="A96" s="121">
        <v>1987</v>
      </c>
      <c r="B96" s="114">
        <v>8</v>
      </c>
      <c r="C96" s="115">
        <v>2507238</v>
      </c>
      <c r="D96" s="115">
        <v>301154</v>
      </c>
      <c r="E96" s="115">
        <v>17821</v>
      </c>
      <c r="F96" s="115">
        <v>2718</v>
      </c>
      <c r="G96" s="116">
        <v>336</v>
      </c>
      <c r="H96" s="116">
        <v>22</v>
      </c>
      <c r="I96" s="116">
        <v>14</v>
      </c>
      <c r="J96" s="115">
        <f t="shared" si="3"/>
        <v>2829303</v>
      </c>
      <c r="K96" s="117">
        <v>3184896.0639999998</v>
      </c>
      <c r="L96" s="117">
        <v>2156022.227</v>
      </c>
      <c r="M96" s="117">
        <v>345046.02899999998</v>
      </c>
      <c r="N96" s="117">
        <v>25276.616999999998</v>
      </c>
      <c r="O96" s="117">
        <v>57477.804000000004</v>
      </c>
      <c r="P96" s="117">
        <v>7074</v>
      </c>
      <c r="Q96" s="117">
        <v>86517.960999999996</v>
      </c>
      <c r="R96" s="117">
        <v>5862310.7019999987</v>
      </c>
      <c r="S96" s="118">
        <v>6700882</v>
      </c>
      <c r="T96" s="120">
        <v>0</v>
      </c>
      <c r="U96" s="118">
        <f t="shared" si="4"/>
        <v>6700882</v>
      </c>
    </row>
    <row r="97" spans="1:21" x14ac:dyDescent="0.25">
      <c r="A97" s="121">
        <v>1987</v>
      </c>
      <c r="B97" s="114">
        <v>9</v>
      </c>
      <c r="C97" s="115">
        <v>2515645</v>
      </c>
      <c r="D97" s="115">
        <v>302458</v>
      </c>
      <c r="E97" s="115">
        <v>18031</v>
      </c>
      <c r="F97" s="115">
        <v>2739</v>
      </c>
      <c r="G97" s="116">
        <v>336</v>
      </c>
      <c r="H97" s="116">
        <v>22</v>
      </c>
      <c r="I97" s="116">
        <v>14</v>
      </c>
      <c r="J97" s="115">
        <f t="shared" si="3"/>
        <v>2839245</v>
      </c>
      <c r="K97" s="117">
        <v>3218530.7009999999</v>
      </c>
      <c r="L97" s="117">
        <v>2226537.7179999999</v>
      </c>
      <c r="M97" s="117">
        <v>336489.07499999995</v>
      </c>
      <c r="N97" s="117">
        <v>25115.675999999999</v>
      </c>
      <c r="O97" s="117">
        <v>57244.415000000001</v>
      </c>
      <c r="P97" s="117">
        <v>6788</v>
      </c>
      <c r="Q97" s="117">
        <v>93223.709000000003</v>
      </c>
      <c r="R97" s="117">
        <v>5963929.2939999998</v>
      </c>
      <c r="S97" s="118">
        <v>6035909</v>
      </c>
      <c r="T97" s="120">
        <v>0</v>
      </c>
      <c r="U97" s="118">
        <f t="shared" si="4"/>
        <v>6035909</v>
      </c>
    </row>
    <row r="98" spans="1:21" x14ac:dyDescent="0.25">
      <c r="A98" s="121">
        <v>1987</v>
      </c>
      <c r="B98" s="114">
        <v>10</v>
      </c>
      <c r="C98" s="115">
        <v>2527839</v>
      </c>
      <c r="D98" s="115">
        <v>303710</v>
      </c>
      <c r="E98" s="115">
        <v>18215</v>
      </c>
      <c r="F98" s="115">
        <v>2750</v>
      </c>
      <c r="G98" s="116">
        <v>336</v>
      </c>
      <c r="H98" s="116">
        <v>22</v>
      </c>
      <c r="I98" s="116">
        <v>14</v>
      </c>
      <c r="J98" s="115">
        <f t="shared" si="3"/>
        <v>2852886</v>
      </c>
      <c r="K98" s="117">
        <v>2514719.9619999998</v>
      </c>
      <c r="L98" s="117">
        <v>2003580.0929999999</v>
      </c>
      <c r="M98" s="117">
        <v>326051.20299999998</v>
      </c>
      <c r="N98" s="117">
        <v>25117.556</v>
      </c>
      <c r="O98" s="117">
        <v>53162.241000000009</v>
      </c>
      <c r="P98" s="117">
        <v>6490</v>
      </c>
      <c r="Q98" s="117">
        <v>84449.418000000005</v>
      </c>
      <c r="R98" s="117">
        <v>5013570.4729999993</v>
      </c>
      <c r="S98" s="118">
        <v>4923613</v>
      </c>
      <c r="T98" s="120">
        <v>0</v>
      </c>
      <c r="U98" s="118">
        <f t="shared" si="4"/>
        <v>4923613</v>
      </c>
    </row>
    <row r="99" spans="1:21" x14ac:dyDescent="0.25">
      <c r="A99" s="121">
        <v>1987</v>
      </c>
      <c r="B99" s="114">
        <v>11</v>
      </c>
      <c r="C99" s="115">
        <v>2552971</v>
      </c>
      <c r="D99" s="115">
        <v>305179</v>
      </c>
      <c r="E99" s="115">
        <v>18349</v>
      </c>
      <c r="F99" s="115">
        <v>2774</v>
      </c>
      <c r="G99" s="116">
        <v>335</v>
      </c>
      <c r="H99" s="116">
        <v>22</v>
      </c>
      <c r="I99" s="116">
        <v>14</v>
      </c>
      <c r="J99" s="115">
        <f t="shared" si="3"/>
        <v>2879644</v>
      </c>
      <c r="K99" s="117">
        <v>1987324.6160000002</v>
      </c>
      <c r="L99" s="117">
        <v>1864100.8430000001</v>
      </c>
      <c r="M99" s="117">
        <v>313787.95699999999</v>
      </c>
      <c r="N99" s="117">
        <v>25519.583999999999</v>
      </c>
      <c r="O99" s="117">
        <v>49800.496999999996</v>
      </c>
      <c r="P99" s="117">
        <v>6696</v>
      </c>
      <c r="Q99" s="117">
        <v>59607.542999999998</v>
      </c>
      <c r="R99" s="117">
        <v>4306837.04</v>
      </c>
      <c r="S99" s="118">
        <v>4636226</v>
      </c>
      <c r="T99" s="120">
        <v>0</v>
      </c>
      <c r="U99" s="118">
        <f t="shared" si="4"/>
        <v>4636226</v>
      </c>
    </row>
    <row r="100" spans="1:21" x14ac:dyDescent="0.25">
      <c r="A100" s="121">
        <v>1987</v>
      </c>
      <c r="B100" s="114">
        <v>12</v>
      </c>
      <c r="C100" s="115">
        <v>2578756</v>
      </c>
      <c r="D100" s="115">
        <v>306538</v>
      </c>
      <c r="E100" s="115">
        <v>18377</v>
      </c>
      <c r="F100" s="115">
        <v>2788</v>
      </c>
      <c r="G100" s="116">
        <v>334</v>
      </c>
      <c r="H100" s="116">
        <v>22</v>
      </c>
      <c r="I100" s="116">
        <v>14</v>
      </c>
      <c r="J100" s="115">
        <f t="shared" si="3"/>
        <v>2906829</v>
      </c>
      <c r="K100" s="117">
        <v>1970209.74</v>
      </c>
      <c r="L100" s="117">
        <v>1761307.4669999999</v>
      </c>
      <c r="M100" s="117">
        <v>326067.99199999997</v>
      </c>
      <c r="N100" s="117">
        <v>25103.069</v>
      </c>
      <c r="O100" s="117">
        <v>45934.001000000004</v>
      </c>
      <c r="P100" s="117">
        <v>6231</v>
      </c>
      <c r="Q100" s="117">
        <v>61293.277999999998</v>
      </c>
      <c r="R100" s="117">
        <v>4196146.5470000003</v>
      </c>
      <c r="S100" s="118">
        <v>4638811</v>
      </c>
      <c r="T100" s="120">
        <v>0</v>
      </c>
      <c r="U100" s="118">
        <f t="shared" si="4"/>
        <v>4638811</v>
      </c>
    </row>
    <row r="101" spans="1:21" x14ac:dyDescent="0.25">
      <c r="A101" s="121">
        <v>1988</v>
      </c>
      <c r="B101" s="114">
        <v>1</v>
      </c>
      <c r="C101" s="115">
        <v>2599157</v>
      </c>
      <c r="D101" s="115">
        <v>307817</v>
      </c>
      <c r="E101" s="115">
        <v>18207</v>
      </c>
      <c r="F101" s="115">
        <v>2801</v>
      </c>
      <c r="G101" s="116">
        <v>334</v>
      </c>
      <c r="H101" s="116">
        <v>22</v>
      </c>
      <c r="I101" s="116">
        <v>14</v>
      </c>
      <c r="J101" s="115">
        <f t="shared" si="3"/>
        <v>2928352</v>
      </c>
      <c r="K101" s="117">
        <v>2163221.1579999998</v>
      </c>
      <c r="L101" s="117">
        <v>1739990.2009999999</v>
      </c>
      <c r="M101" s="117">
        <v>325800.62400000001</v>
      </c>
      <c r="N101" s="117">
        <v>25575.113000000001</v>
      </c>
      <c r="O101" s="117">
        <v>47011.074999999997</v>
      </c>
      <c r="P101" s="117">
        <v>6589</v>
      </c>
      <c r="Q101" s="117">
        <v>51997.326000000001</v>
      </c>
      <c r="R101" s="117">
        <v>4360184.4970000004</v>
      </c>
      <c r="S101" s="118">
        <v>4886390</v>
      </c>
      <c r="T101" s="120">
        <v>0</v>
      </c>
      <c r="U101" s="118">
        <f t="shared" si="4"/>
        <v>4886390</v>
      </c>
    </row>
    <row r="102" spans="1:21" x14ac:dyDescent="0.25">
      <c r="A102" s="121">
        <v>1988</v>
      </c>
      <c r="B102" s="114">
        <v>2</v>
      </c>
      <c r="C102" s="115">
        <v>2614510</v>
      </c>
      <c r="D102" s="115">
        <v>309143</v>
      </c>
      <c r="E102" s="115">
        <v>18023</v>
      </c>
      <c r="F102" s="115">
        <v>2827</v>
      </c>
      <c r="G102" s="116">
        <v>334</v>
      </c>
      <c r="H102" s="116">
        <v>22</v>
      </c>
      <c r="I102" s="116">
        <v>14</v>
      </c>
      <c r="J102" s="115">
        <f t="shared" si="3"/>
        <v>2944873</v>
      </c>
      <c r="K102" s="117">
        <v>2336198.37</v>
      </c>
      <c r="L102" s="117">
        <v>1712967.7830000001</v>
      </c>
      <c r="M102" s="117">
        <v>331324.92200000002</v>
      </c>
      <c r="N102" s="117">
        <v>25973.339</v>
      </c>
      <c r="O102" s="117">
        <v>46284.946999999993</v>
      </c>
      <c r="P102" s="117">
        <v>6035</v>
      </c>
      <c r="Q102" s="117">
        <v>56404.451000000001</v>
      </c>
      <c r="R102" s="117">
        <v>4515188.8119999999</v>
      </c>
      <c r="S102" s="118">
        <v>4610728</v>
      </c>
      <c r="T102" s="120">
        <v>0</v>
      </c>
      <c r="U102" s="118">
        <f t="shared" si="4"/>
        <v>4610728</v>
      </c>
    </row>
    <row r="103" spans="1:21" x14ac:dyDescent="0.25">
      <c r="A103" s="121">
        <v>1988</v>
      </c>
      <c r="B103" s="114">
        <v>3</v>
      </c>
      <c r="C103" s="115">
        <v>2623410</v>
      </c>
      <c r="D103" s="115">
        <v>310719</v>
      </c>
      <c r="E103" s="115">
        <v>17905</v>
      </c>
      <c r="F103" s="115">
        <v>2855</v>
      </c>
      <c r="G103" s="116">
        <v>332</v>
      </c>
      <c r="H103" s="116">
        <v>22</v>
      </c>
      <c r="I103" s="116">
        <v>14</v>
      </c>
      <c r="J103" s="115">
        <f t="shared" si="3"/>
        <v>2955257</v>
      </c>
      <c r="K103" s="117">
        <v>2140591.0810000002</v>
      </c>
      <c r="L103" s="117">
        <v>1696770.9380000001</v>
      </c>
      <c r="M103" s="117">
        <v>340659.44799999997</v>
      </c>
      <c r="N103" s="117">
        <v>25819.131999999998</v>
      </c>
      <c r="O103" s="117">
        <v>45806.468000000001</v>
      </c>
      <c r="P103" s="117">
        <v>6074</v>
      </c>
      <c r="Q103" s="117">
        <v>52762.298000000003</v>
      </c>
      <c r="R103" s="117">
        <v>4308483.3650000012</v>
      </c>
      <c r="S103" s="118">
        <v>4769811</v>
      </c>
      <c r="T103" s="120">
        <v>0</v>
      </c>
      <c r="U103" s="118">
        <f t="shared" si="4"/>
        <v>4769811</v>
      </c>
    </row>
    <row r="104" spans="1:21" x14ac:dyDescent="0.25">
      <c r="A104" s="121">
        <v>1988</v>
      </c>
      <c r="B104" s="114">
        <v>4</v>
      </c>
      <c r="C104" s="115">
        <v>2616450</v>
      </c>
      <c r="D104" s="115">
        <v>311991</v>
      </c>
      <c r="E104" s="115">
        <v>17865</v>
      </c>
      <c r="F104" s="115">
        <v>2883</v>
      </c>
      <c r="G104" s="116">
        <v>331</v>
      </c>
      <c r="H104" s="116">
        <v>22</v>
      </c>
      <c r="I104" s="116">
        <v>14</v>
      </c>
      <c r="J104" s="115">
        <f t="shared" si="3"/>
        <v>2949556</v>
      </c>
      <c r="K104" s="117">
        <v>2072621.5249999999</v>
      </c>
      <c r="L104" s="117">
        <v>1881732.2779999999</v>
      </c>
      <c r="M104" s="117">
        <v>351066.20900000003</v>
      </c>
      <c r="N104" s="117">
        <v>25440.092000000001</v>
      </c>
      <c r="O104" s="117">
        <v>54085.02</v>
      </c>
      <c r="P104" s="117">
        <v>6530</v>
      </c>
      <c r="Q104" s="117">
        <v>52568.881999999998</v>
      </c>
      <c r="R104" s="117">
        <v>4444044.0060000001</v>
      </c>
      <c r="S104" s="118">
        <v>4841044</v>
      </c>
      <c r="T104" s="120">
        <v>0</v>
      </c>
      <c r="U104" s="118">
        <f t="shared" si="4"/>
        <v>4841044</v>
      </c>
    </row>
    <row r="105" spans="1:21" x14ac:dyDescent="0.25">
      <c r="A105" s="121">
        <v>1988</v>
      </c>
      <c r="B105" s="114">
        <v>5</v>
      </c>
      <c r="C105" s="115">
        <v>2597909</v>
      </c>
      <c r="D105" s="115">
        <v>313037</v>
      </c>
      <c r="E105" s="115">
        <v>17803</v>
      </c>
      <c r="F105" s="115">
        <v>2918</v>
      </c>
      <c r="G105" s="116">
        <v>330</v>
      </c>
      <c r="H105" s="116">
        <v>22</v>
      </c>
      <c r="I105" s="116">
        <v>14</v>
      </c>
      <c r="J105" s="115">
        <f t="shared" si="3"/>
        <v>2932033</v>
      </c>
      <c r="K105" s="117">
        <v>2084020.04</v>
      </c>
      <c r="L105" s="117">
        <v>1860639.841</v>
      </c>
      <c r="M105" s="117">
        <v>334694.78700000001</v>
      </c>
      <c r="N105" s="117">
        <v>24698.934000000001</v>
      </c>
      <c r="O105" s="117">
        <v>48225.72</v>
      </c>
      <c r="P105" s="117">
        <v>5943</v>
      </c>
      <c r="Q105" s="117">
        <v>54088.97</v>
      </c>
      <c r="R105" s="117">
        <v>4412311.2919999994</v>
      </c>
      <c r="S105" s="118">
        <v>5250726</v>
      </c>
      <c r="T105" s="120">
        <v>0</v>
      </c>
      <c r="U105" s="118">
        <f t="shared" si="4"/>
        <v>5250726</v>
      </c>
    </row>
    <row r="106" spans="1:21" x14ac:dyDescent="0.25">
      <c r="A106" s="121">
        <v>1988</v>
      </c>
      <c r="B106" s="114">
        <v>6</v>
      </c>
      <c r="C106" s="115">
        <v>2594657</v>
      </c>
      <c r="D106" s="115">
        <v>314100</v>
      </c>
      <c r="E106" s="115">
        <v>17721</v>
      </c>
      <c r="F106" s="115">
        <v>2934</v>
      </c>
      <c r="G106" s="116">
        <v>329</v>
      </c>
      <c r="H106" s="116">
        <v>22</v>
      </c>
      <c r="I106" s="116">
        <v>14</v>
      </c>
      <c r="J106" s="115">
        <f t="shared" si="3"/>
        <v>2929777</v>
      </c>
      <c r="K106" s="117">
        <v>2534006.83</v>
      </c>
      <c r="L106" s="117">
        <v>2082355.8370000001</v>
      </c>
      <c r="M106" s="117">
        <v>352769.23200000002</v>
      </c>
      <c r="N106" s="117">
        <v>25800.413</v>
      </c>
      <c r="O106" s="117">
        <v>55716.862000000008</v>
      </c>
      <c r="P106" s="117">
        <v>6284</v>
      </c>
      <c r="Q106" s="117">
        <v>53938.911</v>
      </c>
      <c r="R106" s="117">
        <v>5110872.085</v>
      </c>
      <c r="S106" s="118">
        <v>5903295</v>
      </c>
      <c r="T106" s="120">
        <v>0</v>
      </c>
      <c r="U106" s="118">
        <f t="shared" si="4"/>
        <v>5903295</v>
      </c>
    </row>
    <row r="107" spans="1:21" x14ac:dyDescent="0.25">
      <c r="A107" s="121">
        <v>1988</v>
      </c>
      <c r="B107" s="114">
        <v>7</v>
      </c>
      <c r="C107" s="115">
        <v>2598918</v>
      </c>
      <c r="D107" s="115">
        <v>314828</v>
      </c>
      <c r="E107" s="115">
        <v>17688</v>
      </c>
      <c r="F107" s="115">
        <v>2953</v>
      </c>
      <c r="G107" s="116">
        <v>329</v>
      </c>
      <c r="H107" s="116">
        <v>22</v>
      </c>
      <c r="I107" s="116">
        <v>14</v>
      </c>
      <c r="J107" s="115">
        <f t="shared" si="3"/>
        <v>2934752</v>
      </c>
      <c r="K107" s="117">
        <v>3004880.3829999999</v>
      </c>
      <c r="L107" s="117">
        <v>2189708.8679999998</v>
      </c>
      <c r="M107" s="117">
        <v>344178.63800000004</v>
      </c>
      <c r="N107" s="117">
        <v>26399.530000000002</v>
      </c>
      <c r="O107" s="117">
        <v>66638.312000000005</v>
      </c>
      <c r="P107" s="117">
        <v>6657</v>
      </c>
      <c r="Q107" s="117">
        <v>65124.927000000003</v>
      </c>
      <c r="R107" s="117">
        <v>5703587.6580000008</v>
      </c>
      <c r="S107" s="118">
        <v>6371537</v>
      </c>
      <c r="T107" s="120">
        <v>0</v>
      </c>
      <c r="U107" s="118">
        <f t="shared" si="4"/>
        <v>6371537</v>
      </c>
    </row>
    <row r="108" spans="1:21" x14ac:dyDescent="0.25">
      <c r="A108" s="121">
        <v>1988</v>
      </c>
      <c r="B108" s="114">
        <v>8</v>
      </c>
      <c r="C108" s="115">
        <v>2605240</v>
      </c>
      <c r="D108" s="115">
        <v>315664</v>
      </c>
      <c r="E108" s="115">
        <v>17719</v>
      </c>
      <c r="F108" s="115">
        <v>2961</v>
      </c>
      <c r="G108" s="116">
        <v>328</v>
      </c>
      <c r="H108" s="116">
        <v>22</v>
      </c>
      <c r="I108" s="116">
        <v>14</v>
      </c>
      <c r="J108" s="115">
        <f t="shared" si="3"/>
        <v>2941948</v>
      </c>
      <c r="K108" s="117">
        <v>3045541.088</v>
      </c>
      <c r="L108" s="117">
        <v>2185890.571</v>
      </c>
      <c r="M108" s="117">
        <v>332484.48900000006</v>
      </c>
      <c r="N108" s="117">
        <v>25980.137999999999</v>
      </c>
      <c r="O108" s="117">
        <v>58735.697999999997</v>
      </c>
      <c r="P108" s="117">
        <v>6225</v>
      </c>
      <c r="Q108" s="117">
        <v>69734.111000000004</v>
      </c>
      <c r="R108" s="117">
        <v>5724591.0949999997</v>
      </c>
      <c r="S108" s="118">
        <v>6567671</v>
      </c>
      <c r="T108" s="120">
        <v>0</v>
      </c>
      <c r="U108" s="118">
        <f t="shared" si="4"/>
        <v>6567671</v>
      </c>
    </row>
    <row r="109" spans="1:21" x14ac:dyDescent="0.25">
      <c r="A109" s="121">
        <v>1988</v>
      </c>
      <c r="B109" s="114">
        <v>9</v>
      </c>
      <c r="C109" s="115">
        <v>2613637</v>
      </c>
      <c r="D109" s="115">
        <v>316811</v>
      </c>
      <c r="E109" s="115">
        <v>17873</v>
      </c>
      <c r="F109" s="115">
        <v>2977</v>
      </c>
      <c r="G109" s="116">
        <v>328</v>
      </c>
      <c r="H109" s="116">
        <v>22</v>
      </c>
      <c r="I109" s="116">
        <v>14</v>
      </c>
      <c r="J109" s="115">
        <f t="shared" si="3"/>
        <v>2951662</v>
      </c>
      <c r="K109" s="117">
        <v>3369853.4569999999</v>
      </c>
      <c r="L109" s="117">
        <v>2348997.3789999997</v>
      </c>
      <c r="M109" s="117">
        <v>365129.5</v>
      </c>
      <c r="N109" s="117">
        <v>26127.794000000002</v>
      </c>
      <c r="O109" s="117">
        <v>66626.017999999996</v>
      </c>
      <c r="P109" s="117">
        <v>6616</v>
      </c>
      <c r="Q109" s="117">
        <v>78147.308000000005</v>
      </c>
      <c r="R109" s="117">
        <v>6261497.4559999993</v>
      </c>
      <c r="S109" s="118">
        <v>6508394</v>
      </c>
      <c r="T109" s="120">
        <v>0</v>
      </c>
      <c r="U109" s="118">
        <f t="shared" si="4"/>
        <v>6508394</v>
      </c>
    </row>
    <row r="110" spans="1:21" x14ac:dyDescent="0.25">
      <c r="A110" s="121">
        <v>1988</v>
      </c>
      <c r="B110" s="114">
        <v>10</v>
      </c>
      <c r="C110" s="115">
        <v>2626115</v>
      </c>
      <c r="D110" s="115">
        <v>318060</v>
      </c>
      <c r="E110" s="115">
        <v>18097</v>
      </c>
      <c r="F110" s="115">
        <v>2981</v>
      </c>
      <c r="G110" s="116">
        <v>328</v>
      </c>
      <c r="H110" s="116">
        <v>22</v>
      </c>
      <c r="I110" s="116">
        <v>13</v>
      </c>
      <c r="J110" s="115">
        <f t="shared" si="3"/>
        <v>2965616</v>
      </c>
      <c r="K110" s="117">
        <v>2983895.6260000002</v>
      </c>
      <c r="L110" s="117">
        <v>2280132.0950000002</v>
      </c>
      <c r="M110" s="117">
        <v>369082.73200000002</v>
      </c>
      <c r="N110" s="117">
        <v>26195.815000000002</v>
      </c>
      <c r="O110" s="117">
        <v>55162.714000000007</v>
      </c>
      <c r="P110" s="117">
        <v>6663</v>
      </c>
      <c r="Q110" s="117">
        <v>75348.592000000004</v>
      </c>
      <c r="R110" s="117">
        <v>5796480.574000001</v>
      </c>
      <c r="S110" s="118">
        <v>5453661</v>
      </c>
      <c r="T110" s="120">
        <v>0</v>
      </c>
      <c r="U110" s="118">
        <f t="shared" si="4"/>
        <v>5453661</v>
      </c>
    </row>
    <row r="111" spans="1:21" x14ac:dyDescent="0.25">
      <c r="A111" s="121">
        <v>1988</v>
      </c>
      <c r="B111" s="114">
        <v>11</v>
      </c>
      <c r="C111" s="115">
        <v>2650701</v>
      </c>
      <c r="D111" s="115">
        <v>319444</v>
      </c>
      <c r="E111" s="115">
        <v>18106</v>
      </c>
      <c r="F111" s="115">
        <v>3017</v>
      </c>
      <c r="G111" s="116">
        <v>328</v>
      </c>
      <c r="H111" s="116">
        <v>22</v>
      </c>
      <c r="I111" s="116">
        <v>13</v>
      </c>
      <c r="J111" s="115">
        <f t="shared" si="3"/>
        <v>2991631</v>
      </c>
      <c r="K111" s="117">
        <v>2184660.0329999998</v>
      </c>
      <c r="L111" s="117">
        <v>2002616.852</v>
      </c>
      <c r="M111" s="117">
        <v>343351.94900000002</v>
      </c>
      <c r="N111" s="117">
        <v>26078.429</v>
      </c>
      <c r="O111" s="117">
        <v>53883.738000000005</v>
      </c>
      <c r="P111" s="117">
        <v>5778</v>
      </c>
      <c r="Q111" s="117">
        <v>60341.300999999999</v>
      </c>
      <c r="R111" s="117">
        <v>4676710.3019999992</v>
      </c>
      <c r="S111" s="118">
        <v>5005267</v>
      </c>
      <c r="T111" s="120">
        <v>0</v>
      </c>
      <c r="U111" s="118">
        <f t="shared" si="4"/>
        <v>5005267</v>
      </c>
    </row>
    <row r="112" spans="1:21" x14ac:dyDescent="0.25">
      <c r="A112" s="121">
        <v>1988</v>
      </c>
      <c r="B112" s="114">
        <v>12</v>
      </c>
      <c r="C112" s="115">
        <v>2676357</v>
      </c>
      <c r="D112" s="115">
        <v>320677</v>
      </c>
      <c r="E112" s="115">
        <v>18063</v>
      </c>
      <c r="F112" s="115">
        <v>3042</v>
      </c>
      <c r="G112" s="116">
        <v>328</v>
      </c>
      <c r="H112" s="116">
        <v>22</v>
      </c>
      <c r="I112" s="116">
        <v>13</v>
      </c>
      <c r="J112" s="115">
        <f t="shared" si="3"/>
        <v>3018502</v>
      </c>
      <c r="K112" s="117">
        <v>2163558.9330000002</v>
      </c>
      <c r="L112" s="117">
        <v>1929877.9989999998</v>
      </c>
      <c r="M112" s="117">
        <v>341105.77900000004</v>
      </c>
      <c r="N112" s="117">
        <v>26260.985999999997</v>
      </c>
      <c r="O112" s="117">
        <v>52619.81700000001</v>
      </c>
      <c r="P112" s="117">
        <v>5921</v>
      </c>
      <c r="Q112" s="117">
        <v>58739.766000000003</v>
      </c>
      <c r="R112" s="117">
        <v>4578084.2799999993</v>
      </c>
      <c r="S112" s="118">
        <v>4967113</v>
      </c>
      <c r="T112" s="120">
        <v>0</v>
      </c>
      <c r="U112" s="118">
        <f t="shared" si="4"/>
        <v>4967113</v>
      </c>
    </row>
    <row r="113" spans="1:21" x14ac:dyDescent="0.25">
      <c r="A113" s="121">
        <v>1989</v>
      </c>
      <c r="B113" s="114">
        <v>1</v>
      </c>
      <c r="C113" s="115">
        <v>2697300</v>
      </c>
      <c r="D113" s="115">
        <v>321961</v>
      </c>
      <c r="E113" s="115">
        <v>17956</v>
      </c>
      <c r="F113" s="115">
        <v>3038</v>
      </c>
      <c r="G113" s="116">
        <v>327</v>
      </c>
      <c r="H113" s="116">
        <v>22</v>
      </c>
      <c r="I113" s="116">
        <v>13</v>
      </c>
      <c r="J113" s="115">
        <f t="shared" si="3"/>
        <v>3040617</v>
      </c>
      <c r="K113" s="117">
        <v>2238029.5279999999</v>
      </c>
      <c r="L113" s="117">
        <v>1876829.3830000001</v>
      </c>
      <c r="M113" s="117">
        <v>326954.57</v>
      </c>
      <c r="N113" s="117">
        <v>26564.185999999998</v>
      </c>
      <c r="O113" s="117">
        <v>50299.960000000006</v>
      </c>
      <c r="P113" s="117">
        <v>6565.11</v>
      </c>
      <c r="Q113" s="117">
        <v>56256.737999999998</v>
      </c>
      <c r="R113" s="117">
        <v>4581499.4750000006</v>
      </c>
      <c r="S113" s="118">
        <v>4930499</v>
      </c>
      <c r="T113" s="120">
        <v>0</v>
      </c>
      <c r="U113" s="118">
        <f t="shared" si="4"/>
        <v>4930499</v>
      </c>
    </row>
    <row r="114" spans="1:21" x14ac:dyDescent="0.25">
      <c r="A114" s="121">
        <v>1989</v>
      </c>
      <c r="B114" s="114">
        <v>2</v>
      </c>
      <c r="C114" s="115">
        <v>2711694</v>
      </c>
      <c r="D114" s="115">
        <v>323156</v>
      </c>
      <c r="E114" s="115">
        <v>17977</v>
      </c>
      <c r="F114" s="115">
        <v>3070</v>
      </c>
      <c r="G114" s="116">
        <v>326</v>
      </c>
      <c r="H114" s="116">
        <v>22</v>
      </c>
      <c r="I114" s="116">
        <v>13</v>
      </c>
      <c r="J114" s="115">
        <f t="shared" si="3"/>
        <v>3056258</v>
      </c>
      <c r="K114" s="117">
        <v>2085897.818</v>
      </c>
      <c r="L114" s="117">
        <v>1935702.5400000003</v>
      </c>
      <c r="M114" s="117">
        <v>369979.0992</v>
      </c>
      <c r="N114" s="117">
        <v>26458.357</v>
      </c>
      <c r="O114" s="117">
        <v>52626.7523</v>
      </c>
      <c r="P114" s="117">
        <v>6513.5739999999996</v>
      </c>
      <c r="Q114" s="117">
        <v>56000.209000000003</v>
      </c>
      <c r="R114" s="117">
        <v>4533178.3494999995</v>
      </c>
      <c r="S114" s="118">
        <v>4808386</v>
      </c>
      <c r="T114" s="120">
        <v>0</v>
      </c>
      <c r="U114" s="118">
        <f t="shared" si="4"/>
        <v>4808386</v>
      </c>
    </row>
    <row r="115" spans="1:21" x14ac:dyDescent="0.25">
      <c r="A115" s="121">
        <v>1989</v>
      </c>
      <c r="B115" s="114">
        <v>3</v>
      </c>
      <c r="C115" s="115">
        <v>2722001</v>
      </c>
      <c r="D115" s="115">
        <v>324293</v>
      </c>
      <c r="E115" s="115">
        <v>17925</v>
      </c>
      <c r="F115" s="115">
        <v>3092</v>
      </c>
      <c r="G115" s="116">
        <v>325</v>
      </c>
      <c r="H115" s="116">
        <v>22</v>
      </c>
      <c r="I115" s="116">
        <v>13</v>
      </c>
      <c r="J115" s="115">
        <f t="shared" si="3"/>
        <v>3067671</v>
      </c>
      <c r="K115" s="117">
        <v>2402735.12</v>
      </c>
      <c r="L115" s="117">
        <v>1926304.8659999999</v>
      </c>
      <c r="M115" s="117">
        <v>351375.41</v>
      </c>
      <c r="N115" s="117">
        <v>26585.991999999998</v>
      </c>
      <c r="O115" s="117">
        <v>54568.638999999996</v>
      </c>
      <c r="P115" s="117">
        <v>6859.44</v>
      </c>
      <c r="Q115" s="117">
        <v>59413.091</v>
      </c>
      <c r="R115" s="117">
        <v>4827842.5580000002</v>
      </c>
      <c r="S115" s="118">
        <v>5327779</v>
      </c>
      <c r="T115" s="120">
        <v>0</v>
      </c>
      <c r="U115" s="118">
        <f t="shared" si="4"/>
        <v>5327779</v>
      </c>
    </row>
    <row r="116" spans="1:21" x14ac:dyDescent="0.25">
      <c r="A116" s="121">
        <v>1989</v>
      </c>
      <c r="B116" s="114">
        <v>4</v>
      </c>
      <c r="C116" s="115">
        <v>2716562</v>
      </c>
      <c r="D116" s="115">
        <v>325401</v>
      </c>
      <c r="E116" s="115">
        <v>17806</v>
      </c>
      <c r="F116" s="115">
        <v>3113</v>
      </c>
      <c r="G116" s="116">
        <v>325</v>
      </c>
      <c r="H116" s="116">
        <v>22</v>
      </c>
      <c r="I116" s="116">
        <v>13</v>
      </c>
      <c r="J116" s="115">
        <f t="shared" si="3"/>
        <v>3063242</v>
      </c>
      <c r="K116" s="117">
        <v>2185792.8850000002</v>
      </c>
      <c r="L116" s="117">
        <v>1993154.939</v>
      </c>
      <c r="M116" s="117">
        <v>347694.47899999999</v>
      </c>
      <c r="N116" s="117">
        <v>26791.377999999997</v>
      </c>
      <c r="O116" s="117">
        <v>51415.093000000001</v>
      </c>
      <c r="P116" s="117">
        <v>6069.3059999999996</v>
      </c>
      <c r="Q116" s="117">
        <v>69062.365999999995</v>
      </c>
      <c r="R116" s="117">
        <v>4679980.4460000005</v>
      </c>
      <c r="S116" s="118">
        <v>5200104</v>
      </c>
      <c r="T116" s="120">
        <v>0</v>
      </c>
      <c r="U116" s="118">
        <f t="shared" si="4"/>
        <v>5200104</v>
      </c>
    </row>
    <row r="117" spans="1:21" x14ac:dyDescent="0.25">
      <c r="A117" s="121">
        <v>1989</v>
      </c>
      <c r="B117" s="114">
        <v>5</v>
      </c>
      <c r="C117" s="115">
        <v>2697850</v>
      </c>
      <c r="D117" s="115">
        <v>326128</v>
      </c>
      <c r="E117" s="115">
        <v>17604</v>
      </c>
      <c r="F117" s="115">
        <v>3135</v>
      </c>
      <c r="G117" s="116">
        <v>325</v>
      </c>
      <c r="H117" s="116">
        <v>22</v>
      </c>
      <c r="I117" s="116">
        <v>13</v>
      </c>
      <c r="J117" s="115">
        <f t="shared" si="3"/>
        <v>3045077</v>
      </c>
      <c r="K117" s="117">
        <v>2341861.6159999999</v>
      </c>
      <c r="L117" s="117">
        <v>2083346.9290000002</v>
      </c>
      <c r="M117" s="117">
        <v>353501.60400000005</v>
      </c>
      <c r="N117" s="117">
        <v>26798.875</v>
      </c>
      <c r="O117" s="117">
        <v>53723.397900000004</v>
      </c>
      <c r="P117" s="117">
        <v>6107.1620000000003</v>
      </c>
      <c r="Q117" s="117">
        <v>76653.06</v>
      </c>
      <c r="R117" s="117">
        <v>4941992.6438999996</v>
      </c>
      <c r="S117" s="118">
        <v>6150678</v>
      </c>
      <c r="T117" s="120">
        <v>0</v>
      </c>
      <c r="U117" s="118">
        <f t="shared" si="4"/>
        <v>6150678</v>
      </c>
    </row>
    <row r="118" spans="1:21" x14ac:dyDescent="0.25">
      <c r="A118" s="121">
        <v>1989</v>
      </c>
      <c r="B118" s="114">
        <v>6</v>
      </c>
      <c r="C118" s="115">
        <v>2694404</v>
      </c>
      <c r="D118" s="115">
        <v>326920</v>
      </c>
      <c r="E118" s="115">
        <v>17590</v>
      </c>
      <c r="F118" s="115">
        <v>3156</v>
      </c>
      <c r="G118" s="116">
        <v>325</v>
      </c>
      <c r="H118" s="116">
        <v>23</v>
      </c>
      <c r="I118" s="116">
        <v>13</v>
      </c>
      <c r="J118" s="115">
        <f t="shared" si="3"/>
        <v>3042431</v>
      </c>
      <c r="K118" s="117">
        <v>3077586.1749999998</v>
      </c>
      <c r="L118" s="117">
        <v>2279342.8279999997</v>
      </c>
      <c r="M118" s="117">
        <v>369949.97899999999</v>
      </c>
      <c r="N118" s="117">
        <v>26814.773000000001</v>
      </c>
      <c r="O118" s="117">
        <v>64208.134999999995</v>
      </c>
      <c r="P118" s="117">
        <v>6628.3329999999996</v>
      </c>
      <c r="Q118" s="117">
        <v>81302.076000000001</v>
      </c>
      <c r="R118" s="117">
        <v>5905832.2989999996</v>
      </c>
      <c r="S118" s="118">
        <v>6443622</v>
      </c>
      <c r="T118" s="120">
        <v>0</v>
      </c>
      <c r="U118" s="118">
        <f t="shared" si="4"/>
        <v>6443622</v>
      </c>
    </row>
    <row r="119" spans="1:21" x14ac:dyDescent="0.25">
      <c r="A119" s="121">
        <v>1989</v>
      </c>
      <c r="B119" s="114">
        <v>7</v>
      </c>
      <c r="C119" s="115">
        <v>2697786</v>
      </c>
      <c r="D119" s="115">
        <v>327693</v>
      </c>
      <c r="E119" s="115">
        <v>17492</v>
      </c>
      <c r="F119" s="115">
        <v>3181</v>
      </c>
      <c r="G119" s="116">
        <v>324</v>
      </c>
      <c r="H119" s="116">
        <v>23</v>
      </c>
      <c r="I119" s="116">
        <v>13</v>
      </c>
      <c r="J119" s="115">
        <f t="shared" si="3"/>
        <v>3046512</v>
      </c>
      <c r="K119" s="117">
        <v>3138562.3229999999</v>
      </c>
      <c r="L119" s="117">
        <v>2280675.8190000001</v>
      </c>
      <c r="M119" s="117">
        <v>356111.19099999999</v>
      </c>
      <c r="N119" s="117">
        <v>27007.914000000004</v>
      </c>
      <c r="O119" s="117">
        <v>62054.593000000001</v>
      </c>
      <c r="P119" s="117">
        <v>7090.2</v>
      </c>
      <c r="Q119" s="117">
        <v>81542.835000000006</v>
      </c>
      <c r="R119" s="117">
        <v>5953044.875</v>
      </c>
      <c r="S119" s="118">
        <v>6796766</v>
      </c>
      <c r="T119" s="120">
        <v>0</v>
      </c>
      <c r="U119" s="118">
        <f t="shared" si="4"/>
        <v>6796766</v>
      </c>
    </row>
    <row r="120" spans="1:21" x14ac:dyDescent="0.25">
      <c r="A120" s="121">
        <v>1989</v>
      </c>
      <c r="B120" s="114">
        <v>8</v>
      </c>
      <c r="C120" s="115">
        <v>2703970</v>
      </c>
      <c r="D120" s="115">
        <v>328416</v>
      </c>
      <c r="E120" s="115">
        <v>17561</v>
      </c>
      <c r="F120" s="115">
        <v>3206</v>
      </c>
      <c r="G120" s="116">
        <v>324</v>
      </c>
      <c r="H120" s="116">
        <v>23</v>
      </c>
      <c r="I120" s="116">
        <v>13</v>
      </c>
      <c r="J120" s="115">
        <f t="shared" si="3"/>
        <v>3053513</v>
      </c>
      <c r="K120" s="117">
        <v>3422674.3969999999</v>
      </c>
      <c r="L120" s="117">
        <v>2393458.3089999999</v>
      </c>
      <c r="M120" s="117">
        <v>352070.61100000003</v>
      </c>
      <c r="N120" s="117">
        <v>27100.91</v>
      </c>
      <c r="O120" s="117">
        <v>64186.999999999993</v>
      </c>
      <c r="P120" s="117">
        <v>6725.942</v>
      </c>
      <c r="Q120" s="117">
        <v>79977.095000000001</v>
      </c>
      <c r="R120" s="117">
        <v>6346194.2639999995</v>
      </c>
      <c r="S120" s="118">
        <v>7070964</v>
      </c>
      <c r="T120" s="120">
        <v>0</v>
      </c>
      <c r="U120" s="118">
        <f t="shared" si="4"/>
        <v>7070964</v>
      </c>
    </row>
    <row r="121" spans="1:21" x14ac:dyDescent="0.25">
      <c r="A121" s="121">
        <v>1989</v>
      </c>
      <c r="B121" s="114">
        <v>9</v>
      </c>
      <c r="C121" s="115">
        <v>2711239</v>
      </c>
      <c r="D121" s="115">
        <v>329150</v>
      </c>
      <c r="E121" s="115">
        <v>17549</v>
      </c>
      <c r="F121" s="115">
        <v>3230</v>
      </c>
      <c r="G121" s="116">
        <v>325</v>
      </c>
      <c r="H121" s="116">
        <v>23</v>
      </c>
      <c r="I121" s="116">
        <v>12</v>
      </c>
      <c r="J121" s="115">
        <f t="shared" si="3"/>
        <v>3061528</v>
      </c>
      <c r="K121" s="117">
        <v>3487838.5049999999</v>
      </c>
      <c r="L121" s="117">
        <v>2412109.5189999999</v>
      </c>
      <c r="M121" s="117">
        <v>351258.989</v>
      </c>
      <c r="N121" s="117">
        <v>26920.467000000001</v>
      </c>
      <c r="O121" s="117">
        <v>67343.06</v>
      </c>
      <c r="P121" s="117">
        <v>6946.45</v>
      </c>
      <c r="Q121" s="117">
        <v>89069.351999999999</v>
      </c>
      <c r="R121" s="117">
        <v>6441486.3420000002</v>
      </c>
      <c r="S121" s="118">
        <v>6783673</v>
      </c>
      <c r="T121" s="120">
        <v>0</v>
      </c>
      <c r="U121" s="118">
        <f t="shared" si="4"/>
        <v>6783673</v>
      </c>
    </row>
    <row r="122" spans="1:21" x14ac:dyDescent="0.25">
      <c r="A122" s="121">
        <v>1989</v>
      </c>
      <c r="B122" s="114">
        <v>10</v>
      </c>
      <c r="C122" s="115">
        <v>2722651</v>
      </c>
      <c r="D122" s="115">
        <v>330209</v>
      </c>
      <c r="E122" s="115">
        <v>17517</v>
      </c>
      <c r="F122" s="115">
        <v>3245</v>
      </c>
      <c r="G122" s="116">
        <v>325</v>
      </c>
      <c r="H122" s="116">
        <v>23</v>
      </c>
      <c r="I122" s="116">
        <v>12</v>
      </c>
      <c r="J122" s="115">
        <f t="shared" si="3"/>
        <v>3073982</v>
      </c>
      <c r="K122" s="117">
        <v>3165289.7769999998</v>
      </c>
      <c r="L122" s="117">
        <v>2342463.9339999999</v>
      </c>
      <c r="M122" s="117">
        <v>404521.84100000001</v>
      </c>
      <c r="N122" s="117">
        <v>27088.054</v>
      </c>
      <c r="O122" s="117">
        <v>60996.101999999999</v>
      </c>
      <c r="P122" s="117">
        <v>6721.6779999999999</v>
      </c>
      <c r="Q122" s="117">
        <v>81421.873999999996</v>
      </c>
      <c r="R122" s="117">
        <v>6088503.2599999988</v>
      </c>
      <c r="S122" s="118">
        <v>5994307</v>
      </c>
      <c r="T122" s="120">
        <v>0</v>
      </c>
      <c r="U122" s="118">
        <f t="shared" si="4"/>
        <v>5994307</v>
      </c>
    </row>
    <row r="123" spans="1:21" x14ac:dyDescent="0.25">
      <c r="A123" s="121">
        <v>1989</v>
      </c>
      <c r="B123" s="114">
        <v>11</v>
      </c>
      <c r="C123" s="115">
        <v>2747078</v>
      </c>
      <c r="D123" s="115">
        <v>331427</v>
      </c>
      <c r="E123" s="115">
        <v>17405</v>
      </c>
      <c r="F123" s="115">
        <v>3270</v>
      </c>
      <c r="G123" s="116">
        <v>325</v>
      </c>
      <c r="H123" s="116">
        <v>23</v>
      </c>
      <c r="I123" s="116">
        <v>12</v>
      </c>
      <c r="J123" s="115">
        <f t="shared" si="3"/>
        <v>3099540</v>
      </c>
      <c r="K123" s="117">
        <v>2458930.7379999999</v>
      </c>
      <c r="L123" s="117">
        <v>2203485.3539999998</v>
      </c>
      <c r="M123" s="117">
        <v>290239.53099999996</v>
      </c>
      <c r="N123" s="117">
        <v>27695.683000000001</v>
      </c>
      <c r="O123" s="117">
        <v>58869.3</v>
      </c>
      <c r="P123" s="117">
        <v>6767.8850000000002</v>
      </c>
      <c r="Q123" s="117">
        <v>67078.854999999996</v>
      </c>
      <c r="R123" s="117">
        <v>5113067.3459999999</v>
      </c>
      <c r="S123" s="118">
        <v>5118412</v>
      </c>
      <c r="T123" s="120">
        <v>0</v>
      </c>
      <c r="U123" s="118">
        <f t="shared" si="4"/>
        <v>5118412</v>
      </c>
    </row>
    <row r="124" spans="1:21" x14ac:dyDescent="0.25">
      <c r="A124" s="121">
        <v>1989</v>
      </c>
      <c r="B124" s="114">
        <v>12</v>
      </c>
      <c r="C124" s="115">
        <v>2769331</v>
      </c>
      <c r="D124" s="115">
        <v>332569</v>
      </c>
      <c r="E124" s="115">
        <v>17300</v>
      </c>
      <c r="F124" s="115">
        <v>3299</v>
      </c>
      <c r="G124" s="116">
        <v>325</v>
      </c>
      <c r="H124" s="116">
        <v>23</v>
      </c>
      <c r="I124" s="116">
        <v>12</v>
      </c>
      <c r="J124" s="115">
        <f t="shared" si="3"/>
        <v>3122859</v>
      </c>
      <c r="K124" s="117">
        <v>2302866.6379999998</v>
      </c>
      <c r="L124" s="117">
        <v>1961112.8509999998</v>
      </c>
      <c r="M124" s="117">
        <v>336198.18600000005</v>
      </c>
      <c r="N124" s="117">
        <v>27132.235000000001</v>
      </c>
      <c r="O124" s="117">
        <v>52000.615000000005</v>
      </c>
      <c r="P124" s="117">
        <v>6986.0690000000004</v>
      </c>
      <c r="Q124" s="117">
        <v>56699.216999999997</v>
      </c>
      <c r="R124" s="117">
        <v>4742995.8110000007</v>
      </c>
      <c r="S124" s="118">
        <v>5673753</v>
      </c>
      <c r="T124" s="120">
        <v>0</v>
      </c>
      <c r="U124" s="118">
        <f t="shared" si="4"/>
        <v>5673753</v>
      </c>
    </row>
    <row r="125" spans="1:21" x14ac:dyDescent="0.25">
      <c r="A125" s="121">
        <v>1990</v>
      </c>
      <c r="B125" s="114">
        <v>1</v>
      </c>
      <c r="C125" s="115">
        <v>2789309</v>
      </c>
      <c r="D125" s="115">
        <v>333217</v>
      </c>
      <c r="E125" s="115">
        <v>17094</v>
      </c>
      <c r="F125" s="115">
        <v>3325</v>
      </c>
      <c r="G125" s="116">
        <v>325</v>
      </c>
      <c r="H125" s="116">
        <v>23</v>
      </c>
      <c r="I125" s="116">
        <v>12</v>
      </c>
      <c r="J125" s="115">
        <f t="shared" si="3"/>
        <v>3143305</v>
      </c>
      <c r="K125" s="117">
        <v>2816884.1859999998</v>
      </c>
      <c r="L125" s="117">
        <v>1917825.8690000002</v>
      </c>
      <c r="M125" s="117">
        <v>335737.20000000007</v>
      </c>
      <c r="N125" s="117">
        <v>26748.404999999999</v>
      </c>
      <c r="O125" s="117">
        <v>49971.428</v>
      </c>
      <c r="P125" s="117">
        <v>6619.4759999999997</v>
      </c>
      <c r="Q125" s="117">
        <v>80436.850999999995</v>
      </c>
      <c r="R125" s="117">
        <v>5234223.415</v>
      </c>
      <c r="S125" s="118">
        <v>5263356</v>
      </c>
      <c r="T125" s="120">
        <v>0</v>
      </c>
      <c r="U125" s="118">
        <f t="shared" si="4"/>
        <v>5263356</v>
      </c>
    </row>
    <row r="126" spans="1:21" x14ac:dyDescent="0.25">
      <c r="A126" s="121">
        <v>1990</v>
      </c>
      <c r="B126" s="114">
        <v>2</v>
      </c>
      <c r="C126" s="115">
        <v>2801736</v>
      </c>
      <c r="D126" s="115">
        <v>334142</v>
      </c>
      <c r="E126" s="115">
        <v>16951</v>
      </c>
      <c r="F126" s="115">
        <v>3348</v>
      </c>
      <c r="G126" s="116">
        <v>324</v>
      </c>
      <c r="H126" s="116">
        <v>23</v>
      </c>
      <c r="I126" s="116">
        <v>12</v>
      </c>
      <c r="J126" s="115">
        <f t="shared" si="3"/>
        <v>3156536</v>
      </c>
      <c r="K126" s="117">
        <v>2212568.5090000001</v>
      </c>
      <c r="L126" s="117">
        <v>2006408.0369999998</v>
      </c>
      <c r="M126" s="117">
        <v>344730.85499999998</v>
      </c>
      <c r="N126" s="117">
        <v>25580.614999999998</v>
      </c>
      <c r="O126" s="117">
        <v>56009.544000000002</v>
      </c>
      <c r="P126" s="117">
        <v>6706.1</v>
      </c>
      <c r="Q126" s="117">
        <v>58029.766000000003</v>
      </c>
      <c r="R126" s="117">
        <v>4710033.426</v>
      </c>
      <c r="S126" s="118">
        <v>4823571</v>
      </c>
      <c r="T126" s="120">
        <v>0</v>
      </c>
      <c r="U126" s="118">
        <f t="shared" si="4"/>
        <v>4823571</v>
      </c>
    </row>
    <row r="127" spans="1:21" x14ac:dyDescent="0.25">
      <c r="A127" s="121">
        <v>1990</v>
      </c>
      <c r="B127" s="114">
        <v>3</v>
      </c>
      <c r="C127" s="115">
        <v>2810457</v>
      </c>
      <c r="D127" s="115">
        <v>335181</v>
      </c>
      <c r="E127" s="115">
        <v>16902</v>
      </c>
      <c r="F127" s="115">
        <v>3379</v>
      </c>
      <c r="G127" s="116">
        <v>323</v>
      </c>
      <c r="H127" s="116">
        <v>23</v>
      </c>
      <c r="I127" s="116">
        <v>12</v>
      </c>
      <c r="J127" s="115">
        <f t="shared" si="3"/>
        <v>3166277</v>
      </c>
      <c r="K127" s="117">
        <v>2098897.6189999995</v>
      </c>
      <c r="L127" s="117">
        <v>1982676.0009999999</v>
      </c>
      <c r="M127" s="117">
        <v>344856.09</v>
      </c>
      <c r="N127" s="117">
        <v>27419.685000000001</v>
      </c>
      <c r="O127" s="117">
        <v>52381.342000000004</v>
      </c>
      <c r="P127" s="117">
        <v>6945.57</v>
      </c>
      <c r="Q127" s="117">
        <v>54137.336000000003</v>
      </c>
      <c r="R127" s="117">
        <v>4567313.6429999992</v>
      </c>
      <c r="S127" s="118">
        <v>5219110</v>
      </c>
      <c r="T127" s="120">
        <v>0</v>
      </c>
      <c r="U127" s="118">
        <f t="shared" si="4"/>
        <v>5219110</v>
      </c>
    </row>
    <row r="128" spans="1:21" x14ac:dyDescent="0.25">
      <c r="A128" s="121">
        <v>1990</v>
      </c>
      <c r="B128" s="114">
        <v>4</v>
      </c>
      <c r="C128" s="115">
        <v>2805566</v>
      </c>
      <c r="D128" s="115">
        <v>336137</v>
      </c>
      <c r="E128" s="115">
        <v>16826</v>
      </c>
      <c r="F128" s="115">
        <v>3400</v>
      </c>
      <c r="G128" s="116">
        <v>322</v>
      </c>
      <c r="H128" s="116">
        <v>23</v>
      </c>
      <c r="I128" s="116">
        <v>12</v>
      </c>
      <c r="J128" s="115">
        <f t="shared" si="3"/>
        <v>3162286</v>
      </c>
      <c r="K128" s="117">
        <v>2126638.8480000002</v>
      </c>
      <c r="L128" s="117">
        <v>2002697.8090000001</v>
      </c>
      <c r="M128" s="117">
        <v>333075.19299999997</v>
      </c>
      <c r="N128" s="117">
        <v>28049.673000000003</v>
      </c>
      <c r="O128" s="117">
        <v>50778.195999999996</v>
      </c>
      <c r="P128" s="117">
        <v>6472.11</v>
      </c>
      <c r="Q128" s="117">
        <v>55080.595000000001</v>
      </c>
      <c r="R128" s="117">
        <v>4602792.4240000006</v>
      </c>
      <c r="S128" s="118">
        <v>5181089</v>
      </c>
      <c r="T128" s="120">
        <v>0</v>
      </c>
      <c r="U128" s="118">
        <f t="shared" si="4"/>
        <v>5181089</v>
      </c>
    </row>
    <row r="129" spans="1:21" x14ac:dyDescent="0.25">
      <c r="A129" s="121">
        <v>1990</v>
      </c>
      <c r="B129" s="114">
        <v>5</v>
      </c>
      <c r="C129" s="115">
        <v>2785369</v>
      </c>
      <c r="D129" s="115">
        <v>336651</v>
      </c>
      <c r="E129" s="115">
        <v>16678</v>
      </c>
      <c r="F129" s="115">
        <v>3437</v>
      </c>
      <c r="G129" s="116">
        <v>322</v>
      </c>
      <c r="H129" s="116">
        <v>23</v>
      </c>
      <c r="I129" s="116">
        <v>12</v>
      </c>
      <c r="J129" s="115">
        <f t="shared" si="3"/>
        <v>3142492</v>
      </c>
      <c r="K129" s="117">
        <v>2497873.6100000003</v>
      </c>
      <c r="L129" s="117">
        <v>2196056.8560000001</v>
      </c>
      <c r="M129" s="117">
        <v>338527.41099999996</v>
      </c>
      <c r="N129" s="117">
        <v>27514.168999999998</v>
      </c>
      <c r="O129" s="117">
        <v>64752.335999999996</v>
      </c>
      <c r="P129" s="117">
        <v>6785.4160000000002</v>
      </c>
      <c r="Q129" s="117">
        <v>59550.720000000001</v>
      </c>
      <c r="R129" s="117">
        <v>5191060.5180000002</v>
      </c>
      <c r="S129" s="118">
        <v>6294453</v>
      </c>
      <c r="T129" s="120">
        <v>0</v>
      </c>
      <c r="U129" s="118">
        <f t="shared" si="4"/>
        <v>6294453</v>
      </c>
    </row>
    <row r="130" spans="1:21" x14ac:dyDescent="0.25">
      <c r="A130" s="121">
        <v>1990</v>
      </c>
      <c r="B130" s="114">
        <v>6</v>
      </c>
      <c r="C130" s="115">
        <v>2780977</v>
      </c>
      <c r="D130" s="115">
        <v>337304</v>
      </c>
      <c r="E130" s="115">
        <v>16495</v>
      </c>
      <c r="F130" s="115">
        <v>3456</v>
      </c>
      <c r="G130" s="116">
        <v>322</v>
      </c>
      <c r="H130" s="116">
        <v>23</v>
      </c>
      <c r="I130" s="116">
        <v>12</v>
      </c>
      <c r="J130" s="115">
        <f t="shared" si="3"/>
        <v>3138589</v>
      </c>
      <c r="K130" s="117">
        <v>3127803.9569999999</v>
      </c>
      <c r="L130" s="117">
        <v>2378233.6179999998</v>
      </c>
      <c r="M130" s="117">
        <v>337126.45600000001</v>
      </c>
      <c r="N130" s="117">
        <v>27600.786000000004</v>
      </c>
      <c r="O130" s="117">
        <v>67653.310999999987</v>
      </c>
      <c r="P130" s="117">
        <v>7199.98</v>
      </c>
      <c r="Q130" s="117">
        <v>69176.41</v>
      </c>
      <c r="R130" s="117">
        <v>6014794.5180000002</v>
      </c>
      <c r="S130" s="118">
        <v>6676521</v>
      </c>
      <c r="T130" s="120">
        <v>0</v>
      </c>
      <c r="U130" s="118">
        <f t="shared" si="4"/>
        <v>6676521</v>
      </c>
    </row>
    <row r="131" spans="1:21" x14ac:dyDescent="0.25">
      <c r="A131" s="121">
        <v>1990</v>
      </c>
      <c r="B131" s="114">
        <v>7</v>
      </c>
      <c r="C131" s="115">
        <v>2783339</v>
      </c>
      <c r="D131" s="115">
        <v>337581</v>
      </c>
      <c r="E131" s="115">
        <v>16453</v>
      </c>
      <c r="F131" s="115">
        <v>3498</v>
      </c>
      <c r="G131" s="116">
        <v>322</v>
      </c>
      <c r="H131" s="116">
        <v>23</v>
      </c>
      <c r="I131" s="116">
        <v>12</v>
      </c>
      <c r="J131" s="115">
        <f t="shared" si="3"/>
        <v>3141228</v>
      </c>
      <c r="K131" s="117">
        <v>3360770.5409999997</v>
      </c>
      <c r="L131" s="117">
        <v>2399312.4169999999</v>
      </c>
      <c r="M131" s="117">
        <v>323538.82</v>
      </c>
      <c r="N131" s="117">
        <v>27892.291000000001</v>
      </c>
      <c r="O131" s="117">
        <v>64548.415000000008</v>
      </c>
      <c r="P131" s="117">
        <v>6829.08</v>
      </c>
      <c r="Q131" s="117">
        <v>84257.418999999994</v>
      </c>
      <c r="R131" s="117">
        <v>6267148.983</v>
      </c>
      <c r="S131" s="118">
        <v>7042947</v>
      </c>
      <c r="T131" s="120">
        <v>0</v>
      </c>
      <c r="U131" s="118">
        <f t="shared" si="4"/>
        <v>7042947</v>
      </c>
    </row>
    <row r="132" spans="1:21" x14ac:dyDescent="0.25">
      <c r="A132" s="121">
        <v>1990</v>
      </c>
      <c r="B132" s="114">
        <v>8</v>
      </c>
      <c r="C132" s="115">
        <v>2787017</v>
      </c>
      <c r="D132" s="115">
        <v>338021</v>
      </c>
      <c r="E132" s="115">
        <v>16420</v>
      </c>
      <c r="F132" s="115">
        <v>3510</v>
      </c>
      <c r="G132" s="116">
        <v>321</v>
      </c>
      <c r="H132" s="116">
        <v>23</v>
      </c>
      <c r="I132" s="116">
        <v>12</v>
      </c>
      <c r="J132" s="115">
        <f t="shared" si="3"/>
        <v>3145324</v>
      </c>
      <c r="K132" s="117">
        <v>3601235.9729999998</v>
      </c>
      <c r="L132" s="117">
        <v>2503745.6850000001</v>
      </c>
      <c r="M132" s="117">
        <v>345991.46299999999</v>
      </c>
      <c r="N132" s="117">
        <v>28040.359</v>
      </c>
      <c r="O132" s="117">
        <v>59346.881000000001</v>
      </c>
      <c r="P132" s="117">
        <v>6962.25</v>
      </c>
      <c r="Q132" s="117">
        <v>87414.354999999996</v>
      </c>
      <c r="R132" s="117">
        <v>6632736.966</v>
      </c>
      <c r="S132" s="118">
        <v>7173921</v>
      </c>
      <c r="T132" s="120">
        <v>0</v>
      </c>
      <c r="U132" s="118">
        <f t="shared" si="4"/>
        <v>7173921</v>
      </c>
    </row>
    <row r="133" spans="1:21" x14ac:dyDescent="0.25">
      <c r="A133" s="121">
        <v>1990</v>
      </c>
      <c r="B133" s="114">
        <v>9</v>
      </c>
      <c r="C133" s="115">
        <v>2794558</v>
      </c>
      <c r="D133" s="115">
        <v>338209</v>
      </c>
      <c r="E133" s="115">
        <v>16732</v>
      </c>
      <c r="F133" s="115">
        <v>3523</v>
      </c>
      <c r="G133" s="116">
        <v>321</v>
      </c>
      <c r="H133" s="116">
        <v>23</v>
      </c>
      <c r="I133" s="116">
        <v>12</v>
      </c>
      <c r="J133" s="115">
        <f t="shared" si="3"/>
        <v>3153378</v>
      </c>
      <c r="K133" s="117">
        <v>3418344.9889999996</v>
      </c>
      <c r="L133" s="117">
        <v>2374665.827</v>
      </c>
      <c r="M133" s="117">
        <v>331340.886</v>
      </c>
      <c r="N133" s="117">
        <v>27842.177</v>
      </c>
      <c r="O133" s="117">
        <v>72744.402000000016</v>
      </c>
      <c r="P133" s="117">
        <v>6968.57</v>
      </c>
      <c r="Q133" s="117">
        <v>102710.202</v>
      </c>
      <c r="R133" s="117">
        <v>6334617.0529999994</v>
      </c>
      <c r="S133" s="118">
        <v>6887861</v>
      </c>
      <c r="T133" s="120">
        <v>0</v>
      </c>
      <c r="U133" s="118">
        <f t="shared" si="4"/>
        <v>6887861</v>
      </c>
    </row>
    <row r="134" spans="1:21" x14ac:dyDescent="0.25">
      <c r="A134" s="121">
        <v>1990</v>
      </c>
      <c r="B134" s="114">
        <v>10</v>
      </c>
      <c r="C134" s="115">
        <v>2803417</v>
      </c>
      <c r="D134" s="115">
        <v>338748</v>
      </c>
      <c r="E134" s="115">
        <v>16676</v>
      </c>
      <c r="F134" s="115">
        <v>3542</v>
      </c>
      <c r="G134" s="116">
        <v>318</v>
      </c>
      <c r="H134" s="116">
        <v>23</v>
      </c>
      <c r="I134" s="116">
        <v>12</v>
      </c>
      <c r="J134" s="115">
        <f t="shared" ref="J134:J197" si="5">SUM(C134:I134)</f>
        <v>3162736</v>
      </c>
      <c r="K134" s="117">
        <v>3353247.6369999996</v>
      </c>
      <c r="L134" s="117">
        <v>2434791.0329999998</v>
      </c>
      <c r="M134" s="117">
        <v>349307.05500000005</v>
      </c>
      <c r="N134" s="117">
        <v>27746.294999999998</v>
      </c>
      <c r="O134" s="117">
        <v>63455.172999999988</v>
      </c>
      <c r="P134" s="117">
        <v>6925.6</v>
      </c>
      <c r="Q134" s="117">
        <v>97235.423999999999</v>
      </c>
      <c r="R134" s="117">
        <v>6332708.2169999992</v>
      </c>
      <c r="S134" s="118">
        <v>6550987</v>
      </c>
      <c r="T134" s="120">
        <v>0</v>
      </c>
      <c r="U134" s="118">
        <f t="shared" si="4"/>
        <v>6550987</v>
      </c>
    </row>
    <row r="135" spans="1:21" x14ac:dyDescent="0.25">
      <c r="A135" s="121">
        <v>1990</v>
      </c>
      <c r="B135" s="114">
        <v>11</v>
      </c>
      <c r="C135" s="115">
        <v>2825310</v>
      </c>
      <c r="D135" s="115">
        <v>339791</v>
      </c>
      <c r="E135" s="115">
        <v>16448</v>
      </c>
      <c r="F135" s="115">
        <v>3559</v>
      </c>
      <c r="G135" s="116">
        <v>317</v>
      </c>
      <c r="H135" s="116">
        <v>23</v>
      </c>
      <c r="I135" s="116">
        <v>12</v>
      </c>
      <c r="J135" s="115">
        <f t="shared" si="5"/>
        <v>3185460</v>
      </c>
      <c r="K135" s="117">
        <v>2624581.1939999997</v>
      </c>
      <c r="L135" s="117">
        <v>2262446.7820000001</v>
      </c>
      <c r="M135" s="117">
        <v>342957.58799999999</v>
      </c>
      <c r="N135" s="117">
        <v>28341.125</v>
      </c>
      <c r="O135" s="117">
        <v>60008.192999999999</v>
      </c>
      <c r="P135" s="117">
        <v>6614.8</v>
      </c>
      <c r="Q135" s="117">
        <v>76536.118000000002</v>
      </c>
      <c r="R135" s="117">
        <v>5401485.7999999989</v>
      </c>
      <c r="S135" s="118">
        <v>5136860</v>
      </c>
      <c r="T135" s="120">
        <v>0</v>
      </c>
      <c r="U135" s="118">
        <f t="shared" si="4"/>
        <v>5136860</v>
      </c>
    </row>
    <row r="136" spans="1:21" x14ac:dyDescent="0.25">
      <c r="A136" s="121">
        <v>1990</v>
      </c>
      <c r="B136" s="114">
        <v>12</v>
      </c>
      <c r="C136" s="115">
        <v>2847451</v>
      </c>
      <c r="D136" s="115">
        <v>340611</v>
      </c>
      <c r="E136" s="115">
        <v>16207</v>
      </c>
      <c r="F136" s="115">
        <v>3578</v>
      </c>
      <c r="G136" s="116">
        <v>315</v>
      </c>
      <c r="H136" s="116">
        <v>23</v>
      </c>
      <c r="I136" s="116">
        <v>11</v>
      </c>
      <c r="J136" s="115">
        <f t="shared" si="5"/>
        <v>3208196</v>
      </c>
      <c r="K136" s="117">
        <v>2249278.9610000001</v>
      </c>
      <c r="L136" s="117">
        <v>2084255.8419999999</v>
      </c>
      <c r="M136" s="117">
        <v>337716.049</v>
      </c>
      <c r="N136" s="117">
        <v>28353.545999999998</v>
      </c>
      <c r="O136" s="117">
        <v>50073.008999999998</v>
      </c>
      <c r="P136" s="117">
        <v>7169.2129999999997</v>
      </c>
      <c r="Q136" s="117">
        <v>57073.864000000001</v>
      </c>
      <c r="R136" s="117">
        <v>4813920.4840000002</v>
      </c>
      <c r="S136" s="118">
        <v>5277602</v>
      </c>
      <c r="T136" s="120">
        <v>0</v>
      </c>
      <c r="U136" s="118">
        <f t="shared" si="4"/>
        <v>5277602</v>
      </c>
    </row>
    <row r="137" spans="1:21" x14ac:dyDescent="0.25">
      <c r="A137" s="121">
        <v>1991</v>
      </c>
      <c r="B137" s="114">
        <v>1</v>
      </c>
      <c r="C137" s="115">
        <v>2863612</v>
      </c>
      <c r="D137" s="115">
        <v>340912</v>
      </c>
      <c r="E137" s="115">
        <v>15856</v>
      </c>
      <c r="F137" s="115">
        <v>3597</v>
      </c>
      <c r="G137" s="116">
        <v>315</v>
      </c>
      <c r="H137" s="116">
        <v>23</v>
      </c>
      <c r="I137" s="116">
        <v>11</v>
      </c>
      <c r="J137" s="115">
        <f t="shared" si="5"/>
        <v>3224326</v>
      </c>
      <c r="K137" s="117">
        <v>2413808.6970000002</v>
      </c>
      <c r="L137" s="117">
        <v>2067181.2229999998</v>
      </c>
      <c r="M137" s="117">
        <v>318710.65999999997</v>
      </c>
      <c r="N137" s="117">
        <v>28340.423999999999</v>
      </c>
      <c r="O137" s="117">
        <v>53820.509999999995</v>
      </c>
      <c r="P137" s="117">
        <v>6905.5940000000001</v>
      </c>
      <c r="Q137" s="117">
        <v>47898.237000000001</v>
      </c>
      <c r="R137" s="117">
        <v>4936665.3449999988</v>
      </c>
      <c r="S137" s="118">
        <v>5366976</v>
      </c>
      <c r="T137" s="120">
        <v>0</v>
      </c>
      <c r="U137" s="118">
        <f t="shared" si="4"/>
        <v>5366976</v>
      </c>
    </row>
    <row r="138" spans="1:21" x14ac:dyDescent="0.25">
      <c r="A138" s="121">
        <v>1991</v>
      </c>
      <c r="B138" s="114">
        <v>2</v>
      </c>
      <c r="C138" s="115">
        <v>2873938</v>
      </c>
      <c r="D138" s="115">
        <v>341101</v>
      </c>
      <c r="E138" s="115">
        <v>15706</v>
      </c>
      <c r="F138" s="115">
        <v>3630</v>
      </c>
      <c r="G138" s="116">
        <v>313</v>
      </c>
      <c r="H138" s="116">
        <v>23</v>
      </c>
      <c r="I138" s="116">
        <v>11</v>
      </c>
      <c r="J138" s="115">
        <f t="shared" si="5"/>
        <v>3234722</v>
      </c>
      <c r="K138" s="117">
        <v>2252665.594</v>
      </c>
      <c r="L138" s="117">
        <v>1947817.3779999998</v>
      </c>
      <c r="M138" s="117">
        <v>329415.77299999993</v>
      </c>
      <c r="N138" s="117">
        <v>28412.942000000003</v>
      </c>
      <c r="O138" s="117">
        <v>52687.648000000001</v>
      </c>
      <c r="P138" s="117">
        <v>6362.5060000000003</v>
      </c>
      <c r="Q138" s="117">
        <v>49363.315999999999</v>
      </c>
      <c r="R138" s="117">
        <v>4666725.1569999997</v>
      </c>
      <c r="S138" s="118">
        <v>4822639</v>
      </c>
      <c r="T138" s="120">
        <v>0</v>
      </c>
      <c r="U138" s="118">
        <f t="shared" ref="U138:U201" si="6">S138-T138-X138-Y138-Z138-AA138-AB138-AC138</f>
        <v>4822639</v>
      </c>
    </row>
    <row r="139" spans="1:21" x14ac:dyDescent="0.25">
      <c r="A139" s="121">
        <v>1991</v>
      </c>
      <c r="B139" s="114">
        <v>3</v>
      </c>
      <c r="C139" s="115">
        <v>2881526</v>
      </c>
      <c r="D139" s="115">
        <v>341797</v>
      </c>
      <c r="E139" s="115">
        <v>15530</v>
      </c>
      <c r="F139" s="115">
        <v>3645</v>
      </c>
      <c r="G139" s="116">
        <v>313</v>
      </c>
      <c r="H139" s="116">
        <v>23</v>
      </c>
      <c r="I139" s="116">
        <v>11</v>
      </c>
      <c r="J139" s="115">
        <f t="shared" si="5"/>
        <v>3242845</v>
      </c>
      <c r="K139" s="117">
        <v>2358646.5720000002</v>
      </c>
      <c r="L139" s="117">
        <v>2017766.2639999997</v>
      </c>
      <c r="M139" s="117">
        <v>334589.54899999994</v>
      </c>
      <c r="N139" s="117">
        <v>28539.449000000001</v>
      </c>
      <c r="O139" s="117">
        <v>54165.964999999997</v>
      </c>
      <c r="P139" s="117">
        <v>6924.0050000000001</v>
      </c>
      <c r="Q139" s="117">
        <v>45208.421000000002</v>
      </c>
      <c r="R139" s="117">
        <v>4845840.2249999996</v>
      </c>
      <c r="S139" s="118">
        <v>5480792</v>
      </c>
      <c r="T139" s="120">
        <v>0</v>
      </c>
      <c r="U139" s="118">
        <f t="shared" si="6"/>
        <v>5480792</v>
      </c>
    </row>
    <row r="140" spans="1:21" x14ac:dyDescent="0.25">
      <c r="A140" s="121">
        <v>1991</v>
      </c>
      <c r="B140" s="114">
        <v>4</v>
      </c>
      <c r="C140" s="115">
        <v>2871191</v>
      </c>
      <c r="D140" s="115">
        <v>342594</v>
      </c>
      <c r="E140" s="115">
        <v>15355</v>
      </c>
      <c r="F140" s="115">
        <v>3685</v>
      </c>
      <c r="G140" s="116">
        <v>313</v>
      </c>
      <c r="H140" s="116">
        <v>23</v>
      </c>
      <c r="I140" s="116">
        <v>11</v>
      </c>
      <c r="J140" s="115">
        <f t="shared" si="5"/>
        <v>3233172</v>
      </c>
      <c r="K140" s="117">
        <v>2363691.8560000001</v>
      </c>
      <c r="L140" s="117">
        <v>2079748.236</v>
      </c>
      <c r="M140" s="117">
        <v>328002.96900000004</v>
      </c>
      <c r="N140" s="117">
        <v>27106.705000000002</v>
      </c>
      <c r="O140" s="117">
        <v>56664.504999999997</v>
      </c>
      <c r="P140" s="117">
        <v>6466.52</v>
      </c>
      <c r="Q140" s="117">
        <v>48995.080999999998</v>
      </c>
      <c r="R140" s="117">
        <v>4910675.8720000004</v>
      </c>
      <c r="S140" s="118">
        <v>5838879</v>
      </c>
      <c r="T140" s="120">
        <v>0</v>
      </c>
      <c r="U140" s="118">
        <f t="shared" si="6"/>
        <v>5838879</v>
      </c>
    </row>
    <row r="141" spans="1:21" x14ac:dyDescent="0.25">
      <c r="A141" s="121">
        <v>1991</v>
      </c>
      <c r="B141" s="114">
        <v>5</v>
      </c>
      <c r="C141" s="115">
        <v>2850529</v>
      </c>
      <c r="D141" s="115">
        <v>343104</v>
      </c>
      <c r="E141" s="115">
        <v>15280</v>
      </c>
      <c r="F141" s="115">
        <v>3710</v>
      </c>
      <c r="G141" s="116">
        <v>313</v>
      </c>
      <c r="H141" s="116">
        <v>23</v>
      </c>
      <c r="I141" s="116">
        <v>11</v>
      </c>
      <c r="J141" s="115">
        <f t="shared" si="5"/>
        <v>3212970</v>
      </c>
      <c r="K141" s="117">
        <v>2890872.48</v>
      </c>
      <c r="L141" s="117">
        <v>2281875.9230000004</v>
      </c>
      <c r="M141" s="117">
        <v>337025.59799999994</v>
      </c>
      <c r="N141" s="117">
        <v>27263.938999999998</v>
      </c>
      <c r="O141" s="117">
        <v>61124.937999999995</v>
      </c>
      <c r="P141" s="117">
        <v>6612.03</v>
      </c>
      <c r="Q141" s="117">
        <v>61469.913999999997</v>
      </c>
      <c r="R141" s="117">
        <v>5666244.8220000016</v>
      </c>
      <c r="S141" s="118">
        <v>6736218</v>
      </c>
      <c r="T141" s="120">
        <v>0</v>
      </c>
      <c r="U141" s="118">
        <f t="shared" si="6"/>
        <v>6736218</v>
      </c>
    </row>
    <row r="142" spans="1:21" x14ac:dyDescent="0.25">
      <c r="A142" s="121">
        <v>1991</v>
      </c>
      <c r="B142" s="114">
        <v>6</v>
      </c>
      <c r="C142" s="115">
        <v>2844161</v>
      </c>
      <c r="D142" s="115">
        <v>343640</v>
      </c>
      <c r="E142" s="115">
        <v>15259</v>
      </c>
      <c r="F142" s="115">
        <v>3737</v>
      </c>
      <c r="G142" s="116">
        <v>314</v>
      </c>
      <c r="H142" s="116">
        <v>23</v>
      </c>
      <c r="I142" s="116">
        <v>10</v>
      </c>
      <c r="J142" s="115">
        <f t="shared" si="5"/>
        <v>3207144</v>
      </c>
      <c r="K142" s="117">
        <v>3231633.1069999998</v>
      </c>
      <c r="L142" s="117">
        <v>2428639.0989999999</v>
      </c>
      <c r="M142" s="117">
        <v>358751.23099999997</v>
      </c>
      <c r="N142" s="117">
        <v>28174.931</v>
      </c>
      <c r="O142" s="117">
        <v>62084.754999999997</v>
      </c>
      <c r="P142" s="117">
        <v>7175.66</v>
      </c>
      <c r="Q142" s="117">
        <v>69678.308999999994</v>
      </c>
      <c r="R142" s="117">
        <v>6186137.0920000002</v>
      </c>
      <c r="S142" s="118">
        <v>6738753</v>
      </c>
      <c r="T142" s="120">
        <v>0</v>
      </c>
      <c r="U142" s="118">
        <f t="shared" si="6"/>
        <v>6738753</v>
      </c>
    </row>
    <row r="143" spans="1:21" x14ac:dyDescent="0.25">
      <c r="A143" s="121">
        <v>1991</v>
      </c>
      <c r="B143" s="114">
        <v>7</v>
      </c>
      <c r="C143" s="115">
        <v>2843789</v>
      </c>
      <c r="D143" s="115">
        <v>344117</v>
      </c>
      <c r="E143" s="115">
        <v>15226</v>
      </c>
      <c r="F143" s="115">
        <v>3749</v>
      </c>
      <c r="G143" s="116">
        <v>313</v>
      </c>
      <c r="H143" s="116">
        <v>23</v>
      </c>
      <c r="I143" s="116">
        <v>10</v>
      </c>
      <c r="J143" s="115">
        <f t="shared" si="5"/>
        <v>3207227</v>
      </c>
      <c r="K143" s="117">
        <v>3482513.5690000001</v>
      </c>
      <c r="L143" s="117">
        <v>2441968.997</v>
      </c>
      <c r="M143" s="117">
        <v>350230.78900000005</v>
      </c>
      <c r="N143" s="117">
        <v>29796.123</v>
      </c>
      <c r="O143" s="117">
        <v>72751.805000000008</v>
      </c>
      <c r="P143" s="117">
        <v>6819.24</v>
      </c>
      <c r="Q143" s="117">
        <v>70830.11</v>
      </c>
      <c r="R143" s="117">
        <v>6454910.6329999994</v>
      </c>
      <c r="S143" s="118">
        <v>7234815</v>
      </c>
      <c r="T143" s="120">
        <v>0</v>
      </c>
      <c r="U143" s="118">
        <f t="shared" si="6"/>
        <v>7234815</v>
      </c>
    </row>
    <row r="144" spans="1:21" x14ac:dyDescent="0.25">
      <c r="A144" s="121">
        <v>1991</v>
      </c>
      <c r="B144" s="114">
        <v>8</v>
      </c>
      <c r="C144" s="115">
        <v>2846483</v>
      </c>
      <c r="D144" s="115">
        <v>344526</v>
      </c>
      <c r="E144" s="115">
        <v>15213</v>
      </c>
      <c r="F144" s="115">
        <v>3754</v>
      </c>
      <c r="G144" s="116">
        <v>312</v>
      </c>
      <c r="H144" s="116">
        <v>23</v>
      </c>
      <c r="I144" s="116">
        <v>10</v>
      </c>
      <c r="J144" s="115">
        <f t="shared" si="5"/>
        <v>3210321</v>
      </c>
      <c r="K144" s="117">
        <v>3757996.3429999999</v>
      </c>
      <c r="L144" s="117">
        <v>2569776.7539999997</v>
      </c>
      <c r="M144" s="117">
        <v>345369.63300000003</v>
      </c>
      <c r="N144" s="117">
        <v>31041.437000000002</v>
      </c>
      <c r="O144" s="117">
        <v>72025.880999999994</v>
      </c>
      <c r="P144" s="117">
        <v>6679.5469999999996</v>
      </c>
      <c r="Q144" s="117">
        <v>73622.584000000003</v>
      </c>
      <c r="R144" s="117">
        <v>6856512.1789999995</v>
      </c>
      <c r="S144" s="118">
        <v>7553803</v>
      </c>
      <c r="T144" s="120">
        <v>0</v>
      </c>
      <c r="U144" s="118">
        <f t="shared" si="6"/>
        <v>7553803</v>
      </c>
    </row>
    <row r="145" spans="1:21" x14ac:dyDescent="0.25">
      <c r="A145" s="121">
        <v>1991</v>
      </c>
      <c r="B145" s="114">
        <v>9</v>
      </c>
      <c r="C145" s="115">
        <v>2850191</v>
      </c>
      <c r="D145" s="115">
        <v>344985</v>
      </c>
      <c r="E145" s="115">
        <v>15209</v>
      </c>
      <c r="F145" s="115">
        <v>3775</v>
      </c>
      <c r="G145" s="116">
        <v>312</v>
      </c>
      <c r="H145" s="116">
        <v>23</v>
      </c>
      <c r="I145" s="116">
        <v>10</v>
      </c>
      <c r="J145" s="115">
        <f t="shared" si="5"/>
        <v>3214505</v>
      </c>
      <c r="K145" s="117">
        <v>3620150.1639999999</v>
      </c>
      <c r="L145" s="117">
        <v>2516066.8609999996</v>
      </c>
      <c r="M145" s="117">
        <v>349910.68400000001</v>
      </c>
      <c r="N145" s="117">
        <v>28691.782999999996</v>
      </c>
      <c r="O145" s="117">
        <v>67126.225999999995</v>
      </c>
      <c r="P145" s="117">
        <v>7089.6450000000004</v>
      </c>
      <c r="Q145" s="117">
        <v>85219.865999999995</v>
      </c>
      <c r="R145" s="117">
        <v>6674255.2289999994</v>
      </c>
      <c r="S145" s="118">
        <v>6885261</v>
      </c>
      <c r="T145" s="120">
        <v>0</v>
      </c>
      <c r="U145" s="118">
        <f t="shared" si="6"/>
        <v>6885261</v>
      </c>
    </row>
    <row r="146" spans="1:21" x14ac:dyDescent="0.25">
      <c r="A146" s="121">
        <v>1991</v>
      </c>
      <c r="B146" s="114">
        <v>10</v>
      </c>
      <c r="C146" s="115">
        <v>2857859</v>
      </c>
      <c r="D146" s="115">
        <v>345469</v>
      </c>
      <c r="E146" s="115">
        <v>15210</v>
      </c>
      <c r="F146" s="115">
        <v>3796</v>
      </c>
      <c r="G146" s="116">
        <v>311</v>
      </c>
      <c r="H146" s="116">
        <v>23</v>
      </c>
      <c r="I146" s="116">
        <v>10</v>
      </c>
      <c r="J146" s="115">
        <f t="shared" si="5"/>
        <v>3222678</v>
      </c>
      <c r="K146" s="117">
        <v>3209587.73</v>
      </c>
      <c r="L146" s="117">
        <v>2453278.855</v>
      </c>
      <c r="M146" s="117">
        <v>339143.48299999995</v>
      </c>
      <c r="N146" s="117">
        <v>28811.280999999999</v>
      </c>
      <c r="O146" s="117">
        <v>62510.365000000005</v>
      </c>
      <c r="P146" s="117">
        <v>6795.9279999999999</v>
      </c>
      <c r="Q146" s="117">
        <v>72110.634000000005</v>
      </c>
      <c r="R146" s="117">
        <v>6172238.2760000005</v>
      </c>
      <c r="S146" s="118">
        <v>6211873</v>
      </c>
      <c r="T146" s="120">
        <v>0</v>
      </c>
      <c r="U146" s="118">
        <f t="shared" si="6"/>
        <v>6211873</v>
      </c>
    </row>
    <row r="147" spans="1:21" x14ac:dyDescent="0.25">
      <c r="A147" s="121">
        <v>1991</v>
      </c>
      <c r="B147" s="114">
        <v>11</v>
      </c>
      <c r="C147" s="115">
        <v>2878308</v>
      </c>
      <c r="D147" s="115">
        <v>346486</v>
      </c>
      <c r="E147" s="115">
        <v>15213</v>
      </c>
      <c r="F147" s="115">
        <v>3832</v>
      </c>
      <c r="G147" s="116">
        <v>312</v>
      </c>
      <c r="H147" s="116">
        <v>23</v>
      </c>
      <c r="I147" s="116">
        <v>10</v>
      </c>
      <c r="J147" s="115">
        <f t="shared" si="5"/>
        <v>3244184</v>
      </c>
      <c r="K147" s="117">
        <v>2641065.4210000001</v>
      </c>
      <c r="L147" s="117">
        <v>2333136.1350000002</v>
      </c>
      <c r="M147" s="117">
        <v>358028.30499999999</v>
      </c>
      <c r="N147" s="117">
        <v>29649.383999999998</v>
      </c>
      <c r="O147" s="117">
        <v>62423.964999999997</v>
      </c>
      <c r="P147" s="117">
        <v>7136.3</v>
      </c>
      <c r="Q147" s="117">
        <v>48137.919000000002</v>
      </c>
      <c r="R147" s="117">
        <v>5479577.4289999986</v>
      </c>
      <c r="S147" s="118">
        <v>5199317</v>
      </c>
      <c r="T147" s="120">
        <v>0</v>
      </c>
      <c r="U147" s="118">
        <f t="shared" si="6"/>
        <v>5199317</v>
      </c>
    </row>
    <row r="148" spans="1:21" x14ac:dyDescent="0.25">
      <c r="A148" s="121">
        <v>1991</v>
      </c>
      <c r="B148" s="114">
        <v>12</v>
      </c>
      <c r="C148" s="115">
        <v>2896783</v>
      </c>
      <c r="D148" s="115">
        <v>347275</v>
      </c>
      <c r="E148" s="115">
        <v>15113</v>
      </c>
      <c r="F148" s="115">
        <v>3854</v>
      </c>
      <c r="G148" s="116">
        <v>312</v>
      </c>
      <c r="H148" s="116">
        <v>23</v>
      </c>
      <c r="I148" s="116">
        <v>10</v>
      </c>
      <c r="J148" s="115">
        <f t="shared" si="5"/>
        <v>3263370</v>
      </c>
      <c r="K148" s="117">
        <v>2394845.298</v>
      </c>
      <c r="L148" s="117">
        <v>2094394.7550000001</v>
      </c>
      <c r="M148" s="117">
        <v>340778.95800000004</v>
      </c>
      <c r="N148" s="117">
        <v>29330.307999999997</v>
      </c>
      <c r="O148" s="117">
        <v>55514.756000000001</v>
      </c>
      <c r="P148" s="117">
        <v>6219.7</v>
      </c>
      <c r="Q148" s="117">
        <v>43795.898999999998</v>
      </c>
      <c r="R148" s="117">
        <v>4964879.6740000006</v>
      </c>
      <c r="S148" s="118">
        <v>5356333</v>
      </c>
      <c r="T148" s="120">
        <v>0</v>
      </c>
      <c r="U148" s="118">
        <f t="shared" si="6"/>
        <v>5356333</v>
      </c>
    </row>
    <row r="149" spans="1:21" x14ac:dyDescent="0.25">
      <c r="A149" s="121">
        <v>1992</v>
      </c>
      <c r="B149" s="114">
        <v>1</v>
      </c>
      <c r="C149" s="115">
        <v>2912885</v>
      </c>
      <c r="D149" s="115">
        <v>347496</v>
      </c>
      <c r="E149" s="115">
        <v>14882</v>
      </c>
      <c r="F149" s="115">
        <v>3861</v>
      </c>
      <c r="G149" s="116">
        <v>312</v>
      </c>
      <c r="H149" s="116">
        <v>23</v>
      </c>
      <c r="I149" s="116">
        <v>11</v>
      </c>
      <c r="J149" s="115">
        <f t="shared" si="5"/>
        <v>3279470</v>
      </c>
      <c r="K149" s="117">
        <v>2482754.4349999996</v>
      </c>
      <c r="L149" s="117">
        <v>1990788.176</v>
      </c>
      <c r="M149" s="117">
        <v>332718.603</v>
      </c>
      <c r="N149" s="117">
        <v>29249.531000000003</v>
      </c>
      <c r="O149" s="117">
        <v>52297.303999999996</v>
      </c>
      <c r="P149" s="117">
        <v>6552.78</v>
      </c>
      <c r="Q149" s="117">
        <v>42760.792999999998</v>
      </c>
      <c r="R149" s="117">
        <v>4937121.6219999995</v>
      </c>
      <c r="S149" s="118">
        <v>5468686</v>
      </c>
      <c r="T149" s="120">
        <v>0</v>
      </c>
      <c r="U149" s="118">
        <f t="shared" si="6"/>
        <v>5468686</v>
      </c>
    </row>
    <row r="150" spans="1:21" x14ac:dyDescent="0.25">
      <c r="A150" s="121">
        <v>1992</v>
      </c>
      <c r="B150" s="114">
        <v>2</v>
      </c>
      <c r="C150" s="115">
        <v>2923007</v>
      </c>
      <c r="D150" s="115">
        <v>348069</v>
      </c>
      <c r="E150" s="115">
        <v>14807</v>
      </c>
      <c r="F150" s="115">
        <v>3908</v>
      </c>
      <c r="G150" s="116">
        <v>312</v>
      </c>
      <c r="H150" s="116">
        <v>23</v>
      </c>
      <c r="I150" s="116">
        <v>11</v>
      </c>
      <c r="J150" s="115">
        <f t="shared" si="5"/>
        <v>3290137</v>
      </c>
      <c r="K150" s="117">
        <v>2426343.355</v>
      </c>
      <c r="L150" s="117">
        <v>1920770.996</v>
      </c>
      <c r="M150" s="117">
        <v>332048.58600000001</v>
      </c>
      <c r="N150" s="117">
        <v>29167.405999999999</v>
      </c>
      <c r="O150" s="117">
        <v>52838.883999999998</v>
      </c>
      <c r="P150" s="117">
        <v>5963.27</v>
      </c>
      <c r="Q150" s="117">
        <v>45254.741999999998</v>
      </c>
      <c r="R150" s="117">
        <v>4812387.2389999991</v>
      </c>
      <c r="S150" s="118">
        <v>5044968</v>
      </c>
      <c r="T150" s="120">
        <v>0</v>
      </c>
      <c r="U150" s="118">
        <f t="shared" si="6"/>
        <v>5044968</v>
      </c>
    </row>
    <row r="151" spans="1:21" x14ac:dyDescent="0.25">
      <c r="A151" s="121">
        <v>1992</v>
      </c>
      <c r="B151" s="114">
        <v>3</v>
      </c>
      <c r="C151" s="115">
        <v>2928941</v>
      </c>
      <c r="D151" s="115">
        <v>348817</v>
      </c>
      <c r="E151" s="115">
        <v>14612</v>
      </c>
      <c r="F151" s="115">
        <v>3934</v>
      </c>
      <c r="G151" s="116">
        <v>310</v>
      </c>
      <c r="H151" s="116">
        <v>23</v>
      </c>
      <c r="I151" s="116">
        <v>11</v>
      </c>
      <c r="J151" s="115">
        <f t="shared" si="5"/>
        <v>3296648</v>
      </c>
      <c r="K151" s="117">
        <v>2313464.8220000002</v>
      </c>
      <c r="L151" s="117">
        <v>2051895.3000000003</v>
      </c>
      <c r="M151" s="117">
        <v>341561.72400000005</v>
      </c>
      <c r="N151" s="117">
        <v>29335.921000000002</v>
      </c>
      <c r="O151" s="117">
        <v>54556.816000000006</v>
      </c>
      <c r="P151" s="117">
        <v>6418.94</v>
      </c>
      <c r="Q151" s="117">
        <v>38752.076000000001</v>
      </c>
      <c r="R151" s="117">
        <v>4835985.5990000013</v>
      </c>
      <c r="S151" s="118">
        <v>5358833</v>
      </c>
      <c r="T151" s="120">
        <v>0</v>
      </c>
      <c r="U151" s="118">
        <f t="shared" si="6"/>
        <v>5358833</v>
      </c>
    </row>
    <row r="152" spans="1:21" x14ac:dyDescent="0.25">
      <c r="A152" s="121">
        <v>1992</v>
      </c>
      <c r="B152" s="114">
        <v>4</v>
      </c>
      <c r="C152" s="115">
        <v>2920001</v>
      </c>
      <c r="D152" s="115">
        <v>349305</v>
      </c>
      <c r="E152" s="115">
        <v>14606</v>
      </c>
      <c r="F152" s="115">
        <v>3945</v>
      </c>
      <c r="G152" s="116">
        <v>309</v>
      </c>
      <c r="H152" s="116">
        <v>23</v>
      </c>
      <c r="I152" s="116">
        <v>11</v>
      </c>
      <c r="J152" s="115">
        <f t="shared" si="5"/>
        <v>3288200</v>
      </c>
      <c r="K152" s="117">
        <v>2209814.3589999997</v>
      </c>
      <c r="L152" s="117">
        <v>2019018.5360000003</v>
      </c>
      <c r="M152" s="117">
        <v>333010.95400000003</v>
      </c>
      <c r="N152" s="117">
        <v>29964.037</v>
      </c>
      <c r="O152" s="117">
        <v>56708.553</v>
      </c>
      <c r="P152" s="117">
        <v>5952.41</v>
      </c>
      <c r="Q152" s="117">
        <v>41628.874000000003</v>
      </c>
      <c r="R152" s="117">
        <v>4696097.7229999993</v>
      </c>
      <c r="S152" s="118">
        <v>5308033</v>
      </c>
      <c r="T152" s="120">
        <v>0</v>
      </c>
      <c r="U152" s="118">
        <f t="shared" si="6"/>
        <v>5308033</v>
      </c>
    </row>
    <row r="153" spans="1:21" x14ac:dyDescent="0.25">
      <c r="A153" s="121">
        <v>1992</v>
      </c>
      <c r="B153" s="114">
        <v>5</v>
      </c>
      <c r="C153" s="115">
        <v>2897947</v>
      </c>
      <c r="D153" s="115">
        <v>350122</v>
      </c>
      <c r="E153" s="115">
        <v>14704</v>
      </c>
      <c r="F153" s="115">
        <v>3996</v>
      </c>
      <c r="G153" s="116">
        <v>310</v>
      </c>
      <c r="H153" s="116">
        <v>23</v>
      </c>
      <c r="I153" s="116">
        <v>11</v>
      </c>
      <c r="J153" s="115">
        <f t="shared" si="5"/>
        <v>3267113</v>
      </c>
      <c r="K153" s="117">
        <v>2339384.949</v>
      </c>
      <c r="L153" s="117">
        <v>2133286.0040000002</v>
      </c>
      <c r="M153" s="117">
        <v>334634.75599999999</v>
      </c>
      <c r="N153" s="117">
        <v>29646.446</v>
      </c>
      <c r="O153" s="117">
        <v>63266.037000000004</v>
      </c>
      <c r="P153" s="117">
        <v>6106.61</v>
      </c>
      <c r="Q153" s="117">
        <v>46440.987000000001</v>
      </c>
      <c r="R153" s="117">
        <v>4952765.7889999999</v>
      </c>
      <c r="S153" s="118">
        <v>5937823</v>
      </c>
      <c r="T153" s="120">
        <v>0</v>
      </c>
      <c r="U153" s="118">
        <f t="shared" si="6"/>
        <v>5937823</v>
      </c>
    </row>
    <row r="154" spans="1:21" x14ac:dyDescent="0.25">
      <c r="A154" s="121">
        <v>1992</v>
      </c>
      <c r="B154" s="114">
        <v>6</v>
      </c>
      <c r="C154" s="115">
        <v>2892243</v>
      </c>
      <c r="D154" s="115">
        <v>350639</v>
      </c>
      <c r="E154" s="115">
        <v>14802</v>
      </c>
      <c r="F154" s="115">
        <v>4039</v>
      </c>
      <c r="G154" s="116">
        <v>310</v>
      </c>
      <c r="H154" s="116">
        <v>23</v>
      </c>
      <c r="I154" s="116">
        <v>11</v>
      </c>
      <c r="J154" s="115">
        <f t="shared" si="5"/>
        <v>3262067</v>
      </c>
      <c r="K154" s="117">
        <v>2985755.1239999998</v>
      </c>
      <c r="L154" s="117">
        <v>2381643.7750000004</v>
      </c>
      <c r="M154" s="117">
        <v>361491.70199999999</v>
      </c>
      <c r="N154" s="117">
        <v>29595.003000000001</v>
      </c>
      <c r="O154" s="117">
        <v>65834.176000000007</v>
      </c>
      <c r="P154" s="117">
        <v>6807.78</v>
      </c>
      <c r="Q154" s="117">
        <v>53486.966999999997</v>
      </c>
      <c r="R154" s="117">
        <v>5884614.5269999998</v>
      </c>
      <c r="S154" s="118">
        <v>6732646</v>
      </c>
      <c r="T154" s="120">
        <v>0</v>
      </c>
      <c r="U154" s="118">
        <f t="shared" si="6"/>
        <v>6732646</v>
      </c>
    </row>
    <row r="155" spans="1:21" x14ac:dyDescent="0.25">
      <c r="A155" s="121">
        <v>1992</v>
      </c>
      <c r="B155" s="114">
        <v>7</v>
      </c>
      <c r="C155" s="115">
        <v>2894196</v>
      </c>
      <c r="D155" s="115">
        <v>350922</v>
      </c>
      <c r="E155" s="115">
        <v>14788</v>
      </c>
      <c r="F155" s="115">
        <v>4059</v>
      </c>
      <c r="G155" s="116">
        <v>308</v>
      </c>
      <c r="H155" s="116">
        <v>23</v>
      </c>
      <c r="I155" s="116">
        <v>11</v>
      </c>
      <c r="J155" s="115">
        <f t="shared" si="5"/>
        <v>3264307</v>
      </c>
      <c r="K155" s="117">
        <v>3605374.4780000001</v>
      </c>
      <c r="L155" s="117">
        <v>2514968.5640000002</v>
      </c>
      <c r="M155" s="117">
        <v>351369.81599999993</v>
      </c>
      <c r="N155" s="117">
        <v>29842.756999999998</v>
      </c>
      <c r="O155" s="117">
        <v>69788.642000000007</v>
      </c>
      <c r="P155" s="117">
        <v>6657.72</v>
      </c>
      <c r="Q155" s="117">
        <v>74260.479000000007</v>
      </c>
      <c r="R155" s="117">
        <v>6652262.4560000002</v>
      </c>
      <c r="S155" s="118">
        <v>7885831</v>
      </c>
      <c r="T155" s="120">
        <v>0</v>
      </c>
      <c r="U155" s="118">
        <f t="shared" si="6"/>
        <v>7885831</v>
      </c>
    </row>
    <row r="156" spans="1:21" x14ac:dyDescent="0.25">
      <c r="A156" s="121">
        <v>1992</v>
      </c>
      <c r="B156" s="114">
        <v>8</v>
      </c>
      <c r="C156" s="115">
        <v>2898600</v>
      </c>
      <c r="D156" s="115">
        <v>350634</v>
      </c>
      <c r="E156" s="115">
        <v>14943</v>
      </c>
      <c r="F156" s="115">
        <v>4088</v>
      </c>
      <c r="G156" s="116">
        <v>306</v>
      </c>
      <c r="H156" s="116">
        <v>23</v>
      </c>
      <c r="I156" s="116">
        <v>11</v>
      </c>
      <c r="J156" s="115">
        <f t="shared" si="5"/>
        <v>3268605</v>
      </c>
      <c r="K156" s="117">
        <v>3823185.7060000002</v>
      </c>
      <c r="L156" s="117">
        <v>2491618.7519999999</v>
      </c>
      <c r="M156" s="117">
        <v>338376.42300000007</v>
      </c>
      <c r="N156" s="117">
        <v>29726.094000000001</v>
      </c>
      <c r="O156" s="117">
        <v>73713.892999999996</v>
      </c>
      <c r="P156" s="117">
        <v>7075.54</v>
      </c>
      <c r="Q156" s="117">
        <v>105693.287</v>
      </c>
      <c r="R156" s="117">
        <v>6869389.6950000003</v>
      </c>
      <c r="S156" s="118">
        <v>7135386</v>
      </c>
      <c r="T156" s="120">
        <v>0</v>
      </c>
      <c r="U156" s="118">
        <f t="shared" si="6"/>
        <v>7135386</v>
      </c>
    </row>
    <row r="157" spans="1:21" x14ac:dyDescent="0.25">
      <c r="A157" s="121">
        <v>1992</v>
      </c>
      <c r="B157" s="114">
        <v>9</v>
      </c>
      <c r="C157" s="115">
        <v>2900139</v>
      </c>
      <c r="D157" s="115">
        <v>350866</v>
      </c>
      <c r="E157" s="115">
        <v>14931</v>
      </c>
      <c r="F157" s="115">
        <v>4110</v>
      </c>
      <c r="G157" s="116">
        <v>307</v>
      </c>
      <c r="H157" s="116">
        <v>23</v>
      </c>
      <c r="I157" s="116">
        <v>11</v>
      </c>
      <c r="J157" s="115">
        <f t="shared" si="5"/>
        <v>3270387</v>
      </c>
      <c r="K157" s="117">
        <v>3555332.8930000002</v>
      </c>
      <c r="L157" s="117">
        <v>2546366.571</v>
      </c>
      <c r="M157" s="117">
        <v>339781.50400000002</v>
      </c>
      <c r="N157" s="117">
        <v>29636.063999999998</v>
      </c>
      <c r="O157" s="117">
        <v>60160.945999999996</v>
      </c>
      <c r="P157" s="117">
        <v>5810.45</v>
      </c>
      <c r="Q157" s="117">
        <v>74665.269</v>
      </c>
      <c r="R157" s="117">
        <v>6611753.6970000006</v>
      </c>
      <c r="S157" s="118">
        <v>6992786</v>
      </c>
      <c r="T157" s="120">
        <v>0</v>
      </c>
      <c r="U157" s="118">
        <f t="shared" si="6"/>
        <v>6992786</v>
      </c>
    </row>
    <row r="158" spans="1:21" x14ac:dyDescent="0.25">
      <c r="A158" s="121">
        <v>1992</v>
      </c>
      <c r="B158" s="114">
        <v>10</v>
      </c>
      <c r="C158" s="115">
        <v>2904309</v>
      </c>
      <c r="D158" s="115">
        <v>351419</v>
      </c>
      <c r="E158" s="115">
        <v>14803</v>
      </c>
      <c r="F158" s="115">
        <v>4108</v>
      </c>
      <c r="G158" s="116">
        <v>307</v>
      </c>
      <c r="H158" s="116">
        <v>23</v>
      </c>
      <c r="I158" s="116">
        <v>11</v>
      </c>
      <c r="J158" s="115">
        <f t="shared" si="5"/>
        <v>3274980</v>
      </c>
      <c r="K158" s="117">
        <v>3187849.9330000002</v>
      </c>
      <c r="L158" s="117">
        <v>2398809.824</v>
      </c>
      <c r="M158" s="117">
        <v>332605.58800000005</v>
      </c>
      <c r="N158" s="117">
        <v>28519.386000000002</v>
      </c>
      <c r="O158" s="117">
        <v>54030.497000000003</v>
      </c>
      <c r="P158" s="117">
        <v>6512.55</v>
      </c>
      <c r="Q158" s="117">
        <v>63284.057000000001</v>
      </c>
      <c r="R158" s="117">
        <v>6071611.8350000009</v>
      </c>
      <c r="S158" s="118">
        <v>6227500</v>
      </c>
      <c r="T158" s="120">
        <v>0</v>
      </c>
      <c r="U158" s="118">
        <f t="shared" si="6"/>
        <v>6227500</v>
      </c>
    </row>
    <row r="159" spans="1:21" x14ac:dyDescent="0.25">
      <c r="A159" s="121">
        <v>1992</v>
      </c>
      <c r="B159" s="114">
        <v>11</v>
      </c>
      <c r="C159" s="115">
        <v>2925526</v>
      </c>
      <c r="D159" s="115">
        <v>352159</v>
      </c>
      <c r="E159" s="115">
        <v>14804</v>
      </c>
      <c r="F159" s="115">
        <v>4118</v>
      </c>
      <c r="G159" s="116">
        <v>307</v>
      </c>
      <c r="H159" s="116">
        <v>23</v>
      </c>
      <c r="I159" s="116">
        <v>11</v>
      </c>
      <c r="J159" s="115">
        <f t="shared" si="5"/>
        <v>3296948</v>
      </c>
      <c r="K159" s="117">
        <v>2693315.3119999999</v>
      </c>
      <c r="L159" s="117">
        <v>2351859.7999999998</v>
      </c>
      <c r="M159" s="117">
        <v>327181.75800000003</v>
      </c>
      <c r="N159" s="117">
        <v>28657.788</v>
      </c>
      <c r="O159" s="117">
        <v>63412.088000000011</v>
      </c>
      <c r="P159" s="117">
        <v>6348.42</v>
      </c>
      <c r="Q159" s="117">
        <v>56752.535000000003</v>
      </c>
      <c r="R159" s="117">
        <v>5527527.7010000004</v>
      </c>
      <c r="S159" s="118">
        <v>5794984</v>
      </c>
      <c r="T159" s="120">
        <v>0</v>
      </c>
      <c r="U159" s="118">
        <f t="shared" si="6"/>
        <v>5794984</v>
      </c>
    </row>
    <row r="160" spans="1:21" x14ac:dyDescent="0.25">
      <c r="A160" s="121">
        <v>1992</v>
      </c>
      <c r="B160" s="114">
        <v>12</v>
      </c>
      <c r="C160" s="115">
        <v>2943890</v>
      </c>
      <c r="D160" s="115">
        <v>352784</v>
      </c>
      <c r="E160" s="115">
        <v>14778</v>
      </c>
      <c r="F160" s="115">
        <v>4202</v>
      </c>
      <c r="G160" s="116">
        <v>307</v>
      </c>
      <c r="H160" s="116">
        <v>23</v>
      </c>
      <c r="I160" s="116">
        <v>11</v>
      </c>
      <c r="J160" s="115">
        <f t="shared" si="5"/>
        <v>3315995</v>
      </c>
      <c r="K160" s="117">
        <v>2575726.4270000001</v>
      </c>
      <c r="L160" s="117">
        <v>2189887.0829999996</v>
      </c>
      <c r="M160" s="117">
        <v>329207.549</v>
      </c>
      <c r="N160" s="117">
        <v>29291.936000000002</v>
      </c>
      <c r="O160" s="117">
        <v>54100.439000000006</v>
      </c>
      <c r="P160" s="117">
        <v>6641.86</v>
      </c>
      <c r="Q160" s="117">
        <v>59386.248</v>
      </c>
      <c r="R160" s="117">
        <v>5244241.5419999994</v>
      </c>
      <c r="S160" s="118">
        <v>5433638</v>
      </c>
      <c r="T160" s="120">
        <v>0</v>
      </c>
      <c r="U160" s="118">
        <f t="shared" si="6"/>
        <v>5433638</v>
      </c>
    </row>
    <row r="161" spans="1:21" x14ac:dyDescent="0.25">
      <c r="A161" s="121">
        <v>1993</v>
      </c>
      <c r="B161" s="114">
        <v>1</v>
      </c>
      <c r="C161" s="115">
        <v>2958573</v>
      </c>
      <c r="D161" s="115">
        <v>353366</v>
      </c>
      <c r="E161" s="115">
        <v>14621</v>
      </c>
      <c r="F161" s="115">
        <v>4284</v>
      </c>
      <c r="G161" s="116">
        <v>307</v>
      </c>
      <c r="H161" s="116">
        <v>23</v>
      </c>
      <c r="I161" s="116">
        <v>11</v>
      </c>
      <c r="J161" s="115">
        <f t="shared" si="5"/>
        <v>3331185</v>
      </c>
      <c r="K161" s="117">
        <v>2569529.5270000002</v>
      </c>
      <c r="L161" s="117">
        <v>2188324.034</v>
      </c>
      <c r="M161" s="117">
        <v>329167.61800000002</v>
      </c>
      <c r="N161" s="117">
        <v>29649.992999999999</v>
      </c>
      <c r="O161" s="117">
        <v>49425.07</v>
      </c>
      <c r="P161" s="117">
        <v>6885</v>
      </c>
      <c r="Q161" s="117">
        <v>43290.847999999998</v>
      </c>
      <c r="R161" s="122">
        <v>5216272.0900000008</v>
      </c>
      <c r="S161" s="118">
        <v>5566130</v>
      </c>
      <c r="T161" s="120">
        <v>0</v>
      </c>
      <c r="U161" s="118">
        <f t="shared" si="6"/>
        <v>5566130</v>
      </c>
    </row>
    <row r="162" spans="1:21" x14ac:dyDescent="0.25">
      <c r="A162" s="121">
        <v>1993</v>
      </c>
      <c r="B162" s="114">
        <v>2</v>
      </c>
      <c r="C162" s="115">
        <v>2970571</v>
      </c>
      <c r="D162" s="115">
        <v>354218</v>
      </c>
      <c r="E162" s="115">
        <v>14539</v>
      </c>
      <c r="F162" s="115">
        <v>4316</v>
      </c>
      <c r="G162" s="116">
        <v>306</v>
      </c>
      <c r="H162" s="116">
        <v>23</v>
      </c>
      <c r="I162" s="116">
        <v>11</v>
      </c>
      <c r="J162" s="115">
        <f t="shared" si="5"/>
        <v>3343984</v>
      </c>
      <c r="K162" s="117">
        <v>2369539</v>
      </c>
      <c r="L162" s="117">
        <v>2042892</v>
      </c>
      <c r="M162" s="117">
        <v>312634</v>
      </c>
      <c r="N162" s="117">
        <v>28772</v>
      </c>
      <c r="O162" s="117">
        <v>47734</v>
      </c>
      <c r="P162" s="117">
        <v>5998.625</v>
      </c>
      <c r="Q162" s="117">
        <v>47179</v>
      </c>
      <c r="R162" s="122">
        <v>4854748.625</v>
      </c>
      <c r="S162" s="118">
        <v>4873850</v>
      </c>
      <c r="T162" s="120">
        <v>0</v>
      </c>
      <c r="U162" s="118">
        <f t="shared" si="6"/>
        <v>4873850</v>
      </c>
    </row>
    <row r="163" spans="1:21" x14ac:dyDescent="0.25">
      <c r="A163" s="121">
        <v>1993</v>
      </c>
      <c r="B163" s="114">
        <v>3</v>
      </c>
      <c r="C163" s="115">
        <v>2977770</v>
      </c>
      <c r="D163" s="115">
        <v>354743</v>
      </c>
      <c r="E163" s="115">
        <v>14533</v>
      </c>
      <c r="F163" s="115">
        <v>4336</v>
      </c>
      <c r="G163" s="116">
        <v>306</v>
      </c>
      <c r="H163" s="116">
        <v>23</v>
      </c>
      <c r="I163" s="116">
        <v>11</v>
      </c>
      <c r="J163" s="115">
        <f t="shared" si="5"/>
        <v>3351722</v>
      </c>
      <c r="K163" s="117">
        <v>2410497</v>
      </c>
      <c r="L163" s="117">
        <v>2027344</v>
      </c>
      <c r="M163" s="117">
        <v>327458</v>
      </c>
      <c r="N163" s="117">
        <v>29476</v>
      </c>
      <c r="O163" s="117">
        <v>46169</v>
      </c>
      <c r="P163" s="117">
        <v>6013.826</v>
      </c>
      <c r="Q163" s="117">
        <v>40075</v>
      </c>
      <c r="R163" s="122">
        <v>4887032.8260000004</v>
      </c>
      <c r="S163" s="118">
        <v>5578933</v>
      </c>
      <c r="T163" s="120">
        <v>0</v>
      </c>
      <c r="U163" s="118">
        <f t="shared" si="6"/>
        <v>5578933</v>
      </c>
    </row>
    <row r="164" spans="1:21" x14ac:dyDescent="0.25">
      <c r="A164" s="121">
        <v>1993</v>
      </c>
      <c r="B164" s="114">
        <v>4</v>
      </c>
      <c r="C164" s="115">
        <v>3010037</v>
      </c>
      <c r="D164" s="115">
        <v>379968</v>
      </c>
      <c r="E164" s="115">
        <v>15395</v>
      </c>
      <c r="F164" s="115">
        <v>2217</v>
      </c>
      <c r="G164" s="116">
        <v>304</v>
      </c>
      <c r="H164" s="116">
        <v>23</v>
      </c>
      <c r="I164" s="116">
        <v>11</v>
      </c>
      <c r="J164" s="115">
        <f t="shared" si="5"/>
        <v>3407955</v>
      </c>
      <c r="K164" s="117">
        <v>2479200.3830000004</v>
      </c>
      <c r="L164" s="117">
        <v>2172611.9809999997</v>
      </c>
      <c r="M164" s="117">
        <v>335560.66000000003</v>
      </c>
      <c r="N164" s="117">
        <v>27806.201999999997</v>
      </c>
      <c r="O164" s="117">
        <v>55451.133000000002</v>
      </c>
      <c r="P164" s="117">
        <v>6161.45</v>
      </c>
      <c r="Q164" s="117">
        <v>57449.915000000001</v>
      </c>
      <c r="R164" s="122">
        <v>5134241.7240000004</v>
      </c>
      <c r="S164" s="118">
        <v>5323785</v>
      </c>
      <c r="T164" s="120">
        <v>0</v>
      </c>
      <c r="U164" s="118">
        <f t="shared" si="6"/>
        <v>5323785</v>
      </c>
    </row>
    <row r="165" spans="1:21" x14ac:dyDescent="0.25">
      <c r="A165" s="121">
        <v>1993</v>
      </c>
      <c r="B165" s="114">
        <v>5</v>
      </c>
      <c r="C165" s="115">
        <v>2967267</v>
      </c>
      <c r="D165" s="115">
        <v>359772</v>
      </c>
      <c r="E165" s="115">
        <v>14756</v>
      </c>
      <c r="F165" s="115">
        <v>2213</v>
      </c>
      <c r="G165" s="116">
        <v>302</v>
      </c>
      <c r="H165" s="116">
        <v>23</v>
      </c>
      <c r="I165" s="116">
        <v>11</v>
      </c>
      <c r="J165" s="115">
        <f t="shared" si="5"/>
        <v>3344344</v>
      </c>
      <c r="K165" s="117">
        <v>2437066.0529999998</v>
      </c>
      <c r="L165" s="117">
        <v>2201586.1850000001</v>
      </c>
      <c r="M165" s="117">
        <v>354933.94100000005</v>
      </c>
      <c r="N165" s="117">
        <v>25459.409999999996</v>
      </c>
      <c r="O165" s="117">
        <v>43746.837</v>
      </c>
      <c r="P165" s="117">
        <v>6413.84</v>
      </c>
      <c r="Q165" s="117">
        <v>51805.430999999997</v>
      </c>
      <c r="R165" s="122">
        <v>5121011.6969999997</v>
      </c>
      <c r="S165" s="118">
        <v>6286193</v>
      </c>
      <c r="T165" s="120">
        <v>0</v>
      </c>
      <c r="U165" s="118">
        <f t="shared" si="6"/>
        <v>6286193</v>
      </c>
    </row>
    <row r="166" spans="1:21" x14ac:dyDescent="0.25">
      <c r="A166" s="121">
        <v>1993</v>
      </c>
      <c r="B166" s="114">
        <v>6</v>
      </c>
      <c r="C166" s="115">
        <v>2957190</v>
      </c>
      <c r="D166" s="115">
        <v>359223</v>
      </c>
      <c r="E166" s="115">
        <v>14718</v>
      </c>
      <c r="F166" s="115">
        <v>2216</v>
      </c>
      <c r="G166" s="116">
        <v>302</v>
      </c>
      <c r="H166" s="116">
        <v>23</v>
      </c>
      <c r="I166" s="116">
        <v>11</v>
      </c>
      <c r="J166" s="115">
        <f t="shared" si="5"/>
        <v>3333683</v>
      </c>
      <c r="K166" s="117">
        <v>3187669.7579999999</v>
      </c>
      <c r="L166" s="117">
        <v>2487406.4810000001</v>
      </c>
      <c r="M166" s="117">
        <v>355146.56700000004</v>
      </c>
      <c r="N166" s="117">
        <v>27724.646000000001</v>
      </c>
      <c r="O166" s="117">
        <v>66485.858000000007</v>
      </c>
      <c r="P166" s="117">
        <v>6505</v>
      </c>
      <c r="Q166" s="117">
        <v>55860.086000000003</v>
      </c>
      <c r="R166" s="122">
        <v>6186798.3959999997</v>
      </c>
      <c r="S166" s="118">
        <v>7233103</v>
      </c>
      <c r="T166" s="120">
        <v>0</v>
      </c>
      <c r="U166" s="118">
        <f t="shared" si="6"/>
        <v>7233103</v>
      </c>
    </row>
    <row r="167" spans="1:21" x14ac:dyDescent="0.25">
      <c r="A167" s="121">
        <v>1993</v>
      </c>
      <c r="B167" s="114">
        <v>7</v>
      </c>
      <c r="C167" s="115">
        <v>2961143</v>
      </c>
      <c r="D167" s="115">
        <v>359426</v>
      </c>
      <c r="E167" s="115">
        <v>14964</v>
      </c>
      <c r="F167" s="115">
        <v>2221</v>
      </c>
      <c r="G167" s="116">
        <v>301</v>
      </c>
      <c r="H167" s="116">
        <v>23</v>
      </c>
      <c r="I167" s="116">
        <v>11</v>
      </c>
      <c r="J167" s="115">
        <f t="shared" si="5"/>
        <v>3338089</v>
      </c>
      <c r="K167" s="117">
        <v>3777728.0639999998</v>
      </c>
      <c r="L167" s="117">
        <v>2619324.66</v>
      </c>
      <c r="M167" s="117">
        <v>323130.92300000001</v>
      </c>
      <c r="N167" s="117">
        <v>27258.123</v>
      </c>
      <c r="O167" s="117">
        <v>63644.56</v>
      </c>
      <c r="P167" s="117">
        <v>6581.65</v>
      </c>
      <c r="Q167" s="117">
        <v>90872.313999999998</v>
      </c>
      <c r="R167" s="122">
        <v>6908540.2939999998</v>
      </c>
      <c r="S167" s="118">
        <v>7766365</v>
      </c>
      <c r="T167" s="120">
        <v>0</v>
      </c>
      <c r="U167" s="118">
        <f t="shared" si="6"/>
        <v>7766365</v>
      </c>
    </row>
    <row r="168" spans="1:21" x14ac:dyDescent="0.25">
      <c r="A168" s="121">
        <v>1993</v>
      </c>
      <c r="B168" s="114">
        <v>8</v>
      </c>
      <c r="C168" s="115">
        <v>2968272</v>
      </c>
      <c r="D168" s="115">
        <v>360459</v>
      </c>
      <c r="E168" s="115">
        <v>14988</v>
      </c>
      <c r="F168" s="115">
        <v>2220</v>
      </c>
      <c r="G168" s="116">
        <v>301</v>
      </c>
      <c r="H168" s="116">
        <v>23</v>
      </c>
      <c r="I168" s="116">
        <v>12</v>
      </c>
      <c r="J168" s="115">
        <f t="shared" si="5"/>
        <v>3346275</v>
      </c>
      <c r="K168" s="117">
        <v>4077756</v>
      </c>
      <c r="L168" s="117">
        <v>2719657</v>
      </c>
      <c r="M168" s="117">
        <v>296377</v>
      </c>
      <c r="N168" s="117">
        <v>28286</v>
      </c>
      <c r="O168" s="117">
        <v>61830</v>
      </c>
      <c r="P168" s="117">
        <v>7102.53</v>
      </c>
      <c r="Q168" s="117">
        <v>111974</v>
      </c>
      <c r="R168" s="122">
        <v>7302982.5300000003</v>
      </c>
      <c r="S168" s="118">
        <v>7821139</v>
      </c>
      <c r="T168" s="120">
        <v>0</v>
      </c>
      <c r="U168" s="118">
        <f t="shared" si="6"/>
        <v>7821139</v>
      </c>
    </row>
    <row r="169" spans="1:21" x14ac:dyDescent="0.25">
      <c r="A169" s="121">
        <v>1993</v>
      </c>
      <c r="B169" s="114">
        <v>9</v>
      </c>
      <c r="C169" s="115">
        <v>2970527</v>
      </c>
      <c r="D169" s="115">
        <v>361037</v>
      </c>
      <c r="E169" s="115">
        <v>14936</v>
      </c>
      <c r="F169" s="115">
        <v>2228</v>
      </c>
      <c r="G169" s="116">
        <v>301</v>
      </c>
      <c r="H169" s="116">
        <v>23</v>
      </c>
      <c r="I169" s="116">
        <v>12</v>
      </c>
      <c r="J169" s="115">
        <f t="shared" si="5"/>
        <v>3349064</v>
      </c>
      <c r="K169" s="117">
        <v>3863845</v>
      </c>
      <c r="L169" s="117">
        <v>2694442</v>
      </c>
      <c r="M169" s="117">
        <v>315808</v>
      </c>
      <c r="N169" s="117">
        <v>28380</v>
      </c>
      <c r="O169" s="117">
        <v>59639</v>
      </c>
      <c r="P169" s="117">
        <v>6660</v>
      </c>
      <c r="Q169" s="117">
        <v>183950</v>
      </c>
      <c r="R169" s="122">
        <v>7152724</v>
      </c>
      <c r="S169" s="118">
        <v>7362820</v>
      </c>
      <c r="T169" s="120">
        <v>0</v>
      </c>
      <c r="U169" s="118">
        <f t="shared" si="6"/>
        <v>7362820</v>
      </c>
    </row>
    <row r="170" spans="1:21" x14ac:dyDescent="0.25">
      <c r="A170" s="121">
        <v>1993</v>
      </c>
      <c r="B170" s="114">
        <v>10</v>
      </c>
      <c r="C170" s="115">
        <v>2975728</v>
      </c>
      <c r="D170" s="115">
        <v>360854</v>
      </c>
      <c r="E170" s="115">
        <v>15063</v>
      </c>
      <c r="F170" s="115">
        <v>2241</v>
      </c>
      <c r="G170" s="116">
        <v>298</v>
      </c>
      <c r="H170" s="116">
        <v>23</v>
      </c>
      <c r="I170" s="116">
        <v>12</v>
      </c>
      <c r="J170" s="115">
        <f t="shared" si="5"/>
        <v>3354219</v>
      </c>
      <c r="K170" s="117">
        <v>3430812.0060000001</v>
      </c>
      <c r="L170" s="117">
        <v>2570841.7390000001</v>
      </c>
      <c r="M170" s="117">
        <v>310395.61300000001</v>
      </c>
      <c r="N170" s="117">
        <v>28427.716</v>
      </c>
      <c r="O170" s="117">
        <v>61399.596999999994</v>
      </c>
      <c r="P170" s="117">
        <v>6566</v>
      </c>
      <c r="Q170" s="117">
        <v>118200.031</v>
      </c>
      <c r="R170" s="122">
        <v>6526642.7020000005</v>
      </c>
      <c r="S170" s="118">
        <v>6746092</v>
      </c>
      <c r="T170" s="120">
        <v>0</v>
      </c>
      <c r="U170" s="118">
        <f t="shared" si="6"/>
        <v>6746092</v>
      </c>
    </row>
    <row r="171" spans="1:21" x14ac:dyDescent="0.25">
      <c r="A171" s="121">
        <v>1993</v>
      </c>
      <c r="B171" s="114">
        <v>11</v>
      </c>
      <c r="C171" s="115">
        <v>2996373</v>
      </c>
      <c r="D171" s="115">
        <v>361579</v>
      </c>
      <c r="E171" s="115">
        <v>15353</v>
      </c>
      <c r="F171" s="115">
        <v>2253</v>
      </c>
      <c r="G171" s="116">
        <v>298</v>
      </c>
      <c r="H171" s="116">
        <v>23</v>
      </c>
      <c r="I171" s="116">
        <v>12</v>
      </c>
      <c r="J171" s="115">
        <f t="shared" si="5"/>
        <v>3375891</v>
      </c>
      <c r="K171" s="117">
        <v>2982749.7949999999</v>
      </c>
      <c r="L171" s="117">
        <v>2427450.0780000002</v>
      </c>
      <c r="M171" s="117">
        <v>305230.53899999999</v>
      </c>
      <c r="N171" s="117">
        <v>28033.777000000002</v>
      </c>
      <c r="O171" s="117">
        <v>54314.828000000001</v>
      </c>
      <c r="P171" s="117">
        <v>6930</v>
      </c>
      <c r="Q171" s="117">
        <v>84311.116999999998</v>
      </c>
      <c r="R171" s="122">
        <v>5889020.1339999987</v>
      </c>
      <c r="S171" s="118">
        <v>5844473</v>
      </c>
      <c r="T171" s="120">
        <v>0</v>
      </c>
      <c r="U171" s="118">
        <f t="shared" si="6"/>
        <v>5844473</v>
      </c>
    </row>
    <row r="172" spans="1:21" x14ac:dyDescent="0.25">
      <c r="A172" s="121">
        <v>1993</v>
      </c>
      <c r="B172" s="114">
        <v>12</v>
      </c>
      <c r="C172" s="115">
        <v>3013112</v>
      </c>
      <c r="D172" s="115">
        <v>362117</v>
      </c>
      <c r="E172" s="115">
        <v>15297</v>
      </c>
      <c r="F172" s="115">
        <v>2260</v>
      </c>
      <c r="G172" s="116">
        <v>297</v>
      </c>
      <c r="H172" s="116">
        <v>23</v>
      </c>
      <c r="I172" s="116">
        <v>12</v>
      </c>
      <c r="J172" s="115">
        <f t="shared" si="5"/>
        <v>3393118</v>
      </c>
      <c r="K172" s="117">
        <v>2773510.7800000003</v>
      </c>
      <c r="L172" s="117">
        <v>2356441.003</v>
      </c>
      <c r="M172" s="117">
        <v>323293.69500000001</v>
      </c>
      <c r="N172" s="117">
        <v>20929.662</v>
      </c>
      <c r="O172" s="117">
        <v>54700.530999999995</v>
      </c>
      <c r="P172" s="117">
        <v>6906.3720000000003</v>
      </c>
      <c r="Q172" s="117">
        <v>71549.754000000001</v>
      </c>
      <c r="R172" s="122">
        <v>5607331.7970000003</v>
      </c>
      <c r="S172" s="118">
        <v>5671353</v>
      </c>
      <c r="T172" s="120">
        <v>0</v>
      </c>
      <c r="U172" s="118">
        <f t="shared" si="6"/>
        <v>5671353</v>
      </c>
    </row>
    <row r="173" spans="1:21" x14ac:dyDescent="0.25">
      <c r="A173" s="121">
        <v>1994</v>
      </c>
      <c r="B173" s="114">
        <v>1</v>
      </c>
      <c r="C173" s="115">
        <v>3027857</v>
      </c>
      <c r="D173" s="115">
        <v>362728</v>
      </c>
      <c r="E173" s="115">
        <v>15156</v>
      </c>
      <c r="F173" s="115">
        <v>2273</v>
      </c>
      <c r="G173" s="116">
        <v>297</v>
      </c>
      <c r="H173" s="116">
        <v>23</v>
      </c>
      <c r="I173" s="116">
        <v>12</v>
      </c>
      <c r="J173" s="115">
        <f t="shared" si="5"/>
        <v>3408346</v>
      </c>
      <c r="K173" s="117">
        <v>2821979.2490000003</v>
      </c>
      <c r="L173" s="117">
        <v>2129639.1540000001</v>
      </c>
      <c r="M173" s="117">
        <v>308360.94999999995</v>
      </c>
      <c r="N173" s="117">
        <v>36088.863999999994</v>
      </c>
      <c r="O173" s="117">
        <v>43308.709000000003</v>
      </c>
      <c r="P173" s="117">
        <v>6723.7860000000001</v>
      </c>
      <c r="Q173" s="117">
        <v>96505.29</v>
      </c>
      <c r="R173" s="122">
        <v>5442606.0020000013</v>
      </c>
      <c r="S173" s="118">
        <v>5676320</v>
      </c>
      <c r="T173" s="120">
        <v>0</v>
      </c>
      <c r="U173" s="118">
        <f t="shared" si="6"/>
        <v>5676320</v>
      </c>
    </row>
    <row r="174" spans="1:21" x14ac:dyDescent="0.25">
      <c r="A174" s="121">
        <v>1994</v>
      </c>
      <c r="B174" s="114">
        <v>2</v>
      </c>
      <c r="C174" s="115">
        <v>3038702</v>
      </c>
      <c r="D174" s="115">
        <v>363288</v>
      </c>
      <c r="E174" s="115">
        <v>15147</v>
      </c>
      <c r="F174" s="115">
        <v>2282</v>
      </c>
      <c r="G174" s="116">
        <v>297</v>
      </c>
      <c r="H174" s="116">
        <v>23</v>
      </c>
      <c r="I174" s="116">
        <v>12</v>
      </c>
      <c r="J174" s="115">
        <f t="shared" si="5"/>
        <v>3419751</v>
      </c>
      <c r="K174" s="117">
        <v>2643030.9720000001</v>
      </c>
      <c r="L174" s="117">
        <v>2140178.7000000002</v>
      </c>
      <c r="M174" s="117">
        <v>303214.277</v>
      </c>
      <c r="N174" s="117">
        <v>29751.657999999999</v>
      </c>
      <c r="O174" s="117">
        <v>50427.163999999997</v>
      </c>
      <c r="P174" s="117">
        <v>6251.9</v>
      </c>
      <c r="Q174" s="117">
        <v>67933.945999999996</v>
      </c>
      <c r="R174" s="122">
        <v>5240788.6170000006</v>
      </c>
      <c r="S174" s="118">
        <v>5312040</v>
      </c>
      <c r="T174" s="120">
        <v>0</v>
      </c>
      <c r="U174" s="118">
        <f t="shared" si="6"/>
        <v>5312040</v>
      </c>
    </row>
    <row r="175" spans="1:21" x14ac:dyDescent="0.25">
      <c r="A175" s="121">
        <v>1994</v>
      </c>
      <c r="B175" s="114">
        <v>3</v>
      </c>
      <c r="C175" s="115">
        <v>3046388</v>
      </c>
      <c r="D175" s="115">
        <v>364383</v>
      </c>
      <c r="E175" s="115">
        <v>15270</v>
      </c>
      <c r="F175" s="115">
        <v>2294</v>
      </c>
      <c r="G175" s="116">
        <v>298</v>
      </c>
      <c r="H175" s="116">
        <v>23</v>
      </c>
      <c r="I175" s="116">
        <v>12</v>
      </c>
      <c r="J175" s="115">
        <f t="shared" si="5"/>
        <v>3428668</v>
      </c>
      <c r="K175" s="117">
        <v>2554883.804</v>
      </c>
      <c r="L175" s="117">
        <v>2266270.7080000001</v>
      </c>
      <c r="M175" s="117">
        <v>316633.60800000001</v>
      </c>
      <c r="N175" s="117">
        <v>28836.798999999999</v>
      </c>
      <c r="O175" s="117">
        <v>52874.718000000001</v>
      </c>
      <c r="P175" s="117">
        <v>6511.8190000000004</v>
      </c>
      <c r="Q175" s="117">
        <v>71206.796000000002</v>
      </c>
      <c r="R175" s="122">
        <v>5297218.2520000003</v>
      </c>
      <c r="S175" s="118">
        <v>6030971</v>
      </c>
      <c r="T175" s="120">
        <v>0</v>
      </c>
      <c r="U175" s="118">
        <f t="shared" si="6"/>
        <v>6030971</v>
      </c>
    </row>
    <row r="176" spans="1:21" x14ac:dyDescent="0.25">
      <c r="A176" s="121">
        <v>1994</v>
      </c>
      <c r="B176" s="114">
        <v>4</v>
      </c>
      <c r="C176" s="115">
        <v>3043543</v>
      </c>
      <c r="D176" s="115">
        <v>365207</v>
      </c>
      <c r="E176" s="115">
        <v>15394</v>
      </c>
      <c r="F176" s="115">
        <v>2304</v>
      </c>
      <c r="G176" s="116">
        <v>298</v>
      </c>
      <c r="H176" s="116">
        <v>23</v>
      </c>
      <c r="I176" s="116">
        <v>12</v>
      </c>
      <c r="J176" s="115">
        <f t="shared" si="5"/>
        <v>3426781</v>
      </c>
      <c r="K176" s="117">
        <v>2760704.0429999996</v>
      </c>
      <c r="L176" s="117">
        <v>2491088.3159999996</v>
      </c>
      <c r="M176" s="117">
        <v>308622.30699999997</v>
      </c>
      <c r="N176" s="117">
        <v>27656.024000000001</v>
      </c>
      <c r="O176" s="117">
        <v>43227.104000000007</v>
      </c>
      <c r="P176" s="117">
        <v>6609</v>
      </c>
      <c r="Q176" s="117">
        <v>98649.346000000005</v>
      </c>
      <c r="R176" s="122">
        <v>5736556.1399999997</v>
      </c>
      <c r="S176" s="118">
        <v>6367421</v>
      </c>
      <c r="T176" s="120">
        <v>0</v>
      </c>
      <c r="U176" s="118">
        <f t="shared" si="6"/>
        <v>6367421</v>
      </c>
    </row>
    <row r="177" spans="1:21" x14ac:dyDescent="0.25">
      <c r="A177" s="121">
        <v>1994</v>
      </c>
      <c r="B177" s="114">
        <v>5</v>
      </c>
      <c r="C177" s="115">
        <v>3028412</v>
      </c>
      <c r="D177" s="115">
        <v>365964</v>
      </c>
      <c r="E177" s="115">
        <v>15366</v>
      </c>
      <c r="F177" s="115">
        <v>2302</v>
      </c>
      <c r="G177" s="116">
        <v>297</v>
      </c>
      <c r="H177" s="116">
        <v>23</v>
      </c>
      <c r="I177" s="116">
        <v>12</v>
      </c>
      <c r="J177" s="115">
        <f t="shared" si="5"/>
        <v>3412376</v>
      </c>
      <c r="K177" s="117">
        <v>3136447.8980000005</v>
      </c>
      <c r="L177" s="117">
        <v>2328890.6689999998</v>
      </c>
      <c r="M177" s="117">
        <v>325446.62099999998</v>
      </c>
      <c r="N177" s="117">
        <v>29491.737999999998</v>
      </c>
      <c r="O177" s="117">
        <v>49387.188000000002</v>
      </c>
      <c r="P177" s="117">
        <v>6463.1570000000002</v>
      </c>
      <c r="Q177" s="117">
        <v>108661.037</v>
      </c>
      <c r="R177" s="122">
        <v>5984788.3079999993</v>
      </c>
      <c r="S177" s="118">
        <v>7225250</v>
      </c>
      <c r="T177" s="120">
        <v>0</v>
      </c>
      <c r="U177" s="118">
        <f t="shared" si="6"/>
        <v>7225250</v>
      </c>
    </row>
    <row r="178" spans="1:21" x14ac:dyDescent="0.25">
      <c r="A178" s="121">
        <v>1994</v>
      </c>
      <c r="B178" s="114">
        <v>6</v>
      </c>
      <c r="C178" s="115">
        <v>3020716</v>
      </c>
      <c r="D178" s="115">
        <v>366357</v>
      </c>
      <c r="E178" s="115">
        <v>15351</v>
      </c>
      <c r="F178" s="115">
        <v>2304</v>
      </c>
      <c r="G178" s="116">
        <v>295</v>
      </c>
      <c r="H178" s="116">
        <v>23</v>
      </c>
      <c r="I178" s="116">
        <v>12</v>
      </c>
      <c r="J178" s="115">
        <f t="shared" si="5"/>
        <v>3405058</v>
      </c>
      <c r="K178" s="117">
        <v>3543694.8289999999</v>
      </c>
      <c r="L178" s="117">
        <v>2637649.6929999995</v>
      </c>
      <c r="M178" s="117">
        <v>322222.75499999995</v>
      </c>
      <c r="N178" s="117">
        <v>28883.759000000005</v>
      </c>
      <c r="O178" s="117">
        <v>60103.725999999995</v>
      </c>
      <c r="P178" s="117">
        <v>6993.31</v>
      </c>
      <c r="Q178" s="117">
        <v>124192.402</v>
      </c>
      <c r="R178" s="122">
        <v>6723740.4739999985</v>
      </c>
      <c r="S178" s="118">
        <v>7615036</v>
      </c>
      <c r="T178" s="120">
        <v>0</v>
      </c>
      <c r="U178" s="118">
        <f t="shared" si="6"/>
        <v>7615036</v>
      </c>
    </row>
    <row r="179" spans="1:21" x14ac:dyDescent="0.25">
      <c r="A179" s="121">
        <v>1994</v>
      </c>
      <c r="B179" s="114">
        <v>7</v>
      </c>
      <c r="C179" s="115">
        <v>3018690</v>
      </c>
      <c r="D179" s="115">
        <v>366291</v>
      </c>
      <c r="E179" s="115">
        <v>15501</v>
      </c>
      <c r="F179" s="115">
        <v>2306</v>
      </c>
      <c r="G179" s="116">
        <v>295</v>
      </c>
      <c r="H179" s="116">
        <v>23</v>
      </c>
      <c r="I179" s="116">
        <v>12</v>
      </c>
      <c r="J179" s="115">
        <f t="shared" si="5"/>
        <v>3403118</v>
      </c>
      <c r="K179" s="117">
        <v>4007940.8709999998</v>
      </c>
      <c r="L179" s="117">
        <v>2745215.7409999999</v>
      </c>
      <c r="M179" s="117">
        <v>333344.79999999993</v>
      </c>
      <c r="N179" s="117">
        <v>28945.391000000003</v>
      </c>
      <c r="O179" s="117">
        <v>73623.68700000002</v>
      </c>
      <c r="P179" s="117">
        <v>7467</v>
      </c>
      <c r="Q179" s="117">
        <v>155119.88</v>
      </c>
      <c r="R179" s="122">
        <v>7351657.3699999992</v>
      </c>
      <c r="S179" s="118">
        <v>7955195</v>
      </c>
      <c r="T179" s="120">
        <v>0</v>
      </c>
      <c r="U179" s="118">
        <f t="shared" si="6"/>
        <v>7955195</v>
      </c>
    </row>
    <row r="180" spans="1:21" x14ac:dyDescent="0.25">
      <c r="A180" s="121">
        <v>1994</v>
      </c>
      <c r="B180" s="114">
        <v>8</v>
      </c>
      <c r="C180" s="115">
        <v>3026580</v>
      </c>
      <c r="D180" s="115">
        <v>367264</v>
      </c>
      <c r="E180" s="115">
        <v>15741</v>
      </c>
      <c r="F180" s="115">
        <v>2310</v>
      </c>
      <c r="G180" s="116">
        <v>295</v>
      </c>
      <c r="H180" s="116">
        <v>23</v>
      </c>
      <c r="I180" s="116">
        <v>12</v>
      </c>
      <c r="J180" s="115">
        <f t="shared" si="5"/>
        <v>3412225</v>
      </c>
      <c r="K180" s="117">
        <v>3827665.0199999996</v>
      </c>
      <c r="L180" s="117">
        <v>2674365.2349999999</v>
      </c>
      <c r="M180" s="117">
        <v>317824.01199999999</v>
      </c>
      <c r="N180" s="117">
        <v>29263.058999999997</v>
      </c>
      <c r="O180" s="117">
        <v>56371.179000000004</v>
      </c>
      <c r="P180" s="117">
        <v>6976</v>
      </c>
      <c r="Q180" s="117">
        <v>152158.57500000001</v>
      </c>
      <c r="R180" s="117">
        <v>7064623.0799999991</v>
      </c>
      <c r="S180" s="118">
        <v>7832923</v>
      </c>
      <c r="T180" s="120">
        <v>0</v>
      </c>
      <c r="U180" s="118">
        <f t="shared" si="6"/>
        <v>7832923</v>
      </c>
    </row>
    <row r="181" spans="1:21" x14ac:dyDescent="0.25">
      <c r="A181" s="121">
        <v>1994</v>
      </c>
      <c r="B181" s="114">
        <v>9</v>
      </c>
      <c r="C181" s="115">
        <v>3030160</v>
      </c>
      <c r="D181" s="115">
        <v>367773</v>
      </c>
      <c r="E181" s="115">
        <v>15921</v>
      </c>
      <c r="F181" s="115">
        <v>2315</v>
      </c>
      <c r="G181" s="116">
        <v>293</v>
      </c>
      <c r="H181" s="116">
        <v>23</v>
      </c>
      <c r="I181" s="116">
        <v>14</v>
      </c>
      <c r="J181" s="115">
        <f t="shared" si="5"/>
        <v>3416499</v>
      </c>
      <c r="K181" s="117">
        <v>3821957.1039999998</v>
      </c>
      <c r="L181" s="117">
        <v>2695645.3310000002</v>
      </c>
      <c r="M181" s="117">
        <v>325926.77299999999</v>
      </c>
      <c r="N181" s="117">
        <v>29399.783000000003</v>
      </c>
      <c r="O181" s="117">
        <v>62318.58</v>
      </c>
      <c r="P181" s="117">
        <v>7260</v>
      </c>
      <c r="Q181" s="117">
        <v>158228.133</v>
      </c>
      <c r="R181" s="117">
        <v>7100735.7040000008</v>
      </c>
      <c r="S181" s="118">
        <v>7282000</v>
      </c>
      <c r="T181" s="120">
        <v>0</v>
      </c>
      <c r="U181" s="118">
        <f t="shared" si="6"/>
        <v>7282000</v>
      </c>
    </row>
    <row r="182" spans="1:21" x14ac:dyDescent="0.25">
      <c r="A182" s="121">
        <v>1994</v>
      </c>
      <c r="B182" s="114">
        <v>10</v>
      </c>
      <c r="C182" s="115">
        <v>3036364</v>
      </c>
      <c r="D182" s="115">
        <v>368314</v>
      </c>
      <c r="E182" s="115">
        <v>16134</v>
      </c>
      <c r="F182" s="115">
        <v>2007</v>
      </c>
      <c r="G182" s="116">
        <v>293</v>
      </c>
      <c r="H182" s="116">
        <v>23</v>
      </c>
      <c r="I182" s="116">
        <v>14</v>
      </c>
      <c r="J182" s="115">
        <f t="shared" si="5"/>
        <v>3423149</v>
      </c>
      <c r="K182" s="117">
        <v>3467158.611</v>
      </c>
      <c r="L182" s="117">
        <v>2667524.7080000001</v>
      </c>
      <c r="M182" s="117">
        <v>324983.7</v>
      </c>
      <c r="N182" s="117">
        <v>28283.490999999998</v>
      </c>
      <c r="O182" s="117">
        <v>50088.51</v>
      </c>
      <c r="P182" s="117">
        <v>7022</v>
      </c>
      <c r="Q182" s="117">
        <v>135549.91800000001</v>
      </c>
      <c r="R182" s="117">
        <v>6680610.9380000001</v>
      </c>
      <c r="S182" s="118">
        <v>7047848</v>
      </c>
      <c r="T182" s="120">
        <v>0</v>
      </c>
      <c r="U182" s="118">
        <f t="shared" si="6"/>
        <v>7047848</v>
      </c>
    </row>
    <row r="183" spans="1:21" x14ac:dyDescent="0.25">
      <c r="A183" s="121">
        <v>1994</v>
      </c>
      <c r="B183" s="114">
        <v>11</v>
      </c>
      <c r="C183" s="115">
        <v>3057775</v>
      </c>
      <c r="D183" s="115">
        <v>369301</v>
      </c>
      <c r="E183" s="115">
        <v>16088</v>
      </c>
      <c r="F183" s="115">
        <v>2023</v>
      </c>
      <c r="G183" s="116">
        <v>293</v>
      </c>
      <c r="H183" s="116">
        <v>23</v>
      </c>
      <c r="I183" s="116">
        <v>14</v>
      </c>
      <c r="J183" s="115">
        <f t="shared" si="5"/>
        <v>3445517</v>
      </c>
      <c r="K183" s="117">
        <v>3190272.9069999997</v>
      </c>
      <c r="L183" s="117">
        <v>2622211.83</v>
      </c>
      <c r="M183" s="117">
        <v>326943.70999999996</v>
      </c>
      <c r="N183" s="117">
        <v>26245.200000000001</v>
      </c>
      <c r="O183" s="117">
        <v>50172.097000000002</v>
      </c>
      <c r="P183" s="117">
        <v>7527</v>
      </c>
      <c r="Q183" s="117">
        <v>120134.636</v>
      </c>
      <c r="R183" s="117">
        <v>6343507.3799999999</v>
      </c>
      <c r="S183" s="118">
        <v>6271620</v>
      </c>
      <c r="T183" s="120">
        <v>0</v>
      </c>
      <c r="U183" s="118">
        <f t="shared" si="6"/>
        <v>6271620</v>
      </c>
    </row>
    <row r="184" spans="1:21" x14ac:dyDescent="0.25">
      <c r="A184" s="121">
        <v>1994</v>
      </c>
      <c r="B184" s="114">
        <v>12</v>
      </c>
      <c r="C184" s="115">
        <v>3076365</v>
      </c>
      <c r="D184" s="115">
        <v>370041</v>
      </c>
      <c r="E184" s="115">
        <v>15992</v>
      </c>
      <c r="F184" s="115">
        <v>2023</v>
      </c>
      <c r="G184" s="116">
        <v>293</v>
      </c>
      <c r="H184" s="116">
        <v>23</v>
      </c>
      <c r="I184" s="116">
        <v>15</v>
      </c>
      <c r="J184" s="115">
        <f t="shared" si="5"/>
        <v>3464752</v>
      </c>
      <c r="K184" s="117">
        <v>2940172.0239999997</v>
      </c>
      <c r="L184" s="117">
        <v>2547464.8640000001</v>
      </c>
      <c r="M184" s="117">
        <v>331140.76899999997</v>
      </c>
      <c r="N184" s="117">
        <v>29165.186000000002</v>
      </c>
      <c r="O184" s="117">
        <v>72455.135999999999</v>
      </c>
      <c r="P184" s="117">
        <v>8731</v>
      </c>
      <c r="Q184" s="117">
        <v>111567.88</v>
      </c>
      <c r="R184" s="117">
        <v>6040696.8590000002</v>
      </c>
      <c r="S184" s="118">
        <v>6056683</v>
      </c>
      <c r="T184" s="120">
        <v>0</v>
      </c>
      <c r="U184" s="118">
        <f t="shared" si="6"/>
        <v>6056683</v>
      </c>
    </row>
    <row r="185" spans="1:21" x14ac:dyDescent="0.25">
      <c r="A185" s="121">
        <v>1995</v>
      </c>
      <c r="B185" s="114">
        <v>1</v>
      </c>
      <c r="C185" s="115">
        <v>3091289</v>
      </c>
      <c r="D185" s="115">
        <v>370371</v>
      </c>
      <c r="E185" s="115">
        <v>15862</v>
      </c>
      <c r="F185" s="115">
        <v>2029</v>
      </c>
      <c r="G185" s="116">
        <v>293</v>
      </c>
      <c r="H185" s="116">
        <v>23</v>
      </c>
      <c r="I185" s="116">
        <v>15</v>
      </c>
      <c r="J185" s="115">
        <f t="shared" si="5"/>
        <v>3479882</v>
      </c>
      <c r="K185" s="117">
        <v>2810104.7209999999</v>
      </c>
      <c r="L185" s="117">
        <v>2268342.5350000001</v>
      </c>
      <c r="M185" s="117">
        <v>315611.92700000003</v>
      </c>
      <c r="N185" s="117">
        <v>29002.569</v>
      </c>
      <c r="O185" s="117">
        <v>46268.266000000011</v>
      </c>
      <c r="P185" s="117">
        <v>7510</v>
      </c>
      <c r="Q185" s="117">
        <v>86015.702000000005</v>
      </c>
      <c r="R185" s="117">
        <v>5562855.7199999997</v>
      </c>
      <c r="S185" s="118">
        <v>6015009</v>
      </c>
      <c r="T185" s="120">
        <v>0</v>
      </c>
      <c r="U185" s="118">
        <f t="shared" si="6"/>
        <v>6015009</v>
      </c>
    </row>
    <row r="186" spans="1:21" x14ac:dyDescent="0.25">
      <c r="A186" s="121">
        <v>1995</v>
      </c>
      <c r="B186" s="114">
        <v>2</v>
      </c>
      <c r="C186" s="115">
        <v>3100476</v>
      </c>
      <c r="D186" s="115">
        <v>371337</v>
      </c>
      <c r="E186" s="115">
        <v>15710</v>
      </c>
      <c r="F186" s="115">
        <v>2034</v>
      </c>
      <c r="G186" s="116">
        <v>291</v>
      </c>
      <c r="H186" s="116">
        <v>23</v>
      </c>
      <c r="I186" s="116">
        <v>15</v>
      </c>
      <c r="J186" s="115">
        <f t="shared" si="5"/>
        <v>3489886</v>
      </c>
      <c r="K186" s="117">
        <v>3032835.2650000001</v>
      </c>
      <c r="L186" s="117">
        <v>2135558.4759999998</v>
      </c>
      <c r="M186" s="117">
        <v>308605.59899999993</v>
      </c>
      <c r="N186" s="117">
        <v>29629.196</v>
      </c>
      <c r="O186" s="117">
        <v>37225.452000000005</v>
      </c>
      <c r="P186" s="117">
        <v>6510</v>
      </c>
      <c r="Q186" s="117">
        <v>95492.343999999997</v>
      </c>
      <c r="R186" s="117">
        <v>5645856.3319999995</v>
      </c>
      <c r="S186" s="118">
        <v>5665745</v>
      </c>
      <c r="T186" s="120">
        <v>0</v>
      </c>
      <c r="U186" s="118">
        <f t="shared" si="6"/>
        <v>5665745</v>
      </c>
    </row>
    <row r="187" spans="1:21" x14ac:dyDescent="0.25">
      <c r="A187" s="121">
        <v>1995</v>
      </c>
      <c r="B187" s="114">
        <v>3</v>
      </c>
      <c r="C187" s="115">
        <v>3105323</v>
      </c>
      <c r="D187" s="115">
        <v>372052</v>
      </c>
      <c r="E187" s="115">
        <v>15447</v>
      </c>
      <c r="F187" s="115">
        <v>2054</v>
      </c>
      <c r="G187" s="116">
        <v>289</v>
      </c>
      <c r="H187" s="116">
        <v>23</v>
      </c>
      <c r="I187" s="116">
        <v>15</v>
      </c>
      <c r="J187" s="115">
        <f t="shared" si="5"/>
        <v>3495203</v>
      </c>
      <c r="K187" s="117">
        <v>2569733.48</v>
      </c>
      <c r="L187" s="117">
        <v>2224021.9509999999</v>
      </c>
      <c r="M187" s="117">
        <v>307692.36300000001</v>
      </c>
      <c r="N187" s="117">
        <v>29683.032999999996</v>
      </c>
      <c r="O187" s="117">
        <v>63116.354999999996</v>
      </c>
      <c r="P187" s="117">
        <v>6575</v>
      </c>
      <c r="Q187" s="117">
        <v>99186.668999999994</v>
      </c>
      <c r="R187" s="117">
        <v>5300008.8509999998</v>
      </c>
      <c r="S187" s="118">
        <v>6008700</v>
      </c>
      <c r="T187" s="120">
        <v>0</v>
      </c>
      <c r="U187" s="118">
        <f t="shared" si="6"/>
        <v>6008700</v>
      </c>
    </row>
    <row r="188" spans="1:21" x14ac:dyDescent="0.25">
      <c r="A188" s="121">
        <v>1995</v>
      </c>
      <c r="B188" s="114">
        <v>4</v>
      </c>
      <c r="C188" s="115">
        <v>3099816</v>
      </c>
      <c r="D188" s="115">
        <v>372421</v>
      </c>
      <c r="E188" s="115">
        <v>15193</v>
      </c>
      <c r="F188" s="115">
        <v>2073</v>
      </c>
      <c r="G188" s="116">
        <v>289</v>
      </c>
      <c r="H188" s="116">
        <v>23</v>
      </c>
      <c r="I188" s="116">
        <v>15</v>
      </c>
      <c r="J188" s="115">
        <f t="shared" si="5"/>
        <v>3489830</v>
      </c>
      <c r="K188" s="117">
        <v>2645474.4370000004</v>
      </c>
      <c r="L188" s="117">
        <v>2337546.4249999998</v>
      </c>
      <c r="M188" s="117">
        <v>310533.67200000002</v>
      </c>
      <c r="N188" s="117">
        <v>30427.899999999998</v>
      </c>
      <c r="O188" s="117">
        <v>51540.647000000004</v>
      </c>
      <c r="P188" s="117">
        <v>7077</v>
      </c>
      <c r="Q188" s="117">
        <v>90163.506999999998</v>
      </c>
      <c r="R188" s="117">
        <v>5472763.5880000005</v>
      </c>
      <c r="S188" s="118">
        <v>6411519</v>
      </c>
      <c r="T188" s="120">
        <v>0</v>
      </c>
      <c r="U188" s="118">
        <f t="shared" si="6"/>
        <v>6411519</v>
      </c>
    </row>
    <row r="189" spans="1:21" x14ac:dyDescent="0.25">
      <c r="A189" s="121">
        <v>1995</v>
      </c>
      <c r="B189" s="114">
        <v>5</v>
      </c>
      <c r="C189" s="115">
        <v>3085128</v>
      </c>
      <c r="D189" s="115">
        <v>373216</v>
      </c>
      <c r="E189" s="115">
        <v>15056</v>
      </c>
      <c r="F189" s="115">
        <v>2406</v>
      </c>
      <c r="G189" s="116">
        <v>290</v>
      </c>
      <c r="H189" s="116">
        <v>23</v>
      </c>
      <c r="I189" s="116">
        <v>15</v>
      </c>
      <c r="J189" s="115">
        <f t="shared" si="5"/>
        <v>3476134</v>
      </c>
      <c r="K189" s="117">
        <v>3266090.8480000002</v>
      </c>
      <c r="L189" s="117">
        <v>2575302.8119999999</v>
      </c>
      <c r="M189" s="117">
        <v>356328.66700000002</v>
      </c>
      <c r="N189" s="117">
        <v>29253.478999999999</v>
      </c>
      <c r="O189" s="117">
        <v>44634.333000000006</v>
      </c>
      <c r="P189" s="117">
        <v>6801</v>
      </c>
      <c r="Q189" s="117">
        <v>100832.183</v>
      </c>
      <c r="R189" s="117">
        <v>6379243.3220000006</v>
      </c>
      <c r="S189" s="118">
        <v>8093416</v>
      </c>
      <c r="T189" s="120">
        <v>0</v>
      </c>
      <c r="U189" s="118">
        <f t="shared" si="6"/>
        <v>8093416</v>
      </c>
    </row>
    <row r="190" spans="1:21" x14ac:dyDescent="0.25">
      <c r="A190" s="121">
        <v>1995</v>
      </c>
      <c r="B190" s="114">
        <v>6</v>
      </c>
      <c r="C190" s="115">
        <v>3082695</v>
      </c>
      <c r="D190" s="115">
        <v>373898</v>
      </c>
      <c r="E190" s="115">
        <v>15077</v>
      </c>
      <c r="F190" s="115">
        <v>2403</v>
      </c>
      <c r="G190" s="116">
        <v>290</v>
      </c>
      <c r="H190" s="116">
        <v>23</v>
      </c>
      <c r="I190" s="116">
        <v>15</v>
      </c>
      <c r="J190" s="115">
        <f t="shared" si="5"/>
        <v>3474401</v>
      </c>
      <c r="K190" s="117">
        <v>4012454.8739999998</v>
      </c>
      <c r="L190" s="117">
        <v>2819710.659</v>
      </c>
      <c r="M190" s="117">
        <v>342432.01799999998</v>
      </c>
      <c r="N190" s="117">
        <v>29663.860999999997</v>
      </c>
      <c r="O190" s="117">
        <v>69073.88</v>
      </c>
      <c r="P190" s="117">
        <v>7198</v>
      </c>
      <c r="Q190" s="117">
        <v>151533.571</v>
      </c>
      <c r="R190" s="117">
        <v>7432066.8629999999</v>
      </c>
      <c r="S190" s="118">
        <v>7631343</v>
      </c>
      <c r="T190" s="120">
        <v>0</v>
      </c>
      <c r="U190" s="118">
        <f t="shared" si="6"/>
        <v>7631343</v>
      </c>
    </row>
    <row r="191" spans="1:21" x14ac:dyDescent="0.25">
      <c r="A191" s="121">
        <v>1995</v>
      </c>
      <c r="B191" s="114">
        <v>7</v>
      </c>
      <c r="C191" s="115">
        <v>3082700</v>
      </c>
      <c r="D191" s="115">
        <v>374339</v>
      </c>
      <c r="E191" s="115">
        <v>15077</v>
      </c>
      <c r="F191" s="115">
        <v>2090</v>
      </c>
      <c r="G191" s="116">
        <v>290</v>
      </c>
      <c r="H191" s="116">
        <v>23</v>
      </c>
      <c r="I191" s="116">
        <v>15</v>
      </c>
      <c r="J191" s="115">
        <f t="shared" si="5"/>
        <v>3474534</v>
      </c>
      <c r="K191" s="117">
        <v>4002728.1270000003</v>
      </c>
      <c r="L191" s="117">
        <v>2788729.517</v>
      </c>
      <c r="M191" s="117">
        <v>328920.79200000002</v>
      </c>
      <c r="N191" s="117">
        <v>29910.100999999999</v>
      </c>
      <c r="O191" s="117">
        <v>60357.539000000004</v>
      </c>
      <c r="P191" s="117">
        <v>7582</v>
      </c>
      <c r="Q191" s="117">
        <v>138233.745</v>
      </c>
      <c r="R191" s="117">
        <v>7356461.8210000005</v>
      </c>
      <c r="S191" s="118">
        <v>8257163</v>
      </c>
      <c r="T191" s="120">
        <v>0</v>
      </c>
      <c r="U191" s="118">
        <f t="shared" si="6"/>
        <v>8257163</v>
      </c>
    </row>
    <row r="192" spans="1:21" x14ac:dyDescent="0.25">
      <c r="A192" s="121">
        <v>1995</v>
      </c>
      <c r="B192" s="114">
        <v>8</v>
      </c>
      <c r="C192" s="115">
        <v>3085507</v>
      </c>
      <c r="D192" s="115">
        <v>374848</v>
      </c>
      <c r="E192" s="115">
        <v>14899</v>
      </c>
      <c r="F192" s="115">
        <v>2092</v>
      </c>
      <c r="G192" s="116">
        <v>290</v>
      </c>
      <c r="H192" s="116">
        <v>23</v>
      </c>
      <c r="I192" s="116">
        <v>15</v>
      </c>
      <c r="J192" s="115">
        <f t="shared" si="5"/>
        <v>3477674</v>
      </c>
      <c r="K192" s="117">
        <v>4014868.5690000001</v>
      </c>
      <c r="L192" s="117">
        <v>2734359.037</v>
      </c>
      <c r="M192" s="117">
        <v>287834.89600000007</v>
      </c>
      <c r="N192" s="117">
        <v>29916.923999999999</v>
      </c>
      <c r="O192" s="117">
        <v>55900.814999999995</v>
      </c>
      <c r="P192" s="117">
        <v>6887</v>
      </c>
      <c r="Q192" s="117">
        <v>159611.82</v>
      </c>
      <c r="R192" s="117">
        <v>7289379.0610000007</v>
      </c>
      <c r="S192" s="118">
        <v>8392514</v>
      </c>
      <c r="T192" s="120">
        <v>0</v>
      </c>
      <c r="U192" s="118">
        <f t="shared" si="6"/>
        <v>8392514</v>
      </c>
    </row>
    <row r="193" spans="1:21" x14ac:dyDescent="0.25">
      <c r="A193" s="121">
        <v>1995</v>
      </c>
      <c r="B193" s="114">
        <v>9</v>
      </c>
      <c r="C193" s="115">
        <v>3091480</v>
      </c>
      <c r="D193" s="115">
        <v>375519</v>
      </c>
      <c r="E193" s="115">
        <v>14906</v>
      </c>
      <c r="F193" s="115">
        <v>2102</v>
      </c>
      <c r="G193" s="116">
        <v>290</v>
      </c>
      <c r="H193" s="116">
        <v>23</v>
      </c>
      <c r="I193" s="116">
        <v>15</v>
      </c>
      <c r="J193" s="115">
        <f t="shared" si="5"/>
        <v>3484335</v>
      </c>
      <c r="K193" s="117">
        <v>4128811.5799999996</v>
      </c>
      <c r="L193" s="117">
        <v>2868857.4869999997</v>
      </c>
      <c r="M193" s="117">
        <v>335881.70799999998</v>
      </c>
      <c r="N193" s="117">
        <v>29985.143000000004</v>
      </c>
      <c r="O193" s="117">
        <v>46798.451000000001</v>
      </c>
      <c r="P193" s="117">
        <v>7065</v>
      </c>
      <c r="Q193" s="117">
        <v>161844.307</v>
      </c>
      <c r="R193" s="117">
        <v>7579243.676</v>
      </c>
      <c r="S193" s="118">
        <v>7942138</v>
      </c>
      <c r="T193" s="120">
        <v>0</v>
      </c>
      <c r="U193" s="118">
        <f t="shared" si="6"/>
        <v>7942138</v>
      </c>
    </row>
    <row r="194" spans="1:21" x14ac:dyDescent="0.25">
      <c r="A194" s="121">
        <v>1995</v>
      </c>
      <c r="B194" s="114">
        <v>10</v>
      </c>
      <c r="C194" s="115">
        <v>3098011</v>
      </c>
      <c r="D194" s="115">
        <v>376141</v>
      </c>
      <c r="E194" s="115">
        <v>14863</v>
      </c>
      <c r="F194" s="115">
        <v>2100</v>
      </c>
      <c r="G194" s="116">
        <v>290</v>
      </c>
      <c r="H194" s="116">
        <v>23</v>
      </c>
      <c r="I194" s="116">
        <v>15</v>
      </c>
      <c r="J194" s="115">
        <f t="shared" si="5"/>
        <v>3491443</v>
      </c>
      <c r="K194" s="117">
        <v>3967588.0160000003</v>
      </c>
      <c r="L194" s="117">
        <v>2836390.273</v>
      </c>
      <c r="M194" s="117">
        <v>317367.52300000004</v>
      </c>
      <c r="N194" s="117">
        <v>30090.170999999998</v>
      </c>
      <c r="O194" s="117">
        <v>42813.446000000004</v>
      </c>
      <c r="P194" s="117">
        <v>6852</v>
      </c>
      <c r="Q194" s="117">
        <v>146103.44200000001</v>
      </c>
      <c r="R194" s="117">
        <v>7347204.8710000012</v>
      </c>
      <c r="S194" s="118">
        <v>7698083</v>
      </c>
      <c r="T194" s="120">
        <v>0</v>
      </c>
      <c r="U194" s="118">
        <f t="shared" si="6"/>
        <v>7698083</v>
      </c>
    </row>
    <row r="195" spans="1:21" x14ac:dyDescent="0.25">
      <c r="A195" s="121">
        <v>1995</v>
      </c>
      <c r="B195" s="114">
        <v>11</v>
      </c>
      <c r="C195" s="115">
        <v>3114036</v>
      </c>
      <c r="D195" s="115">
        <v>376737</v>
      </c>
      <c r="E195" s="115">
        <v>14813</v>
      </c>
      <c r="F195" s="115">
        <v>2096</v>
      </c>
      <c r="G195" s="116">
        <v>290</v>
      </c>
      <c r="H195" s="116">
        <v>23</v>
      </c>
      <c r="I195" s="116">
        <v>15</v>
      </c>
      <c r="J195" s="115">
        <f t="shared" si="5"/>
        <v>3508010</v>
      </c>
      <c r="K195" s="117">
        <v>3336610.4649999999</v>
      </c>
      <c r="L195" s="117">
        <v>2671637.5260000001</v>
      </c>
      <c r="M195" s="117">
        <v>340356.67100000003</v>
      </c>
      <c r="N195" s="117">
        <v>30113.394</v>
      </c>
      <c r="O195" s="117">
        <v>82937.2</v>
      </c>
      <c r="P195" s="117">
        <v>7268</v>
      </c>
      <c r="Q195" s="117">
        <v>124809.792</v>
      </c>
      <c r="R195" s="117">
        <v>6593733.0480000013</v>
      </c>
      <c r="S195" s="118">
        <v>5996824</v>
      </c>
      <c r="T195" s="120">
        <v>0</v>
      </c>
      <c r="U195" s="118">
        <f t="shared" si="6"/>
        <v>5996824</v>
      </c>
    </row>
    <row r="196" spans="1:21" x14ac:dyDescent="0.25">
      <c r="A196" s="121">
        <v>1995</v>
      </c>
      <c r="B196" s="114">
        <v>12</v>
      </c>
      <c r="C196" s="115">
        <v>3129838</v>
      </c>
      <c r="D196" s="115">
        <v>377184</v>
      </c>
      <c r="E196" s="115">
        <v>14771</v>
      </c>
      <c r="F196" s="115">
        <v>2099</v>
      </c>
      <c r="G196" s="116">
        <v>290</v>
      </c>
      <c r="H196" s="116">
        <v>23</v>
      </c>
      <c r="I196" s="116">
        <v>15</v>
      </c>
      <c r="J196" s="115">
        <f t="shared" si="5"/>
        <v>3524220</v>
      </c>
      <c r="K196" s="117">
        <v>2768222.2880000002</v>
      </c>
      <c r="L196" s="117">
        <v>2458163.35</v>
      </c>
      <c r="M196" s="117">
        <v>331227.71600000001</v>
      </c>
      <c r="N196" s="117">
        <v>30192.662</v>
      </c>
      <c r="O196" s="117">
        <v>47363.199000000001</v>
      </c>
      <c r="P196" s="117">
        <v>6773</v>
      </c>
      <c r="Q196" s="117">
        <v>82771.865000000005</v>
      </c>
      <c r="R196" s="117">
        <v>5724714.0800000001</v>
      </c>
      <c r="S196" s="118">
        <v>6433661</v>
      </c>
      <c r="T196" s="120">
        <v>0</v>
      </c>
      <c r="U196" s="118">
        <f t="shared" si="6"/>
        <v>6433661</v>
      </c>
    </row>
    <row r="197" spans="1:21" x14ac:dyDescent="0.25">
      <c r="A197" s="121">
        <v>1996</v>
      </c>
      <c r="B197" s="114">
        <v>1</v>
      </c>
      <c r="C197" s="115">
        <v>3147199</v>
      </c>
      <c r="D197" s="115">
        <v>378338</v>
      </c>
      <c r="E197" s="115">
        <v>14735</v>
      </c>
      <c r="F197" s="115">
        <v>2124</v>
      </c>
      <c r="G197" s="116">
        <v>289</v>
      </c>
      <c r="H197" s="116">
        <v>23</v>
      </c>
      <c r="I197" s="116">
        <v>15</v>
      </c>
      <c r="J197" s="115">
        <f t="shared" si="5"/>
        <v>3542723</v>
      </c>
      <c r="K197" s="117">
        <v>3665414.6899999995</v>
      </c>
      <c r="L197" s="117">
        <v>2377256.94</v>
      </c>
      <c r="M197" s="117">
        <v>322314.33399999997</v>
      </c>
      <c r="N197" s="117">
        <v>30159.235000000001</v>
      </c>
      <c r="O197" s="117">
        <v>34730.148000000001</v>
      </c>
      <c r="P197" s="117">
        <v>7028</v>
      </c>
      <c r="Q197" s="117">
        <v>106814.211</v>
      </c>
      <c r="R197" s="117">
        <v>6543717.5579999993</v>
      </c>
      <c r="S197" s="118">
        <v>6505811</v>
      </c>
      <c r="T197" s="120">
        <v>0</v>
      </c>
      <c r="U197" s="118">
        <f t="shared" si="6"/>
        <v>6505811</v>
      </c>
    </row>
    <row r="198" spans="1:21" x14ac:dyDescent="0.25">
      <c r="A198" s="121">
        <v>1996</v>
      </c>
      <c r="B198" s="114">
        <v>2</v>
      </c>
      <c r="C198" s="115">
        <v>3154142</v>
      </c>
      <c r="D198" s="115">
        <v>378061</v>
      </c>
      <c r="E198" s="115">
        <v>14569</v>
      </c>
      <c r="F198" s="115">
        <v>2154</v>
      </c>
      <c r="G198" s="116">
        <v>289</v>
      </c>
      <c r="H198" s="116">
        <v>23</v>
      </c>
      <c r="I198" s="116">
        <v>15</v>
      </c>
      <c r="J198" s="115">
        <f t="shared" ref="J198:J261" si="7">SUM(C198:I198)</f>
        <v>3549253</v>
      </c>
      <c r="K198" s="117">
        <v>3081803.9929999998</v>
      </c>
      <c r="L198" s="117">
        <v>2254937.719</v>
      </c>
      <c r="M198" s="117">
        <v>299393.39399999997</v>
      </c>
      <c r="N198" s="117">
        <v>30896.005000000001</v>
      </c>
      <c r="O198" s="117">
        <v>56675.016000000003</v>
      </c>
      <c r="P198" s="117">
        <v>6470</v>
      </c>
      <c r="Q198" s="117">
        <v>107094.311</v>
      </c>
      <c r="R198" s="117">
        <v>5837270.4379999992</v>
      </c>
      <c r="S198" s="118">
        <v>6169078</v>
      </c>
      <c r="T198" s="120">
        <v>0</v>
      </c>
      <c r="U198" s="118">
        <f t="shared" si="6"/>
        <v>6169078</v>
      </c>
    </row>
    <row r="199" spans="1:21" x14ac:dyDescent="0.25">
      <c r="A199" s="121">
        <v>1996</v>
      </c>
      <c r="B199" s="114">
        <v>3</v>
      </c>
      <c r="C199" s="115">
        <v>3158499</v>
      </c>
      <c r="D199" s="115">
        <v>378733</v>
      </c>
      <c r="E199" s="115">
        <v>14641</v>
      </c>
      <c r="F199" s="115">
        <v>2155</v>
      </c>
      <c r="G199" s="116">
        <v>289</v>
      </c>
      <c r="H199" s="116">
        <v>23</v>
      </c>
      <c r="I199" s="116">
        <v>7</v>
      </c>
      <c r="J199" s="115">
        <f t="shared" si="7"/>
        <v>3554347</v>
      </c>
      <c r="K199" s="117">
        <v>2902590.4210000006</v>
      </c>
      <c r="L199" s="117">
        <v>2260280.301</v>
      </c>
      <c r="M199" s="117">
        <v>320730.70900000003</v>
      </c>
      <c r="N199" s="117">
        <v>31012.449000000001</v>
      </c>
      <c r="O199" s="117">
        <v>29062.73</v>
      </c>
      <c r="P199" s="117">
        <v>6107</v>
      </c>
      <c r="Q199" s="117">
        <v>109579.44899999999</v>
      </c>
      <c r="R199" s="117">
        <v>5659363.0590000013</v>
      </c>
      <c r="S199" s="118">
        <v>6356735</v>
      </c>
      <c r="T199" s="120">
        <v>0</v>
      </c>
      <c r="U199" s="118">
        <f t="shared" si="6"/>
        <v>6356735</v>
      </c>
    </row>
    <row r="200" spans="1:21" x14ac:dyDescent="0.25">
      <c r="A200" s="121">
        <v>1996</v>
      </c>
      <c r="B200" s="114">
        <v>4</v>
      </c>
      <c r="C200" s="115">
        <v>3157765</v>
      </c>
      <c r="D200" s="115">
        <v>379637</v>
      </c>
      <c r="E200" s="115">
        <v>14668</v>
      </c>
      <c r="F200" s="115">
        <v>2146</v>
      </c>
      <c r="G200" s="116">
        <v>289</v>
      </c>
      <c r="H200" s="116">
        <v>23</v>
      </c>
      <c r="I200" s="116">
        <v>7</v>
      </c>
      <c r="J200" s="115">
        <f t="shared" si="7"/>
        <v>3554535</v>
      </c>
      <c r="K200" s="117">
        <v>2727920.4939999999</v>
      </c>
      <c r="L200" s="117">
        <v>2284919.6750000003</v>
      </c>
      <c r="M200" s="117">
        <v>302926.31599999999</v>
      </c>
      <c r="N200" s="117">
        <v>30677.46</v>
      </c>
      <c r="O200" s="117">
        <v>72652.591</v>
      </c>
      <c r="P200" s="117">
        <v>6781</v>
      </c>
      <c r="Q200" s="117">
        <v>104163.838</v>
      </c>
      <c r="R200" s="117">
        <v>5530041.3739999998</v>
      </c>
      <c r="S200" s="118">
        <v>6236698</v>
      </c>
      <c r="T200" s="120">
        <v>0</v>
      </c>
      <c r="U200" s="118">
        <f t="shared" si="6"/>
        <v>6236698</v>
      </c>
    </row>
    <row r="201" spans="1:21" x14ac:dyDescent="0.25">
      <c r="A201" s="121">
        <v>1996</v>
      </c>
      <c r="B201" s="114">
        <v>5</v>
      </c>
      <c r="C201" s="115">
        <v>3143915</v>
      </c>
      <c r="D201" s="115">
        <v>380394</v>
      </c>
      <c r="E201" s="115">
        <v>14630</v>
      </c>
      <c r="F201" s="115">
        <v>2155</v>
      </c>
      <c r="G201" s="116">
        <v>289</v>
      </c>
      <c r="H201" s="116">
        <v>23</v>
      </c>
      <c r="I201" s="116">
        <v>7</v>
      </c>
      <c r="J201" s="115">
        <f t="shared" si="7"/>
        <v>3541413</v>
      </c>
      <c r="K201" s="117">
        <v>2999105.0310000004</v>
      </c>
      <c r="L201" s="117">
        <v>2517269.5630000001</v>
      </c>
      <c r="M201" s="117">
        <v>320761.01</v>
      </c>
      <c r="N201" s="117">
        <v>30286.959999999999</v>
      </c>
      <c r="O201" s="117">
        <v>53887.507999999994</v>
      </c>
      <c r="P201" s="117">
        <v>6625</v>
      </c>
      <c r="Q201" s="117">
        <v>85631.527000000002</v>
      </c>
      <c r="R201" s="117">
        <v>6013566.5990000004</v>
      </c>
      <c r="S201" s="118">
        <v>7483468</v>
      </c>
      <c r="T201" s="120">
        <v>0</v>
      </c>
      <c r="U201" s="118">
        <f t="shared" si="6"/>
        <v>7483468</v>
      </c>
    </row>
    <row r="202" spans="1:21" x14ac:dyDescent="0.25">
      <c r="A202" s="121">
        <v>1996</v>
      </c>
      <c r="B202" s="114">
        <v>6</v>
      </c>
      <c r="C202" s="115">
        <v>3140094</v>
      </c>
      <c r="D202" s="115">
        <v>380645</v>
      </c>
      <c r="E202" s="115">
        <v>14622</v>
      </c>
      <c r="F202" s="115">
        <v>2154</v>
      </c>
      <c r="G202" s="116">
        <v>289</v>
      </c>
      <c r="H202" s="116">
        <v>23</v>
      </c>
      <c r="I202" s="116">
        <v>7</v>
      </c>
      <c r="J202" s="115">
        <f t="shared" si="7"/>
        <v>3537834</v>
      </c>
      <c r="K202" s="117">
        <v>3632915.023</v>
      </c>
      <c r="L202" s="117">
        <v>2757253.9160000002</v>
      </c>
      <c r="M202" s="117">
        <v>329631.67099999997</v>
      </c>
      <c r="N202" s="117">
        <v>30757.646000000001</v>
      </c>
      <c r="O202" s="117">
        <v>35054.558000000005</v>
      </c>
      <c r="P202" s="117">
        <v>6940</v>
      </c>
      <c r="Q202" s="117">
        <v>118596.173</v>
      </c>
      <c r="R202" s="117">
        <v>6911148.9870000007</v>
      </c>
      <c r="S202" s="118">
        <v>7516221</v>
      </c>
      <c r="T202" s="120">
        <v>0</v>
      </c>
      <c r="U202" s="118">
        <f t="shared" ref="U202:U265" si="8">S202-T202-X202-Y202-Z202-AA202-AB202-AC202</f>
        <v>7516221</v>
      </c>
    </row>
    <row r="203" spans="1:21" x14ac:dyDescent="0.25">
      <c r="A203" s="121">
        <v>1996</v>
      </c>
      <c r="B203" s="114">
        <v>7</v>
      </c>
      <c r="C203" s="115">
        <v>3140301</v>
      </c>
      <c r="D203" s="115">
        <v>381291</v>
      </c>
      <c r="E203" s="115">
        <v>14759</v>
      </c>
      <c r="F203" s="115">
        <v>2160</v>
      </c>
      <c r="G203" s="116">
        <v>289</v>
      </c>
      <c r="H203" s="116">
        <v>23</v>
      </c>
      <c r="I203" s="116">
        <v>7</v>
      </c>
      <c r="J203" s="115">
        <f t="shared" si="7"/>
        <v>3538830</v>
      </c>
      <c r="K203" s="117">
        <v>4017444.3660000004</v>
      </c>
      <c r="L203" s="117">
        <v>2834273.7699999996</v>
      </c>
      <c r="M203" s="117">
        <v>277058.174</v>
      </c>
      <c r="N203" s="117">
        <v>30472.95</v>
      </c>
      <c r="O203" s="117">
        <v>25629.32</v>
      </c>
      <c r="P203" s="117">
        <v>7509</v>
      </c>
      <c r="Q203" s="117">
        <v>120634.859</v>
      </c>
      <c r="R203" s="117">
        <v>7313022.4390000002</v>
      </c>
      <c r="S203" s="118">
        <v>8870675</v>
      </c>
      <c r="T203" s="120">
        <v>0</v>
      </c>
      <c r="U203" s="118">
        <f t="shared" si="8"/>
        <v>8870675</v>
      </c>
    </row>
    <row r="204" spans="1:21" x14ac:dyDescent="0.25">
      <c r="A204" s="121">
        <v>1996</v>
      </c>
      <c r="B204" s="114">
        <v>8</v>
      </c>
      <c r="C204" s="115">
        <v>3143491</v>
      </c>
      <c r="D204" s="115">
        <v>381582</v>
      </c>
      <c r="E204" s="115">
        <v>14836</v>
      </c>
      <c r="F204" s="115">
        <v>2165</v>
      </c>
      <c r="G204" s="116">
        <v>289</v>
      </c>
      <c r="H204" s="116">
        <v>23</v>
      </c>
      <c r="I204" s="116">
        <v>7</v>
      </c>
      <c r="J204" s="115">
        <f t="shared" si="7"/>
        <v>3542393</v>
      </c>
      <c r="K204" s="117">
        <v>4396652.2119999994</v>
      </c>
      <c r="L204" s="117">
        <v>2961970.466</v>
      </c>
      <c r="M204" s="117">
        <v>342127.55999999994</v>
      </c>
      <c r="N204" s="117">
        <v>30622.304</v>
      </c>
      <c r="O204" s="117">
        <v>69928.065999999992</v>
      </c>
      <c r="P204" s="117">
        <v>6938</v>
      </c>
      <c r="Q204" s="117">
        <v>157991.269</v>
      </c>
      <c r="R204" s="117">
        <v>7966229.8769999985</v>
      </c>
      <c r="S204" s="118">
        <v>8446713</v>
      </c>
      <c r="T204" s="120">
        <v>0</v>
      </c>
      <c r="U204" s="118">
        <f t="shared" si="8"/>
        <v>8446713</v>
      </c>
    </row>
    <row r="205" spans="1:21" x14ac:dyDescent="0.25">
      <c r="A205" s="121">
        <v>1996</v>
      </c>
      <c r="B205" s="114">
        <v>9</v>
      </c>
      <c r="C205" s="115">
        <v>3146569</v>
      </c>
      <c r="D205" s="115">
        <v>382020</v>
      </c>
      <c r="E205" s="115">
        <v>14940</v>
      </c>
      <c r="F205" s="115">
        <v>2173</v>
      </c>
      <c r="G205" s="116">
        <v>288</v>
      </c>
      <c r="H205" s="116">
        <v>23</v>
      </c>
      <c r="I205" s="116">
        <v>7</v>
      </c>
      <c r="J205" s="115">
        <f t="shared" si="7"/>
        <v>3546020</v>
      </c>
      <c r="K205" s="117">
        <v>4189030.7149999999</v>
      </c>
      <c r="L205" s="117">
        <v>2925291.469</v>
      </c>
      <c r="M205" s="117">
        <v>329134.533</v>
      </c>
      <c r="N205" s="117">
        <v>30966.811000000002</v>
      </c>
      <c r="O205" s="117">
        <v>52438.377999999997</v>
      </c>
      <c r="P205" s="117">
        <v>7106.2839999999997</v>
      </c>
      <c r="Q205" s="117">
        <v>147306.538</v>
      </c>
      <c r="R205" s="117">
        <v>7681274.7279999992</v>
      </c>
      <c r="S205" s="118">
        <v>8105567</v>
      </c>
      <c r="T205" s="120">
        <v>0</v>
      </c>
      <c r="U205" s="118">
        <f t="shared" si="8"/>
        <v>8105567</v>
      </c>
    </row>
    <row r="206" spans="1:21" x14ac:dyDescent="0.25">
      <c r="A206" s="121">
        <v>1996</v>
      </c>
      <c r="B206" s="114">
        <v>10</v>
      </c>
      <c r="C206" s="115">
        <v>3151602</v>
      </c>
      <c r="D206" s="115">
        <v>382415</v>
      </c>
      <c r="E206" s="115">
        <v>15026</v>
      </c>
      <c r="F206" s="115">
        <v>2175</v>
      </c>
      <c r="G206" s="116">
        <v>286</v>
      </c>
      <c r="H206" s="116">
        <v>23</v>
      </c>
      <c r="I206" s="116">
        <v>7</v>
      </c>
      <c r="J206" s="115">
        <f t="shared" si="7"/>
        <v>3551534</v>
      </c>
      <c r="K206" s="117">
        <v>3810146.4389999998</v>
      </c>
      <c r="L206" s="117">
        <v>2849482.5920000002</v>
      </c>
      <c r="M206" s="117">
        <v>310646.50800000003</v>
      </c>
      <c r="N206" s="117">
        <v>30705.224999999999</v>
      </c>
      <c r="O206" s="117">
        <v>62070.121000000006</v>
      </c>
      <c r="P206" s="117">
        <v>7048.67</v>
      </c>
      <c r="Q206" s="117">
        <v>134044.72</v>
      </c>
      <c r="R206" s="117">
        <v>7204144.2749999994</v>
      </c>
      <c r="S206" s="118">
        <v>7115716</v>
      </c>
      <c r="T206" s="120">
        <v>0</v>
      </c>
      <c r="U206" s="118">
        <f t="shared" si="8"/>
        <v>7115716</v>
      </c>
    </row>
    <row r="207" spans="1:21" x14ac:dyDescent="0.25">
      <c r="A207" s="121">
        <v>1996</v>
      </c>
      <c r="B207" s="114">
        <v>11</v>
      </c>
      <c r="C207" s="115">
        <v>3165144</v>
      </c>
      <c r="D207" s="115">
        <v>383163</v>
      </c>
      <c r="E207" s="115">
        <v>14953</v>
      </c>
      <c r="F207" s="115">
        <v>2180</v>
      </c>
      <c r="G207" s="116">
        <v>286</v>
      </c>
      <c r="H207" s="116">
        <v>23</v>
      </c>
      <c r="I207" s="116">
        <v>7</v>
      </c>
      <c r="J207" s="115">
        <f t="shared" si="7"/>
        <v>3565756</v>
      </c>
      <c r="K207" s="117">
        <v>3090486.2250000001</v>
      </c>
      <c r="L207" s="117">
        <v>2643368.906</v>
      </c>
      <c r="M207" s="117">
        <v>314172.91799999995</v>
      </c>
      <c r="N207" s="117">
        <v>31124.955000000002</v>
      </c>
      <c r="O207" s="117">
        <v>45940.712</v>
      </c>
      <c r="P207" s="117">
        <v>7385.18</v>
      </c>
      <c r="Q207" s="117">
        <v>84963.263999999996</v>
      </c>
      <c r="R207" s="117">
        <v>6217442.1600000001</v>
      </c>
      <c r="S207" s="118">
        <v>6008950</v>
      </c>
      <c r="T207" s="120">
        <v>0</v>
      </c>
      <c r="U207" s="118">
        <f t="shared" si="8"/>
        <v>6008950</v>
      </c>
    </row>
    <row r="208" spans="1:21" x14ac:dyDescent="0.25">
      <c r="A208" s="121">
        <v>1996</v>
      </c>
      <c r="B208" s="114">
        <v>12</v>
      </c>
      <c r="C208" s="115">
        <v>3182783</v>
      </c>
      <c r="D208" s="115">
        <v>384039</v>
      </c>
      <c r="E208" s="115">
        <v>15014</v>
      </c>
      <c r="F208" s="115">
        <v>2179</v>
      </c>
      <c r="G208" s="116">
        <v>285</v>
      </c>
      <c r="H208" s="116">
        <v>23</v>
      </c>
      <c r="I208" s="116">
        <v>7</v>
      </c>
      <c r="J208" s="115">
        <f t="shared" si="7"/>
        <v>3584330</v>
      </c>
      <c r="K208" s="117">
        <v>2788020.3530000001</v>
      </c>
      <c r="L208" s="117">
        <v>2544823.5380000002</v>
      </c>
      <c r="M208" s="117">
        <v>323038.89</v>
      </c>
      <c r="N208" s="117">
        <v>30415.86</v>
      </c>
      <c r="O208" s="117">
        <v>39408.812000000005</v>
      </c>
      <c r="P208" s="117">
        <v>7118.35</v>
      </c>
      <c r="Q208" s="117">
        <v>75812.144</v>
      </c>
      <c r="R208" s="117">
        <v>5808637.9470000006</v>
      </c>
      <c r="S208" s="118">
        <v>6212417</v>
      </c>
      <c r="T208" s="120">
        <v>0</v>
      </c>
      <c r="U208" s="118">
        <f t="shared" si="8"/>
        <v>6212417</v>
      </c>
    </row>
    <row r="209" spans="1:24" x14ac:dyDescent="0.25">
      <c r="A209" s="121">
        <v>1997</v>
      </c>
      <c r="B209" s="114">
        <v>1</v>
      </c>
      <c r="C209" s="115">
        <v>3196886</v>
      </c>
      <c r="D209" s="115">
        <v>384601</v>
      </c>
      <c r="E209" s="115">
        <v>14855</v>
      </c>
      <c r="F209" s="115">
        <v>2187</v>
      </c>
      <c r="G209" s="116">
        <v>285</v>
      </c>
      <c r="H209" s="116">
        <v>23</v>
      </c>
      <c r="I209" s="116">
        <v>7</v>
      </c>
      <c r="J209" s="115">
        <f t="shared" si="7"/>
        <v>3598844</v>
      </c>
      <c r="K209" s="117">
        <v>3096186.6669999999</v>
      </c>
      <c r="L209" s="117">
        <v>2490258.429</v>
      </c>
      <c r="M209" s="117">
        <v>307547.74799999996</v>
      </c>
      <c r="N209" s="117">
        <v>32193.671999999999</v>
      </c>
      <c r="O209" s="117">
        <v>65868.209999999992</v>
      </c>
      <c r="P209" s="117">
        <v>7321.16</v>
      </c>
      <c r="Q209" s="117">
        <v>83418.517000000007</v>
      </c>
      <c r="R209" s="117">
        <v>6082794.4029999999</v>
      </c>
      <c r="S209" s="118">
        <v>6441844</v>
      </c>
      <c r="T209" s="120">
        <v>0</v>
      </c>
      <c r="U209" s="118">
        <f t="shared" si="8"/>
        <v>6441844</v>
      </c>
      <c r="X209" s="237">
        <v>0</v>
      </c>
    </row>
    <row r="210" spans="1:24" x14ac:dyDescent="0.25">
      <c r="A210" s="121">
        <v>1997</v>
      </c>
      <c r="B210" s="114">
        <v>2</v>
      </c>
      <c r="C210" s="115">
        <v>3206611</v>
      </c>
      <c r="D210" s="115">
        <v>385190</v>
      </c>
      <c r="E210" s="115">
        <v>14691</v>
      </c>
      <c r="F210" s="115">
        <v>2192</v>
      </c>
      <c r="G210" s="116">
        <v>284</v>
      </c>
      <c r="H210" s="116">
        <v>23</v>
      </c>
      <c r="I210" s="116">
        <v>7</v>
      </c>
      <c r="J210" s="115">
        <f t="shared" si="7"/>
        <v>3608998</v>
      </c>
      <c r="K210" s="117">
        <v>3048373.4299999997</v>
      </c>
      <c r="L210" s="117">
        <v>2449917.5010000002</v>
      </c>
      <c r="M210" s="117">
        <v>338249.07</v>
      </c>
      <c r="N210" s="117">
        <v>31299.674999999999</v>
      </c>
      <c r="O210" s="117">
        <v>57632.726000000002</v>
      </c>
      <c r="P210" s="117">
        <v>6540.54</v>
      </c>
      <c r="Q210" s="117">
        <v>88282.202000000005</v>
      </c>
      <c r="R210" s="117">
        <v>6020295.1439999994</v>
      </c>
      <c r="S210" s="118">
        <v>5884214</v>
      </c>
      <c r="T210" s="120">
        <v>0</v>
      </c>
      <c r="U210" s="118">
        <f t="shared" si="8"/>
        <v>5884214</v>
      </c>
      <c r="X210" s="237">
        <v>0</v>
      </c>
    </row>
    <row r="211" spans="1:24" x14ac:dyDescent="0.25">
      <c r="A211" s="121">
        <v>1997</v>
      </c>
      <c r="B211" s="114">
        <v>3</v>
      </c>
      <c r="C211" s="115">
        <v>3214954</v>
      </c>
      <c r="D211" s="115">
        <v>386421</v>
      </c>
      <c r="E211" s="115">
        <v>14641</v>
      </c>
      <c r="F211" s="115">
        <v>2175</v>
      </c>
      <c r="G211" s="116">
        <v>284</v>
      </c>
      <c r="H211" s="116">
        <v>23</v>
      </c>
      <c r="I211" s="116">
        <v>7</v>
      </c>
      <c r="J211" s="115">
        <f t="shared" si="7"/>
        <v>3618505</v>
      </c>
      <c r="K211" s="117">
        <v>2971359.5439999998</v>
      </c>
      <c r="L211" s="117">
        <v>2600924.0969999996</v>
      </c>
      <c r="M211" s="117">
        <v>334523.495</v>
      </c>
      <c r="N211" s="117">
        <v>31651.594999999998</v>
      </c>
      <c r="O211" s="117">
        <v>66231.694000000003</v>
      </c>
      <c r="P211" s="117">
        <v>7313.16</v>
      </c>
      <c r="Q211" s="117">
        <v>71378.024000000005</v>
      </c>
      <c r="R211" s="117">
        <v>6083381.6089999992</v>
      </c>
      <c r="S211" s="118">
        <v>6858239</v>
      </c>
      <c r="T211" s="120">
        <v>0</v>
      </c>
      <c r="U211" s="118">
        <f t="shared" si="8"/>
        <v>6858239</v>
      </c>
      <c r="X211" s="237">
        <v>0</v>
      </c>
    </row>
    <row r="212" spans="1:24" x14ac:dyDescent="0.25">
      <c r="A212" s="121">
        <v>1997</v>
      </c>
      <c r="B212" s="114">
        <v>4</v>
      </c>
      <c r="C212" s="115">
        <v>3212409</v>
      </c>
      <c r="D212" s="115">
        <v>387450</v>
      </c>
      <c r="E212" s="115">
        <v>14530</v>
      </c>
      <c r="F212" s="115">
        <v>2175</v>
      </c>
      <c r="G212" s="116">
        <v>284</v>
      </c>
      <c r="H212" s="116">
        <v>23</v>
      </c>
      <c r="I212" s="116">
        <v>7</v>
      </c>
      <c r="J212" s="115">
        <f t="shared" si="7"/>
        <v>3616878</v>
      </c>
      <c r="K212" s="117">
        <v>2894632.4480000003</v>
      </c>
      <c r="L212" s="117">
        <v>2565732.9989999998</v>
      </c>
      <c r="M212" s="117">
        <v>320080.20300000004</v>
      </c>
      <c r="N212" s="117">
        <v>31676.967000000001</v>
      </c>
      <c r="O212" s="117">
        <v>50745.612999999998</v>
      </c>
      <c r="P212" s="117">
        <v>6702.62</v>
      </c>
      <c r="Q212" s="117">
        <v>88461.294999999998</v>
      </c>
      <c r="R212" s="117">
        <v>5958032.1450000005</v>
      </c>
      <c r="S212" s="118">
        <v>6442265</v>
      </c>
      <c r="T212" s="120">
        <v>0</v>
      </c>
      <c r="U212" s="118">
        <f t="shared" si="8"/>
        <v>6442265</v>
      </c>
      <c r="X212" s="237">
        <v>0</v>
      </c>
    </row>
    <row r="213" spans="1:24" x14ac:dyDescent="0.25">
      <c r="A213" s="121">
        <v>1997</v>
      </c>
      <c r="B213" s="114">
        <v>5</v>
      </c>
      <c r="C213" s="115">
        <v>3198836</v>
      </c>
      <c r="D213" s="115">
        <v>388406</v>
      </c>
      <c r="E213" s="115">
        <v>14530</v>
      </c>
      <c r="F213" s="115">
        <v>2189</v>
      </c>
      <c r="G213" s="116">
        <v>284</v>
      </c>
      <c r="H213" s="116">
        <v>23</v>
      </c>
      <c r="I213" s="116">
        <v>7</v>
      </c>
      <c r="J213" s="115">
        <f t="shared" si="7"/>
        <v>3604275</v>
      </c>
      <c r="K213" s="117">
        <v>3047602.2670000005</v>
      </c>
      <c r="L213" s="117">
        <v>2579270.4410000001</v>
      </c>
      <c r="M213" s="117">
        <v>321272.51199999999</v>
      </c>
      <c r="N213" s="117">
        <v>31855.326000000001</v>
      </c>
      <c r="O213" s="117">
        <v>53640.648999999998</v>
      </c>
      <c r="P213" s="117">
        <v>6666.02</v>
      </c>
      <c r="Q213" s="117">
        <v>82669.274000000005</v>
      </c>
      <c r="R213" s="117">
        <v>6122976.489000001</v>
      </c>
      <c r="S213" s="118">
        <v>7692928</v>
      </c>
      <c r="T213" s="120">
        <v>0</v>
      </c>
      <c r="U213" s="118">
        <f t="shared" si="8"/>
        <v>7692928</v>
      </c>
      <c r="X213" s="237">
        <v>0</v>
      </c>
    </row>
    <row r="214" spans="1:24" x14ac:dyDescent="0.25">
      <c r="A214" s="121">
        <v>1997</v>
      </c>
      <c r="B214" s="114">
        <v>6</v>
      </c>
      <c r="C214" s="115">
        <v>3194640</v>
      </c>
      <c r="D214" s="115">
        <v>388496</v>
      </c>
      <c r="E214" s="115">
        <v>14616</v>
      </c>
      <c r="F214" s="115">
        <v>2196</v>
      </c>
      <c r="G214" s="116">
        <v>284</v>
      </c>
      <c r="H214" s="116">
        <v>23</v>
      </c>
      <c r="I214" s="116">
        <v>7</v>
      </c>
      <c r="J214" s="115">
        <f t="shared" si="7"/>
        <v>3600262</v>
      </c>
      <c r="K214" s="117">
        <v>3806209.8289999999</v>
      </c>
      <c r="L214" s="117">
        <v>2899006.7480000001</v>
      </c>
      <c r="M214" s="117">
        <v>331876.68400000001</v>
      </c>
      <c r="N214" s="117">
        <v>31715.656000000003</v>
      </c>
      <c r="O214" s="117">
        <v>61650.574000000001</v>
      </c>
      <c r="P214" s="117">
        <v>7030.06</v>
      </c>
      <c r="Q214" s="117">
        <v>107833.288</v>
      </c>
      <c r="R214" s="117">
        <v>7245322.8389999997</v>
      </c>
      <c r="S214" s="118">
        <v>7989101</v>
      </c>
      <c r="T214" s="120">
        <v>0</v>
      </c>
      <c r="U214" s="118">
        <f t="shared" si="8"/>
        <v>7989101</v>
      </c>
      <c r="X214" s="237">
        <v>0</v>
      </c>
    </row>
    <row r="215" spans="1:24" x14ac:dyDescent="0.25">
      <c r="A215" s="121">
        <v>1997</v>
      </c>
      <c r="B215" s="114">
        <v>7</v>
      </c>
      <c r="C215" s="115">
        <v>3198490</v>
      </c>
      <c r="D215" s="115">
        <v>389418</v>
      </c>
      <c r="E215" s="115">
        <v>14746</v>
      </c>
      <c r="F215" s="115">
        <v>2205</v>
      </c>
      <c r="G215" s="116">
        <v>282</v>
      </c>
      <c r="H215" s="116">
        <v>23</v>
      </c>
      <c r="I215" s="116">
        <v>7</v>
      </c>
      <c r="J215" s="115">
        <f t="shared" si="7"/>
        <v>3605171</v>
      </c>
      <c r="K215" s="117">
        <v>4222621.3500000006</v>
      </c>
      <c r="L215" s="117">
        <v>2941714.642</v>
      </c>
      <c r="M215" s="117">
        <v>321352.51</v>
      </c>
      <c r="N215" s="117">
        <v>30992.177000000003</v>
      </c>
      <c r="O215" s="117">
        <v>43646.184999999998</v>
      </c>
      <c r="P215" s="117">
        <v>7543.3980000000001</v>
      </c>
      <c r="Q215" s="117">
        <v>119970.19899999999</v>
      </c>
      <c r="R215" s="117">
        <v>7687840.4610000001</v>
      </c>
      <c r="S215" s="118">
        <v>8761057</v>
      </c>
      <c r="T215" s="120">
        <v>0</v>
      </c>
      <c r="U215" s="118">
        <f t="shared" si="8"/>
        <v>8761057</v>
      </c>
      <c r="X215" s="237">
        <v>0</v>
      </c>
    </row>
    <row r="216" spans="1:24" x14ac:dyDescent="0.25">
      <c r="A216" s="121">
        <v>1997</v>
      </c>
      <c r="B216" s="114">
        <v>8</v>
      </c>
      <c r="C216" s="115">
        <v>3202409</v>
      </c>
      <c r="D216" s="115">
        <v>390246</v>
      </c>
      <c r="E216" s="115">
        <v>14776</v>
      </c>
      <c r="F216" s="115">
        <v>2215</v>
      </c>
      <c r="G216" s="116">
        <v>282</v>
      </c>
      <c r="H216" s="116">
        <v>23</v>
      </c>
      <c r="I216" s="116">
        <v>7</v>
      </c>
      <c r="J216" s="115">
        <f t="shared" si="7"/>
        <v>3609958</v>
      </c>
      <c r="K216" s="117">
        <v>4331571.4019999998</v>
      </c>
      <c r="L216" s="117">
        <v>2980190.6670000004</v>
      </c>
      <c r="M216" s="117">
        <v>313680.63699999999</v>
      </c>
      <c r="N216" s="117">
        <v>32042.235999999997</v>
      </c>
      <c r="O216" s="117">
        <v>23209.250999999997</v>
      </c>
      <c r="P216" s="117">
        <v>6936.37</v>
      </c>
      <c r="Q216" s="117">
        <v>144018.35699999999</v>
      </c>
      <c r="R216" s="117">
        <v>7831648.9199999999</v>
      </c>
      <c r="S216" s="118">
        <v>8749892</v>
      </c>
      <c r="T216" s="120">
        <v>0</v>
      </c>
      <c r="U216" s="118">
        <f t="shared" si="8"/>
        <v>8749892</v>
      </c>
      <c r="X216" s="237">
        <v>0</v>
      </c>
    </row>
    <row r="217" spans="1:24" x14ac:dyDescent="0.25">
      <c r="A217" s="121">
        <v>1997</v>
      </c>
      <c r="B217" s="114">
        <v>9</v>
      </c>
      <c r="C217" s="115">
        <v>3209319</v>
      </c>
      <c r="D217" s="115">
        <v>390872</v>
      </c>
      <c r="E217" s="115">
        <v>14960</v>
      </c>
      <c r="F217" s="115">
        <v>2220</v>
      </c>
      <c r="G217" s="116">
        <v>281</v>
      </c>
      <c r="H217" s="116">
        <v>23</v>
      </c>
      <c r="I217" s="116">
        <v>7</v>
      </c>
      <c r="J217" s="115">
        <f t="shared" si="7"/>
        <v>3617682</v>
      </c>
      <c r="K217" s="117">
        <v>4304523.9109999994</v>
      </c>
      <c r="L217" s="117">
        <v>3056332.156</v>
      </c>
      <c r="M217" s="117">
        <v>339344.81299999997</v>
      </c>
      <c r="N217" s="117">
        <v>32055.609</v>
      </c>
      <c r="O217" s="117">
        <v>59752.745000000003</v>
      </c>
      <c r="P217" s="117">
        <v>7034.37</v>
      </c>
      <c r="Q217" s="117">
        <v>148480.34</v>
      </c>
      <c r="R217" s="117">
        <v>7947523.9440000001</v>
      </c>
      <c r="S217" s="118">
        <v>8061219</v>
      </c>
      <c r="T217" s="120">
        <v>0</v>
      </c>
      <c r="U217" s="118">
        <f t="shared" si="8"/>
        <v>8061219</v>
      </c>
      <c r="X217" s="237">
        <v>0</v>
      </c>
    </row>
    <row r="218" spans="1:24" x14ac:dyDescent="0.25">
      <c r="A218" s="121">
        <v>1997</v>
      </c>
      <c r="B218" s="114">
        <v>10</v>
      </c>
      <c r="C218" s="115">
        <v>3213236</v>
      </c>
      <c r="D218" s="115">
        <v>391380</v>
      </c>
      <c r="E218" s="115">
        <v>14961</v>
      </c>
      <c r="F218" s="115">
        <v>2246</v>
      </c>
      <c r="G218" s="116">
        <v>280</v>
      </c>
      <c r="H218" s="116">
        <v>23</v>
      </c>
      <c r="I218" s="116">
        <v>7</v>
      </c>
      <c r="J218" s="115">
        <f t="shared" si="7"/>
        <v>3622133</v>
      </c>
      <c r="K218" s="117">
        <v>4009594.7299999995</v>
      </c>
      <c r="L218" s="117">
        <v>3002988.4649999999</v>
      </c>
      <c r="M218" s="117">
        <v>314185.40899999999</v>
      </c>
      <c r="N218" s="117">
        <v>31799.396000000001</v>
      </c>
      <c r="O218" s="117">
        <v>91554.752000000008</v>
      </c>
      <c r="P218" s="117">
        <v>7417.2529999999997</v>
      </c>
      <c r="Q218" s="117">
        <v>121543.375</v>
      </c>
      <c r="R218" s="117">
        <v>7579083.379999999</v>
      </c>
      <c r="S218" s="118">
        <v>7421302</v>
      </c>
      <c r="T218" s="120">
        <v>0</v>
      </c>
      <c r="U218" s="118">
        <f t="shared" si="8"/>
        <v>7421302</v>
      </c>
      <c r="X218" s="237">
        <v>0</v>
      </c>
    </row>
    <row r="219" spans="1:24" x14ac:dyDescent="0.25">
      <c r="A219" s="121">
        <v>1997</v>
      </c>
      <c r="B219" s="114">
        <v>11</v>
      </c>
      <c r="C219" s="115">
        <v>3224383</v>
      </c>
      <c r="D219" s="115">
        <v>391832</v>
      </c>
      <c r="E219" s="115">
        <v>14946</v>
      </c>
      <c r="F219" s="115">
        <v>2247</v>
      </c>
      <c r="G219" s="116">
        <v>280</v>
      </c>
      <c r="H219" s="116">
        <v>23</v>
      </c>
      <c r="I219" s="116">
        <v>7</v>
      </c>
      <c r="J219" s="115">
        <f t="shared" si="7"/>
        <v>3633718</v>
      </c>
      <c r="K219" s="117">
        <v>3153359.1880000001</v>
      </c>
      <c r="L219" s="117">
        <v>2721256.5690000001</v>
      </c>
      <c r="M219" s="117">
        <v>332844.27</v>
      </c>
      <c r="N219" s="117">
        <v>32612.090999999997</v>
      </c>
      <c r="O219" s="117">
        <v>75439.491999999998</v>
      </c>
      <c r="P219" s="117">
        <v>6669.067</v>
      </c>
      <c r="Q219" s="117">
        <v>97042.896999999997</v>
      </c>
      <c r="R219" s="117">
        <v>6419223.574</v>
      </c>
      <c r="S219" s="118">
        <v>6138860</v>
      </c>
      <c r="T219" s="120">
        <v>0</v>
      </c>
      <c r="U219" s="118">
        <f t="shared" si="8"/>
        <v>6138860</v>
      </c>
      <c r="X219" s="237">
        <v>0</v>
      </c>
    </row>
    <row r="220" spans="1:24" x14ac:dyDescent="0.25">
      <c r="A220" s="121">
        <v>1997</v>
      </c>
      <c r="B220" s="114">
        <v>12</v>
      </c>
      <c r="C220" s="115">
        <v>3239398</v>
      </c>
      <c r="D220" s="115">
        <v>392554</v>
      </c>
      <c r="E220" s="115">
        <v>14885</v>
      </c>
      <c r="F220" s="115">
        <v>2250</v>
      </c>
      <c r="G220" s="116">
        <v>280</v>
      </c>
      <c r="H220" s="116">
        <v>23</v>
      </c>
      <c r="I220" s="116">
        <v>7</v>
      </c>
      <c r="J220" s="115">
        <f t="shared" si="7"/>
        <v>3649397</v>
      </c>
      <c r="K220" s="117">
        <v>2963034.83</v>
      </c>
      <c r="L220" s="117">
        <v>2653927.0839999998</v>
      </c>
      <c r="M220" s="117">
        <v>319440.22099999996</v>
      </c>
      <c r="N220" s="117">
        <v>32660.502999999997</v>
      </c>
      <c r="O220" s="117">
        <v>52578.569000000003</v>
      </c>
      <c r="P220" s="117">
        <v>7270.7389999999996</v>
      </c>
      <c r="Q220" s="117">
        <v>75360.91</v>
      </c>
      <c r="R220" s="117">
        <v>6104272.8559999997</v>
      </c>
      <c r="S220" s="118">
        <v>6614650</v>
      </c>
      <c r="T220" s="120">
        <v>0</v>
      </c>
      <c r="U220" s="118">
        <f t="shared" si="8"/>
        <v>6614650</v>
      </c>
      <c r="X220" s="237">
        <v>0</v>
      </c>
    </row>
    <row r="221" spans="1:24" x14ac:dyDescent="0.25">
      <c r="A221" s="121">
        <v>1998</v>
      </c>
      <c r="B221" s="114">
        <v>1</v>
      </c>
      <c r="C221" s="115">
        <v>3248999</v>
      </c>
      <c r="D221" s="115">
        <v>392861</v>
      </c>
      <c r="E221" s="115">
        <v>14870</v>
      </c>
      <c r="F221" s="115">
        <v>2252</v>
      </c>
      <c r="G221" s="116">
        <v>280</v>
      </c>
      <c r="H221" s="116">
        <v>23</v>
      </c>
      <c r="I221" s="116">
        <v>7</v>
      </c>
      <c r="J221" s="115">
        <f t="shared" si="7"/>
        <v>3659292</v>
      </c>
      <c r="K221" s="117">
        <v>3381697.318</v>
      </c>
      <c r="L221" s="117">
        <v>2628720.6469999999</v>
      </c>
      <c r="M221" s="117">
        <v>317464.28500000003</v>
      </c>
      <c r="N221" s="117">
        <v>32445.768</v>
      </c>
      <c r="O221" s="117">
        <v>49826.043999999994</v>
      </c>
      <c r="P221" s="117">
        <v>6988.96</v>
      </c>
      <c r="Q221" s="117">
        <v>78953.123999999996</v>
      </c>
      <c r="R221" s="117">
        <v>6496096.1459999997</v>
      </c>
      <c r="S221" s="118">
        <v>6341032</v>
      </c>
      <c r="T221" s="120">
        <v>0</v>
      </c>
      <c r="U221" s="118">
        <f t="shared" si="8"/>
        <v>6341032</v>
      </c>
      <c r="X221" s="237">
        <v>0</v>
      </c>
    </row>
    <row r="222" spans="1:24" x14ac:dyDescent="0.25">
      <c r="A222" s="121">
        <v>1998</v>
      </c>
      <c r="B222" s="114">
        <v>2</v>
      </c>
      <c r="C222" s="115">
        <v>3259277</v>
      </c>
      <c r="D222" s="115">
        <v>394071</v>
      </c>
      <c r="E222" s="115">
        <v>14855</v>
      </c>
      <c r="F222" s="115">
        <v>2253</v>
      </c>
      <c r="G222" s="116">
        <v>279</v>
      </c>
      <c r="H222" s="116">
        <v>23</v>
      </c>
      <c r="I222" s="116">
        <v>7</v>
      </c>
      <c r="J222" s="115">
        <f t="shared" si="7"/>
        <v>3670765</v>
      </c>
      <c r="K222" s="117">
        <v>2952334.0860000001</v>
      </c>
      <c r="L222" s="117">
        <v>2441348.7060000002</v>
      </c>
      <c r="M222" s="117">
        <v>292498.96299999999</v>
      </c>
      <c r="N222" s="117">
        <v>32549.107</v>
      </c>
      <c r="O222" s="117">
        <v>27044.374</v>
      </c>
      <c r="P222" s="117">
        <v>6351.37</v>
      </c>
      <c r="Q222" s="117">
        <v>78276.308000000005</v>
      </c>
      <c r="R222" s="117">
        <v>5830402.9140000008</v>
      </c>
      <c r="S222" s="118">
        <v>5886441</v>
      </c>
      <c r="T222" s="120">
        <v>0</v>
      </c>
      <c r="U222" s="118">
        <f t="shared" si="8"/>
        <v>5886441</v>
      </c>
      <c r="X222" s="237">
        <v>0</v>
      </c>
    </row>
    <row r="223" spans="1:24" x14ac:dyDescent="0.25">
      <c r="A223" s="121">
        <v>1998</v>
      </c>
      <c r="B223" s="114">
        <v>3</v>
      </c>
      <c r="C223" s="115">
        <v>3266915</v>
      </c>
      <c r="D223" s="115">
        <v>394774</v>
      </c>
      <c r="E223" s="115">
        <v>14890</v>
      </c>
      <c r="F223" s="115">
        <v>2255</v>
      </c>
      <c r="G223" s="116">
        <v>279</v>
      </c>
      <c r="H223" s="116">
        <v>23</v>
      </c>
      <c r="I223" s="116">
        <v>7</v>
      </c>
      <c r="J223" s="115">
        <f t="shared" si="7"/>
        <v>3679143</v>
      </c>
      <c r="K223" s="117">
        <v>2915802.818</v>
      </c>
      <c r="L223" s="117">
        <v>2445598.8429999999</v>
      </c>
      <c r="M223" s="117">
        <v>325104.39599999995</v>
      </c>
      <c r="N223" s="117">
        <v>32001.321</v>
      </c>
      <c r="O223" s="117">
        <v>71193.758000000016</v>
      </c>
      <c r="P223" s="117">
        <v>6417.34</v>
      </c>
      <c r="Q223" s="117">
        <v>73073.873999999996</v>
      </c>
      <c r="R223" s="117">
        <v>5869192.3500000006</v>
      </c>
      <c r="S223" s="118">
        <v>6474252</v>
      </c>
      <c r="T223" s="120">
        <v>0</v>
      </c>
      <c r="U223" s="118">
        <f t="shared" si="8"/>
        <v>6474252</v>
      </c>
      <c r="X223" s="237">
        <v>0</v>
      </c>
    </row>
    <row r="224" spans="1:24" x14ac:dyDescent="0.25">
      <c r="A224" s="121">
        <v>1998</v>
      </c>
      <c r="B224" s="114">
        <v>4</v>
      </c>
      <c r="C224" s="115">
        <v>3267541</v>
      </c>
      <c r="D224" s="115">
        <v>396193</v>
      </c>
      <c r="E224" s="115">
        <v>14781</v>
      </c>
      <c r="F224" s="115">
        <v>2267</v>
      </c>
      <c r="G224" s="116">
        <v>278</v>
      </c>
      <c r="H224" s="116">
        <v>23</v>
      </c>
      <c r="I224" s="116">
        <v>7</v>
      </c>
      <c r="J224" s="115">
        <f t="shared" si="7"/>
        <v>3681090</v>
      </c>
      <c r="K224" s="117">
        <v>2942578.943</v>
      </c>
      <c r="L224" s="117">
        <v>2567971.5639999998</v>
      </c>
      <c r="M224" s="117">
        <v>338722.55799999996</v>
      </c>
      <c r="N224" s="117">
        <v>32560.549000000003</v>
      </c>
      <c r="O224" s="117">
        <v>51548.83</v>
      </c>
      <c r="P224" s="117">
        <v>6123.78</v>
      </c>
      <c r="Q224" s="117">
        <v>79244.175000000003</v>
      </c>
      <c r="R224" s="117">
        <v>6018750.3989999993</v>
      </c>
      <c r="S224" s="118">
        <v>6766753</v>
      </c>
      <c r="T224" s="120">
        <v>0</v>
      </c>
      <c r="U224" s="118">
        <f t="shared" si="8"/>
        <v>6766753</v>
      </c>
      <c r="X224" s="237">
        <v>0</v>
      </c>
    </row>
    <row r="225" spans="1:26" x14ac:dyDescent="0.25">
      <c r="A225" s="121">
        <v>1998</v>
      </c>
      <c r="B225" s="114">
        <v>5</v>
      </c>
      <c r="C225" s="115">
        <v>3256075</v>
      </c>
      <c r="D225" s="115">
        <v>395818</v>
      </c>
      <c r="E225" s="115">
        <v>14799</v>
      </c>
      <c r="F225" s="115">
        <v>2276</v>
      </c>
      <c r="G225" s="116">
        <v>278</v>
      </c>
      <c r="H225" s="116">
        <v>23</v>
      </c>
      <c r="I225" s="116">
        <v>7</v>
      </c>
      <c r="J225" s="115">
        <f t="shared" si="7"/>
        <v>3669276</v>
      </c>
      <c r="K225" s="117">
        <v>3229956.1370000001</v>
      </c>
      <c r="L225" s="117">
        <v>2724093.8830000004</v>
      </c>
      <c r="M225" s="117">
        <v>328283.23300000001</v>
      </c>
      <c r="N225" s="117">
        <v>32646.156999999999</v>
      </c>
      <c r="O225" s="117">
        <v>57392.826000000001</v>
      </c>
      <c r="P225" s="117">
        <v>6330.99</v>
      </c>
      <c r="Q225" s="117">
        <v>88015.516000000003</v>
      </c>
      <c r="R225" s="117">
        <v>6466718.7420000006</v>
      </c>
      <c r="S225" s="118">
        <v>8113950</v>
      </c>
      <c r="T225" s="120">
        <v>0</v>
      </c>
      <c r="U225" s="118">
        <f t="shared" si="8"/>
        <v>8113950</v>
      </c>
      <c r="X225" s="237">
        <v>0</v>
      </c>
    </row>
    <row r="226" spans="1:26" x14ac:dyDescent="0.25">
      <c r="A226" s="121">
        <v>1998</v>
      </c>
      <c r="B226" s="114">
        <v>6</v>
      </c>
      <c r="C226" s="115">
        <v>3256616</v>
      </c>
      <c r="D226" s="115">
        <v>396605</v>
      </c>
      <c r="E226" s="115">
        <v>14828</v>
      </c>
      <c r="F226" s="115">
        <v>2282</v>
      </c>
      <c r="G226" s="116">
        <v>277</v>
      </c>
      <c r="H226" s="116">
        <v>23</v>
      </c>
      <c r="I226" s="116">
        <v>7</v>
      </c>
      <c r="J226" s="115">
        <f t="shared" si="7"/>
        <v>3670638</v>
      </c>
      <c r="K226" s="117">
        <v>4430583.9670000002</v>
      </c>
      <c r="L226" s="117">
        <v>3085188.6290000002</v>
      </c>
      <c r="M226" s="117">
        <v>336483.53500000003</v>
      </c>
      <c r="N226" s="117">
        <v>32581.988000000001</v>
      </c>
      <c r="O226" s="117">
        <v>55064.772000000004</v>
      </c>
      <c r="P226" s="117">
        <v>7414.38</v>
      </c>
      <c r="Q226" s="117">
        <v>119185.842</v>
      </c>
      <c r="R226" s="117">
        <v>8066503.1130000008</v>
      </c>
      <c r="S226" s="118">
        <v>9482380</v>
      </c>
      <c r="T226" s="120">
        <v>0</v>
      </c>
      <c r="U226" s="118">
        <f t="shared" si="8"/>
        <v>9482380</v>
      </c>
      <c r="X226" s="237">
        <v>0</v>
      </c>
    </row>
    <row r="227" spans="1:26" x14ac:dyDescent="0.25">
      <c r="A227" s="121">
        <v>1998</v>
      </c>
      <c r="B227" s="114">
        <v>7</v>
      </c>
      <c r="C227" s="115">
        <v>3261244</v>
      </c>
      <c r="D227" s="115">
        <v>397032</v>
      </c>
      <c r="E227" s="115">
        <v>15122</v>
      </c>
      <c r="F227" s="115">
        <v>2281</v>
      </c>
      <c r="G227" s="116">
        <v>277</v>
      </c>
      <c r="H227" s="116">
        <v>23</v>
      </c>
      <c r="I227" s="116">
        <v>7</v>
      </c>
      <c r="J227" s="115">
        <f t="shared" si="7"/>
        <v>3675986</v>
      </c>
      <c r="K227" s="117">
        <v>4913987.1009999998</v>
      </c>
      <c r="L227" s="117">
        <v>3283980.3889999995</v>
      </c>
      <c r="M227" s="117">
        <v>315125.45899999997</v>
      </c>
      <c r="N227" s="117">
        <v>32667.297000000002</v>
      </c>
      <c r="O227" s="117">
        <v>54469.233000000007</v>
      </c>
      <c r="P227" s="117">
        <v>7196.77</v>
      </c>
      <c r="Q227" s="117">
        <v>168126.247</v>
      </c>
      <c r="R227" s="117">
        <v>8775552.4959999975</v>
      </c>
      <c r="S227" s="118">
        <v>9477776</v>
      </c>
      <c r="T227" s="120">
        <v>0</v>
      </c>
      <c r="U227" s="118">
        <f t="shared" si="8"/>
        <v>9477776</v>
      </c>
      <c r="X227" s="237">
        <v>0</v>
      </c>
    </row>
    <row r="228" spans="1:26" x14ac:dyDescent="0.25">
      <c r="A228" s="121">
        <v>1998</v>
      </c>
      <c r="B228" s="114">
        <v>8</v>
      </c>
      <c r="C228" s="115">
        <v>3262709</v>
      </c>
      <c r="D228" s="115">
        <v>397828</v>
      </c>
      <c r="E228" s="115">
        <v>15279</v>
      </c>
      <c r="F228" s="115">
        <v>2299</v>
      </c>
      <c r="G228" s="116">
        <v>277</v>
      </c>
      <c r="H228" s="116">
        <v>23</v>
      </c>
      <c r="I228" s="116">
        <v>7</v>
      </c>
      <c r="J228" s="115">
        <f t="shared" si="7"/>
        <v>3678422</v>
      </c>
      <c r="K228" s="117">
        <v>4730847.1979999999</v>
      </c>
      <c r="L228" s="117">
        <v>3154062.111</v>
      </c>
      <c r="M228" s="117">
        <v>342995.48199999996</v>
      </c>
      <c r="N228" s="117">
        <v>17429.510999999999</v>
      </c>
      <c r="O228" s="117">
        <v>28200.742999999999</v>
      </c>
      <c r="P228" s="117">
        <v>6851.35</v>
      </c>
      <c r="Q228" s="117">
        <v>156991.67999999999</v>
      </c>
      <c r="R228" s="117">
        <v>8437378.0749999993</v>
      </c>
      <c r="S228" s="118">
        <v>9543994</v>
      </c>
      <c r="T228" s="120">
        <v>0</v>
      </c>
      <c r="U228" s="118">
        <f t="shared" si="8"/>
        <v>9543994</v>
      </c>
      <c r="X228" s="237">
        <v>0</v>
      </c>
    </row>
    <row r="229" spans="1:26" x14ac:dyDescent="0.25">
      <c r="A229" s="121">
        <v>1998</v>
      </c>
      <c r="B229" s="114">
        <v>9</v>
      </c>
      <c r="C229" s="115">
        <v>3266548</v>
      </c>
      <c r="D229" s="115">
        <v>398361</v>
      </c>
      <c r="E229" s="115">
        <v>15391</v>
      </c>
      <c r="F229" s="115">
        <v>2299</v>
      </c>
      <c r="G229" s="116">
        <v>277</v>
      </c>
      <c r="H229" s="116">
        <v>23</v>
      </c>
      <c r="I229" s="116">
        <v>7</v>
      </c>
      <c r="J229" s="115">
        <f t="shared" si="7"/>
        <v>3682906</v>
      </c>
      <c r="K229" s="117">
        <v>4751157.0870000003</v>
      </c>
      <c r="L229" s="117">
        <v>3188385.1170000001</v>
      </c>
      <c r="M229" s="117">
        <v>310252.451</v>
      </c>
      <c r="N229" s="117">
        <v>30702.315000000002</v>
      </c>
      <c r="O229" s="117">
        <v>27362.788</v>
      </c>
      <c r="P229" s="117">
        <v>0</v>
      </c>
      <c r="Q229" s="117">
        <v>160351.603</v>
      </c>
      <c r="R229" s="117">
        <v>8468211.3609999996</v>
      </c>
      <c r="S229" s="118">
        <v>8612788</v>
      </c>
      <c r="T229" s="120">
        <v>0</v>
      </c>
      <c r="U229" s="118">
        <f t="shared" si="8"/>
        <v>8612788</v>
      </c>
      <c r="X229" s="237">
        <v>0</v>
      </c>
    </row>
    <row r="230" spans="1:26" x14ac:dyDescent="0.25">
      <c r="A230" s="121">
        <v>1998</v>
      </c>
      <c r="B230" s="114">
        <v>10</v>
      </c>
      <c r="C230" s="115">
        <v>3269554</v>
      </c>
      <c r="D230" s="115">
        <v>398765</v>
      </c>
      <c r="E230" s="115">
        <v>15464</v>
      </c>
      <c r="F230" s="115">
        <v>2276</v>
      </c>
      <c r="G230" s="116">
        <v>277</v>
      </c>
      <c r="H230" s="116">
        <v>23</v>
      </c>
      <c r="I230" s="116">
        <v>7</v>
      </c>
      <c r="J230" s="115">
        <f t="shared" si="7"/>
        <v>3686366</v>
      </c>
      <c r="K230" s="117">
        <v>4358287.2919999994</v>
      </c>
      <c r="L230" s="117">
        <v>3127639.6260000002</v>
      </c>
      <c r="M230" s="117">
        <v>317774.32680000004</v>
      </c>
      <c r="N230" s="117">
        <v>29534.313000000002</v>
      </c>
      <c r="O230" s="117">
        <v>77025.404999999984</v>
      </c>
      <c r="P230" s="117">
        <v>13930.78</v>
      </c>
      <c r="Q230" s="117">
        <v>123169.04</v>
      </c>
      <c r="R230" s="117">
        <v>8047360.7828000002</v>
      </c>
      <c r="S230" s="118">
        <v>8322095</v>
      </c>
      <c r="T230" s="120">
        <v>0</v>
      </c>
      <c r="U230" s="118">
        <f t="shared" si="8"/>
        <v>8322095</v>
      </c>
      <c r="X230" s="237">
        <v>0</v>
      </c>
    </row>
    <row r="231" spans="1:26" x14ac:dyDescent="0.25">
      <c r="A231" s="121">
        <v>1998</v>
      </c>
      <c r="B231" s="114">
        <v>11</v>
      </c>
      <c r="C231" s="115">
        <v>3281826</v>
      </c>
      <c r="D231" s="115">
        <v>399097</v>
      </c>
      <c r="E231" s="115">
        <v>15567</v>
      </c>
      <c r="F231" s="115">
        <v>2282</v>
      </c>
      <c r="G231" s="116">
        <v>277</v>
      </c>
      <c r="H231" s="116">
        <v>23</v>
      </c>
      <c r="I231" s="116">
        <v>7</v>
      </c>
      <c r="J231" s="115">
        <f t="shared" si="7"/>
        <v>3699079</v>
      </c>
      <c r="K231" s="117">
        <v>3548744.1170000001</v>
      </c>
      <c r="L231" s="117">
        <v>3035864.6799999997</v>
      </c>
      <c r="M231" s="117">
        <v>360309.52499999997</v>
      </c>
      <c r="N231" s="117">
        <v>37310.156999999999</v>
      </c>
      <c r="O231" s="117">
        <v>96069.900999999998</v>
      </c>
      <c r="P231" s="117">
        <v>6421.82</v>
      </c>
      <c r="Q231" s="117">
        <v>119131.07399999999</v>
      </c>
      <c r="R231" s="117">
        <v>7203851.2740000002</v>
      </c>
      <c r="S231" s="118">
        <v>6894056</v>
      </c>
      <c r="T231" s="120">
        <v>0</v>
      </c>
      <c r="U231" s="118">
        <f t="shared" si="8"/>
        <v>6894056</v>
      </c>
      <c r="X231" s="237">
        <v>0</v>
      </c>
    </row>
    <row r="232" spans="1:26" x14ac:dyDescent="0.25">
      <c r="A232" s="121">
        <v>1998</v>
      </c>
      <c r="B232" s="114">
        <v>12</v>
      </c>
      <c r="C232" s="115">
        <v>3294826</v>
      </c>
      <c r="D232" s="115">
        <v>399587</v>
      </c>
      <c r="E232" s="115">
        <v>15671</v>
      </c>
      <c r="F232" s="115">
        <v>2286</v>
      </c>
      <c r="G232" s="116">
        <v>276</v>
      </c>
      <c r="H232" s="116">
        <v>23</v>
      </c>
      <c r="I232" s="116">
        <v>7</v>
      </c>
      <c r="J232" s="115">
        <f t="shared" si="7"/>
        <v>3712676</v>
      </c>
      <c r="K232" s="117">
        <v>3326216.0330000003</v>
      </c>
      <c r="L232" s="117">
        <v>2935403.8990000002</v>
      </c>
      <c r="M232" s="117">
        <v>366399.19599999994</v>
      </c>
      <c r="N232" s="117">
        <v>30910.172000000002</v>
      </c>
      <c r="O232" s="117">
        <v>29356.579999999998</v>
      </c>
      <c r="P232" s="117">
        <v>7112.91</v>
      </c>
      <c r="Q232" s="117">
        <v>81838.986000000004</v>
      </c>
      <c r="R232" s="117">
        <v>6777237.7759999996</v>
      </c>
      <c r="S232" s="118">
        <v>6886719</v>
      </c>
      <c r="T232" s="120">
        <v>0</v>
      </c>
      <c r="U232" s="118">
        <f t="shared" si="8"/>
        <v>6886719</v>
      </c>
      <c r="X232" s="237">
        <v>0</v>
      </c>
    </row>
    <row r="233" spans="1:26" x14ac:dyDescent="0.25">
      <c r="A233" s="121">
        <v>1999</v>
      </c>
      <c r="B233" s="114">
        <v>1</v>
      </c>
      <c r="C233" s="115">
        <v>3309816</v>
      </c>
      <c r="D233" s="115">
        <v>400354</v>
      </c>
      <c r="E233" s="115">
        <v>15661</v>
      </c>
      <c r="F233" s="115">
        <v>2289</v>
      </c>
      <c r="G233" s="116">
        <v>276</v>
      </c>
      <c r="H233" s="116">
        <v>23</v>
      </c>
      <c r="I233" s="116">
        <v>6</v>
      </c>
      <c r="J233" s="115">
        <f t="shared" si="7"/>
        <v>3728425</v>
      </c>
      <c r="K233" s="117">
        <v>3473592.8990000002</v>
      </c>
      <c r="L233" s="117">
        <v>2799436.3650000002</v>
      </c>
      <c r="M233" s="117">
        <v>335752.13199999998</v>
      </c>
      <c r="N233" s="117">
        <v>26363.216</v>
      </c>
      <c r="O233" s="117">
        <v>57460.751000000004</v>
      </c>
      <c r="P233" s="117">
        <v>6774.36</v>
      </c>
      <c r="Q233" s="117">
        <v>72623.807000000001</v>
      </c>
      <c r="R233" s="117">
        <v>6772003.5300000012</v>
      </c>
      <c r="S233" s="118">
        <v>6727471</v>
      </c>
      <c r="T233" s="120">
        <v>0</v>
      </c>
      <c r="U233" s="118">
        <f t="shared" si="8"/>
        <v>6727471</v>
      </c>
      <c r="V233" s="118">
        <v>0</v>
      </c>
      <c r="X233" s="237">
        <v>0</v>
      </c>
    </row>
    <row r="234" spans="1:26" x14ac:dyDescent="0.25">
      <c r="A234" s="121">
        <v>1999</v>
      </c>
      <c r="B234" s="114">
        <v>2</v>
      </c>
      <c r="C234" s="115">
        <v>3319728</v>
      </c>
      <c r="D234" s="115">
        <v>401256</v>
      </c>
      <c r="E234" s="115">
        <v>15593</v>
      </c>
      <c r="F234" s="115">
        <v>2285</v>
      </c>
      <c r="G234" s="116">
        <v>275</v>
      </c>
      <c r="H234" s="116">
        <v>23</v>
      </c>
      <c r="I234" s="116">
        <v>6</v>
      </c>
      <c r="J234" s="115">
        <f t="shared" si="7"/>
        <v>3739166</v>
      </c>
      <c r="K234" s="117">
        <v>2910497.3459999999</v>
      </c>
      <c r="L234" s="117">
        <v>2588064.4750000006</v>
      </c>
      <c r="M234" s="117">
        <v>299787.63699999999</v>
      </c>
      <c r="N234" s="117">
        <v>36216.561000000002</v>
      </c>
      <c r="O234" s="117">
        <v>35724.601000000002</v>
      </c>
      <c r="P234" s="117">
        <v>6439.4620000000004</v>
      </c>
      <c r="Q234" s="117">
        <v>66114.176999999996</v>
      </c>
      <c r="R234" s="117">
        <v>5942844.2590000005</v>
      </c>
      <c r="S234" s="118">
        <v>5958004</v>
      </c>
      <c r="T234" s="120">
        <v>0</v>
      </c>
      <c r="U234" s="118">
        <f t="shared" si="8"/>
        <v>5958004</v>
      </c>
      <c r="V234" s="118">
        <v>0</v>
      </c>
      <c r="X234" s="237">
        <v>0</v>
      </c>
    </row>
    <row r="235" spans="1:26" x14ac:dyDescent="0.25">
      <c r="A235" s="121">
        <v>1999</v>
      </c>
      <c r="B235" s="114">
        <v>3</v>
      </c>
      <c r="C235" s="115">
        <v>3329454</v>
      </c>
      <c r="D235" s="115">
        <v>401912</v>
      </c>
      <c r="E235" s="115">
        <v>15666</v>
      </c>
      <c r="F235" s="115">
        <v>2287</v>
      </c>
      <c r="G235" s="116">
        <v>273</v>
      </c>
      <c r="H235" s="116">
        <v>23</v>
      </c>
      <c r="I235" s="116">
        <v>6</v>
      </c>
      <c r="J235" s="115">
        <f t="shared" si="7"/>
        <v>3749621</v>
      </c>
      <c r="K235" s="117">
        <v>2798420.1560000004</v>
      </c>
      <c r="L235" s="117">
        <v>2542914.6069999998</v>
      </c>
      <c r="M235" s="117">
        <v>339416.68299999996</v>
      </c>
      <c r="N235" s="117">
        <v>31342.376</v>
      </c>
      <c r="O235" s="117">
        <v>62694.960000000006</v>
      </c>
      <c r="P235" s="117">
        <v>5942.61</v>
      </c>
      <c r="Q235" s="117">
        <v>60047.889000000003</v>
      </c>
      <c r="R235" s="117">
        <v>5840779.2810000014</v>
      </c>
      <c r="S235" s="118">
        <v>6475086</v>
      </c>
      <c r="T235" s="120">
        <v>0</v>
      </c>
      <c r="U235" s="118">
        <f t="shared" si="8"/>
        <v>6475086</v>
      </c>
      <c r="V235" s="118">
        <v>5942213.392</v>
      </c>
      <c r="W235" s="146">
        <f>V235/(J235-I235)*1000</f>
        <v>1584.7529391684211</v>
      </c>
      <c r="X235" s="237">
        <v>0</v>
      </c>
      <c r="Y235" s="146"/>
      <c r="Z235" s="146"/>
    </row>
    <row r="236" spans="1:26" x14ac:dyDescent="0.25">
      <c r="A236" s="121">
        <v>1999</v>
      </c>
      <c r="B236" s="114">
        <v>4</v>
      </c>
      <c r="C236" s="115">
        <v>3329366</v>
      </c>
      <c r="D236" s="115">
        <v>403118</v>
      </c>
      <c r="E236" s="115">
        <v>15695</v>
      </c>
      <c r="F236" s="115">
        <v>2296</v>
      </c>
      <c r="G236" s="116">
        <v>271</v>
      </c>
      <c r="H236" s="116">
        <v>23</v>
      </c>
      <c r="I236" s="116">
        <v>6</v>
      </c>
      <c r="J236" s="115">
        <f t="shared" si="7"/>
        <v>3750775</v>
      </c>
      <c r="K236" s="117">
        <v>3142795.6810000003</v>
      </c>
      <c r="L236" s="117">
        <v>2734813.6210000003</v>
      </c>
      <c r="M236" s="117">
        <v>290775.31599999999</v>
      </c>
      <c r="N236" s="117">
        <v>20810.024000000001</v>
      </c>
      <c r="O236" s="117">
        <v>49296.807999999997</v>
      </c>
      <c r="P236" s="117">
        <v>6393.11</v>
      </c>
      <c r="Q236" s="117">
        <v>67969.767000000007</v>
      </c>
      <c r="R236" s="117">
        <v>6312854.3270000014</v>
      </c>
      <c r="S236" s="118">
        <v>7472540</v>
      </c>
      <c r="T236" s="120">
        <v>0</v>
      </c>
      <c r="U236" s="118">
        <f t="shared" si="8"/>
        <v>7472540</v>
      </c>
      <c r="V236" s="118">
        <v>7048558.5599999996</v>
      </c>
      <c r="W236" s="146">
        <f t="shared" ref="W236:W299" si="9">V236/(J236-I236)*1000</f>
        <v>1879.2302485170374</v>
      </c>
      <c r="X236" s="237">
        <v>0</v>
      </c>
      <c r="Y236" s="146"/>
      <c r="Z236" s="146"/>
    </row>
    <row r="237" spans="1:26" x14ac:dyDescent="0.25">
      <c r="A237" s="121">
        <v>1999</v>
      </c>
      <c r="B237" s="114">
        <v>5</v>
      </c>
      <c r="C237" s="115">
        <v>3321534</v>
      </c>
      <c r="D237" s="115">
        <v>404034</v>
      </c>
      <c r="E237" s="115">
        <v>15894</v>
      </c>
      <c r="F237" s="115">
        <v>2297</v>
      </c>
      <c r="G237" s="116">
        <v>270</v>
      </c>
      <c r="H237" s="116">
        <v>23</v>
      </c>
      <c r="I237" s="116">
        <v>6</v>
      </c>
      <c r="J237" s="115">
        <f t="shared" si="7"/>
        <v>3744058</v>
      </c>
      <c r="K237" s="117">
        <v>3461715.8590000002</v>
      </c>
      <c r="L237" s="117">
        <v>2952424.2790000001</v>
      </c>
      <c r="M237" s="117">
        <v>335880.66</v>
      </c>
      <c r="N237" s="117">
        <v>44704.74</v>
      </c>
      <c r="O237" s="117">
        <v>45012.516000000011</v>
      </c>
      <c r="P237" s="117">
        <v>6568.25</v>
      </c>
      <c r="Q237" s="117">
        <v>84941.452999999994</v>
      </c>
      <c r="R237" s="117">
        <v>6931247.7570000002</v>
      </c>
      <c r="S237" s="118">
        <v>7939593</v>
      </c>
      <c r="T237" s="120">
        <v>0</v>
      </c>
      <c r="U237" s="118">
        <f t="shared" si="8"/>
        <v>7939593</v>
      </c>
      <c r="V237" s="118">
        <v>7032959.3039999995</v>
      </c>
      <c r="W237" s="146">
        <f t="shared" si="9"/>
        <v>1878.435263185447</v>
      </c>
      <c r="X237" s="237">
        <v>0</v>
      </c>
      <c r="Y237" s="146"/>
      <c r="Z237" s="146"/>
    </row>
    <row r="238" spans="1:26" x14ac:dyDescent="0.25">
      <c r="A238" s="121">
        <v>1999</v>
      </c>
      <c r="B238" s="114">
        <v>6</v>
      </c>
      <c r="C238" s="115">
        <v>3321366</v>
      </c>
      <c r="D238" s="115">
        <v>404536</v>
      </c>
      <c r="E238" s="115">
        <v>16054</v>
      </c>
      <c r="F238" s="115">
        <v>2306</v>
      </c>
      <c r="G238" s="116">
        <v>270</v>
      </c>
      <c r="H238" s="116">
        <v>23</v>
      </c>
      <c r="I238" s="116">
        <v>6</v>
      </c>
      <c r="J238" s="115">
        <f t="shared" si="7"/>
        <v>3744561</v>
      </c>
      <c r="K238" s="117">
        <v>3965686.5209999997</v>
      </c>
      <c r="L238" s="117">
        <v>3092274.6950000003</v>
      </c>
      <c r="M238" s="117">
        <v>324129.22699999996</v>
      </c>
      <c r="N238" s="117">
        <v>32109.415999999997</v>
      </c>
      <c r="O238" s="117">
        <v>20406.586000000003</v>
      </c>
      <c r="P238" s="117">
        <v>6590.3</v>
      </c>
      <c r="Q238" s="117">
        <v>86167.804999999993</v>
      </c>
      <c r="R238" s="117">
        <v>7527364.5499999998</v>
      </c>
      <c r="S238" s="118">
        <v>8086325</v>
      </c>
      <c r="T238" s="120">
        <v>0</v>
      </c>
      <c r="U238" s="118">
        <f t="shared" si="8"/>
        <v>8086325</v>
      </c>
      <c r="V238" s="118">
        <v>7675173.7450000001</v>
      </c>
      <c r="W238" s="146">
        <f t="shared" si="9"/>
        <v>2049.6891473085584</v>
      </c>
      <c r="X238" s="237">
        <v>0</v>
      </c>
      <c r="Y238" s="146"/>
      <c r="Z238" s="146"/>
    </row>
    <row r="239" spans="1:26" x14ac:dyDescent="0.25">
      <c r="A239" s="121">
        <v>1999</v>
      </c>
      <c r="B239" s="114">
        <v>7</v>
      </c>
      <c r="C239" s="115">
        <v>3323325</v>
      </c>
      <c r="D239" s="115">
        <v>404996</v>
      </c>
      <c r="E239" s="115">
        <v>16207</v>
      </c>
      <c r="F239" s="115">
        <v>2313</v>
      </c>
      <c r="G239" s="116">
        <v>269</v>
      </c>
      <c r="H239" s="116">
        <v>23</v>
      </c>
      <c r="I239" s="116">
        <v>6</v>
      </c>
      <c r="J239" s="115">
        <f t="shared" si="7"/>
        <v>3747139</v>
      </c>
      <c r="K239" s="117">
        <v>4264996.9040000001</v>
      </c>
      <c r="L239" s="117">
        <v>3172884.443</v>
      </c>
      <c r="M239" s="117">
        <v>298985.223</v>
      </c>
      <c r="N239" s="117">
        <v>112917.181</v>
      </c>
      <c r="O239" s="117">
        <v>65302.340000000004</v>
      </c>
      <c r="P239" s="117">
        <v>6709.92</v>
      </c>
      <c r="Q239" s="117">
        <v>85234.245999999999</v>
      </c>
      <c r="R239" s="117">
        <v>8007030.2570000002</v>
      </c>
      <c r="S239" s="118">
        <v>9469894</v>
      </c>
      <c r="T239" s="120">
        <v>0</v>
      </c>
      <c r="U239" s="118">
        <f t="shared" si="8"/>
        <v>9469894</v>
      </c>
      <c r="V239" s="118">
        <v>8310792.733</v>
      </c>
      <c r="W239" s="146">
        <f t="shared" si="9"/>
        <v>2217.90705934377</v>
      </c>
      <c r="X239" s="237">
        <v>0</v>
      </c>
      <c r="Y239" s="146"/>
      <c r="Z239" s="146"/>
    </row>
    <row r="240" spans="1:26" x14ac:dyDescent="0.25">
      <c r="A240" s="121">
        <v>1999</v>
      </c>
      <c r="B240" s="114">
        <v>8</v>
      </c>
      <c r="C240" s="115">
        <v>3329527</v>
      </c>
      <c r="D240" s="115">
        <v>406046</v>
      </c>
      <c r="E240" s="115">
        <v>16406</v>
      </c>
      <c r="F240" s="115">
        <v>2299</v>
      </c>
      <c r="G240" s="116">
        <v>269</v>
      </c>
      <c r="H240" s="116">
        <v>23</v>
      </c>
      <c r="I240" s="116">
        <v>6</v>
      </c>
      <c r="J240" s="115">
        <f t="shared" si="7"/>
        <v>3754576</v>
      </c>
      <c r="K240" s="117">
        <v>4937387.9390000002</v>
      </c>
      <c r="L240" s="117">
        <v>3371995.1839999999</v>
      </c>
      <c r="M240" s="117">
        <v>319288.87300000002</v>
      </c>
      <c r="N240" s="117">
        <v>33853.127</v>
      </c>
      <c r="O240" s="117">
        <v>36717.416999999994</v>
      </c>
      <c r="P240" s="117">
        <v>0</v>
      </c>
      <c r="Q240" s="117">
        <v>92981.361999999994</v>
      </c>
      <c r="R240" s="117">
        <v>8792223.9019999988</v>
      </c>
      <c r="S240" s="118">
        <v>9403862</v>
      </c>
      <c r="T240" s="120">
        <v>0</v>
      </c>
      <c r="U240" s="118">
        <f t="shared" si="8"/>
        <v>9403862</v>
      </c>
      <c r="V240" s="118">
        <v>8712736.5399999991</v>
      </c>
      <c r="W240" s="146">
        <f t="shared" si="9"/>
        <v>2320.5684112960998</v>
      </c>
      <c r="X240" s="237">
        <v>0</v>
      </c>
      <c r="Y240" s="146"/>
      <c r="Z240" s="146"/>
    </row>
    <row r="241" spans="1:35" x14ac:dyDescent="0.25">
      <c r="A241" s="121">
        <v>1999</v>
      </c>
      <c r="B241" s="114">
        <v>9</v>
      </c>
      <c r="C241" s="115">
        <v>3336447</v>
      </c>
      <c r="D241" s="115">
        <v>406998</v>
      </c>
      <c r="E241" s="115">
        <v>16466</v>
      </c>
      <c r="F241" s="115">
        <v>2311</v>
      </c>
      <c r="G241" s="123">
        <v>268</v>
      </c>
      <c r="H241" s="123">
        <v>23</v>
      </c>
      <c r="I241" s="123">
        <v>6</v>
      </c>
      <c r="J241" s="115">
        <f t="shared" si="7"/>
        <v>3762519</v>
      </c>
      <c r="K241" s="124">
        <v>4709735.216</v>
      </c>
      <c r="L241" s="124">
        <v>3363640.7990000001</v>
      </c>
      <c r="M241" s="124">
        <v>393264.538</v>
      </c>
      <c r="N241" s="124">
        <v>32735.947999999997</v>
      </c>
      <c r="O241" s="124">
        <v>34655.603999999999</v>
      </c>
      <c r="P241" s="124">
        <v>13377.853999999999</v>
      </c>
      <c r="Q241" s="124">
        <v>95596.152000000002</v>
      </c>
      <c r="R241" s="124">
        <v>8643006.1110000033</v>
      </c>
      <c r="S241" s="118">
        <v>8594946</v>
      </c>
      <c r="T241" s="120">
        <v>0</v>
      </c>
      <c r="U241" s="118">
        <f t="shared" si="8"/>
        <v>8594946</v>
      </c>
      <c r="V241" s="118">
        <v>8517758.9590000007</v>
      </c>
      <c r="W241" s="146">
        <f t="shared" si="9"/>
        <v>2263.8483797929739</v>
      </c>
      <c r="X241" s="237">
        <v>0</v>
      </c>
      <c r="Y241" s="146"/>
      <c r="Z241" s="146"/>
    </row>
    <row r="242" spans="1:35" x14ac:dyDescent="0.25">
      <c r="A242" s="121">
        <v>1999</v>
      </c>
      <c r="B242" s="114">
        <v>10</v>
      </c>
      <c r="C242" s="115">
        <v>3342147</v>
      </c>
      <c r="D242" s="115">
        <v>408060</v>
      </c>
      <c r="E242" s="115">
        <v>16334</v>
      </c>
      <c r="F242" s="115">
        <v>2324</v>
      </c>
      <c r="G242" s="123">
        <v>268</v>
      </c>
      <c r="H242" s="123">
        <v>23</v>
      </c>
      <c r="I242" s="123">
        <v>6</v>
      </c>
      <c r="J242" s="115">
        <f t="shared" si="7"/>
        <v>3769162</v>
      </c>
      <c r="K242" s="124">
        <v>4142569.1580000003</v>
      </c>
      <c r="L242" s="124">
        <v>3134241.4270000001</v>
      </c>
      <c r="M242" s="124">
        <v>357871.41299999994</v>
      </c>
      <c r="N242" s="124">
        <v>34407.648000000001</v>
      </c>
      <c r="O242" s="124">
        <v>-15208.938000000002</v>
      </c>
      <c r="P242" s="124">
        <v>6557.3050000000003</v>
      </c>
      <c r="Q242" s="124">
        <v>85259.975000000006</v>
      </c>
      <c r="R242" s="124">
        <v>7745697.9879999999</v>
      </c>
      <c r="S242" s="118">
        <v>8067232</v>
      </c>
      <c r="T242" s="120">
        <v>0</v>
      </c>
      <c r="U242" s="118">
        <f t="shared" si="8"/>
        <v>8067232</v>
      </c>
      <c r="V242" s="118">
        <v>6935664.0130000003</v>
      </c>
      <c r="W242" s="146">
        <f t="shared" si="9"/>
        <v>1840.1106276842879</v>
      </c>
      <c r="X242" s="237">
        <v>0</v>
      </c>
      <c r="Y242" s="146"/>
      <c r="Z242" s="146"/>
    </row>
    <row r="243" spans="1:35" x14ac:dyDescent="0.25">
      <c r="A243" s="121">
        <v>1999</v>
      </c>
      <c r="B243" s="114">
        <v>11</v>
      </c>
      <c r="C243" s="115">
        <v>3354917</v>
      </c>
      <c r="D243" s="115">
        <v>408562</v>
      </c>
      <c r="E243" s="115">
        <v>16271</v>
      </c>
      <c r="F243" s="115">
        <v>2326</v>
      </c>
      <c r="G243" s="123">
        <v>268</v>
      </c>
      <c r="H243" s="123">
        <v>23</v>
      </c>
      <c r="I243" s="123">
        <v>6</v>
      </c>
      <c r="J243" s="115">
        <f t="shared" si="7"/>
        <v>3782373</v>
      </c>
      <c r="K243" s="124">
        <v>3284587.3309999998</v>
      </c>
      <c r="L243" s="124">
        <v>2873250.5450000004</v>
      </c>
      <c r="M243" s="124">
        <v>315434.28999999998</v>
      </c>
      <c r="N243" s="124">
        <v>34264.805</v>
      </c>
      <c r="O243" s="124">
        <v>39889.634999999995</v>
      </c>
      <c r="P243" s="124">
        <v>7627.442</v>
      </c>
      <c r="Q243" s="124">
        <v>84245.402000000002</v>
      </c>
      <c r="R243" s="124">
        <v>6639299.4499999993</v>
      </c>
      <c r="S243" s="118">
        <v>6660847</v>
      </c>
      <c r="T243" s="120">
        <v>0</v>
      </c>
      <c r="U243" s="118">
        <f t="shared" si="8"/>
        <v>6660847</v>
      </c>
      <c r="V243" s="118">
        <v>6378699.0480000004</v>
      </c>
      <c r="W243" s="146">
        <f t="shared" si="9"/>
        <v>1686.4304939208703</v>
      </c>
      <c r="X243" s="237">
        <v>0</v>
      </c>
      <c r="Y243" s="146"/>
      <c r="Z243" s="146"/>
    </row>
    <row r="244" spans="1:35" x14ac:dyDescent="0.25">
      <c r="A244" s="121">
        <v>1999</v>
      </c>
      <c r="B244" s="114">
        <v>12</v>
      </c>
      <c r="C244" s="115">
        <v>3371437</v>
      </c>
      <c r="D244" s="115">
        <v>409431</v>
      </c>
      <c r="E244" s="115">
        <v>16235</v>
      </c>
      <c r="F244" s="115">
        <v>2337</v>
      </c>
      <c r="G244" s="123">
        <v>268</v>
      </c>
      <c r="H244" s="123">
        <v>23</v>
      </c>
      <c r="I244" s="123">
        <v>6</v>
      </c>
      <c r="J244" s="115">
        <f t="shared" si="7"/>
        <v>3799737</v>
      </c>
      <c r="K244" s="124">
        <v>3095241.0320000001</v>
      </c>
      <c r="L244" s="124">
        <v>2894604.1329999999</v>
      </c>
      <c r="M244" s="124">
        <v>337056.70999999996</v>
      </c>
      <c r="N244" s="124">
        <v>33611.185000000005</v>
      </c>
      <c r="O244" s="124">
        <v>32733.906000000003</v>
      </c>
      <c r="P244" s="124">
        <v>6099.125</v>
      </c>
      <c r="Q244" s="124">
        <v>71463.827999999994</v>
      </c>
      <c r="R244" s="124">
        <v>6470809.9189999998</v>
      </c>
      <c r="S244" s="118">
        <v>6827022</v>
      </c>
      <c r="T244" s="120">
        <v>0</v>
      </c>
      <c r="U244" s="118">
        <f t="shared" si="8"/>
        <v>6827022</v>
      </c>
      <c r="V244" s="118">
        <v>6126111.091</v>
      </c>
      <c r="W244" s="146">
        <f t="shared" si="9"/>
        <v>1612.2486278633935</v>
      </c>
      <c r="X244" s="237">
        <v>0</v>
      </c>
      <c r="Y244" s="146"/>
      <c r="Z244" s="146"/>
    </row>
    <row r="245" spans="1:35" x14ac:dyDescent="0.25">
      <c r="A245" s="121">
        <v>2000</v>
      </c>
      <c r="B245" s="114">
        <v>1</v>
      </c>
      <c r="C245" s="115">
        <v>3384081</v>
      </c>
      <c r="D245" s="115">
        <v>410919</v>
      </c>
      <c r="E245" s="115">
        <v>16190</v>
      </c>
      <c r="F245" s="115">
        <v>2341</v>
      </c>
      <c r="G245" s="123">
        <v>268</v>
      </c>
      <c r="H245" s="123">
        <v>23</v>
      </c>
      <c r="I245" s="123">
        <v>3</v>
      </c>
      <c r="J245" s="115">
        <f t="shared" si="7"/>
        <v>3813825</v>
      </c>
      <c r="K245" s="124">
        <v>3338736.8119999999</v>
      </c>
      <c r="L245" s="124">
        <v>2807878.5980000007</v>
      </c>
      <c r="M245" s="124">
        <v>319328.02399999998</v>
      </c>
      <c r="N245" s="124">
        <v>33863.710000000006</v>
      </c>
      <c r="O245" s="124">
        <v>28356.469999999998</v>
      </c>
      <c r="P245" s="124">
        <v>7163.1</v>
      </c>
      <c r="Q245" s="124">
        <v>64567.076000000001</v>
      </c>
      <c r="R245" s="124">
        <v>6599893.79</v>
      </c>
      <c r="S245" s="118">
        <v>6933029</v>
      </c>
      <c r="T245" s="120">
        <v>0</v>
      </c>
      <c r="U245" s="118">
        <f t="shared" si="8"/>
        <v>6933029</v>
      </c>
      <c r="V245" s="118">
        <v>6436016.7139999997</v>
      </c>
      <c r="W245" s="146">
        <f t="shared" si="9"/>
        <v>1687.5503665351973</v>
      </c>
      <c r="X245" s="237">
        <v>0</v>
      </c>
      <c r="Y245" s="146"/>
      <c r="Z245" s="146"/>
      <c r="AD245" s="118">
        <v>323149</v>
      </c>
      <c r="AE245" s="118">
        <v>78499</v>
      </c>
      <c r="AF245" s="118">
        <v>2664</v>
      </c>
      <c r="AG245" s="118">
        <v>395907822</v>
      </c>
      <c r="AH245" s="118">
        <v>1491051923</v>
      </c>
      <c r="AI245" s="118">
        <v>910902049</v>
      </c>
    </row>
    <row r="246" spans="1:35" x14ac:dyDescent="0.25">
      <c r="A246" s="121">
        <v>2000</v>
      </c>
      <c r="B246" s="114">
        <v>2</v>
      </c>
      <c r="C246" s="115">
        <v>3397197</v>
      </c>
      <c r="D246" s="115">
        <v>411290</v>
      </c>
      <c r="E246" s="115">
        <v>16230</v>
      </c>
      <c r="F246" s="115">
        <v>2364</v>
      </c>
      <c r="G246" s="123">
        <v>267</v>
      </c>
      <c r="H246" s="123">
        <v>23</v>
      </c>
      <c r="I246" s="123">
        <v>3</v>
      </c>
      <c r="J246" s="115">
        <f t="shared" si="7"/>
        <v>3827374</v>
      </c>
      <c r="K246" s="124">
        <v>3324038.5809999998</v>
      </c>
      <c r="L246" s="124">
        <v>2644787.9880000004</v>
      </c>
      <c r="M246" s="124">
        <v>300795.04700000002</v>
      </c>
      <c r="N246" s="124">
        <v>33785.231</v>
      </c>
      <c r="O246" s="124">
        <v>29062.605000000003</v>
      </c>
      <c r="P246" s="124">
        <v>6128.5</v>
      </c>
      <c r="Q246" s="124">
        <v>68273.581999999995</v>
      </c>
      <c r="R246" s="124">
        <v>6406871.5340000009</v>
      </c>
      <c r="S246" s="118">
        <v>6427490</v>
      </c>
      <c r="T246" s="120">
        <v>0</v>
      </c>
      <c r="U246" s="118">
        <f t="shared" si="8"/>
        <v>6427490</v>
      </c>
      <c r="V246" s="118">
        <v>5829152.9519999996</v>
      </c>
      <c r="W246" s="146">
        <f t="shared" si="9"/>
        <v>1523.0174843254024</v>
      </c>
      <c r="X246" s="237">
        <v>0</v>
      </c>
      <c r="Y246" s="146"/>
      <c r="Z246" s="146"/>
      <c r="AD246" s="118">
        <v>323053</v>
      </c>
      <c r="AE246" s="118">
        <v>78950</v>
      </c>
      <c r="AF246" s="118">
        <v>2663</v>
      </c>
      <c r="AG246" s="118">
        <v>370438272</v>
      </c>
      <c r="AH246" s="118">
        <v>1396575241</v>
      </c>
      <c r="AI246" s="118">
        <v>867459198</v>
      </c>
    </row>
    <row r="247" spans="1:35" x14ac:dyDescent="0.25">
      <c r="A247" s="121">
        <v>2000</v>
      </c>
      <c r="B247" s="114">
        <v>3</v>
      </c>
      <c r="C247" s="115">
        <v>3407888</v>
      </c>
      <c r="D247" s="115">
        <v>412265</v>
      </c>
      <c r="E247" s="115">
        <v>16442</v>
      </c>
      <c r="F247" s="115">
        <v>2401</v>
      </c>
      <c r="G247" s="123">
        <v>265</v>
      </c>
      <c r="H247" s="123">
        <v>23</v>
      </c>
      <c r="I247" s="123">
        <v>3</v>
      </c>
      <c r="J247" s="115">
        <f t="shared" si="7"/>
        <v>3839287</v>
      </c>
      <c r="K247" s="124">
        <v>3031640.31</v>
      </c>
      <c r="L247" s="124">
        <v>2789522.1529999999</v>
      </c>
      <c r="M247" s="124">
        <v>308341.701</v>
      </c>
      <c r="N247" s="124">
        <v>31813.778000000002</v>
      </c>
      <c r="O247" s="124">
        <v>31336.374999999996</v>
      </c>
      <c r="P247" s="124">
        <v>6242.6</v>
      </c>
      <c r="Q247" s="124">
        <v>64272.603000000003</v>
      </c>
      <c r="R247" s="124">
        <v>6263169.5199999996</v>
      </c>
      <c r="S247" s="118">
        <v>7259884</v>
      </c>
      <c r="T247" s="120">
        <v>0</v>
      </c>
      <c r="U247" s="118">
        <f t="shared" si="8"/>
        <v>7259884</v>
      </c>
      <c r="V247" s="118">
        <v>6594812.9170000004</v>
      </c>
      <c r="W247" s="146">
        <f t="shared" si="9"/>
        <v>1717.7194802468377</v>
      </c>
      <c r="X247" s="237">
        <v>0</v>
      </c>
      <c r="Y247" s="146"/>
      <c r="Z247" s="146"/>
      <c r="AD247" s="118">
        <v>323899</v>
      </c>
      <c r="AE247" s="118">
        <v>79052</v>
      </c>
      <c r="AF247" s="118">
        <v>2666</v>
      </c>
      <c r="AG247" s="118">
        <v>397052488</v>
      </c>
      <c r="AH247" s="118">
        <v>1494831398</v>
      </c>
      <c r="AI247" s="118">
        <v>887495858</v>
      </c>
    </row>
    <row r="248" spans="1:35" x14ac:dyDescent="0.25">
      <c r="A248" s="121">
        <v>2000</v>
      </c>
      <c r="B248" s="114">
        <v>4</v>
      </c>
      <c r="C248" s="115">
        <v>3411552</v>
      </c>
      <c r="D248" s="115">
        <v>413385</v>
      </c>
      <c r="E248" s="115">
        <v>16406</v>
      </c>
      <c r="F248" s="115">
        <v>2414</v>
      </c>
      <c r="G248" s="123">
        <v>263</v>
      </c>
      <c r="H248" s="123">
        <v>23</v>
      </c>
      <c r="I248" s="123">
        <v>3</v>
      </c>
      <c r="J248" s="115">
        <f t="shared" si="7"/>
        <v>3844046</v>
      </c>
      <c r="K248" s="124">
        <v>3136464.497</v>
      </c>
      <c r="L248" s="124">
        <v>2837118.7590000001</v>
      </c>
      <c r="M248" s="124">
        <v>302903.38</v>
      </c>
      <c r="N248" s="124">
        <v>34412.912000000004</v>
      </c>
      <c r="O248" s="124">
        <v>29705.357</v>
      </c>
      <c r="P248" s="124">
        <v>6739.25</v>
      </c>
      <c r="Q248" s="124">
        <v>81417.100999999995</v>
      </c>
      <c r="R248" s="124">
        <v>6428761.2559999991</v>
      </c>
      <c r="S248" s="118">
        <v>7119999</v>
      </c>
      <c r="T248" s="120">
        <v>0</v>
      </c>
      <c r="U248" s="118">
        <f t="shared" si="8"/>
        <v>7119999</v>
      </c>
      <c r="V248" s="118">
        <v>6780704.1550000003</v>
      </c>
      <c r="W248" s="146">
        <f t="shared" si="9"/>
        <v>1763.9511719822074</v>
      </c>
      <c r="X248" s="237">
        <v>0</v>
      </c>
      <c r="Y248" s="146"/>
      <c r="Z248" s="146"/>
      <c r="AD248" s="118">
        <v>324774</v>
      </c>
      <c r="AE248" s="118">
        <v>79261</v>
      </c>
      <c r="AF248" s="118">
        <v>2674</v>
      </c>
      <c r="AG248" s="118">
        <v>406060364</v>
      </c>
      <c r="AH248" s="118">
        <v>1531974899</v>
      </c>
      <c r="AI248" s="118">
        <v>888906773</v>
      </c>
    </row>
    <row r="249" spans="1:35" x14ac:dyDescent="0.25">
      <c r="A249" s="121">
        <v>2000</v>
      </c>
      <c r="B249" s="114">
        <v>5</v>
      </c>
      <c r="C249" s="115">
        <v>3404302</v>
      </c>
      <c r="D249" s="115">
        <v>414109</v>
      </c>
      <c r="E249" s="115">
        <v>16407</v>
      </c>
      <c r="F249" s="115">
        <v>2426</v>
      </c>
      <c r="G249" s="123">
        <v>262</v>
      </c>
      <c r="H249" s="123">
        <v>23</v>
      </c>
      <c r="I249" s="123">
        <v>3</v>
      </c>
      <c r="J249" s="115">
        <f t="shared" si="7"/>
        <v>3837532</v>
      </c>
      <c r="K249" s="124">
        <v>3431286.5669999998</v>
      </c>
      <c r="L249" s="124">
        <v>2930921.1979999999</v>
      </c>
      <c r="M249" s="124">
        <v>308239.34400000004</v>
      </c>
      <c r="N249" s="124">
        <v>34218.303</v>
      </c>
      <c r="O249" s="124">
        <v>30984.362999999998</v>
      </c>
      <c r="P249" s="124">
        <v>6413.4</v>
      </c>
      <c r="Q249" s="124">
        <v>76617.842000000004</v>
      </c>
      <c r="R249" s="124">
        <v>6818681.017</v>
      </c>
      <c r="S249" s="118">
        <v>8740275</v>
      </c>
      <c r="T249" s="120">
        <v>0</v>
      </c>
      <c r="U249" s="118">
        <f t="shared" si="8"/>
        <v>8740275</v>
      </c>
      <c r="V249" s="118">
        <v>7593782.1749999998</v>
      </c>
      <c r="W249" s="146">
        <f t="shared" si="9"/>
        <v>1978.8207919731681</v>
      </c>
      <c r="X249" s="237">
        <v>0</v>
      </c>
      <c r="Y249" s="146"/>
      <c r="Z249" s="146"/>
      <c r="AD249" s="118">
        <v>325269</v>
      </c>
      <c r="AE249" s="118">
        <v>79466</v>
      </c>
      <c r="AF249" s="118">
        <v>2678</v>
      </c>
      <c r="AG249" s="118">
        <v>424547867</v>
      </c>
      <c r="AH249" s="118">
        <v>1578616746</v>
      </c>
      <c r="AI249" s="118">
        <v>917558618</v>
      </c>
    </row>
    <row r="250" spans="1:35" x14ac:dyDescent="0.25">
      <c r="A250" s="121">
        <v>2000</v>
      </c>
      <c r="B250" s="114">
        <v>6</v>
      </c>
      <c r="C250" s="115">
        <v>3404846</v>
      </c>
      <c r="D250" s="115">
        <v>414878</v>
      </c>
      <c r="E250" s="115">
        <v>16487</v>
      </c>
      <c r="F250" s="115">
        <v>2428</v>
      </c>
      <c r="G250" s="123">
        <v>262</v>
      </c>
      <c r="H250" s="123">
        <v>23</v>
      </c>
      <c r="I250" s="123">
        <v>3</v>
      </c>
      <c r="J250" s="115">
        <f t="shared" si="7"/>
        <v>3838927</v>
      </c>
      <c r="K250" s="124">
        <v>4496702.4059999995</v>
      </c>
      <c r="L250" s="124">
        <v>3316916.6329999999</v>
      </c>
      <c r="M250" s="124">
        <v>339905.85799999995</v>
      </c>
      <c r="N250" s="124">
        <v>34192.352999999996</v>
      </c>
      <c r="O250" s="124">
        <v>34781.703000000001</v>
      </c>
      <c r="P250" s="124">
        <v>6884.5</v>
      </c>
      <c r="Q250" s="124">
        <v>88537.846000000005</v>
      </c>
      <c r="R250" s="124">
        <v>8317921.2989999987</v>
      </c>
      <c r="S250" s="118">
        <v>9062939</v>
      </c>
      <c r="T250" s="120">
        <v>0</v>
      </c>
      <c r="U250" s="118">
        <f t="shared" si="8"/>
        <v>9062939</v>
      </c>
      <c r="V250" s="118">
        <v>8565190.4529999997</v>
      </c>
      <c r="W250" s="146">
        <f t="shared" si="9"/>
        <v>2231.1435321459867</v>
      </c>
      <c r="X250" s="237">
        <v>0</v>
      </c>
      <c r="Y250" s="146"/>
      <c r="Z250" s="146"/>
      <c r="AD250" s="118">
        <v>325627</v>
      </c>
      <c r="AE250" s="118">
        <v>79857</v>
      </c>
      <c r="AF250" s="118">
        <v>2693</v>
      </c>
      <c r="AG250" s="118">
        <v>498477903</v>
      </c>
      <c r="AH250" s="118">
        <v>1806985554</v>
      </c>
      <c r="AI250" s="118">
        <v>1001114456</v>
      </c>
    </row>
    <row r="251" spans="1:35" x14ac:dyDescent="0.25">
      <c r="A251" s="121">
        <v>2000</v>
      </c>
      <c r="B251" s="114">
        <v>7</v>
      </c>
      <c r="C251" s="115">
        <v>3407511</v>
      </c>
      <c r="D251" s="115">
        <v>415352</v>
      </c>
      <c r="E251" s="115">
        <v>16572</v>
      </c>
      <c r="F251" s="115">
        <v>2428</v>
      </c>
      <c r="G251" s="123">
        <v>261</v>
      </c>
      <c r="H251" s="123">
        <v>23</v>
      </c>
      <c r="I251" s="123">
        <v>3</v>
      </c>
      <c r="J251" s="115">
        <f t="shared" si="7"/>
        <v>3842150</v>
      </c>
      <c r="K251" s="124">
        <v>4725599.4509999994</v>
      </c>
      <c r="L251" s="124">
        <v>3385065.835</v>
      </c>
      <c r="M251" s="124">
        <v>324198.87300000002</v>
      </c>
      <c r="N251" s="124">
        <v>34276.703999999998</v>
      </c>
      <c r="O251" s="124">
        <v>36124.313999999998</v>
      </c>
      <c r="P251" s="124">
        <v>7230.3</v>
      </c>
      <c r="Q251" s="124">
        <v>91862.459000000003</v>
      </c>
      <c r="R251" s="124">
        <v>8604357.9360000007</v>
      </c>
      <c r="S251" s="118">
        <v>9469377</v>
      </c>
      <c r="T251" s="120">
        <v>0</v>
      </c>
      <c r="U251" s="118">
        <f t="shared" si="8"/>
        <v>9469377</v>
      </c>
      <c r="V251" s="118">
        <v>8442552.477</v>
      </c>
      <c r="W251" s="146">
        <f t="shared" si="9"/>
        <v>2197.352802222299</v>
      </c>
      <c r="X251" s="237">
        <v>0</v>
      </c>
      <c r="Y251" s="146"/>
      <c r="Z251" s="146"/>
      <c r="AD251" s="118">
        <v>325691</v>
      </c>
      <c r="AE251" s="118">
        <v>80247</v>
      </c>
      <c r="AF251" s="118">
        <v>2717</v>
      </c>
      <c r="AG251" s="118">
        <v>505443715</v>
      </c>
      <c r="AH251" s="118">
        <v>1834920844</v>
      </c>
      <c r="AI251" s="118">
        <v>1034263830</v>
      </c>
    </row>
    <row r="252" spans="1:35" x14ac:dyDescent="0.25">
      <c r="A252" s="121">
        <v>2000</v>
      </c>
      <c r="B252" s="114">
        <v>8</v>
      </c>
      <c r="C252" s="115">
        <v>3414648</v>
      </c>
      <c r="D252" s="115">
        <v>416280</v>
      </c>
      <c r="E252" s="115">
        <v>16554</v>
      </c>
      <c r="F252" s="115">
        <v>2431</v>
      </c>
      <c r="G252" s="123">
        <v>261</v>
      </c>
      <c r="H252" s="123">
        <v>23</v>
      </c>
      <c r="I252" s="123">
        <v>3</v>
      </c>
      <c r="J252" s="115">
        <f t="shared" si="7"/>
        <v>3850200</v>
      </c>
      <c r="K252" s="124">
        <v>4889321.8389999997</v>
      </c>
      <c r="L252" s="124">
        <v>3452665.5259999996</v>
      </c>
      <c r="M252" s="124">
        <v>336798.29499999998</v>
      </c>
      <c r="N252" s="124">
        <v>34053.294000000002</v>
      </c>
      <c r="O252" s="124">
        <v>20341.501000000004</v>
      </c>
      <c r="P252" s="124">
        <v>7127.05</v>
      </c>
      <c r="Q252" s="124">
        <v>100153.288</v>
      </c>
      <c r="R252" s="124">
        <v>8840460.7930000015</v>
      </c>
      <c r="S252" s="118">
        <v>9761639</v>
      </c>
      <c r="T252" s="120">
        <v>0</v>
      </c>
      <c r="U252" s="118">
        <f t="shared" si="8"/>
        <v>9761639</v>
      </c>
      <c r="V252" s="118">
        <v>8943291.5050000008</v>
      </c>
      <c r="W252" s="146">
        <f t="shared" si="9"/>
        <v>2322.8140027640147</v>
      </c>
      <c r="X252" s="237">
        <v>0</v>
      </c>
      <c r="Y252" s="146"/>
      <c r="Z252" s="146"/>
      <c r="AD252" s="118">
        <v>326251</v>
      </c>
      <c r="AE252" s="118">
        <v>80617</v>
      </c>
      <c r="AF252" s="118">
        <v>2721</v>
      </c>
      <c r="AG252" s="118">
        <v>514289444</v>
      </c>
      <c r="AH252" s="118">
        <v>1866075231</v>
      </c>
      <c r="AI252" s="118">
        <v>1061775812</v>
      </c>
    </row>
    <row r="253" spans="1:35" x14ac:dyDescent="0.25">
      <c r="A253" s="121">
        <v>2000</v>
      </c>
      <c r="B253" s="114">
        <v>9</v>
      </c>
      <c r="C253" s="115">
        <v>3420410</v>
      </c>
      <c r="D253" s="115">
        <v>417493</v>
      </c>
      <c r="E253" s="115">
        <v>16574</v>
      </c>
      <c r="F253" s="115">
        <v>2402</v>
      </c>
      <c r="G253" s="123">
        <v>260</v>
      </c>
      <c r="H253" s="123">
        <v>23</v>
      </c>
      <c r="I253" s="123">
        <v>3</v>
      </c>
      <c r="J253" s="115">
        <f t="shared" si="7"/>
        <v>3857165</v>
      </c>
      <c r="K253" s="124">
        <v>4933000.8470000001</v>
      </c>
      <c r="L253" s="124">
        <v>3524204.1389999995</v>
      </c>
      <c r="M253" s="124">
        <v>324732.89599999995</v>
      </c>
      <c r="N253" s="124">
        <v>34229.404999999999</v>
      </c>
      <c r="O253" s="124">
        <v>52977.550999999999</v>
      </c>
      <c r="P253" s="124">
        <v>7160.65</v>
      </c>
      <c r="Q253" s="124">
        <v>96919.248000000007</v>
      </c>
      <c r="R253" s="124">
        <v>8973224.7359999996</v>
      </c>
      <c r="S253" s="118">
        <v>9347497</v>
      </c>
      <c r="T253" s="120">
        <v>0</v>
      </c>
      <c r="U253" s="118">
        <f t="shared" si="8"/>
        <v>9347497</v>
      </c>
      <c r="V253" s="118">
        <v>8889528.4879999999</v>
      </c>
      <c r="W253" s="146">
        <f t="shared" si="9"/>
        <v>2304.6811329158586</v>
      </c>
      <c r="X253" s="237">
        <v>0</v>
      </c>
      <c r="Y253" s="146"/>
      <c r="Z253" s="146"/>
      <c r="AD253" s="118">
        <v>327167</v>
      </c>
      <c r="AE253" s="118">
        <v>80907</v>
      </c>
      <c r="AF253" s="118">
        <v>2727</v>
      </c>
      <c r="AG253" s="118">
        <v>520780656</v>
      </c>
      <c r="AH253" s="118">
        <v>1908133615</v>
      </c>
      <c r="AI253" s="118">
        <v>1084929826</v>
      </c>
    </row>
    <row r="254" spans="1:35" x14ac:dyDescent="0.25">
      <c r="A254" s="121">
        <v>2000</v>
      </c>
      <c r="B254" s="114">
        <v>10</v>
      </c>
      <c r="C254" s="115">
        <v>3426807</v>
      </c>
      <c r="D254" s="115">
        <v>418213</v>
      </c>
      <c r="E254" s="115">
        <v>16506</v>
      </c>
      <c r="F254" s="115">
        <v>2408</v>
      </c>
      <c r="G254" s="123">
        <v>258</v>
      </c>
      <c r="H254" s="123">
        <v>23</v>
      </c>
      <c r="I254" s="123">
        <v>3</v>
      </c>
      <c r="J254" s="115">
        <f t="shared" si="7"/>
        <v>3864218</v>
      </c>
      <c r="K254" s="124">
        <v>4325946.5279999999</v>
      </c>
      <c r="L254" s="124">
        <v>3274746.83</v>
      </c>
      <c r="M254" s="124">
        <v>284976.64500000002</v>
      </c>
      <c r="N254" s="124">
        <v>34538.855000000003</v>
      </c>
      <c r="O254" s="124">
        <v>28636.976999999999</v>
      </c>
      <c r="P254" s="124">
        <v>7266.7</v>
      </c>
      <c r="Q254" s="124">
        <v>90655.165999999997</v>
      </c>
      <c r="R254" s="124">
        <v>8046767.7010000013</v>
      </c>
      <c r="S254" s="118">
        <v>7859013</v>
      </c>
      <c r="T254" s="120">
        <v>0</v>
      </c>
      <c r="U254" s="118">
        <f t="shared" si="8"/>
        <v>7859013</v>
      </c>
      <c r="V254" s="118">
        <v>6987935.5350000001</v>
      </c>
      <c r="W254" s="146">
        <f t="shared" si="9"/>
        <v>1808.3713082734787</v>
      </c>
      <c r="X254" s="237">
        <v>0</v>
      </c>
      <c r="Y254" s="146"/>
      <c r="Z254" s="146"/>
      <c r="AD254" s="118">
        <v>327751</v>
      </c>
      <c r="AE254" s="118">
        <v>81033</v>
      </c>
      <c r="AF254" s="118">
        <v>2728</v>
      </c>
      <c r="AG254" s="118">
        <v>480390408</v>
      </c>
      <c r="AH254" s="118">
        <v>1783038244</v>
      </c>
      <c r="AI254" s="118">
        <v>1000846617</v>
      </c>
    </row>
    <row r="255" spans="1:35" x14ac:dyDescent="0.25">
      <c r="A255" s="121">
        <v>2000</v>
      </c>
      <c r="B255" s="114">
        <v>11</v>
      </c>
      <c r="C255" s="115">
        <v>3437316</v>
      </c>
      <c r="D255" s="115">
        <v>419055</v>
      </c>
      <c r="E255" s="115">
        <v>16357</v>
      </c>
      <c r="F255" s="115">
        <v>2415</v>
      </c>
      <c r="G255" s="123">
        <v>256</v>
      </c>
      <c r="H255" s="123">
        <v>23</v>
      </c>
      <c r="I255" s="123">
        <v>3</v>
      </c>
      <c r="J255" s="115">
        <f t="shared" si="7"/>
        <v>3875425</v>
      </c>
      <c r="K255" s="124">
        <v>3281063.2580000004</v>
      </c>
      <c r="L255" s="124">
        <v>3001960.0240000002</v>
      </c>
      <c r="M255" s="124">
        <v>326674.13500000007</v>
      </c>
      <c r="N255" s="124">
        <v>34284.400000000001</v>
      </c>
      <c r="O255" s="124">
        <v>23707.965</v>
      </c>
      <c r="P255" s="124">
        <v>6431.6</v>
      </c>
      <c r="Q255" s="124">
        <v>78095.495999999999</v>
      </c>
      <c r="R255" s="124">
        <v>6752216.8780000005</v>
      </c>
      <c r="S255" s="118">
        <v>6968459</v>
      </c>
      <c r="T255" s="120">
        <v>0</v>
      </c>
      <c r="U255" s="118">
        <f t="shared" si="8"/>
        <v>6968459</v>
      </c>
      <c r="V255" s="118">
        <v>6606429.3820000002</v>
      </c>
      <c r="W255" s="146">
        <f t="shared" si="9"/>
        <v>1704.6993545477112</v>
      </c>
      <c r="X255" s="237">
        <v>0</v>
      </c>
      <c r="Y255" s="146"/>
      <c r="Z255" s="146"/>
      <c r="AD255" s="118">
        <v>328557</v>
      </c>
      <c r="AE255" s="118">
        <v>81044</v>
      </c>
      <c r="AF255" s="118">
        <v>2716</v>
      </c>
      <c r="AG255" s="118">
        <v>425144408</v>
      </c>
      <c r="AH255" s="118">
        <v>1613937746</v>
      </c>
      <c r="AI255" s="118">
        <v>952445451</v>
      </c>
    </row>
    <row r="256" spans="1:35" x14ac:dyDescent="0.25">
      <c r="A256" s="121">
        <v>2000</v>
      </c>
      <c r="B256" s="114">
        <v>12</v>
      </c>
      <c r="C256" s="115">
        <v>3450872</v>
      </c>
      <c r="D256" s="115">
        <v>420276</v>
      </c>
      <c r="E256" s="115">
        <v>16206</v>
      </c>
      <c r="F256" s="115">
        <v>2420</v>
      </c>
      <c r="G256" s="123">
        <v>255</v>
      </c>
      <c r="H256" s="123">
        <v>23</v>
      </c>
      <c r="I256" s="123">
        <v>3</v>
      </c>
      <c r="J256" s="115">
        <f t="shared" si="7"/>
        <v>3890055</v>
      </c>
      <c r="K256" s="124">
        <v>3406005.3530000001</v>
      </c>
      <c r="L256" s="124">
        <v>3035373.4979999997</v>
      </c>
      <c r="M256" s="124">
        <v>290711.68300000002</v>
      </c>
      <c r="N256" s="124">
        <v>34731.572</v>
      </c>
      <c r="O256" s="124">
        <v>34892.504000000001</v>
      </c>
      <c r="P256" s="124">
        <v>6672.05</v>
      </c>
      <c r="Q256" s="124">
        <v>69004.494999999995</v>
      </c>
      <c r="R256" s="124">
        <v>6877391.1549999993</v>
      </c>
      <c r="S256" s="118">
        <v>7363686</v>
      </c>
      <c r="T256" s="120">
        <v>0</v>
      </c>
      <c r="U256" s="118">
        <f t="shared" si="8"/>
        <v>7363686</v>
      </c>
      <c r="V256" s="118">
        <v>6458710.6600000001</v>
      </c>
      <c r="W256" s="146">
        <f t="shared" si="9"/>
        <v>1660.3147361526273</v>
      </c>
      <c r="X256" s="237">
        <v>0</v>
      </c>
      <c r="Y256" s="146"/>
      <c r="Z256" s="146"/>
      <c r="AD256" s="118">
        <v>329462</v>
      </c>
      <c r="AE256" s="118">
        <v>81314</v>
      </c>
      <c r="AF256" s="118">
        <v>2735</v>
      </c>
      <c r="AG256" s="118">
        <v>423025959</v>
      </c>
      <c r="AH256" s="118">
        <v>1637601732</v>
      </c>
      <c r="AI256" s="118">
        <v>964305832</v>
      </c>
    </row>
    <row r="257" spans="1:35" x14ac:dyDescent="0.25">
      <c r="A257" s="121">
        <v>2001</v>
      </c>
      <c r="B257" s="114">
        <v>1</v>
      </c>
      <c r="C257" s="115">
        <v>3466059</v>
      </c>
      <c r="D257" s="115">
        <v>421718</v>
      </c>
      <c r="E257" s="115">
        <v>15975</v>
      </c>
      <c r="F257" s="115">
        <v>2408</v>
      </c>
      <c r="G257" s="123">
        <v>255</v>
      </c>
      <c r="H257" s="123">
        <v>23</v>
      </c>
      <c r="I257" s="123">
        <v>3</v>
      </c>
      <c r="J257" s="115">
        <f t="shared" si="7"/>
        <v>3906441</v>
      </c>
      <c r="K257" s="124">
        <v>4323200.92</v>
      </c>
      <c r="L257" s="124">
        <v>2916410.219</v>
      </c>
      <c r="M257" s="124">
        <v>339380.82</v>
      </c>
      <c r="N257" s="124">
        <v>34989.324000000001</v>
      </c>
      <c r="O257" s="124">
        <v>10978.995999999999</v>
      </c>
      <c r="P257" s="124">
        <v>7158.2</v>
      </c>
      <c r="Q257" s="124">
        <v>70003.187999999995</v>
      </c>
      <c r="R257" s="124">
        <v>7702121.6670000013</v>
      </c>
      <c r="S257" s="118">
        <v>7955636</v>
      </c>
      <c r="T257" s="120">
        <v>0</v>
      </c>
      <c r="U257" s="118">
        <f t="shared" si="8"/>
        <v>7955636</v>
      </c>
      <c r="V257" s="118">
        <v>7441897.4790000003</v>
      </c>
      <c r="W257" s="146">
        <f t="shared" si="9"/>
        <v>1905.0340691443205</v>
      </c>
      <c r="X257" s="237">
        <v>0</v>
      </c>
      <c r="Y257" s="146"/>
      <c r="Z257" s="146"/>
      <c r="AD257" s="118">
        <v>330063</v>
      </c>
      <c r="AE257" s="118">
        <v>82126</v>
      </c>
      <c r="AF257" s="118">
        <v>2752</v>
      </c>
      <c r="AG257" s="118">
        <v>408833743</v>
      </c>
      <c r="AH257" s="118">
        <v>1565072201</v>
      </c>
      <c r="AI257" s="118">
        <v>931901879</v>
      </c>
    </row>
    <row r="258" spans="1:35" x14ac:dyDescent="0.25">
      <c r="A258" s="121">
        <v>2001</v>
      </c>
      <c r="B258" s="114">
        <v>2</v>
      </c>
      <c r="C258" s="115">
        <v>3476162</v>
      </c>
      <c r="D258" s="115">
        <v>423096</v>
      </c>
      <c r="E258" s="115">
        <v>15744</v>
      </c>
      <c r="F258" s="115">
        <v>2414</v>
      </c>
      <c r="G258" s="123">
        <v>255</v>
      </c>
      <c r="H258" s="123">
        <v>23</v>
      </c>
      <c r="I258" s="123">
        <v>3</v>
      </c>
      <c r="J258" s="115">
        <f t="shared" si="7"/>
        <v>3917697</v>
      </c>
      <c r="K258" s="124">
        <v>3544624.4829999995</v>
      </c>
      <c r="L258" s="124">
        <v>2777190.557</v>
      </c>
      <c r="M258" s="124">
        <v>349555.217</v>
      </c>
      <c r="N258" s="124">
        <v>34677.061999999998</v>
      </c>
      <c r="O258" s="124">
        <v>4684.5749999999998</v>
      </c>
      <c r="P258" s="124">
        <v>6380.85</v>
      </c>
      <c r="Q258" s="124">
        <v>77618.111999999994</v>
      </c>
      <c r="R258" s="124">
        <v>6794730.8559999987</v>
      </c>
      <c r="S258" s="118">
        <v>6673205</v>
      </c>
      <c r="T258" s="120">
        <v>0</v>
      </c>
      <c r="U258" s="118">
        <f t="shared" si="8"/>
        <v>6673205</v>
      </c>
      <c r="V258" s="118">
        <v>6087824.7439999999</v>
      </c>
      <c r="W258" s="146">
        <f t="shared" si="9"/>
        <v>1553.9306398100514</v>
      </c>
      <c r="X258" s="237">
        <v>0</v>
      </c>
      <c r="Y258" s="146"/>
      <c r="Z258" s="146"/>
      <c r="AD258" s="118">
        <v>331146</v>
      </c>
      <c r="AE258" s="118">
        <v>82390</v>
      </c>
      <c r="AF258" s="118">
        <v>2763</v>
      </c>
      <c r="AG258" s="118">
        <v>388281296</v>
      </c>
      <c r="AH258" s="118">
        <v>1479085678</v>
      </c>
      <c r="AI258" s="118">
        <v>899286175</v>
      </c>
    </row>
    <row r="259" spans="1:35" x14ac:dyDescent="0.25">
      <c r="A259" s="121">
        <v>2001</v>
      </c>
      <c r="B259" s="114">
        <v>3</v>
      </c>
      <c r="C259" s="115">
        <v>3485376</v>
      </c>
      <c r="D259" s="115">
        <v>423639</v>
      </c>
      <c r="E259" s="115">
        <v>15485</v>
      </c>
      <c r="F259" s="115">
        <v>2425</v>
      </c>
      <c r="G259" s="123">
        <v>255</v>
      </c>
      <c r="H259" s="123">
        <v>23</v>
      </c>
      <c r="I259" s="123">
        <v>3</v>
      </c>
      <c r="J259" s="115">
        <f t="shared" si="7"/>
        <v>3927206</v>
      </c>
      <c r="K259" s="124">
        <v>3229239.335</v>
      </c>
      <c r="L259" s="124">
        <v>2898616.6150000002</v>
      </c>
      <c r="M259" s="124">
        <v>339418.92799999996</v>
      </c>
      <c r="N259" s="124">
        <v>34820.603000000003</v>
      </c>
      <c r="O259" s="124">
        <v>4861.326</v>
      </c>
      <c r="P259" s="124">
        <v>6936.3</v>
      </c>
      <c r="Q259" s="124">
        <v>67211.073999999993</v>
      </c>
      <c r="R259" s="124">
        <v>6581104.1810000008</v>
      </c>
      <c r="S259" s="118">
        <v>7452641.5</v>
      </c>
      <c r="T259" s="120">
        <v>0</v>
      </c>
      <c r="U259" s="118">
        <f t="shared" si="8"/>
        <v>7452641.5</v>
      </c>
      <c r="V259" s="118">
        <v>6883310.1069999998</v>
      </c>
      <c r="W259" s="146">
        <f t="shared" si="9"/>
        <v>1752.7258221691111</v>
      </c>
      <c r="X259" s="237">
        <v>0</v>
      </c>
      <c r="Y259" s="146"/>
      <c r="Z259" s="146"/>
      <c r="AD259" s="118">
        <v>331609</v>
      </c>
      <c r="AE259" s="118">
        <v>82441</v>
      </c>
      <c r="AF259" s="118">
        <v>2780</v>
      </c>
      <c r="AG259" s="118">
        <v>404655505</v>
      </c>
      <c r="AH259" s="118">
        <v>1557124484</v>
      </c>
      <c r="AI259" s="118">
        <v>926144966</v>
      </c>
    </row>
    <row r="260" spans="1:35" x14ac:dyDescent="0.25">
      <c r="A260" s="121">
        <v>2001</v>
      </c>
      <c r="B260" s="114">
        <v>4</v>
      </c>
      <c r="C260" s="115">
        <v>3490194</v>
      </c>
      <c r="D260" s="115">
        <v>424616</v>
      </c>
      <c r="E260" s="115">
        <v>15554</v>
      </c>
      <c r="F260" s="115">
        <v>2437</v>
      </c>
      <c r="G260" s="123">
        <v>254</v>
      </c>
      <c r="H260" s="123">
        <v>23</v>
      </c>
      <c r="I260" s="123">
        <v>3</v>
      </c>
      <c r="J260" s="115">
        <f t="shared" si="7"/>
        <v>3933081</v>
      </c>
      <c r="K260" s="124">
        <v>3300204.9190000002</v>
      </c>
      <c r="L260" s="124">
        <v>2915095.6860000002</v>
      </c>
      <c r="M260" s="124">
        <v>324616.533</v>
      </c>
      <c r="N260" s="124">
        <v>27292.366999999998</v>
      </c>
      <c r="O260" s="124">
        <v>4826.67</v>
      </c>
      <c r="P260" s="124">
        <v>6455.3389999999999</v>
      </c>
      <c r="Q260" s="124">
        <v>82565.316000000006</v>
      </c>
      <c r="R260" s="124">
        <v>6661056.8299999991</v>
      </c>
      <c r="S260" s="118">
        <v>7530065.5</v>
      </c>
      <c r="T260" s="120">
        <v>0</v>
      </c>
      <c r="U260" s="118">
        <f t="shared" si="8"/>
        <v>7530065.5</v>
      </c>
      <c r="V260" s="118">
        <v>7165444.5149999997</v>
      </c>
      <c r="W260" s="146">
        <f t="shared" si="9"/>
        <v>1821.8414470803782</v>
      </c>
      <c r="X260" s="237">
        <v>0</v>
      </c>
      <c r="Y260" s="146"/>
      <c r="Z260" s="146"/>
      <c r="AD260" s="118">
        <v>332390</v>
      </c>
      <c r="AE260" s="118">
        <v>82600</v>
      </c>
      <c r="AF260" s="118">
        <v>2789</v>
      </c>
      <c r="AG260" s="118">
        <v>411170386</v>
      </c>
      <c r="AH260" s="118">
        <v>1574613274</v>
      </c>
      <c r="AI260" s="118">
        <v>918720558</v>
      </c>
    </row>
    <row r="261" spans="1:35" x14ac:dyDescent="0.25">
      <c r="A261" s="121">
        <v>2001</v>
      </c>
      <c r="B261" s="114">
        <v>5</v>
      </c>
      <c r="C261" s="115">
        <v>3483167</v>
      </c>
      <c r="D261" s="115">
        <v>426058</v>
      </c>
      <c r="E261" s="115">
        <v>15486</v>
      </c>
      <c r="F261" s="115">
        <v>2442</v>
      </c>
      <c r="G261" s="123">
        <v>248</v>
      </c>
      <c r="H261" s="123">
        <v>23</v>
      </c>
      <c r="I261" s="123">
        <v>3</v>
      </c>
      <c r="J261" s="115">
        <f t="shared" si="7"/>
        <v>3927427</v>
      </c>
      <c r="K261" s="124">
        <v>3351686.392</v>
      </c>
      <c r="L261" s="124">
        <v>2976874.6579999998</v>
      </c>
      <c r="M261" s="124">
        <v>348973.88699999999</v>
      </c>
      <c r="N261" s="124">
        <v>42525.444000000003</v>
      </c>
      <c r="O261" s="124">
        <v>4820.2640000000001</v>
      </c>
      <c r="P261" s="124">
        <v>6554.1</v>
      </c>
      <c r="Q261" s="124">
        <v>79671.505000000005</v>
      </c>
      <c r="R261" s="124">
        <v>6811106.25</v>
      </c>
      <c r="S261" s="118">
        <v>8240323</v>
      </c>
      <c r="T261" s="120">
        <v>0</v>
      </c>
      <c r="U261" s="118">
        <f t="shared" si="8"/>
        <v>8240323</v>
      </c>
      <c r="V261" s="118">
        <v>7087610.7450000001</v>
      </c>
      <c r="W261" s="146">
        <f t="shared" si="9"/>
        <v>1804.6461866607731</v>
      </c>
      <c r="X261" s="237">
        <v>0</v>
      </c>
      <c r="Y261" s="146"/>
      <c r="Z261" s="146"/>
      <c r="AD261" s="118">
        <v>333189</v>
      </c>
      <c r="AE261" s="118">
        <v>83210</v>
      </c>
      <c r="AF261" s="118">
        <v>2818</v>
      </c>
      <c r="AG261" s="118">
        <v>412624030</v>
      </c>
      <c r="AH261" s="118">
        <v>1616846535</v>
      </c>
      <c r="AI261" s="118">
        <v>936638137</v>
      </c>
    </row>
    <row r="262" spans="1:35" x14ac:dyDescent="0.25">
      <c r="A262" s="121">
        <v>2001</v>
      </c>
      <c r="B262" s="114">
        <v>6</v>
      </c>
      <c r="C262" s="115">
        <v>3481488</v>
      </c>
      <c r="D262" s="115">
        <v>426218</v>
      </c>
      <c r="E262" s="115">
        <v>15391</v>
      </c>
      <c r="F262" s="115">
        <v>2447</v>
      </c>
      <c r="G262" s="123">
        <v>248</v>
      </c>
      <c r="H262" s="123">
        <v>23</v>
      </c>
      <c r="I262" s="123">
        <v>3</v>
      </c>
      <c r="J262" s="115">
        <f t="shared" ref="J262:J325" si="10">SUM(C262:I262)</f>
        <v>3925818</v>
      </c>
      <c r="K262" s="124">
        <v>4332845.0949999997</v>
      </c>
      <c r="L262" s="124">
        <v>3359305.7540000002</v>
      </c>
      <c r="M262" s="124">
        <v>334037.35700000002</v>
      </c>
      <c r="N262" s="124">
        <v>34824.577000000005</v>
      </c>
      <c r="O262" s="124">
        <v>5541.6060000000007</v>
      </c>
      <c r="P262" s="124">
        <v>7389.6090000000004</v>
      </c>
      <c r="Q262" s="124">
        <v>81603.62</v>
      </c>
      <c r="R262" s="124">
        <v>8155547.6179999989</v>
      </c>
      <c r="S262" s="118">
        <v>9174316</v>
      </c>
      <c r="T262" s="120">
        <v>0</v>
      </c>
      <c r="U262" s="118">
        <f t="shared" si="8"/>
        <v>9174316</v>
      </c>
      <c r="V262" s="118">
        <v>8705669.9979999997</v>
      </c>
      <c r="W262" s="146">
        <f t="shared" si="9"/>
        <v>2217.5446367187451</v>
      </c>
      <c r="X262" s="237">
        <v>0</v>
      </c>
      <c r="Y262" s="146"/>
      <c r="Z262" s="146"/>
      <c r="AD262" s="118">
        <v>333042</v>
      </c>
      <c r="AE262" s="118">
        <v>83447</v>
      </c>
      <c r="AF262" s="118">
        <v>2873</v>
      </c>
      <c r="AG262" s="118">
        <v>484725768</v>
      </c>
      <c r="AH262" s="118">
        <v>1816140029</v>
      </c>
      <c r="AI262" s="118">
        <v>1047785365</v>
      </c>
    </row>
    <row r="263" spans="1:35" x14ac:dyDescent="0.25">
      <c r="A263" s="121">
        <v>2001</v>
      </c>
      <c r="B263" s="114">
        <v>7</v>
      </c>
      <c r="C263" s="115">
        <v>3486754</v>
      </c>
      <c r="D263" s="115">
        <v>427095</v>
      </c>
      <c r="E263" s="115">
        <v>15423</v>
      </c>
      <c r="F263" s="115">
        <v>2451</v>
      </c>
      <c r="G263" s="123">
        <v>248</v>
      </c>
      <c r="H263" s="123">
        <v>23</v>
      </c>
      <c r="I263" s="123">
        <v>3</v>
      </c>
      <c r="J263" s="115">
        <f t="shared" si="10"/>
        <v>3931997</v>
      </c>
      <c r="K263" s="124">
        <v>4674659.0639999993</v>
      </c>
      <c r="L263" s="124">
        <v>3455452.5640000002</v>
      </c>
      <c r="M263" s="124">
        <v>363107.19400000002</v>
      </c>
      <c r="N263" s="124">
        <v>35084.493999999999</v>
      </c>
      <c r="O263" s="124">
        <v>5342.4479999999994</v>
      </c>
      <c r="P263" s="124">
        <v>7814.45</v>
      </c>
      <c r="Q263" s="124">
        <v>91580.944000000003</v>
      </c>
      <c r="R263" s="124">
        <v>8633041.1579999998</v>
      </c>
      <c r="S263" s="118">
        <v>9562389</v>
      </c>
      <c r="T263" s="120">
        <v>0</v>
      </c>
      <c r="U263" s="118">
        <f t="shared" si="8"/>
        <v>9562389</v>
      </c>
      <c r="V263" s="118">
        <v>8327398.2139999997</v>
      </c>
      <c r="W263" s="146">
        <f t="shared" si="9"/>
        <v>2117.8562871662571</v>
      </c>
      <c r="X263" s="237">
        <v>0</v>
      </c>
      <c r="Y263" s="146"/>
      <c r="Z263" s="146"/>
      <c r="AD263" s="118">
        <v>333635</v>
      </c>
      <c r="AE263" s="118">
        <v>83704</v>
      </c>
      <c r="AF263" s="118">
        <v>2890</v>
      </c>
      <c r="AG263" s="118">
        <v>501247654</v>
      </c>
      <c r="AH263" s="118">
        <v>1862343993</v>
      </c>
      <c r="AI263" s="118">
        <v>1081070171</v>
      </c>
    </row>
    <row r="264" spans="1:35" x14ac:dyDescent="0.25">
      <c r="A264" s="121">
        <v>2001</v>
      </c>
      <c r="B264" s="114">
        <v>8</v>
      </c>
      <c r="C264" s="115">
        <v>3492135</v>
      </c>
      <c r="D264" s="115">
        <v>428133</v>
      </c>
      <c r="E264" s="115">
        <v>15315</v>
      </c>
      <c r="F264" s="115">
        <v>2458</v>
      </c>
      <c r="G264" s="123">
        <v>247</v>
      </c>
      <c r="H264" s="123">
        <v>23</v>
      </c>
      <c r="I264" s="123">
        <v>3</v>
      </c>
      <c r="J264" s="115">
        <f t="shared" si="10"/>
        <v>3938314</v>
      </c>
      <c r="K264" s="124">
        <v>4669356.6710000001</v>
      </c>
      <c r="L264" s="124">
        <v>3407261.2460000003</v>
      </c>
      <c r="M264" s="124">
        <v>337215.10800000007</v>
      </c>
      <c r="N264" s="124">
        <v>35074.103999999999</v>
      </c>
      <c r="O264" s="124">
        <v>5284.634</v>
      </c>
      <c r="P264" s="124">
        <v>7332.85</v>
      </c>
      <c r="Q264" s="124">
        <v>92524.032999999996</v>
      </c>
      <c r="R264" s="124">
        <v>8554048.6459999997</v>
      </c>
      <c r="S264" s="118">
        <v>10155588</v>
      </c>
      <c r="T264" s="120">
        <v>0</v>
      </c>
      <c r="U264" s="118">
        <f t="shared" si="8"/>
        <v>10155588</v>
      </c>
      <c r="V264" s="118">
        <v>9304351.6129999999</v>
      </c>
      <c r="W264" s="146">
        <f t="shared" si="9"/>
        <v>2362.5233286553548</v>
      </c>
      <c r="X264" s="237">
        <v>0</v>
      </c>
      <c r="Y264" s="146"/>
      <c r="Z264" s="146"/>
      <c r="AD264" s="118">
        <v>334450</v>
      </c>
      <c r="AE264" s="118">
        <v>83909</v>
      </c>
      <c r="AF264" s="118">
        <v>2911</v>
      </c>
      <c r="AG264" s="118">
        <v>494235508</v>
      </c>
      <c r="AH264" s="118">
        <v>1834101477</v>
      </c>
      <c r="AI264" s="118">
        <v>1068199307</v>
      </c>
    </row>
    <row r="265" spans="1:35" x14ac:dyDescent="0.25">
      <c r="A265" s="121">
        <v>2001</v>
      </c>
      <c r="B265" s="114">
        <v>9</v>
      </c>
      <c r="C265" s="115">
        <v>3495624</v>
      </c>
      <c r="D265" s="115">
        <v>428679</v>
      </c>
      <c r="E265" s="115">
        <v>15200</v>
      </c>
      <c r="F265" s="115">
        <v>2461</v>
      </c>
      <c r="G265" s="123">
        <v>246</v>
      </c>
      <c r="H265" s="123">
        <v>23</v>
      </c>
      <c r="I265" s="123">
        <v>3</v>
      </c>
      <c r="J265" s="115">
        <f t="shared" si="10"/>
        <v>3942236</v>
      </c>
      <c r="K265" s="124">
        <v>5033366.4029999999</v>
      </c>
      <c r="L265" s="124">
        <v>3585695.25</v>
      </c>
      <c r="M265" s="124">
        <v>342531.29699999996</v>
      </c>
      <c r="N265" s="124">
        <v>35101.372000000003</v>
      </c>
      <c r="O265" s="124">
        <v>5743.41</v>
      </c>
      <c r="P265" s="124">
        <v>7954.45</v>
      </c>
      <c r="Q265" s="124">
        <v>0</v>
      </c>
      <c r="R265" s="124">
        <v>9010392.182</v>
      </c>
      <c r="S265" s="118">
        <v>8848883</v>
      </c>
      <c r="T265" s="120">
        <v>0</v>
      </c>
      <c r="U265" s="118">
        <f t="shared" si="8"/>
        <v>8848883</v>
      </c>
      <c r="V265" s="118">
        <v>8596558.182</v>
      </c>
      <c r="W265" s="146">
        <f t="shared" si="9"/>
        <v>2180.6316831095473</v>
      </c>
      <c r="X265" s="237">
        <v>0</v>
      </c>
      <c r="Y265" s="146"/>
      <c r="Z265" s="146"/>
      <c r="AD265" s="118">
        <v>334705</v>
      </c>
      <c r="AE265" s="118">
        <v>84160</v>
      </c>
      <c r="AF265" s="118">
        <v>2927</v>
      </c>
      <c r="AG265" s="118">
        <v>524589518</v>
      </c>
      <c r="AH265" s="118">
        <v>1941348451</v>
      </c>
      <c r="AI265" s="118">
        <v>1108896796</v>
      </c>
    </row>
    <row r="266" spans="1:35" x14ac:dyDescent="0.25">
      <c r="A266" s="121">
        <v>2001</v>
      </c>
      <c r="B266" s="114">
        <v>10</v>
      </c>
      <c r="C266" s="115">
        <v>3500574</v>
      </c>
      <c r="D266" s="115">
        <v>429436</v>
      </c>
      <c r="E266" s="115">
        <v>15245</v>
      </c>
      <c r="F266" s="115">
        <v>2469</v>
      </c>
      <c r="G266" s="123">
        <v>246</v>
      </c>
      <c r="H266" s="123">
        <v>23</v>
      </c>
      <c r="I266" s="123">
        <v>3</v>
      </c>
      <c r="J266" s="115">
        <f t="shared" si="10"/>
        <v>3947996</v>
      </c>
      <c r="K266" s="124">
        <v>4152995.4590000003</v>
      </c>
      <c r="L266" s="124">
        <v>3312158.01</v>
      </c>
      <c r="M266" s="124">
        <v>333645.17599999998</v>
      </c>
      <c r="N266" s="124">
        <v>35087.938999999998</v>
      </c>
      <c r="O266" s="124">
        <v>5156.2869999999994</v>
      </c>
      <c r="P266" s="124">
        <v>7836.85</v>
      </c>
      <c r="Q266" s="124">
        <v>178177.13399999999</v>
      </c>
      <c r="R266" s="124">
        <v>8025056.8549999995</v>
      </c>
      <c r="S266" s="118">
        <v>8430258</v>
      </c>
      <c r="T266" s="120">
        <v>0</v>
      </c>
      <c r="U266" s="118">
        <f t="shared" ref="U266:U329" si="11">S266-T266-X266-Y266-Z266-AA266-AB266-AC266</f>
        <v>8430258</v>
      </c>
      <c r="V266" s="118">
        <v>7463005.7209999999</v>
      </c>
      <c r="W266" s="146">
        <f t="shared" si="9"/>
        <v>1890.3290155276363</v>
      </c>
      <c r="X266" s="237">
        <v>0</v>
      </c>
      <c r="Y266" s="146"/>
      <c r="Z266" s="146"/>
      <c r="AD266" s="118">
        <v>335340</v>
      </c>
      <c r="AE266" s="118">
        <v>84280</v>
      </c>
      <c r="AF266" s="118">
        <v>2914</v>
      </c>
      <c r="AG266" s="118">
        <v>467789364</v>
      </c>
      <c r="AH266" s="118">
        <v>1776634514</v>
      </c>
      <c r="AI266" s="118">
        <v>1056943223</v>
      </c>
    </row>
    <row r="267" spans="1:35" x14ac:dyDescent="0.25">
      <c r="A267" s="121">
        <v>2001</v>
      </c>
      <c r="B267" s="114">
        <v>11</v>
      </c>
      <c r="C267" s="115">
        <v>3507818</v>
      </c>
      <c r="D267" s="115">
        <v>429714</v>
      </c>
      <c r="E267" s="115">
        <v>15274</v>
      </c>
      <c r="F267" s="115">
        <v>2473</v>
      </c>
      <c r="G267" s="123">
        <v>246</v>
      </c>
      <c r="H267" s="123">
        <v>23</v>
      </c>
      <c r="I267" s="123">
        <v>3</v>
      </c>
      <c r="J267" s="115">
        <f t="shared" si="10"/>
        <v>3955551</v>
      </c>
      <c r="K267" s="124">
        <v>3506376.6150000002</v>
      </c>
      <c r="L267" s="124">
        <v>3119097.5410000002</v>
      </c>
      <c r="M267" s="124">
        <v>335892.81</v>
      </c>
      <c r="N267" s="124">
        <v>34950.444000000003</v>
      </c>
      <c r="O267" s="124">
        <v>4622.0050000000001</v>
      </c>
      <c r="P267" s="124">
        <v>7166.95</v>
      </c>
      <c r="Q267" s="124">
        <v>83175.157000000007</v>
      </c>
      <c r="R267" s="124">
        <v>7091281.5219999999</v>
      </c>
      <c r="S267" s="118">
        <v>7043087</v>
      </c>
      <c r="T267" s="120">
        <v>0</v>
      </c>
      <c r="U267" s="118">
        <f t="shared" si="11"/>
        <v>7043087</v>
      </c>
      <c r="V267" s="118">
        <v>6628959.3650000002</v>
      </c>
      <c r="W267" s="146">
        <f t="shared" si="9"/>
        <v>1675.8637147115901</v>
      </c>
      <c r="X267" s="237">
        <v>0</v>
      </c>
      <c r="Y267" s="146"/>
      <c r="Z267" s="146"/>
      <c r="AD267" s="118">
        <v>335493</v>
      </c>
      <c r="AE267" s="118">
        <v>84377</v>
      </c>
      <c r="AF267" s="118">
        <v>2919</v>
      </c>
      <c r="AG267" s="118">
        <v>428743824</v>
      </c>
      <c r="AH267" s="118">
        <v>1673120565</v>
      </c>
      <c r="AI267" s="118">
        <v>1006316538</v>
      </c>
    </row>
    <row r="268" spans="1:35" x14ac:dyDescent="0.25">
      <c r="A268" s="121">
        <v>2001</v>
      </c>
      <c r="B268" s="114">
        <v>12</v>
      </c>
      <c r="C268" s="115">
        <v>3521146</v>
      </c>
      <c r="D268" s="115">
        <v>430471</v>
      </c>
      <c r="E268" s="115">
        <v>15248</v>
      </c>
      <c r="F268" s="115">
        <v>2474</v>
      </c>
      <c r="G268" s="123">
        <v>246</v>
      </c>
      <c r="H268" s="123">
        <v>23</v>
      </c>
      <c r="I268" s="123">
        <v>3</v>
      </c>
      <c r="J268" s="115">
        <f t="shared" si="10"/>
        <v>3969611</v>
      </c>
      <c r="K268" s="124">
        <v>3468966.4560000002</v>
      </c>
      <c r="L268" s="124">
        <v>3237333.9479999999</v>
      </c>
      <c r="M268" s="124">
        <v>342572.14</v>
      </c>
      <c r="N268" s="124">
        <v>34627.658000000003</v>
      </c>
      <c r="O268" s="124">
        <v>5631.442</v>
      </c>
      <c r="P268" s="124">
        <v>7240.8</v>
      </c>
      <c r="Q268" s="124">
        <v>66020.422999999995</v>
      </c>
      <c r="R268" s="124">
        <v>7162392.8669999996</v>
      </c>
      <c r="S268" s="118">
        <v>7545737</v>
      </c>
      <c r="T268" s="120">
        <v>0</v>
      </c>
      <c r="U268" s="118">
        <f t="shared" si="11"/>
        <v>7545737</v>
      </c>
      <c r="V268" s="118">
        <v>6803097.4440000001</v>
      </c>
      <c r="W268" s="146">
        <f t="shared" si="9"/>
        <v>1713.7957813466719</v>
      </c>
      <c r="X268" s="237">
        <v>0</v>
      </c>
      <c r="Y268" s="146"/>
      <c r="Z268" s="146"/>
      <c r="AD268" s="118">
        <v>336043</v>
      </c>
      <c r="AE268" s="118">
        <v>84547</v>
      </c>
      <c r="AF268" s="118">
        <v>2919</v>
      </c>
      <c r="AG268" s="118">
        <v>441522347</v>
      </c>
      <c r="AH268" s="118">
        <v>1727055122</v>
      </c>
      <c r="AI268" s="118">
        <v>1057831569</v>
      </c>
    </row>
    <row r="269" spans="1:35" x14ac:dyDescent="0.25">
      <c r="A269" s="121">
        <v>2002</v>
      </c>
      <c r="B269" s="114">
        <v>1</v>
      </c>
      <c r="C269" s="115">
        <v>3530913</v>
      </c>
      <c r="D269" s="115">
        <v>430850</v>
      </c>
      <c r="E269" s="115">
        <v>15192</v>
      </c>
      <c r="F269" s="115">
        <v>2478</v>
      </c>
      <c r="G269" s="123">
        <v>246</v>
      </c>
      <c r="H269" s="123">
        <v>23</v>
      </c>
      <c r="I269" s="123">
        <v>3</v>
      </c>
      <c r="J269" s="115">
        <f t="shared" si="10"/>
        <v>3979705</v>
      </c>
      <c r="K269" s="124">
        <v>4001236.031</v>
      </c>
      <c r="L269" s="124">
        <v>3135766.8289999999</v>
      </c>
      <c r="M269" s="124">
        <v>355348.92399999994</v>
      </c>
      <c r="N269" s="124">
        <v>34760.18</v>
      </c>
      <c r="O269" s="124">
        <v>1614.9190000000001</v>
      </c>
      <c r="P269" s="124">
        <v>7604.2749999999996</v>
      </c>
      <c r="Q269" s="124">
        <v>70229.426999999996</v>
      </c>
      <c r="R269" s="124">
        <v>7606560.584999999</v>
      </c>
      <c r="S269" s="118">
        <v>7760946</v>
      </c>
      <c r="T269" s="120">
        <v>0</v>
      </c>
      <c r="U269" s="118">
        <f t="shared" si="11"/>
        <v>7760946</v>
      </c>
      <c r="V269" s="118">
        <v>7013878.1579999998</v>
      </c>
      <c r="W269" s="146">
        <f t="shared" si="9"/>
        <v>1762.4129037802327</v>
      </c>
      <c r="X269" s="237">
        <v>0</v>
      </c>
      <c r="Y269" s="146"/>
      <c r="Z269" s="146"/>
      <c r="AD269" s="118">
        <v>336415</v>
      </c>
      <c r="AE269" s="118">
        <v>84558</v>
      </c>
      <c r="AF269" s="118">
        <v>2920</v>
      </c>
      <c r="AG269" s="118">
        <v>429125448</v>
      </c>
      <c r="AH269" s="118">
        <v>1670525069</v>
      </c>
      <c r="AI269" s="118">
        <v>1025156371</v>
      </c>
    </row>
    <row r="270" spans="1:35" x14ac:dyDescent="0.25">
      <c r="A270" s="121">
        <v>2002</v>
      </c>
      <c r="B270" s="114">
        <v>2</v>
      </c>
      <c r="C270" s="115">
        <v>3544032</v>
      </c>
      <c r="D270" s="115">
        <v>431813</v>
      </c>
      <c r="E270" s="115">
        <v>15295</v>
      </c>
      <c r="F270" s="115">
        <v>2488</v>
      </c>
      <c r="G270" s="123">
        <v>245</v>
      </c>
      <c r="H270" s="123">
        <v>23</v>
      </c>
      <c r="I270" s="123">
        <v>3</v>
      </c>
      <c r="J270" s="115">
        <f t="shared" si="10"/>
        <v>3993899</v>
      </c>
      <c r="K270" s="124">
        <v>3382772.872</v>
      </c>
      <c r="L270" s="124">
        <v>3016458.2220000001</v>
      </c>
      <c r="M270" s="124">
        <v>341929.565</v>
      </c>
      <c r="N270" s="124">
        <v>34811.815999999999</v>
      </c>
      <c r="O270" s="124">
        <v>7615.0569999999998</v>
      </c>
      <c r="P270" s="124">
        <v>7526.75</v>
      </c>
      <c r="Q270" s="124">
        <v>71397.808000000005</v>
      </c>
      <c r="R270" s="124">
        <v>6862512.0900000008</v>
      </c>
      <c r="S270" s="118">
        <v>6503901</v>
      </c>
      <c r="T270" s="120">
        <v>0</v>
      </c>
      <c r="U270" s="118">
        <f t="shared" si="11"/>
        <v>6503901</v>
      </c>
      <c r="V270" s="118">
        <v>6041710.2819999997</v>
      </c>
      <c r="W270" s="146">
        <f t="shared" si="9"/>
        <v>1512.7360056446134</v>
      </c>
      <c r="X270" s="237">
        <v>0</v>
      </c>
      <c r="Y270" s="146"/>
      <c r="Z270" s="146"/>
      <c r="AD270" s="118">
        <v>337503</v>
      </c>
      <c r="AE270" s="118">
        <v>84404</v>
      </c>
      <c r="AF270" s="118">
        <v>2923</v>
      </c>
      <c r="AG270" s="118">
        <v>413205788</v>
      </c>
      <c r="AH270" s="118">
        <v>1605096324</v>
      </c>
      <c r="AI270" s="118">
        <v>987487807</v>
      </c>
    </row>
    <row r="271" spans="1:35" x14ac:dyDescent="0.25">
      <c r="A271" s="121">
        <v>2002</v>
      </c>
      <c r="B271" s="114">
        <v>3</v>
      </c>
      <c r="C271" s="115">
        <v>3554186</v>
      </c>
      <c r="D271" s="115">
        <v>432652</v>
      </c>
      <c r="E271" s="115">
        <v>15298</v>
      </c>
      <c r="F271" s="115">
        <v>2494</v>
      </c>
      <c r="G271" s="123">
        <v>245</v>
      </c>
      <c r="H271" s="123">
        <v>23</v>
      </c>
      <c r="I271" s="123">
        <v>3</v>
      </c>
      <c r="J271" s="115">
        <f t="shared" si="10"/>
        <v>4004901</v>
      </c>
      <c r="K271" s="124">
        <v>3238839.9299999997</v>
      </c>
      <c r="L271" s="124">
        <v>2867916.2180000003</v>
      </c>
      <c r="M271" s="124">
        <v>321438.05299999996</v>
      </c>
      <c r="N271" s="124">
        <v>34738.343000000001</v>
      </c>
      <c r="O271" s="124">
        <v>4789.4449999999997</v>
      </c>
      <c r="P271" s="124">
        <v>6809.25</v>
      </c>
      <c r="Q271" s="124">
        <v>64838.415999999997</v>
      </c>
      <c r="R271" s="124">
        <v>6539369.6550000012</v>
      </c>
      <c r="S271" s="118">
        <v>7990149</v>
      </c>
      <c r="T271" s="120">
        <v>0</v>
      </c>
      <c r="U271" s="118">
        <f t="shared" si="11"/>
        <v>7990149</v>
      </c>
      <c r="V271" s="118">
        <v>7286901.9890000001</v>
      </c>
      <c r="W271" s="146">
        <f t="shared" si="9"/>
        <v>1819.4975225336575</v>
      </c>
      <c r="X271" s="237">
        <v>0</v>
      </c>
      <c r="Y271" s="146"/>
      <c r="Z271" s="146"/>
      <c r="AD271" s="118">
        <v>338244</v>
      </c>
      <c r="AE271" s="118">
        <v>84495</v>
      </c>
      <c r="AF271" s="118">
        <v>2914</v>
      </c>
      <c r="AG271" s="118">
        <v>392424366</v>
      </c>
      <c r="AH271" s="118">
        <v>1528576290</v>
      </c>
      <c r="AI271" s="118">
        <v>935775712</v>
      </c>
    </row>
    <row r="272" spans="1:35" x14ac:dyDescent="0.25">
      <c r="A272" s="121">
        <v>2002</v>
      </c>
      <c r="B272" s="114">
        <v>4</v>
      </c>
      <c r="C272" s="115">
        <v>3560727</v>
      </c>
      <c r="D272" s="115">
        <v>433718</v>
      </c>
      <c r="E272" s="115">
        <v>15165</v>
      </c>
      <c r="F272" s="115">
        <v>2508</v>
      </c>
      <c r="G272" s="123">
        <v>243</v>
      </c>
      <c r="H272" s="123">
        <v>23</v>
      </c>
      <c r="I272" s="123">
        <v>3</v>
      </c>
      <c r="J272" s="115">
        <f t="shared" si="10"/>
        <v>4012387</v>
      </c>
      <c r="K272" s="124">
        <v>3673551.2570000002</v>
      </c>
      <c r="L272" s="124">
        <v>3133342.4959999998</v>
      </c>
      <c r="M272" s="124">
        <v>343787.69499999995</v>
      </c>
      <c r="N272" s="124">
        <v>35067.534999999996</v>
      </c>
      <c r="O272" s="124">
        <v>5084.0439999999999</v>
      </c>
      <c r="P272" s="124">
        <v>7003.5</v>
      </c>
      <c r="Q272" s="124">
        <v>84634.51</v>
      </c>
      <c r="R272" s="124">
        <v>7282471.0370000005</v>
      </c>
      <c r="S272" s="118">
        <v>8476283</v>
      </c>
      <c r="T272" s="120">
        <v>0</v>
      </c>
      <c r="U272" s="118">
        <f t="shared" si="11"/>
        <v>8476283</v>
      </c>
      <c r="V272" s="118">
        <v>7886544.7769999998</v>
      </c>
      <c r="W272" s="146">
        <f t="shared" si="9"/>
        <v>1965.5508488220469</v>
      </c>
      <c r="X272" s="237">
        <v>0</v>
      </c>
      <c r="Y272" s="146"/>
      <c r="Z272" s="146"/>
      <c r="AD272" s="118">
        <v>339044</v>
      </c>
      <c r="AE272" s="118">
        <v>84731</v>
      </c>
      <c r="AF272" s="118">
        <v>2928</v>
      </c>
      <c r="AG272" s="118">
        <v>446179148</v>
      </c>
      <c r="AH272" s="118">
        <v>1681833964</v>
      </c>
      <c r="AI272" s="118">
        <v>994228917</v>
      </c>
    </row>
    <row r="273" spans="1:35" x14ac:dyDescent="0.25">
      <c r="A273" s="121">
        <v>2002</v>
      </c>
      <c r="B273" s="114">
        <v>5</v>
      </c>
      <c r="C273" s="115">
        <v>3557221</v>
      </c>
      <c r="D273" s="115">
        <v>434426</v>
      </c>
      <c r="E273" s="115">
        <v>15295</v>
      </c>
      <c r="F273" s="115">
        <v>2517</v>
      </c>
      <c r="G273" s="123">
        <v>243</v>
      </c>
      <c r="H273" s="123">
        <v>23</v>
      </c>
      <c r="I273" s="123">
        <v>3</v>
      </c>
      <c r="J273" s="115">
        <f t="shared" si="10"/>
        <v>4009728</v>
      </c>
      <c r="K273" s="124">
        <v>4333351.2039999999</v>
      </c>
      <c r="L273" s="124">
        <v>3359921.6509999996</v>
      </c>
      <c r="M273" s="124">
        <v>334411.37099999998</v>
      </c>
      <c r="N273" s="124">
        <v>34958.938999999998</v>
      </c>
      <c r="O273" s="124">
        <v>5398.3739999999998</v>
      </c>
      <c r="P273" s="124">
        <v>7169.4</v>
      </c>
      <c r="Q273" s="124">
        <v>88218.614000000001</v>
      </c>
      <c r="R273" s="124">
        <v>8163429.5530000003</v>
      </c>
      <c r="S273" s="118">
        <v>9406970</v>
      </c>
      <c r="T273" s="120">
        <v>0</v>
      </c>
      <c r="U273" s="118">
        <f t="shared" si="11"/>
        <v>9406970</v>
      </c>
      <c r="V273" s="118">
        <v>8309828.9390000002</v>
      </c>
      <c r="W273" s="146">
        <f t="shared" si="9"/>
        <v>2072.4186668661819</v>
      </c>
      <c r="X273" s="237">
        <v>0</v>
      </c>
      <c r="Y273" s="146"/>
      <c r="Z273" s="146"/>
      <c r="AD273" s="118">
        <v>339468</v>
      </c>
      <c r="AE273" s="118">
        <v>84970</v>
      </c>
      <c r="AF273" s="118">
        <v>2952</v>
      </c>
      <c r="AG273" s="118">
        <v>486483789</v>
      </c>
      <c r="AH273" s="118">
        <v>1813140275</v>
      </c>
      <c r="AI273" s="118">
        <v>1049145368</v>
      </c>
    </row>
    <row r="274" spans="1:35" x14ac:dyDescent="0.25">
      <c r="A274" s="121">
        <v>2002</v>
      </c>
      <c r="B274" s="114">
        <v>6</v>
      </c>
      <c r="C274" s="115">
        <v>3557800</v>
      </c>
      <c r="D274" s="115">
        <v>435100</v>
      </c>
      <c r="E274" s="115">
        <v>15388</v>
      </c>
      <c r="F274" s="115">
        <v>2519</v>
      </c>
      <c r="G274" s="123">
        <v>243</v>
      </c>
      <c r="H274" s="123">
        <v>23</v>
      </c>
      <c r="I274" s="123">
        <v>3</v>
      </c>
      <c r="J274" s="115">
        <f t="shared" si="10"/>
        <v>4011076</v>
      </c>
      <c r="K274" s="124">
        <v>4602477.1639999999</v>
      </c>
      <c r="L274" s="124">
        <v>3517205.0049999999</v>
      </c>
      <c r="M274" s="124">
        <v>358580.85200000001</v>
      </c>
      <c r="N274" s="124">
        <v>34952.764000000003</v>
      </c>
      <c r="O274" s="124">
        <v>5888.7640000000001</v>
      </c>
      <c r="P274" s="124">
        <v>7831.5190000000002</v>
      </c>
      <c r="Q274" s="124">
        <v>89940.407000000007</v>
      </c>
      <c r="R274" s="124">
        <v>8616876.4749999996</v>
      </c>
      <c r="S274" s="118">
        <v>9036572</v>
      </c>
      <c r="T274" s="120">
        <v>0</v>
      </c>
      <c r="U274" s="118">
        <f t="shared" si="11"/>
        <v>9036572</v>
      </c>
      <c r="V274" s="118">
        <v>8587506.068</v>
      </c>
      <c r="W274" s="146">
        <f t="shared" si="9"/>
        <v>2140.9498326258336</v>
      </c>
      <c r="X274" s="237">
        <v>0</v>
      </c>
      <c r="Y274" s="146"/>
      <c r="Z274" s="146"/>
      <c r="AD274" s="118">
        <v>339927</v>
      </c>
      <c r="AE274" s="118">
        <v>85189</v>
      </c>
      <c r="AF274" s="118">
        <v>2947</v>
      </c>
      <c r="AG274" s="118">
        <v>506839431</v>
      </c>
      <c r="AH274" s="118">
        <v>1893531566</v>
      </c>
      <c r="AI274" s="118">
        <v>1105668956</v>
      </c>
    </row>
    <row r="275" spans="1:35" x14ac:dyDescent="0.25">
      <c r="A275" s="121">
        <v>2002</v>
      </c>
      <c r="B275" s="114">
        <v>7</v>
      </c>
      <c r="C275" s="115">
        <v>3562956</v>
      </c>
      <c r="D275" s="115">
        <v>435899</v>
      </c>
      <c r="E275" s="115">
        <v>15010</v>
      </c>
      <c r="F275" s="115">
        <v>2528</v>
      </c>
      <c r="G275" s="123">
        <v>243</v>
      </c>
      <c r="H275" s="123">
        <v>23</v>
      </c>
      <c r="I275" s="123">
        <v>3</v>
      </c>
      <c r="J275" s="115">
        <f t="shared" si="10"/>
        <v>4016662</v>
      </c>
      <c r="K275" s="124">
        <v>4524709.4630000005</v>
      </c>
      <c r="L275" s="124">
        <v>3448619.0739999996</v>
      </c>
      <c r="M275" s="124">
        <v>336601.28599999996</v>
      </c>
      <c r="N275" s="124">
        <v>34998.501999999993</v>
      </c>
      <c r="O275" s="124">
        <v>1363.087</v>
      </c>
      <c r="P275" s="124">
        <v>6638.7759999999998</v>
      </c>
      <c r="Q275" s="124">
        <v>87692.357999999993</v>
      </c>
      <c r="R275" s="124">
        <v>8440622.5460000001</v>
      </c>
      <c r="S275" s="118">
        <v>10071087</v>
      </c>
      <c r="T275" s="120">
        <v>0</v>
      </c>
      <c r="U275" s="118">
        <f t="shared" si="11"/>
        <v>10071087</v>
      </c>
      <c r="V275" s="118">
        <v>8707066.1879999992</v>
      </c>
      <c r="W275" s="146">
        <f t="shared" si="9"/>
        <v>2167.738458255978</v>
      </c>
      <c r="X275" s="237">
        <v>0</v>
      </c>
      <c r="Y275" s="146"/>
      <c r="Z275" s="146"/>
      <c r="AD275" s="118">
        <v>340585</v>
      </c>
      <c r="AE275" s="118">
        <v>85274</v>
      </c>
      <c r="AF275" s="118">
        <v>2973</v>
      </c>
      <c r="AG275" s="118">
        <v>491005283</v>
      </c>
      <c r="AH275" s="118">
        <v>1842864377</v>
      </c>
      <c r="AI275" s="118">
        <v>1103513317</v>
      </c>
    </row>
    <row r="276" spans="1:35" x14ac:dyDescent="0.25">
      <c r="A276" s="121">
        <v>2002</v>
      </c>
      <c r="B276" s="114">
        <v>8</v>
      </c>
      <c r="C276" s="115">
        <v>3569998</v>
      </c>
      <c r="D276" s="115">
        <v>437275</v>
      </c>
      <c r="E276" s="115">
        <v>15100</v>
      </c>
      <c r="F276" s="115">
        <v>2530</v>
      </c>
      <c r="G276" s="123">
        <v>242</v>
      </c>
      <c r="H276" s="123">
        <v>23</v>
      </c>
      <c r="I276" s="123">
        <v>4</v>
      </c>
      <c r="J276" s="115">
        <f t="shared" si="10"/>
        <v>4025172</v>
      </c>
      <c r="K276" s="124">
        <v>5131896.4129999997</v>
      </c>
      <c r="L276" s="124">
        <v>3590456.4640000006</v>
      </c>
      <c r="M276" s="124">
        <v>336634.52900000004</v>
      </c>
      <c r="N276" s="124">
        <v>35318.977999999996</v>
      </c>
      <c r="O276" s="124">
        <v>9426.848</v>
      </c>
      <c r="P276" s="124">
        <v>7388.8630000000003</v>
      </c>
      <c r="Q276" s="124">
        <v>161120.53099999999</v>
      </c>
      <c r="R276" s="124">
        <v>9272242.6259999983</v>
      </c>
      <c r="S276" s="118">
        <v>10320346</v>
      </c>
      <c r="T276" s="120">
        <v>0</v>
      </c>
      <c r="U276" s="118">
        <f t="shared" si="11"/>
        <v>10320346</v>
      </c>
      <c r="V276" s="118">
        <v>9584619.0950000007</v>
      </c>
      <c r="W276" s="146">
        <f t="shared" si="9"/>
        <v>2381.1724367777942</v>
      </c>
      <c r="X276" s="237">
        <v>0</v>
      </c>
      <c r="Y276" s="146"/>
      <c r="Z276" s="146"/>
      <c r="AD276" s="118">
        <v>341683</v>
      </c>
      <c r="AE276" s="118">
        <v>85529</v>
      </c>
      <c r="AF276" s="118">
        <v>2993</v>
      </c>
      <c r="AG276" s="118">
        <v>525967358</v>
      </c>
      <c r="AH276" s="118">
        <v>1930034408</v>
      </c>
      <c r="AI276" s="118">
        <v>1123190203</v>
      </c>
    </row>
    <row r="277" spans="1:35" x14ac:dyDescent="0.25">
      <c r="A277" s="121">
        <v>2002</v>
      </c>
      <c r="B277" s="114">
        <v>9</v>
      </c>
      <c r="C277" s="115">
        <v>3574767</v>
      </c>
      <c r="D277" s="115">
        <v>437247</v>
      </c>
      <c r="E277" s="115">
        <v>15865</v>
      </c>
      <c r="F277" s="115">
        <v>2542</v>
      </c>
      <c r="G277" s="123">
        <v>243</v>
      </c>
      <c r="H277" s="123">
        <v>23</v>
      </c>
      <c r="I277" s="123">
        <v>4</v>
      </c>
      <c r="J277" s="115">
        <f t="shared" si="10"/>
        <v>4030691</v>
      </c>
      <c r="K277" s="124">
        <v>5147817.2088000001</v>
      </c>
      <c r="L277" s="124">
        <v>3706314.642</v>
      </c>
      <c r="M277" s="124">
        <v>338104.21899999998</v>
      </c>
      <c r="N277" s="124">
        <v>32682.946999999996</v>
      </c>
      <c r="O277" s="124">
        <v>5998.1030000000001</v>
      </c>
      <c r="P277" s="124">
        <v>8022</v>
      </c>
      <c r="Q277" s="124">
        <v>134371.902</v>
      </c>
      <c r="R277" s="124">
        <v>9373311.0218000021</v>
      </c>
      <c r="S277" s="118">
        <v>10060592</v>
      </c>
      <c r="T277" s="120">
        <v>0</v>
      </c>
      <c r="U277" s="118">
        <f t="shared" si="11"/>
        <v>10060592</v>
      </c>
      <c r="V277" s="118">
        <v>9454998.1229999997</v>
      </c>
      <c r="W277" s="146">
        <f t="shared" si="9"/>
        <v>2345.7534963642674</v>
      </c>
      <c r="X277" s="237">
        <v>0</v>
      </c>
      <c r="Y277" s="146"/>
      <c r="Z277" s="146"/>
      <c r="AD277" s="118">
        <v>341538</v>
      </c>
      <c r="AE277" s="118">
        <v>85643</v>
      </c>
      <c r="AF277" s="118">
        <v>3010</v>
      </c>
      <c r="AG277" s="118">
        <v>534686655</v>
      </c>
      <c r="AH277" s="118">
        <v>1980094783</v>
      </c>
      <c r="AI277" s="118">
        <v>1180139825</v>
      </c>
    </row>
    <row r="278" spans="1:35" x14ac:dyDescent="0.25">
      <c r="A278" s="121">
        <v>2002</v>
      </c>
      <c r="B278" s="114">
        <v>10</v>
      </c>
      <c r="C278" s="115">
        <v>3582615</v>
      </c>
      <c r="D278" s="115">
        <v>437171</v>
      </c>
      <c r="E278" s="115">
        <v>16161</v>
      </c>
      <c r="F278" s="115">
        <v>2546</v>
      </c>
      <c r="G278" s="116">
        <v>243</v>
      </c>
      <c r="H278" s="116">
        <v>23</v>
      </c>
      <c r="I278" s="116">
        <v>4</v>
      </c>
      <c r="J278" s="115">
        <f t="shared" si="10"/>
        <v>4038763</v>
      </c>
      <c r="K278" s="117">
        <v>4989743.9879999999</v>
      </c>
      <c r="L278" s="117">
        <v>3635787.2399999993</v>
      </c>
      <c r="M278" s="117">
        <v>319410.91700000007</v>
      </c>
      <c r="N278" s="117">
        <v>37256.868999999999</v>
      </c>
      <c r="O278" s="117">
        <v>5772.56</v>
      </c>
      <c r="P278" s="117">
        <v>7512.75</v>
      </c>
      <c r="Q278" s="117">
        <v>131482.57500000001</v>
      </c>
      <c r="R278" s="117">
        <v>9126966.8990000002</v>
      </c>
      <c r="S278" s="118">
        <v>9901403</v>
      </c>
      <c r="T278" s="120">
        <v>0</v>
      </c>
      <c r="U278" s="118">
        <f t="shared" si="11"/>
        <v>9901403</v>
      </c>
      <c r="V278" s="118">
        <v>8685850.3239999991</v>
      </c>
      <c r="W278" s="146">
        <f t="shared" si="9"/>
        <v>2150.6235762024917</v>
      </c>
      <c r="X278" s="237">
        <v>0</v>
      </c>
      <c r="Y278" s="146"/>
      <c r="Z278" s="146"/>
      <c r="AD278" s="118">
        <v>341395</v>
      </c>
      <c r="AE278" s="118">
        <v>85674</v>
      </c>
      <c r="AF278" s="118">
        <v>3024</v>
      </c>
      <c r="AG278" s="118">
        <v>523206633</v>
      </c>
      <c r="AH278" s="118">
        <v>1940482844</v>
      </c>
      <c r="AI278" s="118">
        <v>1160718664</v>
      </c>
    </row>
    <row r="279" spans="1:35" x14ac:dyDescent="0.25">
      <c r="A279" s="121">
        <v>2002</v>
      </c>
      <c r="B279" s="114">
        <v>11</v>
      </c>
      <c r="C279" s="115">
        <v>3593622</v>
      </c>
      <c r="D279" s="115">
        <v>438362</v>
      </c>
      <c r="E279" s="115">
        <v>16252</v>
      </c>
      <c r="F279" s="115">
        <v>2562</v>
      </c>
      <c r="G279" s="116">
        <v>242</v>
      </c>
      <c r="H279" s="116">
        <v>23</v>
      </c>
      <c r="I279" s="116">
        <v>4</v>
      </c>
      <c r="J279" s="115">
        <f t="shared" si="10"/>
        <v>4051067</v>
      </c>
      <c r="K279" s="117">
        <v>4275123.0460000001</v>
      </c>
      <c r="L279" s="117">
        <v>3417955.2050000001</v>
      </c>
      <c r="M279" s="117">
        <v>327155.08600000001</v>
      </c>
      <c r="N279" s="117">
        <v>35128.463999999993</v>
      </c>
      <c r="O279" s="117">
        <v>5339.1620000000003</v>
      </c>
      <c r="P279" s="117">
        <v>7519.05</v>
      </c>
      <c r="Q279" s="117">
        <v>142771.99100000001</v>
      </c>
      <c r="R279" s="117">
        <v>8210992.0039999997</v>
      </c>
      <c r="S279" s="118">
        <v>7553628</v>
      </c>
      <c r="T279" s="120">
        <v>0</v>
      </c>
      <c r="U279" s="118">
        <f t="shared" si="11"/>
        <v>7553628</v>
      </c>
      <c r="V279" s="118">
        <v>7356967.0130000003</v>
      </c>
      <c r="W279" s="146">
        <f t="shared" si="9"/>
        <v>1816.0584056579719</v>
      </c>
      <c r="X279" s="237">
        <v>0</v>
      </c>
      <c r="Y279" s="146"/>
      <c r="Z279" s="146"/>
      <c r="AD279" s="118">
        <v>342412</v>
      </c>
      <c r="AE279" s="118">
        <v>85813</v>
      </c>
      <c r="AF279" s="118">
        <v>3027</v>
      </c>
      <c r="AG279" s="118">
        <v>486113172</v>
      </c>
      <c r="AH279" s="118">
        <v>1819450075</v>
      </c>
      <c r="AI279" s="118">
        <v>1100898919</v>
      </c>
    </row>
    <row r="280" spans="1:35" x14ac:dyDescent="0.25">
      <c r="A280" s="121">
        <v>2002</v>
      </c>
      <c r="B280" s="114">
        <v>12</v>
      </c>
      <c r="C280" s="115">
        <v>3605161</v>
      </c>
      <c r="D280" s="115">
        <v>439245</v>
      </c>
      <c r="E280" s="115">
        <v>16375</v>
      </c>
      <c r="F280" s="115">
        <v>2552</v>
      </c>
      <c r="G280" s="116">
        <v>243</v>
      </c>
      <c r="H280" s="116">
        <v>23</v>
      </c>
      <c r="I280" s="116">
        <v>4</v>
      </c>
      <c r="J280" s="115">
        <f t="shared" si="10"/>
        <v>4063603</v>
      </c>
      <c r="K280" s="117">
        <v>3563407.7090000003</v>
      </c>
      <c r="L280" s="117">
        <v>3199323.5010000002</v>
      </c>
      <c r="M280" s="117">
        <v>343807.20600000001</v>
      </c>
      <c r="N280" s="117">
        <v>35180.392</v>
      </c>
      <c r="O280" s="117">
        <v>4826.7510000000002</v>
      </c>
      <c r="P280" s="117">
        <v>7688.1</v>
      </c>
      <c r="Q280" s="117">
        <v>106458.821</v>
      </c>
      <c r="R280" s="117">
        <v>7260692.4800000004</v>
      </c>
      <c r="S280" s="118">
        <v>7575325</v>
      </c>
      <c r="T280" s="120">
        <v>0</v>
      </c>
      <c r="U280" s="118">
        <f t="shared" si="11"/>
        <v>7575325</v>
      </c>
      <c r="V280" s="118">
        <v>6626753.659</v>
      </c>
      <c r="W280" s="146">
        <f t="shared" si="9"/>
        <v>1630.7597425336505</v>
      </c>
      <c r="X280" s="237">
        <v>0</v>
      </c>
      <c r="Y280" s="146"/>
      <c r="Z280" s="146"/>
      <c r="AD280" s="118">
        <v>342993</v>
      </c>
      <c r="AE280" s="118">
        <v>86085</v>
      </c>
      <c r="AF280" s="118">
        <v>3049</v>
      </c>
      <c r="AG280" s="118">
        <v>434138166</v>
      </c>
      <c r="AH280" s="118">
        <v>1686509215</v>
      </c>
      <c r="AI280" s="118">
        <v>1067159413</v>
      </c>
    </row>
    <row r="281" spans="1:35" x14ac:dyDescent="0.25">
      <c r="A281" s="121">
        <v>2003</v>
      </c>
      <c r="B281" s="114">
        <v>1</v>
      </c>
      <c r="C281" s="115">
        <v>3613511</v>
      </c>
      <c r="D281" s="115">
        <v>439718</v>
      </c>
      <c r="E281" s="115">
        <v>16235</v>
      </c>
      <c r="F281" s="115">
        <v>2563</v>
      </c>
      <c r="G281" s="116">
        <v>243</v>
      </c>
      <c r="H281" s="116">
        <v>23</v>
      </c>
      <c r="I281" s="116">
        <v>4</v>
      </c>
      <c r="J281" s="115">
        <f t="shared" si="10"/>
        <v>4072297</v>
      </c>
      <c r="K281" s="117">
        <v>4131540.1130000004</v>
      </c>
      <c r="L281" s="117">
        <v>3089186.2540000002</v>
      </c>
      <c r="M281" s="117">
        <v>300093.71799999999</v>
      </c>
      <c r="N281" s="117">
        <v>35283.258000000002</v>
      </c>
      <c r="O281" s="117">
        <v>4481.7759999999998</v>
      </c>
      <c r="P281" s="117">
        <v>7144.55</v>
      </c>
      <c r="Q281" s="117">
        <v>105877.35400000001</v>
      </c>
      <c r="R281" s="117">
        <v>7673607.023000001</v>
      </c>
      <c r="S281" s="118">
        <v>8196046</v>
      </c>
      <c r="T281" s="120">
        <v>0</v>
      </c>
      <c r="U281" s="118">
        <f t="shared" si="11"/>
        <v>8196046</v>
      </c>
      <c r="V281" s="118">
        <v>7643115.6689999998</v>
      </c>
      <c r="W281" s="146">
        <f t="shared" si="9"/>
        <v>1876.8579935186392</v>
      </c>
      <c r="X281" s="237">
        <v>0</v>
      </c>
      <c r="Y281" s="146"/>
      <c r="Z281" s="146"/>
      <c r="AD281" s="118">
        <v>343284</v>
      </c>
      <c r="AE281" s="118">
        <v>86253</v>
      </c>
      <c r="AF281" s="118">
        <v>3047</v>
      </c>
      <c r="AG281" s="118">
        <v>421680688</v>
      </c>
      <c r="AH281" s="118">
        <v>1632703264</v>
      </c>
      <c r="AI281" s="118">
        <v>1023287609</v>
      </c>
    </row>
    <row r="282" spans="1:35" x14ac:dyDescent="0.25">
      <c r="A282" s="121">
        <v>2003</v>
      </c>
      <c r="B282" s="114">
        <v>2</v>
      </c>
      <c r="C282" s="115">
        <v>3626512</v>
      </c>
      <c r="D282" s="115">
        <v>440526</v>
      </c>
      <c r="E282" s="115">
        <v>16360</v>
      </c>
      <c r="F282" s="115">
        <v>2566</v>
      </c>
      <c r="G282" s="116">
        <v>243</v>
      </c>
      <c r="H282" s="116">
        <v>23</v>
      </c>
      <c r="I282" s="116">
        <v>4</v>
      </c>
      <c r="J282" s="115">
        <f t="shared" si="10"/>
        <v>4086234</v>
      </c>
      <c r="K282" s="117">
        <v>4044162.3440000005</v>
      </c>
      <c r="L282" s="117">
        <v>3000725.0619999999</v>
      </c>
      <c r="M282" s="117">
        <v>370622.94900000002</v>
      </c>
      <c r="N282" s="117">
        <v>35160.135999999999</v>
      </c>
      <c r="O282" s="117">
        <v>4687.116</v>
      </c>
      <c r="P282" s="117">
        <v>7137.55</v>
      </c>
      <c r="Q282" s="117">
        <v>110712.76</v>
      </c>
      <c r="R282" s="117">
        <v>7573207.9170000004</v>
      </c>
      <c r="S282" s="118">
        <v>6951237</v>
      </c>
      <c r="T282" s="120">
        <v>0</v>
      </c>
      <c r="U282" s="118">
        <f t="shared" si="11"/>
        <v>6951237</v>
      </c>
      <c r="V282" s="118">
        <v>6304862.1569999997</v>
      </c>
      <c r="W282" s="146">
        <f t="shared" si="9"/>
        <v>1542.9533229896506</v>
      </c>
      <c r="X282" s="237">
        <v>0</v>
      </c>
      <c r="Y282" s="146"/>
      <c r="Z282" s="146"/>
      <c r="AD282" s="118">
        <v>343407</v>
      </c>
      <c r="AE282" s="118">
        <v>86905</v>
      </c>
      <c r="AF282" s="118">
        <v>3060</v>
      </c>
      <c r="AG282" s="118">
        <v>410862668</v>
      </c>
      <c r="AH282" s="118">
        <v>1576381738</v>
      </c>
      <c r="AI282" s="118">
        <v>1001986216</v>
      </c>
    </row>
    <row r="283" spans="1:35" x14ac:dyDescent="0.25">
      <c r="A283" s="121">
        <v>2003</v>
      </c>
      <c r="B283" s="114">
        <v>3</v>
      </c>
      <c r="C283" s="115">
        <v>3637857</v>
      </c>
      <c r="D283" s="115">
        <v>441273</v>
      </c>
      <c r="E283" s="115">
        <v>16601</v>
      </c>
      <c r="F283" s="115">
        <v>2571</v>
      </c>
      <c r="G283" s="116">
        <v>243</v>
      </c>
      <c r="H283" s="116">
        <v>23</v>
      </c>
      <c r="I283" s="116">
        <v>4</v>
      </c>
      <c r="J283" s="115">
        <f t="shared" si="10"/>
        <v>4098572</v>
      </c>
      <c r="K283" s="117">
        <v>3842431.335</v>
      </c>
      <c r="L283" s="117">
        <v>3266679.1989999996</v>
      </c>
      <c r="M283" s="117">
        <v>353771.75100000005</v>
      </c>
      <c r="N283" s="117">
        <v>35270.631999999998</v>
      </c>
      <c r="O283" s="117">
        <v>5182.8779999999997</v>
      </c>
      <c r="P283" s="117">
        <v>7368.9</v>
      </c>
      <c r="Q283" s="117">
        <v>109590.079</v>
      </c>
      <c r="R283" s="117">
        <v>7620294.7740000002</v>
      </c>
      <c r="S283" s="118">
        <v>8869654</v>
      </c>
      <c r="T283" s="120">
        <v>0</v>
      </c>
      <c r="U283" s="118">
        <f t="shared" si="11"/>
        <v>8869654</v>
      </c>
      <c r="V283" s="118">
        <v>8299601.6950000003</v>
      </c>
      <c r="W283" s="146">
        <f t="shared" si="9"/>
        <v>2025.0003647615463</v>
      </c>
      <c r="X283" s="237">
        <v>0</v>
      </c>
      <c r="Y283" s="146"/>
      <c r="Z283" s="146"/>
      <c r="AD283" s="118">
        <v>343633</v>
      </c>
      <c r="AE283" s="118">
        <v>87387</v>
      </c>
      <c r="AF283" s="118">
        <v>3080</v>
      </c>
      <c r="AG283" s="118">
        <v>449864068</v>
      </c>
      <c r="AH283" s="118">
        <v>1734908912</v>
      </c>
      <c r="AI283" s="118">
        <v>1070351275</v>
      </c>
    </row>
    <row r="284" spans="1:35" x14ac:dyDescent="0.25">
      <c r="A284" s="121">
        <v>2003</v>
      </c>
      <c r="B284" s="114">
        <v>4</v>
      </c>
      <c r="C284" s="115">
        <v>3645127</v>
      </c>
      <c r="D284" s="115">
        <v>442374</v>
      </c>
      <c r="E284" s="115">
        <v>16652</v>
      </c>
      <c r="F284" s="115">
        <v>2575</v>
      </c>
      <c r="G284" s="116">
        <v>241</v>
      </c>
      <c r="H284" s="116">
        <v>23</v>
      </c>
      <c r="I284" s="116">
        <v>4</v>
      </c>
      <c r="J284" s="115">
        <f t="shared" si="10"/>
        <v>4106996</v>
      </c>
      <c r="K284" s="117">
        <v>3812379.1839999994</v>
      </c>
      <c r="L284" s="117">
        <v>3217390.11</v>
      </c>
      <c r="M284" s="117">
        <v>317048.99599999998</v>
      </c>
      <c r="N284" s="117">
        <v>35208.798999999999</v>
      </c>
      <c r="O284" s="117">
        <v>4927.4980000000005</v>
      </c>
      <c r="P284" s="117">
        <v>7050.05</v>
      </c>
      <c r="Q284" s="117">
        <v>137246.897</v>
      </c>
      <c r="R284" s="117">
        <v>7531251.5339999991</v>
      </c>
      <c r="S284" s="118">
        <v>8063514.5</v>
      </c>
      <c r="T284" s="120">
        <v>0</v>
      </c>
      <c r="U284" s="118">
        <f t="shared" si="11"/>
        <v>8063514.5</v>
      </c>
      <c r="V284" s="118">
        <v>7493328.6370000001</v>
      </c>
      <c r="W284" s="146">
        <f t="shared" si="9"/>
        <v>1824.5296404278361</v>
      </c>
      <c r="X284" s="237">
        <v>0</v>
      </c>
      <c r="Y284" s="146"/>
      <c r="Z284" s="146"/>
      <c r="AD284" s="118">
        <v>344423</v>
      </c>
      <c r="AE284" s="118">
        <v>87674</v>
      </c>
      <c r="AF284" s="118">
        <v>3083</v>
      </c>
      <c r="AG284" s="118">
        <v>445364903</v>
      </c>
      <c r="AH284" s="118">
        <v>1722783296</v>
      </c>
      <c r="AI284" s="118">
        <v>1037610059</v>
      </c>
    </row>
    <row r="285" spans="1:35" x14ac:dyDescent="0.25">
      <c r="A285" s="121">
        <v>2003</v>
      </c>
      <c r="B285" s="114">
        <v>5</v>
      </c>
      <c r="C285" s="115">
        <v>3642135</v>
      </c>
      <c r="D285" s="115">
        <v>443371</v>
      </c>
      <c r="E285" s="115">
        <v>16792</v>
      </c>
      <c r="F285" s="115">
        <v>2602</v>
      </c>
      <c r="G285" s="116">
        <v>241</v>
      </c>
      <c r="H285" s="116">
        <v>23</v>
      </c>
      <c r="I285" s="116">
        <v>4</v>
      </c>
      <c r="J285" s="115">
        <f t="shared" si="10"/>
        <v>4105168</v>
      </c>
      <c r="K285" s="117">
        <v>4242899.1890000002</v>
      </c>
      <c r="L285" s="117">
        <v>3377095.7209999999</v>
      </c>
      <c r="M285" s="117">
        <v>332155.68500000006</v>
      </c>
      <c r="N285" s="117">
        <v>33746.124000000003</v>
      </c>
      <c r="O285" s="117">
        <v>5550.9329999999991</v>
      </c>
      <c r="P285" s="117">
        <v>7113.4</v>
      </c>
      <c r="Q285" s="117">
        <v>128048.424</v>
      </c>
      <c r="R285" s="117">
        <v>8126609.4760000007</v>
      </c>
      <c r="S285" s="118">
        <v>9977015</v>
      </c>
      <c r="T285" s="120">
        <v>0</v>
      </c>
      <c r="U285" s="118">
        <f t="shared" si="11"/>
        <v>9977015</v>
      </c>
      <c r="V285" s="118">
        <v>8863404.0519999992</v>
      </c>
      <c r="W285" s="146">
        <f t="shared" si="9"/>
        <v>2159.0864706014181</v>
      </c>
      <c r="X285" s="237">
        <v>0</v>
      </c>
      <c r="Y285" s="146"/>
      <c r="Z285" s="146"/>
      <c r="AD285" s="118">
        <v>345044</v>
      </c>
      <c r="AE285" s="118">
        <v>88023</v>
      </c>
      <c r="AF285" s="118">
        <v>3091</v>
      </c>
      <c r="AG285" s="118">
        <v>472707604</v>
      </c>
      <c r="AH285" s="118">
        <v>1809117909</v>
      </c>
      <c r="AI285" s="118">
        <v>1083636735</v>
      </c>
    </row>
    <row r="286" spans="1:35" x14ac:dyDescent="0.25">
      <c r="A286" s="121">
        <v>2003</v>
      </c>
      <c r="B286" s="114">
        <v>6</v>
      </c>
      <c r="C286" s="115">
        <v>3646035</v>
      </c>
      <c r="D286" s="115">
        <v>443371</v>
      </c>
      <c r="E286" s="115">
        <v>16792</v>
      </c>
      <c r="F286" s="115">
        <v>2602</v>
      </c>
      <c r="G286" s="116">
        <v>241</v>
      </c>
      <c r="H286" s="116">
        <v>23</v>
      </c>
      <c r="I286" s="116">
        <v>4</v>
      </c>
      <c r="J286" s="115">
        <f t="shared" si="10"/>
        <v>4109068</v>
      </c>
      <c r="K286" s="117">
        <v>4965889.5789999999</v>
      </c>
      <c r="L286" s="117">
        <v>3689926.4470000006</v>
      </c>
      <c r="M286" s="117">
        <v>342396.663</v>
      </c>
      <c r="N286" s="117">
        <v>35274.618999999999</v>
      </c>
      <c r="O286" s="117">
        <v>5297.9750000000004</v>
      </c>
      <c r="P286" s="117">
        <v>8370.9500000000007</v>
      </c>
      <c r="Q286" s="117">
        <v>137560.27799999999</v>
      </c>
      <c r="R286" s="117">
        <v>9184716.5110000018</v>
      </c>
      <c r="S286" s="118">
        <v>9788214</v>
      </c>
      <c r="T286" s="120">
        <v>0</v>
      </c>
      <c r="U286" s="118">
        <f t="shared" si="11"/>
        <v>9788214</v>
      </c>
      <c r="V286" s="118">
        <v>9154082.2329999991</v>
      </c>
      <c r="W286" s="146">
        <f t="shared" si="9"/>
        <v>2227.7779642760488</v>
      </c>
      <c r="X286" s="237">
        <v>0</v>
      </c>
      <c r="Y286" s="146"/>
      <c r="Z286" s="146"/>
      <c r="AD286" s="118">
        <v>345520</v>
      </c>
      <c r="AE286" s="118">
        <v>88347</v>
      </c>
      <c r="AF286" s="118">
        <v>3097</v>
      </c>
      <c r="AG286" s="118">
        <v>520963160</v>
      </c>
      <c r="AH286" s="118">
        <v>1980153554</v>
      </c>
      <c r="AI286" s="118">
        <v>1177151010</v>
      </c>
    </row>
    <row r="287" spans="1:35" x14ac:dyDescent="0.25">
      <c r="A287" s="121">
        <v>2003</v>
      </c>
      <c r="B287" s="114">
        <v>7</v>
      </c>
      <c r="C287" s="115">
        <v>3649435</v>
      </c>
      <c r="D287" s="115">
        <v>445030</v>
      </c>
      <c r="E287" s="115">
        <v>17050</v>
      </c>
      <c r="F287" s="115">
        <v>2633</v>
      </c>
      <c r="G287" s="116">
        <v>240</v>
      </c>
      <c r="H287" s="116">
        <v>23</v>
      </c>
      <c r="I287" s="116">
        <v>4</v>
      </c>
      <c r="J287" s="115">
        <f t="shared" si="10"/>
        <v>4114415</v>
      </c>
      <c r="K287" s="117">
        <v>5255879.0270000007</v>
      </c>
      <c r="L287" s="117">
        <v>3690513.5720000006</v>
      </c>
      <c r="M287" s="117">
        <v>337137.21600000001</v>
      </c>
      <c r="N287" s="117">
        <v>35806.452999999994</v>
      </c>
      <c r="O287" s="117">
        <v>5532.7060000000001</v>
      </c>
      <c r="P287" s="117">
        <v>8255.1</v>
      </c>
      <c r="Q287" s="117">
        <v>131098.35</v>
      </c>
      <c r="R287" s="117">
        <v>9464222.4240000006</v>
      </c>
      <c r="S287" s="118">
        <v>10773171</v>
      </c>
      <c r="T287" s="120">
        <v>0</v>
      </c>
      <c r="U287" s="118">
        <f t="shared" si="11"/>
        <v>10773171</v>
      </c>
      <c r="V287" s="118">
        <v>9558424.0739999991</v>
      </c>
      <c r="W287" s="146">
        <f t="shared" si="9"/>
        <v>2323.1573301743551</v>
      </c>
      <c r="X287" s="237">
        <v>0</v>
      </c>
      <c r="Y287" s="146"/>
      <c r="Z287" s="146"/>
      <c r="AD287" s="118">
        <v>346147</v>
      </c>
      <c r="AE287" s="118">
        <v>88542</v>
      </c>
      <c r="AF287" s="118">
        <v>3117</v>
      </c>
      <c r="AG287" s="118">
        <v>535004619</v>
      </c>
      <c r="AH287" s="118">
        <v>2008543209</v>
      </c>
      <c r="AI287" s="118">
        <v>1135401181</v>
      </c>
    </row>
    <row r="288" spans="1:35" x14ac:dyDescent="0.25">
      <c r="A288" s="121">
        <v>2003</v>
      </c>
      <c r="B288" s="114">
        <v>8</v>
      </c>
      <c r="C288" s="115">
        <v>3655348</v>
      </c>
      <c r="D288" s="115">
        <v>445870</v>
      </c>
      <c r="E288" s="115">
        <v>17243</v>
      </c>
      <c r="F288" s="115">
        <v>2629</v>
      </c>
      <c r="G288" s="116">
        <v>240</v>
      </c>
      <c r="H288" s="116">
        <v>23</v>
      </c>
      <c r="I288" s="116">
        <v>4</v>
      </c>
      <c r="J288" s="115">
        <f t="shared" si="10"/>
        <v>4121357</v>
      </c>
      <c r="K288" s="117">
        <v>5136270.3620000007</v>
      </c>
      <c r="L288" s="117">
        <v>3729378.8479999998</v>
      </c>
      <c r="M288" s="117">
        <v>312520.65499999997</v>
      </c>
      <c r="N288" s="117">
        <v>35065.175000000003</v>
      </c>
      <c r="O288" s="117">
        <v>1408.8490000000002</v>
      </c>
      <c r="P288" s="117">
        <v>8322.2999999999993</v>
      </c>
      <c r="Q288" s="117">
        <v>140721.889</v>
      </c>
      <c r="R288" s="117">
        <v>9363688.0780000016</v>
      </c>
      <c r="S288" s="118">
        <v>10252765</v>
      </c>
      <c r="T288" s="120">
        <v>0</v>
      </c>
      <c r="U288" s="118">
        <f t="shared" si="11"/>
        <v>10252765</v>
      </c>
      <c r="V288" s="118">
        <v>9372991.1889999993</v>
      </c>
      <c r="W288" s="146">
        <f t="shared" si="9"/>
        <v>2274.2510017947984</v>
      </c>
      <c r="X288" s="237">
        <v>0</v>
      </c>
      <c r="Y288" s="146"/>
      <c r="Z288" s="146"/>
      <c r="AD288" s="118">
        <v>346789</v>
      </c>
      <c r="AE288" s="118">
        <v>88734</v>
      </c>
      <c r="AF288" s="118">
        <v>3118</v>
      </c>
      <c r="AG288" s="118">
        <v>530686044</v>
      </c>
      <c r="AH288" s="118">
        <v>1980874351</v>
      </c>
      <c r="AI288" s="118">
        <v>1206138986</v>
      </c>
    </row>
    <row r="289" spans="1:35" x14ac:dyDescent="0.25">
      <c r="A289" s="121">
        <v>2003</v>
      </c>
      <c r="B289" s="114">
        <v>9</v>
      </c>
      <c r="C289" s="115">
        <v>3663254</v>
      </c>
      <c r="D289" s="115">
        <v>446934</v>
      </c>
      <c r="E289" s="115">
        <v>17358</v>
      </c>
      <c r="F289" s="115">
        <v>2634</v>
      </c>
      <c r="G289" s="116">
        <v>240</v>
      </c>
      <c r="H289" s="116">
        <v>23</v>
      </c>
      <c r="I289" s="116">
        <v>4</v>
      </c>
      <c r="J289" s="115">
        <f t="shared" si="10"/>
        <v>4130447</v>
      </c>
      <c r="K289" s="117">
        <v>5163381.9879999999</v>
      </c>
      <c r="L289" s="117">
        <v>3783616.4469999997</v>
      </c>
      <c r="M289" s="117">
        <v>347163.49799999996</v>
      </c>
      <c r="N289" s="117">
        <v>35143.715000000004</v>
      </c>
      <c r="O289" s="117">
        <v>9872.4590000000007</v>
      </c>
      <c r="P289" s="117">
        <v>8548.75</v>
      </c>
      <c r="Q289" s="117">
        <v>137686.10999999999</v>
      </c>
      <c r="R289" s="117">
        <v>9485412.9669999983</v>
      </c>
      <c r="S289" s="118">
        <v>9900915</v>
      </c>
      <c r="T289" s="120">
        <v>0</v>
      </c>
      <c r="U289" s="118">
        <f t="shared" si="11"/>
        <v>9900915</v>
      </c>
      <c r="V289" s="118">
        <v>9474382.8570000008</v>
      </c>
      <c r="W289" s="146">
        <f t="shared" si="9"/>
        <v>2293.7933914110426</v>
      </c>
      <c r="X289" s="237">
        <v>0</v>
      </c>
      <c r="Y289" s="146"/>
      <c r="Z289" s="146"/>
      <c r="AD289" s="118">
        <v>347634</v>
      </c>
      <c r="AE289" s="118">
        <v>88926</v>
      </c>
      <c r="AF289" s="118">
        <v>3119</v>
      </c>
      <c r="AG289" s="118">
        <v>530582426</v>
      </c>
      <c r="AH289" s="118">
        <v>2026609864</v>
      </c>
      <c r="AI289" s="118">
        <v>1214457662</v>
      </c>
    </row>
    <row r="290" spans="1:35" x14ac:dyDescent="0.25">
      <c r="A290" s="121">
        <v>2003</v>
      </c>
      <c r="B290" s="114">
        <v>10</v>
      </c>
      <c r="C290" s="115">
        <v>3672105</v>
      </c>
      <c r="D290" s="115">
        <v>448097</v>
      </c>
      <c r="E290" s="115">
        <v>17596</v>
      </c>
      <c r="F290" s="115">
        <v>2638</v>
      </c>
      <c r="G290" s="116">
        <v>240</v>
      </c>
      <c r="H290" s="116">
        <v>23</v>
      </c>
      <c r="I290" s="116">
        <v>4</v>
      </c>
      <c r="J290" s="115">
        <f t="shared" si="10"/>
        <v>4140703</v>
      </c>
      <c r="K290" s="117">
        <v>4778187.4210000001</v>
      </c>
      <c r="L290" s="117">
        <v>3663076.8789999997</v>
      </c>
      <c r="M290" s="117">
        <v>327837.29500000004</v>
      </c>
      <c r="N290" s="117">
        <v>34329.722000000002</v>
      </c>
      <c r="O290" s="117">
        <v>5575.8730000000005</v>
      </c>
      <c r="P290" s="117">
        <v>8001</v>
      </c>
      <c r="Q290" s="117">
        <v>133211.258</v>
      </c>
      <c r="R290" s="117">
        <v>8950219.4479999989</v>
      </c>
      <c r="S290" s="118">
        <v>9568487</v>
      </c>
      <c r="T290" s="120">
        <v>0</v>
      </c>
      <c r="U290" s="118">
        <f t="shared" si="11"/>
        <v>9568487</v>
      </c>
      <c r="V290" s="118">
        <v>8488033.1889999993</v>
      </c>
      <c r="W290" s="146">
        <f t="shared" si="9"/>
        <v>2049.9034556725805</v>
      </c>
      <c r="X290" s="237">
        <v>0</v>
      </c>
      <c r="Y290" s="146"/>
      <c r="Z290" s="146"/>
      <c r="AD290" s="118">
        <v>348543</v>
      </c>
      <c r="AE290" s="118">
        <v>89143</v>
      </c>
      <c r="AF290" s="118">
        <v>3115</v>
      </c>
      <c r="AG290" s="118">
        <v>511347207</v>
      </c>
      <c r="AH290" s="118">
        <v>1947022761</v>
      </c>
      <c r="AI290" s="118">
        <v>1192819273</v>
      </c>
    </row>
    <row r="291" spans="1:35" x14ac:dyDescent="0.25">
      <c r="A291" s="121">
        <v>2003</v>
      </c>
      <c r="B291" s="114">
        <v>11</v>
      </c>
      <c r="C291" s="115">
        <v>3684389</v>
      </c>
      <c r="D291" s="115">
        <v>449181</v>
      </c>
      <c r="E291" s="115">
        <v>17830</v>
      </c>
      <c r="F291" s="115">
        <v>2649</v>
      </c>
      <c r="G291" s="116">
        <v>238</v>
      </c>
      <c r="H291" s="116">
        <v>23</v>
      </c>
      <c r="I291" s="116">
        <v>4</v>
      </c>
      <c r="J291" s="115">
        <f t="shared" si="10"/>
        <v>4154314</v>
      </c>
      <c r="K291" s="117">
        <v>4233840.3020000001</v>
      </c>
      <c r="L291" s="117">
        <v>3479590.537</v>
      </c>
      <c r="M291" s="117">
        <v>328253.35200000001</v>
      </c>
      <c r="N291" s="117">
        <v>36057.381999999998</v>
      </c>
      <c r="O291" s="117">
        <v>5710.1100000000006</v>
      </c>
      <c r="P291" s="117">
        <v>7845.6</v>
      </c>
      <c r="Q291" s="117">
        <v>125294.667</v>
      </c>
      <c r="R291" s="117">
        <v>8216591.9500000002</v>
      </c>
      <c r="S291" s="118">
        <v>8204690</v>
      </c>
      <c r="T291" s="120">
        <v>0</v>
      </c>
      <c r="U291" s="118">
        <f t="shared" si="11"/>
        <v>8204690</v>
      </c>
      <c r="V291" s="118">
        <v>7947467.2829999998</v>
      </c>
      <c r="W291" s="146">
        <f t="shared" si="9"/>
        <v>1913.0655350708059</v>
      </c>
      <c r="X291" s="237">
        <v>0</v>
      </c>
      <c r="Y291" s="146"/>
      <c r="Z291" s="146"/>
      <c r="AD291" s="118">
        <v>349494</v>
      </c>
      <c r="AE291" s="118">
        <v>89262</v>
      </c>
      <c r="AF291" s="118">
        <v>3105</v>
      </c>
      <c r="AG291" s="118">
        <v>481252607</v>
      </c>
      <c r="AH291" s="118">
        <v>1878174714</v>
      </c>
      <c r="AI291" s="118">
        <v>1108157477</v>
      </c>
    </row>
    <row r="292" spans="1:35" x14ac:dyDescent="0.25">
      <c r="A292" s="121">
        <v>2003</v>
      </c>
      <c r="B292" s="114">
        <v>12</v>
      </c>
      <c r="C292" s="115">
        <v>3696253</v>
      </c>
      <c r="D292" s="115">
        <v>450059</v>
      </c>
      <c r="E292" s="115">
        <v>17835</v>
      </c>
      <c r="F292" s="115">
        <v>2665</v>
      </c>
      <c r="G292" s="116">
        <v>238</v>
      </c>
      <c r="H292" s="116">
        <v>23</v>
      </c>
      <c r="I292" s="116">
        <v>4</v>
      </c>
      <c r="J292" s="115">
        <f t="shared" si="10"/>
        <v>4167077</v>
      </c>
      <c r="K292" s="117">
        <v>3878062.7889999999</v>
      </c>
      <c r="L292" s="117">
        <v>3437687.8090000004</v>
      </c>
      <c r="M292" s="117">
        <v>335119.13900000002</v>
      </c>
      <c r="N292" s="117">
        <v>38193.205000000002</v>
      </c>
      <c r="O292" s="117">
        <v>5634.4590000000007</v>
      </c>
      <c r="P292" s="117">
        <v>8186.85</v>
      </c>
      <c r="Q292" s="117">
        <v>114168.368</v>
      </c>
      <c r="R292" s="117">
        <v>7817052.6189999999</v>
      </c>
      <c r="S292" s="118">
        <v>7668752</v>
      </c>
      <c r="T292" s="120">
        <v>0</v>
      </c>
      <c r="U292" s="118">
        <f t="shared" si="11"/>
        <v>7668752</v>
      </c>
      <c r="V292" s="118">
        <v>6739451.2510000002</v>
      </c>
      <c r="W292" s="146">
        <f t="shared" si="9"/>
        <v>1617.3105801122274</v>
      </c>
      <c r="X292" s="237">
        <v>0</v>
      </c>
      <c r="Y292" s="146"/>
      <c r="Z292" s="146"/>
      <c r="AD292" s="118">
        <v>350201</v>
      </c>
      <c r="AE292" s="118">
        <v>89432</v>
      </c>
      <c r="AF292" s="118">
        <v>3089</v>
      </c>
      <c r="AG292" s="118">
        <v>457371947</v>
      </c>
      <c r="AH292" s="118">
        <v>1831319251</v>
      </c>
      <c r="AI292" s="118">
        <v>1137054305</v>
      </c>
    </row>
    <row r="293" spans="1:35" x14ac:dyDescent="0.25">
      <c r="A293" s="114">
        <v>2004</v>
      </c>
      <c r="B293" s="114">
        <v>1</v>
      </c>
      <c r="C293" s="115">
        <v>3704268</v>
      </c>
      <c r="D293" s="115">
        <v>452810</v>
      </c>
      <c r="E293" s="115">
        <v>17749</v>
      </c>
      <c r="F293" s="115">
        <v>2676</v>
      </c>
      <c r="G293" s="116">
        <v>237</v>
      </c>
      <c r="H293" s="116">
        <v>23</v>
      </c>
      <c r="I293" s="116">
        <v>4</v>
      </c>
      <c r="J293" s="115">
        <f t="shared" si="10"/>
        <v>4177767</v>
      </c>
      <c r="K293" s="117">
        <v>4031104.2659999998</v>
      </c>
      <c r="L293" s="117">
        <v>3245065.0489999996</v>
      </c>
      <c r="M293" s="117">
        <v>347697.16699999996</v>
      </c>
      <c r="N293" s="117">
        <v>31996.063000000002</v>
      </c>
      <c r="O293" s="117">
        <v>4937.6189999999997</v>
      </c>
      <c r="P293" s="117">
        <v>7915.25</v>
      </c>
      <c r="Q293" s="117">
        <v>121042.493</v>
      </c>
      <c r="R293" s="117">
        <v>7789757.9069999997</v>
      </c>
      <c r="S293" s="118">
        <v>7673433</v>
      </c>
      <c r="T293" s="120">
        <v>0</v>
      </c>
      <c r="U293" s="118">
        <f t="shared" si="11"/>
        <v>7673433</v>
      </c>
      <c r="V293" s="118">
        <v>7060804.4139999999</v>
      </c>
      <c r="W293" s="146">
        <f t="shared" si="9"/>
        <v>1690.0921411769887</v>
      </c>
      <c r="X293" s="237">
        <v>0</v>
      </c>
      <c r="Y293" s="146"/>
      <c r="Z293" s="146"/>
      <c r="AD293" s="118">
        <v>352811</v>
      </c>
      <c r="AE293" s="118">
        <v>89543</v>
      </c>
      <c r="AF293" s="118">
        <v>3101</v>
      </c>
      <c r="AG293" s="118">
        <v>430287077</v>
      </c>
      <c r="AH293" s="118">
        <v>1732013866</v>
      </c>
      <c r="AI293" s="118">
        <v>1070755697</v>
      </c>
    </row>
    <row r="294" spans="1:35" x14ac:dyDescent="0.25">
      <c r="A294" s="114">
        <v>2004</v>
      </c>
      <c r="B294" s="114">
        <v>2</v>
      </c>
      <c r="C294" s="115">
        <v>3718571</v>
      </c>
      <c r="D294" s="115">
        <v>452608</v>
      </c>
      <c r="E294" s="115">
        <v>17790</v>
      </c>
      <c r="F294" s="115">
        <v>2695</v>
      </c>
      <c r="G294" s="116">
        <v>239</v>
      </c>
      <c r="H294" s="116">
        <v>23</v>
      </c>
      <c r="I294" s="116">
        <v>4</v>
      </c>
      <c r="J294" s="115">
        <f t="shared" si="10"/>
        <v>4191930</v>
      </c>
      <c r="K294" s="117">
        <v>3659673.2620000001</v>
      </c>
      <c r="L294" s="117">
        <v>3141430.8000000003</v>
      </c>
      <c r="M294" s="117">
        <v>325991.23300000001</v>
      </c>
      <c r="N294" s="117">
        <v>35644.522000000004</v>
      </c>
      <c r="O294" s="117">
        <v>5159.558</v>
      </c>
      <c r="P294" s="117">
        <v>7276.15</v>
      </c>
      <c r="Q294" s="117">
        <v>114963.478</v>
      </c>
      <c r="R294" s="117">
        <v>7290139.0030000014</v>
      </c>
      <c r="S294" s="118">
        <v>7341137</v>
      </c>
      <c r="T294" s="120">
        <v>0</v>
      </c>
      <c r="U294" s="118">
        <f t="shared" si="11"/>
        <v>7341137</v>
      </c>
      <c r="V294" s="118">
        <v>6769649.5250000004</v>
      </c>
      <c r="W294" s="146">
        <f t="shared" si="9"/>
        <v>1614.9258181084306</v>
      </c>
      <c r="X294" s="237">
        <v>0</v>
      </c>
      <c r="Y294" s="146"/>
      <c r="Z294" s="146"/>
      <c r="AD294" s="118">
        <v>353099</v>
      </c>
      <c r="AE294" s="118">
        <v>89051</v>
      </c>
      <c r="AF294" s="118">
        <v>3096</v>
      </c>
      <c r="AG294" s="118">
        <v>418719797</v>
      </c>
      <c r="AH294" s="118">
        <v>1669316012</v>
      </c>
      <c r="AI294" s="118">
        <v>1041344668</v>
      </c>
    </row>
    <row r="295" spans="1:35" x14ac:dyDescent="0.25">
      <c r="A295" s="114">
        <v>2004</v>
      </c>
      <c r="B295" s="114">
        <v>3</v>
      </c>
      <c r="C295" s="115">
        <v>3731504</v>
      </c>
      <c r="D295" s="115">
        <v>453610</v>
      </c>
      <c r="E295" s="115">
        <v>17975</v>
      </c>
      <c r="F295" s="115">
        <v>2712</v>
      </c>
      <c r="G295" s="116">
        <v>236</v>
      </c>
      <c r="H295" s="116">
        <v>23</v>
      </c>
      <c r="I295" s="116">
        <v>4</v>
      </c>
      <c r="J295" s="115">
        <f t="shared" si="10"/>
        <v>4206064</v>
      </c>
      <c r="K295" s="117">
        <v>3489377.59</v>
      </c>
      <c r="L295" s="117">
        <v>3177283.9210000001</v>
      </c>
      <c r="M295" s="117">
        <v>319528.93400000001</v>
      </c>
      <c r="N295" s="117">
        <v>35181.342000000004</v>
      </c>
      <c r="O295" s="117">
        <v>5616.3450000000003</v>
      </c>
      <c r="P295" s="117">
        <v>7452.2</v>
      </c>
      <c r="Q295" s="117">
        <v>106683.91</v>
      </c>
      <c r="R295" s="117">
        <v>7141124.2420000006</v>
      </c>
      <c r="S295" s="118">
        <v>7858341</v>
      </c>
      <c r="T295" s="120">
        <v>0</v>
      </c>
      <c r="U295" s="118">
        <f t="shared" si="11"/>
        <v>7858341</v>
      </c>
      <c r="V295" s="118">
        <v>7242387.3320000004</v>
      </c>
      <c r="W295" s="146">
        <f t="shared" si="9"/>
        <v>1721.893489869379</v>
      </c>
      <c r="X295" s="237">
        <v>0</v>
      </c>
      <c r="Y295" s="146"/>
      <c r="Z295" s="146"/>
      <c r="AD295" s="118">
        <v>353946</v>
      </c>
      <c r="AE295" s="118">
        <v>89200</v>
      </c>
      <c r="AF295" s="118">
        <v>3094</v>
      </c>
      <c r="AG295" s="118">
        <v>426638517</v>
      </c>
      <c r="AH295" s="118">
        <v>1692623617</v>
      </c>
      <c r="AI295" s="118">
        <v>1045924395</v>
      </c>
    </row>
    <row r="296" spans="1:35" s="121" customFormat="1" x14ac:dyDescent="0.25">
      <c r="A296" s="114">
        <v>2004</v>
      </c>
      <c r="B296" s="114">
        <v>4</v>
      </c>
      <c r="C296" s="115">
        <v>3740091</v>
      </c>
      <c r="D296" s="115">
        <v>455366</v>
      </c>
      <c r="E296" s="115">
        <v>18267</v>
      </c>
      <c r="F296" s="115">
        <v>2733</v>
      </c>
      <c r="G296" s="116">
        <v>236</v>
      </c>
      <c r="H296" s="116">
        <v>23</v>
      </c>
      <c r="I296" s="116">
        <v>4</v>
      </c>
      <c r="J296" s="115">
        <f t="shared" si="10"/>
        <v>4216720</v>
      </c>
      <c r="K296" s="117">
        <v>3318630.997</v>
      </c>
      <c r="L296" s="117">
        <v>3104520.6689999998</v>
      </c>
      <c r="M296" s="117">
        <v>328584.97699999996</v>
      </c>
      <c r="N296" s="117">
        <v>34463.788999999997</v>
      </c>
      <c r="O296" s="117">
        <v>5147.4979999999996</v>
      </c>
      <c r="P296" s="117">
        <v>7789.25</v>
      </c>
      <c r="Q296" s="117">
        <v>117964.245</v>
      </c>
      <c r="R296" s="117">
        <v>6917101.4249999989</v>
      </c>
      <c r="S296" s="125">
        <v>7922081</v>
      </c>
      <c r="T296" s="120">
        <v>0</v>
      </c>
      <c r="U296" s="118">
        <f t="shared" si="11"/>
        <v>7922081</v>
      </c>
      <c r="V296" s="125">
        <v>7390836.1799999997</v>
      </c>
      <c r="W296" s="146">
        <f t="shared" si="9"/>
        <v>1752.746967071057</v>
      </c>
      <c r="X296" s="237">
        <v>0</v>
      </c>
      <c r="Y296" s="146"/>
      <c r="Z296" s="146"/>
      <c r="AD296" s="125">
        <v>355623</v>
      </c>
      <c r="AE296" s="125">
        <v>89246</v>
      </c>
      <c r="AF296" s="125">
        <v>3099</v>
      </c>
      <c r="AG296" s="125">
        <v>423101874</v>
      </c>
      <c r="AH296" s="125">
        <v>1663864788</v>
      </c>
      <c r="AI296" s="125">
        <v>1005384993</v>
      </c>
    </row>
    <row r="297" spans="1:35" x14ac:dyDescent="0.25">
      <c r="A297" s="114">
        <v>2004</v>
      </c>
      <c r="B297" s="114">
        <v>5</v>
      </c>
      <c r="C297" s="115">
        <v>3740143</v>
      </c>
      <c r="D297" s="115">
        <v>456743</v>
      </c>
      <c r="E297" s="115">
        <v>18262</v>
      </c>
      <c r="F297" s="115">
        <v>2749</v>
      </c>
      <c r="G297" s="116">
        <v>236</v>
      </c>
      <c r="H297" s="116">
        <v>23</v>
      </c>
      <c r="I297" s="116">
        <v>4</v>
      </c>
      <c r="J297" s="115">
        <f t="shared" si="10"/>
        <v>4218160</v>
      </c>
      <c r="K297" s="117">
        <v>3901509.2149999999</v>
      </c>
      <c r="L297" s="117">
        <v>3372057.4590000003</v>
      </c>
      <c r="M297" s="117">
        <v>326678.125</v>
      </c>
      <c r="N297" s="117">
        <v>35885.786999999997</v>
      </c>
      <c r="O297" s="117">
        <v>1578.5070000000001</v>
      </c>
      <c r="P297" s="117">
        <v>7199.15</v>
      </c>
      <c r="Q297" s="117">
        <v>119155.398</v>
      </c>
      <c r="R297" s="117">
        <v>7764063.6410000008</v>
      </c>
      <c r="S297" s="118">
        <v>9576175</v>
      </c>
      <c r="T297" s="120">
        <v>0</v>
      </c>
      <c r="U297" s="118">
        <f t="shared" si="11"/>
        <v>9576175</v>
      </c>
      <c r="V297" s="118">
        <v>8363275.0429999996</v>
      </c>
      <c r="W297" s="146">
        <f t="shared" si="9"/>
        <v>1982.685098180342</v>
      </c>
      <c r="X297" s="237">
        <v>0</v>
      </c>
      <c r="Y297" s="146"/>
      <c r="Z297" s="146"/>
      <c r="AD297" s="118">
        <v>356751</v>
      </c>
      <c r="AE297" s="118">
        <v>89485</v>
      </c>
      <c r="AF297" s="118">
        <v>3103</v>
      </c>
      <c r="AG297" s="118">
        <v>463152086</v>
      </c>
      <c r="AH297" s="118">
        <v>1811444839</v>
      </c>
      <c r="AI297" s="118">
        <v>1085245103</v>
      </c>
    </row>
    <row r="298" spans="1:35" x14ac:dyDescent="0.25">
      <c r="A298" s="114">
        <v>2004</v>
      </c>
      <c r="B298" s="114">
        <v>6</v>
      </c>
      <c r="C298" s="115">
        <v>3744897</v>
      </c>
      <c r="D298" s="115">
        <v>458187</v>
      </c>
      <c r="E298" s="115">
        <v>18431</v>
      </c>
      <c r="F298" s="115">
        <v>2767</v>
      </c>
      <c r="G298" s="116">
        <v>236</v>
      </c>
      <c r="H298" s="116">
        <v>23</v>
      </c>
      <c r="I298" s="116">
        <v>4</v>
      </c>
      <c r="J298" s="115">
        <f t="shared" si="10"/>
        <v>4224545</v>
      </c>
      <c r="K298" s="117">
        <v>5126102.023</v>
      </c>
      <c r="L298" s="117">
        <v>3805523.78</v>
      </c>
      <c r="M298" s="117">
        <v>318648.03000000003</v>
      </c>
      <c r="N298" s="117">
        <v>6972.2159999999967</v>
      </c>
      <c r="O298" s="117">
        <v>5373.7970000000005</v>
      </c>
      <c r="P298" s="117">
        <v>7867.0240000000003</v>
      </c>
      <c r="Q298" s="117">
        <v>126402.45</v>
      </c>
      <c r="R298" s="117">
        <v>9396889.3199999984</v>
      </c>
      <c r="S298" s="118">
        <v>10673643</v>
      </c>
      <c r="T298" s="120">
        <v>0</v>
      </c>
      <c r="U298" s="118">
        <f t="shared" si="11"/>
        <v>10673643</v>
      </c>
      <c r="V298" s="118">
        <v>10064543.869999999</v>
      </c>
      <c r="W298" s="146">
        <f t="shared" si="9"/>
        <v>2382.399382560141</v>
      </c>
      <c r="X298" s="237">
        <v>0</v>
      </c>
      <c r="Y298" s="146"/>
      <c r="Z298" s="146"/>
      <c r="AD298" s="118">
        <v>357708</v>
      </c>
      <c r="AE298" s="118">
        <v>89931</v>
      </c>
      <c r="AF298" s="118">
        <v>3130</v>
      </c>
      <c r="AG298" s="118">
        <v>543842962</v>
      </c>
      <c r="AH298" s="118">
        <v>2045230917</v>
      </c>
      <c r="AI298" s="118">
        <v>1204203010</v>
      </c>
    </row>
    <row r="299" spans="1:35" x14ac:dyDescent="0.25">
      <c r="A299" s="114">
        <v>2004</v>
      </c>
      <c r="B299" s="114">
        <v>7</v>
      </c>
      <c r="C299" s="115">
        <v>3752041</v>
      </c>
      <c r="D299" s="115">
        <v>459730</v>
      </c>
      <c r="E299" s="115">
        <v>18999</v>
      </c>
      <c r="F299" s="115">
        <v>2785</v>
      </c>
      <c r="G299" s="116">
        <v>236</v>
      </c>
      <c r="H299" s="116">
        <v>23</v>
      </c>
      <c r="I299" s="116">
        <v>4</v>
      </c>
      <c r="J299" s="115">
        <f t="shared" si="10"/>
        <v>4233818</v>
      </c>
      <c r="K299" s="117">
        <v>5710403.0259999996</v>
      </c>
      <c r="L299" s="117">
        <v>3983043.9929999998</v>
      </c>
      <c r="M299" s="117">
        <v>368440.68800000002</v>
      </c>
      <c r="N299" s="117">
        <v>34983.300999999999</v>
      </c>
      <c r="O299" s="117">
        <v>8641.0669999999991</v>
      </c>
      <c r="P299" s="117">
        <v>8551.9</v>
      </c>
      <c r="Q299" s="117">
        <v>133095.18299999999</v>
      </c>
      <c r="R299" s="117">
        <v>10247159.158</v>
      </c>
      <c r="S299" s="118">
        <v>10937913.5</v>
      </c>
      <c r="T299" s="120">
        <v>0</v>
      </c>
      <c r="U299" s="118">
        <f t="shared" si="11"/>
        <v>10937913.5</v>
      </c>
      <c r="V299" s="118">
        <v>9747237.9749999996</v>
      </c>
      <c r="W299" s="146">
        <f t="shared" si="9"/>
        <v>2302.2357559873908</v>
      </c>
      <c r="X299" s="237">
        <v>0</v>
      </c>
      <c r="Y299" s="146"/>
      <c r="Z299" s="146"/>
      <c r="AD299" s="118">
        <v>358487</v>
      </c>
      <c r="AE299" s="118">
        <v>90311</v>
      </c>
      <c r="AF299" s="118">
        <v>3146</v>
      </c>
      <c r="AG299" s="118">
        <v>576438784</v>
      </c>
      <c r="AH299" s="118">
        <v>2149516108</v>
      </c>
      <c r="AI299" s="118">
        <v>1244800776</v>
      </c>
    </row>
    <row r="300" spans="1:35" x14ac:dyDescent="0.25">
      <c r="A300" s="114">
        <v>2004</v>
      </c>
      <c r="B300" s="114">
        <v>8</v>
      </c>
      <c r="C300" s="115">
        <v>3758762</v>
      </c>
      <c r="D300" s="115">
        <v>461098</v>
      </c>
      <c r="E300" s="115">
        <v>19409</v>
      </c>
      <c r="F300" s="115">
        <v>2796</v>
      </c>
      <c r="G300" s="116">
        <v>236</v>
      </c>
      <c r="H300" s="116">
        <v>23</v>
      </c>
      <c r="I300" s="116">
        <v>4</v>
      </c>
      <c r="J300" s="115">
        <f t="shared" si="10"/>
        <v>4242328</v>
      </c>
      <c r="K300" s="117">
        <v>5119193.8439999996</v>
      </c>
      <c r="L300" s="117">
        <v>3737089.7349999994</v>
      </c>
      <c r="M300" s="117">
        <v>319819.01799999998</v>
      </c>
      <c r="N300" s="117">
        <v>60688.246999999996</v>
      </c>
      <c r="O300" s="117">
        <v>4278.1030000000001</v>
      </c>
      <c r="P300" s="117">
        <v>7641.9</v>
      </c>
      <c r="Q300" s="117">
        <v>148000.125</v>
      </c>
      <c r="R300" s="117">
        <v>9396710.9719999991</v>
      </c>
      <c r="S300" s="118">
        <v>10700436</v>
      </c>
      <c r="T300" s="120">
        <v>0</v>
      </c>
      <c r="U300" s="118">
        <f t="shared" si="11"/>
        <v>10700436</v>
      </c>
      <c r="V300" s="118">
        <v>9705981.8469999991</v>
      </c>
      <c r="W300" s="146">
        <f t="shared" ref="W300:W363" si="12">V300/(J300-I300)*1000</f>
        <v>2287.8926378560427</v>
      </c>
      <c r="X300" s="237">
        <v>0</v>
      </c>
      <c r="Y300" s="146"/>
      <c r="Z300" s="146"/>
      <c r="AD300" s="118">
        <v>359558</v>
      </c>
      <c r="AE300" s="118">
        <v>90434</v>
      </c>
      <c r="AF300" s="118">
        <v>3161</v>
      </c>
      <c r="AG300" s="118">
        <v>532481798</v>
      </c>
      <c r="AH300" s="118">
        <v>2001582685</v>
      </c>
      <c r="AI300" s="118">
        <v>1191418393</v>
      </c>
    </row>
    <row r="301" spans="1:35" x14ac:dyDescent="0.25">
      <c r="A301" s="114">
        <v>2004</v>
      </c>
      <c r="B301" s="114">
        <v>9</v>
      </c>
      <c r="C301" s="115">
        <v>3755791</v>
      </c>
      <c r="D301" s="115">
        <v>461333</v>
      </c>
      <c r="E301" s="115">
        <v>19168</v>
      </c>
      <c r="F301" s="115">
        <v>2802</v>
      </c>
      <c r="G301" s="116">
        <v>236</v>
      </c>
      <c r="H301" s="116">
        <v>23</v>
      </c>
      <c r="I301" s="116">
        <v>4</v>
      </c>
      <c r="J301" s="115">
        <f t="shared" si="10"/>
        <v>4239357</v>
      </c>
      <c r="K301" s="117">
        <v>5116744.017</v>
      </c>
      <c r="L301" s="117">
        <v>3671701.9330000002</v>
      </c>
      <c r="M301" s="117">
        <v>316276.69</v>
      </c>
      <c r="N301" s="117">
        <v>35720.601999999999</v>
      </c>
      <c r="O301" s="117">
        <v>4293.7979999999998</v>
      </c>
      <c r="P301" s="117">
        <v>7912.45</v>
      </c>
      <c r="Q301" s="117">
        <v>144784.20499999999</v>
      </c>
      <c r="R301" s="117">
        <v>9297433.6949999984</v>
      </c>
      <c r="S301" s="118">
        <v>9621164</v>
      </c>
      <c r="T301" s="120">
        <v>0</v>
      </c>
      <c r="U301" s="118">
        <f t="shared" si="11"/>
        <v>9621164</v>
      </c>
      <c r="V301" s="118">
        <v>9125022.4900000002</v>
      </c>
      <c r="W301" s="146">
        <f t="shared" si="12"/>
        <v>2152.4563984173997</v>
      </c>
      <c r="X301" s="237">
        <v>0</v>
      </c>
      <c r="Y301" s="146"/>
      <c r="Z301" s="146"/>
      <c r="AD301" s="118">
        <v>359456</v>
      </c>
      <c r="AE301" s="118">
        <v>90767</v>
      </c>
      <c r="AF301" s="118">
        <v>3170</v>
      </c>
      <c r="AG301" s="118">
        <v>516675436</v>
      </c>
      <c r="AH301" s="118">
        <v>1975038416</v>
      </c>
      <c r="AI301" s="118">
        <v>1167238601</v>
      </c>
    </row>
    <row r="302" spans="1:35" x14ac:dyDescent="0.25">
      <c r="A302" s="114">
        <v>2004</v>
      </c>
      <c r="B302" s="114">
        <v>10</v>
      </c>
      <c r="C302" s="115">
        <v>3751167</v>
      </c>
      <c r="D302" s="115">
        <v>461119</v>
      </c>
      <c r="E302" s="115">
        <v>19135</v>
      </c>
      <c r="F302" s="115">
        <v>2809</v>
      </c>
      <c r="G302" s="116">
        <v>236</v>
      </c>
      <c r="H302" s="116">
        <v>23</v>
      </c>
      <c r="I302" s="116">
        <v>4</v>
      </c>
      <c r="J302" s="115">
        <f t="shared" si="10"/>
        <v>4234493</v>
      </c>
      <c r="K302" s="117">
        <v>4877961.9920000006</v>
      </c>
      <c r="L302" s="117">
        <v>3657414.6660000002</v>
      </c>
      <c r="M302" s="117">
        <v>212948.30300000001</v>
      </c>
      <c r="N302" s="117">
        <v>33552.860999999997</v>
      </c>
      <c r="O302" s="117">
        <v>4315.0320000000002</v>
      </c>
      <c r="P302" s="117">
        <v>7723.45</v>
      </c>
      <c r="Q302" s="117">
        <v>138000.79</v>
      </c>
      <c r="R302" s="117">
        <v>8931917.0939999968</v>
      </c>
      <c r="S302" s="118">
        <v>9570087</v>
      </c>
      <c r="T302" s="120">
        <v>0</v>
      </c>
      <c r="U302" s="118">
        <f t="shared" si="11"/>
        <v>9570087</v>
      </c>
      <c r="V302" s="118">
        <v>8460054.3039999995</v>
      </c>
      <c r="W302" s="146">
        <f t="shared" si="12"/>
        <v>1997.8926156143043</v>
      </c>
      <c r="X302" s="237">
        <v>0</v>
      </c>
      <c r="Y302" s="146"/>
      <c r="Z302" s="146"/>
      <c r="AD302" s="118">
        <v>359133</v>
      </c>
      <c r="AE302" s="118">
        <v>90900</v>
      </c>
      <c r="AF302" s="118">
        <v>3156</v>
      </c>
      <c r="AG302" s="118">
        <v>502055570</v>
      </c>
      <c r="AH302" s="118">
        <v>1969210471</v>
      </c>
      <c r="AI302" s="118">
        <v>1173797004</v>
      </c>
    </row>
    <row r="303" spans="1:35" x14ac:dyDescent="0.25">
      <c r="A303" s="114">
        <v>2004</v>
      </c>
      <c r="B303" s="114">
        <v>11</v>
      </c>
      <c r="C303" s="115">
        <v>3768160</v>
      </c>
      <c r="D303" s="115">
        <v>461982</v>
      </c>
      <c r="E303" s="115">
        <v>18682</v>
      </c>
      <c r="F303" s="115">
        <v>2830</v>
      </c>
      <c r="G303" s="116">
        <v>236</v>
      </c>
      <c r="H303" s="116">
        <v>23</v>
      </c>
      <c r="I303" s="116">
        <v>4</v>
      </c>
      <c r="J303" s="115">
        <f t="shared" si="10"/>
        <v>4251917</v>
      </c>
      <c r="K303" s="117">
        <v>4190790.8099999996</v>
      </c>
      <c r="L303" s="117">
        <v>3587210.9739999999</v>
      </c>
      <c r="M303" s="117">
        <v>405857.88900000002</v>
      </c>
      <c r="N303" s="117">
        <v>25226.362000000001</v>
      </c>
      <c r="O303" s="117">
        <v>1871.2570000000001</v>
      </c>
      <c r="P303" s="117">
        <v>7971.6</v>
      </c>
      <c r="Q303" s="117">
        <v>140915.44</v>
      </c>
      <c r="R303" s="117">
        <v>8359844.3320000004</v>
      </c>
      <c r="S303" s="118">
        <v>8129488</v>
      </c>
      <c r="T303" s="120">
        <v>0</v>
      </c>
      <c r="U303" s="118">
        <f t="shared" si="11"/>
        <v>8129488</v>
      </c>
      <c r="V303" s="118">
        <v>7935526.892</v>
      </c>
      <c r="W303" s="146">
        <f t="shared" si="12"/>
        <v>1866.3427243219699</v>
      </c>
      <c r="X303" s="237">
        <v>0</v>
      </c>
      <c r="Y303" s="146"/>
      <c r="Z303" s="146"/>
      <c r="AD303" s="118">
        <v>359862</v>
      </c>
      <c r="AE303" s="118">
        <v>91001</v>
      </c>
      <c r="AF303" s="118">
        <v>3171</v>
      </c>
      <c r="AG303" s="118">
        <v>477453818</v>
      </c>
      <c r="AH303" s="118">
        <v>1876486128</v>
      </c>
      <c r="AI303" s="118">
        <v>1221065290</v>
      </c>
    </row>
    <row r="304" spans="1:35" x14ac:dyDescent="0.25">
      <c r="A304" s="114">
        <v>2004</v>
      </c>
      <c r="B304" s="114">
        <v>12</v>
      </c>
      <c r="C304" s="115">
        <v>3773579</v>
      </c>
      <c r="D304" s="115">
        <v>462054</v>
      </c>
      <c r="E304" s="115">
        <v>18271</v>
      </c>
      <c r="F304" s="115">
        <v>2846</v>
      </c>
      <c r="G304" s="116">
        <v>234</v>
      </c>
      <c r="H304" s="116">
        <v>23</v>
      </c>
      <c r="I304" s="116">
        <v>4</v>
      </c>
      <c r="J304" s="115">
        <f t="shared" si="10"/>
        <v>4257011</v>
      </c>
      <c r="K304" s="117">
        <v>3960930.5609999998</v>
      </c>
      <c r="L304" s="117">
        <v>3581612.4230000004</v>
      </c>
      <c r="M304" s="117">
        <v>373677.56700000004</v>
      </c>
      <c r="N304" s="117">
        <v>42759.711000000003</v>
      </c>
      <c r="O304" s="117">
        <v>6836.0889999999999</v>
      </c>
      <c r="P304" s="117">
        <v>7922.6220000000003</v>
      </c>
      <c r="Q304" s="117">
        <v>120334.735</v>
      </c>
      <c r="R304" s="117">
        <v>8094073.7080000006</v>
      </c>
      <c r="S304" s="118">
        <v>8118031</v>
      </c>
      <c r="T304" s="120">
        <v>0</v>
      </c>
      <c r="U304" s="118">
        <f t="shared" si="11"/>
        <v>8118031</v>
      </c>
      <c r="V304" s="118">
        <v>7278746.9730000002</v>
      </c>
      <c r="W304" s="146">
        <f t="shared" si="12"/>
        <v>1709.8273441880644</v>
      </c>
      <c r="X304" s="237">
        <v>0</v>
      </c>
      <c r="Y304" s="146"/>
      <c r="Z304" s="146"/>
      <c r="AD304" s="118">
        <v>359841</v>
      </c>
      <c r="AE304" s="118">
        <v>91068</v>
      </c>
      <c r="AF304" s="118">
        <v>3181</v>
      </c>
      <c r="AG304" s="118">
        <v>472473015</v>
      </c>
      <c r="AH304" s="118">
        <v>1903306247</v>
      </c>
      <c r="AI304" s="118">
        <v>1193277743</v>
      </c>
    </row>
    <row r="305" spans="1:35" x14ac:dyDescent="0.25">
      <c r="A305" s="114">
        <v>2005</v>
      </c>
      <c r="B305" s="114">
        <v>1</v>
      </c>
      <c r="C305" s="115">
        <v>3786666</v>
      </c>
      <c r="D305" s="115">
        <v>463480</v>
      </c>
      <c r="E305" s="115">
        <v>19197</v>
      </c>
      <c r="F305" s="115">
        <v>2857</v>
      </c>
      <c r="G305" s="116">
        <v>232</v>
      </c>
      <c r="H305" s="116">
        <v>23</v>
      </c>
      <c r="I305" s="116">
        <v>4</v>
      </c>
      <c r="J305" s="115">
        <f t="shared" si="10"/>
        <v>4272459</v>
      </c>
      <c r="K305" s="117">
        <v>4149468.6710000001</v>
      </c>
      <c r="L305" s="117">
        <v>3437353.0949999997</v>
      </c>
      <c r="M305" s="117">
        <v>346316.72700000001</v>
      </c>
      <c r="N305" s="117">
        <v>42272.153000000006</v>
      </c>
      <c r="O305" s="117">
        <v>3773.7400000000002</v>
      </c>
      <c r="P305" s="117">
        <v>8299.9</v>
      </c>
      <c r="Q305" s="117">
        <v>122262.02499999999</v>
      </c>
      <c r="R305" s="117">
        <v>8109746.3110000007</v>
      </c>
      <c r="S305" s="118">
        <v>8045152</v>
      </c>
      <c r="T305" s="120">
        <v>0</v>
      </c>
      <c r="U305" s="118">
        <f t="shared" si="11"/>
        <v>8045152</v>
      </c>
      <c r="V305" s="118">
        <v>7486343.2860000003</v>
      </c>
      <c r="W305" s="146">
        <f t="shared" si="12"/>
        <v>1752.2345550743075</v>
      </c>
      <c r="X305" s="237">
        <v>0</v>
      </c>
      <c r="Y305" s="146"/>
      <c r="Z305" s="146"/>
      <c r="AD305" s="118">
        <v>360989</v>
      </c>
      <c r="AE305" s="118">
        <v>91332</v>
      </c>
      <c r="AF305" s="118">
        <v>3185</v>
      </c>
      <c r="AG305" s="118">
        <v>455658325</v>
      </c>
      <c r="AH305" s="118">
        <v>1824073673</v>
      </c>
      <c r="AI305" s="118">
        <v>1145142271</v>
      </c>
    </row>
    <row r="306" spans="1:35" x14ac:dyDescent="0.25">
      <c r="A306" s="114">
        <v>2005</v>
      </c>
      <c r="B306" s="114">
        <v>2</v>
      </c>
      <c r="C306" s="115">
        <v>3800127</v>
      </c>
      <c r="D306" s="115">
        <v>465109</v>
      </c>
      <c r="E306" s="115">
        <v>19626</v>
      </c>
      <c r="F306" s="115">
        <v>2866</v>
      </c>
      <c r="G306" s="116">
        <v>233</v>
      </c>
      <c r="H306" s="116">
        <v>23</v>
      </c>
      <c r="I306" s="116">
        <v>4</v>
      </c>
      <c r="J306" s="115">
        <f t="shared" si="10"/>
        <v>4287988</v>
      </c>
      <c r="K306" s="117">
        <v>3687635.84</v>
      </c>
      <c r="L306" s="117">
        <v>3190334.4839999997</v>
      </c>
      <c r="M306" s="117">
        <v>313708.93299999996</v>
      </c>
      <c r="N306" s="117">
        <v>31437.713999999996</v>
      </c>
      <c r="O306" s="117">
        <v>4016.1570000000002</v>
      </c>
      <c r="P306" s="117">
        <v>7220.15</v>
      </c>
      <c r="Q306" s="117">
        <v>117844.863</v>
      </c>
      <c r="R306" s="117">
        <v>7352198.1409999989</v>
      </c>
      <c r="S306" s="118">
        <v>7099617</v>
      </c>
      <c r="T306" s="120">
        <v>0</v>
      </c>
      <c r="U306" s="118">
        <f t="shared" si="11"/>
        <v>7099617</v>
      </c>
      <c r="V306" s="118">
        <v>6398482.2779999999</v>
      </c>
      <c r="W306" s="146">
        <f t="shared" si="12"/>
        <v>1492.1889349400556</v>
      </c>
      <c r="X306" s="237">
        <v>0</v>
      </c>
      <c r="Y306" s="146"/>
      <c r="Z306" s="146"/>
      <c r="AD306" s="118">
        <v>362316</v>
      </c>
      <c r="AE306" s="118">
        <v>91617</v>
      </c>
      <c r="AF306" s="118">
        <v>3179</v>
      </c>
      <c r="AG306" s="118">
        <v>418408834</v>
      </c>
      <c r="AH306" s="118">
        <v>1680087162</v>
      </c>
      <c r="AI306" s="118">
        <v>1079302730</v>
      </c>
    </row>
    <row r="307" spans="1:35" x14ac:dyDescent="0.25">
      <c r="A307" s="114">
        <v>2005</v>
      </c>
      <c r="B307" s="114">
        <v>3</v>
      </c>
      <c r="C307" s="115">
        <v>3810317</v>
      </c>
      <c r="D307" s="115">
        <v>466575</v>
      </c>
      <c r="E307" s="115">
        <v>19843</v>
      </c>
      <c r="F307" s="115">
        <v>2869</v>
      </c>
      <c r="G307" s="116">
        <v>233</v>
      </c>
      <c r="H307" s="116">
        <v>23</v>
      </c>
      <c r="I307" s="116">
        <v>4</v>
      </c>
      <c r="J307" s="115">
        <f t="shared" si="10"/>
        <v>4299864</v>
      </c>
      <c r="K307" s="117">
        <v>3559528.372</v>
      </c>
      <c r="L307" s="117">
        <v>3185387.2119999998</v>
      </c>
      <c r="M307" s="117">
        <v>323929.19700000004</v>
      </c>
      <c r="N307" s="117">
        <v>36216.087</v>
      </c>
      <c r="O307" s="117">
        <v>3933.5289999999995</v>
      </c>
      <c r="P307" s="117">
        <v>7998.55</v>
      </c>
      <c r="Q307" s="117">
        <v>110314.51300000001</v>
      </c>
      <c r="R307" s="117">
        <v>7227307.46</v>
      </c>
      <c r="S307" s="118">
        <v>8340298</v>
      </c>
      <c r="T307" s="120">
        <v>0</v>
      </c>
      <c r="U307" s="118">
        <f t="shared" si="11"/>
        <v>8340298</v>
      </c>
      <c r="V307" s="118">
        <v>7686408.9469999997</v>
      </c>
      <c r="W307" s="146">
        <f t="shared" si="12"/>
        <v>1787.5951651914247</v>
      </c>
      <c r="X307" s="237">
        <v>0</v>
      </c>
      <c r="Y307" s="146"/>
      <c r="Z307" s="146"/>
      <c r="AD307" s="118">
        <v>363542</v>
      </c>
      <c r="AE307" s="118">
        <v>91923</v>
      </c>
      <c r="AF307" s="118">
        <v>3105</v>
      </c>
      <c r="AG307" s="118">
        <v>422422346</v>
      </c>
      <c r="AH307" s="118">
        <v>1713252195</v>
      </c>
      <c r="AI307" s="118">
        <v>1037182655</v>
      </c>
    </row>
    <row r="308" spans="1:35" x14ac:dyDescent="0.25">
      <c r="A308" s="114">
        <v>2005</v>
      </c>
      <c r="B308" s="114">
        <v>4</v>
      </c>
      <c r="C308" s="115">
        <v>3819071</v>
      </c>
      <c r="D308" s="115">
        <v>467914</v>
      </c>
      <c r="E308" s="115">
        <v>20057</v>
      </c>
      <c r="F308" s="115">
        <v>2878</v>
      </c>
      <c r="G308" s="116">
        <v>233</v>
      </c>
      <c r="H308" s="116">
        <v>23</v>
      </c>
      <c r="I308" s="116">
        <v>4</v>
      </c>
      <c r="J308" s="115">
        <f t="shared" si="10"/>
        <v>4310180</v>
      </c>
      <c r="K308" s="117">
        <v>3673648.0239999997</v>
      </c>
      <c r="L308" s="117">
        <v>3283199.2620000001</v>
      </c>
      <c r="M308" s="117">
        <v>321775.47100000002</v>
      </c>
      <c r="N308" s="117">
        <v>28119.7</v>
      </c>
      <c r="O308" s="117">
        <v>3911.59</v>
      </c>
      <c r="P308" s="117">
        <v>7541.3379999999997</v>
      </c>
      <c r="Q308" s="117">
        <v>125048.008</v>
      </c>
      <c r="R308" s="117">
        <v>7443243.3930000011</v>
      </c>
      <c r="S308" s="118">
        <v>8001649</v>
      </c>
      <c r="T308" s="120">
        <v>0</v>
      </c>
      <c r="U308" s="118">
        <f t="shared" si="11"/>
        <v>8001649</v>
      </c>
      <c r="V308" s="118">
        <v>7507031.3849999998</v>
      </c>
      <c r="W308" s="146">
        <f t="shared" si="12"/>
        <v>1741.6995002060241</v>
      </c>
      <c r="X308" s="237">
        <v>0</v>
      </c>
      <c r="Y308" s="146"/>
      <c r="Z308" s="146"/>
      <c r="AD308" s="118">
        <v>364708</v>
      </c>
      <c r="AE308" s="118">
        <v>92114</v>
      </c>
      <c r="AF308" s="118">
        <v>3084</v>
      </c>
      <c r="AG308" s="118">
        <v>443536510</v>
      </c>
      <c r="AH308" s="118">
        <v>1776286570</v>
      </c>
      <c r="AI308" s="118">
        <v>1050952016</v>
      </c>
    </row>
    <row r="309" spans="1:35" x14ac:dyDescent="0.25">
      <c r="A309" s="114">
        <v>2005</v>
      </c>
      <c r="B309" s="114">
        <v>5</v>
      </c>
      <c r="C309" s="115">
        <v>3820847</v>
      </c>
      <c r="D309" s="115">
        <v>469571</v>
      </c>
      <c r="E309" s="115">
        <v>20432</v>
      </c>
      <c r="F309" s="115">
        <v>2886</v>
      </c>
      <c r="G309" s="116">
        <v>233</v>
      </c>
      <c r="H309" s="116">
        <v>23</v>
      </c>
      <c r="I309" s="116">
        <v>4</v>
      </c>
      <c r="J309" s="115">
        <f t="shared" si="10"/>
        <v>4313996</v>
      </c>
      <c r="K309" s="117">
        <v>3875024.9270000001</v>
      </c>
      <c r="L309" s="117">
        <v>3457905.0040000002</v>
      </c>
      <c r="M309" s="117">
        <v>305838.58100000001</v>
      </c>
      <c r="N309" s="117">
        <v>40374.649000000005</v>
      </c>
      <c r="O309" s="117">
        <v>4118.6120000000001</v>
      </c>
      <c r="P309" s="117">
        <v>7617.75</v>
      </c>
      <c r="Q309" s="117">
        <v>120445.97</v>
      </c>
      <c r="R309" s="117">
        <v>7811325.4929999998</v>
      </c>
      <c r="S309" s="118">
        <v>9672947</v>
      </c>
      <c r="T309" s="120">
        <v>0</v>
      </c>
      <c r="U309" s="118">
        <f t="shared" si="11"/>
        <v>9672947</v>
      </c>
      <c r="V309" s="118">
        <v>8418507.523</v>
      </c>
      <c r="W309" s="146">
        <f t="shared" si="12"/>
        <v>1951.4425439361039</v>
      </c>
      <c r="X309" s="237">
        <v>0</v>
      </c>
      <c r="Y309" s="146"/>
      <c r="Z309" s="146"/>
      <c r="AD309" s="118">
        <v>366140</v>
      </c>
      <c r="AE309" s="118">
        <v>92275</v>
      </c>
      <c r="AF309" s="118">
        <v>3127</v>
      </c>
      <c r="AG309" s="118">
        <v>463949898</v>
      </c>
      <c r="AH309" s="118">
        <v>1856773226</v>
      </c>
      <c r="AI309" s="118">
        <v>1124481674</v>
      </c>
    </row>
    <row r="310" spans="1:35" x14ac:dyDescent="0.25">
      <c r="A310" s="114">
        <v>2005</v>
      </c>
      <c r="B310" s="114">
        <v>6</v>
      </c>
      <c r="C310" s="115">
        <v>3826539</v>
      </c>
      <c r="D310" s="115">
        <v>470491</v>
      </c>
      <c r="E310" s="115">
        <v>20725</v>
      </c>
      <c r="F310" s="115">
        <v>2892</v>
      </c>
      <c r="G310" s="116">
        <v>232</v>
      </c>
      <c r="H310" s="116">
        <v>23</v>
      </c>
      <c r="I310" s="116">
        <v>4</v>
      </c>
      <c r="J310" s="115">
        <f t="shared" si="10"/>
        <v>4320906</v>
      </c>
      <c r="K310" s="117">
        <v>4957547.0090000005</v>
      </c>
      <c r="L310" s="117">
        <v>3854396.9540000004</v>
      </c>
      <c r="M310" s="117">
        <v>320598.413</v>
      </c>
      <c r="N310" s="117">
        <v>32342.498</v>
      </c>
      <c r="O310" s="117">
        <v>4255.6570000000002</v>
      </c>
      <c r="P310" s="117">
        <v>8394.4</v>
      </c>
      <c r="Q310" s="117">
        <v>129911.565</v>
      </c>
      <c r="R310" s="117">
        <v>9307446.4960000012</v>
      </c>
      <c r="S310" s="118">
        <v>10062235.75</v>
      </c>
      <c r="T310" s="120">
        <v>0</v>
      </c>
      <c r="U310" s="118">
        <f t="shared" si="11"/>
        <v>10062235.75</v>
      </c>
      <c r="V310" s="118">
        <v>9548115.9309999999</v>
      </c>
      <c r="W310" s="146">
        <f t="shared" si="12"/>
        <v>2209.7506333168399</v>
      </c>
      <c r="X310" s="237">
        <v>0</v>
      </c>
      <c r="Y310" s="146"/>
      <c r="Z310" s="146"/>
      <c r="AD310" s="118">
        <v>366683</v>
      </c>
      <c r="AE310" s="118">
        <v>92590</v>
      </c>
      <c r="AF310" s="118">
        <v>3185</v>
      </c>
      <c r="AG310" s="118">
        <v>532446296</v>
      </c>
      <c r="AH310" s="118">
        <v>2073050948</v>
      </c>
      <c r="AI310" s="118">
        <v>1236486729</v>
      </c>
    </row>
    <row r="311" spans="1:35" x14ac:dyDescent="0.25">
      <c r="A311" s="114">
        <v>2005</v>
      </c>
      <c r="B311" s="114">
        <v>7</v>
      </c>
      <c r="C311" s="115">
        <v>3832397</v>
      </c>
      <c r="D311" s="115">
        <v>471476</v>
      </c>
      <c r="E311" s="115">
        <v>20762</v>
      </c>
      <c r="F311" s="115">
        <v>2900</v>
      </c>
      <c r="G311" s="116">
        <v>232</v>
      </c>
      <c r="H311" s="116">
        <v>23</v>
      </c>
      <c r="I311" s="116">
        <v>4</v>
      </c>
      <c r="J311" s="115">
        <f t="shared" si="10"/>
        <v>4327794</v>
      </c>
      <c r="K311" s="117">
        <v>5661222.5209999997</v>
      </c>
      <c r="L311" s="117">
        <v>4049292.96</v>
      </c>
      <c r="M311" s="117">
        <v>308745.90100000001</v>
      </c>
      <c r="N311" s="117">
        <v>37072.879999999997</v>
      </c>
      <c r="O311" s="117">
        <v>4297.402</v>
      </c>
      <c r="P311" s="117">
        <v>8081.8670000000002</v>
      </c>
      <c r="Q311" s="117">
        <v>132228.992</v>
      </c>
      <c r="R311" s="117">
        <v>10200942.523000002</v>
      </c>
      <c r="S311" s="118">
        <v>11950858</v>
      </c>
      <c r="T311" s="120">
        <v>0</v>
      </c>
      <c r="U311" s="118">
        <f t="shared" si="11"/>
        <v>11950858</v>
      </c>
      <c r="V311" s="118">
        <v>10545023.530999999</v>
      </c>
      <c r="W311" s="146">
        <f t="shared" si="12"/>
        <v>2436.583921816909</v>
      </c>
      <c r="X311" s="237">
        <v>0</v>
      </c>
      <c r="Y311" s="146"/>
      <c r="Z311" s="146"/>
      <c r="AD311" s="118">
        <v>367431</v>
      </c>
      <c r="AE311" s="118">
        <v>92760</v>
      </c>
      <c r="AF311" s="118">
        <v>3241</v>
      </c>
      <c r="AG311" s="118">
        <v>568978428</v>
      </c>
      <c r="AH311" s="118">
        <v>2165648579</v>
      </c>
      <c r="AI311" s="118">
        <v>1301674593</v>
      </c>
    </row>
    <row r="312" spans="1:35" x14ac:dyDescent="0.25">
      <c r="A312" s="114">
        <v>2005</v>
      </c>
      <c r="B312" s="114">
        <v>8</v>
      </c>
      <c r="C312" s="115">
        <v>3843228</v>
      </c>
      <c r="D312" s="115">
        <v>472697</v>
      </c>
      <c r="E312" s="115">
        <v>21212</v>
      </c>
      <c r="F312" s="115">
        <v>2910</v>
      </c>
      <c r="G312" s="116">
        <v>232</v>
      </c>
      <c r="H312" s="116">
        <v>23</v>
      </c>
      <c r="I312" s="116">
        <v>4</v>
      </c>
      <c r="J312" s="115">
        <f t="shared" si="10"/>
        <v>4340306</v>
      </c>
      <c r="K312" s="117">
        <v>5952934.1329999994</v>
      </c>
      <c r="L312" s="117">
        <v>4079774.6209999998</v>
      </c>
      <c r="M312" s="117">
        <v>343866.54399999994</v>
      </c>
      <c r="N312" s="117">
        <v>42445.499000000003</v>
      </c>
      <c r="O312" s="117">
        <v>4360.6330000000007</v>
      </c>
      <c r="P312" s="117">
        <v>7723.45</v>
      </c>
      <c r="Q312" s="117">
        <v>151366.29500000001</v>
      </c>
      <c r="R312" s="117">
        <v>10582471.174999997</v>
      </c>
      <c r="S312" s="118">
        <v>11930141.24</v>
      </c>
      <c r="T312" s="120">
        <v>0</v>
      </c>
      <c r="U312" s="118">
        <f t="shared" si="11"/>
        <v>11930141.24</v>
      </c>
      <c r="V312" s="118">
        <v>10879932.880000001</v>
      </c>
      <c r="W312" s="146">
        <f t="shared" si="12"/>
        <v>2506.7225460348154</v>
      </c>
      <c r="X312" s="237">
        <v>0</v>
      </c>
      <c r="Y312" s="146"/>
      <c r="Z312" s="146"/>
      <c r="AD312" s="118">
        <v>368141</v>
      </c>
      <c r="AE312" s="118">
        <v>93189</v>
      </c>
      <c r="AF312" s="118">
        <v>3303</v>
      </c>
      <c r="AG312" s="118">
        <v>583361795</v>
      </c>
      <c r="AH312" s="118">
        <v>2115287846</v>
      </c>
      <c r="AI312" s="118">
        <v>1368491786</v>
      </c>
    </row>
    <row r="313" spans="1:35" x14ac:dyDescent="0.25">
      <c r="A313" s="114">
        <v>2005</v>
      </c>
      <c r="B313" s="114">
        <v>9</v>
      </c>
      <c r="C313" s="115">
        <v>3845823</v>
      </c>
      <c r="D313" s="115">
        <v>473026</v>
      </c>
      <c r="E313" s="115">
        <v>21072</v>
      </c>
      <c r="F313" s="115">
        <v>2916</v>
      </c>
      <c r="G313" s="116">
        <v>231</v>
      </c>
      <c r="H313" s="116">
        <v>23</v>
      </c>
      <c r="I313" s="116">
        <v>4</v>
      </c>
      <c r="J313" s="115">
        <f t="shared" si="10"/>
        <v>4343095</v>
      </c>
      <c r="K313" s="117">
        <v>5901465.3209999995</v>
      </c>
      <c r="L313" s="117">
        <v>4176606.6670000004</v>
      </c>
      <c r="M313" s="117">
        <v>297907.60500000004</v>
      </c>
      <c r="N313" s="117">
        <v>32265.781999999999</v>
      </c>
      <c r="O313" s="117">
        <v>4636.6309999999994</v>
      </c>
      <c r="P313" s="117">
        <v>8198.4</v>
      </c>
      <c r="Q313" s="117">
        <v>149940.35399999999</v>
      </c>
      <c r="R313" s="117">
        <v>10571020.76</v>
      </c>
      <c r="S313" s="118">
        <v>10884625</v>
      </c>
      <c r="T313" s="120">
        <v>0</v>
      </c>
      <c r="U313" s="118">
        <f t="shared" si="11"/>
        <v>10884625</v>
      </c>
      <c r="V313" s="118">
        <v>10233268.405999999</v>
      </c>
      <c r="W313" s="146">
        <f t="shared" si="12"/>
        <v>2356.2178195207052</v>
      </c>
      <c r="X313" s="237">
        <v>0</v>
      </c>
      <c r="Y313" s="146"/>
      <c r="Z313" s="146"/>
      <c r="AD313" s="118">
        <v>368229</v>
      </c>
      <c r="AE313" s="118">
        <v>93393</v>
      </c>
      <c r="AF313" s="118">
        <v>3331</v>
      </c>
      <c r="AG313" s="118">
        <v>580939969</v>
      </c>
      <c r="AH313" s="118">
        <v>2214469193</v>
      </c>
      <c r="AI313" s="118">
        <v>1368400541</v>
      </c>
    </row>
    <row r="314" spans="1:35" x14ac:dyDescent="0.25">
      <c r="A314" s="114">
        <v>2005</v>
      </c>
      <c r="B314" s="114">
        <v>10</v>
      </c>
      <c r="C314" s="115">
        <v>3846999</v>
      </c>
      <c r="D314" s="115">
        <v>473428</v>
      </c>
      <c r="E314" s="115">
        <v>21058</v>
      </c>
      <c r="F314" s="115">
        <v>2925</v>
      </c>
      <c r="G314" s="116">
        <v>231</v>
      </c>
      <c r="H314" s="116">
        <v>23</v>
      </c>
      <c r="I314" s="116">
        <v>4</v>
      </c>
      <c r="J314" s="115">
        <f t="shared" si="10"/>
        <v>4344668</v>
      </c>
      <c r="K314" s="117">
        <v>5244908.2250000006</v>
      </c>
      <c r="L314" s="117">
        <v>3916389.5940000005</v>
      </c>
      <c r="M314" s="117">
        <v>377598.94200000004</v>
      </c>
      <c r="N314" s="117">
        <v>37587.832000000002</v>
      </c>
      <c r="O314" s="117">
        <v>1574.867</v>
      </c>
      <c r="P314" s="117">
        <v>8024.8</v>
      </c>
      <c r="Q314" s="117">
        <v>142227.421</v>
      </c>
      <c r="R314" s="117">
        <v>9728311.6810000036</v>
      </c>
      <c r="S314" s="118">
        <v>9187793</v>
      </c>
      <c r="T314" s="120">
        <v>0</v>
      </c>
      <c r="U314" s="118">
        <f t="shared" si="11"/>
        <v>9187793</v>
      </c>
      <c r="V314" s="118">
        <v>8534426.2599999998</v>
      </c>
      <c r="W314" s="146">
        <f t="shared" si="12"/>
        <v>1964.3466698460456</v>
      </c>
      <c r="X314" s="237">
        <v>0</v>
      </c>
      <c r="Y314" s="146"/>
      <c r="Z314" s="146"/>
      <c r="AD314" s="118">
        <v>368706</v>
      </c>
      <c r="AE314" s="118">
        <v>93320</v>
      </c>
      <c r="AF314" s="118">
        <v>3320</v>
      </c>
      <c r="AG314" s="118">
        <v>542704615</v>
      </c>
      <c r="AH314" s="118">
        <v>2096537484</v>
      </c>
      <c r="AI314" s="118">
        <v>1264518631</v>
      </c>
    </row>
    <row r="315" spans="1:35" x14ac:dyDescent="0.25">
      <c r="A315" s="114">
        <v>2005</v>
      </c>
      <c r="B315" s="114">
        <v>11</v>
      </c>
      <c r="C315" s="115">
        <v>3849102</v>
      </c>
      <c r="D315" s="115">
        <v>472696</v>
      </c>
      <c r="E315" s="115">
        <v>20762</v>
      </c>
      <c r="F315" s="115">
        <v>2928</v>
      </c>
      <c r="G315" s="116">
        <v>231</v>
      </c>
      <c r="H315" s="116">
        <v>23</v>
      </c>
      <c r="I315" s="116">
        <v>4</v>
      </c>
      <c r="J315" s="115">
        <f t="shared" si="10"/>
        <v>4345746</v>
      </c>
      <c r="K315" s="117">
        <v>3800106.1919999998</v>
      </c>
      <c r="L315" s="117">
        <v>3247343.8969999999</v>
      </c>
      <c r="M315" s="117">
        <v>322749.16899999999</v>
      </c>
      <c r="N315" s="117">
        <v>36529.476000000002</v>
      </c>
      <c r="O315" s="117">
        <v>6491.1819999999998</v>
      </c>
      <c r="P315" s="117">
        <v>6849.0219999999999</v>
      </c>
      <c r="Q315" s="117">
        <v>129127.895</v>
      </c>
      <c r="R315" s="117">
        <v>7549196.8329999987</v>
      </c>
      <c r="S315" s="118">
        <v>8250008</v>
      </c>
      <c r="T315" s="120">
        <v>0</v>
      </c>
      <c r="U315" s="118">
        <f t="shared" si="11"/>
        <v>8250008</v>
      </c>
      <c r="V315" s="118">
        <v>7620369.9380000001</v>
      </c>
      <c r="W315" s="146">
        <f t="shared" si="12"/>
        <v>1753.5256207110317</v>
      </c>
      <c r="X315" s="237">
        <v>0</v>
      </c>
      <c r="Y315" s="146"/>
      <c r="Z315" s="146"/>
      <c r="AD315" s="118">
        <v>367978</v>
      </c>
      <c r="AE315" s="118">
        <v>93332</v>
      </c>
      <c r="AF315" s="118">
        <v>3312</v>
      </c>
      <c r="AG315" s="118">
        <v>421937871</v>
      </c>
      <c r="AH315" s="118">
        <v>1700367251</v>
      </c>
      <c r="AI315" s="118">
        <v>1112134542</v>
      </c>
    </row>
    <row r="316" spans="1:35" x14ac:dyDescent="0.25">
      <c r="A316" s="114">
        <v>2005</v>
      </c>
      <c r="B316" s="114">
        <v>12</v>
      </c>
      <c r="C316" s="115">
        <v>3859377</v>
      </c>
      <c r="D316" s="115">
        <v>473207</v>
      </c>
      <c r="E316" s="115">
        <v>19960</v>
      </c>
      <c r="F316" s="115">
        <v>2938</v>
      </c>
      <c r="G316" s="116">
        <v>231</v>
      </c>
      <c r="H316" s="116">
        <v>23</v>
      </c>
      <c r="I316" s="116">
        <v>4</v>
      </c>
      <c r="J316" s="115">
        <f t="shared" si="10"/>
        <v>4355740</v>
      </c>
      <c r="K316" s="117">
        <v>3884698.44</v>
      </c>
      <c r="L316" s="117">
        <v>3589799.4899999998</v>
      </c>
      <c r="M316" s="117">
        <v>329672.21900000004</v>
      </c>
      <c r="N316" s="117">
        <v>27499.935000000001</v>
      </c>
      <c r="O316" s="117">
        <v>3702.5909999999994</v>
      </c>
      <c r="P316" s="117">
        <v>8572.9</v>
      </c>
      <c r="Q316" s="117">
        <v>75574.524999999994</v>
      </c>
      <c r="R316" s="117">
        <v>7919520.1000000006</v>
      </c>
      <c r="S316" s="118">
        <v>8017565</v>
      </c>
      <c r="T316" s="120">
        <v>0</v>
      </c>
      <c r="U316" s="118">
        <f t="shared" si="11"/>
        <v>8017565</v>
      </c>
      <c r="V316" s="118">
        <v>7121672.5750000002</v>
      </c>
      <c r="W316" s="146">
        <f t="shared" si="12"/>
        <v>1635.0101509825206</v>
      </c>
      <c r="X316" s="237">
        <v>0</v>
      </c>
      <c r="Y316" s="146"/>
      <c r="Z316" s="146"/>
      <c r="AD316" s="118">
        <v>368357</v>
      </c>
      <c r="AE316" s="118">
        <v>93450</v>
      </c>
      <c r="AF316" s="118">
        <v>3320</v>
      </c>
      <c r="AG316" s="118">
        <v>452717489</v>
      </c>
      <c r="AH316" s="118">
        <v>1874666857</v>
      </c>
      <c r="AI316" s="118">
        <v>1249623244</v>
      </c>
    </row>
    <row r="317" spans="1:35" x14ac:dyDescent="0.25">
      <c r="A317" s="114">
        <v>2006</v>
      </c>
      <c r="B317" s="114">
        <v>1</v>
      </c>
      <c r="C317" s="115">
        <v>3872326</v>
      </c>
      <c r="D317" s="115">
        <v>473930</v>
      </c>
      <c r="E317" s="115">
        <v>19782</v>
      </c>
      <c r="F317" s="115">
        <v>2941</v>
      </c>
      <c r="G317" s="116">
        <v>230</v>
      </c>
      <c r="H317" s="116">
        <v>23</v>
      </c>
      <c r="I317" s="116">
        <v>4</v>
      </c>
      <c r="J317" s="115">
        <f t="shared" si="10"/>
        <v>4369236</v>
      </c>
      <c r="K317" s="117">
        <v>4154739.5929999999</v>
      </c>
      <c r="L317" s="117">
        <v>3503155.5999999996</v>
      </c>
      <c r="M317" s="117">
        <v>317120.14600000001</v>
      </c>
      <c r="N317" s="117">
        <v>40395.045999999995</v>
      </c>
      <c r="O317" s="117">
        <v>1499.847</v>
      </c>
      <c r="P317" s="117">
        <v>8225.35</v>
      </c>
      <c r="Q317" s="117">
        <v>166563.50099999999</v>
      </c>
      <c r="R317" s="117">
        <v>8191699.0829999996</v>
      </c>
      <c r="S317" s="118">
        <v>8085609</v>
      </c>
      <c r="T317" s="120">
        <v>0</v>
      </c>
      <c r="U317" s="118">
        <f t="shared" si="11"/>
        <v>8085609</v>
      </c>
      <c r="V317" s="118">
        <v>7392240.5820000004</v>
      </c>
      <c r="W317" s="146">
        <f t="shared" si="12"/>
        <v>1691.8855721096982</v>
      </c>
      <c r="X317" s="237">
        <v>0</v>
      </c>
      <c r="Y317" s="146"/>
      <c r="Z317" s="146"/>
      <c r="AD317" s="118">
        <v>369243</v>
      </c>
      <c r="AE317" s="118">
        <v>93322</v>
      </c>
      <c r="AF317" s="118">
        <v>3283</v>
      </c>
      <c r="AG317" s="118">
        <v>457356455</v>
      </c>
      <c r="AH317" s="118">
        <v>1860552122</v>
      </c>
      <c r="AI317" s="118">
        <v>1172433959</v>
      </c>
    </row>
    <row r="318" spans="1:35" x14ac:dyDescent="0.25">
      <c r="A318" s="114">
        <v>2006</v>
      </c>
      <c r="B318" s="114">
        <v>2</v>
      </c>
      <c r="C318" s="115">
        <v>3879506</v>
      </c>
      <c r="D318" s="115">
        <v>474305</v>
      </c>
      <c r="E318" s="115">
        <v>20947</v>
      </c>
      <c r="F318" s="115">
        <v>2945</v>
      </c>
      <c r="G318" s="116">
        <v>228</v>
      </c>
      <c r="H318" s="116">
        <v>23</v>
      </c>
      <c r="I318" s="116">
        <v>4</v>
      </c>
      <c r="J318" s="115">
        <f t="shared" si="10"/>
        <v>4377958</v>
      </c>
      <c r="K318" s="117">
        <v>3662361.5239999997</v>
      </c>
      <c r="L318" s="117">
        <v>3223837.8550000004</v>
      </c>
      <c r="M318" s="117">
        <v>351422.44999999995</v>
      </c>
      <c r="N318" s="117">
        <v>32254.328000000001</v>
      </c>
      <c r="O318" s="117">
        <v>5831.5050000000001</v>
      </c>
      <c r="P318" s="117">
        <v>7973.7</v>
      </c>
      <c r="Q318" s="117">
        <v>106186.382</v>
      </c>
      <c r="R318" s="117">
        <v>7389867.7440000009</v>
      </c>
      <c r="S318" s="118">
        <v>7497291.5</v>
      </c>
      <c r="T318" s="120">
        <v>0</v>
      </c>
      <c r="U318" s="118">
        <f t="shared" si="11"/>
        <v>7497291.5</v>
      </c>
      <c r="V318" s="118">
        <v>6905086.3619999997</v>
      </c>
      <c r="W318" s="146">
        <f t="shared" si="12"/>
        <v>1577.2405013848934</v>
      </c>
      <c r="X318" s="237">
        <v>0</v>
      </c>
      <c r="Y318" s="146"/>
      <c r="Z318" s="146"/>
      <c r="AD318" s="118">
        <v>369607</v>
      </c>
      <c r="AE318" s="118">
        <v>93323</v>
      </c>
      <c r="AF318" s="118">
        <v>3295</v>
      </c>
      <c r="AG318" s="118">
        <v>419810733</v>
      </c>
      <c r="AH318" s="118">
        <v>1684723594</v>
      </c>
      <c r="AI318" s="118">
        <v>1106671729</v>
      </c>
    </row>
    <row r="319" spans="1:35" x14ac:dyDescent="0.25">
      <c r="A319" s="114">
        <v>2006</v>
      </c>
      <c r="B319" s="114">
        <v>3</v>
      </c>
      <c r="C319" s="115">
        <v>3890134</v>
      </c>
      <c r="D319" s="115">
        <v>475672</v>
      </c>
      <c r="E319" s="115">
        <v>21086</v>
      </c>
      <c r="F319" s="115">
        <v>2944</v>
      </c>
      <c r="G319" s="116">
        <v>230</v>
      </c>
      <c r="H319" s="116">
        <v>23</v>
      </c>
      <c r="I319" s="116">
        <v>4</v>
      </c>
      <c r="J319" s="115">
        <f t="shared" si="10"/>
        <v>4390093</v>
      </c>
      <c r="K319" s="117">
        <v>3556451.9299999997</v>
      </c>
      <c r="L319" s="117">
        <v>3266775.1219999995</v>
      </c>
      <c r="M319" s="117">
        <v>316265.67099999997</v>
      </c>
      <c r="N319" s="117">
        <v>39801.924000000006</v>
      </c>
      <c r="O319" s="117">
        <v>3990.5790000000002</v>
      </c>
      <c r="P319" s="117">
        <v>7719.95</v>
      </c>
      <c r="Q319" s="117">
        <v>99384.317999999999</v>
      </c>
      <c r="R319" s="117">
        <v>7290389.493999999</v>
      </c>
      <c r="S319" s="118">
        <v>8289372</v>
      </c>
      <c r="T319" s="120">
        <v>0</v>
      </c>
      <c r="U319" s="118">
        <f t="shared" si="11"/>
        <v>8289372</v>
      </c>
      <c r="V319" s="118">
        <v>7633857.176</v>
      </c>
      <c r="W319" s="146">
        <f t="shared" si="12"/>
        <v>1738.884377059326</v>
      </c>
      <c r="X319" s="237">
        <v>0</v>
      </c>
      <c r="Y319" s="146"/>
      <c r="Z319" s="146"/>
      <c r="AD319" s="118">
        <v>370837</v>
      </c>
      <c r="AE319" s="118">
        <v>93434</v>
      </c>
      <c r="AF319" s="118">
        <v>3302</v>
      </c>
      <c r="AG319" s="118">
        <v>431923697</v>
      </c>
      <c r="AH319" s="118">
        <v>1721471606</v>
      </c>
      <c r="AI319" s="118">
        <v>1100484400</v>
      </c>
    </row>
    <row r="320" spans="1:35" x14ac:dyDescent="0.25">
      <c r="A320" s="114">
        <v>2006</v>
      </c>
      <c r="B320" s="114">
        <v>4</v>
      </c>
      <c r="C320" s="115">
        <v>3898256</v>
      </c>
      <c r="D320" s="115">
        <v>475672</v>
      </c>
      <c r="E320" s="115">
        <v>21086</v>
      </c>
      <c r="F320" s="115">
        <v>2944</v>
      </c>
      <c r="G320" s="116">
        <v>230</v>
      </c>
      <c r="H320" s="116">
        <v>23</v>
      </c>
      <c r="I320" s="116">
        <v>4</v>
      </c>
      <c r="J320" s="115">
        <f t="shared" si="10"/>
        <v>4398215</v>
      </c>
      <c r="K320" s="117">
        <v>3819200.2560000001</v>
      </c>
      <c r="L320" s="117">
        <v>3425165.2299999995</v>
      </c>
      <c r="M320" s="117">
        <v>325978.179</v>
      </c>
      <c r="N320" s="117">
        <v>34942.094799999999</v>
      </c>
      <c r="O320" s="117">
        <v>3994.373</v>
      </c>
      <c r="P320" s="117">
        <v>7428.05</v>
      </c>
      <c r="Q320" s="117">
        <v>122994.696</v>
      </c>
      <c r="R320" s="117">
        <v>7739702.8787999991</v>
      </c>
      <c r="S320" s="118">
        <v>9064955</v>
      </c>
      <c r="T320" s="120">
        <v>0</v>
      </c>
      <c r="U320" s="118">
        <f t="shared" si="11"/>
        <v>9064955</v>
      </c>
      <c r="V320" s="118">
        <v>8435091.9440000001</v>
      </c>
      <c r="W320" s="146">
        <f t="shared" si="12"/>
        <v>1917.8461297104664</v>
      </c>
      <c r="X320" s="237">
        <v>0</v>
      </c>
      <c r="Y320" s="146"/>
      <c r="Z320" s="146"/>
      <c r="AD320" s="118">
        <v>371413</v>
      </c>
      <c r="AE320" s="118">
        <v>93588</v>
      </c>
      <c r="AF320" s="118">
        <v>3294</v>
      </c>
      <c r="AG320" s="118">
        <v>460920050</v>
      </c>
      <c r="AH320" s="118">
        <v>1823270632</v>
      </c>
      <c r="AI320" s="118">
        <v>1128916965</v>
      </c>
    </row>
    <row r="321" spans="1:35" x14ac:dyDescent="0.25">
      <c r="A321" s="114">
        <v>2006</v>
      </c>
      <c r="B321" s="114">
        <v>5</v>
      </c>
      <c r="C321" s="115">
        <v>3895260</v>
      </c>
      <c r="D321" s="115">
        <v>477188</v>
      </c>
      <c r="E321" s="115">
        <v>21551</v>
      </c>
      <c r="F321" s="115">
        <v>2958</v>
      </c>
      <c r="G321" s="116">
        <v>226</v>
      </c>
      <c r="H321" s="116">
        <v>23</v>
      </c>
      <c r="I321" s="116">
        <v>4</v>
      </c>
      <c r="J321" s="115">
        <f t="shared" si="10"/>
        <v>4397210</v>
      </c>
      <c r="K321" s="117">
        <v>4421975.0360000003</v>
      </c>
      <c r="L321" s="117">
        <v>3643835.4380000001</v>
      </c>
      <c r="M321" s="117">
        <v>330835.65000000002</v>
      </c>
      <c r="N321" s="117">
        <v>36894.514999999999</v>
      </c>
      <c r="O321" s="117">
        <v>4260.8447999999999</v>
      </c>
      <c r="P321" s="117">
        <v>7522.2</v>
      </c>
      <c r="Q321" s="117">
        <v>125786.3412</v>
      </c>
      <c r="R321" s="117">
        <v>8571110.0249999985</v>
      </c>
      <c r="S321" s="118">
        <v>10030370</v>
      </c>
      <c r="T321" s="120">
        <v>0</v>
      </c>
      <c r="U321" s="118">
        <f t="shared" si="11"/>
        <v>10030370</v>
      </c>
      <c r="V321" s="118">
        <v>8605357.0749999993</v>
      </c>
      <c r="W321" s="146">
        <f t="shared" si="12"/>
        <v>1957.0056701914805</v>
      </c>
      <c r="X321" s="237">
        <v>0</v>
      </c>
      <c r="Y321" s="146"/>
      <c r="Z321" s="146"/>
      <c r="AD321" s="118">
        <v>371907</v>
      </c>
      <c r="AE321" s="118">
        <v>93839</v>
      </c>
      <c r="AF321" s="118">
        <v>3306</v>
      </c>
      <c r="AG321" s="118">
        <v>502492999</v>
      </c>
      <c r="AH321" s="118">
        <v>1955048311</v>
      </c>
      <c r="AI321" s="118">
        <v>1172731158</v>
      </c>
    </row>
    <row r="322" spans="1:35" x14ac:dyDescent="0.25">
      <c r="A322" s="114">
        <v>2006</v>
      </c>
      <c r="B322" s="114">
        <v>6</v>
      </c>
      <c r="C322" s="115">
        <v>3900600</v>
      </c>
      <c r="D322" s="115">
        <v>478167</v>
      </c>
      <c r="E322" s="115">
        <v>21642</v>
      </c>
      <c r="F322" s="115">
        <v>2967</v>
      </c>
      <c r="G322" s="116">
        <v>225</v>
      </c>
      <c r="H322" s="116">
        <v>23</v>
      </c>
      <c r="I322" s="116">
        <v>4</v>
      </c>
      <c r="J322" s="115">
        <f t="shared" si="10"/>
        <v>4403628</v>
      </c>
      <c r="K322" s="117">
        <v>5205314.8929999992</v>
      </c>
      <c r="L322" s="117">
        <v>3940806.4420000003</v>
      </c>
      <c r="M322" s="117">
        <v>376496.80700000003</v>
      </c>
      <c r="N322" s="117">
        <v>25802.963</v>
      </c>
      <c r="O322" s="117">
        <v>4225.8509999999997</v>
      </c>
      <c r="P322" s="117">
        <v>8090.95</v>
      </c>
      <c r="Q322" s="117">
        <v>136715.774</v>
      </c>
      <c r="R322" s="117">
        <v>9697453.6799999978</v>
      </c>
      <c r="S322" s="118">
        <v>10714052</v>
      </c>
      <c r="T322" s="120">
        <v>0</v>
      </c>
      <c r="U322" s="118">
        <f t="shared" si="11"/>
        <v>10714052</v>
      </c>
      <c r="V322" s="118">
        <v>10169042.905999999</v>
      </c>
      <c r="W322" s="146">
        <f t="shared" si="12"/>
        <v>2309.2441375557946</v>
      </c>
      <c r="X322" s="237">
        <v>0</v>
      </c>
      <c r="Y322" s="146"/>
      <c r="Z322" s="146"/>
      <c r="AD322" s="118">
        <v>372609</v>
      </c>
      <c r="AE322" s="118">
        <v>94101</v>
      </c>
      <c r="AF322" s="118">
        <v>3314</v>
      </c>
      <c r="AG322" s="118">
        <v>549931355</v>
      </c>
      <c r="AH322" s="118">
        <v>2109880697</v>
      </c>
      <c r="AI322" s="118">
        <v>1268078335</v>
      </c>
    </row>
    <row r="323" spans="1:35" x14ac:dyDescent="0.25">
      <c r="A323" s="114">
        <v>2006</v>
      </c>
      <c r="B323" s="114">
        <v>7</v>
      </c>
      <c r="C323" s="115">
        <v>3902901</v>
      </c>
      <c r="D323" s="115">
        <v>478917</v>
      </c>
      <c r="E323" s="115">
        <v>21463</v>
      </c>
      <c r="F323" s="115">
        <v>2971</v>
      </c>
      <c r="G323" s="116">
        <v>226</v>
      </c>
      <c r="H323" s="116">
        <v>23</v>
      </c>
      <c r="I323" s="116">
        <v>4</v>
      </c>
      <c r="J323" s="115">
        <f t="shared" si="10"/>
        <v>4406505</v>
      </c>
      <c r="K323" s="117">
        <v>5542796.8660000004</v>
      </c>
      <c r="L323" s="117">
        <v>4068747.8820000002</v>
      </c>
      <c r="M323" s="117">
        <v>342353.68800000002</v>
      </c>
      <c r="N323" s="117">
        <v>43081.181999999993</v>
      </c>
      <c r="O323" s="117">
        <v>4219.3720000000003</v>
      </c>
      <c r="P323" s="117">
        <v>7928.9</v>
      </c>
      <c r="Q323" s="117">
        <v>138132.79199999999</v>
      </c>
      <c r="R323" s="117">
        <v>10147260.681999998</v>
      </c>
      <c r="S323" s="118">
        <v>11095796.958087891</v>
      </c>
      <c r="T323" s="120">
        <v>0</v>
      </c>
      <c r="U323" s="118">
        <f t="shared" si="11"/>
        <v>11095796.958087891</v>
      </c>
      <c r="V323" s="118">
        <v>9710710.8900000006</v>
      </c>
      <c r="W323" s="146">
        <f t="shared" si="12"/>
        <v>2203.7237458927166</v>
      </c>
      <c r="X323" s="237">
        <v>0</v>
      </c>
      <c r="Y323" s="146"/>
      <c r="Z323" s="146"/>
      <c r="AD323" s="118">
        <v>373259</v>
      </c>
      <c r="AE323" s="118">
        <v>94196</v>
      </c>
      <c r="AF323" s="118">
        <v>3313</v>
      </c>
      <c r="AG323" s="118">
        <v>568052139</v>
      </c>
      <c r="AH323" s="118">
        <v>2181537751</v>
      </c>
      <c r="AI323" s="118">
        <v>1306031739</v>
      </c>
    </row>
    <row r="324" spans="1:35" x14ac:dyDescent="0.25">
      <c r="A324" s="114">
        <v>2006</v>
      </c>
      <c r="B324" s="114">
        <v>8</v>
      </c>
      <c r="C324" s="115">
        <v>3911165</v>
      </c>
      <c r="D324" s="115">
        <v>480159</v>
      </c>
      <c r="E324" s="115">
        <v>21580</v>
      </c>
      <c r="F324" s="115">
        <v>2971</v>
      </c>
      <c r="G324" s="116">
        <v>225</v>
      </c>
      <c r="H324" s="116">
        <v>23</v>
      </c>
      <c r="I324" s="116">
        <v>4</v>
      </c>
      <c r="J324" s="115">
        <f t="shared" si="10"/>
        <v>4416127</v>
      </c>
      <c r="K324" s="117">
        <v>5644434.4840000002</v>
      </c>
      <c r="L324" s="117">
        <v>4061818.781</v>
      </c>
      <c r="M324" s="117">
        <v>341340.098</v>
      </c>
      <c r="N324" s="117">
        <v>24518.351999999999</v>
      </c>
      <c r="O324" s="117">
        <v>4356.8230000000003</v>
      </c>
      <c r="P324" s="117">
        <v>7647.15</v>
      </c>
      <c r="Q324" s="117">
        <v>146654.33900000001</v>
      </c>
      <c r="R324" s="117">
        <v>10230770.027000001</v>
      </c>
      <c r="S324" s="118">
        <v>11564017</v>
      </c>
      <c r="T324" s="120">
        <v>0</v>
      </c>
      <c r="U324" s="118">
        <f t="shared" si="11"/>
        <v>11564017</v>
      </c>
      <c r="V324" s="118">
        <v>10742001.687999999</v>
      </c>
      <c r="W324" s="146">
        <f t="shared" si="12"/>
        <v>2432.4507465032111</v>
      </c>
      <c r="X324" s="237">
        <v>0</v>
      </c>
      <c r="Y324" s="146"/>
      <c r="Z324" s="146"/>
      <c r="AD324" s="118">
        <v>374247</v>
      </c>
      <c r="AE324" s="118">
        <v>94433</v>
      </c>
      <c r="AF324" s="118">
        <v>3318</v>
      </c>
      <c r="AG324" s="118">
        <v>570820013</v>
      </c>
      <c r="AH324" s="118">
        <v>2176287801</v>
      </c>
      <c r="AI324" s="118">
        <v>1301212701</v>
      </c>
    </row>
    <row r="325" spans="1:35" x14ac:dyDescent="0.25">
      <c r="A325" s="114">
        <v>2006</v>
      </c>
      <c r="B325" s="114">
        <v>9</v>
      </c>
      <c r="C325" s="115">
        <v>3918631</v>
      </c>
      <c r="D325" s="115">
        <v>481898</v>
      </c>
      <c r="E325" s="115">
        <v>21474</v>
      </c>
      <c r="F325" s="115">
        <v>2967</v>
      </c>
      <c r="G325" s="116">
        <v>225</v>
      </c>
      <c r="H325" s="116">
        <v>23</v>
      </c>
      <c r="I325" s="116">
        <v>4</v>
      </c>
      <c r="J325" s="115">
        <f t="shared" si="10"/>
        <v>4425222</v>
      </c>
      <c r="K325" s="117">
        <v>5487448.0449999999</v>
      </c>
      <c r="L325" s="117">
        <v>4098954.4095000001</v>
      </c>
      <c r="M325" s="117">
        <v>329693.40599999996</v>
      </c>
      <c r="N325" s="117">
        <v>31441.519</v>
      </c>
      <c r="O325" s="117">
        <v>1462.0369999999998</v>
      </c>
      <c r="P325" s="117">
        <v>8140.3</v>
      </c>
      <c r="Q325" s="117">
        <v>148826.785</v>
      </c>
      <c r="R325" s="117">
        <v>10105966.501500001</v>
      </c>
      <c r="S325" s="118">
        <v>10520313</v>
      </c>
      <c r="T325" s="120">
        <v>0</v>
      </c>
      <c r="U325" s="118">
        <f t="shared" si="11"/>
        <v>10520313</v>
      </c>
      <c r="V325" s="118">
        <v>9884012.7280000001</v>
      </c>
      <c r="W325" s="146">
        <f t="shared" si="12"/>
        <v>2233.5651549821951</v>
      </c>
      <c r="X325" s="237">
        <v>0</v>
      </c>
      <c r="Y325" s="146"/>
      <c r="Z325" s="146"/>
      <c r="AD325" s="118">
        <v>375890</v>
      </c>
      <c r="AE325" s="118">
        <v>94539</v>
      </c>
      <c r="AF325" s="118">
        <v>3290</v>
      </c>
      <c r="AG325" s="118">
        <v>563317404</v>
      </c>
      <c r="AH325" s="118">
        <v>2190911413</v>
      </c>
      <c r="AI325" s="118">
        <v>1331512231</v>
      </c>
    </row>
    <row r="326" spans="1:35" x14ac:dyDescent="0.25">
      <c r="A326" s="114">
        <v>2006</v>
      </c>
      <c r="B326" s="114">
        <v>10</v>
      </c>
      <c r="C326" s="115">
        <v>3923143</v>
      </c>
      <c r="D326" s="115">
        <v>482394</v>
      </c>
      <c r="E326" s="115">
        <v>21214</v>
      </c>
      <c r="F326" s="115">
        <v>2974</v>
      </c>
      <c r="G326" s="116">
        <v>225</v>
      </c>
      <c r="H326" s="116">
        <v>23</v>
      </c>
      <c r="I326" s="116">
        <v>4</v>
      </c>
      <c r="J326" s="115">
        <f t="shared" ref="J326:J389" si="13">SUM(C326:I326)</f>
        <v>4429977</v>
      </c>
      <c r="K326" s="117">
        <v>5042900.7829999998</v>
      </c>
      <c r="L326" s="117">
        <v>3944288.2849999997</v>
      </c>
      <c r="M326" s="117">
        <v>341825.15700000001</v>
      </c>
      <c r="N326" s="117">
        <v>39721.248000000007</v>
      </c>
      <c r="O326" s="117">
        <v>6999.4940000000006</v>
      </c>
      <c r="P326" s="117">
        <v>7619.5</v>
      </c>
      <c r="Q326" s="117">
        <v>133687.78599999999</v>
      </c>
      <c r="R326" s="117">
        <v>9517042.2530000005</v>
      </c>
      <c r="S326" s="118">
        <v>9930813</v>
      </c>
      <c r="T326" s="120">
        <v>0</v>
      </c>
      <c r="U326" s="118">
        <f t="shared" si="11"/>
        <v>9930813</v>
      </c>
      <c r="V326" s="118">
        <v>8881389.4670000002</v>
      </c>
      <c r="W326" s="146">
        <f t="shared" si="12"/>
        <v>2004.840541240319</v>
      </c>
      <c r="X326" s="237">
        <v>0</v>
      </c>
      <c r="Y326" s="146"/>
      <c r="Z326" s="146"/>
      <c r="AD326" s="118">
        <v>376363</v>
      </c>
      <c r="AE326" s="118">
        <v>94579</v>
      </c>
      <c r="AF326" s="118">
        <v>3268</v>
      </c>
      <c r="AG326" s="118">
        <v>541455216</v>
      </c>
      <c r="AH326" s="118">
        <v>2114367271</v>
      </c>
      <c r="AI326" s="118">
        <v>1275204232</v>
      </c>
    </row>
    <row r="327" spans="1:35" x14ac:dyDescent="0.25">
      <c r="A327" s="114">
        <v>2006</v>
      </c>
      <c r="B327" s="114">
        <v>11</v>
      </c>
      <c r="C327" s="115">
        <v>3935484</v>
      </c>
      <c r="D327" s="115">
        <v>483417</v>
      </c>
      <c r="E327" s="115">
        <v>21281</v>
      </c>
      <c r="F327" s="115">
        <v>2986</v>
      </c>
      <c r="G327" s="116">
        <v>223</v>
      </c>
      <c r="H327" s="116">
        <v>23</v>
      </c>
      <c r="I327" s="116">
        <v>4</v>
      </c>
      <c r="J327" s="115">
        <f t="shared" si="13"/>
        <v>4443418</v>
      </c>
      <c r="K327" s="117">
        <v>4106098.2949999999</v>
      </c>
      <c r="L327" s="117">
        <v>3681312.5630000001</v>
      </c>
      <c r="M327" s="117">
        <v>345863.59499999997</v>
      </c>
      <c r="N327" s="117">
        <v>35758.380000000005</v>
      </c>
      <c r="O327" s="117">
        <v>4205.049</v>
      </c>
      <c r="P327" s="117">
        <v>7399</v>
      </c>
      <c r="Q327" s="117">
        <v>132812.94200000001</v>
      </c>
      <c r="R327" s="117">
        <v>8313449.8239999991</v>
      </c>
      <c r="S327" s="118">
        <v>8136376.6200000001</v>
      </c>
      <c r="T327" s="120">
        <v>0</v>
      </c>
      <c r="U327" s="118">
        <f t="shared" si="11"/>
        <v>8136376.6200000001</v>
      </c>
      <c r="V327" s="118">
        <v>7708437.8820000002</v>
      </c>
      <c r="W327" s="146">
        <f t="shared" si="12"/>
        <v>1734.8007370008738</v>
      </c>
      <c r="X327" s="237">
        <v>0</v>
      </c>
      <c r="Y327" s="146"/>
      <c r="Z327" s="146"/>
      <c r="AD327" s="118">
        <v>377586</v>
      </c>
      <c r="AE327" s="118">
        <v>94372</v>
      </c>
      <c r="AF327" s="118">
        <v>3258</v>
      </c>
      <c r="AG327" s="118">
        <v>494389681</v>
      </c>
      <c r="AH327" s="118">
        <v>1968213680</v>
      </c>
      <c r="AI327" s="118">
        <v>1205475422</v>
      </c>
    </row>
    <row r="328" spans="1:35" x14ac:dyDescent="0.25">
      <c r="A328" s="114">
        <v>2006</v>
      </c>
      <c r="B328" s="114">
        <v>12</v>
      </c>
      <c r="C328" s="115">
        <v>3947802</v>
      </c>
      <c r="D328" s="115">
        <v>484690</v>
      </c>
      <c r="E328" s="115">
        <v>21429</v>
      </c>
      <c r="F328" s="115">
        <v>2990</v>
      </c>
      <c r="G328" s="116">
        <v>223</v>
      </c>
      <c r="H328" s="116">
        <v>23</v>
      </c>
      <c r="I328" s="116">
        <v>4</v>
      </c>
      <c r="J328" s="115">
        <f t="shared" si="13"/>
        <v>4457161</v>
      </c>
      <c r="K328" s="117">
        <v>3926763.6940000001</v>
      </c>
      <c r="L328" s="117">
        <v>3628586.0460000001</v>
      </c>
      <c r="M328" s="117">
        <v>316775.18199999997</v>
      </c>
      <c r="N328" s="117">
        <v>37132.89</v>
      </c>
      <c r="O328" s="117">
        <v>4272.9919999999993</v>
      </c>
      <c r="P328" s="117">
        <v>8068.2</v>
      </c>
      <c r="Q328" s="117">
        <v>111736.41499999999</v>
      </c>
      <c r="R328" s="117">
        <v>8033335.4189999998</v>
      </c>
      <c r="S328" s="118">
        <v>8477013.5</v>
      </c>
      <c r="T328" s="120">
        <v>0</v>
      </c>
      <c r="U328" s="118">
        <f t="shared" si="11"/>
        <v>8477013.5</v>
      </c>
      <c r="V328" s="118">
        <v>7585685.0039999997</v>
      </c>
      <c r="W328" s="146">
        <f t="shared" si="12"/>
        <v>1701.9111070128333</v>
      </c>
      <c r="X328" s="237">
        <v>0</v>
      </c>
      <c r="Y328" s="146"/>
      <c r="Z328" s="146"/>
      <c r="AD328" s="118">
        <v>378692</v>
      </c>
      <c r="AE328" s="118">
        <v>94501</v>
      </c>
      <c r="AF328" s="118">
        <v>3270</v>
      </c>
      <c r="AG328" s="118">
        <v>479437641</v>
      </c>
      <c r="AH328" s="118">
        <v>1944897031</v>
      </c>
      <c r="AI328" s="118">
        <v>1191157540</v>
      </c>
    </row>
    <row r="329" spans="1:35" x14ac:dyDescent="0.25">
      <c r="A329" s="114">
        <v>2007</v>
      </c>
      <c r="B329" s="114">
        <v>1</v>
      </c>
      <c r="C329" s="115">
        <v>3955335</v>
      </c>
      <c r="D329" s="115">
        <v>485923</v>
      </c>
      <c r="E329" s="115">
        <v>21225</v>
      </c>
      <c r="F329" s="115">
        <v>3002</v>
      </c>
      <c r="G329" s="116">
        <v>220</v>
      </c>
      <c r="H329" s="116">
        <v>23</v>
      </c>
      <c r="I329" s="116">
        <v>4</v>
      </c>
      <c r="J329" s="115">
        <f t="shared" si="13"/>
        <v>4465732</v>
      </c>
      <c r="K329" s="117">
        <v>4283865.5259999996</v>
      </c>
      <c r="L329" s="117">
        <v>3889291.6689999998</v>
      </c>
      <c r="M329" s="117">
        <v>344474.32</v>
      </c>
      <c r="N329" s="117">
        <v>35661.510999999999</v>
      </c>
      <c r="O329" s="117">
        <v>1569.347</v>
      </c>
      <c r="P329" s="117">
        <v>310.8</v>
      </c>
      <c r="Q329" s="117">
        <v>113714.43700000001</v>
      </c>
      <c r="R329" s="117">
        <v>8668887.6099999994</v>
      </c>
      <c r="S329" s="118">
        <v>8469671</v>
      </c>
      <c r="T329" s="120">
        <v>0</v>
      </c>
      <c r="U329" s="118">
        <f t="shared" si="11"/>
        <v>8469671</v>
      </c>
      <c r="V329" s="118">
        <v>7817338.1730000004</v>
      </c>
      <c r="W329" s="146">
        <f t="shared" si="12"/>
        <v>1750.5182073337205</v>
      </c>
      <c r="X329" s="237">
        <v>0</v>
      </c>
      <c r="Y329" s="146"/>
      <c r="Z329" s="146"/>
      <c r="AD329" s="118">
        <v>379935</v>
      </c>
      <c r="AE329" s="118">
        <v>94452</v>
      </c>
      <c r="AF329" s="118">
        <v>3280</v>
      </c>
      <c r="AG329" s="118">
        <v>501172306</v>
      </c>
      <c r="AH329" s="118">
        <v>2059328437</v>
      </c>
      <c r="AI329" s="118">
        <v>1315668440</v>
      </c>
    </row>
    <row r="330" spans="1:35" x14ac:dyDescent="0.25">
      <c r="A330" s="114">
        <v>2007</v>
      </c>
      <c r="B330" s="114">
        <v>2</v>
      </c>
      <c r="C330" s="115">
        <v>3965136</v>
      </c>
      <c r="D330" s="115">
        <v>487244</v>
      </c>
      <c r="E330" s="115">
        <v>21205</v>
      </c>
      <c r="F330" s="115">
        <v>3004</v>
      </c>
      <c r="G330" s="116">
        <v>219</v>
      </c>
      <c r="H330" s="116">
        <v>23</v>
      </c>
      <c r="I330" s="116">
        <v>4</v>
      </c>
      <c r="J330" s="115">
        <f t="shared" si="13"/>
        <v>4476835</v>
      </c>
      <c r="K330" s="117">
        <v>3726114.3119999999</v>
      </c>
      <c r="L330" s="117">
        <v>3358951.9809999997</v>
      </c>
      <c r="M330" s="117">
        <v>316357.43599999999</v>
      </c>
      <c r="N330" s="117">
        <v>36794.046000000002</v>
      </c>
      <c r="O330" s="117">
        <v>4151.3689999999997</v>
      </c>
      <c r="P330" s="117">
        <v>15741.25</v>
      </c>
      <c r="Q330" s="117">
        <v>116536.7</v>
      </c>
      <c r="R330" s="117">
        <v>7574647.0939999996</v>
      </c>
      <c r="S330" s="118">
        <v>7527571</v>
      </c>
      <c r="T330" s="120">
        <v>0</v>
      </c>
      <c r="U330" s="118">
        <f t="shared" ref="U330:U393" si="14">S330-T330-X330-Y330-Z330-AA330-AB330-AC330</f>
        <v>7527571</v>
      </c>
      <c r="V330" s="118">
        <v>6930713.3940000003</v>
      </c>
      <c r="W330" s="146">
        <f t="shared" si="12"/>
        <v>1548.1293338971252</v>
      </c>
      <c r="X330" s="237">
        <v>0</v>
      </c>
      <c r="Y330" s="146"/>
      <c r="Z330" s="146"/>
      <c r="AD330" s="118">
        <v>381220</v>
      </c>
      <c r="AE330" s="118">
        <v>94462</v>
      </c>
      <c r="AF330" s="118">
        <v>3289</v>
      </c>
      <c r="AG330" s="118">
        <v>444207627</v>
      </c>
      <c r="AH330" s="118">
        <v>1768151202</v>
      </c>
      <c r="AI330" s="118">
        <v>1132900045</v>
      </c>
    </row>
    <row r="331" spans="1:35" x14ac:dyDescent="0.25">
      <c r="A331" s="114">
        <v>2007</v>
      </c>
      <c r="B331" s="114">
        <v>3</v>
      </c>
      <c r="C331" s="115">
        <v>3975438</v>
      </c>
      <c r="D331" s="115">
        <v>488828</v>
      </c>
      <c r="E331" s="115">
        <v>20870</v>
      </c>
      <c r="F331" s="115">
        <v>3010</v>
      </c>
      <c r="G331" s="116">
        <v>219</v>
      </c>
      <c r="H331" s="116">
        <v>23</v>
      </c>
      <c r="I331" s="116">
        <v>4</v>
      </c>
      <c r="J331" s="115">
        <f t="shared" si="13"/>
        <v>4488392</v>
      </c>
      <c r="K331" s="117">
        <v>3644338.4289999995</v>
      </c>
      <c r="L331" s="117">
        <v>3366379.86</v>
      </c>
      <c r="M331" s="117">
        <v>319781.07499999995</v>
      </c>
      <c r="N331" s="117">
        <v>35828</v>
      </c>
      <c r="O331" s="117">
        <v>8233.5109999999986</v>
      </c>
      <c r="P331" s="117">
        <v>7274.05</v>
      </c>
      <c r="Q331" s="117">
        <v>109955.97900000001</v>
      </c>
      <c r="R331" s="117">
        <v>7491790.9039999992</v>
      </c>
      <c r="S331" s="118">
        <v>8435515</v>
      </c>
      <c r="T331" s="120">
        <v>0</v>
      </c>
      <c r="U331" s="118">
        <f t="shared" si="14"/>
        <v>8435515</v>
      </c>
      <c r="V331" s="118">
        <v>7844528.9249999998</v>
      </c>
      <c r="W331" s="146">
        <f t="shared" si="12"/>
        <v>1747.7385923409474</v>
      </c>
      <c r="X331" s="237">
        <v>0</v>
      </c>
      <c r="Y331" s="146"/>
      <c r="Z331" s="146"/>
      <c r="AD331" s="118">
        <v>382384</v>
      </c>
      <c r="AE331" s="118">
        <v>94868</v>
      </c>
      <c r="AF331" s="118">
        <v>3292</v>
      </c>
      <c r="AG331" s="118">
        <v>438058076</v>
      </c>
      <c r="AH331" s="118">
        <v>1793747446</v>
      </c>
      <c r="AI331" s="118">
        <v>1121084210</v>
      </c>
    </row>
    <row r="332" spans="1:35" x14ac:dyDescent="0.25">
      <c r="A332" s="114">
        <v>2007</v>
      </c>
      <c r="B332" s="114">
        <v>4</v>
      </c>
      <c r="C332" s="115">
        <v>3979792</v>
      </c>
      <c r="D332" s="115">
        <v>490015</v>
      </c>
      <c r="E332" s="115">
        <v>20236</v>
      </c>
      <c r="F332" s="115">
        <v>3022</v>
      </c>
      <c r="G332" s="116">
        <v>218</v>
      </c>
      <c r="H332" s="116">
        <v>23</v>
      </c>
      <c r="I332" s="116">
        <v>4</v>
      </c>
      <c r="J332" s="115">
        <f t="shared" si="13"/>
        <v>4493310</v>
      </c>
      <c r="K332" s="117">
        <v>3702030.8249999997</v>
      </c>
      <c r="L332" s="117">
        <v>3446103.6720000003</v>
      </c>
      <c r="M332" s="117">
        <v>284804.84600000002</v>
      </c>
      <c r="N332" s="117">
        <v>36343.536</v>
      </c>
      <c r="O332" s="117">
        <v>4607.8759999999993</v>
      </c>
      <c r="P332" s="117">
        <v>7349.65</v>
      </c>
      <c r="Q332" s="117">
        <v>123247.755</v>
      </c>
      <c r="R332" s="117">
        <v>7604488.1600000001</v>
      </c>
      <c r="S332" s="118">
        <v>8579552</v>
      </c>
      <c r="T332" s="120">
        <v>0</v>
      </c>
      <c r="U332" s="118">
        <f t="shared" si="14"/>
        <v>8579552</v>
      </c>
      <c r="V332" s="118">
        <v>8002666.4050000003</v>
      </c>
      <c r="W332" s="146">
        <f t="shared" si="12"/>
        <v>1781.0196779386938</v>
      </c>
      <c r="X332" s="237">
        <v>0</v>
      </c>
      <c r="Y332" s="146"/>
      <c r="Z332" s="146"/>
      <c r="AD332" s="118">
        <v>383089</v>
      </c>
      <c r="AE332" s="118">
        <v>95330</v>
      </c>
      <c r="AF332" s="118">
        <v>3287</v>
      </c>
      <c r="AG332" s="118">
        <v>460533308</v>
      </c>
      <c r="AH332" s="118">
        <v>1845605541</v>
      </c>
      <c r="AI332" s="118">
        <v>1127021326</v>
      </c>
    </row>
    <row r="333" spans="1:35" x14ac:dyDescent="0.25">
      <c r="A333" s="114">
        <v>2007</v>
      </c>
      <c r="B333" s="114">
        <v>5</v>
      </c>
      <c r="C333" s="115">
        <v>3978583</v>
      </c>
      <c r="D333" s="115">
        <v>492421</v>
      </c>
      <c r="E333" s="115">
        <v>19788</v>
      </c>
      <c r="F333" s="115">
        <v>3023</v>
      </c>
      <c r="G333" s="116">
        <v>218</v>
      </c>
      <c r="H333" s="116">
        <v>23</v>
      </c>
      <c r="I333" s="116">
        <v>4</v>
      </c>
      <c r="J333" s="115">
        <f t="shared" si="13"/>
        <v>4494060</v>
      </c>
      <c r="K333" s="117">
        <v>4204168.2120000003</v>
      </c>
      <c r="L333" s="117">
        <v>3666601.801</v>
      </c>
      <c r="M333" s="117">
        <v>330014.663</v>
      </c>
      <c r="N333" s="117">
        <v>36121.490999999995</v>
      </c>
      <c r="O333" s="117">
        <v>4457.2569999999996</v>
      </c>
      <c r="P333" s="117">
        <v>8074.85</v>
      </c>
      <c r="Q333" s="117">
        <v>126848.993</v>
      </c>
      <c r="R333" s="117">
        <v>8376287.267</v>
      </c>
      <c r="S333" s="118">
        <v>9663511</v>
      </c>
      <c r="T333" s="120">
        <v>0</v>
      </c>
      <c r="U333" s="118">
        <f t="shared" si="14"/>
        <v>9663511</v>
      </c>
      <c r="V333" s="118">
        <v>8571665.2740000002</v>
      </c>
      <c r="W333" s="146">
        <f t="shared" si="12"/>
        <v>1907.3338814647616</v>
      </c>
      <c r="X333" s="237">
        <v>0</v>
      </c>
      <c r="Y333" s="146"/>
      <c r="Z333" s="146"/>
      <c r="AD333" s="118">
        <v>384793</v>
      </c>
      <c r="AE333" s="118">
        <v>96042</v>
      </c>
      <c r="AF333" s="118">
        <v>3280</v>
      </c>
      <c r="AG333" s="118">
        <v>489694378</v>
      </c>
      <c r="AH333" s="118">
        <v>1969220101</v>
      </c>
      <c r="AI333" s="118">
        <v>1193916421</v>
      </c>
    </row>
    <row r="334" spans="1:35" x14ac:dyDescent="0.25">
      <c r="A334" s="114">
        <v>2007</v>
      </c>
      <c r="B334" s="114">
        <v>6</v>
      </c>
      <c r="C334" s="115">
        <v>3981256</v>
      </c>
      <c r="D334" s="115">
        <v>493770</v>
      </c>
      <c r="E334" s="115">
        <v>19102</v>
      </c>
      <c r="F334" s="115">
        <v>3027</v>
      </c>
      <c r="G334" s="116">
        <v>218</v>
      </c>
      <c r="H334" s="116">
        <v>23</v>
      </c>
      <c r="I334" s="116">
        <v>4</v>
      </c>
      <c r="J334" s="115">
        <f t="shared" si="13"/>
        <v>4497400</v>
      </c>
      <c r="K334" s="117">
        <v>4813296.4349999996</v>
      </c>
      <c r="L334" s="117">
        <v>3900150.548</v>
      </c>
      <c r="M334" s="117">
        <v>324125.57399999996</v>
      </c>
      <c r="N334" s="117">
        <v>36709.942999999999</v>
      </c>
      <c r="O334" s="117">
        <v>4447.0870000000004</v>
      </c>
      <c r="P334" s="117">
        <v>7939.75</v>
      </c>
      <c r="Q334" s="117">
        <v>131848.356</v>
      </c>
      <c r="R334" s="117">
        <v>9218517.6929999981</v>
      </c>
      <c r="S334" s="118">
        <v>10343275</v>
      </c>
      <c r="T334" s="120">
        <v>0</v>
      </c>
      <c r="U334" s="118">
        <f t="shared" si="14"/>
        <v>10343275</v>
      </c>
      <c r="V334" s="118">
        <v>9786085.3369999994</v>
      </c>
      <c r="W334" s="146">
        <f t="shared" si="12"/>
        <v>2175.9447771554915</v>
      </c>
      <c r="X334" s="237">
        <v>0</v>
      </c>
      <c r="Y334" s="146"/>
      <c r="Z334" s="146"/>
      <c r="AD334" s="118">
        <v>385640</v>
      </c>
      <c r="AE334" s="118">
        <v>96537</v>
      </c>
      <c r="AF334" s="118">
        <v>3292</v>
      </c>
      <c r="AG334" s="118">
        <v>528315929</v>
      </c>
      <c r="AH334" s="118">
        <v>2108881412</v>
      </c>
      <c r="AI334" s="118">
        <v>1249481356</v>
      </c>
    </row>
    <row r="335" spans="1:35" x14ac:dyDescent="0.25">
      <c r="A335" s="114">
        <v>2007</v>
      </c>
      <c r="B335" s="114">
        <v>7</v>
      </c>
      <c r="C335" s="115">
        <v>3986068</v>
      </c>
      <c r="D335" s="115">
        <v>494995</v>
      </c>
      <c r="E335" s="115">
        <v>18400</v>
      </c>
      <c r="F335" s="115">
        <v>3028</v>
      </c>
      <c r="G335" s="116">
        <v>217</v>
      </c>
      <c r="H335" s="116">
        <v>23</v>
      </c>
      <c r="I335" s="116">
        <v>4</v>
      </c>
      <c r="J335" s="115">
        <f t="shared" si="13"/>
        <v>4502735</v>
      </c>
      <c r="K335" s="117">
        <v>5633379.0650000004</v>
      </c>
      <c r="L335" s="117">
        <v>4149936.1439999999</v>
      </c>
      <c r="M335" s="117">
        <v>318366.03500000003</v>
      </c>
      <c r="N335" s="117">
        <v>36530.919000000002</v>
      </c>
      <c r="O335" s="117">
        <v>4874.0350000000008</v>
      </c>
      <c r="P335" s="117">
        <v>7780.01</v>
      </c>
      <c r="Q335" s="117">
        <v>132017.62899999999</v>
      </c>
      <c r="R335" s="117">
        <v>10282883.837000001</v>
      </c>
      <c r="S335" s="118">
        <v>11373076</v>
      </c>
      <c r="T335" s="120">
        <v>0</v>
      </c>
      <c r="U335" s="118">
        <f t="shared" si="14"/>
        <v>11373076</v>
      </c>
      <c r="V335" s="118">
        <v>9997955.2080000006</v>
      </c>
      <c r="W335" s="146">
        <f t="shared" si="12"/>
        <v>2220.4202756060713</v>
      </c>
      <c r="X335" s="237">
        <v>0</v>
      </c>
      <c r="Y335" s="146"/>
      <c r="Z335" s="146"/>
      <c r="AD335" s="118">
        <v>386455</v>
      </c>
      <c r="AE335" s="118">
        <v>96899</v>
      </c>
      <c r="AF335" s="118">
        <v>3331</v>
      </c>
      <c r="AG335" s="118">
        <v>571207557</v>
      </c>
      <c r="AH335" s="118">
        <v>2249370156</v>
      </c>
      <c r="AI335" s="118">
        <v>1315350569</v>
      </c>
    </row>
    <row r="336" spans="1:35" x14ac:dyDescent="0.25">
      <c r="A336" s="114">
        <v>2007</v>
      </c>
      <c r="B336" s="114">
        <v>8</v>
      </c>
      <c r="C336" s="115">
        <v>3991803</v>
      </c>
      <c r="D336" s="115">
        <v>495345</v>
      </c>
      <c r="E336" s="115">
        <v>17785</v>
      </c>
      <c r="F336" s="115">
        <v>3038</v>
      </c>
      <c r="G336" s="116">
        <v>217</v>
      </c>
      <c r="H336" s="116">
        <v>23</v>
      </c>
      <c r="I336" s="116">
        <v>4</v>
      </c>
      <c r="J336" s="115">
        <f t="shared" si="13"/>
        <v>4508215</v>
      </c>
      <c r="K336" s="117">
        <v>5741023.9110000003</v>
      </c>
      <c r="L336" s="117">
        <v>4138312.537</v>
      </c>
      <c r="M336" s="117">
        <v>296754.91600000003</v>
      </c>
      <c r="N336" s="117">
        <v>35002.255000000005</v>
      </c>
      <c r="O336" s="117">
        <v>4682.37</v>
      </c>
      <c r="P336" s="117">
        <v>7626.85</v>
      </c>
      <c r="Q336" s="117">
        <v>148378.54199999999</v>
      </c>
      <c r="R336" s="117">
        <v>10371781.380999999</v>
      </c>
      <c r="S336" s="118">
        <v>12110271</v>
      </c>
      <c r="T336" s="120">
        <v>0</v>
      </c>
      <c r="U336" s="118">
        <f t="shared" si="14"/>
        <v>12110271</v>
      </c>
      <c r="V336" s="118">
        <v>11078397.839</v>
      </c>
      <c r="W336" s="146">
        <f t="shared" si="12"/>
        <v>2457.3822829055694</v>
      </c>
      <c r="X336" s="237">
        <v>0</v>
      </c>
      <c r="Y336" s="146"/>
      <c r="Z336" s="146"/>
      <c r="AD336" s="118">
        <v>386424</v>
      </c>
      <c r="AE336" s="118">
        <v>97240</v>
      </c>
      <c r="AF336" s="118">
        <v>3357</v>
      </c>
      <c r="AG336" s="118">
        <v>571648897</v>
      </c>
      <c r="AH336" s="118">
        <v>2231507719</v>
      </c>
      <c r="AI336" s="118">
        <v>1321226807</v>
      </c>
    </row>
    <row r="337" spans="1:35" x14ac:dyDescent="0.25">
      <c r="A337" s="114">
        <v>2007</v>
      </c>
      <c r="B337" s="114">
        <v>9</v>
      </c>
      <c r="C337" s="115">
        <v>3990293</v>
      </c>
      <c r="D337" s="115">
        <v>496714</v>
      </c>
      <c r="E337" s="115">
        <v>17373</v>
      </c>
      <c r="F337" s="115">
        <v>3052</v>
      </c>
      <c r="G337" s="116">
        <v>215</v>
      </c>
      <c r="H337" s="116">
        <v>23</v>
      </c>
      <c r="I337" s="116">
        <v>4</v>
      </c>
      <c r="J337" s="115">
        <f t="shared" si="13"/>
        <v>4507674</v>
      </c>
      <c r="K337" s="117">
        <v>6003705.1710000001</v>
      </c>
      <c r="L337" s="117">
        <v>4318784.96</v>
      </c>
      <c r="M337" s="117">
        <v>322443.554</v>
      </c>
      <c r="N337" s="117">
        <v>38598.074000000001</v>
      </c>
      <c r="O337" s="117">
        <v>5012.7300000000005</v>
      </c>
      <c r="P337" s="117">
        <v>7620.2</v>
      </c>
      <c r="Q337" s="117">
        <v>152185.139</v>
      </c>
      <c r="R337" s="117">
        <v>10848349.828</v>
      </c>
      <c r="S337" s="118">
        <v>10759821.5</v>
      </c>
      <c r="T337" s="120">
        <v>0</v>
      </c>
      <c r="U337" s="118">
        <f t="shared" si="14"/>
        <v>10759821.5</v>
      </c>
      <c r="V337" s="118">
        <v>10330010.688999999</v>
      </c>
      <c r="W337" s="146">
        <f t="shared" si="12"/>
        <v>2291.6519374754585</v>
      </c>
      <c r="X337" s="237">
        <v>0</v>
      </c>
      <c r="Y337" s="146"/>
      <c r="Z337" s="146"/>
      <c r="AD337" s="118">
        <v>387418</v>
      </c>
      <c r="AE337" s="118">
        <v>97591</v>
      </c>
      <c r="AF337" s="118">
        <v>3365</v>
      </c>
      <c r="AG337" s="118">
        <v>594716844</v>
      </c>
      <c r="AH337" s="118">
        <v>2341699221</v>
      </c>
      <c r="AI337" s="118">
        <v>1368569288</v>
      </c>
    </row>
    <row r="338" spans="1:35" x14ac:dyDescent="0.25">
      <c r="A338" s="114">
        <v>2007</v>
      </c>
      <c r="B338" s="114">
        <v>10</v>
      </c>
      <c r="C338" s="115">
        <v>3990563</v>
      </c>
      <c r="D338" s="115">
        <v>497020</v>
      </c>
      <c r="E338" s="115">
        <v>16855</v>
      </c>
      <c r="F338" s="115">
        <v>3056</v>
      </c>
      <c r="G338" s="116">
        <v>216</v>
      </c>
      <c r="H338" s="116">
        <v>23</v>
      </c>
      <c r="I338" s="116">
        <v>4</v>
      </c>
      <c r="J338" s="115">
        <f t="shared" si="13"/>
        <v>4507737</v>
      </c>
      <c r="K338" s="117">
        <v>5088978.9399999995</v>
      </c>
      <c r="L338" s="117">
        <v>4092780.0279999999</v>
      </c>
      <c r="M338" s="117">
        <v>323853.28999999998</v>
      </c>
      <c r="N338" s="117">
        <v>36140.720999999998</v>
      </c>
      <c r="O338" s="117">
        <v>4832.6540000000005</v>
      </c>
      <c r="P338" s="117">
        <v>7228.2</v>
      </c>
      <c r="Q338" s="117">
        <v>536.904</v>
      </c>
      <c r="R338" s="117">
        <v>9554350.736999996</v>
      </c>
      <c r="S338" s="118">
        <v>10632392</v>
      </c>
      <c r="T338" s="120">
        <v>0</v>
      </c>
      <c r="U338" s="118">
        <f t="shared" si="14"/>
        <v>10632392</v>
      </c>
      <c r="V338" s="118">
        <v>9430393.8330000006</v>
      </c>
      <c r="W338" s="146">
        <f t="shared" si="12"/>
        <v>2092.0480057270474</v>
      </c>
      <c r="X338" s="237">
        <v>0</v>
      </c>
      <c r="Y338" s="146"/>
      <c r="Z338" s="146"/>
      <c r="AD338" s="118">
        <v>387536</v>
      </c>
      <c r="AE338" s="118">
        <v>97769</v>
      </c>
      <c r="AF338" s="118">
        <v>3359</v>
      </c>
      <c r="AG338" s="118">
        <v>539934753</v>
      </c>
      <c r="AH338" s="118">
        <v>2186341245</v>
      </c>
      <c r="AI338" s="118">
        <v>1352592121</v>
      </c>
    </row>
    <row r="339" spans="1:35" x14ac:dyDescent="0.25">
      <c r="A339" s="114">
        <v>2007</v>
      </c>
      <c r="B339" s="114">
        <v>11</v>
      </c>
      <c r="C339" s="115">
        <v>3990843</v>
      </c>
      <c r="D339" s="115">
        <v>497534</v>
      </c>
      <c r="E339" s="115">
        <v>16271</v>
      </c>
      <c r="F339" s="115">
        <v>3059</v>
      </c>
      <c r="G339" s="116">
        <v>216</v>
      </c>
      <c r="H339" s="116">
        <v>23</v>
      </c>
      <c r="I339" s="116">
        <v>4</v>
      </c>
      <c r="J339" s="115">
        <f t="shared" si="13"/>
        <v>4507950</v>
      </c>
      <c r="K339" s="117">
        <v>4284518.3550000004</v>
      </c>
      <c r="L339" s="117">
        <v>3823862.6849999996</v>
      </c>
      <c r="M339" s="117">
        <v>302601.91399999999</v>
      </c>
      <c r="N339" s="117">
        <v>37161.622000000003</v>
      </c>
      <c r="O339" s="117">
        <v>4376.9669999999996</v>
      </c>
      <c r="P339" s="117">
        <v>7009.1</v>
      </c>
      <c r="Q339" s="117">
        <v>273541.13699999999</v>
      </c>
      <c r="R339" s="117">
        <v>8733071.7799999993</v>
      </c>
      <c r="S339" s="118">
        <v>8074326</v>
      </c>
      <c r="T339" s="120">
        <v>0</v>
      </c>
      <c r="U339" s="118">
        <f t="shared" si="14"/>
        <v>8074326</v>
      </c>
      <c r="V339" s="118">
        <v>7794712.6430000002</v>
      </c>
      <c r="W339" s="146">
        <f t="shared" si="12"/>
        <v>1729.1051496623961</v>
      </c>
      <c r="X339" s="237">
        <v>0</v>
      </c>
      <c r="Y339" s="146"/>
      <c r="Z339" s="146"/>
      <c r="AD339" s="118">
        <v>387875</v>
      </c>
      <c r="AE339" s="118">
        <v>97931</v>
      </c>
      <c r="AF339" s="118">
        <v>3362</v>
      </c>
      <c r="AG339" s="118">
        <v>495280367</v>
      </c>
      <c r="AH339" s="118">
        <v>2053565510</v>
      </c>
      <c r="AI339" s="118">
        <v>1261529121</v>
      </c>
    </row>
    <row r="340" spans="1:35" x14ac:dyDescent="0.25">
      <c r="A340" s="114">
        <v>2007</v>
      </c>
      <c r="B340" s="114">
        <v>12</v>
      </c>
      <c r="C340" s="115">
        <v>3992297</v>
      </c>
      <c r="D340" s="115">
        <v>497756</v>
      </c>
      <c r="E340" s="115">
        <v>15673</v>
      </c>
      <c r="F340" s="115">
        <v>3064</v>
      </c>
      <c r="G340" s="116">
        <v>215</v>
      </c>
      <c r="H340" s="116">
        <v>23</v>
      </c>
      <c r="I340" s="116">
        <v>4</v>
      </c>
      <c r="J340" s="115">
        <f t="shared" si="13"/>
        <v>4509032</v>
      </c>
      <c r="K340" s="117">
        <v>4013036.8620000002</v>
      </c>
      <c r="L340" s="117">
        <v>3769685.6070000003</v>
      </c>
      <c r="M340" s="117">
        <v>290880.734</v>
      </c>
      <c r="N340" s="117">
        <v>35999.500999999997</v>
      </c>
      <c r="O340" s="117">
        <v>1567.3719999999998</v>
      </c>
      <c r="P340" s="117">
        <v>7487.55</v>
      </c>
      <c r="Q340" s="117">
        <v>70215.232999999993</v>
      </c>
      <c r="R340" s="117">
        <v>8188872.8590000011</v>
      </c>
      <c r="S340" s="118">
        <v>8563233</v>
      </c>
      <c r="T340" s="120">
        <v>0</v>
      </c>
      <c r="U340" s="118">
        <f t="shared" si="14"/>
        <v>8563233</v>
      </c>
      <c r="V340" s="118">
        <v>7690163.6260000002</v>
      </c>
      <c r="W340" s="146">
        <f t="shared" si="12"/>
        <v>1705.5036309377542</v>
      </c>
      <c r="X340" s="237">
        <v>0</v>
      </c>
      <c r="Y340" s="146"/>
      <c r="Z340" s="146"/>
      <c r="AD340" s="118">
        <v>387962</v>
      </c>
      <c r="AE340" s="118">
        <v>98077</v>
      </c>
      <c r="AF340" s="118">
        <v>3346</v>
      </c>
      <c r="AG340" s="118">
        <v>484330633</v>
      </c>
      <c r="AH340" s="118">
        <v>2040695031</v>
      </c>
      <c r="AI340" s="118">
        <v>1230711789</v>
      </c>
    </row>
    <row r="341" spans="1:35" x14ac:dyDescent="0.25">
      <c r="A341" s="114">
        <v>2008</v>
      </c>
      <c r="B341" s="114">
        <v>1</v>
      </c>
      <c r="C341" s="115">
        <v>3995414</v>
      </c>
      <c r="D341" s="115">
        <v>498674</v>
      </c>
      <c r="E341" s="115">
        <v>15142</v>
      </c>
      <c r="F341" s="115">
        <v>3073</v>
      </c>
      <c r="G341" s="116">
        <v>207</v>
      </c>
      <c r="H341" s="116">
        <v>23</v>
      </c>
      <c r="I341" s="116">
        <v>4</v>
      </c>
      <c r="J341" s="115">
        <f t="shared" si="13"/>
        <v>4512537</v>
      </c>
      <c r="K341" s="117">
        <v>4234067.5429999996</v>
      </c>
      <c r="L341" s="117">
        <v>3783449.1209999993</v>
      </c>
      <c r="M341" s="117">
        <v>332838.06800000003</v>
      </c>
      <c r="N341" s="117">
        <v>36110.541000000005</v>
      </c>
      <c r="O341" s="117">
        <v>5750.3109999999997</v>
      </c>
      <c r="P341" s="117">
        <v>7557.55</v>
      </c>
      <c r="Q341" s="117">
        <v>70977.112999999998</v>
      </c>
      <c r="R341" s="117">
        <v>8470750.2469999995</v>
      </c>
      <c r="S341" s="118">
        <v>8158564</v>
      </c>
      <c r="T341" s="120">
        <v>0</v>
      </c>
      <c r="U341" s="118">
        <f t="shared" si="14"/>
        <v>8158564</v>
      </c>
      <c r="V341" s="118">
        <v>7704555.1339999996</v>
      </c>
      <c r="W341" s="146">
        <f t="shared" si="12"/>
        <v>1707.368153097163</v>
      </c>
      <c r="X341" s="237">
        <v>0</v>
      </c>
      <c r="Y341" s="146"/>
      <c r="Z341" s="146"/>
      <c r="AD341" s="118">
        <v>387912</v>
      </c>
      <c r="AE341" s="118">
        <v>99012</v>
      </c>
      <c r="AF341" s="118">
        <v>3363</v>
      </c>
      <c r="AG341" s="118">
        <v>471333900</v>
      </c>
      <c r="AH341" s="118">
        <v>2017373230</v>
      </c>
      <c r="AI341" s="118">
        <v>1280652433</v>
      </c>
    </row>
    <row r="342" spans="1:35" x14ac:dyDescent="0.25">
      <c r="A342" s="114">
        <v>2008</v>
      </c>
      <c r="B342" s="114">
        <v>2</v>
      </c>
      <c r="C342" s="115">
        <v>4001651</v>
      </c>
      <c r="D342" s="115">
        <v>499460</v>
      </c>
      <c r="E342" s="115">
        <v>14695</v>
      </c>
      <c r="F342" s="115">
        <v>3083</v>
      </c>
      <c r="G342" s="116">
        <v>207</v>
      </c>
      <c r="H342" s="116">
        <v>23</v>
      </c>
      <c r="I342" s="116">
        <v>4</v>
      </c>
      <c r="J342" s="115">
        <f t="shared" si="13"/>
        <v>4519123</v>
      </c>
      <c r="K342" s="117">
        <v>3604218.0830000001</v>
      </c>
      <c r="L342" s="117">
        <v>3491303.9850000003</v>
      </c>
      <c r="M342" s="117">
        <v>317151.71300000005</v>
      </c>
      <c r="N342" s="117">
        <v>31206.652999999998</v>
      </c>
      <c r="O342" s="117">
        <v>3526.2839999999997</v>
      </c>
      <c r="P342" s="117">
        <v>6694.8</v>
      </c>
      <c r="Q342" s="117">
        <v>70732.137000000002</v>
      </c>
      <c r="R342" s="117">
        <v>7524833.6550000003</v>
      </c>
      <c r="S342" s="118">
        <v>7896972</v>
      </c>
      <c r="T342" s="120">
        <v>0</v>
      </c>
      <c r="U342" s="118">
        <f t="shared" si="14"/>
        <v>7896972</v>
      </c>
      <c r="V342" s="118">
        <v>7299140.5180000002</v>
      </c>
      <c r="W342" s="146">
        <f t="shared" si="12"/>
        <v>1615.1689119051744</v>
      </c>
      <c r="X342" s="237">
        <v>0</v>
      </c>
      <c r="Y342" s="146"/>
      <c r="Z342" s="146"/>
      <c r="AD342" s="118">
        <v>388719</v>
      </c>
      <c r="AE342" s="118">
        <v>98961</v>
      </c>
      <c r="AF342" s="118">
        <v>3378</v>
      </c>
      <c r="AG342" s="118">
        <v>439023214</v>
      </c>
      <c r="AH342" s="118">
        <v>1871264589</v>
      </c>
      <c r="AI342" s="118">
        <v>1167185089</v>
      </c>
    </row>
    <row r="343" spans="1:35" s="119" customFormat="1" x14ac:dyDescent="0.25">
      <c r="A343" s="126">
        <v>2008</v>
      </c>
      <c r="B343" s="126">
        <v>3</v>
      </c>
      <c r="C343" s="115">
        <v>4003023</v>
      </c>
      <c r="D343" s="115">
        <v>499080</v>
      </c>
      <c r="E343" s="115">
        <v>14221</v>
      </c>
      <c r="F343" s="115">
        <v>3095</v>
      </c>
      <c r="G343" s="116">
        <v>206</v>
      </c>
      <c r="H343" s="116">
        <v>23</v>
      </c>
      <c r="I343" s="116">
        <v>4</v>
      </c>
      <c r="J343" s="115">
        <f t="shared" si="13"/>
        <v>4519652</v>
      </c>
      <c r="K343" s="127">
        <v>3598528.1470000003</v>
      </c>
      <c r="L343" s="127">
        <v>3442605.1940000001</v>
      </c>
      <c r="M343" s="127">
        <v>282856.576</v>
      </c>
      <c r="N343" s="127">
        <v>37033.506000000001</v>
      </c>
      <c r="O343" s="127">
        <v>3601.8820000000001</v>
      </c>
      <c r="P343" s="127">
        <v>6300</v>
      </c>
      <c r="Q343" s="127">
        <v>75434.78</v>
      </c>
      <c r="R343" s="127">
        <v>7446360.0850000009</v>
      </c>
      <c r="S343" s="118">
        <v>8325921</v>
      </c>
      <c r="T343" s="120">
        <v>0</v>
      </c>
      <c r="U343" s="118">
        <f t="shared" si="14"/>
        <v>8325921</v>
      </c>
      <c r="V343" s="118">
        <v>7665045.3049999997</v>
      </c>
      <c r="W343" s="146">
        <f t="shared" si="12"/>
        <v>1695.9385564982051</v>
      </c>
      <c r="X343" s="237">
        <v>0</v>
      </c>
      <c r="Y343" s="146"/>
      <c r="Z343" s="146"/>
      <c r="AD343" s="231">
        <v>388441</v>
      </c>
      <c r="AE343" s="118">
        <v>98863</v>
      </c>
      <c r="AF343" s="231">
        <v>3368</v>
      </c>
      <c r="AG343" s="231">
        <v>432004996</v>
      </c>
      <c r="AH343" s="231">
        <v>1850950589</v>
      </c>
      <c r="AI343" s="231">
        <v>1145473938</v>
      </c>
    </row>
    <row r="344" spans="1:35" x14ac:dyDescent="0.25">
      <c r="A344" s="114">
        <v>2008</v>
      </c>
      <c r="B344" s="114">
        <v>4</v>
      </c>
      <c r="C344" s="115">
        <v>4001785</v>
      </c>
      <c r="D344" s="115">
        <v>499289</v>
      </c>
      <c r="E344" s="115">
        <v>13923</v>
      </c>
      <c r="F344" s="115">
        <v>3095</v>
      </c>
      <c r="G344" s="116">
        <v>205</v>
      </c>
      <c r="H344" s="116">
        <v>23</v>
      </c>
      <c r="I344" s="116">
        <v>4</v>
      </c>
      <c r="J344" s="115">
        <f t="shared" si="13"/>
        <v>4518324</v>
      </c>
      <c r="K344" s="117">
        <v>3779246.6199999996</v>
      </c>
      <c r="L344" s="117">
        <v>3509770.7960000001</v>
      </c>
      <c r="M344" s="117">
        <v>296408.24100000004</v>
      </c>
      <c r="N344" s="117">
        <v>32584.448999999997</v>
      </c>
      <c r="O344" s="117">
        <v>3497.6409999999996</v>
      </c>
      <c r="P344" s="117">
        <v>6711.25</v>
      </c>
      <c r="Q344" s="117">
        <v>83930.119000000006</v>
      </c>
      <c r="R344" s="117">
        <v>7712149.1159999995</v>
      </c>
      <c r="S344" s="118">
        <v>8619990</v>
      </c>
      <c r="T344" s="120">
        <v>0</v>
      </c>
      <c r="U344" s="118">
        <f t="shared" si="14"/>
        <v>8619990</v>
      </c>
      <c r="V344" s="118">
        <v>8131802.9970000004</v>
      </c>
      <c r="W344" s="146">
        <f t="shared" si="12"/>
        <v>1799.7403895695747</v>
      </c>
      <c r="X344" s="237">
        <v>0</v>
      </c>
      <c r="Y344" s="146"/>
      <c r="Z344" s="146"/>
      <c r="AD344" s="118">
        <v>388496</v>
      </c>
      <c r="AE344" s="118">
        <v>99006</v>
      </c>
      <c r="AF344" s="118">
        <v>3377</v>
      </c>
      <c r="AG344" s="118">
        <v>445715013</v>
      </c>
      <c r="AH344" s="118">
        <v>1899705604</v>
      </c>
      <c r="AI344" s="118">
        <v>1150544523</v>
      </c>
    </row>
    <row r="345" spans="1:35" x14ac:dyDescent="0.25">
      <c r="A345" s="114">
        <v>2008</v>
      </c>
      <c r="B345" s="114">
        <v>5</v>
      </c>
      <c r="C345" s="115">
        <v>3996910</v>
      </c>
      <c r="D345" s="115">
        <v>500326</v>
      </c>
      <c r="E345" s="115">
        <v>13597</v>
      </c>
      <c r="F345" s="115">
        <v>3099</v>
      </c>
      <c r="G345" s="116">
        <v>205</v>
      </c>
      <c r="H345" s="116">
        <v>23</v>
      </c>
      <c r="I345" s="116">
        <v>4</v>
      </c>
      <c r="J345" s="115">
        <f t="shared" si="13"/>
        <v>4514164</v>
      </c>
      <c r="K345" s="117">
        <v>4283254.5109999999</v>
      </c>
      <c r="L345" s="117">
        <v>3717189.9610000001</v>
      </c>
      <c r="M345" s="117">
        <v>292755.94500000001</v>
      </c>
      <c r="N345" s="117">
        <v>34399.455999999998</v>
      </c>
      <c r="O345" s="117">
        <v>3486.6559999999999</v>
      </c>
      <c r="P345" s="117">
        <v>6382.95</v>
      </c>
      <c r="Q345" s="117">
        <v>82919.672999999995</v>
      </c>
      <c r="R345" s="117">
        <v>8420389.1520000007</v>
      </c>
      <c r="S345" s="118">
        <v>10292599</v>
      </c>
      <c r="T345" s="120">
        <v>0</v>
      </c>
      <c r="U345" s="118">
        <f t="shared" si="14"/>
        <v>10292599</v>
      </c>
      <c r="V345" s="118">
        <v>9054095.4790000003</v>
      </c>
      <c r="W345" s="146">
        <f t="shared" si="12"/>
        <v>2005.7099170166764</v>
      </c>
      <c r="X345" s="237">
        <v>0</v>
      </c>
      <c r="Y345" s="146"/>
      <c r="Z345" s="146"/>
      <c r="AD345" s="118">
        <v>389240</v>
      </c>
      <c r="AE345" s="118">
        <v>99283</v>
      </c>
      <c r="AF345" s="118">
        <v>3390</v>
      </c>
      <c r="AG345" s="118">
        <v>480718616</v>
      </c>
      <c r="AH345" s="118">
        <v>2010732755</v>
      </c>
      <c r="AI345" s="118">
        <v>1211655736</v>
      </c>
    </row>
    <row r="346" spans="1:35" x14ac:dyDescent="0.25">
      <c r="A346" s="114">
        <v>2008</v>
      </c>
      <c r="B346" s="114">
        <v>6</v>
      </c>
      <c r="C346" s="115">
        <v>3996829</v>
      </c>
      <c r="D346" s="115">
        <v>500723</v>
      </c>
      <c r="E346" s="115">
        <v>13372</v>
      </c>
      <c r="F346" s="115">
        <v>3107</v>
      </c>
      <c r="G346" s="116">
        <v>204</v>
      </c>
      <c r="H346" s="116">
        <v>23</v>
      </c>
      <c r="I346" s="116">
        <v>4</v>
      </c>
      <c r="J346" s="115">
        <f t="shared" si="13"/>
        <v>4514262</v>
      </c>
      <c r="K346" s="117">
        <v>5282804.8379999995</v>
      </c>
      <c r="L346" s="117">
        <v>4108255.0940000005</v>
      </c>
      <c r="M346" s="117">
        <v>323010.78099999996</v>
      </c>
      <c r="N346" s="117">
        <v>35669.650999999998</v>
      </c>
      <c r="O346" s="117">
        <v>3342.0810000000001</v>
      </c>
      <c r="P346" s="117">
        <v>6832.35</v>
      </c>
      <c r="Q346" s="117">
        <v>94216.115999999995</v>
      </c>
      <c r="R346" s="117">
        <v>9854130.9110000003</v>
      </c>
      <c r="S346" s="118">
        <v>10508760</v>
      </c>
      <c r="T346" s="120">
        <v>0</v>
      </c>
      <c r="U346" s="118">
        <f t="shared" si="14"/>
        <v>10508760</v>
      </c>
      <c r="V346" s="118">
        <v>10015222.795</v>
      </c>
      <c r="W346" s="146">
        <f t="shared" si="12"/>
        <v>2218.5756319200191</v>
      </c>
      <c r="X346" s="237">
        <v>0</v>
      </c>
      <c r="Y346" s="146"/>
      <c r="Z346" s="146"/>
      <c r="AD346" s="118">
        <v>389216</v>
      </c>
      <c r="AE346" s="118">
        <v>99666</v>
      </c>
      <c r="AF346" s="118">
        <v>3425</v>
      </c>
      <c r="AG346" s="118">
        <v>543621668</v>
      </c>
      <c r="AH346" s="118">
        <v>2241947177</v>
      </c>
      <c r="AI346" s="118">
        <v>1308902524</v>
      </c>
    </row>
    <row r="347" spans="1:35" x14ac:dyDescent="0.25">
      <c r="A347" s="114">
        <v>2008</v>
      </c>
      <c r="B347" s="114">
        <v>7</v>
      </c>
      <c r="C347" s="115">
        <v>3991810</v>
      </c>
      <c r="D347" s="115">
        <v>501265</v>
      </c>
      <c r="E347" s="115">
        <v>13155</v>
      </c>
      <c r="F347" s="115">
        <v>3113</v>
      </c>
      <c r="G347" s="116">
        <v>204</v>
      </c>
      <c r="H347" s="116">
        <v>23</v>
      </c>
      <c r="I347" s="116">
        <v>4</v>
      </c>
      <c r="J347" s="115">
        <f t="shared" si="13"/>
        <v>4509574</v>
      </c>
      <c r="K347" s="117">
        <v>5301896.2829999998</v>
      </c>
      <c r="L347" s="117">
        <v>4103113.0700000003</v>
      </c>
      <c r="M347" s="117">
        <v>308289.89900000003</v>
      </c>
      <c r="N347" s="117">
        <v>34632.569000000003</v>
      </c>
      <c r="O347" s="117">
        <v>2394.2660000000001</v>
      </c>
      <c r="P347" s="117">
        <v>7157.85</v>
      </c>
      <c r="Q347" s="117">
        <v>95495.267000000007</v>
      </c>
      <c r="R347" s="117">
        <v>9852979.2040000018</v>
      </c>
      <c r="S347" s="118">
        <v>10745283</v>
      </c>
      <c r="T347" s="120">
        <v>0</v>
      </c>
      <c r="U347" s="118">
        <f t="shared" si="14"/>
        <v>10745283</v>
      </c>
      <c r="V347" s="118">
        <v>9579253.9370000008</v>
      </c>
      <c r="W347" s="146">
        <f t="shared" si="12"/>
        <v>2124.2056198262808</v>
      </c>
      <c r="X347" s="237">
        <v>0</v>
      </c>
      <c r="Y347" s="146"/>
      <c r="Z347" s="146"/>
      <c r="AD347" s="118">
        <v>389655</v>
      </c>
      <c r="AE347" s="118">
        <v>99778</v>
      </c>
      <c r="AF347" s="118">
        <v>3416</v>
      </c>
      <c r="AG347" s="118">
        <v>539149926</v>
      </c>
      <c r="AH347" s="118">
        <v>2228682808</v>
      </c>
      <c r="AI347" s="118">
        <v>1320994160</v>
      </c>
    </row>
    <row r="348" spans="1:35" x14ac:dyDescent="0.25">
      <c r="A348" s="114">
        <v>2008</v>
      </c>
      <c r="B348" s="114">
        <v>8</v>
      </c>
      <c r="C348" s="115">
        <v>3989187</v>
      </c>
      <c r="D348" s="115">
        <v>501848</v>
      </c>
      <c r="E348" s="115">
        <v>12920</v>
      </c>
      <c r="F348" s="115">
        <v>3132</v>
      </c>
      <c r="G348" s="116">
        <v>204</v>
      </c>
      <c r="H348" s="116">
        <v>23</v>
      </c>
      <c r="I348" s="116">
        <v>4</v>
      </c>
      <c r="J348" s="115">
        <f t="shared" si="13"/>
        <v>4507318</v>
      </c>
      <c r="K348" s="117">
        <v>5331470.6049999995</v>
      </c>
      <c r="L348" s="117">
        <v>4016555.7649999997</v>
      </c>
      <c r="M348" s="117">
        <v>280429.54499999998</v>
      </c>
      <c r="N348" s="117">
        <v>35471.712</v>
      </c>
      <c r="O348" s="117">
        <v>2229.4699999999998</v>
      </c>
      <c r="P348" s="117">
        <v>6761.65</v>
      </c>
      <c r="Q348" s="117">
        <v>97640.126000000004</v>
      </c>
      <c r="R348" s="117">
        <v>9770558.8729999997</v>
      </c>
      <c r="S348" s="118">
        <v>11090020</v>
      </c>
      <c r="T348" s="120">
        <v>0</v>
      </c>
      <c r="U348" s="118">
        <f t="shared" si="14"/>
        <v>11090020</v>
      </c>
      <c r="V348" s="118">
        <v>10261837.747</v>
      </c>
      <c r="W348" s="146">
        <f t="shared" si="12"/>
        <v>2276.7079788539249</v>
      </c>
      <c r="X348" s="237">
        <v>0</v>
      </c>
      <c r="Y348" s="146"/>
      <c r="Z348" s="146"/>
      <c r="AD348" s="118">
        <v>390153</v>
      </c>
      <c r="AE348" s="118">
        <v>99876</v>
      </c>
      <c r="AF348" s="118">
        <v>3396</v>
      </c>
      <c r="AG348" s="118">
        <v>535182145</v>
      </c>
      <c r="AH348" s="118">
        <v>2199467574</v>
      </c>
      <c r="AI348" s="118">
        <v>1267873833</v>
      </c>
    </row>
    <row r="349" spans="1:35" x14ac:dyDescent="0.25">
      <c r="A349" s="114">
        <v>2008</v>
      </c>
      <c r="B349" s="114">
        <v>9</v>
      </c>
      <c r="C349" s="115">
        <v>3985030</v>
      </c>
      <c r="D349" s="115">
        <v>501941</v>
      </c>
      <c r="E349" s="115">
        <v>12797</v>
      </c>
      <c r="F349" s="115">
        <v>3141</v>
      </c>
      <c r="G349" s="116">
        <v>201</v>
      </c>
      <c r="H349" s="116">
        <v>23</v>
      </c>
      <c r="I349" s="116">
        <v>4</v>
      </c>
      <c r="J349" s="115">
        <f t="shared" si="13"/>
        <v>4503137</v>
      </c>
      <c r="K349" s="117">
        <v>5632132.7520000003</v>
      </c>
      <c r="L349" s="117">
        <v>4261070.784</v>
      </c>
      <c r="M349" s="117">
        <v>300915.848</v>
      </c>
      <c r="N349" s="117">
        <v>35448.928</v>
      </c>
      <c r="O349" s="117">
        <v>2461.7090000000003</v>
      </c>
      <c r="P349" s="117">
        <v>6862.8</v>
      </c>
      <c r="Q349" s="117">
        <v>97219.453999999998</v>
      </c>
      <c r="R349" s="117">
        <v>10336112.275</v>
      </c>
      <c r="S349" s="118">
        <v>10640369</v>
      </c>
      <c r="T349" s="120">
        <v>0</v>
      </c>
      <c r="U349" s="118">
        <f t="shared" si="14"/>
        <v>10640369</v>
      </c>
      <c r="V349" s="118">
        <v>10219241.821</v>
      </c>
      <c r="W349" s="146">
        <f t="shared" si="12"/>
        <v>2269.3626461843346</v>
      </c>
      <c r="X349" s="237">
        <v>0</v>
      </c>
      <c r="Y349" s="146"/>
      <c r="Z349" s="146"/>
      <c r="AD349" s="118">
        <v>390306</v>
      </c>
      <c r="AE349" s="118">
        <v>99811</v>
      </c>
      <c r="AF349" s="118">
        <v>3403</v>
      </c>
      <c r="AG349" s="118">
        <v>552627229</v>
      </c>
      <c r="AH349" s="118">
        <v>2297823545</v>
      </c>
      <c r="AI349" s="118">
        <v>1396475214</v>
      </c>
    </row>
    <row r="350" spans="1:35" x14ac:dyDescent="0.25">
      <c r="A350" s="114">
        <v>2008</v>
      </c>
      <c r="B350" s="114">
        <v>10</v>
      </c>
      <c r="C350" s="115">
        <v>3983523</v>
      </c>
      <c r="D350" s="115">
        <v>502471</v>
      </c>
      <c r="E350" s="115">
        <v>12548</v>
      </c>
      <c r="F350" s="115">
        <v>3150</v>
      </c>
      <c r="G350" s="116">
        <v>199</v>
      </c>
      <c r="H350" s="116">
        <v>23</v>
      </c>
      <c r="I350" s="116">
        <v>4</v>
      </c>
      <c r="J350" s="115">
        <f t="shared" si="13"/>
        <v>4501918</v>
      </c>
      <c r="K350" s="117">
        <v>4805004.6639999999</v>
      </c>
      <c r="L350" s="117">
        <v>3926048.3160000001</v>
      </c>
      <c r="M350" s="117">
        <v>288124.20499999996</v>
      </c>
      <c r="N350" s="117">
        <v>37888.816000000006</v>
      </c>
      <c r="O350" s="117">
        <v>2465.0360000000001</v>
      </c>
      <c r="P350" s="117">
        <v>6661.55</v>
      </c>
      <c r="Q350" s="117">
        <v>84714.517000000007</v>
      </c>
      <c r="R350" s="117">
        <v>9150907.1040000021</v>
      </c>
      <c r="S350" s="118">
        <v>9367637</v>
      </c>
      <c r="T350" s="120">
        <v>0</v>
      </c>
      <c r="U350" s="118">
        <f t="shared" si="14"/>
        <v>9367637</v>
      </c>
      <c r="V350" s="118">
        <v>8552965.5869999994</v>
      </c>
      <c r="W350" s="146">
        <f t="shared" si="12"/>
        <v>1899.8509493961899</v>
      </c>
      <c r="X350" s="237">
        <v>0</v>
      </c>
      <c r="Y350" s="146"/>
      <c r="Z350" s="146"/>
      <c r="AD350" s="118">
        <v>390919</v>
      </c>
      <c r="AE350" s="118">
        <v>99721</v>
      </c>
      <c r="AF350" s="118">
        <v>3407</v>
      </c>
      <c r="AG350" s="118">
        <v>510750876</v>
      </c>
      <c r="AH350" s="118">
        <v>2179533930</v>
      </c>
      <c r="AI350" s="118">
        <v>1221917122</v>
      </c>
    </row>
    <row r="351" spans="1:35" x14ac:dyDescent="0.25">
      <c r="A351" s="114">
        <v>2008</v>
      </c>
      <c r="B351" s="114">
        <f t="shared" ref="B351:B364" si="15">B339</f>
        <v>11</v>
      </c>
      <c r="C351" s="115">
        <v>3981138</v>
      </c>
      <c r="D351" s="115">
        <v>502192</v>
      </c>
      <c r="E351" s="115">
        <v>12249</v>
      </c>
      <c r="F351" s="115">
        <v>3155</v>
      </c>
      <c r="G351" s="116">
        <v>199</v>
      </c>
      <c r="H351" s="116">
        <v>23</v>
      </c>
      <c r="I351" s="116">
        <v>4</v>
      </c>
      <c r="J351" s="115">
        <f t="shared" si="13"/>
        <v>4498960</v>
      </c>
      <c r="K351" s="117">
        <v>3672851.443</v>
      </c>
      <c r="L351" s="117">
        <v>3580327.432</v>
      </c>
      <c r="M351" s="117">
        <v>275330.60599999997</v>
      </c>
      <c r="N351" s="117">
        <v>36155.986999999994</v>
      </c>
      <c r="O351" s="117">
        <v>2280.2079999999996</v>
      </c>
      <c r="P351" s="117">
        <v>6729.8</v>
      </c>
      <c r="Q351" s="117">
        <v>77558.36</v>
      </c>
      <c r="R351" s="117">
        <v>7651233.8359999992</v>
      </c>
      <c r="S351" s="118">
        <v>7648144</v>
      </c>
      <c r="T351" s="120">
        <v>0</v>
      </c>
      <c r="U351" s="118">
        <f t="shared" si="14"/>
        <v>7648144</v>
      </c>
      <c r="V351" s="118">
        <v>7313800.4759999998</v>
      </c>
      <c r="W351" s="146">
        <f t="shared" si="12"/>
        <v>1625.6661492132839</v>
      </c>
      <c r="X351" s="237">
        <v>0</v>
      </c>
      <c r="Y351" s="146"/>
      <c r="Z351" s="146"/>
      <c r="AD351" s="118">
        <v>390804</v>
      </c>
      <c r="AE351" s="118">
        <v>99588</v>
      </c>
      <c r="AF351" s="118">
        <v>3385</v>
      </c>
      <c r="AG351" s="118">
        <v>438552137</v>
      </c>
      <c r="AH351" s="118">
        <v>1900272454</v>
      </c>
      <c r="AI351" s="118">
        <v>1227501795</v>
      </c>
    </row>
    <row r="352" spans="1:35" x14ac:dyDescent="0.25">
      <c r="A352" s="114">
        <v>2008</v>
      </c>
      <c r="B352" s="114">
        <f t="shared" si="15"/>
        <v>12</v>
      </c>
      <c r="C352" s="115">
        <v>3980785</v>
      </c>
      <c r="D352" s="115">
        <v>501710</v>
      </c>
      <c r="E352" s="115">
        <v>11902</v>
      </c>
      <c r="F352" s="115">
        <v>3170</v>
      </c>
      <c r="G352" s="116">
        <v>199</v>
      </c>
      <c r="H352" s="116">
        <v>23</v>
      </c>
      <c r="I352" s="116">
        <v>4</v>
      </c>
      <c r="J352" s="115">
        <f t="shared" si="13"/>
        <v>4497793</v>
      </c>
      <c r="K352" s="117">
        <v>3703339.3190000001</v>
      </c>
      <c r="L352" s="117">
        <v>3621740.1220000004</v>
      </c>
      <c r="M352" s="117">
        <v>289108.89399999997</v>
      </c>
      <c r="N352" s="117">
        <v>36251.615000000005</v>
      </c>
      <c r="O352" s="117">
        <v>2358.6170000000002</v>
      </c>
      <c r="P352" s="117">
        <v>6442.1</v>
      </c>
      <c r="Q352" s="117">
        <v>62338.103000000003</v>
      </c>
      <c r="R352" s="117">
        <v>7721578.7700000005</v>
      </c>
      <c r="S352" s="118">
        <v>7806098</v>
      </c>
      <c r="T352" s="120">
        <v>0</v>
      </c>
      <c r="U352" s="118">
        <f t="shared" si="14"/>
        <v>7806098</v>
      </c>
      <c r="V352" s="118">
        <v>6952468.6670000004</v>
      </c>
      <c r="W352" s="146">
        <f t="shared" si="12"/>
        <v>1545.7525168477225</v>
      </c>
      <c r="X352" s="237">
        <v>0</v>
      </c>
      <c r="Y352" s="146"/>
      <c r="Z352" s="146"/>
      <c r="AD352" s="118">
        <v>390180</v>
      </c>
      <c r="AE352" s="118">
        <v>99710</v>
      </c>
      <c r="AF352" s="118">
        <v>3399</v>
      </c>
      <c r="AG352" s="118">
        <v>439329404</v>
      </c>
      <c r="AH352" s="118">
        <v>1943437819</v>
      </c>
      <c r="AI352" s="118">
        <v>1224806946</v>
      </c>
    </row>
    <row r="353" spans="1:35" x14ac:dyDescent="0.25">
      <c r="A353" s="114">
        <v>2009</v>
      </c>
      <c r="B353" s="114">
        <f t="shared" si="15"/>
        <v>1</v>
      </c>
      <c r="C353" s="115">
        <v>3981732</v>
      </c>
      <c r="D353" s="115">
        <v>501254</v>
      </c>
      <c r="E353" s="115">
        <v>11378</v>
      </c>
      <c r="F353" s="115">
        <v>3191</v>
      </c>
      <c r="G353" s="116">
        <v>198</v>
      </c>
      <c r="H353" s="116">
        <v>23</v>
      </c>
      <c r="I353" s="116">
        <v>5</v>
      </c>
      <c r="J353" s="115">
        <f t="shared" si="13"/>
        <v>4497781</v>
      </c>
      <c r="K353" s="117">
        <v>3931714.5269999998</v>
      </c>
      <c r="L353" s="117">
        <v>3616795.4580000001</v>
      </c>
      <c r="M353" s="117">
        <v>289843.82200000004</v>
      </c>
      <c r="N353" s="117">
        <v>33389.081999999995</v>
      </c>
      <c r="O353" s="117">
        <v>2724.3240000000001</v>
      </c>
      <c r="P353" s="117">
        <v>6947.75</v>
      </c>
      <c r="Q353" s="117">
        <v>67619.698999999993</v>
      </c>
      <c r="R353" s="117">
        <v>7949034.6619999995</v>
      </c>
      <c r="S353" s="118">
        <v>8007278</v>
      </c>
      <c r="T353" s="120">
        <v>0</v>
      </c>
      <c r="U353" s="118">
        <f t="shared" si="14"/>
        <v>8007278</v>
      </c>
      <c r="V353" s="118">
        <v>7458391.9630000005</v>
      </c>
      <c r="W353" s="146">
        <f t="shared" si="12"/>
        <v>1658.2399752677768</v>
      </c>
      <c r="X353" s="237">
        <v>0</v>
      </c>
      <c r="Y353" s="146"/>
      <c r="Z353" s="146"/>
      <c r="AD353" s="118">
        <v>390070</v>
      </c>
      <c r="AE353" s="118">
        <v>99369</v>
      </c>
      <c r="AF353" s="118">
        <v>3390</v>
      </c>
      <c r="AG353" s="118">
        <v>446472711</v>
      </c>
      <c r="AH353" s="118">
        <v>1951013554</v>
      </c>
      <c r="AI353" s="118">
        <v>1205262024</v>
      </c>
    </row>
    <row r="354" spans="1:35" x14ac:dyDescent="0.25">
      <c r="A354" s="114">
        <v>2009</v>
      </c>
      <c r="B354" s="114">
        <f t="shared" si="15"/>
        <v>2</v>
      </c>
      <c r="C354" s="115">
        <v>3986717</v>
      </c>
      <c r="D354" s="115">
        <v>501487</v>
      </c>
      <c r="E354" s="115">
        <v>11053</v>
      </c>
      <c r="F354" s="115">
        <v>3202</v>
      </c>
      <c r="G354" s="116">
        <v>197</v>
      </c>
      <c r="H354" s="116">
        <v>23</v>
      </c>
      <c r="I354" s="116">
        <v>5</v>
      </c>
      <c r="J354" s="115">
        <f t="shared" si="13"/>
        <v>4502684</v>
      </c>
      <c r="K354" s="117">
        <v>3843118.9</v>
      </c>
      <c r="L354" s="117">
        <v>3244004.1589999995</v>
      </c>
      <c r="M354" s="117">
        <v>271299.56100000005</v>
      </c>
      <c r="N354" s="117">
        <v>37059.944999999992</v>
      </c>
      <c r="O354" s="117">
        <v>2337.509</v>
      </c>
      <c r="P354" s="117">
        <v>6121.85</v>
      </c>
      <c r="Q354" s="117">
        <v>65388.196000000004</v>
      </c>
      <c r="R354" s="117">
        <v>7469330.1199999992</v>
      </c>
      <c r="S354" s="118">
        <v>7235663</v>
      </c>
      <c r="T354" s="120">
        <v>0</v>
      </c>
      <c r="U354" s="118">
        <f t="shared" si="14"/>
        <v>7235663</v>
      </c>
      <c r="V354" s="118">
        <v>6752703.9239999996</v>
      </c>
      <c r="W354" s="146">
        <f t="shared" si="12"/>
        <v>1499.7080458100609</v>
      </c>
      <c r="X354" s="237">
        <v>0</v>
      </c>
      <c r="Y354" s="146"/>
      <c r="Z354" s="146"/>
      <c r="AD354" s="118">
        <v>389449</v>
      </c>
      <c r="AE354" s="118">
        <v>100217</v>
      </c>
      <c r="AF354" s="118">
        <v>3398</v>
      </c>
      <c r="AG354" s="118">
        <v>403124042</v>
      </c>
      <c r="AH354" s="118">
        <v>1746978708</v>
      </c>
      <c r="AI354" s="118">
        <v>1080090658</v>
      </c>
    </row>
    <row r="355" spans="1:35" x14ac:dyDescent="0.25">
      <c r="A355" s="114">
        <v>2009</v>
      </c>
      <c r="B355" s="114">
        <f t="shared" si="15"/>
        <v>3</v>
      </c>
      <c r="C355" s="115">
        <v>3987693</v>
      </c>
      <c r="D355" s="115">
        <v>501087</v>
      </c>
      <c r="E355" s="115">
        <v>10780</v>
      </c>
      <c r="F355" s="115">
        <v>3203</v>
      </c>
      <c r="G355" s="116">
        <v>196</v>
      </c>
      <c r="H355" s="116">
        <v>23</v>
      </c>
      <c r="I355" s="116">
        <v>5</v>
      </c>
      <c r="J355" s="115">
        <f t="shared" si="13"/>
        <v>4502987</v>
      </c>
      <c r="K355" s="117">
        <v>3354308.1660000002</v>
      </c>
      <c r="L355" s="117">
        <v>3225893.5020000003</v>
      </c>
      <c r="M355" s="117">
        <v>254511.33499999999</v>
      </c>
      <c r="N355" s="117">
        <v>35879.706999999995</v>
      </c>
      <c r="O355" s="117">
        <v>2223.0859999999998</v>
      </c>
      <c r="P355" s="117">
        <v>6439.3</v>
      </c>
      <c r="Q355" s="117">
        <v>71605.937999999995</v>
      </c>
      <c r="R355" s="117">
        <v>6950861.0340000009</v>
      </c>
      <c r="S355" s="118">
        <v>8009351</v>
      </c>
      <c r="T355" s="120">
        <v>0</v>
      </c>
      <c r="U355" s="118">
        <f t="shared" si="14"/>
        <v>8009351</v>
      </c>
      <c r="V355" s="118">
        <v>7373744.0959999999</v>
      </c>
      <c r="W355" s="146">
        <f t="shared" si="12"/>
        <v>1637.5246660990429</v>
      </c>
      <c r="X355" s="237">
        <v>0</v>
      </c>
      <c r="Y355" s="146"/>
      <c r="Z355" s="146"/>
      <c r="AD355" s="118">
        <v>389130</v>
      </c>
      <c r="AE355" s="118">
        <v>100155</v>
      </c>
      <c r="AF355" s="118">
        <v>3390</v>
      </c>
      <c r="AG355" s="118">
        <v>397919094</v>
      </c>
      <c r="AH355" s="118">
        <v>1749044650</v>
      </c>
      <c r="AI355" s="118">
        <v>1065009782</v>
      </c>
    </row>
    <row r="356" spans="1:35" x14ac:dyDescent="0.25">
      <c r="A356" s="114">
        <v>2009</v>
      </c>
      <c r="B356" s="114">
        <f t="shared" si="15"/>
        <v>4</v>
      </c>
      <c r="C356" s="115">
        <v>3987872</v>
      </c>
      <c r="D356" s="115">
        <v>500729</v>
      </c>
      <c r="E356" s="115">
        <v>10435</v>
      </c>
      <c r="F356" s="115">
        <v>3206</v>
      </c>
      <c r="G356" s="116">
        <v>195</v>
      </c>
      <c r="H356" s="116">
        <v>23</v>
      </c>
      <c r="I356" s="116">
        <v>5</v>
      </c>
      <c r="J356" s="115">
        <f t="shared" si="13"/>
        <v>4502465</v>
      </c>
      <c r="K356" s="117">
        <v>3695347.1120000002</v>
      </c>
      <c r="L356" s="117">
        <v>3434498.5440000002</v>
      </c>
      <c r="M356" s="117">
        <v>264216.01</v>
      </c>
      <c r="N356" s="117">
        <v>32106.958000000006</v>
      </c>
      <c r="O356" s="117">
        <v>2111.444</v>
      </c>
      <c r="P356" s="117">
        <v>6235.95</v>
      </c>
      <c r="Q356" s="117">
        <v>88997.535000000003</v>
      </c>
      <c r="R356" s="117">
        <v>7523513.5530000003</v>
      </c>
      <c r="S356" s="118">
        <v>8493145</v>
      </c>
      <c r="T356" s="120">
        <v>0</v>
      </c>
      <c r="U356" s="118">
        <f t="shared" si="14"/>
        <v>8493145</v>
      </c>
      <c r="V356" s="118">
        <v>8068103.0180000002</v>
      </c>
      <c r="W356" s="146">
        <f t="shared" si="12"/>
        <v>1791.9321921793864</v>
      </c>
      <c r="X356" s="237">
        <v>0</v>
      </c>
      <c r="Y356" s="146"/>
      <c r="Z356" s="146"/>
      <c r="AD356" s="118">
        <v>388742</v>
      </c>
      <c r="AE356" s="118">
        <v>100172</v>
      </c>
      <c r="AF356" s="118">
        <v>3398</v>
      </c>
      <c r="AG356" s="118">
        <v>427729397</v>
      </c>
      <c r="AH356" s="118">
        <v>1868276472</v>
      </c>
      <c r="AI356" s="118">
        <v>1124653535</v>
      </c>
    </row>
    <row r="357" spans="1:35" x14ac:dyDescent="0.25">
      <c r="A357" s="114">
        <v>2009</v>
      </c>
      <c r="B357" s="114">
        <f t="shared" si="15"/>
        <v>5</v>
      </c>
      <c r="C357" s="115">
        <v>3984699</v>
      </c>
      <c r="D357" s="115">
        <v>500715</v>
      </c>
      <c r="E357" s="115">
        <v>10248</v>
      </c>
      <c r="F357" s="115">
        <v>3212</v>
      </c>
      <c r="G357" s="116">
        <v>195</v>
      </c>
      <c r="H357" s="116">
        <v>23</v>
      </c>
      <c r="I357" s="116">
        <v>5</v>
      </c>
      <c r="J357" s="115">
        <f t="shared" si="13"/>
        <v>4499097</v>
      </c>
      <c r="K357" s="117">
        <v>4232803.7760000005</v>
      </c>
      <c r="L357" s="117">
        <v>3668648.872</v>
      </c>
      <c r="M357" s="117">
        <v>282419.92499999999</v>
      </c>
      <c r="N357" s="117">
        <v>37151.982000000004</v>
      </c>
      <c r="O357" s="117">
        <v>2171.4970000000003</v>
      </c>
      <c r="P357" s="117">
        <v>6382.95</v>
      </c>
      <c r="Q357" s="117">
        <v>89939.281000000003</v>
      </c>
      <c r="R357" s="117">
        <v>8319518.2830000008</v>
      </c>
      <c r="S357" s="118">
        <v>9656281</v>
      </c>
      <c r="T357" s="120">
        <v>0</v>
      </c>
      <c r="U357" s="118">
        <f t="shared" si="14"/>
        <v>9656281</v>
      </c>
      <c r="V357" s="118">
        <v>8507630.0020000003</v>
      </c>
      <c r="W357" s="146">
        <f t="shared" si="12"/>
        <v>1890.9659998061832</v>
      </c>
      <c r="X357" s="237">
        <v>0</v>
      </c>
      <c r="Y357" s="146"/>
      <c r="Z357" s="146"/>
      <c r="AD357" s="118">
        <v>388684</v>
      </c>
      <c r="AE357" s="118">
        <v>100241</v>
      </c>
      <c r="AF357" s="118">
        <v>3381</v>
      </c>
      <c r="AG357" s="118">
        <v>462967327</v>
      </c>
      <c r="AH357" s="118">
        <v>1998720220</v>
      </c>
      <c r="AI357" s="118">
        <v>1192752254</v>
      </c>
    </row>
    <row r="358" spans="1:35" x14ac:dyDescent="0.25">
      <c r="A358" s="114">
        <v>2009</v>
      </c>
      <c r="B358" s="114">
        <f t="shared" si="15"/>
        <v>6</v>
      </c>
      <c r="C358" s="115">
        <v>3984326</v>
      </c>
      <c r="D358" s="115">
        <v>500178</v>
      </c>
      <c r="E358" s="115">
        <v>9981</v>
      </c>
      <c r="F358" s="115">
        <v>3210</v>
      </c>
      <c r="G358" s="116">
        <v>195</v>
      </c>
      <c r="H358" s="116">
        <v>23</v>
      </c>
      <c r="I358" s="116">
        <v>5</v>
      </c>
      <c r="J358" s="115">
        <f t="shared" si="13"/>
        <v>4497918</v>
      </c>
      <c r="K358" s="117">
        <v>4857369.0460000001</v>
      </c>
      <c r="L358" s="117">
        <v>3921149.5989999995</v>
      </c>
      <c r="M358" s="117">
        <v>283242.13199999998</v>
      </c>
      <c r="N358" s="117">
        <v>35411.127</v>
      </c>
      <c r="O358" s="117">
        <v>4868.527000000001</v>
      </c>
      <c r="P358" s="117">
        <v>6609.75</v>
      </c>
      <c r="Q358" s="117">
        <v>103439.674</v>
      </c>
      <c r="R358" s="117">
        <v>9212089.8550000004</v>
      </c>
      <c r="S358" s="118">
        <v>10367469</v>
      </c>
      <c r="T358" s="120">
        <v>0</v>
      </c>
      <c r="U358" s="118">
        <f t="shared" si="14"/>
        <v>10367469</v>
      </c>
      <c r="V358" s="118">
        <v>9860078.1809999999</v>
      </c>
      <c r="W358" s="146">
        <f t="shared" si="12"/>
        <v>2192.1451528742327</v>
      </c>
      <c r="X358" s="237">
        <v>0</v>
      </c>
      <c r="Y358" s="146"/>
      <c r="Z358" s="146"/>
      <c r="AD358" s="118">
        <v>388608</v>
      </c>
      <c r="AE358" s="118">
        <v>99753</v>
      </c>
      <c r="AF358" s="118">
        <v>3408</v>
      </c>
      <c r="AG358" s="118">
        <v>496681505</v>
      </c>
      <c r="AH358" s="118">
        <v>2136341825</v>
      </c>
      <c r="AI358" s="118">
        <v>1274143175</v>
      </c>
    </row>
    <row r="359" spans="1:35" x14ac:dyDescent="0.25">
      <c r="A359" s="114">
        <v>2009</v>
      </c>
      <c r="B359" s="114">
        <f t="shared" si="15"/>
        <v>7</v>
      </c>
      <c r="C359" s="115">
        <v>3984488</v>
      </c>
      <c r="D359" s="115">
        <v>500612</v>
      </c>
      <c r="E359" s="115">
        <v>9861</v>
      </c>
      <c r="F359" s="115">
        <v>3210</v>
      </c>
      <c r="G359" s="116">
        <v>195</v>
      </c>
      <c r="H359" s="116">
        <v>23</v>
      </c>
      <c r="I359" s="116">
        <v>4</v>
      </c>
      <c r="J359" s="115">
        <f t="shared" si="13"/>
        <v>4498393</v>
      </c>
      <c r="K359" s="117">
        <v>5575985.6209999993</v>
      </c>
      <c r="L359" s="117">
        <v>4116634.5729999999</v>
      </c>
      <c r="M359" s="117">
        <v>257991.49599999998</v>
      </c>
      <c r="N359" s="117">
        <v>36043.606999999996</v>
      </c>
      <c r="O359" s="117">
        <v>4809.1920000000009</v>
      </c>
      <c r="P359" s="117">
        <v>7192.85</v>
      </c>
      <c r="Q359" s="117">
        <v>110511.06399999998</v>
      </c>
      <c r="R359" s="117">
        <v>10109168.402999997</v>
      </c>
      <c r="S359" s="118">
        <v>11007925</v>
      </c>
      <c r="T359" s="120">
        <v>0</v>
      </c>
      <c r="U359" s="118">
        <f t="shared" si="14"/>
        <v>11007925</v>
      </c>
      <c r="V359" s="118">
        <v>9750264.3390000015</v>
      </c>
      <c r="W359" s="146">
        <f t="shared" si="12"/>
        <v>2167.5013741586158</v>
      </c>
      <c r="X359" s="237">
        <v>0</v>
      </c>
      <c r="Y359" s="146"/>
      <c r="Z359" s="146"/>
      <c r="AD359" s="118">
        <v>388816</v>
      </c>
      <c r="AE359" s="118">
        <v>99953</v>
      </c>
      <c r="AF359" s="118">
        <v>3443</v>
      </c>
      <c r="AG359" s="118">
        <v>536102390</v>
      </c>
      <c r="AH359" s="118">
        <v>2244885759</v>
      </c>
      <c r="AI359" s="118">
        <v>1321668586</v>
      </c>
    </row>
    <row r="360" spans="1:35" x14ac:dyDescent="0.25">
      <c r="A360" s="114">
        <v>2009</v>
      </c>
      <c r="B360" s="114">
        <f t="shared" si="15"/>
        <v>8</v>
      </c>
      <c r="C360" s="115">
        <v>3984668</v>
      </c>
      <c r="D360" s="115">
        <v>501173</v>
      </c>
      <c r="E360" s="115">
        <v>9683</v>
      </c>
      <c r="F360" s="115">
        <v>3214</v>
      </c>
      <c r="G360" s="116">
        <v>195</v>
      </c>
      <c r="H360" s="116">
        <v>23</v>
      </c>
      <c r="I360" s="116">
        <v>4</v>
      </c>
      <c r="J360" s="115">
        <f t="shared" si="13"/>
        <v>4498960</v>
      </c>
      <c r="K360" s="117">
        <v>5525885.1899999995</v>
      </c>
      <c r="L360" s="117">
        <v>4037452.7439999999</v>
      </c>
      <c r="M360" s="117">
        <v>269213.11300000001</v>
      </c>
      <c r="N360" s="117">
        <v>34779.288999999997</v>
      </c>
      <c r="O360" s="117">
        <v>2934.6059999999998</v>
      </c>
      <c r="P360" s="117">
        <v>6833.75</v>
      </c>
      <c r="Q360" s="117">
        <v>127988.302</v>
      </c>
      <c r="R360" s="117">
        <v>10005086.994000001</v>
      </c>
      <c r="S360" s="118">
        <v>11448322</v>
      </c>
      <c r="T360" s="120">
        <v>0</v>
      </c>
      <c r="U360" s="118">
        <f t="shared" si="14"/>
        <v>11448322</v>
      </c>
      <c r="V360" s="118">
        <v>10567020.692000002</v>
      </c>
      <c r="W360" s="146">
        <f t="shared" si="12"/>
        <v>2348.7717354870774</v>
      </c>
      <c r="X360" s="237">
        <v>0</v>
      </c>
      <c r="Y360" s="146"/>
      <c r="Z360" s="146"/>
      <c r="AD360" s="118">
        <v>389306</v>
      </c>
      <c r="AE360" s="118">
        <v>100010</v>
      </c>
      <c r="AF360" s="118">
        <v>3459</v>
      </c>
      <c r="AG360" s="118">
        <v>527839447</v>
      </c>
      <c r="AH360" s="118">
        <v>2193212076</v>
      </c>
      <c r="AI360" s="118">
        <v>1302463911</v>
      </c>
    </row>
    <row r="361" spans="1:35" x14ac:dyDescent="0.25">
      <c r="A361" s="114">
        <v>2009</v>
      </c>
      <c r="B361" s="114">
        <v>9</v>
      </c>
      <c r="C361" s="115">
        <v>3981876</v>
      </c>
      <c r="D361" s="115">
        <v>501060</v>
      </c>
      <c r="E361" s="115">
        <v>9548</v>
      </c>
      <c r="F361" s="115">
        <v>3219</v>
      </c>
      <c r="G361" s="116">
        <v>193</v>
      </c>
      <c r="H361" s="116">
        <v>23</v>
      </c>
      <c r="I361" s="116">
        <v>4</v>
      </c>
      <c r="J361" s="115">
        <f t="shared" si="13"/>
        <v>4495923</v>
      </c>
      <c r="K361" s="117">
        <v>5490522.1779999994</v>
      </c>
      <c r="L361" s="117">
        <v>4187546.25</v>
      </c>
      <c r="M361" s="117">
        <v>272856.64600000001</v>
      </c>
      <c r="N361" s="117">
        <v>36042.716999999997</v>
      </c>
      <c r="O361" s="117">
        <v>2247.2669999999998</v>
      </c>
      <c r="P361" s="117">
        <v>6932.8</v>
      </c>
      <c r="Q361" s="117">
        <v>128086.37699999999</v>
      </c>
      <c r="R361" s="117">
        <v>10124234.235000001</v>
      </c>
      <c r="S361" s="118">
        <v>10342759</v>
      </c>
      <c r="T361" s="120">
        <v>0</v>
      </c>
      <c r="U361" s="118">
        <f t="shared" si="14"/>
        <v>10342759</v>
      </c>
      <c r="V361" s="118">
        <v>9852631.8579999991</v>
      </c>
      <c r="W361" s="146">
        <f t="shared" si="12"/>
        <v>2191.4611579968409</v>
      </c>
      <c r="X361" s="237">
        <v>0</v>
      </c>
      <c r="Y361" s="146"/>
      <c r="Z361" s="146"/>
      <c r="AD361" s="118">
        <v>389429</v>
      </c>
      <c r="AE361" s="118">
        <v>99800</v>
      </c>
      <c r="AF361" s="118">
        <v>3428</v>
      </c>
      <c r="AG361" s="118">
        <v>533321756</v>
      </c>
      <c r="AH361" s="118">
        <v>2273360154</v>
      </c>
      <c r="AI361" s="118">
        <v>1367080710</v>
      </c>
    </row>
    <row r="362" spans="1:35" x14ac:dyDescent="0.25">
      <c r="A362" s="114">
        <v>2009</v>
      </c>
      <c r="B362" s="114">
        <f t="shared" si="15"/>
        <v>10</v>
      </c>
      <c r="C362" s="115">
        <v>3980940</v>
      </c>
      <c r="D362" s="115">
        <v>501374</v>
      </c>
      <c r="E362" s="115">
        <v>9455</v>
      </c>
      <c r="F362" s="115">
        <v>3228</v>
      </c>
      <c r="G362" s="116">
        <v>191</v>
      </c>
      <c r="H362" s="116">
        <v>23</v>
      </c>
      <c r="I362" s="116">
        <v>4</v>
      </c>
      <c r="J362" s="115">
        <f t="shared" si="13"/>
        <v>4495215</v>
      </c>
      <c r="K362" s="117">
        <v>5140396.8149999995</v>
      </c>
      <c r="L362" s="117">
        <v>4035129.7819999997</v>
      </c>
      <c r="M362" s="117">
        <v>260115.5</v>
      </c>
      <c r="N362" s="117">
        <v>34862.544000000002</v>
      </c>
      <c r="O362" s="117">
        <v>2406.1750000000002</v>
      </c>
      <c r="P362" s="117">
        <v>7126.35</v>
      </c>
      <c r="Q362" s="117">
        <v>118224.14200000001</v>
      </c>
      <c r="R362" s="117">
        <v>9598261.3080000002</v>
      </c>
      <c r="S362" s="118">
        <v>10338743</v>
      </c>
      <c r="T362" s="120">
        <v>0</v>
      </c>
      <c r="U362" s="118">
        <f t="shared" si="14"/>
        <v>10338743</v>
      </c>
      <c r="V362" s="118">
        <v>9233544.1659999993</v>
      </c>
      <c r="W362" s="146">
        <f t="shared" si="12"/>
        <v>2054.0847061461627</v>
      </c>
      <c r="X362" s="237">
        <v>0</v>
      </c>
      <c r="Y362" s="146"/>
      <c r="Z362" s="146"/>
      <c r="AD362" s="118">
        <v>389956</v>
      </c>
      <c r="AE362" s="118">
        <v>99597</v>
      </c>
      <c r="AF362" s="118">
        <v>3419</v>
      </c>
      <c r="AG362" s="118">
        <v>512574957</v>
      </c>
      <c r="AH362" s="118">
        <v>2187445745</v>
      </c>
      <c r="AI362" s="118">
        <v>1321215668</v>
      </c>
    </row>
    <row r="363" spans="1:35" x14ac:dyDescent="0.25">
      <c r="A363" s="114">
        <v>2009</v>
      </c>
      <c r="B363" s="114">
        <f t="shared" si="15"/>
        <v>11</v>
      </c>
      <c r="C363" s="115">
        <v>3984445</v>
      </c>
      <c r="D363" s="115">
        <v>501505</v>
      </c>
      <c r="E363" s="115">
        <v>9367</v>
      </c>
      <c r="F363" s="115">
        <v>3247</v>
      </c>
      <c r="G363" s="116">
        <v>191</v>
      </c>
      <c r="H363" s="116">
        <v>23</v>
      </c>
      <c r="I363" s="116">
        <v>4</v>
      </c>
      <c r="J363" s="115">
        <f t="shared" si="13"/>
        <v>4498782</v>
      </c>
      <c r="K363" s="117">
        <v>4356808.5319999997</v>
      </c>
      <c r="L363" s="117">
        <v>3776580.5959999999</v>
      </c>
      <c r="M363" s="117">
        <v>250100.20499999999</v>
      </c>
      <c r="N363" s="117">
        <v>33717.418999999994</v>
      </c>
      <c r="O363" s="117">
        <v>2485.9320000000002</v>
      </c>
      <c r="P363" s="117">
        <v>6592.6</v>
      </c>
      <c r="Q363" s="117">
        <v>103069.236</v>
      </c>
      <c r="R363" s="117">
        <v>8529354.5199999996</v>
      </c>
      <c r="S363" s="118">
        <v>8115012</v>
      </c>
      <c r="T363" s="120">
        <v>0</v>
      </c>
      <c r="U363" s="118">
        <f t="shared" si="14"/>
        <v>8115012</v>
      </c>
      <c r="V363" s="118">
        <v>7996809.284</v>
      </c>
      <c r="W363" s="146">
        <f t="shared" si="12"/>
        <v>1777.5514337448969</v>
      </c>
      <c r="X363" s="237">
        <v>0</v>
      </c>
      <c r="Y363" s="146"/>
      <c r="Z363" s="146"/>
      <c r="AD363" s="118">
        <v>390157</v>
      </c>
      <c r="AE363" s="118">
        <v>99535</v>
      </c>
      <c r="AF363" s="118">
        <v>3409</v>
      </c>
      <c r="AG363" s="118">
        <v>473343188</v>
      </c>
      <c r="AH363" s="118">
        <v>2048786884</v>
      </c>
      <c r="AI363" s="118">
        <v>1240393452</v>
      </c>
    </row>
    <row r="364" spans="1:35" x14ac:dyDescent="0.25">
      <c r="A364" s="114">
        <v>2009</v>
      </c>
      <c r="B364" s="114">
        <f t="shared" si="15"/>
        <v>12</v>
      </c>
      <c r="C364" s="115">
        <v>3984423</v>
      </c>
      <c r="D364" s="115">
        <v>501482</v>
      </c>
      <c r="E364" s="115">
        <v>9214</v>
      </c>
      <c r="F364" s="115">
        <v>3259</v>
      </c>
      <c r="G364" s="116">
        <v>191</v>
      </c>
      <c r="H364" s="116">
        <v>23</v>
      </c>
      <c r="I364" s="116">
        <v>4</v>
      </c>
      <c r="J364" s="115">
        <f t="shared" si="13"/>
        <v>4498596</v>
      </c>
      <c r="K364" s="117">
        <v>3945267.9760000003</v>
      </c>
      <c r="L364" s="117">
        <v>3760378.7629999998</v>
      </c>
      <c r="M364" s="117">
        <v>289045.85799999995</v>
      </c>
      <c r="N364" s="117">
        <v>35254.038999999997</v>
      </c>
      <c r="O364" s="117">
        <v>2525.9540000000002</v>
      </c>
      <c r="P364" s="117">
        <v>6512.45</v>
      </c>
      <c r="Q364" s="117">
        <v>80051.517000000007</v>
      </c>
      <c r="R364" s="117">
        <v>8119036.557</v>
      </c>
      <c r="S364" s="118">
        <v>8215468</v>
      </c>
      <c r="T364" s="120">
        <v>0</v>
      </c>
      <c r="U364" s="118">
        <f t="shared" si="14"/>
        <v>8215468</v>
      </c>
      <c r="V364" s="118">
        <v>7341320.04</v>
      </c>
      <c r="W364" s="146">
        <f t="shared" ref="W364:W406" si="16">V364/(J364-I364)*1000</f>
        <v>1631.9150614236632</v>
      </c>
      <c r="X364" s="237">
        <v>0</v>
      </c>
      <c r="Y364" s="146"/>
      <c r="Z364" s="146"/>
      <c r="AD364" s="118">
        <v>390107</v>
      </c>
      <c r="AE364" s="118">
        <v>99587</v>
      </c>
      <c r="AF364" s="118">
        <v>3393</v>
      </c>
      <c r="AG364" s="118">
        <v>454532119</v>
      </c>
      <c r="AH364" s="118">
        <v>2024607936</v>
      </c>
      <c r="AI364" s="118">
        <v>1267308725</v>
      </c>
    </row>
    <row r="365" spans="1:35" x14ac:dyDescent="0.25">
      <c r="A365" s="114">
        <v>2010</v>
      </c>
      <c r="B365" s="114">
        <f>B353</f>
        <v>1</v>
      </c>
      <c r="C365" s="115">
        <v>3988092</v>
      </c>
      <c r="D365" s="115">
        <v>501516</v>
      </c>
      <c r="E365" s="115">
        <v>9041</v>
      </c>
      <c r="F365" s="115">
        <v>3262</v>
      </c>
      <c r="G365" s="116">
        <v>191</v>
      </c>
      <c r="H365" s="116">
        <v>23</v>
      </c>
      <c r="I365" s="116">
        <v>5</v>
      </c>
      <c r="J365" s="115">
        <f t="shared" si="13"/>
        <v>4502130</v>
      </c>
      <c r="K365" s="117">
        <v>5216442.7929999996</v>
      </c>
      <c r="L365" s="117">
        <v>3588072.0110000004</v>
      </c>
      <c r="M365" s="117">
        <v>267623.46800000005</v>
      </c>
      <c r="N365" s="117">
        <v>35893.148999999998</v>
      </c>
      <c r="O365" s="117">
        <v>2099.683</v>
      </c>
      <c r="P365" s="117">
        <v>6842.15</v>
      </c>
      <c r="Q365" s="117">
        <v>73636.073999999993</v>
      </c>
      <c r="R365" s="117">
        <v>9190609.3279999997</v>
      </c>
      <c r="S365" s="118">
        <v>9390504</v>
      </c>
      <c r="T365" s="233">
        <v>109394.3</v>
      </c>
      <c r="U365" s="118">
        <f t="shared" si="14"/>
        <v>9281109.6999999993</v>
      </c>
      <c r="V365" s="118">
        <v>8657026.2540000007</v>
      </c>
      <c r="W365" s="146">
        <f t="shared" si="16"/>
        <v>1922.8755874170531</v>
      </c>
      <c r="X365" s="237">
        <v>0</v>
      </c>
      <c r="Y365" s="146"/>
      <c r="Z365" s="146"/>
      <c r="AD365" s="118">
        <v>388623</v>
      </c>
      <c r="AE365" s="118">
        <v>101083</v>
      </c>
      <c r="AF365" s="118">
        <v>3417</v>
      </c>
      <c r="AG365" s="118">
        <v>443187109</v>
      </c>
      <c r="AH365" s="118">
        <v>1940722471</v>
      </c>
      <c r="AI365" s="118">
        <v>1190236251</v>
      </c>
    </row>
    <row r="366" spans="1:35" x14ac:dyDescent="0.25">
      <c r="A366" s="114">
        <v>2010</v>
      </c>
      <c r="B366" s="114">
        <f>B354</f>
        <v>2</v>
      </c>
      <c r="C366" s="115">
        <v>3996803</v>
      </c>
      <c r="D366" s="115">
        <v>501369</v>
      </c>
      <c r="E366" s="115">
        <v>8993</v>
      </c>
      <c r="F366" s="115">
        <v>3275</v>
      </c>
      <c r="G366" s="116">
        <v>191</v>
      </c>
      <c r="H366" s="116">
        <v>23</v>
      </c>
      <c r="I366" s="116">
        <v>5</v>
      </c>
      <c r="J366" s="115">
        <f t="shared" si="13"/>
        <v>4510659</v>
      </c>
      <c r="K366" s="117">
        <v>3987392.0829999996</v>
      </c>
      <c r="L366" s="117">
        <v>3201547.929</v>
      </c>
      <c r="M366" s="117">
        <v>258540.01199999999</v>
      </c>
      <c r="N366" s="117">
        <v>34964.942999999999</v>
      </c>
      <c r="O366" s="117">
        <v>2095.4010000000003</v>
      </c>
      <c r="P366" s="117">
        <v>6651.05</v>
      </c>
      <c r="Q366" s="117">
        <v>182623.63200000001</v>
      </c>
      <c r="R366" s="117">
        <v>7673815.0499999998</v>
      </c>
      <c r="S366" s="118">
        <v>7653971</v>
      </c>
      <c r="T366" s="233">
        <v>85973.099000000002</v>
      </c>
      <c r="U366" s="118">
        <f t="shared" si="14"/>
        <v>7567997.9009999996</v>
      </c>
      <c r="V366" s="118">
        <v>6929803.4179999996</v>
      </c>
      <c r="W366" s="146">
        <f t="shared" si="16"/>
        <v>1536.3189945404811</v>
      </c>
      <c r="X366" s="237">
        <v>0</v>
      </c>
      <c r="Y366" s="146"/>
      <c r="Z366" s="146"/>
      <c r="AD366" s="118">
        <v>388521</v>
      </c>
      <c r="AE366" s="118">
        <v>101043</v>
      </c>
      <c r="AF366" s="118">
        <v>3415</v>
      </c>
      <c r="AG366" s="118">
        <v>387237051</v>
      </c>
      <c r="AH366" s="118">
        <v>1725394210</v>
      </c>
      <c r="AI366" s="118">
        <v>1075515623</v>
      </c>
    </row>
    <row r="367" spans="1:35" x14ac:dyDescent="0.25">
      <c r="A367" s="114">
        <v>2010</v>
      </c>
      <c r="B367" s="114">
        <f>B355</f>
        <v>3</v>
      </c>
      <c r="C367" s="115">
        <v>4002154</v>
      </c>
      <c r="D367" s="115">
        <v>502122</v>
      </c>
      <c r="E367" s="115">
        <v>8936</v>
      </c>
      <c r="F367" s="115">
        <v>3281</v>
      </c>
      <c r="G367" s="116">
        <v>191</v>
      </c>
      <c r="H367" s="116">
        <v>23</v>
      </c>
      <c r="I367" s="116">
        <v>5</v>
      </c>
      <c r="J367" s="115">
        <f t="shared" si="13"/>
        <v>4516712</v>
      </c>
      <c r="K367" s="117">
        <v>3850643.3329999996</v>
      </c>
      <c r="L367" s="117">
        <v>3072576.7620000001</v>
      </c>
      <c r="M367" s="117">
        <v>235312.60699999996</v>
      </c>
      <c r="N367" s="117">
        <v>35849.667999999998</v>
      </c>
      <c r="O367" s="117">
        <v>2158.5790000000002</v>
      </c>
      <c r="P367" s="117">
        <v>5934.6</v>
      </c>
      <c r="Q367" s="117">
        <v>147785.796</v>
      </c>
      <c r="R367" s="117">
        <v>7350261.3449999988</v>
      </c>
      <c r="S367" s="118">
        <v>7879751.5</v>
      </c>
      <c r="T367" s="233">
        <v>88619.247000000003</v>
      </c>
      <c r="U367" s="118">
        <f t="shared" si="14"/>
        <v>7791132.2529999996</v>
      </c>
      <c r="V367" s="118">
        <v>7427271.5489999996</v>
      </c>
      <c r="W367" s="146">
        <f t="shared" si="16"/>
        <v>1644.3996807851381</v>
      </c>
      <c r="X367" s="237">
        <v>0</v>
      </c>
      <c r="Y367" s="146"/>
      <c r="Z367" s="146"/>
      <c r="AD367" s="118">
        <v>389486</v>
      </c>
      <c r="AE367" s="118">
        <v>100830</v>
      </c>
      <c r="AF367" s="118">
        <v>3415</v>
      </c>
      <c r="AG367" s="118">
        <v>371891231</v>
      </c>
      <c r="AH367" s="118">
        <v>1648087545</v>
      </c>
      <c r="AI367" s="118">
        <v>1038141009</v>
      </c>
    </row>
    <row r="368" spans="1:35" x14ac:dyDescent="0.25">
      <c r="A368" s="114">
        <v>2010</v>
      </c>
      <c r="B368" s="114">
        <f t="shared" ref="B368:B376" si="17">B356</f>
        <v>4</v>
      </c>
      <c r="C368" s="115">
        <v>4005428</v>
      </c>
      <c r="D368" s="115">
        <v>502350</v>
      </c>
      <c r="E368" s="115">
        <v>8946</v>
      </c>
      <c r="F368" s="115">
        <v>3286</v>
      </c>
      <c r="G368" s="116">
        <v>191</v>
      </c>
      <c r="H368" s="116">
        <v>23</v>
      </c>
      <c r="I368" s="116">
        <v>5</v>
      </c>
      <c r="J368" s="115">
        <f t="shared" si="13"/>
        <v>4520229</v>
      </c>
      <c r="K368" s="117">
        <v>3335505.3169999998</v>
      </c>
      <c r="L368" s="117">
        <v>3245212.0120000001</v>
      </c>
      <c r="M368" s="117">
        <v>260571.114</v>
      </c>
      <c r="N368" s="117">
        <v>35740.376000000004</v>
      </c>
      <c r="O368" s="117">
        <v>2089.5930000000003</v>
      </c>
      <c r="P368" s="117">
        <v>6091.4</v>
      </c>
      <c r="Q368" s="117">
        <v>155790.66699999999</v>
      </c>
      <c r="R368" s="117">
        <v>7041000.4790000012</v>
      </c>
      <c r="S368" s="118">
        <v>8037871</v>
      </c>
      <c r="T368" s="233">
        <v>86660.504000000001</v>
      </c>
      <c r="U368" s="118">
        <f t="shared" si="14"/>
        <v>7951210.4960000003</v>
      </c>
      <c r="V368" s="118">
        <v>7481070.8119999999</v>
      </c>
      <c r="W368" s="146">
        <f t="shared" si="16"/>
        <v>1655.0221431504278</v>
      </c>
      <c r="X368" s="237">
        <v>0</v>
      </c>
      <c r="Y368" s="146"/>
      <c r="Z368" s="146"/>
      <c r="AD368" s="118">
        <v>389793</v>
      </c>
      <c r="AE368" s="118">
        <v>100752</v>
      </c>
      <c r="AF368" s="118">
        <v>3418</v>
      </c>
      <c r="AG368" s="118">
        <v>388729867</v>
      </c>
      <c r="AH368" s="118">
        <v>1756228356</v>
      </c>
      <c r="AI368" s="118">
        <v>1086887021</v>
      </c>
    </row>
    <row r="369" spans="1:35" x14ac:dyDescent="0.25">
      <c r="A369" s="114">
        <v>2010</v>
      </c>
      <c r="B369" s="114">
        <f t="shared" si="17"/>
        <v>5</v>
      </c>
      <c r="C369" s="115">
        <v>4006527</v>
      </c>
      <c r="D369" s="115">
        <v>502833</v>
      </c>
      <c r="E369" s="115">
        <v>8858</v>
      </c>
      <c r="F369" s="115">
        <v>3291</v>
      </c>
      <c r="G369" s="116">
        <v>191</v>
      </c>
      <c r="H369" s="116">
        <v>23</v>
      </c>
      <c r="I369" s="116">
        <v>5</v>
      </c>
      <c r="J369" s="115">
        <f t="shared" si="13"/>
        <v>4521728</v>
      </c>
      <c r="K369" s="117">
        <v>4299630.642</v>
      </c>
      <c r="L369" s="117">
        <v>3686740.9049999993</v>
      </c>
      <c r="M369" s="117">
        <v>265217.98</v>
      </c>
      <c r="N369" s="117">
        <v>35757.335000000006</v>
      </c>
      <c r="O369" s="117">
        <v>2216.529</v>
      </c>
      <c r="P369" s="117">
        <v>6478.15</v>
      </c>
      <c r="Q369" s="117">
        <v>155933.519</v>
      </c>
      <c r="R369" s="117">
        <v>8451975.0599999987</v>
      </c>
      <c r="S369" s="118">
        <v>10395115</v>
      </c>
      <c r="T369" s="233">
        <v>111143.427</v>
      </c>
      <c r="U369" s="118">
        <f t="shared" si="14"/>
        <v>10283971.573000001</v>
      </c>
      <c r="V369" s="118">
        <v>9040849.5409999993</v>
      </c>
      <c r="W369" s="146">
        <f t="shared" si="16"/>
        <v>1999.4257810573536</v>
      </c>
      <c r="X369" s="237">
        <v>0</v>
      </c>
      <c r="Y369" s="146"/>
      <c r="Z369" s="146"/>
      <c r="AD369" s="118">
        <v>390141</v>
      </c>
      <c r="AE369" s="118">
        <v>100868</v>
      </c>
      <c r="AF369" s="118">
        <v>3434</v>
      </c>
      <c r="AG369" s="118">
        <v>453491383</v>
      </c>
      <c r="AH369" s="118">
        <v>2008492129</v>
      </c>
      <c r="AI369" s="118">
        <v>1210298124</v>
      </c>
    </row>
    <row r="370" spans="1:35" x14ac:dyDescent="0.25">
      <c r="A370" s="114">
        <v>2010</v>
      </c>
      <c r="B370" s="114">
        <f t="shared" si="17"/>
        <v>6</v>
      </c>
      <c r="C370" s="115">
        <v>4006189</v>
      </c>
      <c r="D370" s="115">
        <v>503340</v>
      </c>
      <c r="E370" s="115">
        <v>8871</v>
      </c>
      <c r="F370" s="115">
        <v>3299</v>
      </c>
      <c r="G370" s="116">
        <v>191</v>
      </c>
      <c r="H370" s="116">
        <v>23</v>
      </c>
      <c r="I370" s="116">
        <v>5</v>
      </c>
      <c r="J370" s="115">
        <f t="shared" si="13"/>
        <v>4521918</v>
      </c>
      <c r="K370" s="117">
        <v>5503337.7070000004</v>
      </c>
      <c r="L370" s="117">
        <v>4150599.8140000002</v>
      </c>
      <c r="M370" s="117">
        <v>276650.18700000003</v>
      </c>
      <c r="N370" s="117">
        <v>36046.186999999998</v>
      </c>
      <c r="O370" s="117">
        <v>2463.1959999999999</v>
      </c>
      <c r="P370" s="117">
        <v>7249.2</v>
      </c>
      <c r="Q370" s="117">
        <v>197833.20800000001</v>
      </c>
      <c r="R370" s="117">
        <v>10174179.499000004</v>
      </c>
      <c r="S370" s="118">
        <v>11409507</v>
      </c>
      <c r="T370" s="233">
        <v>115273.648</v>
      </c>
      <c r="U370" s="118">
        <f t="shared" si="14"/>
        <v>11294233.352</v>
      </c>
      <c r="V370" s="118">
        <v>10695623.290999999</v>
      </c>
      <c r="W370" s="146">
        <f t="shared" si="16"/>
        <v>2365.28727797284</v>
      </c>
      <c r="X370" s="237">
        <v>0</v>
      </c>
      <c r="Y370" s="146"/>
      <c r="Z370" s="146"/>
      <c r="AD370" s="118">
        <v>390414</v>
      </c>
      <c r="AE370" s="118">
        <v>101091</v>
      </c>
      <c r="AF370" s="118">
        <v>3444</v>
      </c>
      <c r="AG370" s="118">
        <v>524965925</v>
      </c>
      <c r="AH370" s="118">
        <v>2267254809</v>
      </c>
      <c r="AI370" s="118">
        <v>1344422944</v>
      </c>
    </row>
    <row r="371" spans="1:35" x14ac:dyDescent="0.25">
      <c r="A371" s="114">
        <v>2010</v>
      </c>
      <c r="B371" s="114">
        <f t="shared" si="17"/>
        <v>7</v>
      </c>
      <c r="C371" s="115">
        <v>4006320</v>
      </c>
      <c r="D371" s="115">
        <v>504091</v>
      </c>
      <c r="E371" s="115">
        <v>8857</v>
      </c>
      <c r="F371" s="115">
        <v>3303</v>
      </c>
      <c r="G371" s="116">
        <v>191</v>
      </c>
      <c r="H371" s="116">
        <v>23</v>
      </c>
      <c r="I371" s="116">
        <v>5</v>
      </c>
      <c r="J371" s="115">
        <f t="shared" si="13"/>
        <v>4522790</v>
      </c>
      <c r="K371" s="117">
        <v>5922255.4809999997</v>
      </c>
      <c r="L371" s="117">
        <v>4239946.3930000002</v>
      </c>
      <c r="M371" s="117">
        <v>265029.33400000003</v>
      </c>
      <c r="N371" s="117">
        <v>36454.610999999997</v>
      </c>
      <c r="O371" s="117">
        <v>2499.6260000000002</v>
      </c>
      <c r="P371" s="117">
        <v>7318.5</v>
      </c>
      <c r="Q371" s="117">
        <v>207968.77600000001</v>
      </c>
      <c r="R371" s="117">
        <v>10681472.721000001</v>
      </c>
      <c r="S371" s="118">
        <v>11649520</v>
      </c>
      <c r="T371" s="233">
        <v>113803.861</v>
      </c>
      <c r="U371" s="118">
        <f t="shared" si="14"/>
        <v>11535716.139</v>
      </c>
      <c r="V371" s="118">
        <v>10234337.945</v>
      </c>
      <c r="W371" s="146">
        <f t="shared" si="16"/>
        <v>2262.8398088788213</v>
      </c>
      <c r="X371" s="237">
        <v>0</v>
      </c>
      <c r="Y371" s="146"/>
      <c r="Z371" s="146"/>
      <c r="AD371" s="118">
        <v>391059</v>
      </c>
      <c r="AE371" s="118">
        <v>101216</v>
      </c>
      <c r="AF371" s="118">
        <v>3431</v>
      </c>
      <c r="AG371" s="118">
        <v>547704446</v>
      </c>
      <c r="AH371" s="118">
        <v>2329971877</v>
      </c>
      <c r="AI371" s="118">
        <v>1348414894</v>
      </c>
    </row>
    <row r="372" spans="1:35" x14ac:dyDescent="0.25">
      <c r="A372" s="114">
        <v>2010</v>
      </c>
      <c r="B372" s="114">
        <f t="shared" si="17"/>
        <v>8</v>
      </c>
      <c r="C372" s="115">
        <v>4009524</v>
      </c>
      <c r="D372" s="115">
        <v>504878</v>
      </c>
      <c r="E372" s="115">
        <v>8840</v>
      </c>
      <c r="F372" s="115">
        <v>3305</v>
      </c>
      <c r="G372" s="116">
        <v>191</v>
      </c>
      <c r="H372" s="116">
        <v>23</v>
      </c>
      <c r="I372" s="116">
        <v>5</v>
      </c>
      <c r="J372" s="115">
        <f t="shared" si="13"/>
        <v>4526766</v>
      </c>
      <c r="K372" s="117">
        <v>5850882.0549999997</v>
      </c>
      <c r="L372" s="117">
        <v>4182914.2820000001</v>
      </c>
      <c r="M372" s="117">
        <v>268116.98100000003</v>
      </c>
      <c r="N372" s="117">
        <v>36395.301999999996</v>
      </c>
      <c r="O372" s="117">
        <v>2349.7840000000001</v>
      </c>
      <c r="P372" s="117">
        <v>6916.35</v>
      </c>
      <c r="Q372" s="117">
        <v>208547.66699999999</v>
      </c>
      <c r="R372" s="117">
        <v>10556122.420999998</v>
      </c>
      <c r="S372" s="118">
        <v>11521499</v>
      </c>
      <c r="T372" s="233">
        <v>113071.015</v>
      </c>
      <c r="U372" s="118">
        <f t="shared" si="14"/>
        <v>11408427.984999999</v>
      </c>
      <c r="V372" s="118">
        <v>10687427.754000001</v>
      </c>
      <c r="W372" s="146">
        <f t="shared" si="16"/>
        <v>2360.9436756214873</v>
      </c>
      <c r="X372" s="237">
        <v>0</v>
      </c>
      <c r="Y372" s="146"/>
      <c r="Z372" s="146"/>
      <c r="AD372" s="118">
        <v>391776</v>
      </c>
      <c r="AE372" s="118">
        <v>101295</v>
      </c>
      <c r="AF372" s="118">
        <v>3419</v>
      </c>
      <c r="AG372" s="118">
        <v>540237453</v>
      </c>
      <c r="AH372" s="118">
        <v>2296729975</v>
      </c>
      <c r="AI372" s="118">
        <v>1331990063</v>
      </c>
    </row>
    <row r="373" spans="1:35" x14ac:dyDescent="0.25">
      <c r="A373" s="114">
        <v>2010</v>
      </c>
      <c r="B373" s="114">
        <f t="shared" si="17"/>
        <v>9</v>
      </c>
      <c r="C373" s="115">
        <v>4007495</v>
      </c>
      <c r="D373" s="115">
        <v>504956</v>
      </c>
      <c r="E373" s="115">
        <v>8937</v>
      </c>
      <c r="F373" s="115">
        <v>3316</v>
      </c>
      <c r="G373" s="116">
        <v>191</v>
      </c>
      <c r="H373" s="116">
        <v>23</v>
      </c>
      <c r="I373" s="116">
        <v>5</v>
      </c>
      <c r="J373" s="115">
        <f t="shared" si="13"/>
        <v>4524923</v>
      </c>
      <c r="K373" s="117">
        <v>5646214.682</v>
      </c>
      <c r="L373" s="117">
        <v>4216695.9620000003</v>
      </c>
      <c r="M373" s="117">
        <v>267267.06199999998</v>
      </c>
      <c r="N373" s="117">
        <v>36034.819000000003</v>
      </c>
      <c r="O373" s="117">
        <v>2566.261</v>
      </c>
      <c r="P373" s="117">
        <v>7544.25</v>
      </c>
      <c r="Q373" s="117">
        <v>207109.83300000001</v>
      </c>
      <c r="R373" s="117">
        <v>10383432.869000003</v>
      </c>
      <c r="S373" s="118">
        <v>10666454</v>
      </c>
      <c r="T373" s="233">
        <v>106584.899</v>
      </c>
      <c r="U373" s="118">
        <f t="shared" si="14"/>
        <v>10559869.101</v>
      </c>
      <c r="V373" s="118">
        <v>10143338.036</v>
      </c>
      <c r="W373" s="146">
        <f t="shared" si="16"/>
        <v>2241.6622878027847</v>
      </c>
      <c r="X373" s="237">
        <v>0</v>
      </c>
      <c r="Y373" s="146"/>
      <c r="Z373" s="146"/>
      <c r="AD373" s="118">
        <v>391982</v>
      </c>
      <c r="AE373" s="118">
        <v>101168</v>
      </c>
      <c r="AF373" s="118">
        <v>3431</v>
      </c>
      <c r="AG373" s="118">
        <v>535403844</v>
      </c>
      <c r="AH373" s="118">
        <v>2303519834</v>
      </c>
      <c r="AI373" s="118">
        <v>1363807174</v>
      </c>
    </row>
    <row r="374" spans="1:35" x14ac:dyDescent="0.25">
      <c r="A374" s="114">
        <v>2010</v>
      </c>
      <c r="B374" s="114">
        <f t="shared" si="17"/>
        <v>10</v>
      </c>
      <c r="C374" s="115">
        <v>4006475</v>
      </c>
      <c r="D374" s="115">
        <v>504974</v>
      </c>
      <c r="E374" s="115">
        <v>9002</v>
      </c>
      <c r="F374" s="115">
        <v>3332</v>
      </c>
      <c r="G374" s="116">
        <v>190</v>
      </c>
      <c r="H374" s="116">
        <v>23</v>
      </c>
      <c r="I374" s="116">
        <v>5</v>
      </c>
      <c r="J374" s="115">
        <f t="shared" si="13"/>
        <v>4524001</v>
      </c>
      <c r="K374" s="117">
        <v>4656524.523</v>
      </c>
      <c r="L374" s="117">
        <v>3893832.5959999999</v>
      </c>
      <c r="M374" s="117">
        <v>252013.54800000001</v>
      </c>
      <c r="N374" s="117">
        <v>36013.330999999998</v>
      </c>
      <c r="O374" s="117">
        <v>2484.991</v>
      </c>
      <c r="P374" s="117">
        <v>6897.8</v>
      </c>
      <c r="Q374" s="117">
        <v>191847.98499999999</v>
      </c>
      <c r="R374" s="117">
        <v>9039614.7740000002</v>
      </c>
      <c r="S374" s="118">
        <v>9299921</v>
      </c>
      <c r="T374" s="233">
        <v>95246.997000000003</v>
      </c>
      <c r="U374" s="118">
        <f t="shared" si="14"/>
        <v>9204674.0030000005</v>
      </c>
      <c r="V374" s="118">
        <v>8235791.7590000005</v>
      </c>
      <c r="W374" s="146">
        <f t="shared" si="16"/>
        <v>1820.4683998394341</v>
      </c>
      <c r="X374" s="237">
        <v>0</v>
      </c>
      <c r="Y374" s="146"/>
      <c r="Z374" s="146"/>
      <c r="AD374" s="118">
        <v>392238</v>
      </c>
      <c r="AE374" s="118">
        <v>100965</v>
      </c>
      <c r="AF374" s="118">
        <v>3401</v>
      </c>
      <c r="AG374" s="118">
        <v>482514077</v>
      </c>
      <c r="AH374" s="118">
        <v>2107285382</v>
      </c>
      <c r="AI374" s="118">
        <v>1290183941</v>
      </c>
    </row>
    <row r="375" spans="1:35" x14ac:dyDescent="0.25">
      <c r="A375" s="114">
        <v>2010</v>
      </c>
      <c r="B375" s="114">
        <f t="shared" si="17"/>
        <v>11</v>
      </c>
      <c r="C375" s="115">
        <v>4007538</v>
      </c>
      <c r="D375" s="115">
        <v>505065</v>
      </c>
      <c r="E375" s="115">
        <v>8881</v>
      </c>
      <c r="F375" s="115">
        <v>3346</v>
      </c>
      <c r="G375" s="116">
        <v>190</v>
      </c>
      <c r="H375" s="116">
        <v>23</v>
      </c>
      <c r="I375" s="116">
        <v>5</v>
      </c>
      <c r="J375" s="115">
        <f t="shared" si="13"/>
        <v>4525048</v>
      </c>
      <c r="K375" s="117">
        <v>3910018.7889999994</v>
      </c>
      <c r="L375" s="117">
        <v>3608841.5649999999</v>
      </c>
      <c r="M375" s="117">
        <v>257723.86799999999</v>
      </c>
      <c r="N375" s="117">
        <v>36379.466</v>
      </c>
      <c r="O375" s="117">
        <v>2417.7269999999999</v>
      </c>
      <c r="P375" s="117">
        <v>6630.05</v>
      </c>
      <c r="Q375" s="117">
        <v>171511.26199999999</v>
      </c>
      <c r="R375" s="117">
        <v>7993522.726999999</v>
      </c>
      <c r="S375" s="118">
        <v>7811927</v>
      </c>
      <c r="T375" s="233">
        <v>83461.894</v>
      </c>
      <c r="U375" s="118">
        <f t="shared" si="14"/>
        <v>7728465.1059999997</v>
      </c>
      <c r="V375" s="118">
        <v>7502443.4649999999</v>
      </c>
      <c r="W375" s="146">
        <f t="shared" si="16"/>
        <v>1657.9828003844384</v>
      </c>
      <c r="X375" s="237">
        <v>0</v>
      </c>
      <c r="Y375" s="146"/>
      <c r="Z375" s="146"/>
      <c r="AD375" s="118">
        <v>392498</v>
      </c>
      <c r="AE375" s="118">
        <v>100761</v>
      </c>
      <c r="AF375" s="118">
        <v>3433</v>
      </c>
      <c r="AG375" s="118">
        <v>442647435</v>
      </c>
      <c r="AH375" s="118">
        <v>1956001502</v>
      </c>
      <c r="AI375" s="118">
        <v>1196237341</v>
      </c>
    </row>
    <row r="376" spans="1:35" x14ac:dyDescent="0.25">
      <c r="A376" s="114">
        <v>2010</v>
      </c>
      <c r="B376" s="114">
        <f t="shared" si="17"/>
        <v>12</v>
      </c>
      <c r="C376" s="115">
        <v>4009847</v>
      </c>
      <c r="D376" s="115">
        <v>504858</v>
      </c>
      <c r="E376" s="115">
        <v>8753</v>
      </c>
      <c r="F376" s="115">
        <v>3352</v>
      </c>
      <c r="G376" s="116">
        <v>190</v>
      </c>
      <c r="H376" s="116">
        <v>23</v>
      </c>
      <c r="I376" s="116">
        <v>5</v>
      </c>
      <c r="J376" s="115">
        <f t="shared" si="13"/>
        <v>4527028</v>
      </c>
      <c r="K376" s="117">
        <v>4163655.7940000007</v>
      </c>
      <c r="L376" s="117">
        <v>3457175.7659999998</v>
      </c>
      <c r="M376" s="117">
        <v>256032.215</v>
      </c>
      <c r="N376" s="117">
        <v>35273.311000000002</v>
      </c>
      <c r="O376" s="117">
        <v>2178.8069999999998</v>
      </c>
      <c r="P376" s="117">
        <v>6771.8</v>
      </c>
      <c r="Q376" s="117">
        <v>148022.91099999999</v>
      </c>
      <c r="R376" s="117">
        <v>8069110.6040000003</v>
      </c>
      <c r="S376" s="118">
        <v>8887492</v>
      </c>
      <c r="T376" s="233">
        <v>101294.148</v>
      </c>
      <c r="U376" s="118">
        <f t="shared" si="14"/>
        <v>8786197.852</v>
      </c>
      <c r="V376" s="118">
        <v>7968391.693</v>
      </c>
      <c r="W376" s="146">
        <f t="shared" si="16"/>
        <v>1760.1836113931827</v>
      </c>
      <c r="X376" s="237">
        <v>0</v>
      </c>
      <c r="Y376" s="146"/>
      <c r="Z376" s="146"/>
      <c r="AD376" s="118">
        <v>392073</v>
      </c>
      <c r="AE376" s="118">
        <v>100939</v>
      </c>
      <c r="AF376" s="118">
        <v>3467</v>
      </c>
      <c r="AG376" s="118">
        <v>423893022</v>
      </c>
      <c r="AH376" s="118">
        <v>1861336303</v>
      </c>
      <c r="AI376" s="118">
        <v>1158000753</v>
      </c>
    </row>
    <row r="377" spans="1:35" x14ac:dyDescent="0.25">
      <c r="A377" s="114">
        <v>2011</v>
      </c>
      <c r="B377" s="114">
        <v>1</v>
      </c>
      <c r="C377" s="115">
        <v>4015002</v>
      </c>
      <c r="D377" s="115">
        <v>505744</v>
      </c>
      <c r="E377" s="115">
        <v>8709</v>
      </c>
      <c r="F377" s="115">
        <v>3356</v>
      </c>
      <c r="G377" s="116">
        <v>190</v>
      </c>
      <c r="H377" s="116">
        <v>23</v>
      </c>
      <c r="I377" s="116">
        <v>5</v>
      </c>
      <c r="J377" s="115">
        <f t="shared" si="13"/>
        <v>4533029</v>
      </c>
      <c r="K377" s="117">
        <v>4535157.375</v>
      </c>
      <c r="L377" s="117">
        <v>3391263.1809999999</v>
      </c>
      <c r="M377" s="117">
        <v>247596.11</v>
      </c>
      <c r="N377" s="117">
        <v>37252.646000000001</v>
      </c>
      <c r="O377" s="117">
        <v>2000.0319999999999</v>
      </c>
      <c r="P377" s="117">
        <v>6998.25</v>
      </c>
      <c r="Q377" s="117">
        <v>170145.853</v>
      </c>
      <c r="R377" s="117">
        <v>8390413.4469999988</v>
      </c>
      <c r="S377" s="118">
        <v>7922768</v>
      </c>
      <c r="T377" s="233">
        <v>88944.758000000002</v>
      </c>
      <c r="U377" s="118">
        <f t="shared" si="14"/>
        <v>7833823.2419999996</v>
      </c>
      <c r="V377" s="118">
        <v>7428031.5939999996</v>
      </c>
      <c r="W377" s="146">
        <f t="shared" si="16"/>
        <v>1638.6481946709305</v>
      </c>
      <c r="X377" s="237">
        <v>0</v>
      </c>
      <c r="Y377" s="146"/>
      <c r="Z377" s="146"/>
      <c r="AD377" s="118">
        <v>393324</v>
      </c>
      <c r="AE377" s="118">
        <v>100570</v>
      </c>
      <c r="AF377" s="118">
        <v>3473</v>
      </c>
      <c r="AG377" s="118">
        <v>419062334</v>
      </c>
      <c r="AH377" s="118">
        <v>1811578065</v>
      </c>
      <c r="AI377" s="118">
        <v>1146671682</v>
      </c>
    </row>
    <row r="378" spans="1:35" x14ac:dyDescent="0.25">
      <c r="A378" s="114">
        <v>2011</v>
      </c>
      <c r="B378" s="114">
        <v>2</v>
      </c>
      <c r="C378" s="115">
        <v>4021384</v>
      </c>
      <c r="D378" s="115">
        <v>505721</v>
      </c>
      <c r="E378" s="115">
        <v>8705</v>
      </c>
      <c r="F378" s="115">
        <v>3361</v>
      </c>
      <c r="G378" s="116">
        <v>190</v>
      </c>
      <c r="H378" s="116">
        <v>23</v>
      </c>
      <c r="I378" s="116">
        <v>5</v>
      </c>
      <c r="J378" s="115">
        <f t="shared" si="13"/>
        <v>4539389</v>
      </c>
      <c r="K378" s="117">
        <v>3488608.6939999997</v>
      </c>
      <c r="L378" s="117">
        <v>3153069.6579999998</v>
      </c>
      <c r="M378" s="117">
        <v>242727.33299999998</v>
      </c>
      <c r="N378" s="117">
        <v>35979.235000000001</v>
      </c>
      <c r="O378" s="117">
        <v>2139.6679999999997</v>
      </c>
      <c r="P378" s="117">
        <v>6092.8</v>
      </c>
      <c r="Q378" s="117">
        <v>152579.337</v>
      </c>
      <c r="R378" s="117">
        <v>7081196.7249999996</v>
      </c>
      <c r="S378" s="118">
        <v>7253717</v>
      </c>
      <c r="T378" s="233">
        <v>80799.967000000004</v>
      </c>
      <c r="U378" s="118">
        <f t="shared" si="14"/>
        <v>7172917.0329999998</v>
      </c>
      <c r="V378" s="118">
        <v>6668738.3879999993</v>
      </c>
      <c r="W378" s="146">
        <f t="shared" si="16"/>
        <v>1469.0844370073119</v>
      </c>
      <c r="X378" s="237">
        <v>0</v>
      </c>
      <c r="Y378" s="146"/>
      <c r="Z378" s="146"/>
      <c r="AD378" s="118">
        <v>393794</v>
      </c>
      <c r="AE378" s="118">
        <v>100061</v>
      </c>
      <c r="AF378" s="118">
        <v>3492</v>
      </c>
      <c r="AG378" s="118">
        <v>381111243</v>
      </c>
      <c r="AH378" s="118">
        <v>1670817342</v>
      </c>
      <c r="AI378" s="118">
        <v>1087570610</v>
      </c>
    </row>
    <row r="379" spans="1:35" x14ac:dyDescent="0.25">
      <c r="A379" s="114">
        <v>2011</v>
      </c>
      <c r="B379" s="114">
        <v>3</v>
      </c>
      <c r="C379" s="115">
        <v>4027937</v>
      </c>
      <c r="D379" s="115">
        <v>506421</v>
      </c>
      <c r="E379" s="115">
        <v>8630</v>
      </c>
      <c r="F379" s="115">
        <v>3368</v>
      </c>
      <c r="G379" s="116">
        <v>190</v>
      </c>
      <c r="H379" s="116">
        <v>23</v>
      </c>
      <c r="I379" s="116">
        <v>5</v>
      </c>
      <c r="J379" s="115">
        <f t="shared" si="13"/>
        <v>4546574</v>
      </c>
      <c r="K379" s="117">
        <v>3412863.4729999998</v>
      </c>
      <c r="L379" s="117">
        <v>3308624.53</v>
      </c>
      <c r="M379" s="117">
        <v>245212.79700000002</v>
      </c>
      <c r="N379" s="117">
        <v>36457.148000000001</v>
      </c>
      <c r="O379" s="117">
        <v>2381.23</v>
      </c>
      <c r="P379" s="117">
        <v>6486.9</v>
      </c>
      <c r="Q379" s="117">
        <v>143191.261</v>
      </c>
      <c r="R379" s="117">
        <v>7155217.3390000006</v>
      </c>
      <c r="S379" s="118">
        <v>8196116.5</v>
      </c>
      <c r="T379" s="233">
        <v>92072.525999999998</v>
      </c>
      <c r="U379" s="118">
        <f t="shared" si="14"/>
        <v>8104043.9740000004</v>
      </c>
      <c r="V379" s="118">
        <v>7482396.0779999997</v>
      </c>
      <c r="W379" s="146">
        <f t="shared" si="16"/>
        <v>1645.7236386382785</v>
      </c>
      <c r="X379" s="237">
        <v>0</v>
      </c>
      <c r="Y379" s="146"/>
      <c r="Z379" s="146"/>
      <c r="AD379" s="118">
        <v>394733</v>
      </c>
      <c r="AE379" s="118">
        <v>99827</v>
      </c>
      <c r="AF379" s="118">
        <v>3494</v>
      </c>
      <c r="AG379" s="118">
        <v>405625554</v>
      </c>
      <c r="AH379" s="118">
        <v>1773394760</v>
      </c>
      <c r="AI379" s="118">
        <v>1115424772</v>
      </c>
    </row>
    <row r="380" spans="1:35" x14ac:dyDescent="0.25">
      <c r="A380" s="114">
        <v>2011</v>
      </c>
      <c r="B380" s="114">
        <v>4</v>
      </c>
      <c r="C380" s="115">
        <v>4030950</v>
      </c>
      <c r="D380" s="115">
        <v>507047</v>
      </c>
      <c r="E380" s="115">
        <v>8668</v>
      </c>
      <c r="F380" s="115">
        <v>3371</v>
      </c>
      <c r="G380" s="116">
        <v>190</v>
      </c>
      <c r="H380" s="116">
        <v>23</v>
      </c>
      <c r="I380" s="116">
        <v>5</v>
      </c>
      <c r="J380" s="115">
        <f t="shared" si="13"/>
        <v>4550254</v>
      </c>
      <c r="K380" s="117">
        <v>4182618.1679999996</v>
      </c>
      <c r="L380" s="117">
        <v>3733380.5020000003</v>
      </c>
      <c r="M380" s="117">
        <v>277211.21100000001</v>
      </c>
      <c r="N380" s="117">
        <v>36344.976000000002</v>
      </c>
      <c r="O380" s="117">
        <v>2249.0859999999998</v>
      </c>
      <c r="P380" s="117">
        <v>6561.45</v>
      </c>
      <c r="Q380" s="117">
        <v>164204.47399999999</v>
      </c>
      <c r="R380" s="117">
        <v>8402569.8670000006</v>
      </c>
      <c r="S380" s="118">
        <v>9460285</v>
      </c>
      <c r="T380" s="233">
        <v>104888.65700000001</v>
      </c>
      <c r="U380" s="118">
        <f t="shared" si="14"/>
        <v>9355396.3430000003</v>
      </c>
      <c r="V380" s="118">
        <v>9030384.3930000011</v>
      </c>
      <c r="W380" s="146">
        <f t="shared" si="16"/>
        <v>1984.5912592915247</v>
      </c>
      <c r="X380" s="237">
        <v>0</v>
      </c>
      <c r="Y380" s="146"/>
      <c r="Z380" s="146"/>
      <c r="AD380" s="118">
        <v>395174</v>
      </c>
      <c r="AE380" s="118">
        <v>100008</v>
      </c>
      <c r="AF380" s="118">
        <v>3499</v>
      </c>
      <c r="AG380" s="118">
        <v>464704683</v>
      </c>
      <c r="AH380" s="118">
        <v>2000760838</v>
      </c>
      <c r="AI380" s="118">
        <v>1253955626</v>
      </c>
    </row>
    <row r="381" spans="1:35" x14ac:dyDescent="0.25">
      <c r="A381" s="114">
        <v>2011</v>
      </c>
      <c r="B381" s="114">
        <v>5</v>
      </c>
      <c r="C381" s="115">
        <v>4029779</v>
      </c>
      <c r="D381" s="115">
        <v>507722</v>
      </c>
      <c r="E381" s="115">
        <v>8724</v>
      </c>
      <c r="F381" s="115">
        <v>3368</v>
      </c>
      <c r="G381" s="116">
        <v>190</v>
      </c>
      <c r="H381" s="116">
        <v>23</v>
      </c>
      <c r="I381" s="116">
        <v>5</v>
      </c>
      <c r="J381" s="115">
        <f t="shared" si="13"/>
        <v>4549811</v>
      </c>
      <c r="K381" s="117">
        <v>4641773.0640000002</v>
      </c>
      <c r="L381" s="117">
        <v>3800633.9669999997</v>
      </c>
      <c r="M381" s="117">
        <v>256439.59400000001</v>
      </c>
      <c r="N381" s="117">
        <v>36359.962</v>
      </c>
      <c r="O381" s="117">
        <v>2191.3229999999999</v>
      </c>
      <c r="P381" s="117">
        <v>6544.65</v>
      </c>
      <c r="Q381" s="117">
        <v>186606.93799999999</v>
      </c>
      <c r="R381" s="117">
        <v>8930549.4979999997</v>
      </c>
      <c r="S381" s="118">
        <v>10098308</v>
      </c>
      <c r="T381" s="233">
        <v>107074.308</v>
      </c>
      <c r="U381" s="118">
        <f t="shared" si="14"/>
        <v>9974949.5737538207</v>
      </c>
      <c r="V381" s="118">
        <v>8843049.5600000005</v>
      </c>
      <c r="W381" s="146">
        <f t="shared" si="16"/>
        <v>1943.6102462390704</v>
      </c>
      <c r="X381" s="239">
        <v>16284.1182461797</v>
      </c>
      <c r="Y381" s="146"/>
      <c r="Z381" s="146"/>
      <c r="AD381" s="118">
        <v>395670</v>
      </c>
      <c r="AE381" s="118">
        <v>100194</v>
      </c>
      <c r="AF381" s="118">
        <v>3497</v>
      </c>
      <c r="AG381" s="118">
        <v>480655897</v>
      </c>
      <c r="AH381" s="118">
        <v>2050514143</v>
      </c>
      <c r="AI381" s="118">
        <v>1255537971</v>
      </c>
    </row>
    <row r="382" spans="1:35" x14ac:dyDescent="0.25">
      <c r="A382" s="114">
        <v>2011</v>
      </c>
      <c r="B382" s="114">
        <v>6</v>
      </c>
      <c r="C382" s="115">
        <v>4028663</v>
      </c>
      <c r="D382" s="115">
        <v>508402</v>
      </c>
      <c r="E382" s="115">
        <v>8685</v>
      </c>
      <c r="F382" s="115">
        <v>3371</v>
      </c>
      <c r="G382" s="116">
        <v>189</v>
      </c>
      <c r="H382" s="116">
        <v>23</v>
      </c>
      <c r="I382" s="116">
        <v>5</v>
      </c>
      <c r="J382" s="115">
        <f t="shared" si="13"/>
        <v>4549338</v>
      </c>
      <c r="K382" s="117">
        <v>5379683.6359999999</v>
      </c>
      <c r="L382" s="117">
        <v>4124100.2539999997</v>
      </c>
      <c r="M382" s="117">
        <v>281287.538</v>
      </c>
      <c r="N382" s="117">
        <v>36514.561000000002</v>
      </c>
      <c r="O382" s="117">
        <v>2432.3619999999996</v>
      </c>
      <c r="P382" s="117">
        <v>7285.95</v>
      </c>
      <c r="Q382" s="117">
        <v>196801.85</v>
      </c>
      <c r="R382" s="117">
        <v>10028106.151000001</v>
      </c>
      <c r="S382" s="118">
        <v>10539641</v>
      </c>
      <c r="T382" s="233">
        <v>108087.621</v>
      </c>
      <c r="U382" s="118">
        <f t="shared" si="14"/>
        <v>10413046.658609973</v>
      </c>
      <c r="V382" s="118">
        <v>10107182.301000001</v>
      </c>
      <c r="W382" s="146">
        <f t="shared" si="16"/>
        <v>2221.6844317617551</v>
      </c>
      <c r="X382" s="239">
        <v>18506.720390027251</v>
      </c>
      <c r="Y382" s="146"/>
      <c r="Z382" s="146"/>
      <c r="AD382" s="118">
        <v>396262</v>
      </c>
      <c r="AE382" s="118">
        <v>100307</v>
      </c>
      <c r="AF382" s="118">
        <v>3472</v>
      </c>
      <c r="AG382" s="118">
        <v>530207693</v>
      </c>
      <c r="AH382" s="118">
        <v>2235952301</v>
      </c>
      <c r="AI382" s="118">
        <v>1344068382</v>
      </c>
    </row>
    <row r="383" spans="1:35" x14ac:dyDescent="0.25">
      <c r="A383" s="114">
        <v>2011</v>
      </c>
      <c r="B383" s="114">
        <v>7</v>
      </c>
      <c r="C383" s="115">
        <v>4028593</v>
      </c>
      <c r="D383" s="115">
        <v>508810</v>
      </c>
      <c r="E383" s="115">
        <v>8696</v>
      </c>
      <c r="F383" s="115">
        <v>3371</v>
      </c>
      <c r="G383" s="116">
        <v>189</v>
      </c>
      <c r="H383" s="116">
        <v>23</v>
      </c>
      <c r="I383" s="116">
        <v>5</v>
      </c>
      <c r="J383" s="115">
        <f t="shared" si="13"/>
        <v>4549687</v>
      </c>
      <c r="K383" s="117">
        <v>5462625.2979999995</v>
      </c>
      <c r="L383" s="117">
        <v>4084168.5460000001</v>
      </c>
      <c r="M383" s="117">
        <v>257480.44500000001</v>
      </c>
      <c r="N383" s="117">
        <v>35654.584000000003</v>
      </c>
      <c r="O383" s="117">
        <v>2234.6860000000001</v>
      </c>
      <c r="P383" s="117">
        <v>7255.7039999999997</v>
      </c>
      <c r="Q383" s="117">
        <v>202217.81099999999</v>
      </c>
      <c r="R383" s="117">
        <v>10051637.074000003</v>
      </c>
      <c r="S383" s="118">
        <v>11211614</v>
      </c>
      <c r="T383" s="233">
        <v>112792.205</v>
      </c>
      <c r="U383" s="118">
        <f t="shared" si="14"/>
        <v>11076486.847376203</v>
      </c>
      <c r="V383" s="118">
        <v>10831587.262999998</v>
      </c>
      <c r="W383" s="146">
        <f t="shared" si="16"/>
        <v>2380.7350190628704</v>
      </c>
      <c r="X383" s="239">
        <v>22334.947623795844</v>
      </c>
      <c r="Y383" s="146"/>
      <c r="Z383" s="146"/>
      <c r="AD383" s="118">
        <v>396690</v>
      </c>
      <c r="AE383" s="118">
        <v>100310</v>
      </c>
      <c r="AF383" s="118">
        <v>3455</v>
      </c>
      <c r="AG383" s="118">
        <v>530461828</v>
      </c>
      <c r="AH383" s="118">
        <v>2226995863</v>
      </c>
      <c r="AI383" s="118">
        <v>1312713086</v>
      </c>
    </row>
    <row r="384" spans="1:35" x14ac:dyDescent="0.25">
      <c r="A384" s="114">
        <v>2011</v>
      </c>
      <c r="B384" s="114">
        <v>8</v>
      </c>
      <c r="C384" s="115">
        <v>4028766</v>
      </c>
      <c r="D384" s="115">
        <v>509275</v>
      </c>
      <c r="E384" s="115">
        <v>8694</v>
      </c>
      <c r="F384" s="115">
        <v>3376</v>
      </c>
      <c r="G384" s="116">
        <v>189</v>
      </c>
      <c r="H384" s="116">
        <v>23</v>
      </c>
      <c r="I384" s="116">
        <v>5</v>
      </c>
      <c r="J384" s="115">
        <f t="shared" si="13"/>
        <v>4550328</v>
      </c>
      <c r="K384" s="117">
        <v>5792965.8959999997</v>
      </c>
      <c r="L384" s="117">
        <v>4165023.1719999993</v>
      </c>
      <c r="M384" s="117">
        <v>268786.46399999998</v>
      </c>
      <c r="N384" s="117">
        <v>37182.097999999998</v>
      </c>
      <c r="O384" s="117">
        <v>2483.62</v>
      </c>
      <c r="P384" s="117">
        <v>6716.85</v>
      </c>
      <c r="Q384" s="117">
        <v>215964.36600000001</v>
      </c>
      <c r="R384" s="117">
        <v>10489122.465999998</v>
      </c>
      <c r="S384" s="118">
        <v>11325605</v>
      </c>
      <c r="T384" s="233">
        <v>114067.916</v>
      </c>
      <c r="U384" s="118">
        <f t="shared" si="14"/>
        <v>11192332.274219114</v>
      </c>
      <c r="V384" s="118">
        <v>10352319.1</v>
      </c>
      <c r="W384" s="146">
        <f t="shared" si="16"/>
        <v>2275.0734618179849</v>
      </c>
      <c r="X384" s="239">
        <v>19204.809780886644</v>
      </c>
      <c r="Y384" s="146"/>
      <c r="Z384" s="146"/>
      <c r="AD384" s="118">
        <v>397227</v>
      </c>
      <c r="AE384" s="118">
        <v>100232</v>
      </c>
      <c r="AF384" s="118">
        <v>3460</v>
      </c>
      <c r="AG384" s="118">
        <v>545125752</v>
      </c>
      <c r="AH384" s="118">
        <v>2259666299</v>
      </c>
      <c r="AI384" s="118">
        <v>1346323032</v>
      </c>
    </row>
    <row r="385" spans="1:35" x14ac:dyDescent="0.25">
      <c r="A385" s="114">
        <v>2011</v>
      </c>
      <c r="B385" s="114">
        <v>9</v>
      </c>
      <c r="C385" s="115">
        <v>4024718</v>
      </c>
      <c r="D385" s="115">
        <v>508922</v>
      </c>
      <c r="E385" s="115">
        <v>8758</v>
      </c>
      <c r="F385" s="115">
        <v>3381</v>
      </c>
      <c r="G385" s="116">
        <v>188</v>
      </c>
      <c r="H385" s="116">
        <v>23</v>
      </c>
      <c r="I385" s="116">
        <v>5</v>
      </c>
      <c r="J385" s="115">
        <f t="shared" si="13"/>
        <v>4545995</v>
      </c>
      <c r="K385" s="117">
        <v>5823651.9369999999</v>
      </c>
      <c r="L385" s="117">
        <v>4401250.5339999991</v>
      </c>
      <c r="M385" s="117">
        <v>263514.65600000002</v>
      </c>
      <c r="N385" s="117">
        <v>35526.294999999998</v>
      </c>
      <c r="O385" s="117">
        <v>2399.837</v>
      </c>
      <c r="P385" s="117">
        <v>7992.25</v>
      </c>
      <c r="Q385" s="117">
        <v>214171.87100000001</v>
      </c>
      <c r="R385" s="117">
        <v>10748507.379999997</v>
      </c>
      <c r="S385" s="118">
        <v>10530592</v>
      </c>
      <c r="T385" s="233">
        <v>107230.47500000001</v>
      </c>
      <c r="U385" s="118">
        <f t="shared" si="14"/>
        <v>10404815.395764228</v>
      </c>
      <c r="V385" s="118">
        <v>9673442</v>
      </c>
      <c r="W385" s="146">
        <f t="shared" si="16"/>
        <v>2127.906572605747</v>
      </c>
      <c r="X385" s="239">
        <v>18546.129235771921</v>
      </c>
      <c r="Y385" s="146"/>
      <c r="Z385" s="146"/>
      <c r="AD385" s="118">
        <v>397085</v>
      </c>
      <c r="AE385" s="118">
        <v>100044</v>
      </c>
      <c r="AF385" s="118">
        <v>3446</v>
      </c>
      <c r="AG385" s="118">
        <v>565641536</v>
      </c>
      <c r="AH385" s="118">
        <v>2388994583</v>
      </c>
      <c r="AI385" s="118">
        <v>1432741068</v>
      </c>
    </row>
    <row r="386" spans="1:35" x14ac:dyDescent="0.25">
      <c r="A386" s="114">
        <v>2011</v>
      </c>
      <c r="B386" s="114">
        <v>10</v>
      </c>
      <c r="C386" s="115">
        <v>4025416</v>
      </c>
      <c r="D386" s="115">
        <v>509101</v>
      </c>
      <c r="E386" s="115">
        <v>8714</v>
      </c>
      <c r="F386" s="115">
        <v>3393</v>
      </c>
      <c r="G386" s="116">
        <v>188</v>
      </c>
      <c r="H386" s="116">
        <v>23</v>
      </c>
      <c r="I386" s="116">
        <v>6</v>
      </c>
      <c r="J386" s="115">
        <f t="shared" si="13"/>
        <v>4546841</v>
      </c>
      <c r="K386" s="117">
        <v>4694929.7560000001</v>
      </c>
      <c r="L386" s="117">
        <v>3896890.9369999999</v>
      </c>
      <c r="M386" s="117">
        <v>249877.32700000002</v>
      </c>
      <c r="N386" s="117">
        <v>36848.504000000001</v>
      </c>
      <c r="O386" s="117">
        <v>2212.721</v>
      </c>
      <c r="P386" s="117">
        <v>6802.25</v>
      </c>
      <c r="Q386" s="117">
        <v>198021.58</v>
      </c>
      <c r="R386" s="117">
        <v>9085583.0750000011</v>
      </c>
      <c r="S386" s="118">
        <v>9050810</v>
      </c>
      <c r="T386" s="233">
        <v>91884.466</v>
      </c>
      <c r="U386" s="118">
        <f t="shared" si="14"/>
        <v>8946637.7640569936</v>
      </c>
      <c r="V386" s="118">
        <v>8313026.4949999992</v>
      </c>
      <c r="W386" s="146">
        <f t="shared" si="16"/>
        <v>1828.3105709795932</v>
      </c>
      <c r="X386" s="239">
        <v>7440.9219430078228</v>
      </c>
      <c r="Y386" s="146"/>
      <c r="Z386" s="264">
        <v>4846.848</v>
      </c>
      <c r="AD386" s="118">
        <v>397365</v>
      </c>
      <c r="AE386" s="118">
        <v>99977</v>
      </c>
      <c r="AF386" s="118">
        <v>3412</v>
      </c>
      <c r="AG386" s="118">
        <v>492945330</v>
      </c>
      <c r="AH386" s="118">
        <v>2103088935</v>
      </c>
      <c r="AI386" s="118">
        <v>1286943586</v>
      </c>
    </row>
    <row r="387" spans="1:35" x14ac:dyDescent="0.25">
      <c r="A387" s="114">
        <v>2011</v>
      </c>
      <c r="B387" s="114">
        <v>11</v>
      </c>
      <c r="C387" s="115">
        <v>4027556</v>
      </c>
      <c r="D387" s="115">
        <v>509402</v>
      </c>
      <c r="E387" s="115">
        <v>8673</v>
      </c>
      <c r="F387" s="115">
        <v>3409</v>
      </c>
      <c r="G387" s="116">
        <v>188</v>
      </c>
      <c r="H387" s="116">
        <v>23</v>
      </c>
      <c r="I387" s="116">
        <v>6</v>
      </c>
      <c r="J387" s="115">
        <f t="shared" si="13"/>
        <v>4549257</v>
      </c>
      <c r="K387" s="117">
        <v>3596927.3229999999</v>
      </c>
      <c r="L387" s="117">
        <v>3478005.8690000004</v>
      </c>
      <c r="M387" s="117">
        <v>249411.87800000003</v>
      </c>
      <c r="N387" s="117">
        <v>36740.578000000001</v>
      </c>
      <c r="O387" s="117">
        <v>2254.8040000000001</v>
      </c>
      <c r="P387" s="117">
        <v>6546.4</v>
      </c>
      <c r="Q387" s="117">
        <v>174416.89799999999</v>
      </c>
      <c r="R387" s="117">
        <v>7544303.75</v>
      </c>
      <c r="S387" s="118">
        <v>8021393</v>
      </c>
      <c r="T387" s="233">
        <v>84513.237999999998</v>
      </c>
      <c r="U387" s="118">
        <f t="shared" si="14"/>
        <v>7918707.7365235342</v>
      </c>
      <c r="V387" s="118">
        <v>7423424</v>
      </c>
      <c r="W387" s="146">
        <f t="shared" si="16"/>
        <v>1631.7903760421223</v>
      </c>
      <c r="X387" s="239">
        <v>13837.481476466513</v>
      </c>
      <c r="Y387" s="146"/>
      <c r="Z387" s="264">
        <v>4334.5439999999999</v>
      </c>
      <c r="AD387" s="118">
        <v>397732</v>
      </c>
      <c r="AE387" s="118">
        <v>99929</v>
      </c>
      <c r="AF387" s="118">
        <v>3407</v>
      </c>
      <c r="AG387" s="118">
        <v>426622732</v>
      </c>
      <c r="AH387" s="118">
        <v>1871850449</v>
      </c>
      <c r="AI387" s="118">
        <v>1165764772</v>
      </c>
    </row>
    <row r="388" spans="1:35" x14ac:dyDescent="0.25">
      <c r="A388" s="114">
        <v>2011</v>
      </c>
      <c r="B388" s="114">
        <v>12</v>
      </c>
      <c r="C388" s="115">
        <v>4032352</v>
      </c>
      <c r="D388" s="115">
        <v>509489</v>
      </c>
      <c r="E388" s="115">
        <v>8633</v>
      </c>
      <c r="F388" s="115">
        <v>3417</v>
      </c>
      <c r="G388" s="116">
        <v>187</v>
      </c>
      <c r="H388" s="116">
        <v>23</v>
      </c>
      <c r="I388" s="116">
        <v>6</v>
      </c>
      <c r="J388" s="115">
        <f t="shared" si="13"/>
        <v>4554107</v>
      </c>
      <c r="K388" s="117">
        <v>3630694.0980000002</v>
      </c>
      <c r="L388" s="117">
        <v>3515879.8470000001</v>
      </c>
      <c r="M388" s="117">
        <v>246572.20699999999</v>
      </c>
      <c r="N388" s="117">
        <v>36609.113999999994</v>
      </c>
      <c r="O388" s="117">
        <v>2149.3069999999998</v>
      </c>
      <c r="P388" s="117">
        <v>6652.45</v>
      </c>
      <c r="Q388" s="117">
        <v>157438.016</v>
      </c>
      <c r="R388" s="117">
        <v>7595995.0390000008</v>
      </c>
      <c r="S388" s="118">
        <v>7931422</v>
      </c>
      <c r="T388" s="233">
        <v>85559.115000000005</v>
      </c>
      <c r="U388" s="118">
        <f t="shared" si="14"/>
        <v>7830813.8017439563</v>
      </c>
      <c r="V388" s="118">
        <v>7404061.023</v>
      </c>
      <c r="W388" s="146">
        <f t="shared" si="16"/>
        <v>1625.8007942731178</v>
      </c>
      <c r="X388" s="239">
        <v>10601.700256042997</v>
      </c>
      <c r="Y388" s="146"/>
      <c r="Z388" s="264">
        <v>4447.3829999999998</v>
      </c>
      <c r="AD388" s="118">
        <v>398205</v>
      </c>
      <c r="AE388" s="118">
        <v>99576</v>
      </c>
      <c r="AF388" s="118">
        <v>3371</v>
      </c>
      <c r="AG388" s="118">
        <v>432211614</v>
      </c>
      <c r="AH388" s="118">
        <v>1900274928</v>
      </c>
      <c r="AI388" s="118">
        <v>1169301389</v>
      </c>
    </row>
    <row r="389" spans="1:35" x14ac:dyDescent="0.25">
      <c r="A389" s="114">
        <v>2012</v>
      </c>
      <c r="B389" s="114">
        <v>1</v>
      </c>
      <c r="C389" s="115">
        <v>4037796</v>
      </c>
      <c r="D389" s="115">
        <v>510021</v>
      </c>
      <c r="E389" s="115">
        <v>8580</v>
      </c>
      <c r="F389" s="115">
        <v>3403</v>
      </c>
      <c r="G389" s="116">
        <v>186</v>
      </c>
      <c r="H389" s="116">
        <v>23</v>
      </c>
      <c r="I389" s="116">
        <v>6</v>
      </c>
      <c r="J389" s="115">
        <f t="shared" si="13"/>
        <v>4560015</v>
      </c>
      <c r="K389" s="117">
        <v>4000847.4709999999</v>
      </c>
      <c r="L389" s="117">
        <v>3546422.6980000003</v>
      </c>
      <c r="M389" s="117">
        <v>249295.88699999999</v>
      </c>
      <c r="N389" s="117">
        <v>35939.107000000004</v>
      </c>
      <c r="O389" s="117">
        <v>1022.726</v>
      </c>
      <c r="P389" s="117">
        <v>6876.8</v>
      </c>
      <c r="Q389" s="117">
        <v>157971.01</v>
      </c>
      <c r="R389" s="117">
        <v>7998375.6989999991</v>
      </c>
      <c r="S389" s="118">
        <v>7979304</v>
      </c>
      <c r="T389" s="233">
        <v>89991.824999999997</v>
      </c>
      <c r="U389" s="118">
        <f t="shared" si="14"/>
        <v>7874159.2792034633</v>
      </c>
      <c r="V389" s="118">
        <v>7358778.4931979077</v>
      </c>
      <c r="W389" s="146">
        <f t="shared" si="16"/>
        <v>1613.7640283600115</v>
      </c>
      <c r="X389" s="239">
        <v>10456.093796536763</v>
      </c>
      <c r="Y389" s="146"/>
      <c r="Z389" s="264">
        <v>4696.8019999999997</v>
      </c>
      <c r="AD389" s="118">
        <v>399384</v>
      </c>
      <c r="AE389" s="118">
        <v>98952</v>
      </c>
      <c r="AF389" s="118">
        <v>3347</v>
      </c>
      <c r="AG389" s="118">
        <v>441420001</v>
      </c>
      <c r="AH389" s="118">
        <v>1919176155</v>
      </c>
      <c r="AI389" s="118">
        <v>1171930014</v>
      </c>
    </row>
    <row r="390" spans="1:35" x14ac:dyDescent="0.25">
      <c r="A390" s="114">
        <v>2012</v>
      </c>
      <c r="B390" s="114">
        <v>2</v>
      </c>
      <c r="C390" s="115">
        <v>4043285</v>
      </c>
      <c r="D390" s="115">
        <v>510239</v>
      </c>
      <c r="E390" s="115">
        <v>8567</v>
      </c>
      <c r="F390" s="115">
        <v>3401</v>
      </c>
      <c r="G390" s="116">
        <v>186</v>
      </c>
      <c r="H390" s="116">
        <v>23</v>
      </c>
      <c r="I390" s="116">
        <v>6</v>
      </c>
      <c r="J390" s="115">
        <f t="shared" ref="J390:J396" si="18">SUM(C390:I390)</f>
        <v>4565707</v>
      </c>
      <c r="K390" s="117">
        <v>3390701.44</v>
      </c>
      <c r="L390" s="117">
        <v>3282168.5829999996</v>
      </c>
      <c r="M390" s="117">
        <v>246026.51200000005</v>
      </c>
      <c r="N390" s="117">
        <v>36489.045999999995</v>
      </c>
      <c r="O390" s="117">
        <v>3134.7599999999993</v>
      </c>
      <c r="P390" s="117">
        <v>6484.1</v>
      </c>
      <c r="Q390" s="117">
        <v>162071.60399999999</v>
      </c>
      <c r="R390" s="117">
        <v>7127076.0449999999</v>
      </c>
      <c r="S390" s="118">
        <v>7702146</v>
      </c>
      <c r="T390" s="233">
        <v>86884.248000000007</v>
      </c>
      <c r="U390" s="118">
        <f t="shared" si="14"/>
        <v>7597977.9694076022</v>
      </c>
      <c r="V390" s="118">
        <v>7121778.1245228592</v>
      </c>
      <c r="W390" s="146">
        <f t="shared" si="16"/>
        <v>1559.8433021616745</v>
      </c>
      <c r="X390" s="239">
        <v>12895.945592398224</v>
      </c>
      <c r="Y390" s="146"/>
      <c r="Z390" s="264">
        <v>4387.8370000000004</v>
      </c>
      <c r="AD390" s="118">
        <v>399887</v>
      </c>
      <c r="AE390" s="118">
        <v>98678</v>
      </c>
      <c r="AF390" s="118">
        <v>3341</v>
      </c>
      <c r="AG390" s="118">
        <v>405204132</v>
      </c>
      <c r="AH390" s="118">
        <v>1765499227</v>
      </c>
      <c r="AI390" s="118">
        <v>1097765748</v>
      </c>
    </row>
    <row r="391" spans="1:35" x14ac:dyDescent="0.25">
      <c r="A391" s="114">
        <v>2012</v>
      </c>
      <c r="B391" s="114">
        <v>3</v>
      </c>
      <c r="C391" s="115">
        <v>4051099</v>
      </c>
      <c r="D391" s="115">
        <v>510602</v>
      </c>
      <c r="E391" s="115">
        <v>8611</v>
      </c>
      <c r="F391" s="115">
        <v>3403</v>
      </c>
      <c r="G391" s="116">
        <v>186</v>
      </c>
      <c r="H391" s="116">
        <v>23</v>
      </c>
      <c r="I391" s="116">
        <v>6</v>
      </c>
      <c r="J391" s="115">
        <f t="shared" si="18"/>
        <v>4573930</v>
      </c>
      <c r="K391" s="117">
        <v>3701820.5419999999</v>
      </c>
      <c r="L391" s="117">
        <v>3475976.682</v>
      </c>
      <c r="M391" s="117">
        <v>241875.84500000003</v>
      </c>
      <c r="N391" s="117">
        <v>37109.509000000005</v>
      </c>
      <c r="O391" s="117">
        <v>2251.5309999999999</v>
      </c>
      <c r="P391" s="117">
        <v>6335.35</v>
      </c>
      <c r="Q391" s="117">
        <v>159613.859</v>
      </c>
      <c r="R391" s="117">
        <v>7624983.317999999</v>
      </c>
      <c r="S391" s="118">
        <v>8639929</v>
      </c>
      <c r="T391" s="233">
        <v>97530.347999999998</v>
      </c>
      <c r="U391" s="118">
        <f t="shared" si="14"/>
        <v>8522482.9038500767</v>
      </c>
      <c r="V391" s="118">
        <v>7968720.2680297131</v>
      </c>
      <c r="W391" s="146">
        <f t="shared" si="16"/>
        <v>1742.2065316410403</v>
      </c>
      <c r="X391" s="239">
        <v>14992.567149924063</v>
      </c>
      <c r="Y391" s="146"/>
      <c r="Z391" s="264">
        <v>4923.1809999999996</v>
      </c>
      <c r="AD391" s="118">
        <v>400249</v>
      </c>
      <c r="AE391" s="118">
        <v>98668</v>
      </c>
      <c r="AF391" s="118">
        <v>3355</v>
      </c>
      <c r="AG391" s="118">
        <v>438220866</v>
      </c>
      <c r="AH391" s="118">
        <v>1883833515</v>
      </c>
      <c r="AI391" s="118">
        <v>1139870122</v>
      </c>
    </row>
    <row r="392" spans="1:35" x14ac:dyDescent="0.25">
      <c r="A392" s="114">
        <v>2012</v>
      </c>
      <c r="B392" s="114">
        <v>4</v>
      </c>
      <c r="C392" s="115">
        <v>4053654</v>
      </c>
      <c r="D392" s="115">
        <v>511111</v>
      </c>
      <c r="E392" s="115">
        <v>8652</v>
      </c>
      <c r="F392" s="115">
        <v>3407</v>
      </c>
      <c r="G392" s="116">
        <v>185</v>
      </c>
      <c r="H392" s="116">
        <v>23</v>
      </c>
      <c r="I392" s="116">
        <v>6</v>
      </c>
      <c r="J392" s="115">
        <f t="shared" si="18"/>
        <v>4577038</v>
      </c>
      <c r="K392" s="117">
        <v>4090949.5469999998</v>
      </c>
      <c r="L392" s="117">
        <v>3670592.2630000003</v>
      </c>
      <c r="M392" s="117">
        <v>250375.51299999998</v>
      </c>
      <c r="N392" s="117">
        <v>36995.852999999996</v>
      </c>
      <c r="O392" s="117">
        <v>2041.96</v>
      </c>
      <c r="P392" s="117">
        <v>6652.45</v>
      </c>
      <c r="Q392" s="117">
        <v>179548.94899999999</v>
      </c>
      <c r="R392" s="117">
        <v>8237156.5350000011</v>
      </c>
      <c r="S392" s="118">
        <v>8509236</v>
      </c>
      <c r="T392" s="233">
        <v>95089.768262941448</v>
      </c>
      <c r="U392" s="118">
        <f t="shared" si="14"/>
        <v>8397930.7218461502</v>
      </c>
      <c r="V392" s="118">
        <v>7842299.5860000001</v>
      </c>
      <c r="W392" s="146">
        <f t="shared" si="16"/>
        <v>1713.4028309175028</v>
      </c>
      <c r="X392" s="239">
        <v>11232.185663767625</v>
      </c>
      <c r="Y392" s="146"/>
      <c r="Z392" s="264">
        <v>4983.3242271417157</v>
      </c>
      <c r="AD392" s="118">
        <v>400745</v>
      </c>
      <c r="AE392" s="118">
        <v>98665</v>
      </c>
      <c r="AF392" s="118">
        <v>3376</v>
      </c>
      <c r="AG392" s="118">
        <v>469557906</v>
      </c>
      <c r="AH392" s="118">
        <v>1986918835</v>
      </c>
      <c r="AI392" s="118">
        <v>1200258099</v>
      </c>
    </row>
    <row r="393" spans="1:35" x14ac:dyDescent="0.25">
      <c r="A393" s="114">
        <v>2012</v>
      </c>
      <c r="B393" s="114">
        <v>5</v>
      </c>
      <c r="C393" s="115">
        <v>4052782</v>
      </c>
      <c r="D393" s="115">
        <v>511689</v>
      </c>
      <c r="E393" s="115">
        <v>8653</v>
      </c>
      <c r="F393" s="115">
        <v>3413</v>
      </c>
      <c r="G393" s="116">
        <v>185</v>
      </c>
      <c r="H393" s="116">
        <v>23</v>
      </c>
      <c r="I393" s="116">
        <v>6</v>
      </c>
      <c r="J393" s="115">
        <f t="shared" si="18"/>
        <v>4576751</v>
      </c>
      <c r="K393" s="117">
        <v>4194019.9430000004</v>
      </c>
      <c r="L393" s="117">
        <v>3715830.8440000005</v>
      </c>
      <c r="M393" s="117">
        <v>253145.568</v>
      </c>
      <c r="N393" s="117">
        <v>35900.342000000004</v>
      </c>
      <c r="O393" s="117">
        <v>2135.6769999999997</v>
      </c>
      <c r="P393" s="117">
        <v>6435.8</v>
      </c>
      <c r="Q393" s="117">
        <v>174621.68100000001</v>
      </c>
      <c r="R393" s="117">
        <v>8382089.8550000004</v>
      </c>
      <c r="S393" s="118">
        <v>9894790</v>
      </c>
      <c r="T393" s="118">
        <v>109264.15473627282</v>
      </c>
      <c r="U393" s="118">
        <f t="shared" si="14"/>
        <v>9762723.2686391789</v>
      </c>
      <c r="V393" s="118">
        <v>9116431.287363667</v>
      </c>
      <c r="W393" s="146">
        <f t="shared" si="16"/>
        <v>1991.902823374181</v>
      </c>
      <c r="X393" s="239">
        <v>13091.682757383234</v>
      </c>
      <c r="Y393" s="264">
        <v>3589.85</v>
      </c>
      <c r="Z393" s="264">
        <v>6121.0438671659167</v>
      </c>
      <c r="AD393" s="118">
        <v>401269</v>
      </c>
      <c r="AE393" s="118">
        <v>98702</v>
      </c>
      <c r="AF393" s="118">
        <v>3392</v>
      </c>
      <c r="AG393" s="118">
        <v>471378704</v>
      </c>
      <c r="AH393" s="118">
        <v>1994967548</v>
      </c>
      <c r="AI393" s="118">
        <v>1235811060</v>
      </c>
    </row>
    <row r="394" spans="1:35" x14ac:dyDescent="0.25">
      <c r="A394" s="114">
        <v>2012</v>
      </c>
      <c r="B394" s="114">
        <v>6</v>
      </c>
      <c r="C394" s="115">
        <v>4051323</v>
      </c>
      <c r="D394" s="115">
        <v>511685</v>
      </c>
      <c r="E394" s="115">
        <v>8698</v>
      </c>
      <c r="F394" s="115">
        <v>3426</v>
      </c>
      <c r="G394" s="116">
        <v>185</v>
      </c>
      <c r="H394" s="116">
        <v>23</v>
      </c>
      <c r="I394" s="116">
        <v>7</v>
      </c>
      <c r="J394" s="115">
        <f t="shared" si="18"/>
        <v>4575347</v>
      </c>
      <c r="K394" s="117">
        <v>5175282.5779999997</v>
      </c>
      <c r="L394" s="117">
        <v>4061134.4630000005</v>
      </c>
      <c r="M394" s="117">
        <v>270547.38899999997</v>
      </c>
      <c r="N394" s="117">
        <v>38643.218000000001</v>
      </c>
      <c r="O394" s="117">
        <v>1994.8690000000004</v>
      </c>
      <c r="P394" s="117">
        <v>7466.2</v>
      </c>
      <c r="Q394" s="117">
        <v>205372.965</v>
      </c>
      <c r="R394" s="117">
        <v>9760441.6820000019</v>
      </c>
      <c r="S394" s="118">
        <v>10242699</v>
      </c>
      <c r="T394" s="118">
        <v>105197.076</v>
      </c>
      <c r="U394" s="118">
        <f t="shared" ref="U394:U416" si="19">S394-T394-X394-Y394-Z394-AA394-AB394-AC394</f>
        <v>10112452.310831659</v>
      </c>
      <c r="V394" s="118">
        <v>9440381.8751888722</v>
      </c>
      <c r="W394" s="146">
        <f t="shared" si="16"/>
        <v>2063.3181086408599</v>
      </c>
      <c r="X394" s="239">
        <v>15646.65116834225</v>
      </c>
      <c r="Y394" s="264">
        <v>3674.2170000000001</v>
      </c>
      <c r="Z394" s="264">
        <v>5728.7449999999999</v>
      </c>
      <c r="AD394" s="118">
        <v>400872</v>
      </c>
      <c r="AE394" s="118">
        <v>99084</v>
      </c>
      <c r="AF394" s="118">
        <v>3399</v>
      </c>
      <c r="AG394" s="118">
        <v>530876665</v>
      </c>
      <c r="AH394" s="118">
        <v>2209106116</v>
      </c>
      <c r="AI394" s="118">
        <v>1306982393</v>
      </c>
    </row>
    <row r="395" spans="1:35" x14ac:dyDescent="0.25">
      <c r="A395" s="114">
        <v>2012</v>
      </c>
      <c r="B395" s="114">
        <v>7</v>
      </c>
      <c r="C395" s="115">
        <v>4052570</v>
      </c>
      <c r="D395" s="115">
        <v>512215</v>
      </c>
      <c r="E395" s="115">
        <v>8690</v>
      </c>
      <c r="F395" s="115">
        <v>3433</v>
      </c>
      <c r="G395" s="116">
        <v>185</v>
      </c>
      <c r="H395" s="116">
        <v>23</v>
      </c>
      <c r="I395" s="116">
        <v>7</v>
      </c>
      <c r="J395" s="115">
        <f t="shared" si="18"/>
        <v>4577123</v>
      </c>
      <c r="K395" s="117">
        <v>5521777.0530000003</v>
      </c>
      <c r="L395" s="117">
        <v>4139492.0020000003</v>
      </c>
      <c r="M395" s="117">
        <v>251873.13699999999</v>
      </c>
      <c r="N395" s="117">
        <v>34816.790999999997</v>
      </c>
      <c r="O395" s="117">
        <v>2088.7359999999999</v>
      </c>
      <c r="P395" s="117">
        <v>6688.85</v>
      </c>
      <c r="Q395" s="117">
        <v>205879.92</v>
      </c>
      <c r="R395" s="117">
        <v>10162616.488999998</v>
      </c>
      <c r="S395" s="118">
        <v>11225750</v>
      </c>
      <c r="T395" s="118">
        <v>113099.62346554556</v>
      </c>
      <c r="U395" s="118">
        <f t="shared" si="19"/>
        <v>11083345.818382801</v>
      </c>
      <c r="V395" s="118">
        <v>10318818.687670443</v>
      </c>
      <c r="W395" s="146">
        <f t="shared" si="16"/>
        <v>2254.4367867605806</v>
      </c>
      <c r="X395" s="239">
        <v>18949.599065491617</v>
      </c>
      <c r="Y395" s="264">
        <v>4116.0389621796339</v>
      </c>
      <c r="Z395" s="264">
        <v>6238.9201239816821</v>
      </c>
      <c r="AD395" s="118">
        <v>401089</v>
      </c>
      <c r="AE395" s="118">
        <v>99355</v>
      </c>
      <c r="AF395" s="118">
        <v>3434</v>
      </c>
      <c r="AG395" s="118">
        <v>541393604</v>
      </c>
      <c r="AH395" s="118">
        <v>2241375944</v>
      </c>
      <c r="AI395" s="118">
        <v>1342816985</v>
      </c>
    </row>
    <row r="396" spans="1:35" s="121" customFormat="1" x14ac:dyDescent="0.25">
      <c r="A396" s="114">
        <v>2012</v>
      </c>
      <c r="B396" s="114">
        <v>8</v>
      </c>
      <c r="C396" s="115">
        <v>4054570</v>
      </c>
      <c r="D396" s="115">
        <v>512613</v>
      </c>
      <c r="E396" s="115">
        <v>8749</v>
      </c>
      <c r="F396" s="115">
        <v>3438</v>
      </c>
      <c r="G396" s="116">
        <v>185</v>
      </c>
      <c r="H396" s="116">
        <v>23</v>
      </c>
      <c r="I396" s="116">
        <v>7</v>
      </c>
      <c r="J396" s="115">
        <f t="shared" si="18"/>
        <v>4579585</v>
      </c>
      <c r="K396" s="117">
        <v>5763728.2009999994</v>
      </c>
      <c r="L396" s="117">
        <v>4184881.2320000003</v>
      </c>
      <c r="M396" s="117">
        <v>262783.84700000001</v>
      </c>
      <c r="N396" s="117">
        <v>38284.356</v>
      </c>
      <c r="O396" s="117">
        <v>2088.9009999999998</v>
      </c>
      <c r="P396" s="117">
        <v>6947.15</v>
      </c>
      <c r="Q396" s="117">
        <v>223288.742</v>
      </c>
      <c r="R396" s="117">
        <v>10482002.429000001</v>
      </c>
      <c r="S396" s="125">
        <v>11202980</v>
      </c>
      <c r="T396" s="125">
        <v>115345.071</v>
      </c>
      <c r="U396" s="118">
        <f t="shared" si="19"/>
        <v>11057476.982964862</v>
      </c>
      <c r="V396" s="125">
        <v>10288183.238910183</v>
      </c>
      <c r="W396" s="175">
        <f t="shared" si="16"/>
        <v>2246.5352132685989</v>
      </c>
      <c r="X396" s="239">
        <v>19845.07803513587</v>
      </c>
      <c r="Y396" s="264">
        <v>3897.069</v>
      </c>
      <c r="Z396" s="264">
        <v>6415.799</v>
      </c>
      <c r="AD396" s="125">
        <v>401236</v>
      </c>
      <c r="AE396" s="125">
        <v>99619</v>
      </c>
      <c r="AF396" s="125">
        <v>3420</v>
      </c>
      <c r="AG396" s="125">
        <v>557661462</v>
      </c>
      <c r="AH396" s="125">
        <v>2277432267</v>
      </c>
      <c r="AI396" s="125">
        <v>1335833878</v>
      </c>
    </row>
    <row r="397" spans="1:35" s="121" customFormat="1" x14ac:dyDescent="0.25">
      <c r="A397" s="114">
        <v>2012</v>
      </c>
      <c r="B397" s="114">
        <v>9</v>
      </c>
      <c r="C397" s="115">
        <v>4053644</v>
      </c>
      <c r="D397" s="115">
        <v>512887</v>
      </c>
      <c r="E397" s="115">
        <v>8788</v>
      </c>
      <c r="F397" s="115">
        <v>3439</v>
      </c>
      <c r="G397" s="116">
        <v>185</v>
      </c>
      <c r="H397" s="116">
        <v>26</v>
      </c>
      <c r="I397" s="116">
        <v>7</v>
      </c>
      <c r="J397" s="115">
        <f t="shared" ref="J397:J400" si="20">SUM(C397:I397)</f>
        <v>4578976</v>
      </c>
      <c r="K397" s="117">
        <v>5422319.6639999999</v>
      </c>
      <c r="L397" s="117">
        <v>4147214.2620000001</v>
      </c>
      <c r="M397" s="117">
        <v>232463.45400000003</v>
      </c>
      <c r="N397" s="117">
        <v>36862.557000000001</v>
      </c>
      <c r="O397" s="117">
        <v>2034.3620000000001</v>
      </c>
      <c r="P397" s="117">
        <v>6337.45</v>
      </c>
      <c r="Q397" s="117">
        <v>226481.851</v>
      </c>
      <c r="R397" s="117">
        <v>10073713.599999998</v>
      </c>
      <c r="S397" s="125">
        <v>10233593</v>
      </c>
      <c r="T397" s="125">
        <v>104983.170117042</v>
      </c>
      <c r="U397" s="118">
        <f t="shared" si="19"/>
        <v>10102843.55462468</v>
      </c>
      <c r="V397" s="125">
        <v>9373916.1858759075</v>
      </c>
      <c r="W397" s="175">
        <f t="shared" si="16"/>
        <v>2047.1674269635605</v>
      </c>
      <c r="X397" s="239">
        <v>16526.23625827759</v>
      </c>
      <c r="Y397" s="264">
        <v>3490.9690000000001</v>
      </c>
      <c r="Z397" s="264">
        <v>5749.07</v>
      </c>
      <c r="AD397" s="125">
        <v>401430</v>
      </c>
      <c r="AE397" s="125">
        <v>99732</v>
      </c>
      <c r="AF397" s="125">
        <v>3389</v>
      </c>
      <c r="AG397" s="125">
        <v>537502307</v>
      </c>
      <c r="AH397" s="125">
        <v>2257796761</v>
      </c>
      <c r="AI397" s="125">
        <v>1337985222</v>
      </c>
    </row>
    <row r="398" spans="1:35" s="121" customFormat="1" x14ac:dyDescent="0.25">
      <c r="A398" s="114">
        <v>2012</v>
      </c>
      <c r="B398" s="114">
        <v>10</v>
      </c>
      <c r="C398" s="115">
        <v>4055163</v>
      </c>
      <c r="D398" s="115">
        <v>512980</v>
      </c>
      <c r="E398" s="115">
        <v>8937</v>
      </c>
      <c r="F398" s="115">
        <v>3454</v>
      </c>
      <c r="G398" s="116">
        <v>185</v>
      </c>
      <c r="H398" s="116">
        <v>26</v>
      </c>
      <c r="I398" s="116">
        <v>7</v>
      </c>
      <c r="J398" s="115">
        <f t="shared" si="20"/>
        <v>4580752</v>
      </c>
      <c r="K398" s="117">
        <v>4950073.585</v>
      </c>
      <c r="L398" s="117">
        <v>4033820.1740000001</v>
      </c>
      <c r="M398" s="117">
        <v>274164.516</v>
      </c>
      <c r="N398" s="117">
        <v>31463.822999999997</v>
      </c>
      <c r="O398" s="117">
        <v>2361.4110000000001</v>
      </c>
      <c r="P398" s="117">
        <v>6850.55</v>
      </c>
      <c r="Q398" s="117">
        <v>202962.894</v>
      </c>
      <c r="R398" s="117">
        <v>9501696.9530000016</v>
      </c>
      <c r="S398" s="125">
        <v>9654295</v>
      </c>
      <c r="T398" s="125">
        <v>100007.63579220197</v>
      </c>
      <c r="U398" s="118">
        <f t="shared" si="19"/>
        <v>9532571.1443390846</v>
      </c>
      <c r="V398" s="125">
        <v>8914044.0984483454</v>
      </c>
      <c r="W398" s="175">
        <f t="shared" si="16"/>
        <v>1945.9812974632612</v>
      </c>
      <c r="X398" s="239">
        <v>13338.391092777951</v>
      </c>
      <c r="Y398" s="264">
        <v>3039.8842042482142</v>
      </c>
      <c r="Z398" s="264">
        <v>5337.9445716882938</v>
      </c>
      <c r="AD398" s="125">
        <v>401582</v>
      </c>
      <c r="AE398" s="125">
        <v>99715</v>
      </c>
      <c r="AF398" s="125">
        <v>3355</v>
      </c>
      <c r="AG398" s="125">
        <v>513587434</v>
      </c>
      <c r="AH398" s="125">
        <v>2189313164</v>
      </c>
      <c r="AI398" s="125">
        <v>1316916798</v>
      </c>
    </row>
    <row r="399" spans="1:35" s="121" customFormat="1" x14ac:dyDescent="0.25">
      <c r="A399" s="114">
        <v>2012</v>
      </c>
      <c r="B399" s="114">
        <v>11</v>
      </c>
      <c r="C399" s="115">
        <v>4058216</v>
      </c>
      <c r="D399" s="115">
        <v>513162</v>
      </c>
      <c r="E399" s="115">
        <v>8979</v>
      </c>
      <c r="F399" s="115">
        <v>3466</v>
      </c>
      <c r="G399" s="116">
        <v>185</v>
      </c>
      <c r="H399" s="116">
        <v>26</v>
      </c>
      <c r="I399" s="116">
        <v>7</v>
      </c>
      <c r="J399" s="115">
        <f t="shared" si="20"/>
        <v>4584041</v>
      </c>
      <c r="K399" s="117">
        <v>3733524.7489999998</v>
      </c>
      <c r="L399" s="117">
        <v>3536667.7380000004</v>
      </c>
      <c r="M399" s="117">
        <v>253289.383</v>
      </c>
      <c r="N399" s="117">
        <v>42016.519</v>
      </c>
      <c r="O399" s="117">
        <v>2105.7750000000001</v>
      </c>
      <c r="P399" s="117">
        <v>6909.7</v>
      </c>
      <c r="Q399" s="117">
        <v>190442.03700000001</v>
      </c>
      <c r="R399" s="117">
        <v>7764955.9010000005</v>
      </c>
      <c r="S399" s="125">
        <v>7423333</v>
      </c>
      <c r="T399" s="125">
        <v>79468.151715833839</v>
      </c>
      <c r="U399" s="118">
        <f t="shared" si="19"/>
        <v>7329110.7073027017</v>
      </c>
      <c r="V399" s="125">
        <v>6871525.0036185598</v>
      </c>
      <c r="W399" s="175">
        <f t="shared" si="16"/>
        <v>1499.0126608176465</v>
      </c>
      <c r="X399" s="239">
        <v>7870.5718331748212</v>
      </c>
      <c r="Y399" s="264">
        <v>2761.0590672933672</v>
      </c>
      <c r="Z399" s="264">
        <v>4122.5100809971245</v>
      </c>
      <c r="AD399" s="125">
        <v>401884</v>
      </c>
      <c r="AE399" s="125">
        <v>99617</v>
      </c>
      <c r="AF399" s="125">
        <v>3328</v>
      </c>
      <c r="AG399" s="125">
        <v>441098312</v>
      </c>
      <c r="AH399" s="125">
        <v>1924466750</v>
      </c>
      <c r="AI399" s="125">
        <v>1157122708</v>
      </c>
    </row>
    <row r="400" spans="1:35" s="121" customFormat="1" x14ac:dyDescent="0.25">
      <c r="A400" s="114">
        <v>2012</v>
      </c>
      <c r="B400" s="114">
        <v>12</v>
      </c>
      <c r="C400" s="115">
        <v>4061984</v>
      </c>
      <c r="D400" s="115">
        <v>513438</v>
      </c>
      <c r="E400" s="115">
        <v>9007</v>
      </c>
      <c r="F400" s="115">
        <v>3471</v>
      </c>
      <c r="G400" s="116">
        <v>186</v>
      </c>
      <c r="H400" s="116">
        <v>26</v>
      </c>
      <c r="I400" s="116">
        <v>7</v>
      </c>
      <c r="J400" s="115">
        <f t="shared" si="20"/>
        <v>4588119</v>
      </c>
      <c r="K400" s="117">
        <v>3489144.7859999998</v>
      </c>
      <c r="L400" s="117">
        <v>3426057.7950000004</v>
      </c>
      <c r="M400" s="117">
        <v>237968.49</v>
      </c>
      <c r="N400" s="117">
        <v>36809.243999999999</v>
      </c>
      <c r="O400" s="117">
        <v>2100.884</v>
      </c>
      <c r="P400" s="117">
        <v>6613.95</v>
      </c>
      <c r="Q400" s="117">
        <v>148917.33100000001</v>
      </c>
      <c r="R400" s="117">
        <v>7347612.4800000004</v>
      </c>
      <c r="S400" s="125">
        <v>8157450</v>
      </c>
      <c r="T400" s="125">
        <v>87506.641904509233</v>
      </c>
      <c r="U400" s="118">
        <f t="shared" si="19"/>
        <v>8050069.3178303838</v>
      </c>
      <c r="V400" s="125">
        <v>7513052.7083483301</v>
      </c>
      <c r="W400" s="175">
        <f t="shared" si="16"/>
        <v>1637.50420834285</v>
      </c>
      <c r="X400" s="239">
        <v>12250.902173325514</v>
      </c>
      <c r="Y400" s="264">
        <v>3043.755076468025</v>
      </c>
      <c r="Z400" s="264">
        <v>4579.3830153135004</v>
      </c>
      <c r="AD400" s="125">
        <v>402147</v>
      </c>
      <c r="AE400" s="125">
        <v>99620</v>
      </c>
      <c r="AF400" s="125">
        <v>3328</v>
      </c>
      <c r="AG400" s="125">
        <v>421129568</v>
      </c>
      <c r="AH400" s="125">
        <v>1857222312</v>
      </c>
      <c r="AI400" s="125">
        <v>1133644693</v>
      </c>
    </row>
    <row r="401" spans="1:36" s="121" customFormat="1" x14ac:dyDescent="0.25">
      <c r="A401" s="114">
        <v>2013</v>
      </c>
      <c r="B401" s="114">
        <v>1</v>
      </c>
      <c r="C401" s="115">
        <v>4068399</v>
      </c>
      <c r="D401" s="115">
        <v>513848</v>
      </c>
      <c r="E401" s="115">
        <v>9017</v>
      </c>
      <c r="F401" s="115">
        <v>3486</v>
      </c>
      <c r="G401" s="116">
        <v>186</v>
      </c>
      <c r="H401" s="116">
        <v>26</v>
      </c>
      <c r="I401" s="116">
        <v>7</v>
      </c>
      <c r="J401" s="115">
        <f t="shared" ref="J401:J405" si="21">SUM(C401:I401)</f>
        <v>4594969</v>
      </c>
      <c r="K401" s="117">
        <v>3857663.4589999998</v>
      </c>
      <c r="L401" s="117">
        <v>3534822.719</v>
      </c>
      <c r="M401" s="117">
        <v>246714.03700000001</v>
      </c>
      <c r="N401" s="117">
        <v>36038.112999999998</v>
      </c>
      <c r="O401" s="117">
        <v>2003.6630000000002</v>
      </c>
      <c r="P401" s="117">
        <v>7170.1</v>
      </c>
      <c r="Q401" s="117">
        <v>164806.54999999999</v>
      </c>
      <c r="R401" s="117">
        <v>7849218.6409999989</v>
      </c>
      <c r="S401" s="125">
        <v>8088864</v>
      </c>
      <c r="T401" s="125">
        <v>89786.426392106048</v>
      </c>
      <c r="U401" s="118">
        <f t="shared" si="19"/>
        <v>7976909.345023931</v>
      </c>
      <c r="V401" s="125">
        <v>7440640.8571988074</v>
      </c>
      <c r="W401" s="175">
        <f t="shared" si="16"/>
        <v>1619.3041111545226</v>
      </c>
      <c r="X401" s="239">
        <v>14792.46777943796</v>
      </c>
      <c r="Y401" s="264">
        <v>2945.2308177473742</v>
      </c>
      <c r="Z401" s="264">
        <v>4430.5299867769299</v>
      </c>
      <c r="AD401" s="125">
        <v>402950</v>
      </c>
      <c r="AE401" s="125">
        <v>99238</v>
      </c>
      <c r="AF401" s="125">
        <v>3328</v>
      </c>
      <c r="AG401" s="125">
        <v>436704286</v>
      </c>
      <c r="AH401" s="125">
        <v>1916584794</v>
      </c>
      <c r="AI401" s="125">
        <v>1167695638</v>
      </c>
    </row>
    <row r="402" spans="1:36" s="121" customFormat="1" x14ac:dyDescent="0.25">
      <c r="A402" s="114">
        <v>2013</v>
      </c>
      <c r="B402" s="114">
        <v>2</v>
      </c>
      <c r="C402" s="115">
        <v>4072597</v>
      </c>
      <c r="D402" s="115">
        <v>513851</v>
      </c>
      <c r="E402" s="115">
        <v>9111</v>
      </c>
      <c r="F402" s="115">
        <v>3487</v>
      </c>
      <c r="G402" s="116">
        <v>186</v>
      </c>
      <c r="H402" s="116">
        <v>26</v>
      </c>
      <c r="I402" s="116">
        <v>7</v>
      </c>
      <c r="J402" s="115">
        <f t="shared" si="21"/>
        <v>4599265</v>
      </c>
      <c r="K402" s="117">
        <v>3479223.6909999996</v>
      </c>
      <c r="L402" s="117">
        <v>3346761.4930000002</v>
      </c>
      <c r="M402" s="117">
        <v>236444.28600000002</v>
      </c>
      <c r="N402" s="117">
        <v>37883.864999999998</v>
      </c>
      <c r="O402" s="117">
        <v>1981.19</v>
      </c>
      <c r="P402" s="117">
        <v>6622.35</v>
      </c>
      <c r="Q402" s="117">
        <v>169045.981</v>
      </c>
      <c r="R402" s="117">
        <v>7277962.8560000006</v>
      </c>
      <c r="S402" s="125">
        <v>7467802</v>
      </c>
      <c r="T402" s="125">
        <v>84958.675088521297</v>
      </c>
      <c r="U402" s="118">
        <f t="shared" si="19"/>
        <v>7362983.4076274997</v>
      </c>
      <c r="V402" s="125">
        <v>6896297.8034819067</v>
      </c>
      <c r="W402" s="175">
        <f t="shared" si="16"/>
        <v>1499.437040383885</v>
      </c>
      <c r="X402" s="239">
        <v>12986.067346320095</v>
      </c>
      <c r="Y402" s="264">
        <v>2657.6967411061955</v>
      </c>
      <c r="Z402" s="264">
        <v>4216.1531965523254</v>
      </c>
      <c r="AD402" s="125">
        <v>403255</v>
      </c>
      <c r="AE402" s="125">
        <v>98937</v>
      </c>
      <c r="AF402" s="125">
        <v>3320</v>
      </c>
      <c r="AG402" s="125">
        <v>417321658</v>
      </c>
      <c r="AH402" s="125">
        <v>1812622408</v>
      </c>
      <c r="AI402" s="125">
        <v>1102833973</v>
      </c>
    </row>
    <row r="403" spans="1:36" s="121" customFormat="1" x14ac:dyDescent="0.25">
      <c r="A403" s="114">
        <v>2013</v>
      </c>
      <c r="B403" s="114">
        <v>3</v>
      </c>
      <c r="C403" s="115">
        <v>4078650</v>
      </c>
      <c r="D403" s="115">
        <v>514302</v>
      </c>
      <c r="E403" s="115">
        <v>9107</v>
      </c>
      <c r="F403" s="115">
        <v>3493</v>
      </c>
      <c r="G403" s="116">
        <v>186</v>
      </c>
      <c r="H403" s="116">
        <v>26</v>
      </c>
      <c r="I403" s="116">
        <v>7</v>
      </c>
      <c r="J403" s="115">
        <f t="shared" si="21"/>
        <v>4605771</v>
      </c>
      <c r="K403" s="117">
        <v>3505055.7479999997</v>
      </c>
      <c r="L403" s="117">
        <v>3193801.7309999997</v>
      </c>
      <c r="M403" s="117">
        <v>233708.72600000002</v>
      </c>
      <c r="N403" s="117">
        <v>36347.867999999995</v>
      </c>
      <c r="O403" s="117">
        <v>2008.7249999999999</v>
      </c>
      <c r="P403" s="117">
        <v>6370</v>
      </c>
      <c r="Q403" s="117">
        <v>158679.345</v>
      </c>
      <c r="R403" s="117">
        <v>7135972.1429999983</v>
      </c>
      <c r="S403" s="125">
        <v>7936038</v>
      </c>
      <c r="T403" s="125">
        <v>92662.203695956079</v>
      </c>
      <c r="U403" s="118">
        <f t="shared" si="19"/>
        <v>7827542.3879066529</v>
      </c>
      <c r="V403" s="125">
        <v>7318867.8091589771</v>
      </c>
      <c r="W403" s="175">
        <f t="shared" si="16"/>
        <v>1589.0670492797672</v>
      </c>
      <c r="X403" s="239">
        <v>8373.3235364478096</v>
      </c>
      <c r="Y403" s="264">
        <v>2948.5339202169525</v>
      </c>
      <c r="Z403" s="264">
        <v>4511.5509407255704</v>
      </c>
      <c r="AD403" s="125">
        <v>403445</v>
      </c>
      <c r="AE403" s="125">
        <v>99191</v>
      </c>
      <c r="AF403" s="125">
        <v>3324</v>
      </c>
      <c r="AG403" s="125">
        <v>398998326</v>
      </c>
      <c r="AH403" s="125">
        <v>1726944454</v>
      </c>
      <c r="AI403" s="125">
        <v>1053803129</v>
      </c>
    </row>
    <row r="404" spans="1:36" s="121" customFormat="1" x14ac:dyDescent="0.25">
      <c r="A404" s="114">
        <v>2013</v>
      </c>
      <c r="B404" s="114">
        <v>4</v>
      </c>
      <c r="C404" s="115">
        <v>4081968</v>
      </c>
      <c r="D404" s="115">
        <v>514643</v>
      </c>
      <c r="E404" s="115">
        <v>9185</v>
      </c>
      <c r="F404" s="115">
        <v>3494</v>
      </c>
      <c r="G404" s="116">
        <v>186</v>
      </c>
      <c r="H404" s="116">
        <v>26</v>
      </c>
      <c r="I404" s="116">
        <v>7</v>
      </c>
      <c r="J404" s="115">
        <f t="shared" si="21"/>
        <v>4609509</v>
      </c>
      <c r="K404" s="117">
        <v>3880757.199</v>
      </c>
      <c r="L404" s="117">
        <v>3498692.5439999998</v>
      </c>
      <c r="M404" s="117">
        <v>247596.07799999998</v>
      </c>
      <c r="N404" s="117">
        <v>36330.392</v>
      </c>
      <c r="O404" s="117">
        <v>1828.3850000000002</v>
      </c>
      <c r="P404" s="117">
        <v>6767.6</v>
      </c>
      <c r="Q404" s="117">
        <v>170695.63500000001</v>
      </c>
      <c r="R404" s="117">
        <v>7842667.8329999987</v>
      </c>
      <c r="S404" s="125">
        <v>8967220</v>
      </c>
      <c r="T404" s="125">
        <v>101520.4838824886</v>
      </c>
      <c r="U404" s="118">
        <f t="shared" si="19"/>
        <v>8841845.6809069961</v>
      </c>
      <c r="V404" s="125">
        <v>8270589.6580165066</v>
      </c>
      <c r="W404" s="175">
        <f>V404/(J404-I404)*1000</f>
        <v>1794.247981238864</v>
      </c>
      <c r="X404" s="239">
        <v>16065.793426783537</v>
      </c>
      <c r="Y404" s="264">
        <v>2772.4259640793093</v>
      </c>
      <c r="Z404" s="264">
        <v>5015.6158196515544</v>
      </c>
      <c r="AD404" s="125">
        <v>403662</v>
      </c>
      <c r="AE404" s="125">
        <v>99326</v>
      </c>
      <c r="AF404" s="125">
        <v>3324</v>
      </c>
      <c r="AG404" s="125">
        <v>439655575</v>
      </c>
      <c r="AH404" s="125">
        <v>1903686442</v>
      </c>
      <c r="AI404" s="125">
        <v>1141367681</v>
      </c>
    </row>
    <row r="405" spans="1:36" s="121" customFormat="1" x14ac:dyDescent="0.25">
      <c r="A405" s="114">
        <v>2013</v>
      </c>
      <c r="B405" s="114">
        <v>5</v>
      </c>
      <c r="C405" s="115">
        <v>4083253</v>
      </c>
      <c r="D405" s="115">
        <v>515192</v>
      </c>
      <c r="E405" s="115">
        <v>9390</v>
      </c>
      <c r="F405" s="115">
        <v>3499</v>
      </c>
      <c r="G405" s="116">
        <v>186</v>
      </c>
      <c r="H405" s="116">
        <v>26</v>
      </c>
      <c r="I405" s="116">
        <v>7</v>
      </c>
      <c r="J405" s="115">
        <f t="shared" si="21"/>
        <v>4611553</v>
      </c>
      <c r="K405" s="117">
        <v>4441924.2300000004</v>
      </c>
      <c r="L405" s="117">
        <v>3863495.466</v>
      </c>
      <c r="M405" s="117">
        <v>263381.35200000001</v>
      </c>
      <c r="N405" s="117">
        <v>37607.400999999998</v>
      </c>
      <c r="O405" s="117">
        <v>1850.8129999999999</v>
      </c>
      <c r="P405" s="117">
        <v>8004.5</v>
      </c>
      <c r="Q405" s="117">
        <v>189027.467</v>
      </c>
      <c r="R405" s="117">
        <v>8805291.2290000003</v>
      </c>
      <c r="S405" s="125">
        <v>9493988</v>
      </c>
      <c r="T405" s="125">
        <v>102931.97379565096</v>
      </c>
      <c r="U405" s="118">
        <f t="shared" si="19"/>
        <v>9371209.2351248227</v>
      </c>
      <c r="V405" s="125">
        <v>8748504.383058114</v>
      </c>
      <c r="W405" s="175">
        <f t="shared" si="16"/>
        <v>1897.0870903289513</v>
      </c>
      <c r="X405" s="239">
        <v>11229.073704709175</v>
      </c>
      <c r="Y405" s="264">
        <v>3201.016648104046</v>
      </c>
      <c r="Z405" s="264">
        <v>5416.7007267145045</v>
      </c>
      <c r="AD405" s="125">
        <v>404071</v>
      </c>
      <c r="AE405" s="125">
        <v>99476</v>
      </c>
      <c r="AF405" s="125">
        <v>3318</v>
      </c>
      <c r="AG405" s="125">
        <v>491631084</v>
      </c>
      <c r="AH405" s="125">
        <v>2102638607</v>
      </c>
      <c r="AI405" s="125">
        <v>1255413624</v>
      </c>
    </row>
    <row r="406" spans="1:36" x14ac:dyDescent="0.25">
      <c r="A406" s="126">
        <v>2013</v>
      </c>
      <c r="B406" s="126">
        <v>6</v>
      </c>
      <c r="C406" s="230">
        <v>4084806</v>
      </c>
      <c r="D406" s="230">
        <v>515687</v>
      </c>
      <c r="E406" s="230">
        <v>9527</v>
      </c>
      <c r="F406" s="230">
        <v>3501</v>
      </c>
      <c r="G406" s="232">
        <v>185</v>
      </c>
      <c r="H406" s="232">
        <v>26</v>
      </c>
      <c r="I406" s="232">
        <v>7</v>
      </c>
      <c r="J406" s="230">
        <f t="shared" ref="J406:J408" si="22">SUM(C406:I406)</f>
        <v>4613739</v>
      </c>
      <c r="K406" s="127">
        <v>4885839.4479999999</v>
      </c>
      <c r="L406" s="127">
        <v>3924772.2429999998</v>
      </c>
      <c r="M406" s="127">
        <v>253963.98199999999</v>
      </c>
      <c r="N406" s="127">
        <v>36329.947</v>
      </c>
      <c r="O406" s="127">
        <v>1728.335</v>
      </c>
      <c r="P406" s="127">
        <v>7429.45</v>
      </c>
      <c r="Q406" s="127">
        <v>196428.367</v>
      </c>
      <c r="R406" s="127">
        <v>9306491.7720000017</v>
      </c>
      <c r="S406" s="231">
        <v>10459525</v>
      </c>
      <c r="T406" s="231">
        <v>107378.41511970102</v>
      </c>
      <c r="U406" s="118">
        <f t="shared" si="19"/>
        <v>10346416.234126629</v>
      </c>
      <c r="V406" s="233">
        <v>9638808.6484932285</v>
      </c>
      <c r="W406" s="234">
        <f t="shared" si="16"/>
        <v>2089.1565978460017</v>
      </c>
      <c r="X406" s="265">
        <v>17320.607044469747</v>
      </c>
      <c r="Y406" s="264">
        <v>3746.2911983350436</v>
      </c>
      <c r="Z406" s="264">
        <v>5723.4525108652842</v>
      </c>
      <c r="AC406" s="322">
        <v>-21060</v>
      </c>
      <c r="AD406" s="118">
        <v>404492</v>
      </c>
      <c r="AE406" s="118">
        <v>99559</v>
      </c>
      <c r="AF406" s="118">
        <v>3315</v>
      </c>
      <c r="AG406" s="118">
        <v>508131853</v>
      </c>
      <c r="AH406" s="118">
        <v>2146905687</v>
      </c>
      <c r="AI406" s="118">
        <v>1255679946</v>
      </c>
    </row>
    <row r="407" spans="1:36" x14ac:dyDescent="0.25">
      <c r="A407" s="126">
        <v>2013</v>
      </c>
      <c r="B407" s="126">
        <v>7</v>
      </c>
      <c r="C407" s="230">
        <v>4091309</v>
      </c>
      <c r="D407" s="230">
        <v>516272</v>
      </c>
      <c r="E407" s="230">
        <v>9640</v>
      </c>
      <c r="F407" s="230">
        <v>3504</v>
      </c>
      <c r="G407" s="232">
        <v>185</v>
      </c>
      <c r="H407" s="232">
        <v>26</v>
      </c>
      <c r="I407" s="232">
        <v>7</v>
      </c>
      <c r="J407" s="230">
        <f t="shared" si="22"/>
        <v>4620943</v>
      </c>
      <c r="K407" s="127">
        <v>5403323.0259999996</v>
      </c>
      <c r="L407" s="127">
        <v>4031954.55</v>
      </c>
      <c r="M407" s="127">
        <v>247801.628</v>
      </c>
      <c r="N407" s="127">
        <v>30546.677</v>
      </c>
      <c r="O407" s="127">
        <v>3175.1680000000001</v>
      </c>
      <c r="P407" s="127">
        <v>7465.5</v>
      </c>
      <c r="Q407" s="127">
        <v>189064.62400000001</v>
      </c>
      <c r="R407" s="127">
        <v>9913331.1729999986</v>
      </c>
      <c r="S407" s="231">
        <v>10649066</v>
      </c>
      <c r="T407" s="231">
        <v>108944.62694622365</v>
      </c>
      <c r="U407" s="118">
        <f t="shared" si="19"/>
        <v>10539973.749266632</v>
      </c>
      <c r="V407" s="233">
        <v>9814502.6103855316</v>
      </c>
      <c r="W407" s="234">
        <f t="shared" ref="W407:W415" si="23">V407/(J407-I407)*1000</f>
        <v>2123.9209135087635</v>
      </c>
      <c r="X407" s="334">
        <v>12866.957825176905</v>
      </c>
      <c r="Y407" s="264">
        <v>3766.6253020786016</v>
      </c>
      <c r="Z407" s="264">
        <v>5654.0406598902682</v>
      </c>
      <c r="AC407" s="322">
        <v>-22140</v>
      </c>
      <c r="AD407" s="118">
        <v>404978</v>
      </c>
      <c r="AE407" s="118">
        <v>99665</v>
      </c>
      <c r="AF407" s="118">
        <v>3301</v>
      </c>
      <c r="AG407" s="118">
        <v>533410633</v>
      </c>
      <c r="AH407" s="118">
        <v>2218917357</v>
      </c>
      <c r="AI407" s="118">
        <v>1265588700</v>
      </c>
    </row>
    <row r="408" spans="1:36" x14ac:dyDescent="0.25">
      <c r="A408" s="126">
        <v>2013</v>
      </c>
      <c r="B408" s="126">
        <v>8</v>
      </c>
      <c r="C408" s="230">
        <v>4100454</v>
      </c>
      <c r="D408" s="230">
        <v>516921</v>
      </c>
      <c r="E408" s="230">
        <v>9654</v>
      </c>
      <c r="F408" s="230">
        <v>3504</v>
      </c>
      <c r="G408" s="232">
        <v>185</v>
      </c>
      <c r="H408" s="232">
        <v>26</v>
      </c>
      <c r="I408" s="232">
        <v>7</v>
      </c>
      <c r="J408" s="230">
        <f t="shared" si="22"/>
        <v>4630751</v>
      </c>
      <c r="K408" s="127">
        <v>5719661.9309999999</v>
      </c>
      <c r="L408" s="127">
        <v>4234305.7750000004</v>
      </c>
      <c r="M408" s="127">
        <v>253986.46799999999</v>
      </c>
      <c r="N408" s="127">
        <v>42849.17</v>
      </c>
      <c r="O408" s="127">
        <v>2817.857</v>
      </c>
      <c r="P408" s="127">
        <v>8147.65</v>
      </c>
      <c r="Q408" s="127">
        <v>194252.476</v>
      </c>
      <c r="R408" s="127">
        <v>10456021.327000001</v>
      </c>
      <c r="S408" s="231">
        <v>11392218</v>
      </c>
      <c r="T408" s="231">
        <v>116066.39817520851</v>
      </c>
      <c r="U408" s="118">
        <f t="shared" si="19"/>
        <v>11272096.396151489</v>
      </c>
      <c r="V408" s="233">
        <v>10530133.33790097</v>
      </c>
      <c r="W408" s="234">
        <f t="shared" si="23"/>
        <v>2273.9614493699005</v>
      </c>
      <c r="X408" s="334">
        <v>16530.929445854883</v>
      </c>
      <c r="Y408" s="264">
        <v>3922.965878606436</v>
      </c>
      <c r="Z408" s="264">
        <v>6416.3103488429579</v>
      </c>
      <c r="AC408" s="322">
        <v>-22815</v>
      </c>
      <c r="AD408" s="118">
        <v>405577</v>
      </c>
      <c r="AE408" s="118">
        <v>99723</v>
      </c>
      <c r="AF408" s="118">
        <v>3292</v>
      </c>
      <c r="AG408" s="118">
        <v>562486017</v>
      </c>
      <c r="AH408" s="118">
        <v>2326227149</v>
      </c>
      <c r="AI408" s="118">
        <v>1331440858</v>
      </c>
    </row>
    <row r="409" spans="1:36" x14ac:dyDescent="0.25">
      <c r="A409" s="114">
        <v>2013</v>
      </c>
      <c r="B409" s="114">
        <v>9</v>
      </c>
      <c r="C409" s="230">
        <v>4112677</v>
      </c>
      <c r="D409" s="230">
        <v>518073</v>
      </c>
      <c r="E409" s="230">
        <v>9824</v>
      </c>
      <c r="F409" s="230">
        <v>3504</v>
      </c>
      <c r="G409" s="232">
        <v>185</v>
      </c>
      <c r="H409" s="232">
        <v>26</v>
      </c>
      <c r="I409" s="232">
        <v>7</v>
      </c>
      <c r="J409" s="230">
        <f t="shared" ref="J409:J415" si="24">SUM(C409:I409)</f>
        <v>4644296</v>
      </c>
      <c r="K409" s="127">
        <v>5725031.9720000001</v>
      </c>
      <c r="L409" s="127">
        <v>4360095.1730000004</v>
      </c>
      <c r="M409" s="127">
        <v>257020.31900000002</v>
      </c>
      <c r="N409" s="127">
        <v>37543.434000000001</v>
      </c>
      <c r="O409" s="127">
        <v>3082.674</v>
      </c>
      <c r="P409" s="127">
        <v>7973.35</v>
      </c>
      <c r="Q409" s="127">
        <v>204570.26</v>
      </c>
      <c r="R409" s="127">
        <v>10595317.182</v>
      </c>
      <c r="S409" s="231">
        <v>10228764</v>
      </c>
      <c r="T409" s="231">
        <v>104907.72481492419</v>
      </c>
      <c r="U409" s="118">
        <f t="shared" si="19"/>
        <v>10123441.902535036</v>
      </c>
      <c r="V409" s="233">
        <v>9450097.6733469889</v>
      </c>
      <c r="W409" s="234">
        <f t="shared" si="23"/>
        <v>2034.778127146478</v>
      </c>
      <c r="X409" s="334">
        <v>12119.560617735769</v>
      </c>
      <c r="Y409" s="264">
        <v>3620.5108547538325</v>
      </c>
      <c r="Z409" s="264">
        <v>5734.3011775500026</v>
      </c>
      <c r="AC409" s="322">
        <v>-21060</v>
      </c>
      <c r="AD409" s="118">
        <v>406896</v>
      </c>
      <c r="AE409" s="118">
        <v>99563</v>
      </c>
      <c r="AF409" s="118">
        <v>3294</v>
      </c>
      <c r="AG409" s="118">
        <v>571604110</v>
      </c>
      <c r="AH409" s="118">
        <v>2389024044</v>
      </c>
      <c r="AI409" s="118">
        <v>1385413160</v>
      </c>
    </row>
    <row r="410" spans="1:36" x14ac:dyDescent="0.25">
      <c r="A410" s="114">
        <v>2013</v>
      </c>
      <c r="B410" s="114">
        <v>10</v>
      </c>
      <c r="C410" s="230">
        <v>4124489</v>
      </c>
      <c r="D410" s="230">
        <v>517247</v>
      </c>
      <c r="E410" s="230">
        <v>9951</v>
      </c>
      <c r="F410" s="230">
        <v>3508</v>
      </c>
      <c r="G410" s="232">
        <v>186</v>
      </c>
      <c r="H410" s="232">
        <v>26</v>
      </c>
      <c r="I410" s="232">
        <v>7</v>
      </c>
      <c r="J410" s="230">
        <f t="shared" si="24"/>
        <v>4655414</v>
      </c>
      <c r="K410" s="127">
        <v>4867808.8760000002</v>
      </c>
      <c r="L410" s="127">
        <v>3926697.514</v>
      </c>
      <c r="M410" s="127">
        <v>236061.527</v>
      </c>
      <c r="N410" s="127">
        <v>36856.234000000004</v>
      </c>
      <c r="O410" s="127">
        <v>1023.1399999999999</v>
      </c>
      <c r="P410" s="127">
        <v>7749.0060000000003</v>
      </c>
      <c r="Q410" s="127">
        <v>183181.514</v>
      </c>
      <c r="R410" s="127">
        <v>9259377.8110000007</v>
      </c>
      <c r="S410" s="231">
        <v>9968681</v>
      </c>
      <c r="T410" s="231">
        <v>106317.40680019959</v>
      </c>
      <c r="U410" s="118">
        <f t="shared" si="19"/>
        <v>9859761.3119345196</v>
      </c>
      <c r="V410" s="233">
        <v>9211276.8499156088</v>
      </c>
      <c r="W410" s="234">
        <f t="shared" si="23"/>
        <v>1978.6190229802914</v>
      </c>
      <c r="X410" s="334">
        <v>13533.829598126606</v>
      </c>
      <c r="Y410" s="264">
        <v>2964.0968759488965</v>
      </c>
      <c r="Z410" s="264">
        <v>5499.3547912053045</v>
      </c>
      <c r="AC410" s="322">
        <v>-19395</v>
      </c>
      <c r="AD410" s="118">
        <v>406265</v>
      </c>
      <c r="AE410" s="118">
        <v>99406</v>
      </c>
      <c r="AF410" s="118">
        <v>3272</v>
      </c>
      <c r="AG410" s="118">
        <v>511375907</v>
      </c>
      <c r="AH410" s="118">
        <v>2147756446</v>
      </c>
      <c r="AI410" s="118">
        <v>1254152645</v>
      </c>
    </row>
    <row r="411" spans="1:36" x14ac:dyDescent="0.25">
      <c r="A411" s="114">
        <v>2013</v>
      </c>
      <c r="B411" s="114">
        <v>11</v>
      </c>
      <c r="C411" s="230">
        <v>4130692</v>
      </c>
      <c r="D411" s="230">
        <v>520689</v>
      </c>
      <c r="E411" s="230">
        <v>10016</v>
      </c>
      <c r="F411" s="230">
        <v>3526</v>
      </c>
      <c r="G411" s="232">
        <v>186</v>
      </c>
      <c r="H411" s="232">
        <v>27</v>
      </c>
      <c r="I411" s="232">
        <v>7</v>
      </c>
      <c r="J411" s="230">
        <f t="shared" si="24"/>
        <v>4665143</v>
      </c>
      <c r="K411" s="127">
        <v>4222466.6050000004</v>
      </c>
      <c r="L411" s="127">
        <v>3723069.6520000002</v>
      </c>
      <c r="M411" s="127">
        <v>234074.99099999998</v>
      </c>
      <c r="N411" s="127">
        <v>36583.656000000003</v>
      </c>
      <c r="O411" s="127">
        <v>4110.4480000000003</v>
      </c>
      <c r="P411" s="127">
        <v>7145.9979999999996</v>
      </c>
      <c r="Q411" s="127">
        <v>181301.03400000001</v>
      </c>
      <c r="R411" s="127">
        <v>8408752.3840000015</v>
      </c>
      <c r="S411" s="231">
        <v>8505690</v>
      </c>
      <c r="T411" s="231">
        <v>93649.224565440978</v>
      </c>
      <c r="U411" s="118">
        <f t="shared" si="19"/>
        <v>8409712.8235560451</v>
      </c>
      <c r="V411" s="233">
        <v>7856953.0761444457</v>
      </c>
      <c r="W411" s="234">
        <f t="shared" si="23"/>
        <v>1684.1852147814009</v>
      </c>
      <c r="X411" s="334">
        <v>11732.122450775925</v>
      </c>
      <c r="Y411" s="264">
        <v>2661.8907088192309</v>
      </c>
      <c r="Z411" s="264">
        <v>4493.9387189187546</v>
      </c>
      <c r="AC411" s="322">
        <v>-16560</v>
      </c>
      <c r="AD411" s="118">
        <v>409844</v>
      </c>
      <c r="AE411" s="118">
        <v>99298</v>
      </c>
      <c r="AF411" s="118">
        <v>3258</v>
      </c>
      <c r="AG411" s="118">
        <v>479045623</v>
      </c>
      <c r="AH411" s="118">
        <v>2035490551</v>
      </c>
      <c r="AI411" s="118">
        <v>1193871187</v>
      </c>
    </row>
    <row r="412" spans="1:36" x14ac:dyDescent="0.25">
      <c r="A412" s="114">
        <v>2013</v>
      </c>
      <c r="B412" s="114">
        <v>12</v>
      </c>
      <c r="C412" s="230">
        <v>4136766</v>
      </c>
      <c r="D412" s="230">
        <v>521269</v>
      </c>
      <c r="E412" s="230">
        <v>10069</v>
      </c>
      <c r="F412" s="230">
        <v>3535</v>
      </c>
      <c r="G412" s="232">
        <v>186</v>
      </c>
      <c r="H412" s="232">
        <v>27</v>
      </c>
      <c r="I412" s="232">
        <v>7</v>
      </c>
      <c r="J412" s="230">
        <f t="shared" si="24"/>
        <v>4671859</v>
      </c>
      <c r="K412" s="127">
        <v>3941257.7549999999</v>
      </c>
      <c r="L412" s="127">
        <v>3702863.96</v>
      </c>
      <c r="M412" s="127">
        <v>244751.20200000002</v>
      </c>
      <c r="N412" s="127">
        <v>36612.731</v>
      </c>
      <c r="O412" s="127">
        <v>2019.5149999999999</v>
      </c>
      <c r="P412" s="127">
        <v>7001.05</v>
      </c>
      <c r="Q412" s="127">
        <v>157135.77600000001</v>
      </c>
      <c r="R412" s="127">
        <v>8091641.9889999982</v>
      </c>
      <c r="S412" s="231">
        <v>8497355</v>
      </c>
      <c r="T412" s="231">
        <v>93356.393389203993</v>
      </c>
      <c r="U412" s="118">
        <f t="shared" si="19"/>
        <v>8398395.7706366833</v>
      </c>
      <c r="V412" s="233">
        <v>7881915.9252643762</v>
      </c>
      <c r="W412" s="234">
        <f t="shared" si="23"/>
        <v>1687.1073666854979</v>
      </c>
      <c r="X412" s="334">
        <v>14728.651370612242</v>
      </c>
      <c r="Y412" s="264">
        <v>2936.5061938137978</v>
      </c>
      <c r="Z412" s="264">
        <v>4642.2964096855567</v>
      </c>
      <c r="AC412" s="322">
        <v>-16704.617999999999</v>
      </c>
      <c r="AD412" s="118">
        <v>410429</v>
      </c>
      <c r="AE412" s="118">
        <v>99301</v>
      </c>
      <c r="AF412" s="118">
        <v>3253</v>
      </c>
      <c r="AG412" s="118">
        <v>461505817</v>
      </c>
      <c r="AH412" s="118">
        <v>2023194714</v>
      </c>
      <c r="AI412" s="118">
        <v>1204120111</v>
      </c>
    </row>
    <row r="413" spans="1:36" x14ac:dyDescent="0.25">
      <c r="A413" s="114">
        <v>2014</v>
      </c>
      <c r="B413" s="114">
        <v>1</v>
      </c>
      <c r="C413" s="230">
        <v>4143809</v>
      </c>
      <c r="D413" s="230">
        <v>522012</v>
      </c>
      <c r="E413" s="230">
        <v>9969</v>
      </c>
      <c r="F413" s="230">
        <v>3545</v>
      </c>
      <c r="G413" s="232">
        <v>186</v>
      </c>
      <c r="H413" s="232">
        <v>27</v>
      </c>
      <c r="I413" s="232">
        <v>8</v>
      </c>
      <c r="J413" s="230">
        <f t="shared" si="24"/>
        <v>4679556</v>
      </c>
      <c r="K413" s="127">
        <v>4251593.2759999996</v>
      </c>
      <c r="L413" s="127">
        <v>3646147.2830000003</v>
      </c>
      <c r="M413" s="127">
        <v>244554.533</v>
      </c>
      <c r="N413" s="127">
        <v>34628.398999999998</v>
      </c>
      <c r="O413" s="127">
        <v>1708.3420000000001</v>
      </c>
      <c r="P413" s="127">
        <v>7818.3</v>
      </c>
      <c r="Q413" s="127">
        <v>159075.37599999999</v>
      </c>
      <c r="R413" s="127">
        <v>8345525.5090000005</v>
      </c>
      <c r="S413" s="231">
        <v>8633765</v>
      </c>
      <c r="T413" s="231">
        <v>302663.98175208498</v>
      </c>
      <c r="U413" s="118">
        <f t="shared" si="19"/>
        <v>8313604.5068867169</v>
      </c>
      <c r="V413" s="125">
        <v>7722287.132680011</v>
      </c>
      <c r="W413" s="234">
        <f t="shared" si="23"/>
        <v>1650.2207334298123</v>
      </c>
      <c r="X413" s="334">
        <v>8841.8587576989885</v>
      </c>
      <c r="Y413" s="264">
        <v>3598.7401938137978</v>
      </c>
      <c r="Z413" s="264">
        <v>5124.569409685555</v>
      </c>
      <c r="AA413" s="118">
        <v>16537</v>
      </c>
      <c r="AB413" s="118"/>
      <c r="AC413" s="322">
        <v>-16605.656999999999</v>
      </c>
      <c r="AD413" s="118">
        <v>410838</v>
      </c>
      <c r="AE413" s="118">
        <v>99624</v>
      </c>
      <c r="AF413" s="118">
        <v>3258</v>
      </c>
      <c r="AG413" s="118">
        <v>457667787</v>
      </c>
      <c r="AH413" s="118">
        <v>1994903495</v>
      </c>
      <c r="AI413" s="118">
        <v>1179470737</v>
      </c>
      <c r="AJ413" s="118">
        <v>0</v>
      </c>
    </row>
    <row r="414" spans="1:36" x14ac:dyDescent="0.25">
      <c r="A414" s="114">
        <v>2014</v>
      </c>
      <c r="B414" s="114">
        <v>2</v>
      </c>
      <c r="C414" s="230">
        <v>4150625</v>
      </c>
      <c r="D414" s="230">
        <v>522533</v>
      </c>
      <c r="E414" s="230">
        <v>10149</v>
      </c>
      <c r="F414" s="230">
        <v>3559</v>
      </c>
      <c r="G414" s="232">
        <v>186</v>
      </c>
      <c r="H414" s="232">
        <v>27</v>
      </c>
      <c r="I414" s="232">
        <v>10</v>
      </c>
      <c r="J414" s="230">
        <f t="shared" si="24"/>
        <v>4687089</v>
      </c>
      <c r="K414" s="127">
        <v>3846219.983</v>
      </c>
      <c r="L414" s="127">
        <v>3369095.1440000003</v>
      </c>
      <c r="M414" s="127">
        <v>231192.41800000001</v>
      </c>
      <c r="N414" s="127">
        <v>33826.311000000002</v>
      </c>
      <c r="O414" s="127">
        <v>1801.4769999999999</v>
      </c>
      <c r="P414" s="127">
        <v>7222.95</v>
      </c>
      <c r="Q414" s="127">
        <v>379930.80099999998</v>
      </c>
      <c r="R414" s="127">
        <v>7869289.0839999998</v>
      </c>
      <c r="S414" s="231">
        <v>7957338</v>
      </c>
      <c r="T414" s="231">
        <v>247855.38629166124</v>
      </c>
      <c r="U414" s="118">
        <f t="shared" si="19"/>
        <v>7669474.5857067732</v>
      </c>
      <c r="V414" s="125">
        <v>7222438.7404026352</v>
      </c>
      <c r="W414" s="234">
        <f t="shared" si="23"/>
        <v>1540.9253269259245</v>
      </c>
      <c r="X414" s="334">
        <v>14738.856354788477</v>
      </c>
      <c r="Y414" s="233">
        <v>2923.0439027417733</v>
      </c>
      <c r="Z414" s="233">
        <v>4132.2357440350515</v>
      </c>
      <c r="AA414" s="118">
        <v>15456</v>
      </c>
      <c r="AB414" s="118">
        <v>18635</v>
      </c>
      <c r="AC414" s="322">
        <v>-15877.108</v>
      </c>
      <c r="AD414" s="118">
        <v>411113</v>
      </c>
      <c r="AE414" s="118">
        <v>99864</v>
      </c>
      <c r="AF414" s="118">
        <v>3261</v>
      </c>
      <c r="AG414" s="118">
        <v>423420032</v>
      </c>
      <c r="AH414" s="118">
        <v>1833260064</v>
      </c>
      <c r="AI414" s="118">
        <v>1098323665</v>
      </c>
      <c r="AJ414" s="118">
        <v>0</v>
      </c>
    </row>
    <row r="415" spans="1:36" x14ac:dyDescent="0.25">
      <c r="A415" s="114">
        <v>2014</v>
      </c>
      <c r="B415" s="114">
        <v>3</v>
      </c>
      <c r="C415" s="230">
        <v>4157504</v>
      </c>
      <c r="D415" s="230">
        <v>523273</v>
      </c>
      <c r="E415" s="230">
        <v>10279</v>
      </c>
      <c r="F415" s="230">
        <v>3565</v>
      </c>
      <c r="G415" s="232">
        <v>186</v>
      </c>
      <c r="H415" s="232">
        <v>27</v>
      </c>
      <c r="I415" s="232">
        <v>11</v>
      </c>
      <c r="J415" s="230">
        <f t="shared" si="24"/>
        <v>4694845</v>
      </c>
      <c r="K415" s="127">
        <v>3620058.202</v>
      </c>
      <c r="L415" s="127">
        <v>3372432.9349999996</v>
      </c>
      <c r="M415" s="127">
        <v>221663.62200000003</v>
      </c>
      <c r="N415" s="127">
        <v>43198.112000000001</v>
      </c>
      <c r="O415" s="127">
        <v>1864.6670000000001</v>
      </c>
      <c r="P415" s="127">
        <v>6524.7</v>
      </c>
      <c r="Q415" s="127">
        <v>355050.30300000001</v>
      </c>
      <c r="R415" s="127">
        <v>7620792.5410000011</v>
      </c>
      <c r="S415" s="231">
        <v>8490634</v>
      </c>
      <c r="T415" s="231">
        <v>277647.81523986027</v>
      </c>
      <c r="U415" s="118">
        <f t="shared" si="19"/>
        <v>8178834.803953791</v>
      </c>
      <c r="V415" s="233">
        <v>7659978.4882180374</v>
      </c>
      <c r="W415" s="234">
        <f t="shared" si="23"/>
        <v>1631.5760020946509</v>
      </c>
      <c r="X415" s="334">
        <v>13169.449591268145</v>
      </c>
      <c r="Y415" s="233">
        <v>2594.3847094808966</v>
      </c>
      <c r="Z415" s="233">
        <v>4021.6145055988081</v>
      </c>
      <c r="AA415" s="118">
        <v>16997</v>
      </c>
      <c r="AB415" s="118">
        <v>14868</v>
      </c>
      <c r="AC415" s="322">
        <v>-17499.067999999999</v>
      </c>
      <c r="AD415" s="231">
        <v>412126</v>
      </c>
      <c r="AE415" s="231">
        <v>99598</v>
      </c>
      <c r="AF415" s="231">
        <v>3262</v>
      </c>
      <c r="AG415" s="231">
        <v>426460338</v>
      </c>
      <c r="AH415" s="231">
        <v>1834076011</v>
      </c>
      <c r="AI415" s="231">
        <v>1097824456</v>
      </c>
      <c r="AJ415" s="118">
        <v>0</v>
      </c>
    </row>
    <row r="416" spans="1:36" x14ac:dyDescent="0.25">
      <c r="A416" s="114">
        <v>2014</v>
      </c>
      <c r="B416" s="114">
        <v>4</v>
      </c>
      <c r="C416" s="230">
        <v>4161055</v>
      </c>
      <c r="D416" s="230">
        <v>524403</v>
      </c>
      <c r="E416" s="230">
        <v>10335</v>
      </c>
      <c r="F416" s="230">
        <v>3565</v>
      </c>
      <c r="G416" s="232">
        <v>186</v>
      </c>
      <c r="H416" s="232">
        <v>27</v>
      </c>
      <c r="I416" s="232">
        <v>11</v>
      </c>
      <c r="J416" s="230">
        <f t="shared" ref="J416:J424" si="25">SUM(C416:I416)</f>
        <v>4699582</v>
      </c>
      <c r="K416" s="127">
        <v>3866194.7549999999</v>
      </c>
      <c r="L416" s="127">
        <v>3509142.321</v>
      </c>
      <c r="M416" s="127">
        <v>241605.75</v>
      </c>
      <c r="N416" s="127">
        <v>36794.230000000003</v>
      </c>
      <c r="O416" s="127">
        <v>1847.7900000000002</v>
      </c>
      <c r="P416" s="127">
        <v>7231</v>
      </c>
      <c r="Q416" s="127">
        <v>379293.9</v>
      </c>
      <c r="R416" s="127">
        <v>8042109.7460000003</v>
      </c>
      <c r="S416" s="231">
        <v>9229956</v>
      </c>
      <c r="T416" s="231">
        <v>311518.40575135191</v>
      </c>
      <c r="U416" s="118">
        <f t="shared" si="19"/>
        <v>8893190.3059450854</v>
      </c>
      <c r="V416" s="233">
        <v>8341756.4463813454</v>
      </c>
      <c r="W416" s="234">
        <f t="shared" ref="W416:W424" si="26">V416/(J416-I416)*1000</f>
        <v>1775.0038134079355</v>
      </c>
      <c r="X416" s="334">
        <v>12503.455678173486</v>
      </c>
      <c r="Y416" s="233">
        <v>2558.409262151109</v>
      </c>
      <c r="Z416" s="233">
        <v>5396.7403632383848</v>
      </c>
      <c r="AA416" s="118">
        <v>15387</v>
      </c>
      <c r="AB416" s="118">
        <v>7200</v>
      </c>
      <c r="AC416" s="322">
        <v>-17798.316999999999</v>
      </c>
      <c r="AD416" s="308">
        <v>413364</v>
      </c>
      <c r="AE416" s="308">
        <v>99493</v>
      </c>
      <c r="AF416" s="308">
        <v>3255</v>
      </c>
      <c r="AG416" s="308">
        <v>450017684</v>
      </c>
      <c r="AH416" s="308">
        <v>1918733997</v>
      </c>
      <c r="AI416" s="308">
        <v>1126278371</v>
      </c>
      <c r="AJ416" s="118">
        <v>0</v>
      </c>
    </row>
    <row r="417" spans="1:36" x14ac:dyDescent="0.25">
      <c r="A417" s="114">
        <v>2014</v>
      </c>
      <c r="B417" s="114">
        <v>5</v>
      </c>
      <c r="C417" s="230">
        <v>4163079</v>
      </c>
      <c r="D417" s="230">
        <v>525113</v>
      </c>
      <c r="E417" s="230">
        <v>10421</v>
      </c>
      <c r="F417" s="230">
        <v>3577</v>
      </c>
      <c r="G417" s="232">
        <v>186</v>
      </c>
      <c r="H417" s="232">
        <v>27</v>
      </c>
      <c r="I417" s="232">
        <v>11</v>
      </c>
      <c r="J417" s="230">
        <f t="shared" si="25"/>
        <v>4702414</v>
      </c>
      <c r="K417" s="127">
        <v>4759680.67</v>
      </c>
      <c r="L417" s="127">
        <v>3935076.0459999992</v>
      </c>
      <c r="M417" s="127">
        <v>255167.56200000001</v>
      </c>
      <c r="N417" s="127">
        <v>37910.372000000003</v>
      </c>
      <c r="O417" s="127">
        <v>2649.4090000000001</v>
      </c>
      <c r="P417" s="127">
        <v>8336.65</v>
      </c>
      <c r="Q417" s="127">
        <v>394998.17</v>
      </c>
      <c r="R417" s="127">
        <v>9393818.8789999988</v>
      </c>
      <c r="S417" s="231">
        <v>10400290</v>
      </c>
      <c r="T417" s="231">
        <v>346316.90070568124</v>
      </c>
      <c r="U417" s="118">
        <f>S417-T417-X417-Y417-Z417-AA417-AB417-AC417</f>
        <v>10017202.072148539</v>
      </c>
      <c r="V417" s="233">
        <v>9394723.2679032832</v>
      </c>
      <c r="W417" s="234">
        <f t="shared" si="26"/>
        <v>1997.8558341135974</v>
      </c>
      <c r="X417" s="334">
        <v>17099.990306730811</v>
      </c>
      <c r="Y417" s="233">
        <v>2856.3084321532915</v>
      </c>
      <c r="Z417" s="233">
        <v>5912.6414068960285</v>
      </c>
      <c r="AA417" s="118">
        <v>16790</v>
      </c>
      <c r="AB417" s="118">
        <v>14775</v>
      </c>
      <c r="AC417" s="322">
        <v>-20662.913</v>
      </c>
      <c r="AD417" s="308">
        <v>413835</v>
      </c>
      <c r="AE417" s="308">
        <v>99731</v>
      </c>
      <c r="AF417" s="308">
        <v>3258</v>
      </c>
      <c r="AG417" s="308">
        <v>515542528</v>
      </c>
      <c r="AH417" s="308">
        <v>2156836329</v>
      </c>
      <c r="AI417" s="308">
        <v>1248656875</v>
      </c>
      <c r="AJ417" s="118">
        <v>0</v>
      </c>
    </row>
    <row r="418" spans="1:36" x14ac:dyDescent="0.25">
      <c r="A418" s="114">
        <v>2014</v>
      </c>
      <c r="B418" s="114">
        <v>6</v>
      </c>
      <c r="C418" s="230">
        <v>4165874</v>
      </c>
      <c r="D418" s="230">
        <v>525359</v>
      </c>
      <c r="E418" s="230">
        <v>10458</v>
      </c>
      <c r="F418" s="230">
        <v>3578</v>
      </c>
      <c r="G418" s="232">
        <v>186</v>
      </c>
      <c r="H418" s="232">
        <v>27</v>
      </c>
      <c r="I418" s="232">
        <v>12</v>
      </c>
      <c r="J418" s="230">
        <f t="shared" si="25"/>
        <v>4705494</v>
      </c>
      <c r="K418" s="127">
        <v>5069974.3910000008</v>
      </c>
      <c r="L418" s="127">
        <v>3987306.6740000001</v>
      </c>
      <c r="M418" s="127">
        <v>261200.00900000002</v>
      </c>
      <c r="N418" s="127">
        <v>25050.665000000005</v>
      </c>
      <c r="O418" s="127">
        <v>2068.2869999999998</v>
      </c>
      <c r="P418" s="127">
        <v>7799.75</v>
      </c>
      <c r="Q418" s="127">
        <v>454639.06</v>
      </c>
      <c r="R418" s="127">
        <v>9808038.8360000011</v>
      </c>
      <c r="S418" s="127">
        <v>10437993</v>
      </c>
      <c r="T418" s="127">
        <v>361951.71226013481</v>
      </c>
      <c r="U418" s="118">
        <f t="shared" ref="U418:U424" si="27">S418-T418-X418-Y418-Z418-AA418-AB418</f>
        <v>10014423.483786881</v>
      </c>
      <c r="V418" s="233">
        <v>9342340.8031526133</v>
      </c>
      <c r="W418" s="234">
        <f t="shared" si="26"/>
        <v>1985.4163299642021</v>
      </c>
      <c r="X418" s="334">
        <v>12175.20093630402</v>
      </c>
      <c r="Y418" s="233">
        <v>4003.3649859109446</v>
      </c>
      <c r="Z418" s="233">
        <v>5789.2380307687336</v>
      </c>
      <c r="AA418" s="118">
        <v>16560</v>
      </c>
      <c r="AB418" s="118">
        <v>23090</v>
      </c>
      <c r="AC418" s="322">
        <v>-21591.087</v>
      </c>
      <c r="AD418" s="308">
        <v>413828</v>
      </c>
      <c r="AE418" s="308">
        <v>99966</v>
      </c>
      <c r="AF418" s="308">
        <v>3270</v>
      </c>
      <c r="AG418" s="308">
        <v>528635676</v>
      </c>
      <c r="AH418" s="308">
        <v>2200295694</v>
      </c>
      <c r="AI418" s="308">
        <v>1244085811</v>
      </c>
      <c r="AJ418" s="118">
        <v>81900</v>
      </c>
    </row>
    <row r="419" spans="1:36" x14ac:dyDescent="0.25">
      <c r="A419" s="114">
        <v>2014</v>
      </c>
      <c r="B419" s="114">
        <v>7</v>
      </c>
      <c r="C419" s="230">
        <v>4169041</v>
      </c>
      <c r="D419" s="230">
        <v>525938</v>
      </c>
      <c r="E419" s="230">
        <v>10457</v>
      </c>
      <c r="F419" s="230">
        <v>3579</v>
      </c>
      <c r="G419" s="232">
        <v>186</v>
      </c>
      <c r="H419" s="232">
        <v>27</v>
      </c>
      <c r="I419" s="232">
        <v>11</v>
      </c>
      <c r="J419" s="230">
        <f t="shared" si="25"/>
        <v>4709239</v>
      </c>
      <c r="K419" s="127">
        <v>5464416.2750000004</v>
      </c>
      <c r="L419" s="127">
        <v>4124777.6409999998</v>
      </c>
      <c r="M419" s="127">
        <v>251413.05100000001</v>
      </c>
      <c r="N419" s="127">
        <v>48367.955999999998</v>
      </c>
      <c r="O419" s="127">
        <v>2018.951</v>
      </c>
      <c r="P419" s="127">
        <v>8283.5319999999992</v>
      </c>
      <c r="Q419" s="127">
        <v>566197.56200000003</v>
      </c>
      <c r="R419" s="127">
        <v>10465474.968000002</v>
      </c>
      <c r="S419" s="127">
        <v>11387222</v>
      </c>
      <c r="T419" s="127">
        <v>342204.55535516626</v>
      </c>
      <c r="U419" s="118">
        <f>S419-T419-X419-Y419-Z419-AA419-AB419-AJ419</f>
        <v>10885621.310967987</v>
      </c>
      <c r="V419" s="233">
        <v>10283164.695867747</v>
      </c>
      <c r="W419" s="234">
        <f t="shared" si="26"/>
        <v>2183.6200531950772</v>
      </c>
      <c r="X419" s="334">
        <v>16465.56027931234</v>
      </c>
      <c r="Y419" s="233">
        <v>3991.8651475950396</v>
      </c>
      <c r="Z419" s="233">
        <v>6401.7082499392218</v>
      </c>
      <c r="AA419" s="118">
        <v>17112</v>
      </c>
      <c r="AB419" s="118">
        <v>24575</v>
      </c>
      <c r="AC419" s="322">
        <v>-22680.61866</v>
      </c>
      <c r="AD419" s="308">
        <v>413999</v>
      </c>
      <c r="AE419" s="308">
        <v>100368</v>
      </c>
      <c r="AF419" s="308">
        <v>3272</v>
      </c>
      <c r="AG419" s="308">
        <v>548212845</v>
      </c>
      <c r="AH419" s="308">
        <v>2265362254</v>
      </c>
      <c r="AI419" s="308">
        <v>1297087539</v>
      </c>
      <c r="AJ419" s="118">
        <v>90850</v>
      </c>
    </row>
    <row r="420" spans="1:36" x14ac:dyDescent="0.25">
      <c r="A420" s="114">
        <v>2014</v>
      </c>
      <c r="B420" s="114">
        <v>8</v>
      </c>
      <c r="C420" s="192">
        <v>4172469</v>
      </c>
      <c r="D420" s="192">
        <v>526058</v>
      </c>
      <c r="E420" s="192">
        <v>10620</v>
      </c>
      <c r="F420" s="192">
        <v>3555</v>
      </c>
      <c r="G420" s="193">
        <v>186</v>
      </c>
      <c r="H420" s="193">
        <v>27</v>
      </c>
      <c r="I420" s="193">
        <v>11</v>
      </c>
      <c r="J420" s="192">
        <f t="shared" si="25"/>
        <v>4712926</v>
      </c>
      <c r="K420" s="192">
        <v>5890546.4800000004</v>
      </c>
      <c r="L420" s="194">
        <v>4286915.9270000001</v>
      </c>
      <c r="M420" s="194">
        <v>257328.12099999998</v>
      </c>
      <c r="N420" s="194">
        <v>36996.050000000003</v>
      </c>
      <c r="O420" s="194">
        <v>1931.1019999999999</v>
      </c>
      <c r="P420" s="194">
        <v>7994.35</v>
      </c>
      <c r="Q420" s="194">
        <v>601597.15800000005</v>
      </c>
      <c r="R420" s="194">
        <v>11083309.188000001</v>
      </c>
      <c r="S420" s="194">
        <v>12124907</v>
      </c>
      <c r="T420" s="194">
        <v>419564.14984265558</v>
      </c>
      <c r="U420" s="118">
        <f t="shared" si="27"/>
        <v>11629385.103228047</v>
      </c>
      <c r="V420" s="125">
        <v>10862430.091974344</v>
      </c>
      <c r="W420" s="234">
        <f t="shared" si="26"/>
        <v>2304.8219821436082</v>
      </c>
      <c r="X420" s="334">
        <v>23784.954005321277</v>
      </c>
      <c r="Y420" s="233">
        <v>3823.33904429315</v>
      </c>
      <c r="Z420" s="233">
        <v>6197.4538796816068</v>
      </c>
      <c r="AA420" s="118">
        <v>17112</v>
      </c>
      <c r="AB420" s="118">
        <v>25040</v>
      </c>
      <c r="AC420" s="322">
        <v>-23317.011900000001</v>
      </c>
      <c r="AD420" s="309">
        <v>413689</v>
      </c>
      <c r="AE420" s="309">
        <v>100781</v>
      </c>
      <c r="AF420" s="309">
        <v>3294</v>
      </c>
      <c r="AG420" s="309">
        <v>575517692</v>
      </c>
      <c r="AH420" s="309">
        <v>2359697302</v>
      </c>
      <c r="AI420" s="309">
        <v>1337700322</v>
      </c>
      <c r="AJ420" s="118">
        <v>96425</v>
      </c>
    </row>
    <row r="421" spans="1:36" x14ac:dyDescent="0.25">
      <c r="A421" s="114">
        <v>2014</v>
      </c>
      <c r="B421" s="114">
        <v>9</v>
      </c>
      <c r="C421" s="230">
        <v>4177177</v>
      </c>
      <c r="D421" s="230">
        <v>527211</v>
      </c>
      <c r="E421" s="230">
        <v>10569</v>
      </c>
      <c r="F421" s="230">
        <v>3553</v>
      </c>
      <c r="G421" s="232">
        <v>186</v>
      </c>
      <c r="H421" s="232">
        <v>27</v>
      </c>
      <c r="I421" s="232">
        <v>11</v>
      </c>
      <c r="J421" s="230">
        <f t="shared" si="25"/>
        <v>4718734</v>
      </c>
      <c r="K421" s="230">
        <v>5886305.0329999998</v>
      </c>
      <c r="L421" s="127">
        <v>4355915.716</v>
      </c>
      <c r="M421" s="127">
        <v>257152.57</v>
      </c>
      <c r="N421" s="127">
        <v>37347.159999999996</v>
      </c>
      <c r="O421" s="127">
        <v>2191.076</v>
      </c>
      <c r="P421" s="127">
        <v>7991.2</v>
      </c>
      <c r="Q421" s="127">
        <v>640703.93799999997</v>
      </c>
      <c r="R421" s="127">
        <v>11187606.692999998</v>
      </c>
      <c r="S421" s="367">
        <v>10640900</v>
      </c>
      <c r="T421" s="233">
        <v>345805.26331882627</v>
      </c>
      <c r="U421" s="118">
        <f t="shared" si="27"/>
        <v>10284503.657744739</v>
      </c>
      <c r="V421" s="125">
        <v>9565930.3535074405</v>
      </c>
      <c r="W421" s="234">
        <f t="shared" si="26"/>
        <v>2027.2286280647202</v>
      </c>
      <c r="X421" s="266"/>
      <c r="Y421" s="233">
        <v>3785.5901196064347</v>
      </c>
      <c r="Z421" s="233">
        <v>6805.4888168294692</v>
      </c>
      <c r="AD421" s="120">
        <v>414607</v>
      </c>
      <c r="AE421" s="120">
        <v>100991</v>
      </c>
      <c r="AF421" s="120">
        <v>3310</v>
      </c>
      <c r="AG421" s="120">
        <v>577272798</v>
      </c>
      <c r="AH421" s="120">
        <v>2392156899</v>
      </c>
      <c r="AI421" s="120">
        <v>1372231532</v>
      </c>
    </row>
    <row r="422" spans="1:36" x14ac:dyDescent="0.25">
      <c r="A422" s="114">
        <v>2014</v>
      </c>
      <c r="B422" s="114">
        <v>10</v>
      </c>
      <c r="C422" s="230">
        <v>4182719</v>
      </c>
      <c r="D422" s="230">
        <v>527791</v>
      </c>
      <c r="E422" s="230">
        <v>10599</v>
      </c>
      <c r="F422" s="230">
        <v>3577</v>
      </c>
      <c r="G422" s="232">
        <v>186</v>
      </c>
      <c r="H422" s="232">
        <v>27</v>
      </c>
      <c r="I422" s="232">
        <v>11</v>
      </c>
      <c r="J422" s="230">
        <f t="shared" si="25"/>
        <v>4724910</v>
      </c>
      <c r="K422" s="230">
        <v>4873631.1229999997</v>
      </c>
      <c r="L422" s="127">
        <v>3971901.9890000001</v>
      </c>
      <c r="M422" s="127">
        <v>244905.08499999999</v>
      </c>
      <c r="N422" s="127">
        <v>31885.576999999997</v>
      </c>
      <c r="O422" s="127">
        <v>2047.4370000000001</v>
      </c>
      <c r="P422" s="127">
        <v>7990.15</v>
      </c>
      <c r="Q422" s="127">
        <v>544003.34499999997</v>
      </c>
      <c r="R422" s="127">
        <v>9676364.7060000021</v>
      </c>
      <c r="S422" s="231">
        <v>10073732</v>
      </c>
      <c r="T422" s="233">
        <v>322850.12587526627</v>
      </c>
      <c r="U422" s="118">
        <f t="shared" si="27"/>
        <v>9742348.5598658528</v>
      </c>
      <c r="V422" s="125">
        <v>9035791.3832478598</v>
      </c>
      <c r="W422" s="234">
        <f t="shared" si="26"/>
        <v>1912.3776790250668</v>
      </c>
      <c r="X422" s="266"/>
      <c r="Y422" s="233">
        <v>3217.6337529843995</v>
      </c>
      <c r="Z422" s="233">
        <v>5315.6805058958926</v>
      </c>
      <c r="AD422" s="120">
        <v>415085</v>
      </c>
      <c r="AE422" s="120">
        <v>101109</v>
      </c>
      <c r="AF422" s="120">
        <v>3294</v>
      </c>
      <c r="AG422" s="120">
        <v>515061683</v>
      </c>
      <c r="AH422" s="120">
        <v>2176731407</v>
      </c>
      <c r="AI422" s="120">
        <v>1265870250</v>
      </c>
    </row>
    <row r="423" spans="1:36" x14ac:dyDescent="0.25">
      <c r="A423" s="114">
        <v>2014</v>
      </c>
      <c r="B423" s="114">
        <v>11</v>
      </c>
      <c r="C423" s="230">
        <v>4189026</v>
      </c>
      <c r="D423" s="230">
        <v>528488</v>
      </c>
      <c r="E423" s="230">
        <v>10554</v>
      </c>
      <c r="F423" s="230">
        <v>3595</v>
      </c>
      <c r="G423" s="232">
        <v>186</v>
      </c>
      <c r="H423" s="232">
        <v>27</v>
      </c>
      <c r="I423" s="232">
        <v>11</v>
      </c>
      <c r="J423" s="230">
        <f t="shared" si="25"/>
        <v>4731887</v>
      </c>
      <c r="K423" s="230">
        <v>3922850.9570000004</v>
      </c>
      <c r="L423" s="127">
        <v>3645600.4910000004</v>
      </c>
      <c r="M423" s="127">
        <v>237296.85399999999</v>
      </c>
      <c r="N423" s="127">
        <v>36774.741000000002</v>
      </c>
      <c r="O423" s="127">
        <v>2010.2929999999999</v>
      </c>
      <c r="P423" s="127">
        <v>7327.95</v>
      </c>
      <c r="Q423" s="127">
        <v>514076.11099999998</v>
      </c>
      <c r="R423" s="127">
        <v>8365937.3970000008</v>
      </c>
      <c r="S423" s="231">
        <v>8128958</v>
      </c>
      <c r="T423" s="233">
        <v>236602.42883206101</v>
      </c>
      <c r="U423" s="118">
        <f t="shared" si="27"/>
        <v>7886265.3283139141</v>
      </c>
      <c r="V423" s="125">
        <v>7358859.4206027668</v>
      </c>
      <c r="W423" s="234">
        <f t="shared" si="26"/>
        <v>1555.1674263236753</v>
      </c>
      <c r="X423" s="266"/>
      <c r="Y423" s="233">
        <v>2410.9527906332833</v>
      </c>
      <c r="Z423" s="233">
        <v>3679.2900633923027</v>
      </c>
      <c r="AD423" s="120">
        <v>415761</v>
      </c>
      <c r="AE423" s="120">
        <v>101134</v>
      </c>
      <c r="AF423" s="120">
        <v>3292</v>
      </c>
      <c r="AG423" s="120">
        <v>463529599</v>
      </c>
      <c r="AH423" s="120">
        <v>1997972445</v>
      </c>
      <c r="AI423" s="120">
        <v>1169965794</v>
      </c>
    </row>
    <row r="424" spans="1:36" x14ac:dyDescent="0.25">
      <c r="A424" s="114">
        <v>2014</v>
      </c>
      <c r="B424" s="114">
        <v>12</v>
      </c>
      <c r="C424" s="230">
        <v>4195956</v>
      </c>
      <c r="D424" s="230">
        <v>528916</v>
      </c>
      <c r="E424" s="230">
        <v>10571</v>
      </c>
      <c r="F424" s="230">
        <v>3610</v>
      </c>
      <c r="G424" s="232">
        <v>185</v>
      </c>
      <c r="H424" s="232">
        <v>27</v>
      </c>
      <c r="I424" s="232">
        <v>11</v>
      </c>
      <c r="J424" s="230">
        <f t="shared" si="25"/>
        <v>4739276</v>
      </c>
      <c r="K424" s="230">
        <v>3750951.9330000002</v>
      </c>
      <c r="L424" s="127">
        <v>3479710.4250000003</v>
      </c>
      <c r="M424" s="127">
        <v>237721.842</v>
      </c>
      <c r="N424" s="127">
        <v>43167.759999999995</v>
      </c>
      <c r="O424" s="127">
        <v>1913.1129999999998</v>
      </c>
      <c r="P424" s="127">
        <v>6884.85</v>
      </c>
      <c r="Q424" s="127">
        <v>385273.61499999999</v>
      </c>
      <c r="R424" s="127">
        <v>7905623.5380000006</v>
      </c>
      <c r="S424" s="231">
        <v>8457394</v>
      </c>
      <c r="T424" s="233">
        <v>316442.92193695024</v>
      </c>
      <c r="U424" s="118">
        <f t="shared" si="27"/>
        <v>8133602.4572009044</v>
      </c>
      <c r="V424" s="125">
        <v>7641396.3037575698</v>
      </c>
      <c r="W424" s="234">
        <f t="shared" si="26"/>
        <v>1612.3589425274954</v>
      </c>
      <c r="X424" s="266"/>
      <c r="Y424" s="233">
        <v>2923.9965997321551</v>
      </c>
      <c r="Z424" s="233">
        <v>4424.6242624126007</v>
      </c>
      <c r="AD424" s="120">
        <v>416022</v>
      </c>
      <c r="AE424" s="120">
        <v>101288</v>
      </c>
      <c r="AF424" s="120">
        <v>3299</v>
      </c>
      <c r="AG424" s="120">
        <v>430393805</v>
      </c>
      <c r="AH424" s="120">
        <v>1897906161</v>
      </c>
      <c r="AI424" s="120">
        <v>1137173761</v>
      </c>
    </row>
    <row r="425" spans="1:36" x14ac:dyDescent="0.25">
      <c r="A425" s="114"/>
      <c r="B425" s="114"/>
      <c r="G425" s="116"/>
      <c r="H425" s="116"/>
      <c r="I425" s="116"/>
      <c r="K425" s="115"/>
      <c r="L425" s="117"/>
      <c r="M425" s="117"/>
      <c r="N425" s="117"/>
      <c r="O425" s="117"/>
      <c r="P425" s="117"/>
      <c r="Q425" s="117"/>
      <c r="R425" s="127"/>
    </row>
    <row r="426" spans="1:36" x14ac:dyDescent="0.25">
      <c r="A426" s="114"/>
      <c r="B426" s="114"/>
      <c r="G426" s="116"/>
      <c r="H426" s="116"/>
      <c r="I426" s="116"/>
      <c r="K426" s="117"/>
      <c r="L426" s="117"/>
      <c r="M426" s="117"/>
      <c r="N426" s="117"/>
      <c r="O426" s="117"/>
      <c r="P426" s="117"/>
      <c r="Q426" s="117"/>
      <c r="R426" s="117"/>
    </row>
    <row r="427" spans="1:36" x14ac:dyDescent="0.25">
      <c r="A427" s="114"/>
      <c r="B427" s="114"/>
      <c r="G427" s="116"/>
      <c r="H427" s="116"/>
      <c r="I427" s="116"/>
      <c r="K427" s="117"/>
      <c r="L427" s="117"/>
      <c r="M427" s="117"/>
      <c r="N427" s="117"/>
      <c r="O427" s="117"/>
      <c r="P427" s="117"/>
      <c r="Q427" s="117"/>
      <c r="R427" s="117"/>
    </row>
    <row r="428" spans="1:36" x14ac:dyDescent="0.25">
      <c r="A428" s="114"/>
      <c r="B428" s="114"/>
      <c r="G428" s="116"/>
      <c r="H428" s="116"/>
      <c r="I428" s="116"/>
      <c r="K428" s="117"/>
      <c r="L428" s="117"/>
      <c r="M428" s="117"/>
      <c r="N428" s="117"/>
      <c r="O428" s="117"/>
      <c r="P428" s="117"/>
      <c r="Q428" s="117"/>
      <c r="R428" s="117"/>
    </row>
    <row r="429" spans="1:36" x14ac:dyDescent="0.25">
      <c r="A429" s="114"/>
      <c r="B429" s="114"/>
      <c r="G429" s="116"/>
      <c r="H429" s="116"/>
      <c r="I429" s="116"/>
      <c r="K429" s="117"/>
      <c r="L429" s="117"/>
      <c r="M429" s="117"/>
      <c r="N429" s="117"/>
      <c r="O429" s="117"/>
      <c r="P429" s="117"/>
      <c r="Q429" s="117"/>
      <c r="R429" s="117"/>
    </row>
    <row r="430" spans="1:36" x14ac:dyDescent="0.25">
      <c r="A430" s="114"/>
      <c r="B430" s="114"/>
      <c r="G430" s="116"/>
      <c r="H430" s="116"/>
      <c r="I430" s="116"/>
      <c r="K430" s="117"/>
      <c r="L430" s="117"/>
      <c r="M430" s="117"/>
      <c r="N430" s="117"/>
      <c r="O430" s="117"/>
      <c r="P430" s="117"/>
      <c r="Q430" s="117"/>
      <c r="R430" s="117"/>
    </row>
    <row r="431" spans="1:36" x14ac:dyDescent="0.25">
      <c r="A431" s="114"/>
      <c r="B431" s="114"/>
      <c r="G431" s="116"/>
      <c r="H431" s="116"/>
      <c r="I431" s="116"/>
      <c r="K431" s="117"/>
      <c r="L431" s="117"/>
      <c r="M431" s="117"/>
      <c r="N431" s="117"/>
      <c r="O431" s="117"/>
      <c r="P431" s="117"/>
      <c r="Q431" s="117"/>
      <c r="R431" s="117"/>
    </row>
    <row r="432" spans="1:36" x14ac:dyDescent="0.25">
      <c r="A432" s="114"/>
      <c r="B432" s="114"/>
      <c r="G432" s="116"/>
      <c r="H432" s="116"/>
      <c r="I432" s="116"/>
      <c r="K432" s="117"/>
      <c r="L432" s="117"/>
      <c r="M432" s="117"/>
      <c r="N432" s="117"/>
      <c r="O432" s="117"/>
      <c r="P432" s="117"/>
      <c r="Q432" s="117"/>
      <c r="R432" s="117"/>
    </row>
    <row r="433" spans="1:18" x14ac:dyDescent="0.25">
      <c r="A433" s="114"/>
      <c r="B433" s="114"/>
      <c r="G433" s="116"/>
      <c r="H433" s="116"/>
      <c r="I433" s="116"/>
      <c r="K433" s="117"/>
      <c r="L433" s="117"/>
      <c r="M433" s="117"/>
      <c r="N433" s="117"/>
      <c r="O433" s="117"/>
      <c r="P433" s="117"/>
      <c r="Q433" s="117"/>
      <c r="R433" s="117"/>
    </row>
    <row r="434" spans="1:18" x14ac:dyDescent="0.25">
      <c r="A434" s="114"/>
      <c r="B434" s="114"/>
      <c r="G434" s="116"/>
      <c r="H434" s="116"/>
      <c r="I434" s="116"/>
      <c r="K434" s="117"/>
      <c r="L434" s="117"/>
      <c r="M434" s="117"/>
      <c r="N434" s="117"/>
      <c r="O434" s="117"/>
      <c r="P434" s="117"/>
      <c r="Q434" s="117"/>
      <c r="R434" s="117"/>
    </row>
    <row r="435" spans="1:18" x14ac:dyDescent="0.25">
      <c r="A435" s="114"/>
      <c r="B435" s="114"/>
      <c r="G435" s="116"/>
      <c r="H435" s="116"/>
      <c r="I435" s="116"/>
      <c r="K435" s="117"/>
      <c r="L435" s="117"/>
      <c r="M435" s="117"/>
      <c r="N435" s="117"/>
      <c r="O435" s="117"/>
      <c r="P435" s="117"/>
      <c r="Q435" s="117"/>
      <c r="R435" s="117"/>
    </row>
    <row r="436" spans="1:18" x14ac:dyDescent="0.25">
      <c r="A436" s="114"/>
      <c r="B436" s="114"/>
      <c r="G436" s="116"/>
      <c r="H436" s="116"/>
      <c r="I436" s="116"/>
      <c r="K436" s="117"/>
      <c r="L436" s="117"/>
      <c r="M436" s="117"/>
      <c r="N436" s="117"/>
      <c r="O436" s="117"/>
      <c r="P436" s="117"/>
      <c r="Q436" s="117"/>
      <c r="R436" s="117"/>
    </row>
    <row r="437" spans="1:18" x14ac:dyDescent="0.25">
      <c r="A437" s="114"/>
      <c r="B437" s="114"/>
      <c r="G437" s="116"/>
      <c r="H437" s="116"/>
      <c r="I437" s="116"/>
      <c r="K437" s="117"/>
      <c r="L437" s="117"/>
      <c r="M437" s="117"/>
      <c r="N437" s="117"/>
      <c r="O437" s="117"/>
      <c r="P437" s="117"/>
      <c r="Q437" s="117"/>
      <c r="R437" s="117"/>
    </row>
    <row r="438" spans="1:18" x14ac:dyDescent="0.25">
      <c r="A438" s="114"/>
      <c r="B438" s="114"/>
      <c r="G438" s="116"/>
      <c r="H438" s="116"/>
      <c r="I438" s="116"/>
      <c r="K438" s="117"/>
      <c r="L438" s="117"/>
      <c r="M438" s="117"/>
      <c r="N438" s="117"/>
      <c r="O438" s="117"/>
      <c r="P438" s="117"/>
      <c r="Q438" s="117"/>
      <c r="R438" s="117"/>
    </row>
    <row r="439" spans="1:18" x14ac:dyDescent="0.25">
      <c r="A439" s="114"/>
      <c r="B439" s="114"/>
      <c r="G439" s="116"/>
      <c r="H439" s="116"/>
      <c r="I439" s="116"/>
      <c r="K439" s="117"/>
      <c r="L439" s="117"/>
      <c r="M439" s="117"/>
      <c r="N439" s="117"/>
      <c r="O439" s="117"/>
      <c r="P439" s="117"/>
      <c r="Q439" s="117"/>
      <c r="R439" s="117"/>
    </row>
    <row r="440" spans="1:18" x14ac:dyDescent="0.25">
      <c r="A440" s="114"/>
      <c r="B440" s="114"/>
      <c r="G440" s="116"/>
      <c r="H440" s="116"/>
      <c r="I440" s="116"/>
      <c r="K440" s="117"/>
      <c r="L440" s="117"/>
      <c r="M440" s="117"/>
      <c r="N440" s="117"/>
      <c r="O440" s="117"/>
      <c r="P440" s="117"/>
      <c r="Q440" s="117"/>
      <c r="R440" s="117"/>
    </row>
    <row r="441" spans="1:18" x14ac:dyDescent="0.25">
      <c r="A441" s="114"/>
      <c r="B441" s="114"/>
      <c r="G441" s="116"/>
      <c r="H441" s="116"/>
      <c r="I441" s="116"/>
      <c r="K441" s="117"/>
      <c r="L441" s="117"/>
      <c r="M441" s="117"/>
      <c r="N441" s="117"/>
      <c r="O441" s="117"/>
      <c r="P441" s="117"/>
      <c r="Q441" s="117"/>
      <c r="R441" s="117"/>
    </row>
    <row r="442" spans="1:18" x14ac:dyDescent="0.25">
      <c r="A442" s="114"/>
      <c r="B442" s="114"/>
      <c r="G442" s="116"/>
      <c r="H442" s="116"/>
      <c r="I442" s="116"/>
      <c r="K442" s="117"/>
      <c r="L442" s="117"/>
      <c r="M442" s="117"/>
      <c r="N442" s="117"/>
      <c r="O442" s="117"/>
      <c r="P442" s="117"/>
      <c r="Q442" s="117"/>
      <c r="R442" s="117"/>
    </row>
    <row r="443" spans="1:18" x14ac:dyDescent="0.25">
      <c r="A443" s="114"/>
      <c r="B443" s="114"/>
      <c r="G443" s="116"/>
      <c r="H443" s="116"/>
      <c r="I443" s="116"/>
      <c r="K443" s="117"/>
      <c r="L443" s="117"/>
      <c r="M443" s="117"/>
      <c r="N443" s="117"/>
      <c r="O443" s="117"/>
      <c r="P443" s="117"/>
      <c r="Q443" s="117"/>
      <c r="R443" s="117"/>
    </row>
    <row r="444" spans="1:18" x14ac:dyDescent="0.25">
      <c r="A444" s="114"/>
      <c r="B444" s="114"/>
      <c r="G444" s="116"/>
      <c r="H444" s="116"/>
      <c r="I444" s="116"/>
      <c r="K444" s="117"/>
      <c r="L444" s="117"/>
      <c r="M444" s="117"/>
      <c r="N444" s="117"/>
      <c r="O444" s="117"/>
      <c r="P444" s="117"/>
      <c r="Q444" s="117"/>
      <c r="R444" s="117"/>
    </row>
    <row r="445" spans="1:18" x14ac:dyDescent="0.25">
      <c r="A445" s="114"/>
      <c r="B445" s="114"/>
      <c r="G445" s="116"/>
      <c r="H445" s="116"/>
      <c r="I445" s="116"/>
      <c r="K445" s="117"/>
      <c r="L445" s="117"/>
      <c r="M445" s="117"/>
      <c r="N445" s="117"/>
      <c r="O445" s="117"/>
      <c r="P445" s="117"/>
      <c r="Q445" s="117"/>
      <c r="R445" s="117"/>
    </row>
    <row r="446" spans="1:18" x14ac:dyDescent="0.25">
      <c r="A446" s="114"/>
      <c r="B446" s="114"/>
      <c r="G446" s="116"/>
      <c r="H446" s="116"/>
      <c r="I446" s="116"/>
      <c r="K446" s="117"/>
      <c r="L446" s="117"/>
      <c r="M446" s="117"/>
      <c r="N446" s="117"/>
      <c r="O446" s="117"/>
      <c r="P446" s="117"/>
      <c r="Q446" s="117"/>
      <c r="R446" s="117"/>
    </row>
    <row r="447" spans="1:18" x14ac:dyDescent="0.25">
      <c r="A447" s="114"/>
      <c r="B447" s="114"/>
      <c r="G447" s="116"/>
      <c r="H447" s="116"/>
      <c r="I447" s="116"/>
      <c r="K447" s="117"/>
      <c r="L447" s="117"/>
      <c r="M447" s="117"/>
      <c r="N447" s="117"/>
      <c r="O447" s="117"/>
      <c r="P447" s="117"/>
      <c r="Q447" s="117"/>
      <c r="R447" s="117"/>
    </row>
    <row r="448" spans="1:18" x14ac:dyDescent="0.25">
      <c r="A448" s="114"/>
      <c r="B448" s="114"/>
      <c r="G448" s="116"/>
      <c r="H448" s="116"/>
      <c r="I448" s="116"/>
      <c r="K448" s="117"/>
      <c r="L448" s="117"/>
      <c r="M448" s="117"/>
      <c r="N448" s="117"/>
      <c r="O448" s="117"/>
      <c r="P448" s="117"/>
      <c r="Q448" s="117"/>
      <c r="R448" s="117"/>
    </row>
    <row r="449" spans="1:18" x14ac:dyDescent="0.25">
      <c r="A449" s="114"/>
      <c r="B449" s="114"/>
      <c r="G449" s="116"/>
      <c r="H449" s="116"/>
      <c r="I449" s="116"/>
      <c r="K449" s="117"/>
      <c r="L449" s="117"/>
      <c r="M449" s="117"/>
      <c r="N449" s="117"/>
      <c r="O449" s="117"/>
      <c r="P449" s="117"/>
      <c r="Q449" s="117"/>
      <c r="R449" s="117"/>
    </row>
    <row r="450" spans="1:18" x14ac:dyDescent="0.25">
      <c r="A450" s="114"/>
      <c r="B450" s="114"/>
      <c r="G450" s="116"/>
      <c r="H450" s="116"/>
      <c r="I450" s="116"/>
      <c r="K450" s="117"/>
      <c r="L450" s="117"/>
      <c r="M450" s="117"/>
      <c r="N450" s="117"/>
      <c r="O450" s="117"/>
      <c r="P450" s="117"/>
      <c r="Q450" s="117"/>
      <c r="R450" s="117"/>
    </row>
    <row r="451" spans="1:18" x14ac:dyDescent="0.25">
      <c r="A451" s="114"/>
      <c r="B451" s="114"/>
      <c r="G451" s="116"/>
      <c r="H451" s="116"/>
      <c r="I451" s="116"/>
      <c r="K451" s="117"/>
      <c r="L451" s="117"/>
      <c r="M451" s="117"/>
      <c r="N451" s="117"/>
      <c r="O451" s="117"/>
      <c r="P451" s="117"/>
      <c r="Q451" s="117"/>
      <c r="R451" s="117"/>
    </row>
    <row r="452" spans="1:18" x14ac:dyDescent="0.25">
      <c r="A452" s="114"/>
      <c r="B452" s="114"/>
      <c r="G452" s="123"/>
      <c r="H452" s="123"/>
      <c r="I452" s="123"/>
      <c r="K452" s="128"/>
      <c r="L452" s="128"/>
      <c r="M452" s="128"/>
      <c r="N452" s="128"/>
      <c r="O452" s="128"/>
      <c r="P452" s="128"/>
      <c r="Q452" s="128"/>
      <c r="R452" s="128"/>
    </row>
    <row r="453" spans="1:18" x14ac:dyDescent="0.25">
      <c r="A453" s="114"/>
      <c r="B453" s="114"/>
      <c r="G453" s="123"/>
      <c r="H453" s="123"/>
      <c r="I453" s="123"/>
      <c r="K453" s="128"/>
      <c r="L453" s="128"/>
      <c r="M453" s="128"/>
      <c r="N453" s="128"/>
      <c r="O453" s="128"/>
      <c r="P453" s="128"/>
      <c r="Q453" s="128"/>
      <c r="R453" s="128"/>
    </row>
    <row r="454" spans="1:18" x14ac:dyDescent="0.25">
      <c r="A454" s="114"/>
      <c r="B454" s="114"/>
      <c r="G454" s="123"/>
      <c r="H454" s="123"/>
      <c r="I454" s="123"/>
      <c r="K454" s="128"/>
      <c r="L454" s="128"/>
      <c r="M454" s="128"/>
      <c r="N454" s="128"/>
      <c r="O454" s="128"/>
      <c r="P454" s="128"/>
      <c r="Q454" s="128"/>
      <c r="R454" s="128"/>
    </row>
    <row r="455" spans="1:18" x14ac:dyDescent="0.25">
      <c r="A455" s="114"/>
      <c r="B455" s="114"/>
      <c r="G455" s="123"/>
      <c r="H455" s="123"/>
      <c r="I455" s="123"/>
      <c r="K455" s="128"/>
      <c r="L455" s="128"/>
      <c r="M455" s="128"/>
      <c r="N455" s="128"/>
      <c r="O455" s="128"/>
      <c r="P455" s="128"/>
      <c r="Q455" s="128"/>
      <c r="R455" s="128"/>
    </row>
    <row r="456" spans="1:18" x14ac:dyDescent="0.25">
      <c r="A456" s="114"/>
      <c r="B456" s="114"/>
      <c r="G456" s="123"/>
      <c r="H456" s="123"/>
      <c r="I456" s="123"/>
      <c r="K456" s="128"/>
      <c r="L456" s="128"/>
      <c r="M456" s="128"/>
      <c r="N456" s="128"/>
      <c r="O456" s="128"/>
      <c r="P456" s="128"/>
      <c r="Q456" s="128"/>
      <c r="R456" s="128"/>
    </row>
    <row r="457" spans="1:18" x14ac:dyDescent="0.25">
      <c r="A457" s="114"/>
      <c r="B457" s="114"/>
      <c r="G457" s="123"/>
      <c r="H457" s="123"/>
      <c r="I457" s="123"/>
      <c r="K457" s="128"/>
      <c r="L457" s="128"/>
      <c r="M457" s="128"/>
      <c r="N457" s="128"/>
      <c r="O457" s="128"/>
      <c r="P457" s="128"/>
      <c r="Q457" s="128"/>
      <c r="R457" s="128"/>
    </row>
    <row r="458" spans="1:18" x14ac:dyDescent="0.25">
      <c r="A458" s="114"/>
      <c r="B458" s="114"/>
      <c r="G458" s="123"/>
      <c r="H458" s="123"/>
      <c r="I458" s="123"/>
      <c r="K458" s="128"/>
      <c r="L458" s="128"/>
      <c r="M458" s="128"/>
      <c r="N458" s="128"/>
      <c r="O458" s="128"/>
      <c r="P458" s="128"/>
      <c r="Q458" s="128"/>
      <c r="R458" s="128"/>
    </row>
    <row r="459" spans="1:18" x14ac:dyDescent="0.25">
      <c r="A459" s="114"/>
      <c r="B459" s="114"/>
      <c r="G459" s="123"/>
      <c r="H459" s="123"/>
      <c r="I459" s="123"/>
      <c r="K459" s="128"/>
      <c r="L459" s="128"/>
      <c r="M459" s="128"/>
      <c r="N459" s="128"/>
      <c r="O459" s="128"/>
      <c r="P459" s="128"/>
      <c r="Q459" s="128"/>
      <c r="R459" s="128"/>
    </row>
    <row r="460" spans="1:18" x14ac:dyDescent="0.25">
      <c r="A460" s="114"/>
      <c r="B460" s="114"/>
      <c r="G460" s="123"/>
      <c r="H460" s="123"/>
      <c r="I460" s="123"/>
      <c r="K460" s="128"/>
      <c r="L460" s="128"/>
      <c r="M460" s="128"/>
      <c r="N460" s="128"/>
      <c r="O460" s="128"/>
      <c r="P460" s="128"/>
      <c r="Q460" s="128"/>
      <c r="R460" s="128"/>
    </row>
    <row r="461" spans="1:18" x14ac:dyDescent="0.25">
      <c r="A461" s="114"/>
      <c r="B461" s="114"/>
      <c r="G461" s="123"/>
      <c r="H461" s="123"/>
      <c r="I461" s="123"/>
      <c r="K461" s="128"/>
      <c r="L461" s="128"/>
      <c r="M461" s="128"/>
      <c r="N461" s="128"/>
      <c r="O461" s="128"/>
      <c r="P461" s="128"/>
      <c r="Q461" s="128"/>
      <c r="R461" s="128"/>
    </row>
    <row r="462" spans="1:18" x14ac:dyDescent="0.25">
      <c r="A462" s="114"/>
      <c r="B462" s="114"/>
      <c r="G462" s="123"/>
      <c r="H462" s="123"/>
      <c r="I462" s="123"/>
      <c r="K462" s="128"/>
      <c r="L462" s="128"/>
      <c r="M462" s="128"/>
      <c r="N462" s="128"/>
      <c r="O462" s="128"/>
      <c r="P462" s="128"/>
      <c r="Q462" s="128"/>
      <c r="R462" s="128"/>
    </row>
    <row r="463" spans="1:18" x14ac:dyDescent="0.25">
      <c r="A463" s="114"/>
      <c r="B463" s="114"/>
      <c r="G463" s="123"/>
      <c r="H463" s="123"/>
      <c r="I463" s="123"/>
      <c r="K463" s="128"/>
      <c r="L463" s="128"/>
      <c r="M463" s="128"/>
      <c r="N463" s="128"/>
      <c r="O463" s="128"/>
      <c r="P463" s="128"/>
      <c r="Q463" s="128"/>
      <c r="R463" s="128"/>
    </row>
    <row r="464" spans="1:18" x14ac:dyDescent="0.25">
      <c r="A464" s="114"/>
      <c r="B464" s="114"/>
      <c r="G464" s="123"/>
      <c r="H464" s="123"/>
      <c r="I464" s="123"/>
      <c r="K464" s="128"/>
      <c r="L464" s="128"/>
      <c r="M464" s="128"/>
      <c r="N464" s="128"/>
      <c r="O464" s="128"/>
      <c r="P464" s="128"/>
      <c r="Q464" s="128"/>
      <c r="R464" s="128"/>
    </row>
    <row r="465" spans="1:18" x14ac:dyDescent="0.25">
      <c r="A465" s="114"/>
      <c r="B465" s="114"/>
      <c r="G465" s="123"/>
      <c r="H465" s="123"/>
      <c r="I465" s="123"/>
      <c r="K465" s="128"/>
      <c r="L465" s="128"/>
      <c r="M465" s="128"/>
      <c r="N465" s="128"/>
      <c r="O465" s="128"/>
      <c r="P465" s="128"/>
      <c r="Q465" s="128"/>
      <c r="R465" s="128"/>
    </row>
    <row r="466" spans="1:18" x14ac:dyDescent="0.25">
      <c r="A466" s="114"/>
      <c r="B466" s="114"/>
      <c r="G466" s="123"/>
      <c r="H466" s="123"/>
      <c r="I466" s="123"/>
      <c r="K466" s="128"/>
      <c r="L466" s="128"/>
      <c r="M466" s="128"/>
      <c r="N466" s="128"/>
      <c r="O466" s="128"/>
      <c r="P466" s="128"/>
      <c r="Q466" s="128"/>
      <c r="R466" s="128"/>
    </row>
    <row r="467" spans="1:18" x14ac:dyDescent="0.25">
      <c r="A467" s="114"/>
      <c r="B467" s="114"/>
      <c r="G467" s="123"/>
      <c r="H467" s="123"/>
      <c r="I467" s="123"/>
      <c r="K467" s="128"/>
      <c r="L467" s="128"/>
      <c r="M467" s="128"/>
      <c r="N467" s="128"/>
      <c r="O467" s="128"/>
      <c r="P467" s="128"/>
      <c r="Q467" s="128"/>
      <c r="R467" s="128"/>
    </row>
    <row r="468" spans="1:18" x14ac:dyDescent="0.25">
      <c r="A468" s="114"/>
      <c r="B468" s="114"/>
      <c r="G468" s="123"/>
      <c r="H468" s="123"/>
      <c r="I468" s="123"/>
      <c r="K468" s="128"/>
      <c r="L468" s="128"/>
      <c r="M468" s="128"/>
      <c r="N468" s="128"/>
      <c r="O468" s="128"/>
      <c r="P468" s="128"/>
      <c r="Q468" s="128"/>
      <c r="R468" s="128"/>
    </row>
    <row r="469" spans="1:18" x14ac:dyDescent="0.25">
      <c r="A469" s="114"/>
      <c r="B469" s="114"/>
      <c r="G469" s="123"/>
      <c r="H469" s="123"/>
      <c r="I469" s="123"/>
      <c r="K469" s="128"/>
      <c r="L469" s="128"/>
      <c r="M469" s="128"/>
      <c r="N469" s="128"/>
      <c r="O469" s="128"/>
      <c r="P469" s="128"/>
      <c r="Q469" s="128"/>
      <c r="R469" s="128"/>
    </row>
    <row r="470" spans="1:18" x14ac:dyDescent="0.25">
      <c r="A470" s="114"/>
      <c r="B470" s="114"/>
      <c r="G470" s="123"/>
      <c r="H470" s="123"/>
      <c r="I470" s="123"/>
      <c r="K470" s="128"/>
      <c r="L470" s="128"/>
      <c r="M470" s="128"/>
      <c r="N470" s="128"/>
      <c r="O470" s="128"/>
      <c r="P470" s="128"/>
      <c r="Q470" s="128"/>
      <c r="R470" s="128"/>
    </row>
    <row r="471" spans="1:18" x14ac:dyDescent="0.25">
      <c r="A471" s="114"/>
      <c r="B471" s="114"/>
      <c r="G471" s="123"/>
      <c r="H471" s="123"/>
      <c r="I471" s="123"/>
      <c r="K471" s="128"/>
      <c r="L471" s="128"/>
      <c r="M471" s="128"/>
      <c r="N471" s="128"/>
      <c r="O471" s="128"/>
      <c r="P471" s="128"/>
      <c r="Q471" s="128"/>
      <c r="R471" s="128"/>
    </row>
    <row r="472" spans="1:18" x14ac:dyDescent="0.25">
      <c r="A472" s="114"/>
      <c r="B472" s="114"/>
      <c r="G472" s="123"/>
      <c r="H472" s="123"/>
      <c r="I472" s="123"/>
      <c r="K472" s="128"/>
      <c r="L472" s="128"/>
      <c r="M472" s="128"/>
      <c r="N472" s="128"/>
      <c r="O472" s="128"/>
      <c r="P472" s="128"/>
      <c r="Q472" s="128"/>
      <c r="R472" s="128"/>
    </row>
    <row r="473" spans="1:18" x14ac:dyDescent="0.25">
      <c r="A473" s="114"/>
      <c r="B473" s="114"/>
      <c r="G473" s="123"/>
      <c r="H473" s="123"/>
      <c r="I473" s="123"/>
      <c r="K473" s="128"/>
      <c r="L473" s="128"/>
      <c r="M473" s="128"/>
      <c r="N473" s="128"/>
      <c r="O473" s="128"/>
      <c r="P473" s="128"/>
      <c r="Q473" s="128"/>
      <c r="R473" s="128"/>
    </row>
    <row r="474" spans="1:18" x14ac:dyDescent="0.25">
      <c r="A474" s="114"/>
      <c r="B474" s="114"/>
      <c r="G474" s="123"/>
      <c r="H474" s="123"/>
      <c r="I474" s="123"/>
      <c r="K474" s="128"/>
      <c r="L474" s="128"/>
      <c r="M474" s="128"/>
      <c r="N474" s="128"/>
      <c r="O474" s="128"/>
      <c r="P474" s="128"/>
      <c r="Q474" s="128"/>
      <c r="R474" s="128"/>
    </row>
    <row r="475" spans="1:18" x14ac:dyDescent="0.25">
      <c r="A475" s="114"/>
      <c r="B475" s="114"/>
      <c r="G475" s="123"/>
      <c r="H475" s="123"/>
      <c r="I475" s="123"/>
      <c r="K475" s="128"/>
      <c r="L475" s="128"/>
      <c r="M475" s="128"/>
      <c r="N475" s="128"/>
      <c r="O475" s="128"/>
      <c r="P475" s="128"/>
      <c r="Q475" s="128"/>
      <c r="R475" s="128"/>
    </row>
    <row r="476" spans="1:18" x14ac:dyDescent="0.25">
      <c r="A476" s="114"/>
      <c r="B476" s="114"/>
      <c r="G476" s="123"/>
      <c r="H476" s="123"/>
      <c r="I476" s="123"/>
      <c r="K476" s="128"/>
      <c r="L476" s="128"/>
      <c r="M476" s="128"/>
      <c r="N476" s="128"/>
      <c r="O476" s="128"/>
      <c r="P476" s="128"/>
      <c r="Q476" s="128"/>
      <c r="R476" s="128"/>
    </row>
    <row r="477" spans="1:18" x14ac:dyDescent="0.25">
      <c r="A477" s="114"/>
      <c r="B477" s="114"/>
      <c r="G477" s="123"/>
      <c r="H477" s="123"/>
      <c r="I477" s="123"/>
      <c r="K477" s="128"/>
      <c r="L477" s="128"/>
      <c r="M477" s="128"/>
      <c r="N477" s="128"/>
      <c r="O477" s="128"/>
      <c r="P477" s="128"/>
      <c r="Q477" s="128"/>
      <c r="R477" s="128"/>
    </row>
    <row r="478" spans="1:18" x14ac:dyDescent="0.25">
      <c r="A478" s="114"/>
      <c r="B478" s="114"/>
      <c r="G478" s="123"/>
      <c r="H478" s="123"/>
      <c r="I478" s="123"/>
      <c r="K478" s="128"/>
      <c r="L478" s="128"/>
      <c r="M478" s="128"/>
      <c r="N478" s="128"/>
      <c r="O478" s="128"/>
      <c r="P478" s="128"/>
      <c r="Q478" s="128"/>
      <c r="R478" s="128"/>
    </row>
    <row r="479" spans="1:18" x14ac:dyDescent="0.25">
      <c r="A479" s="114"/>
      <c r="B479" s="114"/>
      <c r="G479" s="123"/>
      <c r="H479" s="123"/>
      <c r="I479" s="123"/>
      <c r="K479" s="128"/>
      <c r="L479" s="128"/>
      <c r="M479" s="128"/>
      <c r="N479" s="128"/>
      <c r="O479" s="128"/>
      <c r="P479" s="128"/>
      <c r="Q479" s="128"/>
      <c r="R479" s="128"/>
    </row>
    <row r="480" spans="1:18" x14ac:dyDescent="0.25">
      <c r="A480" s="114"/>
      <c r="B480" s="114"/>
      <c r="G480" s="123"/>
      <c r="H480" s="123"/>
      <c r="I480" s="123"/>
      <c r="K480" s="128"/>
      <c r="L480" s="128"/>
      <c r="M480" s="128"/>
      <c r="N480" s="128"/>
      <c r="O480" s="128"/>
      <c r="P480" s="128"/>
      <c r="Q480" s="128"/>
      <c r="R480" s="128"/>
    </row>
    <row r="481" spans="1:18" x14ac:dyDescent="0.25">
      <c r="A481" s="114"/>
      <c r="B481" s="114"/>
      <c r="G481" s="123"/>
      <c r="H481" s="123"/>
      <c r="I481" s="123"/>
      <c r="K481" s="128"/>
      <c r="L481" s="128"/>
      <c r="M481" s="128"/>
      <c r="N481" s="128"/>
      <c r="O481" s="128"/>
      <c r="P481" s="128"/>
      <c r="Q481" s="128"/>
      <c r="R481" s="128"/>
    </row>
    <row r="482" spans="1:18" x14ac:dyDescent="0.25">
      <c r="A482" s="114"/>
      <c r="B482" s="114"/>
      <c r="G482" s="123"/>
      <c r="H482" s="123"/>
      <c r="I482" s="123"/>
      <c r="K482" s="128"/>
      <c r="L482" s="128"/>
      <c r="M482" s="128"/>
      <c r="N482" s="128"/>
      <c r="O482" s="128"/>
      <c r="P482" s="128"/>
      <c r="Q482" s="128"/>
      <c r="R482" s="128"/>
    </row>
    <row r="483" spans="1:18" x14ac:dyDescent="0.25">
      <c r="A483" s="114"/>
      <c r="B483" s="114"/>
      <c r="G483" s="123"/>
      <c r="H483" s="123"/>
      <c r="I483" s="123"/>
      <c r="K483" s="128"/>
      <c r="L483" s="128"/>
      <c r="M483" s="128"/>
      <c r="N483" s="128"/>
      <c r="O483" s="128"/>
      <c r="P483" s="128"/>
      <c r="Q483" s="128"/>
      <c r="R483" s="128"/>
    </row>
    <row r="484" spans="1:18" x14ac:dyDescent="0.25">
      <c r="A484" s="114"/>
      <c r="B484" s="114"/>
      <c r="G484" s="123"/>
      <c r="H484" s="123"/>
      <c r="I484" s="123"/>
      <c r="K484" s="128"/>
      <c r="L484" s="128"/>
      <c r="M484" s="128"/>
      <c r="N484" s="128"/>
      <c r="O484" s="128"/>
      <c r="P484" s="128"/>
      <c r="Q484" s="128"/>
      <c r="R484" s="128"/>
    </row>
    <row r="485" spans="1:18" x14ac:dyDescent="0.25">
      <c r="A485" s="114"/>
      <c r="B485" s="114"/>
      <c r="G485" s="123"/>
      <c r="H485" s="123"/>
      <c r="I485" s="123"/>
      <c r="K485" s="128"/>
      <c r="L485" s="128"/>
      <c r="M485" s="128"/>
      <c r="N485" s="128"/>
      <c r="O485" s="128"/>
      <c r="P485" s="128"/>
      <c r="Q485" s="128"/>
      <c r="R485" s="128"/>
    </row>
    <row r="486" spans="1:18" x14ac:dyDescent="0.25">
      <c r="A486" s="114"/>
      <c r="B486" s="114"/>
      <c r="G486" s="123"/>
      <c r="H486" s="123"/>
      <c r="I486" s="123"/>
      <c r="K486" s="128"/>
      <c r="L486" s="128"/>
      <c r="M486" s="128"/>
      <c r="N486" s="128"/>
      <c r="O486" s="128"/>
      <c r="P486" s="128"/>
      <c r="Q486" s="128"/>
      <c r="R486" s="128"/>
    </row>
    <row r="487" spans="1:18" x14ac:dyDescent="0.25">
      <c r="A487" s="114"/>
      <c r="B487" s="114"/>
      <c r="G487" s="123"/>
      <c r="H487" s="123"/>
      <c r="I487" s="123"/>
      <c r="K487" s="128"/>
      <c r="L487" s="128"/>
      <c r="M487" s="128"/>
      <c r="N487" s="128"/>
      <c r="O487" s="128"/>
      <c r="P487" s="128"/>
      <c r="Q487" s="128"/>
      <c r="R487" s="128"/>
    </row>
    <row r="488" spans="1:18" x14ac:dyDescent="0.25">
      <c r="A488" s="114"/>
      <c r="B488" s="114"/>
      <c r="G488" s="123"/>
      <c r="H488" s="123"/>
      <c r="I488" s="123"/>
      <c r="K488" s="128"/>
      <c r="L488" s="128"/>
      <c r="M488" s="128"/>
      <c r="N488" s="128"/>
      <c r="O488" s="128"/>
      <c r="P488" s="128"/>
      <c r="Q488" s="128"/>
      <c r="R488" s="128"/>
    </row>
    <row r="489" spans="1:18" x14ac:dyDescent="0.25">
      <c r="A489" s="114"/>
      <c r="B489" s="114"/>
      <c r="G489" s="123"/>
      <c r="H489" s="123"/>
      <c r="I489" s="123"/>
      <c r="K489" s="128"/>
      <c r="L489" s="128"/>
      <c r="M489" s="128"/>
      <c r="N489" s="128"/>
      <c r="O489" s="128"/>
      <c r="P489" s="128"/>
      <c r="Q489" s="128"/>
      <c r="R489" s="128"/>
    </row>
    <row r="490" spans="1:18" x14ac:dyDescent="0.25">
      <c r="A490" s="114"/>
      <c r="B490" s="114"/>
      <c r="G490" s="123"/>
      <c r="H490" s="123"/>
      <c r="I490" s="123"/>
      <c r="K490" s="128"/>
      <c r="L490" s="128"/>
      <c r="M490" s="128"/>
      <c r="N490" s="128"/>
      <c r="O490" s="128"/>
      <c r="P490" s="128"/>
      <c r="Q490" s="128"/>
      <c r="R490" s="128"/>
    </row>
    <row r="491" spans="1:18" x14ac:dyDescent="0.25">
      <c r="A491" s="114"/>
      <c r="B491" s="114"/>
      <c r="G491" s="123"/>
      <c r="H491" s="123"/>
      <c r="I491" s="123"/>
      <c r="K491" s="128"/>
      <c r="L491" s="128"/>
      <c r="M491" s="128"/>
      <c r="N491" s="128"/>
      <c r="O491" s="128"/>
      <c r="P491" s="128"/>
      <c r="Q491" s="128"/>
      <c r="R491" s="128"/>
    </row>
    <row r="492" spans="1:18" x14ac:dyDescent="0.25">
      <c r="A492" s="114"/>
      <c r="B492" s="114"/>
      <c r="G492" s="123"/>
      <c r="H492" s="123"/>
      <c r="I492" s="123"/>
      <c r="K492" s="128"/>
      <c r="L492" s="128"/>
      <c r="M492" s="128"/>
      <c r="N492" s="128"/>
      <c r="O492" s="128"/>
      <c r="P492" s="128"/>
      <c r="Q492" s="128"/>
      <c r="R492" s="128"/>
    </row>
    <row r="493" spans="1:18" x14ac:dyDescent="0.25">
      <c r="A493" s="114"/>
      <c r="B493" s="114"/>
      <c r="G493" s="123"/>
      <c r="H493" s="123"/>
      <c r="I493" s="123"/>
      <c r="K493" s="128"/>
      <c r="L493" s="128"/>
      <c r="M493" s="128"/>
      <c r="N493" s="128"/>
      <c r="O493" s="128"/>
      <c r="P493" s="128"/>
      <c r="Q493" s="128"/>
      <c r="R493" s="128"/>
    </row>
    <row r="494" spans="1:18" x14ac:dyDescent="0.25">
      <c r="A494" s="114"/>
      <c r="B494" s="114"/>
      <c r="G494" s="123"/>
      <c r="H494" s="123"/>
      <c r="I494" s="123"/>
      <c r="K494" s="128"/>
      <c r="L494" s="128"/>
      <c r="M494" s="128"/>
      <c r="N494" s="128"/>
      <c r="O494" s="128"/>
      <c r="P494" s="128"/>
      <c r="Q494" s="128"/>
      <c r="R494" s="128"/>
    </row>
    <row r="495" spans="1:18" x14ac:dyDescent="0.25">
      <c r="A495" s="114"/>
      <c r="B495" s="114"/>
      <c r="G495" s="123"/>
      <c r="H495" s="123"/>
      <c r="I495" s="123"/>
      <c r="K495" s="128"/>
      <c r="L495" s="128"/>
      <c r="M495" s="128"/>
      <c r="N495" s="128"/>
      <c r="O495" s="128"/>
      <c r="P495" s="128"/>
      <c r="Q495" s="128"/>
      <c r="R495" s="128"/>
    </row>
    <row r="496" spans="1:18" x14ac:dyDescent="0.25">
      <c r="A496" s="114"/>
      <c r="B496" s="114"/>
      <c r="G496" s="123"/>
      <c r="H496" s="123"/>
      <c r="I496" s="123"/>
      <c r="K496" s="128"/>
      <c r="L496" s="128"/>
      <c r="M496" s="128"/>
      <c r="N496" s="128"/>
      <c r="O496" s="128"/>
      <c r="P496" s="128"/>
      <c r="Q496" s="128"/>
      <c r="R496" s="128"/>
    </row>
    <row r="497" spans="1:18" x14ac:dyDescent="0.25">
      <c r="A497" s="114"/>
      <c r="B497" s="114"/>
      <c r="G497" s="123"/>
      <c r="H497" s="123"/>
      <c r="I497" s="123"/>
      <c r="K497" s="128"/>
      <c r="L497" s="128"/>
      <c r="M497" s="128"/>
      <c r="N497" s="128"/>
      <c r="O497" s="128"/>
      <c r="P497" s="128"/>
      <c r="Q497" s="128"/>
      <c r="R497" s="128"/>
    </row>
    <row r="498" spans="1:18" x14ac:dyDescent="0.25">
      <c r="A498" s="114"/>
      <c r="B498" s="114"/>
      <c r="G498" s="123"/>
      <c r="H498" s="123"/>
      <c r="I498" s="123"/>
      <c r="K498" s="128"/>
      <c r="L498" s="128"/>
      <c r="M498" s="128"/>
      <c r="N498" s="128"/>
      <c r="O498" s="128"/>
      <c r="P498" s="128"/>
      <c r="Q498" s="128"/>
      <c r="R498" s="128"/>
    </row>
    <row r="499" spans="1:18" x14ac:dyDescent="0.25">
      <c r="A499" s="114"/>
      <c r="B499" s="114"/>
      <c r="G499" s="123"/>
      <c r="H499" s="123"/>
      <c r="I499" s="123"/>
      <c r="K499" s="128"/>
      <c r="L499" s="128"/>
      <c r="M499" s="128"/>
      <c r="N499" s="128"/>
      <c r="O499" s="128"/>
      <c r="P499" s="128"/>
      <c r="Q499" s="128"/>
      <c r="R499" s="128"/>
    </row>
    <row r="500" spans="1:18" x14ac:dyDescent="0.25">
      <c r="A500" s="114"/>
      <c r="B500" s="114"/>
      <c r="G500" s="123"/>
      <c r="H500" s="123"/>
      <c r="I500" s="123"/>
      <c r="K500" s="128"/>
      <c r="L500" s="128"/>
      <c r="M500" s="128"/>
      <c r="N500" s="128"/>
      <c r="O500" s="128"/>
      <c r="P500" s="128"/>
      <c r="Q500" s="128"/>
      <c r="R500" s="128"/>
    </row>
    <row r="501" spans="1:18" x14ac:dyDescent="0.25">
      <c r="A501" s="114"/>
      <c r="B501" s="114"/>
      <c r="G501" s="123"/>
      <c r="H501" s="123"/>
      <c r="I501" s="123"/>
      <c r="K501" s="128"/>
      <c r="L501" s="128"/>
      <c r="M501" s="128"/>
      <c r="N501" s="128"/>
      <c r="O501" s="128"/>
      <c r="P501" s="128"/>
      <c r="Q501" s="128"/>
      <c r="R501" s="128"/>
    </row>
    <row r="502" spans="1:18" x14ac:dyDescent="0.25">
      <c r="A502" s="114"/>
      <c r="B502" s="114"/>
      <c r="G502" s="123"/>
      <c r="H502" s="123"/>
      <c r="I502" s="123"/>
      <c r="K502" s="128"/>
      <c r="L502" s="128"/>
      <c r="M502" s="128"/>
      <c r="N502" s="128"/>
      <c r="O502" s="128"/>
      <c r="P502" s="128"/>
      <c r="Q502" s="128"/>
      <c r="R502" s="128"/>
    </row>
    <row r="503" spans="1:18" x14ac:dyDescent="0.25">
      <c r="A503" s="114"/>
      <c r="B503" s="114"/>
      <c r="G503" s="123"/>
      <c r="H503" s="123"/>
      <c r="I503" s="123"/>
      <c r="K503" s="128"/>
      <c r="L503" s="128"/>
      <c r="M503" s="128"/>
      <c r="N503" s="128"/>
      <c r="O503" s="128"/>
      <c r="P503" s="128"/>
      <c r="Q503" s="128"/>
      <c r="R503" s="128"/>
    </row>
    <row r="504" spans="1:18" x14ac:dyDescent="0.25">
      <c r="A504" s="114"/>
      <c r="B504" s="114"/>
      <c r="G504" s="123"/>
      <c r="H504" s="123"/>
      <c r="I504" s="123"/>
      <c r="K504" s="128"/>
      <c r="L504" s="128"/>
      <c r="M504" s="128"/>
      <c r="N504" s="128"/>
      <c r="O504" s="128"/>
      <c r="P504" s="128"/>
      <c r="Q504" s="128"/>
      <c r="R504" s="128"/>
    </row>
    <row r="505" spans="1:18" x14ac:dyDescent="0.25">
      <c r="A505" s="114"/>
      <c r="B505" s="114"/>
      <c r="G505" s="123"/>
      <c r="H505" s="123"/>
      <c r="I505" s="123"/>
      <c r="K505" s="128"/>
      <c r="L505" s="128"/>
      <c r="M505" s="128"/>
      <c r="N505" s="128"/>
      <c r="O505" s="128"/>
      <c r="P505" s="128"/>
      <c r="Q505" s="128"/>
      <c r="R505" s="128"/>
    </row>
    <row r="506" spans="1:18" x14ac:dyDescent="0.25">
      <c r="A506" s="114"/>
      <c r="B506" s="114"/>
      <c r="G506" s="123"/>
      <c r="H506" s="123"/>
      <c r="I506" s="123"/>
      <c r="K506" s="128"/>
      <c r="L506" s="128"/>
      <c r="M506" s="128"/>
      <c r="N506" s="128"/>
      <c r="O506" s="128"/>
      <c r="P506" s="128"/>
      <c r="Q506" s="128"/>
      <c r="R506" s="128"/>
    </row>
    <row r="507" spans="1:18" x14ac:dyDescent="0.25">
      <c r="A507" s="114"/>
      <c r="B507" s="114"/>
      <c r="G507" s="123"/>
      <c r="H507" s="123"/>
      <c r="I507" s="123"/>
      <c r="K507" s="128"/>
      <c r="L507" s="128"/>
      <c r="M507" s="128"/>
      <c r="N507" s="128"/>
      <c r="O507" s="128"/>
      <c r="P507" s="128"/>
      <c r="Q507" s="128"/>
      <c r="R507" s="128"/>
    </row>
    <row r="508" spans="1:18" x14ac:dyDescent="0.25">
      <c r="A508" s="114"/>
      <c r="B508" s="114"/>
      <c r="G508" s="123"/>
      <c r="H508" s="123"/>
      <c r="I508" s="123"/>
      <c r="K508" s="128"/>
      <c r="L508" s="128"/>
      <c r="M508" s="128"/>
      <c r="N508" s="128"/>
      <c r="O508" s="128"/>
      <c r="P508" s="128"/>
      <c r="Q508" s="128"/>
      <c r="R508" s="128"/>
    </row>
    <row r="509" spans="1:18" x14ac:dyDescent="0.25">
      <c r="A509" s="114"/>
      <c r="B509" s="114"/>
      <c r="G509" s="123"/>
      <c r="H509" s="123"/>
      <c r="I509" s="123"/>
      <c r="K509" s="128"/>
      <c r="L509" s="128"/>
      <c r="M509" s="128"/>
      <c r="N509" s="128"/>
      <c r="O509" s="128"/>
      <c r="P509" s="128"/>
      <c r="Q509" s="128"/>
      <c r="R509" s="128"/>
    </row>
    <row r="510" spans="1:18" x14ac:dyDescent="0.25">
      <c r="A510" s="114"/>
      <c r="B510" s="114"/>
      <c r="G510" s="123"/>
      <c r="H510" s="123"/>
      <c r="I510" s="123"/>
      <c r="K510" s="128"/>
      <c r="L510" s="128"/>
      <c r="M510" s="128"/>
      <c r="N510" s="128"/>
      <c r="O510" s="128"/>
      <c r="P510" s="128"/>
      <c r="Q510" s="128"/>
      <c r="R510" s="128"/>
    </row>
    <row r="511" spans="1:18" x14ac:dyDescent="0.25">
      <c r="A511" s="114"/>
      <c r="B511" s="114"/>
      <c r="G511" s="123"/>
      <c r="H511" s="123"/>
      <c r="I511" s="123"/>
      <c r="K511" s="128"/>
      <c r="L511" s="128"/>
      <c r="M511" s="128"/>
      <c r="N511" s="128"/>
      <c r="O511" s="128"/>
      <c r="P511" s="128"/>
      <c r="Q511" s="128"/>
      <c r="R511" s="128"/>
    </row>
    <row r="512" spans="1:18" x14ac:dyDescent="0.25">
      <c r="A512" s="114"/>
      <c r="B512" s="114"/>
      <c r="G512" s="123"/>
      <c r="H512" s="123"/>
      <c r="I512" s="123"/>
      <c r="K512" s="128"/>
      <c r="L512" s="128"/>
      <c r="M512" s="128"/>
      <c r="N512" s="128"/>
      <c r="O512" s="128"/>
      <c r="P512" s="128"/>
      <c r="Q512" s="128"/>
      <c r="R512" s="128"/>
    </row>
    <row r="513" spans="1:18" x14ac:dyDescent="0.25">
      <c r="A513" s="114"/>
      <c r="B513" s="114"/>
      <c r="G513" s="123"/>
      <c r="H513" s="123"/>
      <c r="I513" s="123"/>
      <c r="K513" s="128"/>
      <c r="L513" s="128"/>
      <c r="M513" s="128"/>
      <c r="N513" s="128"/>
      <c r="O513" s="128"/>
      <c r="P513" s="128"/>
      <c r="Q513" s="128"/>
      <c r="R513" s="128"/>
    </row>
    <row r="514" spans="1:18" x14ac:dyDescent="0.25">
      <c r="A514" s="114"/>
      <c r="B514" s="114"/>
      <c r="G514" s="123"/>
      <c r="H514" s="123"/>
      <c r="I514" s="123"/>
      <c r="K514" s="128"/>
      <c r="L514" s="128"/>
      <c r="M514" s="128"/>
      <c r="N514" s="128"/>
      <c r="O514" s="128"/>
      <c r="P514" s="128"/>
      <c r="Q514" s="128"/>
      <c r="R514" s="128"/>
    </row>
    <row r="515" spans="1:18" x14ac:dyDescent="0.25">
      <c r="A515" s="114"/>
      <c r="B515" s="114"/>
      <c r="G515" s="123"/>
      <c r="H515" s="123"/>
      <c r="I515" s="123"/>
      <c r="K515" s="128"/>
      <c r="L515" s="128"/>
      <c r="M515" s="128"/>
      <c r="N515" s="128"/>
      <c r="O515" s="128"/>
      <c r="P515" s="128"/>
      <c r="Q515" s="128"/>
      <c r="R515" s="128"/>
    </row>
    <row r="516" spans="1:18" x14ac:dyDescent="0.25">
      <c r="A516" s="114"/>
      <c r="B516" s="114"/>
      <c r="G516" s="123"/>
      <c r="H516" s="123"/>
      <c r="I516" s="123"/>
      <c r="K516" s="128"/>
      <c r="L516" s="128"/>
      <c r="M516" s="128"/>
      <c r="N516" s="128"/>
      <c r="O516" s="128"/>
      <c r="P516" s="128"/>
      <c r="Q516" s="128"/>
      <c r="R516" s="128"/>
    </row>
    <row r="517" spans="1:18" x14ac:dyDescent="0.25">
      <c r="A517" s="114"/>
      <c r="B517" s="114"/>
      <c r="G517" s="123"/>
      <c r="H517" s="123"/>
      <c r="I517" s="123"/>
      <c r="K517" s="128"/>
      <c r="L517" s="128"/>
      <c r="M517" s="128"/>
      <c r="N517" s="128"/>
      <c r="O517" s="128"/>
      <c r="P517" s="128"/>
      <c r="Q517" s="128"/>
      <c r="R517" s="128"/>
    </row>
    <row r="518" spans="1:18" x14ac:dyDescent="0.25">
      <c r="A518" s="114"/>
      <c r="B518" s="114"/>
      <c r="G518" s="123"/>
      <c r="H518" s="123"/>
      <c r="I518" s="123"/>
      <c r="K518" s="128"/>
      <c r="L518" s="128"/>
      <c r="M518" s="128"/>
      <c r="N518" s="128"/>
      <c r="O518" s="128"/>
      <c r="P518" s="128"/>
      <c r="Q518" s="128"/>
      <c r="R518" s="128"/>
    </row>
    <row r="519" spans="1:18" x14ac:dyDescent="0.25">
      <c r="A519" s="114"/>
      <c r="B519" s="114"/>
      <c r="G519" s="123"/>
      <c r="H519" s="123"/>
      <c r="I519" s="123"/>
      <c r="K519" s="128"/>
      <c r="L519" s="128"/>
      <c r="M519" s="128"/>
      <c r="N519" s="128"/>
      <c r="O519" s="128"/>
      <c r="P519" s="128"/>
      <c r="Q519" s="128"/>
      <c r="R519" s="128"/>
    </row>
    <row r="520" spans="1:18" x14ac:dyDescent="0.25">
      <c r="A520" s="114"/>
      <c r="B520" s="114"/>
      <c r="G520" s="123"/>
      <c r="H520" s="123"/>
      <c r="I520" s="123"/>
      <c r="K520" s="128"/>
      <c r="L520" s="128"/>
      <c r="M520" s="128"/>
      <c r="N520" s="128"/>
      <c r="O520" s="128"/>
      <c r="P520" s="128"/>
      <c r="Q520" s="128"/>
      <c r="R520" s="128"/>
    </row>
    <row r="521" spans="1:18" x14ac:dyDescent="0.25">
      <c r="A521" s="114"/>
      <c r="B521" s="114"/>
      <c r="G521" s="123"/>
      <c r="H521" s="123"/>
      <c r="I521" s="123"/>
      <c r="K521" s="128"/>
      <c r="L521" s="128"/>
      <c r="M521" s="128"/>
      <c r="N521" s="128"/>
      <c r="O521" s="128"/>
      <c r="P521" s="128"/>
      <c r="Q521" s="128"/>
      <c r="R521" s="128"/>
    </row>
    <row r="522" spans="1:18" x14ac:dyDescent="0.25">
      <c r="A522" s="114"/>
      <c r="B522" s="114"/>
      <c r="G522" s="123"/>
      <c r="H522" s="123"/>
      <c r="I522" s="123"/>
      <c r="K522" s="128"/>
      <c r="L522" s="128"/>
      <c r="M522" s="128"/>
      <c r="N522" s="128"/>
      <c r="O522" s="128"/>
      <c r="P522" s="128"/>
      <c r="Q522" s="128"/>
      <c r="R522" s="128"/>
    </row>
    <row r="523" spans="1:18" x14ac:dyDescent="0.25">
      <c r="A523" s="114"/>
      <c r="B523" s="114"/>
      <c r="G523" s="123"/>
      <c r="H523" s="123"/>
      <c r="I523" s="123"/>
      <c r="K523" s="128"/>
      <c r="L523" s="128"/>
      <c r="M523" s="128"/>
      <c r="N523" s="128"/>
      <c r="O523" s="128"/>
      <c r="P523" s="128"/>
      <c r="Q523" s="128"/>
      <c r="R523" s="128"/>
    </row>
    <row r="524" spans="1:18" x14ac:dyDescent="0.25">
      <c r="A524" s="114"/>
      <c r="B524" s="114"/>
      <c r="G524" s="123"/>
      <c r="H524" s="123"/>
      <c r="I524" s="123"/>
      <c r="K524" s="128"/>
      <c r="L524" s="128"/>
      <c r="M524" s="128"/>
      <c r="N524" s="128"/>
      <c r="O524" s="128"/>
      <c r="P524" s="128"/>
      <c r="Q524" s="128"/>
      <c r="R524" s="128"/>
    </row>
    <row r="525" spans="1:18" x14ac:dyDescent="0.25">
      <c r="A525" s="114"/>
      <c r="B525" s="114"/>
      <c r="G525" s="123"/>
      <c r="H525" s="123"/>
      <c r="I525" s="123"/>
      <c r="K525" s="128"/>
      <c r="L525" s="128"/>
      <c r="M525" s="128"/>
      <c r="N525" s="128"/>
      <c r="O525" s="128"/>
      <c r="P525" s="128"/>
      <c r="Q525" s="128"/>
      <c r="R525" s="128"/>
    </row>
    <row r="526" spans="1:18" x14ac:dyDescent="0.25">
      <c r="A526" s="114"/>
      <c r="B526" s="114"/>
      <c r="G526" s="123"/>
      <c r="H526" s="123"/>
      <c r="I526" s="123"/>
      <c r="K526" s="128"/>
      <c r="L526" s="128"/>
      <c r="M526" s="128"/>
      <c r="N526" s="128"/>
      <c r="O526" s="128"/>
      <c r="P526" s="128"/>
      <c r="Q526" s="128"/>
      <c r="R526" s="128"/>
    </row>
    <row r="527" spans="1:18" x14ac:dyDescent="0.25">
      <c r="A527" s="114"/>
      <c r="B527" s="114"/>
      <c r="G527" s="123"/>
      <c r="H527" s="123"/>
      <c r="I527" s="123"/>
      <c r="K527" s="128"/>
      <c r="L527" s="128"/>
      <c r="M527" s="128"/>
      <c r="N527" s="128"/>
      <c r="O527" s="128"/>
      <c r="P527" s="128"/>
      <c r="Q527" s="128"/>
      <c r="R527" s="128"/>
    </row>
    <row r="528" spans="1:18" x14ac:dyDescent="0.25">
      <c r="A528" s="114"/>
      <c r="B528" s="114"/>
      <c r="G528" s="123"/>
      <c r="H528" s="123"/>
      <c r="I528" s="123"/>
      <c r="K528" s="128"/>
      <c r="L528" s="128"/>
      <c r="M528" s="128"/>
      <c r="N528" s="128"/>
      <c r="O528" s="128"/>
      <c r="P528" s="128"/>
      <c r="Q528" s="128"/>
      <c r="R528" s="128"/>
    </row>
    <row r="529" spans="1:18" x14ac:dyDescent="0.25">
      <c r="A529" s="114"/>
      <c r="B529" s="114"/>
      <c r="G529" s="123"/>
      <c r="H529" s="123"/>
      <c r="I529" s="123"/>
      <c r="K529" s="128"/>
      <c r="L529" s="128"/>
      <c r="M529" s="128"/>
      <c r="N529" s="128"/>
      <c r="O529" s="128"/>
      <c r="P529" s="128"/>
      <c r="Q529" s="128"/>
      <c r="R529" s="128"/>
    </row>
    <row r="530" spans="1:18" x14ac:dyDescent="0.25">
      <c r="A530" s="114"/>
      <c r="B530" s="114"/>
      <c r="G530" s="123"/>
      <c r="H530" s="123"/>
      <c r="I530" s="123"/>
      <c r="K530" s="128"/>
      <c r="L530" s="128"/>
      <c r="M530" s="128"/>
      <c r="N530" s="128"/>
      <c r="O530" s="128"/>
      <c r="P530" s="128"/>
      <c r="Q530" s="128"/>
      <c r="R530" s="128"/>
    </row>
    <row r="531" spans="1:18" x14ac:dyDescent="0.25">
      <c r="A531" s="114"/>
      <c r="B531" s="114"/>
      <c r="G531" s="123"/>
      <c r="H531" s="123"/>
      <c r="I531" s="123"/>
      <c r="K531" s="128"/>
      <c r="L531" s="128"/>
      <c r="M531" s="128"/>
      <c r="N531" s="128"/>
      <c r="O531" s="128"/>
      <c r="P531" s="128"/>
      <c r="Q531" s="128"/>
      <c r="R531" s="128"/>
    </row>
    <row r="532" spans="1:18" x14ac:dyDescent="0.25">
      <c r="A532" s="114"/>
      <c r="B532" s="114"/>
      <c r="G532" s="123"/>
      <c r="H532" s="123"/>
      <c r="I532" s="123"/>
      <c r="K532" s="128"/>
      <c r="L532" s="128"/>
      <c r="M532" s="128"/>
      <c r="N532" s="128"/>
      <c r="O532" s="128"/>
      <c r="P532" s="128"/>
      <c r="Q532" s="128"/>
      <c r="R532" s="128"/>
    </row>
    <row r="533" spans="1:18" x14ac:dyDescent="0.25">
      <c r="A533" s="114"/>
      <c r="B533" s="114"/>
      <c r="G533" s="123"/>
      <c r="H533" s="123"/>
      <c r="I533" s="123"/>
      <c r="K533" s="128"/>
      <c r="L533" s="128"/>
      <c r="M533" s="128"/>
      <c r="N533" s="128"/>
      <c r="O533" s="128"/>
      <c r="P533" s="128"/>
      <c r="Q533" s="128"/>
      <c r="R533" s="128"/>
    </row>
    <row r="534" spans="1:18" x14ac:dyDescent="0.25">
      <c r="A534" s="114"/>
      <c r="B534" s="114"/>
      <c r="G534" s="123"/>
      <c r="H534" s="123"/>
      <c r="I534" s="123"/>
      <c r="K534" s="128"/>
      <c r="L534" s="128"/>
      <c r="M534" s="128"/>
      <c r="N534" s="128"/>
      <c r="O534" s="128"/>
      <c r="P534" s="128"/>
      <c r="Q534" s="128"/>
      <c r="R534" s="128"/>
    </row>
    <row r="535" spans="1:18" x14ac:dyDescent="0.25">
      <c r="A535" s="114"/>
      <c r="B535" s="114"/>
      <c r="G535" s="123"/>
      <c r="H535" s="123"/>
      <c r="I535" s="123"/>
      <c r="K535" s="128"/>
      <c r="L535" s="128"/>
      <c r="M535" s="128"/>
      <c r="N535" s="128"/>
      <c r="O535" s="128"/>
      <c r="P535" s="128"/>
      <c r="Q535" s="128"/>
      <c r="R535" s="128"/>
    </row>
    <row r="536" spans="1:18" x14ac:dyDescent="0.25">
      <c r="A536" s="114"/>
      <c r="B536" s="114"/>
      <c r="G536" s="123"/>
      <c r="H536" s="123"/>
      <c r="I536" s="123"/>
      <c r="K536" s="128"/>
      <c r="L536" s="128"/>
      <c r="M536" s="128"/>
      <c r="N536" s="128"/>
      <c r="O536" s="128"/>
      <c r="P536" s="128"/>
      <c r="Q536" s="128"/>
      <c r="R536" s="128"/>
    </row>
    <row r="537" spans="1:18" x14ac:dyDescent="0.25">
      <c r="A537" s="114"/>
      <c r="B537" s="114"/>
      <c r="G537" s="123"/>
      <c r="H537" s="123"/>
      <c r="I537" s="123"/>
      <c r="K537" s="128"/>
      <c r="L537" s="128"/>
      <c r="M537" s="128"/>
      <c r="N537" s="128"/>
      <c r="O537" s="128"/>
      <c r="P537" s="128"/>
      <c r="Q537" s="128"/>
      <c r="R537" s="128"/>
    </row>
    <row r="538" spans="1:18" x14ac:dyDescent="0.25">
      <c r="A538" s="114"/>
      <c r="B538" s="114"/>
      <c r="G538" s="123"/>
      <c r="H538" s="123"/>
      <c r="I538" s="123"/>
      <c r="K538" s="128"/>
      <c r="L538" s="128"/>
      <c r="M538" s="128"/>
      <c r="N538" s="128"/>
      <c r="O538" s="128"/>
      <c r="P538" s="128"/>
      <c r="Q538" s="128"/>
      <c r="R538" s="128"/>
    </row>
    <row r="539" spans="1:18" x14ac:dyDescent="0.25">
      <c r="A539" s="114"/>
      <c r="B539" s="114"/>
      <c r="G539" s="123"/>
      <c r="H539" s="123"/>
      <c r="I539" s="123"/>
      <c r="K539" s="128"/>
      <c r="L539" s="128"/>
      <c r="M539" s="128"/>
      <c r="N539" s="128"/>
      <c r="O539" s="128"/>
      <c r="P539" s="128"/>
      <c r="Q539" s="128"/>
      <c r="R539" s="128"/>
    </row>
    <row r="540" spans="1:18" x14ac:dyDescent="0.25">
      <c r="A540" s="114"/>
      <c r="B540" s="114"/>
      <c r="G540" s="123"/>
      <c r="H540" s="123"/>
      <c r="I540" s="123"/>
      <c r="K540" s="128"/>
      <c r="L540" s="128"/>
      <c r="M540" s="128"/>
      <c r="N540" s="128"/>
      <c r="O540" s="128"/>
      <c r="P540" s="128"/>
      <c r="Q540" s="128"/>
      <c r="R540" s="128"/>
    </row>
    <row r="541" spans="1:18" x14ac:dyDescent="0.25">
      <c r="A541" s="114"/>
      <c r="B541" s="114"/>
      <c r="G541" s="123"/>
      <c r="H541" s="123"/>
      <c r="I541" s="123"/>
      <c r="K541" s="128"/>
      <c r="L541" s="128"/>
      <c r="M541" s="128"/>
      <c r="N541" s="128"/>
      <c r="O541" s="128"/>
      <c r="P541" s="128"/>
      <c r="Q541" s="128"/>
      <c r="R541" s="128"/>
    </row>
    <row r="542" spans="1:18" x14ac:dyDescent="0.25">
      <c r="A542" s="114"/>
      <c r="B542" s="114"/>
      <c r="G542" s="123"/>
      <c r="H542" s="123"/>
      <c r="I542" s="123"/>
      <c r="K542" s="128"/>
      <c r="L542" s="128"/>
      <c r="M542" s="128"/>
      <c r="N542" s="128"/>
      <c r="O542" s="128"/>
      <c r="P542" s="128"/>
      <c r="Q542" s="128"/>
      <c r="R542" s="128"/>
    </row>
    <row r="543" spans="1:18" x14ac:dyDescent="0.25">
      <c r="A543" s="114"/>
      <c r="B543" s="114"/>
      <c r="G543" s="123"/>
      <c r="H543" s="123"/>
      <c r="I543" s="123"/>
      <c r="K543" s="128"/>
      <c r="L543" s="128"/>
      <c r="M543" s="128"/>
      <c r="N543" s="128"/>
      <c r="O543" s="128"/>
      <c r="P543" s="128"/>
      <c r="Q543" s="128"/>
      <c r="R543" s="128"/>
    </row>
    <row r="544" spans="1:18" x14ac:dyDescent="0.25">
      <c r="A544" s="114"/>
      <c r="B544" s="114"/>
      <c r="G544" s="123"/>
      <c r="H544" s="123"/>
      <c r="I544" s="123"/>
      <c r="K544" s="128"/>
      <c r="L544" s="128"/>
      <c r="M544" s="128"/>
      <c r="N544" s="128"/>
      <c r="O544" s="128"/>
      <c r="P544" s="128"/>
      <c r="Q544" s="128"/>
      <c r="R544" s="128"/>
    </row>
    <row r="545" spans="1:18" x14ac:dyDescent="0.25">
      <c r="A545" s="114"/>
      <c r="B545" s="114"/>
      <c r="G545" s="123"/>
      <c r="H545" s="123"/>
      <c r="I545" s="123"/>
      <c r="K545" s="128"/>
      <c r="L545" s="128"/>
      <c r="M545" s="128"/>
      <c r="N545" s="128"/>
      <c r="O545" s="128"/>
      <c r="P545" s="128"/>
      <c r="Q545" s="128"/>
      <c r="R545" s="128"/>
    </row>
    <row r="546" spans="1:18" x14ac:dyDescent="0.25">
      <c r="A546" s="114"/>
      <c r="B546" s="114"/>
      <c r="G546" s="123"/>
      <c r="H546" s="123"/>
      <c r="I546" s="123"/>
      <c r="K546" s="128"/>
      <c r="L546" s="128"/>
      <c r="M546" s="128"/>
      <c r="N546" s="128"/>
      <c r="O546" s="128"/>
      <c r="P546" s="128"/>
      <c r="Q546" s="128"/>
      <c r="R546" s="128"/>
    </row>
    <row r="547" spans="1:18" x14ac:dyDescent="0.25">
      <c r="A547" s="114"/>
      <c r="B547" s="114"/>
      <c r="G547" s="123"/>
      <c r="H547" s="123"/>
      <c r="I547" s="123"/>
      <c r="K547" s="128"/>
      <c r="L547" s="128"/>
      <c r="M547" s="128"/>
      <c r="N547" s="128"/>
      <c r="O547" s="128"/>
      <c r="P547" s="128"/>
      <c r="Q547" s="128"/>
      <c r="R547" s="128"/>
    </row>
    <row r="548" spans="1:18" x14ac:dyDescent="0.25">
      <c r="A548" s="114"/>
      <c r="B548" s="114"/>
      <c r="G548" s="123"/>
      <c r="H548" s="123"/>
      <c r="I548" s="123"/>
      <c r="K548" s="128"/>
      <c r="L548" s="128"/>
      <c r="M548" s="128"/>
      <c r="N548" s="128"/>
      <c r="O548" s="128"/>
      <c r="P548" s="128"/>
      <c r="Q548" s="128"/>
      <c r="R548" s="128"/>
    </row>
    <row r="549" spans="1:18" x14ac:dyDescent="0.25">
      <c r="A549" s="114"/>
      <c r="B549" s="114"/>
      <c r="G549" s="123"/>
      <c r="H549" s="123"/>
      <c r="I549" s="123"/>
      <c r="K549" s="128"/>
      <c r="L549" s="128"/>
      <c r="M549" s="128"/>
      <c r="N549" s="128"/>
      <c r="O549" s="128"/>
      <c r="P549" s="128"/>
      <c r="Q549" s="128"/>
      <c r="R549" s="128"/>
    </row>
    <row r="550" spans="1:18" x14ac:dyDescent="0.25">
      <c r="A550" s="114"/>
      <c r="B550" s="114"/>
      <c r="G550" s="123"/>
      <c r="H550" s="123"/>
      <c r="I550" s="123"/>
      <c r="K550" s="128"/>
      <c r="L550" s="128"/>
      <c r="M550" s="128"/>
      <c r="N550" s="128"/>
      <c r="O550" s="128"/>
      <c r="P550" s="128"/>
      <c r="Q550" s="128"/>
      <c r="R550" s="128"/>
    </row>
    <row r="551" spans="1:18" x14ac:dyDescent="0.25">
      <c r="A551" s="114"/>
      <c r="B551" s="114"/>
      <c r="G551" s="123"/>
      <c r="H551" s="123"/>
      <c r="I551" s="123"/>
      <c r="K551" s="128"/>
      <c r="L551" s="128"/>
      <c r="M551" s="128"/>
      <c r="N551" s="128"/>
      <c r="O551" s="128"/>
      <c r="P551" s="128"/>
      <c r="Q551" s="128"/>
      <c r="R551" s="128"/>
    </row>
    <row r="552" spans="1:18" x14ac:dyDescent="0.25">
      <c r="A552" s="114"/>
      <c r="B552" s="114"/>
      <c r="G552" s="123"/>
      <c r="H552" s="123"/>
      <c r="I552" s="123"/>
      <c r="K552" s="128"/>
      <c r="L552" s="128"/>
      <c r="M552" s="128"/>
      <c r="N552" s="128"/>
      <c r="O552" s="128"/>
      <c r="P552" s="128"/>
      <c r="Q552" s="128"/>
      <c r="R552" s="128"/>
    </row>
    <row r="553" spans="1:18" x14ac:dyDescent="0.25">
      <c r="A553" s="114"/>
      <c r="B553" s="114"/>
      <c r="G553" s="123"/>
      <c r="H553" s="123"/>
      <c r="I553" s="123"/>
      <c r="K553" s="128"/>
      <c r="L553" s="128"/>
      <c r="M553" s="128"/>
      <c r="N553" s="128"/>
      <c r="O553" s="128"/>
      <c r="P553" s="128"/>
      <c r="Q553" s="128"/>
      <c r="R553" s="128"/>
    </row>
    <row r="554" spans="1:18" x14ac:dyDescent="0.25">
      <c r="A554" s="114"/>
      <c r="B554" s="114"/>
      <c r="G554" s="123"/>
      <c r="H554" s="123"/>
      <c r="I554" s="123"/>
      <c r="K554" s="128"/>
      <c r="L554" s="128"/>
      <c r="M554" s="128"/>
      <c r="N554" s="128"/>
      <c r="O554" s="128"/>
      <c r="P554" s="128"/>
      <c r="Q554" s="128"/>
      <c r="R554" s="128"/>
    </row>
    <row r="555" spans="1:18" x14ac:dyDescent="0.25">
      <c r="A555" s="114"/>
      <c r="B555" s="114"/>
      <c r="G555" s="123"/>
      <c r="H555" s="123"/>
      <c r="I555" s="123"/>
      <c r="K555" s="128"/>
      <c r="L555" s="128"/>
      <c r="M555" s="128"/>
      <c r="N555" s="128"/>
      <c r="O555" s="128"/>
      <c r="P555" s="128"/>
      <c r="Q555" s="128"/>
      <c r="R555" s="128"/>
    </row>
    <row r="556" spans="1:18" x14ac:dyDescent="0.25">
      <c r="A556" s="114"/>
      <c r="B556" s="114"/>
      <c r="G556" s="123"/>
      <c r="H556" s="123"/>
      <c r="I556" s="123"/>
      <c r="K556" s="128"/>
      <c r="L556" s="128"/>
      <c r="M556" s="128"/>
      <c r="N556" s="128"/>
      <c r="O556" s="128"/>
      <c r="P556" s="128"/>
      <c r="Q556" s="128"/>
      <c r="R556" s="128"/>
    </row>
    <row r="557" spans="1:18" x14ac:dyDescent="0.25">
      <c r="A557" s="114"/>
      <c r="B557" s="114"/>
      <c r="G557" s="123"/>
      <c r="H557" s="123"/>
      <c r="I557" s="123"/>
      <c r="K557" s="128"/>
      <c r="L557" s="128"/>
      <c r="M557" s="128"/>
      <c r="N557" s="128"/>
      <c r="O557" s="128"/>
      <c r="P557" s="128"/>
      <c r="Q557" s="128"/>
      <c r="R557" s="128"/>
    </row>
    <row r="558" spans="1:18" x14ac:dyDescent="0.25">
      <c r="A558" s="114"/>
      <c r="B558" s="114"/>
      <c r="G558" s="123"/>
      <c r="H558" s="123"/>
      <c r="I558" s="123"/>
      <c r="K558" s="128"/>
      <c r="L558" s="128"/>
      <c r="M558" s="128"/>
      <c r="N558" s="128"/>
      <c r="O558" s="128"/>
      <c r="P558" s="128"/>
      <c r="Q558" s="128"/>
      <c r="R558" s="128"/>
    </row>
    <row r="559" spans="1:18" x14ac:dyDescent="0.25">
      <c r="A559" s="114"/>
      <c r="B559" s="114"/>
      <c r="G559" s="123"/>
      <c r="H559" s="123"/>
      <c r="I559" s="123"/>
      <c r="K559" s="128"/>
      <c r="L559" s="128"/>
      <c r="M559" s="128"/>
      <c r="N559" s="128"/>
      <c r="O559" s="128"/>
      <c r="P559" s="128"/>
      <c r="Q559" s="128"/>
      <c r="R559" s="128"/>
    </row>
    <row r="560" spans="1:18" x14ac:dyDescent="0.25">
      <c r="A560" s="114"/>
      <c r="B560" s="114"/>
      <c r="G560" s="123"/>
      <c r="H560" s="123"/>
      <c r="I560" s="123"/>
      <c r="K560" s="128"/>
      <c r="L560" s="128"/>
      <c r="M560" s="128"/>
      <c r="N560" s="128"/>
      <c r="O560" s="128"/>
      <c r="P560" s="128"/>
      <c r="Q560" s="128"/>
      <c r="R560" s="128"/>
    </row>
    <row r="561" spans="1:18" x14ac:dyDescent="0.25">
      <c r="A561" s="114"/>
      <c r="B561" s="114"/>
      <c r="G561" s="123"/>
      <c r="H561" s="123"/>
      <c r="I561" s="123"/>
      <c r="K561" s="128"/>
      <c r="L561" s="128"/>
      <c r="M561" s="128"/>
      <c r="N561" s="128"/>
      <c r="O561" s="128"/>
      <c r="P561" s="128"/>
      <c r="Q561" s="128"/>
      <c r="R561" s="128"/>
    </row>
    <row r="562" spans="1:18" x14ac:dyDescent="0.25">
      <c r="A562" s="114"/>
      <c r="B562" s="114"/>
      <c r="G562" s="123"/>
      <c r="H562" s="123"/>
      <c r="I562" s="123"/>
      <c r="K562" s="128"/>
      <c r="L562" s="128"/>
      <c r="M562" s="128"/>
      <c r="N562" s="128"/>
      <c r="O562" s="128"/>
      <c r="P562" s="128"/>
      <c r="Q562" s="128"/>
      <c r="R562" s="128"/>
    </row>
    <row r="563" spans="1:18" x14ac:dyDescent="0.25">
      <c r="A563" s="114"/>
      <c r="B563" s="114"/>
      <c r="G563" s="123"/>
      <c r="H563" s="123"/>
      <c r="I563" s="123"/>
      <c r="K563" s="128"/>
      <c r="L563" s="128"/>
      <c r="M563" s="128"/>
      <c r="N563" s="128"/>
      <c r="O563" s="128"/>
      <c r="P563" s="128"/>
      <c r="Q563" s="128"/>
      <c r="R563" s="128"/>
    </row>
    <row r="564" spans="1:18" x14ac:dyDescent="0.25">
      <c r="A564" s="114"/>
      <c r="B564" s="114"/>
      <c r="G564" s="123"/>
      <c r="H564" s="123"/>
      <c r="I564" s="123"/>
      <c r="K564" s="128"/>
      <c r="L564" s="128"/>
      <c r="M564" s="128"/>
      <c r="N564" s="128"/>
      <c r="O564" s="128"/>
      <c r="P564" s="128"/>
      <c r="Q564" s="128"/>
      <c r="R564" s="128"/>
    </row>
    <row r="565" spans="1:18" x14ac:dyDescent="0.25">
      <c r="A565" s="114"/>
      <c r="B565" s="114"/>
      <c r="G565" s="123"/>
      <c r="H565" s="123"/>
      <c r="I565" s="123"/>
      <c r="K565" s="128"/>
      <c r="L565" s="128"/>
      <c r="M565" s="128"/>
      <c r="N565" s="128"/>
      <c r="O565" s="128"/>
      <c r="P565" s="128"/>
      <c r="Q565" s="128"/>
      <c r="R565" s="128"/>
    </row>
    <row r="566" spans="1:18" x14ac:dyDescent="0.25">
      <c r="A566" s="114"/>
      <c r="B566" s="114"/>
      <c r="G566" s="123"/>
      <c r="H566" s="123"/>
      <c r="I566" s="123"/>
      <c r="K566" s="128"/>
      <c r="L566" s="128"/>
      <c r="M566" s="128"/>
      <c r="N566" s="128"/>
      <c r="O566" s="128"/>
      <c r="P566" s="128"/>
      <c r="Q566" s="128"/>
      <c r="R566" s="128"/>
    </row>
    <row r="567" spans="1:18" x14ac:dyDescent="0.25">
      <c r="A567" s="114"/>
      <c r="B567" s="114"/>
      <c r="G567" s="123"/>
      <c r="H567" s="123"/>
      <c r="I567" s="123"/>
      <c r="K567" s="128"/>
      <c r="L567" s="128"/>
      <c r="M567" s="128"/>
      <c r="N567" s="128"/>
      <c r="O567" s="128"/>
      <c r="P567" s="128"/>
      <c r="Q567" s="128"/>
      <c r="R567" s="128"/>
    </row>
    <row r="568" spans="1:18" x14ac:dyDescent="0.25">
      <c r="A568" s="114"/>
      <c r="B568" s="114"/>
      <c r="G568" s="123"/>
      <c r="H568" s="123"/>
      <c r="I568" s="123"/>
      <c r="K568" s="128"/>
      <c r="L568" s="128"/>
      <c r="M568" s="128"/>
      <c r="N568" s="128"/>
      <c r="O568" s="128"/>
      <c r="P568" s="128"/>
      <c r="Q568" s="128"/>
      <c r="R568" s="128"/>
    </row>
    <row r="569" spans="1:18" x14ac:dyDescent="0.25">
      <c r="A569" s="114"/>
      <c r="B569" s="114"/>
      <c r="G569" s="123"/>
      <c r="H569" s="123"/>
      <c r="I569" s="123"/>
      <c r="K569" s="128"/>
      <c r="L569" s="128"/>
      <c r="M569" s="128"/>
      <c r="N569" s="128"/>
      <c r="O569" s="128"/>
      <c r="P569" s="128"/>
      <c r="Q569" s="128"/>
      <c r="R569" s="128"/>
    </row>
    <row r="570" spans="1:18" x14ac:dyDescent="0.25">
      <c r="A570" s="114"/>
      <c r="B570" s="114"/>
      <c r="G570" s="123"/>
      <c r="H570" s="123"/>
      <c r="I570" s="123"/>
      <c r="K570" s="128"/>
      <c r="L570" s="128"/>
      <c r="M570" s="128"/>
      <c r="N570" s="128"/>
      <c r="O570" s="128"/>
      <c r="P570" s="128"/>
      <c r="Q570" s="128"/>
      <c r="R570" s="128"/>
    </row>
    <row r="571" spans="1:18" x14ac:dyDescent="0.25">
      <c r="A571" s="114"/>
      <c r="B571" s="114"/>
      <c r="G571" s="123"/>
      <c r="H571" s="123"/>
      <c r="I571" s="123"/>
      <c r="K571" s="128"/>
      <c r="L571" s="128"/>
      <c r="M571" s="128"/>
      <c r="N571" s="128"/>
      <c r="O571" s="128"/>
      <c r="P571" s="128"/>
      <c r="Q571" s="128"/>
      <c r="R571" s="128"/>
    </row>
    <row r="572" spans="1:18" x14ac:dyDescent="0.25">
      <c r="A572" s="114"/>
      <c r="B572" s="114"/>
      <c r="G572" s="123"/>
      <c r="H572" s="123"/>
      <c r="I572" s="123"/>
      <c r="K572" s="128"/>
      <c r="L572" s="128"/>
      <c r="M572" s="128"/>
      <c r="N572" s="128"/>
      <c r="O572" s="128"/>
      <c r="P572" s="128"/>
      <c r="Q572" s="128"/>
      <c r="R572" s="128"/>
    </row>
    <row r="573" spans="1:18" x14ac:dyDescent="0.25">
      <c r="A573" s="114"/>
      <c r="B573" s="114"/>
      <c r="G573" s="123"/>
      <c r="H573" s="123"/>
      <c r="I573" s="123"/>
      <c r="K573" s="128"/>
      <c r="L573" s="128"/>
      <c r="M573" s="128"/>
      <c r="N573" s="128"/>
      <c r="O573" s="128"/>
      <c r="P573" s="128"/>
      <c r="Q573" s="128"/>
      <c r="R573" s="128"/>
    </row>
    <row r="574" spans="1:18" x14ac:dyDescent="0.25">
      <c r="A574" s="114"/>
      <c r="B574" s="114"/>
      <c r="G574" s="123"/>
      <c r="H574" s="123"/>
      <c r="I574" s="123"/>
      <c r="K574" s="128"/>
      <c r="L574" s="128"/>
      <c r="M574" s="128"/>
      <c r="N574" s="128"/>
      <c r="O574" s="128"/>
      <c r="P574" s="128"/>
      <c r="Q574" s="128"/>
      <c r="R574" s="128"/>
    </row>
    <row r="575" spans="1:18" x14ac:dyDescent="0.25">
      <c r="A575" s="114"/>
      <c r="B575" s="114"/>
      <c r="G575" s="123"/>
      <c r="H575" s="123"/>
      <c r="I575" s="123"/>
      <c r="K575" s="128"/>
      <c r="L575" s="128"/>
      <c r="M575" s="128"/>
      <c r="N575" s="128"/>
      <c r="O575" s="128"/>
      <c r="P575" s="128"/>
      <c r="Q575" s="128"/>
      <c r="R575" s="128"/>
    </row>
    <row r="576" spans="1:18" x14ac:dyDescent="0.25">
      <c r="A576" s="114"/>
      <c r="B576" s="114"/>
      <c r="G576" s="123"/>
      <c r="H576" s="123"/>
      <c r="I576" s="123"/>
      <c r="K576" s="128"/>
      <c r="L576" s="128"/>
      <c r="M576" s="128"/>
      <c r="N576" s="128"/>
      <c r="O576" s="128"/>
      <c r="P576" s="128"/>
      <c r="Q576" s="128"/>
      <c r="R576" s="128"/>
    </row>
    <row r="577" spans="1:18" x14ac:dyDescent="0.25">
      <c r="A577" s="114"/>
      <c r="B577" s="114"/>
      <c r="G577" s="123"/>
      <c r="H577" s="123"/>
      <c r="I577" s="123"/>
      <c r="K577" s="128"/>
      <c r="L577" s="128"/>
      <c r="M577" s="128"/>
      <c r="N577" s="128"/>
      <c r="O577" s="128"/>
      <c r="P577" s="128"/>
      <c r="Q577" s="128"/>
      <c r="R577" s="128"/>
    </row>
    <row r="578" spans="1:18" x14ac:dyDescent="0.25">
      <c r="A578" s="114"/>
      <c r="B578" s="114"/>
      <c r="G578" s="123"/>
      <c r="H578" s="123"/>
      <c r="I578" s="123"/>
      <c r="K578" s="128"/>
      <c r="L578" s="128"/>
      <c r="M578" s="128"/>
      <c r="N578" s="128"/>
      <c r="O578" s="128"/>
      <c r="P578" s="128"/>
      <c r="Q578" s="128"/>
      <c r="R578" s="128"/>
    </row>
    <row r="579" spans="1:18" x14ac:dyDescent="0.25">
      <c r="A579" s="114"/>
      <c r="B579" s="114"/>
      <c r="G579" s="123"/>
      <c r="H579" s="123"/>
      <c r="I579" s="123"/>
      <c r="K579" s="128"/>
      <c r="L579" s="128"/>
      <c r="M579" s="128"/>
      <c r="N579" s="128"/>
      <c r="O579" s="128"/>
      <c r="P579" s="128"/>
      <c r="Q579" s="128"/>
      <c r="R579" s="128"/>
    </row>
    <row r="580" spans="1:18" x14ac:dyDescent="0.25">
      <c r="A580" s="114"/>
      <c r="B580" s="114"/>
      <c r="G580" s="123"/>
      <c r="H580" s="123"/>
      <c r="I580" s="123"/>
      <c r="K580" s="128"/>
      <c r="L580" s="128"/>
      <c r="M580" s="128"/>
      <c r="N580" s="128"/>
      <c r="O580" s="128"/>
      <c r="P580" s="128"/>
      <c r="Q580" s="128"/>
      <c r="R580" s="128"/>
    </row>
    <row r="581" spans="1:18" x14ac:dyDescent="0.25">
      <c r="A581" s="114"/>
      <c r="B581" s="114"/>
      <c r="G581" s="123"/>
      <c r="H581" s="123"/>
      <c r="I581" s="123"/>
      <c r="K581" s="128"/>
      <c r="L581" s="128"/>
      <c r="M581" s="128"/>
      <c r="N581" s="128"/>
      <c r="O581" s="128"/>
      <c r="P581" s="128"/>
      <c r="Q581" s="128"/>
      <c r="R581" s="128"/>
    </row>
    <row r="582" spans="1:18" x14ac:dyDescent="0.25">
      <c r="A582" s="114"/>
      <c r="B582" s="114"/>
      <c r="G582" s="123"/>
      <c r="H582" s="123"/>
      <c r="I582" s="123"/>
      <c r="K582" s="128"/>
      <c r="L582" s="128"/>
      <c r="M582" s="128"/>
      <c r="N582" s="128"/>
      <c r="O582" s="128"/>
      <c r="P582" s="128"/>
      <c r="Q582" s="128"/>
      <c r="R582" s="128"/>
    </row>
    <row r="583" spans="1:18" x14ac:dyDescent="0.25">
      <c r="A583" s="114"/>
      <c r="B583" s="114"/>
      <c r="G583" s="123"/>
      <c r="H583" s="123"/>
      <c r="I583" s="123"/>
      <c r="K583" s="128"/>
      <c r="L583" s="128"/>
      <c r="M583" s="128"/>
      <c r="N583" s="128"/>
      <c r="O583" s="128"/>
      <c r="P583" s="128"/>
      <c r="Q583" s="128"/>
      <c r="R583" s="128"/>
    </row>
    <row r="584" spans="1:18" x14ac:dyDescent="0.25">
      <c r="A584" s="114"/>
      <c r="B584" s="114"/>
      <c r="G584" s="123"/>
      <c r="H584" s="123"/>
      <c r="I584" s="123"/>
      <c r="K584" s="128"/>
      <c r="L584" s="128"/>
      <c r="M584" s="128"/>
      <c r="N584" s="128"/>
      <c r="O584" s="128"/>
      <c r="P584" s="128"/>
      <c r="Q584" s="128"/>
      <c r="R584" s="128"/>
    </row>
    <row r="585" spans="1:18" x14ac:dyDescent="0.25">
      <c r="A585" s="114"/>
      <c r="B585" s="114"/>
      <c r="G585" s="123"/>
      <c r="H585" s="123"/>
      <c r="I585" s="123"/>
      <c r="K585" s="128"/>
      <c r="L585" s="128"/>
      <c r="M585" s="128"/>
      <c r="N585" s="128"/>
      <c r="O585" s="128"/>
      <c r="P585" s="128"/>
      <c r="Q585" s="128"/>
      <c r="R585" s="128"/>
    </row>
    <row r="586" spans="1:18" x14ac:dyDescent="0.25">
      <c r="A586" s="114"/>
      <c r="B586" s="114"/>
      <c r="G586" s="123"/>
      <c r="H586" s="123"/>
      <c r="I586" s="123"/>
      <c r="K586" s="128"/>
      <c r="L586" s="128"/>
      <c r="M586" s="128"/>
      <c r="N586" s="128"/>
      <c r="O586" s="128"/>
      <c r="P586" s="128"/>
      <c r="Q586" s="128"/>
      <c r="R586" s="128"/>
    </row>
    <row r="587" spans="1:18" x14ac:dyDescent="0.25">
      <c r="A587" s="114"/>
      <c r="B587" s="114"/>
      <c r="G587" s="123"/>
      <c r="H587" s="123"/>
      <c r="I587" s="123"/>
      <c r="K587" s="128"/>
      <c r="L587" s="128"/>
      <c r="M587" s="128"/>
      <c r="N587" s="128"/>
      <c r="O587" s="128"/>
      <c r="P587" s="128"/>
      <c r="Q587" s="128"/>
      <c r="R587" s="128"/>
    </row>
    <row r="588" spans="1:18" x14ac:dyDescent="0.25">
      <c r="A588" s="114"/>
      <c r="B588" s="114"/>
      <c r="G588" s="123"/>
      <c r="H588" s="123"/>
      <c r="I588" s="123"/>
      <c r="K588" s="128"/>
      <c r="L588" s="128"/>
      <c r="M588" s="128"/>
      <c r="N588" s="128"/>
      <c r="O588" s="128"/>
      <c r="P588" s="128"/>
      <c r="Q588" s="128"/>
      <c r="R588" s="128"/>
    </row>
    <row r="589" spans="1:18" x14ac:dyDescent="0.25">
      <c r="A589" s="114"/>
      <c r="B589" s="114"/>
      <c r="G589" s="123"/>
      <c r="H589" s="123"/>
      <c r="I589" s="123"/>
      <c r="K589" s="128"/>
      <c r="L589" s="128"/>
      <c r="M589" s="128"/>
      <c r="N589" s="128"/>
      <c r="O589" s="128"/>
      <c r="P589" s="128"/>
      <c r="Q589" s="128"/>
      <c r="R589" s="128"/>
    </row>
    <row r="590" spans="1:18" x14ac:dyDescent="0.25">
      <c r="A590" s="114"/>
      <c r="B590" s="114"/>
      <c r="G590" s="123"/>
      <c r="H590" s="123"/>
      <c r="I590" s="123"/>
      <c r="K590" s="128"/>
      <c r="L590" s="128"/>
      <c r="M590" s="128"/>
      <c r="N590" s="128"/>
      <c r="O590" s="128"/>
      <c r="P590" s="128"/>
      <c r="Q590" s="128"/>
      <c r="R590" s="128"/>
    </row>
    <row r="591" spans="1:18" x14ac:dyDescent="0.25">
      <c r="A591" s="114"/>
      <c r="B591" s="114"/>
      <c r="G591" s="123"/>
      <c r="H591" s="123"/>
      <c r="I591" s="123"/>
      <c r="K591" s="128"/>
      <c r="L591" s="128"/>
      <c r="M591" s="128"/>
      <c r="N591" s="128"/>
      <c r="O591" s="128"/>
      <c r="P591" s="128"/>
      <c r="Q591" s="128"/>
      <c r="R591" s="128"/>
    </row>
    <row r="592" spans="1:18" x14ac:dyDescent="0.25">
      <c r="A592" s="114"/>
      <c r="B592" s="114"/>
      <c r="G592" s="123"/>
      <c r="H592" s="123"/>
      <c r="I592" s="123"/>
      <c r="K592" s="128"/>
      <c r="L592" s="128"/>
      <c r="M592" s="128"/>
      <c r="N592" s="128"/>
      <c r="O592" s="128"/>
      <c r="P592" s="128"/>
      <c r="Q592" s="128"/>
      <c r="R592" s="128"/>
    </row>
    <row r="593" spans="1:18" x14ac:dyDescent="0.25">
      <c r="A593" s="114"/>
      <c r="B593" s="114"/>
      <c r="G593" s="123"/>
      <c r="H593" s="123"/>
      <c r="I593" s="123"/>
      <c r="K593" s="128"/>
      <c r="L593" s="128"/>
      <c r="M593" s="128"/>
      <c r="N593" s="128"/>
      <c r="O593" s="128"/>
      <c r="P593" s="128"/>
      <c r="Q593" s="128"/>
      <c r="R593" s="128"/>
    </row>
    <row r="594" spans="1:18" x14ac:dyDescent="0.25">
      <c r="A594" s="114"/>
      <c r="B594" s="114"/>
      <c r="G594" s="123"/>
      <c r="H594" s="123"/>
      <c r="I594" s="123"/>
      <c r="K594" s="128"/>
      <c r="L594" s="128"/>
      <c r="M594" s="128"/>
      <c r="N594" s="128"/>
      <c r="O594" s="128"/>
      <c r="P594" s="128"/>
      <c r="Q594" s="128"/>
      <c r="R594" s="128"/>
    </row>
    <row r="595" spans="1:18" x14ac:dyDescent="0.25">
      <c r="A595" s="114"/>
      <c r="B595" s="114"/>
      <c r="G595" s="123"/>
      <c r="H595" s="123"/>
      <c r="I595" s="123"/>
      <c r="K595" s="128"/>
      <c r="L595" s="128"/>
      <c r="M595" s="128"/>
      <c r="N595" s="128"/>
      <c r="O595" s="128"/>
      <c r="P595" s="128"/>
      <c r="Q595" s="128"/>
      <c r="R595" s="128"/>
    </row>
    <row r="596" spans="1:18" x14ac:dyDescent="0.25">
      <c r="A596" s="114"/>
      <c r="B596" s="114"/>
      <c r="G596" s="123"/>
      <c r="H596" s="123"/>
      <c r="I596" s="123"/>
      <c r="K596" s="128"/>
      <c r="L596" s="128"/>
      <c r="M596" s="128"/>
      <c r="N596" s="128"/>
      <c r="O596" s="128"/>
      <c r="P596" s="128"/>
      <c r="Q596" s="128"/>
      <c r="R596" s="128"/>
    </row>
    <row r="597" spans="1:18" x14ac:dyDescent="0.25">
      <c r="A597" s="114"/>
      <c r="B597" s="114"/>
      <c r="G597" s="123"/>
      <c r="H597" s="123"/>
      <c r="I597" s="123"/>
      <c r="K597" s="128"/>
      <c r="L597" s="128"/>
      <c r="M597" s="128"/>
      <c r="N597" s="128"/>
      <c r="O597" s="128"/>
      <c r="P597" s="128"/>
      <c r="Q597" s="128"/>
      <c r="R597" s="128"/>
    </row>
    <row r="598" spans="1:18" x14ac:dyDescent="0.25">
      <c r="A598" s="114"/>
      <c r="B598" s="114"/>
      <c r="G598" s="123"/>
      <c r="H598" s="123"/>
      <c r="I598" s="123"/>
      <c r="K598" s="128"/>
      <c r="L598" s="128"/>
      <c r="M598" s="128"/>
      <c r="N598" s="128"/>
      <c r="O598" s="128"/>
      <c r="P598" s="128"/>
      <c r="Q598" s="128"/>
      <c r="R598" s="128"/>
    </row>
    <row r="599" spans="1:18" x14ac:dyDescent="0.25">
      <c r="A599" s="114"/>
      <c r="B599" s="114"/>
      <c r="G599" s="123"/>
      <c r="H599" s="123"/>
      <c r="I599" s="123"/>
      <c r="K599" s="128"/>
      <c r="L599" s="128"/>
      <c r="M599" s="128"/>
      <c r="N599" s="128"/>
      <c r="O599" s="128"/>
      <c r="P599" s="128"/>
      <c r="Q599" s="128"/>
      <c r="R599" s="128"/>
    </row>
    <row r="600" spans="1:18" x14ac:dyDescent="0.25">
      <c r="A600" s="114"/>
      <c r="B600" s="114"/>
      <c r="G600" s="123"/>
      <c r="H600" s="123"/>
      <c r="I600" s="123"/>
      <c r="K600" s="128"/>
      <c r="L600" s="128"/>
      <c r="M600" s="128"/>
      <c r="N600" s="128"/>
      <c r="O600" s="128"/>
      <c r="P600" s="128"/>
      <c r="Q600" s="128"/>
      <c r="R600" s="128"/>
    </row>
    <row r="601" spans="1:18" x14ac:dyDescent="0.25">
      <c r="A601" s="114"/>
      <c r="B601" s="114"/>
      <c r="G601" s="123"/>
      <c r="H601" s="123"/>
      <c r="I601" s="123"/>
      <c r="K601" s="128"/>
      <c r="L601" s="128"/>
      <c r="M601" s="128"/>
      <c r="N601" s="128"/>
      <c r="O601" s="128"/>
      <c r="P601" s="128"/>
      <c r="Q601" s="128"/>
      <c r="R601" s="128"/>
    </row>
    <row r="602" spans="1:18" x14ac:dyDescent="0.25">
      <c r="A602" s="114"/>
      <c r="B602" s="114"/>
      <c r="G602" s="123"/>
      <c r="H602" s="123"/>
      <c r="I602" s="123"/>
      <c r="K602" s="128"/>
      <c r="L602" s="128"/>
      <c r="M602" s="128"/>
      <c r="N602" s="128"/>
      <c r="O602" s="128"/>
      <c r="P602" s="128"/>
      <c r="Q602" s="128"/>
      <c r="R602" s="128"/>
    </row>
    <row r="603" spans="1:18" x14ac:dyDescent="0.25">
      <c r="A603" s="114"/>
      <c r="B603" s="114"/>
      <c r="G603" s="123"/>
      <c r="H603" s="123"/>
      <c r="I603" s="123"/>
      <c r="K603" s="128"/>
      <c r="L603" s="128"/>
      <c r="M603" s="128"/>
      <c r="N603" s="128"/>
      <c r="O603" s="128"/>
      <c r="P603" s="128"/>
      <c r="Q603" s="128"/>
      <c r="R603" s="128"/>
    </row>
    <row r="604" spans="1:18" x14ac:dyDescent="0.25">
      <c r="A604" s="114"/>
      <c r="B604" s="114"/>
      <c r="G604" s="123"/>
      <c r="H604" s="123"/>
      <c r="I604" s="123"/>
      <c r="K604" s="128"/>
      <c r="L604" s="128"/>
      <c r="M604" s="128"/>
      <c r="N604" s="128"/>
      <c r="O604" s="128"/>
      <c r="P604" s="128"/>
      <c r="Q604" s="128"/>
      <c r="R604" s="128"/>
    </row>
    <row r="605" spans="1:18" x14ac:dyDescent="0.25">
      <c r="A605" s="114"/>
      <c r="B605" s="114"/>
      <c r="G605" s="123"/>
      <c r="H605" s="123"/>
      <c r="I605" s="123"/>
      <c r="K605" s="128"/>
      <c r="L605" s="128"/>
      <c r="M605" s="128"/>
      <c r="N605" s="128"/>
      <c r="O605" s="128"/>
      <c r="P605" s="128"/>
      <c r="Q605" s="128"/>
      <c r="R605" s="128"/>
    </row>
    <row r="606" spans="1:18" x14ac:dyDescent="0.25">
      <c r="A606" s="114"/>
      <c r="B606" s="114"/>
      <c r="G606" s="123"/>
      <c r="H606" s="123"/>
      <c r="I606" s="123"/>
      <c r="K606" s="128"/>
      <c r="L606" s="128"/>
      <c r="M606" s="128"/>
      <c r="N606" s="128"/>
      <c r="O606" s="128"/>
      <c r="P606" s="128"/>
      <c r="Q606" s="128"/>
      <c r="R606" s="128"/>
    </row>
    <row r="607" spans="1:18" x14ac:dyDescent="0.25">
      <c r="A607" s="114"/>
      <c r="B607" s="114"/>
      <c r="G607" s="123"/>
      <c r="H607" s="123"/>
      <c r="I607" s="123"/>
      <c r="K607" s="128"/>
      <c r="L607" s="128"/>
      <c r="M607" s="128"/>
      <c r="N607" s="128"/>
      <c r="O607" s="128"/>
      <c r="P607" s="128"/>
      <c r="Q607" s="128"/>
      <c r="R607" s="128"/>
    </row>
    <row r="608" spans="1:18" x14ac:dyDescent="0.25">
      <c r="A608" s="114"/>
      <c r="B608" s="114"/>
      <c r="G608" s="123"/>
      <c r="H608" s="123"/>
      <c r="I608" s="123"/>
      <c r="K608" s="128"/>
      <c r="L608" s="128"/>
      <c r="M608" s="128"/>
      <c r="N608" s="128"/>
      <c r="O608" s="128"/>
      <c r="P608" s="128"/>
      <c r="Q608" s="128"/>
      <c r="R608" s="128"/>
    </row>
    <row r="609" spans="1:18" x14ac:dyDescent="0.25">
      <c r="A609" s="114"/>
      <c r="B609" s="114"/>
      <c r="G609" s="123"/>
      <c r="H609" s="123"/>
      <c r="I609" s="123"/>
      <c r="K609" s="128"/>
      <c r="L609" s="128"/>
      <c r="M609" s="128"/>
      <c r="N609" s="128"/>
      <c r="O609" s="128"/>
      <c r="P609" s="128"/>
      <c r="Q609" s="128"/>
      <c r="R609" s="128"/>
    </row>
    <row r="610" spans="1:18" x14ac:dyDescent="0.25">
      <c r="A610" s="114"/>
      <c r="B610" s="114"/>
      <c r="G610" s="123"/>
      <c r="H610" s="123"/>
      <c r="I610" s="123"/>
      <c r="K610" s="128"/>
      <c r="L610" s="128"/>
      <c r="M610" s="128"/>
      <c r="N610" s="128"/>
      <c r="O610" s="128"/>
      <c r="P610" s="128"/>
      <c r="Q610" s="128"/>
      <c r="R610" s="128"/>
    </row>
    <row r="611" spans="1:18" x14ac:dyDescent="0.25">
      <c r="A611" s="114"/>
      <c r="B611" s="114"/>
      <c r="G611" s="123"/>
      <c r="H611" s="123"/>
      <c r="I611" s="123"/>
      <c r="K611" s="128"/>
      <c r="L611" s="128"/>
      <c r="M611" s="128"/>
      <c r="N611" s="128"/>
      <c r="O611" s="128"/>
      <c r="P611" s="128"/>
      <c r="Q611" s="128"/>
      <c r="R611" s="128"/>
    </row>
    <row r="612" spans="1:18" x14ac:dyDescent="0.25">
      <c r="A612" s="114"/>
      <c r="B612" s="114"/>
      <c r="G612" s="123"/>
      <c r="H612" s="123"/>
      <c r="I612" s="123"/>
      <c r="K612" s="128"/>
      <c r="L612" s="128"/>
      <c r="M612" s="128"/>
      <c r="N612" s="128"/>
      <c r="O612" s="128"/>
      <c r="P612" s="128"/>
      <c r="Q612" s="128"/>
      <c r="R612" s="128"/>
    </row>
    <row r="613" spans="1:18" x14ac:dyDescent="0.25">
      <c r="A613" s="114"/>
      <c r="B613" s="114"/>
      <c r="G613" s="123"/>
      <c r="H613" s="123"/>
      <c r="I613" s="123"/>
      <c r="K613" s="128"/>
      <c r="L613" s="128"/>
      <c r="M613" s="128"/>
      <c r="N613" s="128"/>
      <c r="O613" s="128"/>
      <c r="P613" s="128"/>
      <c r="Q613" s="128"/>
      <c r="R613" s="128"/>
    </row>
    <row r="614" spans="1:18" x14ac:dyDescent="0.25">
      <c r="A614" s="114"/>
      <c r="B614" s="114"/>
      <c r="G614" s="123"/>
      <c r="H614" s="123"/>
      <c r="I614" s="123"/>
      <c r="K614" s="128"/>
      <c r="L614" s="128"/>
      <c r="M614" s="128"/>
      <c r="N614" s="128"/>
      <c r="O614" s="128"/>
      <c r="P614" s="128"/>
      <c r="Q614" s="128"/>
      <c r="R614" s="128"/>
    </row>
    <row r="615" spans="1:18" x14ac:dyDescent="0.25">
      <c r="A615" s="114"/>
      <c r="B615" s="114"/>
      <c r="G615" s="123"/>
      <c r="H615" s="123"/>
      <c r="I615" s="123"/>
      <c r="K615" s="128"/>
      <c r="L615" s="128"/>
      <c r="M615" s="128"/>
      <c r="N615" s="128"/>
      <c r="O615" s="128"/>
      <c r="P615" s="128"/>
      <c r="Q615" s="128"/>
      <c r="R615" s="128"/>
    </row>
    <row r="616" spans="1:18" x14ac:dyDescent="0.25">
      <c r="A616" s="114"/>
      <c r="B616" s="114"/>
      <c r="G616" s="123"/>
      <c r="H616" s="123"/>
      <c r="I616" s="123"/>
      <c r="K616" s="128"/>
      <c r="L616" s="128"/>
      <c r="M616" s="128"/>
      <c r="N616" s="128"/>
      <c r="O616" s="128"/>
      <c r="P616" s="128"/>
      <c r="Q616" s="128"/>
      <c r="R616" s="128"/>
    </row>
    <row r="617" spans="1:18" x14ac:dyDescent="0.25">
      <c r="A617" s="114"/>
      <c r="B617" s="114"/>
      <c r="G617" s="123"/>
      <c r="H617" s="123"/>
      <c r="I617" s="123"/>
      <c r="K617" s="128"/>
      <c r="L617" s="128"/>
      <c r="M617" s="128"/>
      <c r="N617" s="128"/>
      <c r="O617" s="128"/>
      <c r="P617" s="128"/>
      <c r="Q617" s="128"/>
      <c r="R617" s="128"/>
    </row>
    <row r="618" spans="1:18" x14ac:dyDescent="0.25">
      <c r="A618" s="114"/>
      <c r="B618" s="114"/>
      <c r="G618" s="123"/>
      <c r="H618" s="123"/>
      <c r="I618" s="123"/>
      <c r="K618" s="128"/>
      <c r="L618" s="128"/>
      <c r="M618" s="128"/>
      <c r="N618" s="128"/>
      <c r="O618" s="128"/>
      <c r="P618" s="128"/>
      <c r="Q618" s="128"/>
      <c r="R618" s="128"/>
    </row>
    <row r="619" spans="1:18" x14ac:dyDescent="0.25">
      <c r="A619" s="114"/>
      <c r="B619" s="114"/>
      <c r="G619" s="123"/>
      <c r="H619" s="123"/>
      <c r="I619" s="123"/>
      <c r="K619" s="128"/>
      <c r="L619" s="128"/>
      <c r="M619" s="128"/>
      <c r="N619" s="128"/>
      <c r="O619" s="128"/>
      <c r="P619" s="128"/>
      <c r="Q619" s="128"/>
      <c r="R619" s="128"/>
    </row>
    <row r="620" spans="1:18" x14ac:dyDescent="0.25">
      <c r="A620" s="114"/>
      <c r="B620" s="114"/>
      <c r="G620" s="123"/>
      <c r="H620" s="123"/>
      <c r="I620" s="123"/>
      <c r="K620" s="128"/>
      <c r="L620" s="128"/>
      <c r="M620" s="128"/>
      <c r="N620" s="128"/>
      <c r="O620" s="128"/>
      <c r="P620" s="128"/>
      <c r="Q620" s="128"/>
      <c r="R620" s="128"/>
    </row>
    <row r="621" spans="1:18" x14ac:dyDescent="0.25">
      <c r="A621" s="114"/>
      <c r="B621" s="114"/>
      <c r="G621" s="123"/>
      <c r="H621" s="123"/>
      <c r="I621" s="123"/>
      <c r="K621" s="128"/>
      <c r="L621" s="128"/>
      <c r="M621" s="128"/>
      <c r="N621" s="128"/>
      <c r="O621" s="128"/>
      <c r="P621" s="128"/>
      <c r="Q621" s="128"/>
      <c r="R621" s="128"/>
    </row>
    <row r="622" spans="1:18" x14ac:dyDescent="0.25">
      <c r="A622" s="114"/>
      <c r="B622" s="114"/>
      <c r="G622" s="123"/>
      <c r="H622" s="123"/>
      <c r="I622" s="123"/>
      <c r="K622" s="128"/>
      <c r="L622" s="128"/>
      <c r="M622" s="128"/>
      <c r="N622" s="128"/>
      <c r="O622" s="128"/>
      <c r="P622" s="128"/>
      <c r="Q622" s="128"/>
      <c r="R622" s="128"/>
    </row>
    <row r="623" spans="1:18" x14ac:dyDescent="0.25">
      <c r="A623" s="114"/>
      <c r="B623" s="114"/>
      <c r="G623" s="123"/>
      <c r="H623" s="123"/>
      <c r="I623" s="123"/>
      <c r="K623" s="128"/>
      <c r="L623" s="128"/>
      <c r="M623" s="128"/>
      <c r="N623" s="128"/>
      <c r="O623" s="128"/>
      <c r="P623" s="128"/>
      <c r="Q623" s="128"/>
      <c r="R623" s="128"/>
    </row>
    <row r="624" spans="1:18" x14ac:dyDescent="0.25">
      <c r="A624" s="114"/>
      <c r="B624" s="114"/>
      <c r="G624" s="123"/>
      <c r="H624" s="123"/>
      <c r="I624" s="123"/>
      <c r="K624" s="128"/>
      <c r="L624" s="128"/>
      <c r="M624" s="128"/>
      <c r="N624" s="128"/>
      <c r="O624" s="128"/>
      <c r="P624" s="128"/>
      <c r="Q624" s="128"/>
      <c r="R624" s="128"/>
    </row>
    <row r="625" spans="1:18" x14ac:dyDescent="0.25">
      <c r="A625" s="114"/>
      <c r="B625" s="114"/>
      <c r="G625" s="123"/>
      <c r="H625" s="123"/>
      <c r="I625" s="123"/>
      <c r="K625" s="128"/>
      <c r="L625" s="128"/>
      <c r="M625" s="128"/>
      <c r="N625" s="128"/>
      <c r="O625" s="128"/>
      <c r="P625" s="128"/>
      <c r="Q625" s="128"/>
      <c r="R625" s="128"/>
    </row>
    <row r="626" spans="1:18" x14ac:dyDescent="0.25">
      <c r="A626" s="114"/>
      <c r="B626" s="114"/>
      <c r="G626" s="123"/>
      <c r="H626" s="123"/>
      <c r="I626" s="123"/>
      <c r="K626" s="128"/>
      <c r="L626" s="128"/>
      <c r="M626" s="128"/>
      <c r="N626" s="128"/>
      <c r="O626" s="128"/>
      <c r="P626" s="128"/>
      <c r="Q626" s="128"/>
      <c r="R626" s="128"/>
    </row>
    <row r="627" spans="1:18" x14ac:dyDescent="0.25">
      <c r="A627" s="114"/>
      <c r="B627" s="114"/>
      <c r="G627" s="123"/>
      <c r="H627" s="123"/>
      <c r="I627" s="123"/>
      <c r="K627" s="128"/>
      <c r="L627" s="128"/>
      <c r="M627" s="128"/>
      <c r="N627" s="128"/>
      <c r="O627" s="128"/>
      <c r="P627" s="128"/>
      <c r="Q627" s="128"/>
      <c r="R627" s="128"/>
    </row>
    <row r="628" spans="1:18" x14ac:dyDescent="0.25">
      <c r="A628" s="114"/>
      <c r="B628" s="114"/>
      <c r="G628" s="123"/>
      <c r="H628" s="123"/>
      <c r="I628" s="123"/>
      <c r="K628" s="128"/>
      <c r="L628" s="128"/>
      <c r="M628" s="128"/>
      <c r="N628" s="128"/>
      <c r="O628" s="128"/>
      <c r="P628" s="128"/>
      <c r="Q628" s="128"/>
      <c r="R628" s="128"/>
    </row>
    <row r="629" spans="1:18" x14ac:dyDescent="0.25">
      <c r="A629" s="114"/>
      <c r="B629" s="114"/>
      <c r="G629" s="123"/>
      <c r="H629" s="123"/>
      <c r="I629" s="123"/>
      <c r="K629" s="128"/>
      <c r="L629" s="128"/>
      <c r="M629" s="128"/>
      <c r="N629" s="128"/>
      <c r="O629" s="128"/>
      <c r="P629" s="128"/>
      <c r="Q629" s="128"/>
      <c r="R629" s="128"/>
    </row>
    <row r="630" spans="1:18" x14ac:dyDescent="0.25">
      <c r="A630" s="114"/>
      <c r="B630" s="114"/>
      <c r="G630" s="123"/>
      <c r="H630" s="123"/>
      <c r="I630" s="123"/>
      <c r="K630" s="128"/>
      <c r="L630" s="128"/>
      <c r="M630" s="128"/>
      <c r="N630" s="128"/>
      <c r="O630" s="128"/>
      <c r="P630" s="128"/>
      <c r="Q630" s="128"/>
      <c r="R630" s="128"/>
    </row>
    <row r="631" spans="1:18" x14ac:dyDescent="0.25">
      <c r="A631" s="114"/>
      <c r="B631" s="114"/>
      <c r="G631" s="123"/>
      <c r="H631" s="123"/>
      <c r="I631" s="123"/>
      <c r="K631" s="128"/>
      <c r="L631" s="128"/>
      <c r="M631" s="128"/>
      <c r="N631" s="128"/>
      <c r="O631" s="128"/>
      <c r="P631" s="128"/>
      <c r="Q631" s="128"/>
      <c r="R631" s="128"/>
    </row>
    <row r="632" spans="1:18" x14ac:dyDescent="0.25">
      <c r="A632" s="114"/>
      <c r="B632" s="114"/>
      <c r="G632" s="123"/>
      <c r="H632" s="123"/>
      <c r="I632" s="123"/>
      <c r="K632" s="128"/>
      <c r="L632" s="128"/>
      <c r="M632" s="128"/>
      <c r="N632" s="128"/>
      <c r="O632" s="128"/>
      <c r="P632" s="128"/>
      <c r="Q632" s="128"/>
      <c r="R632" s="128"/>
    </row>
    <row r="633" spans="1:18" x14ac:dyDescent="0.25">
      <c r="A633" s="114"/>
      <c r="B633" s="114"/>
      <c r="G633" s="123"/>
      <c r="H633" s="123"/>
      <c r="I633" s="123"/>
      <c r="K633" s="128"/>
      <c r="L633" s="128"/>
      <c r="M633" s="128"/>
      <c r="N633" s="128"/>
      <c r="O633" s="128"/>
      <c r="P633" s="128"/>
      <c r="Q633" s="128"/>
      <c r="R633" s="128"/>
    </row>
    <row r="634" spans="1:18" x14ac:dyDescent="0.25">
      <c r="A634" s="114"/>
      <c r="B634" s="114"/>
      <c r="G634" s="123"/>
      <c r="H634" s="123"/>
      <c r="I634" s="123"/>
      <c r="K634" s="128"/>
      <c r="L634" s="128"/>
      <c r="M634" s="128"/>
      <c r="N634" s="128"/>
      <c r="O634" s="128"/>
      <c r="P634" s="128"/>
      <c r="Q634" s="128"/>
      <c r="R634" s="128"/>
    </row>
    <row r="635" spans="1:18" x14ac:dyDescent="0.25">
      <c r="A635" s="114"/>
      <c r="B635" s="114"/>
      <c r="G635" s="123"/>
      <c r="H635" s="123"/>
      <c r="I635" s="123"/>
      <c r="K635" s="128"/>
      <c r="L635" s="128"/>
      <c r="M635" s="128"/>
      <c r="N635" s="128"/>
      <c r="O635" s="128"/>
      <c r="P635" s="128"/>
      <c r="Q635" s="128"/>
      <c r="R635" s="128"/>
    </row>
    <row r="636" spans="1:18" x14ac:dyDescent="0.25">
      <c r="A636" s="114"/>
      <c r="B636" s="114"/>
      <c r="G636" s="123"/>
      <c r="H636" s="123"/>
      <c r="I636" s="123"/>
      <c r="K636" s="128"/>
      <c r="L636" s="128"/>
      <c r="M636" s="128"/>
      <c r="N636" s="128"/>
      <c r="O636" s="128"/>
      <c r="P636" s="128"/>
      <c r="Q636" s="128"/>
      <c r="R636" s="128"/>
    </row>
    <row r="637" spans="1:18" x14ac:dyDescent="0.25">
      <c r="A637" s="114"/>
      <c r="B637" s="114"/>
      <c r="G637" s="123"/>
      <c r="H637" s="123"/>
      <c r="I637" s="123"/>
      <c r="K637" s="128"/>
      <c r="L637" s="128"/>
      <c r="M637" s="128"/>
      <c r="N637" s="128"/>
      <c r="O637" s="128"/>
      <c r="P637" s="128"/>
      <c r="Q637" s="128"/>
      <c r="R637" s="128"/>
    </row>
    <row r="638" spans="1:18" x14ac:dyDescent="0.25">
      <c r="A638" s="114"/>
      <c r="B638" s="114"/>
      <c r="G638" s="123"/>
      <c r="H638" s="123"/>
      <c r="I638" s="123"/>
      <c r="K638" s="128"/>
      <c r="L638" s="128"/>
      <c r="M638" s="128"/>
      <c r="N638" s="128"/>
      <c r="O638" s="128"/>
      <c r="P638" s="128"/>
      <c r="Q638" s="128"/>
      <c r="R638" s="128"/>
    </row>
    <row r="639" spans="1:18" x14ac:dyDescent="0.25">
      <c r="A639" s="114"/>
      <c r="B639" s="114"/>
      <c r="G639" s="123"/>
      <c r="H639" s="123"/>
      <c r="I639" s="123"/>
      <c r="K639" s="128"/>
      <c r="L639" s="128"/>
      <c r="M639" s="128"/>
      <c r="N639" s="128"/>
      <c r="O639" s="128"/>
      <c r="P639" s="128"/>
      <c r="Q639" s="128"/>
      <c r="R639" s="128"/>
    </row>
    <row r="640" spans="1:18" x14ac:dyDescent="0.25">
      <c r="A640" s="114"/>
      <c r="B640" s="114"/>
      <c r="G640" s="123"/>
      <c r="H640" s="123"/>
      <c r="I640" s="123"/>
      <c r="K640" s="128"/>
      <c r="L640" s="128"/>
      <c r="M640" s="128"/>
      <c r="N640" s="128"/>
      <c r="O640" s="128"/>
      <c r="P640" s="128"/>
      <c r="Q640" s="128"/>
      <c r="R640" s="128"/>
    </row>
    <row r="641" spans="1:18" x14ac:dyDescent="0.25">
      <c r="A641" s="114"/>
      <c r="B641" s="114"/>
      <c r="G641" s="123"/>
      <c r="H641" s="123"/>
      <c r="I641" s="123"/>
      <c r="K641" s="128"/>
      <c r="L641" s="128"/>
      <c r="M641" s="128"/>
      <c r="N641" s="128"/>
      <c r="O641" s="128"/>
      <c r="P641" s="128"/>
      <c r="Q641" s="128"/>
      <c r="R641" s="128"/>
    </row>
    <row r="642" spans="1:18" x14ac:dyDescent="0.25">
      <c r="A642" s="114"/>
      <c r="B642" s="114"/>
      <c r="G642" s="123"/>
      <c r="H642" s="123"/>
      <c r="I642" s="123"/>
      <c r="K642" s="128"/>
      <c r="L642" s="128"/>
      <c r="M642" s="128"/>
      <c r="N642" s="128"/>
      <c r="O642" s="128"/>
      <c r="P642" s="128"/>
      <c r="Q642" s="128"/>
      <c r="R642" s="128"/>
    </row>
    <row r="643" spans="1:18" x14ac:dyDescent="0.25">
      <c r="A643" s="114"/>
      <c r="B643" s="114"/>
      <c r="G643" s="123"/>
      <c r="H643" s="123"/>
      <c r="I643" s="123"/>
      <c r="K643" s="128"/>
      <c r="L643" s="128"/>
      <c r="M643" s="128"/>
      <c r="N643" s="128"/>
      <c r="O643" s="128"/>
      <c r="P643" s="128"/>
      <c r="Q643" s="128"/>
      <c r="R643" s="128"/>
    </row>
    <row r="644" spans="1:18" x14ac:dyDescent="0.25">
      <c r="A644" s="114"/>
      <c r="B644" s="114"/>
      <c r="G644" s="123"/>
      <c r="H644" s="123"/>
      <c r="I644" s="123"/>
      <c r="K644" s="128"/>
      <c r="L644" s="128"/>
      <c r="M644" s="128"/>
      <c r="N644" s="128"/>
      <c r="O644" s="128"/>
      <c r="P644" s="128"/>
      <c r="Q644" s="128"/>
      <c r="R644" s="128"/>
    </row>
    <row r="645" spans="1:18" x14ac:dyDescent="0.25">
      <c r="A645" s="114"/>
      <c r="B645" s="114"/>
      <c r="G645" s="123"/>
      <c r="H645" s="123"/>
      <c r="I645" s="123"/>
      <c r="K645" s="128"/>
      <c r="L645" s="128"/>
      <c r="M645" s="128"/>
      <c r="N645" s="128"/>
      <c r="O645" s="128"/>
      <c r="P645" s="128"/>
      <c r="Q645" s="128"/>
      <c r="R645" s="128"/>
    </row>
    <row r="646" spans="1:18" x14ac:dyDescent="0.25">
      <c r="A646" s="114"/>
      <c r="B646" s="114"/>
      <c r="G646" s="123"/>
      <c r="H646" s="123"/>
      <c r="I646" s="123"/>
      <c r="K646" s="128"/>
      <c r="L646" s="128"/>
      <c r="M646" s="128"/>
      <c r="N646" s="128"/>
      <c r="O646" s="128"/>
      <c r="P646" s="128"/>
      <c r="Q646" s="128"/>
      <c r="R646" s="128"/>
    </row>
    <row r="647" spans="1:18" x14ac:dyDescent="0.25">
      <c r="A647" s="114"/>
      <c r="B647" s="114"/>
      <c r="G647" s="123"/>
      <c r="H647" s="123"/>
      <c r="I647" s="123"/>
      <c r="K647" s="128"/>
      <c r="L647" s="128"/>
      <c r="M647" s="128"/>
      <c r="N647" s="128"/>
      <c r="O647" s="128"/>
      <c r="P647" s="128"/>
      <c r="Q647" s="128"/>
      <c r="R647" s="128"/>
    </row>
    <row r="648" spans="1:18" x14ac:dyDescent="0.25">
      <c r="A648" s="114"/>
      <c r="B648" s="114"/>
      <c r="G648" s="123"/>
      <c r="H648" s="123"/>
      <c r="I648" s="123"/>
      <c r="K648" s="128"/>
      <c r="L648" s="128"/>
      <c r="M648" s="128"/>
      <c r="N648" s="128"/>
      <c r="O648" s="128"/>
      <c r="P648" s="128"/>
      <c r="Q648" s="128"/>
      <c r="R648" s="128"/>
    </row>
    <row r="649" spans="1:18" x14ac:dyDescent="0.25">
      <c r="A649" s="114"/>
      <c r="B649" s="114"/>
      <c r="G649" s="123"/>
      <c r="H649" s="123"/>
      <c r="I649" s="123"/>
      <c r="K649" s="128"/>
      <c r="L649" s="128"/>
      <c r="M649" s="128"/>
      <c r="N649" s="128"/>
      <c r="O649" s="128"/>
      <c r="P649" s="128"/>
      <c r="Q649" s="128"/>
      <c r="R649" s="128"/>
    </row>
    <row r="650" spans="1:18" x14ac:dyDescent="0.25">
      <c r="A650" s="114"/>
      <c r="B650" s="114"/>
      <c r="G650" s="123"/>
      <c r="H650" s="123"/>
      <c r="I650" s="123"/>
      <c r="K650" s="128"/>
      <c r="L650" s="128"/>
      <c r="M650" s="128"/>
      <c r="N650" s="128"/>
      <c r="O650" s="128"/>
      <c r="P650" s="128"/>
      <c r="Q650" s="128"/>
      <c r="R650" s="128"/>
    </row>
    <row r="651" spans="1:18" x14ac:dyDescent="0.25">
      <c r="A651" s="114"/>
      <c r="B651" s="114"/>
      <c r="G651" s="123"/>
      <c r="H651" s="123"/>
      <c r="I651" s="123"/>
      <c r="K651" s="128"/>
      <c r="L651" s="128"/>
      <c r="M651" s="128"/>
      <c r="N651" s="128"/>
      <c r="O651" s="128"/>
      <c r="P651" s="128"/>
      <c r="Q651" s="128"/>
      <c r="R651" s="128"/>
    </row>
    <row r="652" spans="1:18" x14ac:dyDescent="0.25">
      <c r="A652" s="114"/>
      <c r="B652" s="114"/>
      <c r="G652" s="123"/>
      <c r="H652" s="123"/>
      <c r="I652" s="123"/>
      <c r="K652" s="128"/>
      <c r="L652" s="128"/>
      <c r="M652" s="128"/>
      <c r="N652" s="128"/>
      <c r="O652" s="128"/>
      <c r="P652" s="128"/>
      <c r="Q652" s="128"/>
      <c r="R652" s="128"/>
    </row>
    <row r="653" spans="1:18" x14ac:dyDescent="0.25">
      <c r="A653" s="114"/>
      <c r="B653" s="114"/>
      <c r="G653" s="123"/>
      <c r="H653" s="123"/>
      <c r="I653" s="123"/>
      <c r="K653" s="128"/>
      <c r="L653" s="128"/>
      <c r="M653" s="128"/>
      <c r="N653" s="128"/>
      <c r="O653" s="128"/>
      <c r="P653" s="128"/>
      <c r="Q653" s="128"/>
      <c r="R653" s="128"/>
    </row>
    <row r="654" spans="1:18" x14ac:dyDescent="0.25">
      <c r="A654" s="114"/>
      <c r="B654" s="114"/>
      <c r="G654" s="123"/>
      <c r="H654" s="123"/>
      <c r="I654" s="123"/>
      <c r="K654" s="128"/>
      <c r="L654" s="128"/>
      <c r="M654" s="128"/>
      <c r="N654" s="128"/>
      <c r="O654" s="128"/>
      <c r="P654" s="128"/>
      <c r="Q654" s="128"/>
      <c r="R654" s="128"/>
    </row>
    <row r="655" spans="1:18" x14ac:dyDescent="0.25">
      <c r="A655" s="114"/>
      <c r="B655" s="114"/>
      <c r="G655" s="123"/>
      <c r="H655" s="123"/>
      <c r="I655" s="123"/>
      <c r="K655" s="128"/>
      <c r="L655" s="128"/>
      <c r="M655" s="128"/>
      <c r="N655" s="128"/>
      <c r="O655" s="128"/>
      <c r="P655" s="128"/>
      <c r="Q655" s="128"/>
      <c r="R655" s="128"/>
    </row>
    <row r="656" spans="1:18" x14ac:dyDescent="0.25">
      <c r="A656" s="114"/>
      <c r="B656" s="114"/>
      <c r="G656" s="123"/>
      <c r="H656" s="123"/>
      <c r="I656" s="123"/>
      <c r="K656" s="128"/>
      <c r="L656" s="128"/>
      <c r="M656" s="128"/>
      <c r="N656" s="128"/>
      <c r="O656" s="128"/>
      <c r="P656" s="128"/>
      <c r="Q656" s="128"/>
      <c r="R656" s="128"/>
    </row>
    <row r="657" spans="1:18" x14ac:dyDescent="0.25">
      <c r="A657" s="114"/>
      <c r="B657" s="114"/>
      <c r="G657" s="123"/>
      <c r="H657" s="123"/>
      <c r="I657" s="123"/>
      <c r="K657" s="128"/>
      <c r="L657" s="128"/>
      <c r="M657" s="128"/>
      <c r="N657" s="128"/>
      <c r="O657" s="128"/>
      <c r="P657" s="128"/>
      <c r="Q657" s="128"/>
      <c r="R657" s="128"/>
    </row>
    <row r="658" spans="1:18" x14ac:dyDescent="0.25">
      <c r="A658" s="114"/>
      <c r="B658" s="114"/>
      <c r="G658" s="123"/>
      <c r="H658" s="123"/>
      <c r="I658" s="123"/>
      <c r="K658" s="128"/>
      <c r="L658" s="128"/>
      <c r="M658" s="128"/>
      <c r="N658" s="128"/>
      <c r="O658" s="128"/>
      <c r="P658" s="128"/>
      <c r="Q658" s="128"/>
      <c r="R658" s="128"/>
    </row>
    <row r="659" spans="1:18" x14ac:dyDescent="0.25">
      <c r="A659" s="114"/>
      <c r="B659" s="114"/>
      <c r="G659" s="123"/>
      <c r="H659" s="123"/>
      <c r="I659" s="123"/>
      <c r="K659" s="128"/>
      <c r="L659" s="128"/>
      <c r="M659" s="128"/>
      <c r="N659" s="128"/>
      <c r="O659" s="128"/>
      <c r="P659" s="128"/>
      <c r="Q659" s="128"/>
      <c r="R659" s="128"/>
    </row>
    <row r="660" spans="1:18" x14ac:dyDescent="0.25">
      <c r="A660" s="114"/>
      <c r="B660" s="114"/>
      <c r="G660" s="123"/>
      <c r="H660" s="123"/>
      <c r="I660" s="123"/>
      <c r="K660" s="128"/>
      <c r="L660" s="128"/>
      <c r="M660" s="128"/>
      <c r="N660" s="128"/>
      <c r="O660" s="128"/>
      <c r="P660" s="128"/>
      <c r="Q660" s="128"/>
      <c r="R660" s="128"/>
    </row>
    <row r="661" spans="1:18" x14ac:dyDescent="0.25">
      <c r="A661" s="114"/>
      <c r="B661" s="114"/>
      <c r="G661" s="123"/>
      <c r="H661" s="123"/>
      <c r="I661" s="123"/>
      <c r="K661" s="128"/>
      <c r="L661" s="128"/>
      <c r="M661" s="128"/>
      <c r="N661" s="128"/>
      <c r="O661" s="128"/>
      <c r="P661" s="128"/>
      <c r="Q661" s="128"/>
      <c r="R661" s="128"/>
    </row>
    <row r="662" spans="1:18" x14ac:dyDescent="0.25">
      <c r="A662" s="114"/>
      <c r="B662" s="114"/>
      <c r="G662" s="123"/>
      <c r="H662" s="123"/>
      <c r="I662" s="123"/>
      <c r="K662" s="128"/>
      <c r="L662" s="128"/>
      <c r="M662" s="128"/>
      <c r="N662" s="128"/>
      <c r="O662" s="128"/>
      <c r="P662" s="128"/>
      <c r="Q662" s="128"/>
      <c r="R662" s="128"/>
    </row>
    <row r="663" spans="1:18" x14ac:dyDescent="0.25">
      <c r="A663" s="114"/>
      <c r="B663" s="114"/>
      <c r="G663" s="123"/>
      <c r="H663" s="123"/>
      <c r="I663" s="123"/>
    </row>
    <row r="664" spans="1:18" x14ac:dyDescent="0.25">
      <c r="A664" s="114"/>
      <c r="B664" s="114"/>
      <c r="G664" s="123"/>
      <c r="H664" s="123"/>
      <c r="I664" s="123"/>
    </row>
    <row r="665" spans="1:18" x14ac:dyDescent="0.25">
      <c r="A665" s="114"/>
      <c r="B665" s="114"/>
      <c r="G665" s="123"/>
      <c r="H665" s="123"/>
      <c r="I665" s="123"/>
    </row>
    <row r="666" spans="1:18" x14ac:dyDescent="0.25">
      <c r="A666" s="114"/>
      <c r="B666" s="114"/>
      <c r="G666" s="123"/>
      <c r="H666" s="123"/>
      <c r="I666" s="123"/>
    </row>
    <row r="667" spans="1:18" x14ac:dyDescent="0.25">
      <c r="A667" s="114"/>
      <c r="B667" s="114"/>
      <c r="G667" s="123"/>
      <c r="H667" s="123"/>
      <c r="I667" s="123"/>
    </row>
    <row r="668" spans="1:18" x14ac:dyDescent="0.25">
      <c r="A668" s="114"/>
      <c r="B668" s="114"/>
      <c r="G668" s="123"/>
      <c r="H668" s="123"/>
      <c r="I668" s="123"/>
    </row>
    <row r="669" spans="1:18" x14ac:dyDescent="0.25">
      <c r="A669" s="114"/>
      <c r="B669" s="114"/>
      <c r="G669" s="123"/>
      <c r="H669" s="123"/>
      <c r="I669" s="123"/>
    </row>
    <row r="670" spans="1:18" x14ac:dyDescent="0.25">
      <c r="A670" s="114"/>
      <c r="B670" s="114"/>
      <c r="G670" s="123"/>
      <c r="H670" s="123"/>
      <c r="I670" s="123"/>
    </row>
    <row r="671" spans="1:18" x14ac:dyDescent="0.25">
      <c r="A671" s="114"/>
      <c r="B671" s="114"/>
      <c r="G671" s="123"/>
      <c r="H671" s="123"/>
      <c r="I671" s="123"/>
    </row>
    <row r="672" spans="1:18" x14ac:dyDescent="0.25">
      <c r="A672" s="114"/>
      <c r="B672" s="114"/>
      <c r="G672" s="123"/>
      <c r="H672" s="123"/>
      <c r="I672" s="123"/>
    </row>
    <row r="673" spans="1:9" x14ac:dyDescent="0.25">
      <c r="A673" s="114"/>
      <c r="B673" s="114"/>
      <c r="G673" s="123"/>
      <c r="H673" s="123"/>
      <c r="I673" s="123"/>
    </row>
    <row r="674" spans="1:9" x14ac:dyDescent="0.25">
      <c r="A674" s="114"/>
      <c r="B674" s="114"/>
      <c r="G674" s="123"/>
      <c r="H674" s="123"/>
      <c r="I674" s="123"/>
    </row>
    <row r="675" spans="1:9" x14ac:dyDescent="0.25">
      <c r="A675" s="114"/>
      <c r="B675" s="114"/>
      <c r="G675" s="123"/>
      <c r="H675" s="123"/>
      <c r="I675" s="123"/>
    </row>
    <row r="676" spans="1:9" x14ac:dyDescent="0.25">
      <c r="A676" s="114"/>
      <c r="B676" s="114"/>
      <c r="G676" s="123"/>
      <c r="H676" s="123"/>
      <c r="I676" s="123"/>
    </row>
    <row r="677" spans="1:9" x14ac:dyDescent="0.25">
      <c r="A677" s="114"/>
      <c r="B677" s="114"/>
      <c r="G677" s="123"/>
      <c r="H677" s="123"/>
      <c r="I677" s="123"/>
    </row>
    <row r="678" spans="1:9" x14ac:dyDescent="0.25">
      <c r="A678" s="114"/>
      <c r="B678" s="114"/>
      <c r="G678" s="123"/>
      <c r="H678" s="123"/>
      <c r="I678" s="123"/>
    </row>
    <row r="679" spans="1:9" x14ac:dyDescent="0.25">
      <c r="A679" s="114"/>
      <c r="B679" s="114"/>
      <c r="G679" s="123"/>
      <c r="H679" s="123"/>
      <c r="I679" s="123"/>
    </row>
    <row r="680" spans="1:9" x14ac:dyDescent="0.25">
      <c r="A680" s="114"/>
      <c r="B680" s="114"/>
      <c r="G680" s="123"/>
      <c r="H680" s="123"/>
      <c r="I680" s="123"/>
    </row>
    <row r="681" spans="1:9" x14ac:dyDescent="0.25">
      <c r="A681" s="114"/>
      <c r="B681" s="114"/>
      <c r="G681" s="123"/>
      <c r="H681" s="123"/>
      <c r="I681" s="123"/>
    </row>
    <row r="682" spans="1:9" x14ac:dyDescent="0.25">
      <c r="A682" s="114"/>
      <c r="B682" s="114"/>
      <c r="G682" s="123"/>
      <c r="H682" s="123"/>
      <c r="I682" s="123"/>
    </row>
    <row r="683" spans="1:9" x14ac:dyDescent="0.25">
      <c r="A683" s="114"/>
      <c r="B683" s="114"/>
      <c r="G683" s="123"/>
      <c r="H683" s="123"/>
      <c r="I683" s="123"/>
    </row>
    <row r="684" spans="1:9" x14ac:dyDescent="0.25">
      <c r="A684" s="114"/>
      <c r="B684" s="114"/>
      <c r="G684" s="123"/>
      <c r="H684" s="123"/>
      <c r="I684" s="123"/>
    </row>
    <row r="685" spans="1:9" x14ac:dyDescent="0.25">
      <c r="A685" s="114"/>
      <c r="B685" s="114"/>
      <c r="G685" s="123"/>
      <c r="H685" s="123"/>
      <c r="I685" s="123"/>
    </row>
    <row r="686" spans="1:9" x14ac:dyDescent="0.25">
      <c r="A686" s="114"/>
      <c r="B686" s="114"/>
      <c r="G686" s="123"/>
      <c r="H686" s="123"/>
      <c r="I686" s="123"/>
    </row>
    <row r="687" spans="1:9" x14ac:dyDescent="0.25">
      <c r="A687" s="114"/>
      <c r="B687" s="114"/>
      <c r="G687" s="123"/>
      <c r="H687" s="123"/>
      <c r="I687" s="123"/>
    </row>
    <row r="688" spans="1:9" x14ac:dyDescent="0.25">
      <c r="A688" s="114"/>
      <c r="B688" s="114"/>
      <c r="G688" s="123"/>
      <c r="H688" s="123"/>
      <c r="I688" s="123"/>
    </row>
    <row r="689" spans="1:9" x14ac:dyDescent="0.25">
      <c r="A689" s="114"/>
      <c r="B689" s="114"/>
      <c r="G689" s="123"/>
      <c r="H689" s="123"/>
      <c r="I689" s="123"/>
    </row>
    <row r="690" spans="1:9" x14ac:dyDescent="0.25">
      <c r="A690" s="114"/>
      <c r="B690" s="114"/>
      <c r="G690" s="123"/>
      <c r="H690" s="123"/>
      <c r="I690" s="123"/>
    </row>
    <row r="691" spans="1:9" x14ac:dyDescent="0.25">
      <c r="A691" s="114"/>
      <c r="B691" s="114"/>
      <c r="G691" s="123"/>
      <c r="H691" s="123"/>
      <c r="I691" s="123"/>
    </row>
    <row r="692" spans="1:9" x14ac:dyDescent="0.25">
      <c r="A692" s="114"/>
      <c r="B692" s="114"/>
      <c r="G692" s="123"/>
      <c r="H692" s="123"/>
      <c r="I692" s="123"/>
    </row>
    <row r="693" spans="1:9" x14ac:dyDescent="0.25">
      <c r="A693" s="114"/>
      <c r="B693" s="114"/>
      <c r="G693" s="123"/>
      <c r="H693" s="123"/>
      <c r="I693" s="123"/>
    </row>
    <row r="694" spans="1:9" x14ac:dyDescent="0.25">
      <c r="A694" s="114"/>
      <c r="B694" s="114"/>
      <c r="G694" s="123"/>
      <c r="H694" s="123"/>
      <c r="I694" s="123"/>
    </row>
    <row r="695" spans="1:9" x14ac:dyDescent="0.25">
      <c r="A695" s="114"/>
      <c r="B695" s="114"/>
      <c r="G695" s="123"/>
      <c r="H695" s="123"/>
      <c r="I695" s="123"/>
    </row>
    <row r="696" spans="1:9" x14ac:dyDescent="0.25">
      <c r="A696" s="114"/>
      <c r="B696" s="114"/>
      <c r="G696" s="123"/>
      <c r="H696" s="123"/>
      <c r="I696" s="123"/>
    </row>
    <row r="697" spans="1:9" x14ac:dyDescent="0.25">
      <c r="A697" s="114"/>
      <c r="B697" s="114"/>
      <c r="G697" s="123"/>
      <c r="H697" s="123"/>
      <c r="I697" s="123"/>
    </row>
    <row r="698" spans="1:9" x14ac:dyDescent="0.25">
      <c r="A698" s="114"/>
      <c r="B698" s="114"/>
      <c r="G698" s="123"/>
      <c r="H698" s="123"/>
      <c r="I698" s="123"/>
    </row>
    <row r="699" spans="1:9" x14ac:dyDescent="0.25">
      <c r="A699" s="114"/>
      <c r="B699" s="114"/>
      <c r="G699" s="123"/>
      <c r="H699" s="123"/>
      <c r="I699" s="123"/>
    </row>
    <row r="700" spans="1:9" x14ac:dyDescent="0.25">
      <c r="A700" s="114"/>
      <c r="B700" s="114"/>
      <c r="G700" s="123"/>
      <c r="H700" s="123"/>
      <c r="I700" s="123"/>
    </row>
    <row r="701" spans="1:9" x14ac:dyDescent="0.25">
      <c r="A701" s="114"/>
      <c r="B701" s="114"/>
      <c r="G701" s="123"/>
      <c r="H701" s="123"/>
      <c r="I701" s="123"/>
    </row>
    <row r="702" spans="1:9" x14ac:dyDescent="0.25">
      <c r="A702" s="114"/>
      <c r="B702" s="114"/>
      <c r="G702" s="123"/>
      <c r="H702" s="123"/>
      <c r="I702" s="123"/>
    </row>
    <row r="703" spans="1:9" x14ac:dyDescent="0.25">
      <c r="A703" s="114"/>
      <c r="B703" s="114"/>
      <c r="G703" s="123"/>
      <c r="H703" s="123"/>
      <c r="I703" s="123"/>
    </row>
    <row r="704" spans="1:9" x14ac:dyDescent="0.25">
      <c r="A704" s="114"/>
      <c r="B704" s="114"/>
      <c r="G704" s="123"/>
      <c r="H704" s="123"/>
      <c r="I704" s="123"/>
    </row>
    <row r="705" spans="1:9" x14ac:dyDescent="0.25">
      <c r="A705" s="114"/>
      <c r="B705" s="114"/>
      <c r="G705" s="123"/>
      <c r="H705" s="123"/>
      <c r="I705" s="123"/>
    </row>
    <row r="706" spans="1:9" x14ac:dyDescent="0.25">
      <c r="A706" s="114"/>
      <c r="B706" s="114"/>
      <c r="G706" s="123"/>
      <c r="H706" s="123"/>
      <c r="I706" s="123"/>
    </row>
    <row r="707" spans="1:9" x14ac:dyDescent="0.25">
      <c r="A707" s="114"/>
      <c r="B707" s="114"/>
      <c r="G707" s="123"/>
      <c r="H707" s="123"/>
      <c r="I707" s="123"/>
    </row>
    <row r="708" spans="1:9" x14ac:dyDescent="0.25">
      <c r="A708" s="114"/>
      <c r="B708" s="114"/>
      <c r="G708" s="123"/>
      <c r="H708" s="123"/>
      <c r="I708" s="123"/>
    </row>
    <row r="709" spans="1:9" x14ac:dyDescent="0.25">
      <c r="A709" s="114"/>
      <c r="B709" s="114"/>
      <c r="G709" s="123"/>
      <c r="H709" s="123"/>
      <c r="I709" s="123"/>
    </row>
    <row r="710" spans="1:9" x14ac:dyDescent="0.25">
      <c r="A710" s="114"/>
      <c r="B710" s="114"/>
      <c r="G710" s="123"/>
      <c r="H710" s="123"/>
      <c r="I710" s="123"/>
    </row>
    <row r="711" spans="1:9" x14ac:dyDescent="0.25">
      <c r="A711" s="114"/>
      <c r="B711" s="114"/>
      <c r="G711" s="123"/>
      <c r="H711" s="123"/>
      <c r="I711" s="123"/>
    </row>
    <row r="712" spans="1:9" x14ac:dyDescent="0.25">
      <c r="A712" s="114"/>
      <c r="B712" s="114"/>
      <c r="G712" s="123"/>
      <c r="H712" s="123"/>
      <c r="I712" s="123"/>
    </row>
    <row r="713" spans="1:9" x14ac:dyDescent="0.25">
      <c r="A713" s="114"/>
      <c r="B713" s="114"/>
      <c r="G713" s="123"/>
      <c r="H713" s="123"/>
      <c r="I713" s="123"/>
    </row>
    <row r="714" spans="1:9" x14ac:dyDescent="0.25">
      <c r="A714" s="114"/>
      <c r="B714" s="114"/>
      <c r="G714" s="123"/>
      <c r="H714" s="123"/>
      <c r="I714" s="123"/>
    </row>
    <row r="715" spans="1:9" x14ac:dyDescent="0.25">
      <c r="A715" s="114"/>
      <c r="B715" s="114"/>
      <c r="G715" s="123"/>
      <c r="H715" s="123"/>
      <c r="I715" s="123"/>
    </row>
    <row r="716" spans="1:9" x14ac:dyDescent="0.25">
      <c r="A716" s="114"/>
      <c r="B716" s="114"/>
      <c r="G716" s="123"/>
      <c r="H716" s="123"/>
      <c r="I716" s="123"/>
    </row>
    <row r="717" spans="1:9" x14ac:dyDescent="0.25">
      <c r="A717" s="114"/>
      <c r="B717" s="114"/>
      <c r="G717" s="123"/>
      <c r="H717" s="123"/>
      <c r="I717" s="123"/>
    </row>
    <row r="718" spans="1:9" x14ac:dyDescent="0.25">
      <c r="A718" s="114"/>
      <c r="B718" s="114"/>
      <c r="G718" s="123"/>
      <c r="H718" s="123"/>
      <c r="I718" s="123"/>
    </row>
    <row r="719" spans="1:9" x14ac:dyDescent="0.25">
      <c r="A719" s="114"/>
      <c r="B719" s="114"/>
      <c r="G719" s="123"/>
      <c r="H719" s="123"/>
      <c r="I719" s="123"/>
    </row>
    <row r="720" spans="1:9" x14ac:dyDescent="0.25">
      <c r="A720" s="114"/>
      <c r="B720" s="114"/>
      <c r="G720" s="123"/>
      <c r="H720" s="123"/>
      <c r="I720" s="123"/>
    </row>
    <row r="721" spans="1:9" x14ac:dyDescent="0.25">
      <c r="A721" s="114"/>
      <c r="B721" s="114"/>
      <c r="G721" s="123"/>
      <c r="H721" s="123"/>
      <c r="I721" s="123"/>
    </row>
    <row r="722" spans="1:9" x14ac:dyDescent="0.25">
      <c r="A722" s="114"/>
      <c r="B722" s="114"/>
      <c r="G722" s="123"/>
      <c r="H722" s="123"/>
      <c r="I722" s="123"/>
    </row>
    <row r="723" spans="1:9" x14ac:dyDescent="0.25">
      <c r="A723" s="114"/>
      <c r="B723" s="114"/>
      <c r="G723" s="123"/>
      <c r="H723" s="123"/>
      <c r="I723" s="123"/>
    </row>
    <row r="724" spans="1:9" x14ac:dyDescent="0.25">
      <c r="A724" s="114"/>
      <c r="B724" s="114"/>
      <c r="G724" s="123"/>
      <c r="H724" s="123"/>
      <c r="I724" s="123"/>
    </row>
    <row r="725" spans="1:9" x14ac:dyDescent="0.25">
      <c r="A725" s="114"/>
      <c r="B725" s="114"/>
      <c r="G725" s="123"/>
      <c r="H725" s="123"/>
      <c r="I725" s="123"/>
    </row>
    <row r="726" spans="1:9" x14ac:dyDescent="0.25">
      <c r="A726" s="114"/>
      <c r="B726" s="114"/>
      <c r="G726" s="123"/>
      <c r="H726" s="123"/>
      <c r="I726" s="123"/>
    </row>
    <row r="727" spans="1:9" x14ac:dyDescent="0.25">
      <c r="A727" s="114"/>
      <c r="B727" s="114"/>
      <c r="G727" s="123"/>
      <c r="H727" s="123"/>
      <c r="I727" s="123"/>
    </row>
    <row r="728" spans="1:9" x14ac:dyDescent="0.25">
      <c r="A728" s="114"/>
      <c r="B728" s="114"/>
      <c r="G728" s="123"/>
      <c r="H728" s="123"/>
      <c r="I728" s="123"/>
    </row>
    <row r="729" spans="1:9" x14ac:dyDescent="0.25">
      <c r="A729" s="114"/>
      <c r="B729" s="114"/>
      <c r="G729" s="123"/>
      <c r="H729" s="123"/>
      <c r="I729" s="123"/>
    </row>
    <row r="730" spans="1:9" x14ac:dyDescent="0.25">
      <c r="A730" s="114"/>
      <c r="B730" s="114"/>
      <c r="G730" s="123"/>
      <c r="H730" s="123"/>
      <c r="I730" s="123"/>
    </row>
    <row r="731" spans="1:9" x14ac:dyDescent="0.25">
      <c r="A731" s="114"/>
      <c r="B731" s="114"/>
      <c r="G731" s="123"/>
      <c r="H731" s="123"/>
      <c r="I731" s="123"/>
    </row>
    <row r="732" spans="1:9" x14ac:dyDescent="0.25">
      <c r="A732" s="114"/>
      <c r="B732" s="114"/>
      <c r="G732" s="123"/>
      <c r="H732" s="123"/>
      <c r="I732" s="123"/>
    </row>
    <row r="733" spans="1:9" x14ac:dyDescent="0.25">
      <c r="A733" s="114"/>
      <c r="B733" s="114"/>
      <c r="G733" s="123"/>
      <c r="H733" s="123"/>
      <c r="I733" s="123"/>
    </row>
    <row r="734" spans="1:9" x14ac:dyDescent="0.25">
      <c r="A734" s="114"/>
      <c r="B734" s="114"/>
      <c r="G734" s="123"/>
      <c r="H734" s="123"/>
      <c r="I734" s="123"/>
    </row>
    <row r="735" spans="1:9" x14ac:dyDescent="0.25">
      <c r="A735" s="114"/>
      <c r="B735" s="114"/>
      <c r="G735" s="123"/>
      <c r="H735" s="123"/>
      <c r="I735" s="123"/>
    </row>
    <row r="736" spans="1:9" x14ac:dyDescent="0.25">
      <c r="A736" s="114"/>
      <c r="B736" s="114"/>
      <c r="G736" s="123"/>
      <c r="H736" s="123"/>
      <c r="I736" s="123"/>
    </row>
    <row r="737" spans="7:9" x14ac:dyDescent="0.25">
      <c r="G737" s="123"/>
      <c r="H737" s="123"/>
      <c r="I737" s="123"/>
    </row>
    <row r="738" spans="7:9" x14ac:dyDescent="0.25">
      <c r="G738" s="123"/>
      <c r="H738" s="123"/>
      <c r="I738" s="123"/>
    </row>
    <row r="739" spans="7:9" x14ac:dyDescent="0.25">
      <c r="G739" s="123"/>
      <c r="H739" s="123"/>
      <c r="I739" s="123"/>
    </row>
    <row r="740" spans="7:9" x14ac:dyDescent="0.25">
      <c r="G740" s="123"/>
      <c r="H740" s="123"/>
      <c r="I740" s="123"/>
    </row>
    <row r="741" spans="7:9" x14ac:dyDescent="0.25">
      <c r="G741" s="123"/>
      <c r="H741" s="123"/>
      <c r="I741" s="123"/>
    </row>
    <row r="742" spans="7:9" x14ac:dyDescent="0.25">
      <c r="G742" s="123"/>
      <c r="H742" s="123"/>
      <c r="I742" s="123"/>
    </row>
    <row r="743" spans="7:9" x14ac:dyDescent="0.25">
      <c r="G743" s="123"/>
      <c r="H743" s="123"/>
      <c r="I743" s="123"/>
    </row>
    <row r="744" spans="7:9" x14ac:dyDescent="0.25">
      <c r="G744" s="123"/>
      <c r="H744" s="123"/>
      <c r="I744" s="123"/>
    </row>
    <row r="745" spans="7:9" x14ac:dyDescent="0.25">
      <c r="G745" s="123"/>
      <c r="H745" s="123"/>
      <c r="I745" s="123"/>
    </row>
    <row r="746" spans="7:9" x14ac:dyDescent="0.25">
      <c r="G746" s="123"/>
      <c r="H746" s="123"/>
      <c r="I746" s="123"/>
    </row>
    <row r="747" spans="7:9" x14ac:dyDescent="0.25">
      <c r="G747" s="123"/>
      <c r="H747" s="123"/>
      <c r="I747" s="123"/>
    </row>
    <row r="748" spans="7:9" x14ac:dyDescent="0.25">
      <c r="G748" s="123"/>
      <c r="H748" s="123"/>
      <c r="I748" s="123"/>
    </row>
    <row r="749" spans="7:9" x14ac:dyDescent="0.25">
      <c r="G749" s="123"/>
      <c r="H749" s="123"/>
      <c r="I749" s="123"/>
    </row>
    <row r="750" spans="7:9" x14ac:dyDescent="0.25">
      <c r="G750" s="123"/>
      <c r="H750" s="123"/>
      <c r="I750" s="123"/>
    </row>
    <row r="751" spans="7:9" x14ac:dyDescent="0.25">
      <c r="G751" s="123"/>
      <c r="H751" s="123"/>
      <c r="I751" s="123"/>
    </row>
    <row r="752" spans="7:9" x14ac:dyDescent="0.25">
      <c r="G752" s="123"/>
      <c r="H752" s="123"/>
      <c r="I752" s="123"/>
    </row>
    <row r="753" spans="7:9" x14ac:dyDescent="0.25">
      <c r="G753" s="123"/>
      <c r="H753" s="123"/>
      <c r="I753" s="123"/>
    </row>
    <row r="754" spans="7:9" x14ac:dyDescent="0.25">
      <c r="G754" s="123"/>
      <c r="H754" s="123"/>
      <c r="I754" s="123"/>
    </row>
    <row r="755" spans="7:9" x14ac:dyDescent="0.25">
      <c r="G755" s="123"/>
      <c r="H755" s="123"/>
      <c r="I755" s="123"/>
    </row>
    <row r="756" spans="7:9" x14ac:dyDescent="0.25">
      <c r="G756" s="123"/>
      <c r="H756" s="123"/>
      <c r="I756" s="123"/>
    </row>
    <row r="757" spans="7:9" x14ac:dyDescent="0.25">
      <c r="G757" s="123"/>
      <c r="H757" s="123"/>
      <c r="I757" s="123"/>
    </row>
    <row r="758" spans="7:9" x14ac:dyDescent="0.25">
      <c r="G758" s="123"/>
      <c r="H758" s="123"/>
      <c r="I758" s="123"/>
    </row>
    <row r="759" spans="7:9" x14ac:dyDescent="0.25">
      <c r="G759" s="123"/>
      <c r="H759" s="123"/>
      <c r="I759" s="123"/>
    </row>
    <row r="760" spans="7:9" x14ac:dyDescent="0.25">
      <c r="G760" s="123"/>
      <c r="H760" s="123"/>
      <c r="I760" s="123"/>
    </row>
    <row r="761" spans="7:9" x14ac:dyDescent="0.25">
      <c r="G761" s="123"/>
      <c r="H761" s="123"/>
      <c r="I761" s="123"/>
    </row>
    <row r="762" spans="7:9" x14ac:dyDescent="0.25">
      <c r="G762" s="123"/>
      <c r="H762" s="123"/>
      <c r="I762" s="123"/>
    </row>
    <row r="763" spans="7:9" x14ac:dyDescent="0.25">
      <c r="G763" s="123"/>
      <c r="H763" s="123"/>
      <c r="I763" s="123"/>
    </row>
    <row r="764" spans="7:9" x14ac:dyDescent="0.25">
      <c r="G764" s="123"/>
      <c r="H764" s="123"/>
      <c r="I764" s="123"/>
    </row>
    <row r="765" spans="7:9" x14ac:dyDescent="0.25">
      <c r="G765" s="123"/>
      <c r="H765" s="123"/>
      <c r="I765" s="123"/>
    </row>
    <row r="766" spans="7:9" x14ac:dyDescent="0.25">
      <c r="G766" s="123"/>
      <c r="H766" s="123"/>
      <c r="I766" s="123"/>
    </row>
    <row r="767" spans="7:9" x14ac:dyDescent="0.25">
      <c r="G767" s="123"/>
      <c r="H767" s="123"/>
      <c r="I767" s="123"/>
    </row>
    <row r="768" spans="7:9" x14ac:dyDescent="0.25">
      <c r="G768" s="123"/>
      <c r="H768" s="123"/>
      <c r="I768" s="123"/>
    </row>
    <row r="769" spans="7:9" x14ac:dyDescent="0.25">
      <c r="G769" s="123"/>
      <c r="H769" s="123"/>
      <c r="I769" s="123"/>
    </row>
    <row r="770" spans="7:9" x14ac:dyDescent="0.25">
      <c r="G770" s="123"/>
      <c r="H770" s="123"/>
      <c r="I770" s="123"/>
    </row>
    <row r="771" spans="7:9" x14ac:dyDescent="0.25">
      <c r="G771" s="123"/>
      <c r="H771" s="123"/>
      <c r="I771" s="123"/>
    </row>
    <row r="772" spans="7:9" x14ac:dyDescent="0.25">
      <c r="G772" s="123"/>
      <c r="H772" s="123"/>
      <c r="I772" s="123"/>
    </row>
    <row r="773" spans="7:9" x14ac:dyDescent="0.25">
      <c r="G773" s="123"/>
      <c r="H773" s="123"/>
      <c r="I773" s="123"/>
    </row>
    <row r="774" spans="7:9" x14ac:dyDescent="0.25">
      <c r="G774" s="123"/>
      <c r="H774" s="123"/>
      <c r="I774" s="123"/>
    </row>
    <row r="775" spans="7:9" x14ac:dyDescent="0.25">
      <c r="G775" s="123"/>
      <c r="H775" s="123"/>
      <c r="I775" s="123"/>
    </row>
    <row r="776" spans="7:9" x14ac:dyDescent="0.25">
      <c r="G776" s="123"/>
      <c r="H776" s="123"/>
      <c r="I776" s="123"/>
    </row>
    <row r="777" spans="7:9" x14ac:dyDescent="0.25">
      <c r="G777" s="123"/>
      <c r="H777" s="123"/>
      <c r="I777" s="123"/>
    </row>
    <row r="778" spans="7:9" x14ac:dyDescent="0.25">
      <c r="G778" s="123"/>
      <c r="H778" s="123"/>
      <c r="I778" s="123"/>
    </row>
    <row r="779" spans="7:9" x14ac:dyDescent="0.25">
      <c r="G779" s="123"/>
      <c r="H779" s="123"/>
      <c r="I779" s="123"/>
    </row>
    <row r="780" spans="7:9" x14ac:dyDescent="0.25">
      <c r="G780" s="123"/>
      <c r="H780" s="123"/>
      <c r="I780" s="123"/>
    </row>
    <row r="781" spans="7:9" x14ac:dyDescent="0.25">
      <c r="G781" s="123"/>
      <c r="H781" s="123"/>
      <c r="I781" s="123"/>
    </row>
    <row r="782" spans="7:9" x14ac:dyDescent="0.25">
      <c r="G782" s="123"/>
      <c r="H782" s="123"/>
      <c r="I782" s="123"/>
    </row>
    <row r="783" spans="7:9" x14ac:dyDescent="0.25">
      <c r="G783" s="123"/>
      <c r="H783" s="123"/>
      <c r="I783" s="123"/>
    </row>
    <row r="784" spans="7:9" x14ac:dyDescent="0.25">
      <c r="G784" s="123"/>
      <c r="H784" s="123"/>
      <c r="I784" s="123"/>
    </row>
    <row r="785" spans="7:9" x14ac:dyDescent="0.25">
      <c r="G785" s="123"/>
      <c r="H785" s="123"/>
      <c r="I785" s="123"/>
    </row>
    <row r="786" spans="7:9" x14ac:dyDescent="0.25">
      <c r="G786" s="123"/>
      <c r="H786" s="123"/>
      <c r="I786" s="123"/>
    </row>
    <row r="787" spans="7:9" x14ac:dyDescent="0.25">
      <c r="G787" s="123"/>
      <c r="H787" s="123"/>
      <c r="I787" s="123"/>
    </row>
    <row r="788" spans="7:9" x14ac:dyDescent="0.25">
      <c r="G788" s="123"/>
      <c r="H788" s="123"/>
      <c r="I788" s="123"/>
    </row>
    <row r="789" spans="7:9" x14ac:dyDescent="0.25">
      <c r="G789" s="123"/>
      <c r="H789" s="123"/>
      <c r="I789" s="123"/>
    </row>
    <row r="790" spans="7:9" x14ac:dyDescent="0.25">
      <c r="G790" s="123"/>
      <c r="H790" s="123"/>
      <c r="I790" s="123"/>
    </row>
    <row r="791" spans="7:9" x14ac:dyDescent="0.25">
      <c r="G791" s="123"/>
      <c r="H791" s="123"/>
      <c r="I791" s="123"/>
    </row>
    <row r="792" spans="7:9" x14ac:dyDescent="0.25">
      <c r="G792" s="123"/>
      <c r="H792" s="123"/>
      <c r="I792" s="123"/>
    </row>
    <row r="793" spans="7:9" x14ac:dyDescent="0.25">
      <c r="G793" s="123"/>
      <c r="H793" s="123"/>
      <c r="I793" s="123"/>
    </row>
    <row r="794" spans="7:9" x14ac:dyDescent="0.25">
      <c r="G794" s="123"/>
      <c r="H794" s="123"/>
      <c r="I794" s="123"/>
    </row>
    <row r="795" spans="7:9" x14ac:dyDescent="0.25">
      <c r="G795" s="123"/>
      <c r="H795" s="123"/>
      <c r="I795" s="123"/>
    </row>
    <row r="796" spans="7:9" x14ac:dyDescent="0.25">
      <c r="G796" s="123"/>
      <c r="H796" s="123"/>
      <c r="I796" s="123"/>
    </row>
    <row r="797" spans="7:9" x14ac:dyDescent="0.25">
      <c r="G797" s="123"/>
      <c r="H797" s="123"/>
      <c r="I797" s="123"/>
    </row>
    <row r="798" spans="7:9" x14ac:dyDescent="0.25">
      <c r="G798" s="123"/>
      <c r="H798" s="123"/>
      <c r="I798" s="123"/>
    </row>
    <row r="799" spans="7:9" x14ac:dyDescent="0.25">
      <c r="G799" s="123"/>
      <c r="H799" s="123"/>
      <c r="I799" s="123"/>
    </row>
    <row r="800" spans="7:9" x14ac:dyDescent="0.25">
      <c r="G800" s="123"/>
      <c r="H800" s="123"/>
      <c r="I800" s="123"/>
    </row>
    <row r="801" spans="7:9" x14ac:dyDescent="0.25">
      <c r="G801" s="123"/>
      <c r="H801" s="123"/>
      <c r="I801" s="123"/>
    </row>
    <row r="802" spans="7:9" x14ac:dyDescent="0.25">
      <c r="G802" s="123"/>
      <c r="H802" s="123"/>
      <c r="I802" s="123"/>
    </row>
    <row r="803" spans="7:9" x14ac:dyDescent="0.25">
      <c r="G803" s="123"/>
      <c r="H803" s="123"/>
      <c r="I803" s="123"/>
    </row>
    <row r="804" spans="7:9" x14ac:dyDescent="0.25">
      <c r="G804" s="123"/>
      <c r="H804" s="123"/>
      <c r="I804" s="123"/>
    </row>
    <row r="805" spans="7:9" x14ac:dyDescent="0.25">
      <c r="G805" s="123"/>
      <c r="H805" s="123"/>
      <c r="I805" s="123"/>
    </row>
    <row r="806" spans="7:9" x14ac:dyDescent="0.25">
      <c r="G806" s="123"/>
      <c r="H806" s="123"/>
      <c r="I806" s="123"/>
    </row>
    <row r="807" spans="7:9" x14ac:dyDescent="0.25">
      <c r="G807" s="123"/>
      <c r="H807" s="123"/>
      <c r="I807" s="123"/>
    </row>
    <row r="808" spans="7:9" x14ac:dyDescent="0.25">
      <c r="G808" s="123"/>
      <c r="H808" s="123"/>
      <c r="I808" s="123"/>
    </row>
    <row r="809" spans="7:9" x14ac:dyDescent="0.25">
      <c r="G809" s="123"/>
      <c r="H809" s="123"/>
      <c r="I809" s="123"/>
    </row>
    <row r="810" spans="7:9" x14ac:dyDescent="0.25">
      <c r="G810" s="123"/>
      <c r="H810" s="123"/>
      <c r="I810" s="123"/>
    </row>
    <row r="811" spans="7:9" x14ac:dyDescent="0.25">
      <c r="G811" s="123"/>
      <c r="H811" s="123"/>
      <c r="I811" s="123"/>
    </row>
    <row r="812" spans="7:9" x14ac:dyDescent="0.25">
      <c r="G812" s="123"/>
      <c r="H812" s="123"/>
      <c r="I812" s="123"/>
    </row>
    <row r="813" spans="7:9" x14ac:dyDescent="0.25">
      <c r="G813" s="123"/>
      <c r="H813" s="123"/>
      <c r="I813" s="123"/>
    </row>
    <row r="814" spans="7:9" x14ac:dyDescent="0.25">
      <c r="G814" s="123"/>
      <c r="H814" s="123"/>
      <c r="I814" s="123"/>
    </row>
    <row r="815" spans="7:9" x14ac:dyDescent="0.25">
      <c r="G815" s="123"/>
      <c r="H815" s="123"/>
      <c r="I815" s="123"/>
    </row>
    <row r="816" spans="7:9" x14ac:dyDescent="0.25">
      <c r="G816" s="123"/>
      <c r="H816" s="123"/>
      <c r="I816" s="123"/>
    </row>
    <row r="817" spans="7:9" x14ac:dyDescent="0.25">
      <c r="G817" s="123"/>
      <c r="H817" s="123"/>
      <c r="I817" s="123"/>
    </row>
    <row r="818" spans="7:9" x14ac:dyDescent="0.25">
      <c r="G818" s="123"/>
      <c r="H818" s="123"/>
      <c r="I818" s="123"/>
    </row>
    <row r="819" spans="7:9" x14ac:dyDescent="0.25">
      <c r="G819" s="123"/>
      <c r="H819" s="123"/>
      <c r="I819" s="123"/>
    </row>
    <row r="820" spans="7:9" x14ac:dyDescent="0.25">
      <c r="G820" s="123"/>
      <c r="H820" s="123"/>
      <c r="I820" s="123"/>
    </row>
    <row r="821" spans="7:9" x14ac:dyDescent="0.25">
      <c r="G821" s="123"/>
      <c r="H821" s="123"/>
      <c r="I821" s="123"/>
    </row>
    <row r="822" spans="7:9" x14ac:dyDescent="0.25">
      <c r="G822" s="123"/>
      <c r="H822" s="123"/>
      <c r="I822" s="123"/>
    </row>
    <row r="823" spans="7:9" x14ac:dyDescent="0.25">
      <c r="G823" s="123"/>
      <c r="H823" s="123"/>
      <c r="I823" s="123"/>
    </row>
    <row r="824" spans="7:9" x14ac:dyDescent="0.25">
      <c r="G824" s="123"/>
      <c r="H824" s="123"/>
      <c r="I824" s="123"/>
    </row>
    <row r="825" spans="7:9" x14ac:dyDescent="0.25">
      <c r="G825" s="123"/>
      <c r="H825" s="123"/>
      <c r="I825" s="123"/>
    </row>
    <row r="826" spans="7:9" x14ac:dyDescent="0.25">
      <c r="G826" s="123"/>
      <c r="H826" s="123"/>
      <c r="I826" s="123"/>
    </row>
    <row r="827" spans="7:9" x14ac:dyDescent="0.25">
      <c r="G827" s="123"/>
      <c r="H827" s="123"/>
      <c r="I827" s="123"/>
    </row>
    <row r="828" spans="7:9" x14ac:dyDescent="0.25">
      <c r="G828" s="123"/>
      <c r="H828" s="123"/>
      <c r="I828" s="123"/>
    </row>
    <row r="829" spans="7:9" x14ac:dyDescent="0.25">
      <c r="G829" s="123"/>
      <c r="H829" s="123"/>
      <c r="I829" s="123"/>
    </row>
    <row r="830" spans="7:9" x14ac:dyDescent="0.25">
      <c r="G830" s="123"/>
      <c r="H830" s="123"/>
      <c r="I830" s="123"/>
    </row>
    <row r="831" spans="7:9" x14ac:dyDescent="0.25">
      <c r="G831" s="123"/>
      <c r="H831" s="123"/>
      <c r="I831" s="123"/>
    </row>
    <row r="832" spans="7:9" x14ac:dyDescent="0.25">
      <c r="G832" s="123"/>
      <c r="H832" s="123"/>
      <c r="I832" s="123"/>
    </row>
    <row r="833" spans="7:9" x14ac:dyDescent="0.25">
      <c r="G833" s="123"/>
      <c r="H833" s="123"/>
      <c r="I833" s="123"/>
    </row>
    <row r="834" spans="7:9" x14ac:dyDescent="0.25">
      <c r="G834" s="123"/>
      <c r="H834" s="123"/>
      <c r="I834" s="123"/>
    </row>
    <row r="835" spans="7:9" x14ac:dyDescent="0.25">
      <c r="G835" s="123"/>
      <c r="H835" s="123"/>
      <c r="I835" s="123"/>
    </row>
    <row r="836" spans="7:9" x14ac:dyDescent="0.25">
      <c r="G836" s="123"/>
      <c r="H836" s="123"/>
      <c r="I836" s="123"/>
    </row>
    <row r="837" spans="7:9" x14ac:dyDescent="0.25">
      <c r="G837" s="123"/>
      <c r="H837" s="123"/>
      <c r="I837" s="123"/>
    </row>
    <row r="838" spans="7:9" x14ac:dyDescent="0.25">
      <c r="G838" s="123"/>
      <c r="H838" s="123"/>
      <c r="I838" s="123"/>
    </row>
    <row r="839" spans="7:9" x14ac:dyDescent="0.25">
      <c r="G839" s="123"/>
      <c r="H839" s="123"/>
      <c r="I839" s="123"/>
    </row>
    <row r="840" spans="7:9" x14ac:dyDescent="0.25">
      <c r="G840" s="123"/>
      <c r="H840" s="123"/>
      <c r="I840" s="123"/>
    </row>
    <row r="841" spans="7:9" x14ac:dyDescent="0.25">
      <c r="G841" s="123"/>
      <c r="H841" s="123"/>
      <c r="I841" s="123"/>
    </row>
    <row r="842" spans="7:9" x14ac:dyDescent="0.25">
      <c r="G842" s="123"/>
      <c r="H842" s="123"/>
      <c r="I842" s="123"/>
    </row>
    <row r="843" spans="7:9" x14ac:dyDescent="0.25">
      <c r="G843" s="123"/>
      <c r="H843" s="123"/>
      <c r="I843" s="123"/>
    </row>
    <row r="844" spans="7:9" x14ac:dyDescent="0.25">
      <c r="G844" s="123"/>
      <c r="H844" s="123"/>
      <c r="I844" s="123"/>
    </row>
    <row r="845" spans="7:9" x14ac:dyDescent="0.25">
      <c r="G845" s="123"/>
      <c r="H845" s="123"/>
      <c r="I845" s="123"/>
    </row>
    <row r="846" spans="7:9" x14ac:dyDescent="0.25">
      <c r="G846" s="123"/>
      <c r="H846" s="123"/>
      <c r="I846" s="123"/>
    </row>
    <row r="847" spans="7:9" x14ac:dyDescent="0.25">
      <c r="G847" s="123"/>
      <c r="H847" s="123"/>
      <c r="I847" s="123"/>
    </row>
    <row r="848" spans="7:9" x14ac:dyDescent="0.25">
      <c r="G848" s="123"/>
      <c r="H848" s="123"/>
      <c r="I848" s="123"/>
    </row>
    <row r="849" spans="7:9" x14ac:dyDescent="0.25">
      <c r="G849" s="123"/>
      <c r="H849" s="123"/>
      <c r="I849" s="123"/>
    </row>
    <row r="850" spans="7:9" x14ac:dyDescent="0.25">
      <c r="G850" s="123"/>
      <c r="H850" s="123"/>
      <c r="I850" s="123"/>
    </row>
    <row r="851" spans="7:9" x14ac:dyDescent="0.25">
      <c r="G851" s="123"/>
      <c r="H851" s="123"/>
      <c r="I851" s="123"/>
    </row>
    <row r="852" spans="7:9" x14ac:dyDescent="0.25">
      <c r="G852" s="123"/>
      <c r="H852" s="123"/>
      <c r="I852" s="123"/>
    </row>
    <row r="853" spans="7:9" x14ac:dyDescent="0.25">
      <c r="G853" s="123"/>
      <c r="H853" s="123"/>
      <c r="I853" s="123"/>
    </row>
    <row r="854" spans="7:9" x14ac:dyDescent="0.25">
      <c r="G854" s="123"/>
      <c r="H854" s="123"/>
      <c r="I854" s="123"/>
    </row>
    <row r="855" spans="7:9" x14ac:dyDescent="0.25">
      <c r="G855" s="123"/>
      <c r="H855" s="123"/>
      <c r="I855" s="123"/>
    </row>
    <row r="856" spans="7:9" x14ac:dyDescent="0.25">
      <c r="G856" s="123"/>
      <c r="H856" s="123"/>
      <c r="I856" s="123"/>
    </row>
    <row r="857" spans="7:9" x14ac:dyDescent="0.25">
      <c r="G857" s="123"/>
      <c r="H857" s="123"/>
      <c r="I857" s="123"/>
    </row>
    <row r="858" spans="7:9" x14ac:dyDescent="0.25">
      <c r="G858" s="123"/>
      <c r="H858" s="123"/>
      <c r="I858" s="123"/>
    </row>
    <row r="859" spans="7:9" x14ac:dyDescent="0.25">
      <c r="G859" s="123"/>
      <c r="H859" s="123"/>
      <c r="I859" s="123"/>
    </row>
  </sheetData>
  <phoneticPr fontId="2" type="noConversion"/>
  <printOptions horizontalCentered="1" headings="1" gridLines="1"/>
  <pageMargins left="0.25" right="0.25" top="1" bottom="1" header="0.5" footer="0.5"/>
  <pageSetup pageOrder="overThenDown" orientation="landscape" r:id="rId1"/>
  <headerFooter alignWithMargins="0"/>
  <colBreaks count="1" manualBreakCount="1">
    <brk id="9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K736"/>
  <sheetViews>
    <sheetView zoomScale="90" zoomScaleNormal="90" workbookViewId="0">
      <pane xSplit="2" ySplit="4" topLeftCell="C5" activePane="bottomRight" state="frozen"/>
      <selection activeCell="D2" sqref="D2"/>
      <selection pane="topRight" activeCell="D2" sqref="D2"/>
      <selection pane="bottomLeft" activeCell="D2" sqref="D2"/>
      <selection pane="bottomRight" activeCell="A2" sqref="A2"/>
    </sheetView>
  </sheetViews>
  <sheetFormatPr defaultColWidth="14.44140625" defaultRowHeight="13.2" x14ac:dyDescent="0.25"/>
  <cols>
    <col min="1" max="1" width="5.5546875" style="130" bestFit="1" customWidth="1"/>
    <col min="2" max="2" width="6.109375" style="130" bestFit="1" customWidth="1"/>
    <col min="3" max="3" width="10.88671875" style="131" bestFit="1" customWidth="1"/>
    <col min="4" max="4" width="7.88671875" style="131" customWidth="1"/>
    <col min="5" max="6" width="14.6640625" style="131" customWidth="1"/>
    <col min="7" max="7" width="15.33203125" style="131" customWidth="1"/>
    <col min="8" max="9" width="14.109375" style="131" customWidth="1"/>
    <col min="10" max="10" width="16.33203125" style="131" customWidth="1"/>
    <col min="11" max="11" width="15.88671875" style="131" customWidth="1"/>
    <col min="12" max="13" width="10.5546875" style="131" customWidth="1"/>
    <col min="14" max="14" width="12.44140625" style="131" customWidth="1"/>
    <col min="15" max="15" width="8.5546875" style="131" customWidth="1"/>
    <col min="16" max="18" width="14" style="131" customWidth="1"/>
    <col min="19" max="30" width="14.44140625" style="131"/>
    <col min="31" max="31" width="14" style="131" customWidth="1"/>
    <col min="32" max="32" width="14.44140625" style="131"/>
    <col min="33" max="35" width="14.44140625" style="379"/>
    <col min="36" max="36" width="14.5546875" style="379" customWidth="1"/>
    <col min="37" max="16384" width="14.44140625" style="131"/>
  </cols>
  <sheetData>
    <row r="1" spans="1:37" x14ac:dyDescent="0.25">
      <c r="A1" s="388" t="s">
        <v>311</v>
      </c>
      <c r="B1" s="388"/>
    </row>
    <row r="2" spans="1:37" x14ac:dyDescent="0.25">
      <c r="A2" s="388" t="s">
        <v>302</v>
      </c>
      <c r="B2" s="388"/>
    </row>
    <row r="4" spans="1:37" s="211" customFormat="1" ht="39.6" x14ac:dyDescent="0.25">
      <c r="A4" s="268" t="s">
        <v>15</v>
      </c>
      <c r="B4" s="268" t="s">
        <v>8</v>
      </c>
      <c r="C4" s="196" t="s">
        <v>42</v>
      </c>
      <c r="D4" s="196" t="s">
        <v>212</v>
      </c>
      <c r="E4" s="196" t="s">
        <v>43</v>
      </c>
      <c r="F4" s="196" t="s">
        <v>144</v>
      </c>
      <c r="G4" s="196" t="s">
        <v>45</v>
      </c>
      <c r="H4" s="196" t="s">
        <v>44</v>
      </c>
      <c r="I4" s="196" t="s">
        <v>143</v>
      </c>
      <c r="J4" s="196" t="s">
        <v>46</v>
      </c>
      <c r="K4" s="196" t="s">
        <v>47</v>
      </c>
      <c r="L4" s="196" t="s">
        <v>195</v>
      </c>
      <c r="M4" s="196" t="s">
        <v>219</v>
      </c>
      <c r="N4" s="196" t="s">
        <v>111</v>
      </c>
      <c r="O4" s="196" t="s">
        <v>88</v>
      </c>
      <c r="P4" s="196" t="s">
        <v>193</v>
      </c>
      <c r="Q4" s="196" t="s">
        <v>194</v>
      </c>
      <c r="R4" s="376" t="s">
        <v>296</v>
      </c>
      <c r="S4" s="196" t="s">
        <v>213</v>
      </c>
      <c r="T4" s="196" t="s">
        <v>214</v>
      </c>
      <c r="U4" s="196" t="s">
        <v>215</v>
      </c>
      <c r="V4" s="196" t="s">
        <v>216</v>
      </c>
      <c r="W4" s="196" t="s">
        <v>217</v>
      </c>
      <c r="X4" s="196" t="s">
        <v>256</v>
      </c>
      <c r="Y4" s="331" t="s">
        <v>221</v>
      </c>
      <c r="Z4" s="196" t="s">
        <v>222</v>
      </c>
      <c r="AA4" s="196" t="s">
        <v>257</v>
      </c>
      <c r="AB4" s="196" t="s">
        <v>223</v>
      </c>
      <c r="AC4" s="331" t="s">
        <v>224</v>
      </c>
      <c r="AD4" s="196" t="s">
        <v>255</v>
      </c>
      <c r="AE4" s="196" t="s">
        <v>258</v>
      </c>
      <c r="AF4" s="211" t="s">
        <v>269</v>
      </c>
      <c r="AG4" s="376" t="s">
        <v>297</v>
      </c>
      <c r="AH4" s="376" t="s">
        <v>298</v>
      </c>
      <c r="AI4" s="376" t="s">
        <v>299</v>
      </c>
      <c r="AJ4" s="376" t="s">
        <v>300</v>
      </c>
    </row>
    <row r="5" spans="1:37" x14ac:dyDescent="0.25">
      <c r="A5" s="132">
        <v>1980</v>
      </c>
      <c r="B5" s="130">
        <v>1</v>
      </c>
      <c r="C5" s="329">
        <v>0.79033333333300004</v>
      </c>
      <c r="D5" s="94"/>
      <c r="E5" s="94">
        <v>180.209053609732</v>
      </c>
      <c r="F5" s="94"/>
      <c r="G5" s="94">
        <v>3665.1779999999999</v>
      </c>
      <c r="H5" s="94">
        <v>3524.3760000000002</v>
      </c>
      <c r="I5" s="94"/>
      <c r="J5" s="94">
        <v>197230.21585706799</v>
      </c>
      <c r="K5" s="94">
        <v>22.874216892521101</v>
      </c>
      <c r="L5" s="94">
        <v>6517.9</v>
      </c>
      <c r="M5" s="94"/>
      <c r="N5" s="94">
        <v>117.533333333333</v>
      </c>
      <c r="O5" s="94">
        <v>0.81833333333299996</v>
      </c>
      <c r="P5" s="94">
        <v>222936.56144652201</v>
      </c>
      <c r="Q5" s="94"/>
      <c r="R5" s="94"/>
      <c r="S5" s="94">
        <v>0</v>
      </c>
      <c r="T5" s="94">
        <v>162.50559628283699</v>
      </c>
      <c r="U5" s="94">
        <v>44342.127736488597</v>
      </c>
      <c r="V5" s="94">
        <v>0</v>
      </c>
      <c r="W5" s="94">
        <v>0</v>
      </c>
      <c r="X5" s="94">
        <v>0</v>
      </c>
      <c r="AC5" s="94">
        <v>82.535333333333</v>
      </c>
      <c r="AD5" s="94">
        <v>5.6905278710552301</v>
      </c>
      <c r="AE5" s="94"/>
      <c r="AJ5" s="377"/>
    </row>
    <row r="6" spans="1:37" x14ac:dyDescent="0.25">
      <c r="A6" s="132">
        <v>1980</v>
      </c>
      <c r="B6" s="130">
        <v>2</v>
      </c>
      <c r="C6" s="329">
        <v>0.80044332363568904</v>
      </c>
      <c r="D6" s="94"/>
      <c r="E6" s="94">
        <v>173.854966011286</v>
      </c>
      <c r="F6" s="94"/>
      <c r="G6" s="94">
        <v>3680.5322419846102</v>
      </c>
      <c r="H6" s="94">
        <v>3534.1144423463402</v>
      </c>
      <c r="I6" s="94"/>
      <c r="J6" s="94">
        <v>197660.783397641</v>
      </c>
      <c r="K6" s="94">
        <v>22.863755050230399</v>
      </c>
      <c r="L6" s="94">
        <v>6479.1333856480496</v>
      </c>
      <c r="M6" s="94"/>
      <c r="N6" s="94">
        <v>120.87017491477</v>
      </c>
      <c r="O6" s="94">
        <v>0.83669116681518396</v>
      </c>
      <c r="P6" s="94">
        <v>223565.52193698901</v>
      </c>
      <c r="Q6" s="94"/>
      <c r="R6" s="94"/>
      <c r="S6" s="94">
        <v>0</v>
      </c>
      <c r="T6" s="94">
        <v>152.12080550540199</v>
      </c>
      <c r="U6" s="94">
        <v>44251.177736387901</v>
      </c>
      <c r="V6" s="94">
        <v>0</v>
      </c>
      <c r="W6" s="94">
        <v>0</v>
      </c>
      <c r="X6" s="94">
        <v>0</v>
      </c>
      <c r="AC6" s="94">
        <v>81.246720272500696</v>
      </c>
      <c r="AD6" s="94">
        <v>5.7710951546856402</v>
      </c>
      <c r="AE6" s="94"/>
      <c r="AJ6" s="377"/>
    </row>
    <row r="7" spans="1:37" x14ac:dyDescent="0.25">
      <c r="A7" s="132">
        <v>1980</v>
      </c>
      <c r="B7" s="130">
        <v>3</v>
      </c>
      <c r="C7" s="329">
        <v>0.80920827539178497</v>
      </c>
      <c r="D7" s="94"/>
      <c r="E7" s="94">
        <v>168.70760588090999</v>
      </c>
      <c r="F7" s="94"/>
      <c r="G7" s="94">
        <v>3697.6257836762902</v>
      </c>
      <c r="H7" s="94">
        <v>3540.2793896478702</v>
      </c>
      <c r="I7" s="94"/>
      <c r="J7" s="94">
        <v>197966.78612165299</v>
      </c>
      <c r="K7" s="94">
        <v>22.830006849276199</v>
      </c>
      <c r="L7" s="94">
        <v>6430.88552030357</v>
      </c>
      <c r="M7" s="94"/>
      <c r="N7" s="94">
        <v>123.010607726828</v>
      </c>
      <c r="O7" s="94">
        <v>0.85051250102857801</v>
      </c>
      <c r="P7" s="94">
        <v>223922.23464828901</v>
      </c>
      <c r="Q7" s="94"/>
      <c r="R7" s="94"/>
      <c r="S7" s="94">
        <v>0</v>
      </c>
      <c r="T7" s="94">
        <v>142.85115385846299</v>
      </c>
      <c r="U7" s="94">
        <v>44304.474036157502</v>
      </c>
      <c r="V7" s="94">
        <v>0</v>
      </c>
      <c r="W7" s="94">
        <v>0</v>
      </c>
      <c r="X7" s="94">
        <v>0</v>
      </c>
      <c r="AC7" s="94">
        <v>79.617750658218597</v>
      </c>
      <c r="AD7" s="94">
        <v>5.8882248267202</v>
      </c>
      <c r="AE7" s="94"/>
      <c r="AJ7" s="377"/>
    </row>
    <row r="8" spans="1:37" x14ac:dyDescent="0.25">
      <c r="A8" s="132">
        <v>1980</v>
      </c>
      <c r="B8" s="130">
        <v>4</v>
      </c>
      <c r="C8" s="329">
        <v>0.81699999999999995</v>
      </c>
      <c r="D8" s="94"/>
      <c r="E8" s="94">
        <v>167.255316136288</v>
      </c>
      <c r="F8" s="94"/>
      <c r="G8" s="94">
        <v>3717.2719999999999</v>
      </c>
      <c r="H8" s="94">
        <v>3547.9746666666701</v>
      </c>
      <c r="I8" s="94"/>
      <c r="J8" s="94">
        <v>198506.98315861399</v>
      </c>
      <c r="K8" s="94">
        <v>22.810804081916501</v>
      </c>
      <c r="L8" s="94">
        <v>6385.7</v>
      </c>
      <c r="M8" s="94"/>
      <c r="N8" s="94">
        <v>124.4</v>
      </c>
      <c r="O8" s="94">
        <v>0.86099999999999999</v>
      </c>
      <c r="P8" s="94">
        <v>224454.548383385</v>
      </c>
      <c r="Q8" s="94"/>
      <c r="R8" s="94"/>
      <c r="S8" s="94">
        <v>0</v>
      </c>
      <c r="T8" s="94">
        <v>141.33860004625899</v>
      </c>
      <c r="U8" s="94">
        <v>44657.289756309998</v>
      </c>
      <c r="V8" s="94">
        <v>0</v>
      </c>
      <c r="W8" s="94">
        <v>0</v>
      </c>
      <c r="X8" s="94">
        <v>0</v>
      </c>
      <c r="AC8" s="94">
        <v>77.861199999999997</v>
      </c>
      <c r="AD8" s="94">
        <v>6.0280948530668104</v>
      </c>
      <c r="AE8" s="94"/>
      <c r="AJ8" s="377"/>
    </row>
    <row r="9" spans="1:37" x14ac:dyDescent="0.25">
      <c r="A9" s="132">
        <v>1980</v>
      </c>
      <c r="B9" s="130">
        <v>5</v>
      </c>
      <c r="C9" s="329">
        <v>0.82253788323025201</v>
      </c>
      <c r="D9" s="94"/>
      <c r="E9" s="94">
        <v>172.17996148192799</v>
      </c>
      <c r="F9" s="94"/>
      <c r="G9" s="94">
        <v>3736.2790581890099</v>
      </c>
      <c r="H9" s="94">
        <v>3559.6610777422302</v>
      </c>
      <c r="I9" s="94"/>
      <c r="J9" s="94">
        <v>199477.856892724</v>
      </c>
      <c r="K9" s="94">
        <v>22.8414905914331</v>
      </c>
      <c r="L9" s="94">
        <v>6363.1655834373496</v>
      </c>
      <c r="M9" s="94"/>
      <c r="N9" s="94">
        <v>124.986141172092</v>
      </c>
      <c r="O9" s="94">
        <v>0.86668028585998103</v>
      </c>
      <c r="P9" s="94">
        <v>225426.924585239</v>
      </c>
      <c r="Q9" s="94"/>
      <c r="R9" s="94"/>
      <c r="S9" s="94">
        <v>0</v>
      </c>
      <c r="T9" s="94">
        <v>153.19012154903601</v>
      </c>
      <c r="U9" s="94">
        <v>45372.258298401299</v>
      </c>
      <c r="V9" s="94">
        <v>0</v>
      </c>
      <c r="W9" s="94">
        <v>0</v>
      </c>
      <c r="X9" s="94">
        <v>0</v>
      </c>
      <c r="AC9" s="94">
        <v>76.528547310491604</v>
      </c>
      <c r="AD9" s="94">
        <v>6.1523050403664499</v>
      </c>
      <c r="AE9" s="94"/>
      <c r="AJ9" s="377"/>
    </row>
    <row r="10" spans="1:37" x14ac:dyDescent="0.25">
      <c r="A10" s="132">
        <v>1980</v>
      </c>
      <c r="B10" s="130">
        <v>6</v>
      </c>
      <c r="C10" s="329">
        <v>0.82727635153713597</v>
      </c>
      <c r="D10" s="94"/>
      <c r="E10" s="94">
        <v>183.00242771838299</v>
      </c>
      <c r="F10" s="94"/>
      <c r="G10" s="94">
        <v>3755.10472739339</v>
      </c>
      <c r="H10" s="94">
        <v>3575.2197376180902</v>
      </c>
      <c r="I10" s="94"/>
      <c r="J10" s="94">
        <v>200897.96335120301</v>
      </c>
      <c r="K10" s="94">
        <v>22.921467448334202</v>
      </c>
      <c r="L10" s="94">
        <v>6361.3571120063098</v>
      </c>
      <c r="M10" s="94"/>
      <c r="N10" s="94">
        <v>124.853693528604</v>
      </c>
      <c r="O10" s="94">
        <v>0.86952494774474398</v>
      </c>
      <c r="P10" s="94">
        <v>226890.799597718</v>
      </c>
      <c r="Q10" s="94"/>
      <c r="R10" s="94"/>
      <c r="S10" s="94">
        <v>0</v>
      </c>
      <c r="T10" s="94">
        <v>173.17068581636599</v>
      </c>
      <c r="U10" s="94">
        <v>46320.805670898</v>
      </c>
      <c r="V10" s="94">
        <v>0</v>
      </c>
      <c r="W10" s="94">
        <v>0</v>
      </c>
      <c r="X10" s="94">
        <v>0</v>
      </c>
      <c r="AC10" s="94">
        <v>75.748575336429099</v>
      </c>
      <c r="AD10" s="94">
        <v>6.2575283965656796</v>
      </c>
      <c r="AE10" s="94"/>
      <c r="AJ10" s="377"/>
    </row>
    <row r="11" spans="1:37" x14ac:dyDescent="0.25">
      <c r="A11" s="132">
        <v>1980</v>
      </c>
      <c r="B11" s="130">
        <v>7</v>
      </c>
      <c r="C11" s="329">
        <v>0.83233333333299997</v>
      </c>
      <c r="D11" s="94"/>
      <c r="E11" s="94">
        <v>197.44172535457599</v>
      </c>
      <c r="F11" s="94"/>
      <c r="G11" s="94">
        <v>3771.91357421875</v>
      </c>
      <c r="H11" s="94">
        <v>3591.7449999999999</v>
      </c>
      <c r="I11" s="94"/>
      <c r="J11" s="94">
        <v>202558.00568862</v>
      </c>
      <c r="K11" s="94">
        <v>23.033883105019399</v>
      </c>
      <c r="L11" s="94">
        <v>6376</v>
      </c>
      <c r="M11" s="94"/>
      <c r="N11" s="94">
        <v>124.033333333333</v>
      </c>
      <c r="O11" s="94">
        <v>0.871333333333</v>
      </c>
      <c r="P11" s="94">
        <v>228655.22498819401</v>
      </c>
      <c r="Q11" s="94"/>
      <c r="R11" s="94"/>
      <c r="S11" s="94">
        <v>0</v>
      </c>
      <c r="T11" s="94">
        <v>191.42199317523901</v>
      </c>
      <c r="U11" s="94">
        <v>47208.107588553597</v>
      </c>
      <c r="V11" s="94">
        <v>0</v>
      </c>
      <c r="W11" s="94">
        <v>0</v>
      </c>
      <c r="X11" s="94">
        <v>0</v>
      </c>
      <c r="AC11" s="94">
        <v>75.734033333333002</v>
      </c>
      <c r="AD11" s="94">
        <v>6.3296635674922497</v>
      </c>
      <c r="AE11" s="94"/>
      <c r="AJ11" s="377"/>
      <c r="AK11" s="131" t="str">
        <f>+T4</f>
        <v>FL_Total_Housing_Permits</v>
      </c>
    </row>
    <row r="12" spans="1:37" x14ac:dyDescent="0.25">
      <c r="A12" s="132">
        <v>1980</v>
      </c>
      <c r="B12" s="130">
        <v>8</v>
      </c>
      <c r="C12" s="329">
        <v>0.83916033776446997</v>
      </c>
      <c r="D12" s="94"/>
      <c r="E12" s="94">
        <v>214.32516926503101</v>
      </c>
      <c r="F12" s="94"/>
      <c r="G12" s="94">
        <v>3787.8005894705302</v>
      </c>
      <c r="H12" s="94">
        <v>3608.66508913797</v>
      </c>
      <c r="I12" s="94"/>
      <c r="J12" s="94">
        <v>204419.17230735201</v>
      </c>
      <c r="K12" s="94">
        <v>23.171207085456999</v>
      </c>
      <c r="L12" s="94">
        <v>6404.1690704613502</v>
      </c>
      <c r="M12" s="94"/>
      <c r="N12" s="94">
        <v>122.686040617891</v>
      </c>
      <c r="O12" s="94">
        <v>0.87430257836775005</v>
      </c>
      <c r="P12" s="94">
        <v>230703.91573059699</v>
      </c>
      <c r="Q12" s="94"/>
      <c r="R12" s="94"/>
      <c r="S12" s="94">
        <v>0</v>
      </c>
      <c r="T12" s="94">
        <v>202.087924531993</v>
      </c>
      <c r="U12" s="94">
        <v>47910.078138816803</v>
      </c>
      <c r="V12" s="94">
        <v>0</v>
      </c>
      <c r="W12" s="94">
        <v>0</v>
      </c>
      <c r="X12" s="94">
        <v>0</v>
      </c>
      <c r="AC12" s="94">
        <v>76.522462691520104</v>
      </c>
      <c r="AD12" s="94">
        <v>6.3695405827013198</v>
      </c>
      <c r="AE12" s="94"/>
      <c r="AJ12" s="377"/>
      <c r="AK12" s="131" t="str">
        <f>+V4</f>
        <v>FL_Total_Industrial_Production_Index</v>
      </c>
    </row>
    <row r="13" spans="1:37" x14ac:dyDescent="0.25">
      <c r="A13" s="132">
        <v>1980</v>
      </c>
      <c r="B13" s="130">
        <v>9</v>
      </c>
      <c r="C13" s="329">
        <v>0.84726840568036599</v>
      </c>
      <c r="D13" s="94"/>
      <c r="E13" s="94">
        <v>229.12188439688899</v>
      </c>
      <c r="F13" s="94"/>
      <c r="G13" s="94">
        <v>3804.6268200569498</v>
      </c>
      <c r="H13" s="94">
        <v>3624.9690104616102</v>
      </c>
      <c r="I13" s="94"/>
      <c r="J13" s="94">
        <v>206171.27645701799</v>
      </c>
      <c r="K13" s="94">
        <v>23.303617636885601</v>
      </c>
      <c r="L13" s="94">
        <v>6444.3466689998504</v>
      </c>
      <c r="M13" s="94"/>
      <c r="N13" s="94">
        <v>121.814065699799</v>
      </c>
      <c r="O13" s="94">
        <v>0.88052125962265504</v>
      </c>
      <c r="P13" s="94">
        <v>232714.346670208</v>
      </c>
      <c r="Q13" s="94"/>
      <c r="R13" s="94"/>
      <c r="S13" s="94">
        <v>0</v>
      </c>
      <c r="T13" s="94">
        <v>204.69256258316301</v>
      </c>
      <c r="U13" s="94">
        <v>48448.695067373999</v>
      </c>
      <c r="V13" s="94">
        <v>0</v>
      </c>
      <c r="W13" s="94">
        <v>0</v>
      </c>
      <c r="X13" s="94">
        <v>0</v>
      </c>
      <c r="AC13" s="94">
        <v>77.646257263662207</v>
      </c>
      <c r="AD13" s="94">
        <v>6.3846647290184997</v>
      </c>
      <c r="AE13" s="94"/>
      <c r="AJ13" s="377"/>
      <c r="AK13" s="131" t="str">
        <f>+W4</f>
        <v>FL_CPI</v>
      </c>
    </row>
    <row r="14" spans="1:37" x14ac:dyDescent="0.25">
      <c r="A14" s="132">
        <v>1980</v>
      </c>
      <c r="B14" s="130">
        <v>10</v>
      </c>
      <c r="C14" s="329">
        <v>0.85566666666699998</v>
      </c>
      <c r="D14" s="94"/>
      <c r="E14" s="94">
        <v>237.13141078415899</v>
      </c>
      <c r="F14" s="94"/>
      <c r="G14" s="94">
        <v>3824.69775390625</v>
      </c>
      <c r="H14" s="94">
        <v>3640.0086666666698</v>
      </c>
      <c r="I14" s="94"/>
      <c r="J14" s="94">
        <v>207494.03220387999</v>
      </c>
      <c r="K14" s="94">
        <v>23.399374585514899</v>
      </c>
      <c r="L14" s="94">
        <v>6494.1</v>
      </c>
      <c r="M14" s="94"/>
      <c r="N14" s="94">
        <v>122.533333333333</v>
      </c>
      <c r="O14" s="94">
        <v>0.89166666666700001</v>
      </c>
      <c r="P14" s="94">
        <v>234338.89437531499</v>
      </c>
      <c r="Q14" s="94"/>
      <c r="R14" s="94"/>
      <c r="S14" s="94">
        <v>0</v>
      </c>
      <c r="T14" s="94">
        <v>201.49500924325699</v>
      </c>
      <c r="U14" s="94">
        <v>48921.974026099502</v>
      </c>
      <c r="V14" s="94">
        <v>0</v>
      </c>
      <c r="W14" s="94">
        <v>0</v>
      </c>
      <c r="X14" s="94">
        <v>0</v>
      </c>
      <c r="AC14" s="94">
        <v>78.475999999999999</v>
      </c>
      <c r="AD14" s="94">
        <v>6.3890270762493202</v>
      </c>
      <c r="AE14" s="94"/>
      <c r="AJ14" s="377"/>
      <c r="AK14" s="131" t="str">
        <f>+Z4</f>
        <v>FL_GSP_Mfg</v>
      </c>
    </row>
    <row r="15" spans="1:37" x14ac:dyDescent="0.25">
      <c r="A15" s="132">
        <v>1980</v>
      </c>
      <c r="B15" s="130">
        <v>11</v>
      </c>
      <c r="C15" s="329">
        <v>0.86427606427741799</v>
      </c>
      <c r="D15" s="94"/>
      <c r="E15" s="94">
        <v>235.94526735583</v>
      </c>
      <c r="F15" s="94"/>
      <c r="G15" s="94">
        <v>3850.9365403850902</v>
      </c>
      <c r="H15" s="94">
        <v>3654.85661798008</v>
      </c>
      <c r="I15" s="94"/>
      <c r="J15" s="94">
        <v>208291.99244027099</v>
      </c>
      <c r="K15" s="94">
        <v>23.444676928610701</v>
      </c>
      <c r="L15" s="94">
        <v>6553.1419366560704</v>
      </c>
      <c r="M15" s="94"/>
      <c r="N15" s="94">
        <v>125.580759053127</v>
      </c>
      <c r="O15" s="94">
        <v>0.90947223834476698</v>
      </c>
      <c r="P15" s="94">
        <v>235479.70807668599</v>
      </c>
      <c r="Q15" s="94"/>
      <c r="R15" s="94"/>
      <c r="S15" s="94">
        <v>0</v>
      </c>
      <c r="T15" s="94">
        <v>194.44510110055401</v>
      </c>
      <c r="U15" s="94">
        <v>49443.808917371098</v>
      </c>
      <c r="V15" s="94">
        <v>0</v>
      </c>
      <c r="W15" s="94">
        <v>0</v>
      </c>
      <c r="X15" s="94">
        <v>0</v>
      </c>
      <c r="AC15" s="94">
        <v>78.6395028546535</v>
      </c>
      <c r="AD15" s="94">
        <v>6.3949511033170099</v>
      </c>
      <c r="AE15" s="94"/>
      <c r="AJ15" s="377"/>
    </row>
    <row r="16" spans="1:37" x14ac:dyDescent="0.25">
      <c r="A16" s="132">
        <v>1980</v>
      </c>
      <c r="B16" s="130">
        <v>12</v>
      </c>
      <c r="C16" s="329">
        <v>0.87212080481535403</v>
      </c>
      <c r="D16" s="94">
        <f>AVERAGE(C5:C16)</f>
        <v>0.8314687316387892</v>
      </c>
      <c r="E16" s="94">
        <v>228.50498810680401</v>
      </c>
      <c r="F16" s="94">
        <f>AVERAGE(E5:E16)</f>
        <v>198.97331467515133</v>
      </c>
      <c r="G16" s="94">
        <v>3877.9335984989498</v>
      </c>
      <c r="H16" s="94">
        <v>3669.4663735547101</v>
      </c>
      <c r="I16" s="94">
        <f>AVERAGE(H5:H16)</f>
        <v>3589.2780059851866</v>
      </c>
      <c r="J16" s="94">
        <v>208689.38351074699</v>
      </c>
      <c r="K16" s="94">
        <v>23.4487416038437</v>
      </c>
      <c r="L16" s="94">
        <v>6602.9472439126002</v>
      </c>
      <c r="M16" s="94">
        <f>AVERAGE(L5:L16)</f>
        <v>6451.070543452096</v>
      </c>
      <c r="N16" s="94">
        <v>129.710288418728</v>
      </c>
      <c r="O16" s="94">
        <v>0.92959797456216198</v>
      </c>
      <c r="P16" s="94">
        <v>236193.53307066899</v>
      </c>
      <c r="Q16" s="94">
        <f>AVERAGE(P5:P16)</f>
        <v>228773.51779248429</v>
      </c>
      <c r="R16" s="377">
        <f>AVERAGE(K5:K16)</f>
        <v>23.078603488253567</v>
      </c>
      <c r="S16" s="94">
        <v>0</v>
      </c>
      <c r="T16" s="94">
        <v>186.591751389606</v>
      </c>
      <c r="U16" s="94">
        <v>49951.976543469304</v>
      </c>
      <c r="V16" s="94">
        <v>0</v>
      </c>
      <c r="W16" s="94">
        <v>0</v>
      </c>
      <c r="X16" s="94">
        <v>0</v>
      </c>
      <c r="AC16" s="94">
        <v>78.3461877322231</v>
      </c>
      <c r="AD16" s="94">
        <v>6.4072205706256096</v>
      </c>
      <c r="AE16" s="94">
        <f>AVERAGE(AD5:AD16)</f>
        <v>6.1719036476553351</v>
      </c>
      <c r="AF16" s="94">
        <f>AVERAGE(X5:X16)</f>
        <v>0</v>
      </c>
      <c r="AG16" s="377">
        <f>AVERAGE(O5:O16)</f>
        <v>0.87163635713990173</v>
      </c>
      <c r="AH16" s="377">
        <f>AVERAGE(S5:S16)</f>
        <v>0</v>
      </c>
      <c r="AI16" s="377">
        <f>AVERAGE(U5:U16)</f>
        <v>46761.064459693967</v>
      </c>
      <c r="AJ16" s="381">
        <f>AVERAGE(G5:G16)</f>
        <v>3764.1583906483188</v>
      </c>
    </row>
    <row r="17" spans="1:36" x14ac:dyDescent="0.25">
      <c r="A17" s="130">
        <f>A5+1</f>
        <v>1981</v>
      </c>
      <c r="B17" s="130">
        <f>B5</f>
        <v>1</v>
      </c>
      <c r="C17" s="329">
        <v>0.87933333333300001</v>
      </c>
      <c r="D17" s="94"/>
      <c r="E17" s="94">
        <v>218.751190702146</v>
      </c>
      <c r="F17" s="94"/>
      <c r="G17" s="94">
        <v>3902.2759999999998</v>
      </c>
      <c r="H17" s="94">
        <v>3685.9786666666701</v>
      </c>
      <c r="I17" s="94"/>
      <c r="J17" s="94">
        <v>208985.563818742</v>
      </c>
      <c r="K17" s="94">
        <v>23.4325154710004</v>
      </c>
      <c r="L17" s="94">
        <v>6628.6</v>
      </c>
      <c r="M17" s="94"/>
      <c r="N17" s="94">
        <v>133.666666666667</v>
      </c>
      <c r="O17" s="94">
        <v>0.94899999999999995</v>
      </c>
      <c r="P17" s="94">
        <v>236747.38710988499</v>
      </c>
      <c r="Q17" s="94"/>
      <c r="R17" s="377"/>
      <c r="S17" s="94">
        <v>168.9</v>
      </c>
      <c r="T17" s="94">
        <v>180.254447781631</v>
      </c>
      <c r="U17" s="94">
        <v>50423.239752011301</v>
      </c>
      <c r="V17" s="94">
        <v>0</v>
      </c>
      <c r="W17" s="94">
        <v>0</v>
      </c>
      <c r="X17" s="94">
        <v>0</v>
      </c>
      <c r="AC17" s="94">
        <v>77.966166666666993</v>
      </c>
      <c r="AD17" s="94">
        <v>6.4304363289428501</v>
      </c>
      <c r="AE17" s="94"/>
      <c r="AF17" s="94"/>
      <c r="AG17" s="377"/>
      <c r="AH17" s="377"/>
      <c r="AI17" s="377"/>
      <c r="AJ17" s="381"/>
    </row>
    <row r="18" spans="1:36" x14ac:dyDescent="0.25">
      <c r="A18" s="130">
        <f t="shared" ref="A18:A81" si="0">A6+1</f>
        <v>1981</v>
      </c>
      <c r="B18" s="130">
        <f t="shared" ref="B18:B81" si="1">B6</f>
        <v>2</v>
      </c>
      <c r="C18" s="329">
        <v>0.88549523464309898</v>
      </c>
      <c r="D18" s="94"/>
      <c r="E18" s="94">
        <v>210.20715847416099</v>
      </c>
      <c r="F18" s="94"/>
      <c r="G18" s="94">
        <v>3919.1841403142098</v>
      </c>
      <c r="H18" s="94">
        <v>3704.4310348359099</v>
      </c>
      <c r="I18" s="94"/>
      <c r="J18" s="94">
        <v>209433.745772628</v>
      </c>
      <c r="K18" s="94">
        <v>23.418737186262501</v>
      </c>
      <c r="L18" s="94">
        <v>6617.5789891554796</v>
      </c>
      <c r="M18" s="94"/>
      <c r="N18" s="94">
        <v>136.086753647054</v>
      </c>
      <c r="O18" s="94">
        <v>0.96335077237077105</v>
      </c>
      <c r="P18" s="94">
        <v>237351.029279276</v>
      </c>
      <c r="Q18" s="94"/>
      <c r="R18" s="377"/>
      <c r="S18" s="94">
        <v>166.00559383022801</v>
      </c>
      <c r="T18" s="94">
        <v>177.46500819961099</v>
      </c>
      <c r="U18" s="94">
        <v>50814.2575566171</v>
      </c>
      <c r="V18" s="94">
        <v>0</v>
      </c>
      <c r="W18" s="94">
        <v>0</v>
      </c>
      <c r="X18" s="94">
        <v>0</v>
      </c>
      <c r="AC18" s="94">
        <v>77.812657821600098</v>
      </c>
      <c r="AD18" s="94">
        <v>6.4674904312833403</v>
      </c>
      <c r="AE18" s="94"/>
      <c r="AF18" s="94"/>
      <c r="AG18" s="377"/>
      <c r="AH18" s="377"/>
      <c r="AI18" s="377"/>
      <c r="AJ18" s="381"/>
    </row>
    <row r="19" spans="1:36" x14ac:dyDescent="0.25">
      <c r="A19" s="130">
        <f t="shared" si="0"/>
        <v>1981</v>
      </c>
      <c r="B19" s="130">
        <f t="shared" si="1"/>
        <v>3</v>
      </c>
      <c r="C19" s="329">
        <v>0.890876117261167</v>
      </c>
      <c r="D19" s="94"/>
      <c r="E19" s="94">
        <v>202.362965774099</v>
      </c>
      <c r="F19" s="94"/>
      <c r="G19" s="94">
        <v>3929.71203930922</v>
      </c>
      <c r="H19" s="94">
        <v>3720.9342960827098</v>
      </c>
      <c r="I19" s="94"/>
      <c r="J19" s="94">
        <v>210165.20375067001</v>
      </c>
      <c r="K19" s="94">
        <v>23.435130958800499</v>
      </c>
      <c r="L19" s="94">
        <v>6593.9697166211399</v>
      </c>
      <c r="M19" s="94"/>
      <c r="N19" s="94">
        <v>137.02913504916901</v>
      </c>
      <c r="O19" s="94">
        <v>0.97162584286949005</v>
      </c>
      <c r="P19" s="94">
        <v>238182.51092673</v>
      </c>
      <c r="Q19" s="94"/>
      <c r="R19" s="377"/>
      <c r="S19" s="94">
        <v>163.29945025375201</v>
      </c>
      <c r="T19" s="94">
        <v>175.678904213702</v>
      </c>
      <c r="U19" s="94">
        <v>51184.048069366399</v>
      </c>
      <c r="V19" s="94">
        <v>0</v>
      </c>
      <c r="W19" s="94">
        <v>0</v>
      </c>
      <c r="X19" s="94">
        <v>0</v>
      </c>
      <c r="AC19" s="94">
        <v>77.824314861690397</v>
      </c>
      <c r="AD19" s="94">
        <v>6.5131254495247797</v>
      </c>
      <c r="AE19" s="94"/>
      <c r="AF19" s="94"/>
      <c r="AG19" s="377"/>
      <c r="AH19" s="377"/>
      <c r="AI19" s="377"/>
      <c r="AJ19" s="381"/>
    </row>
    <row r="20" spans="1:36" x14ac:dyDescent="0.25">
      <c r="A20" s="130">
        <f t="shared" si="0"/>
        <v>1981</v>
      </c>
      <c r="B20" s="130">
        <f t="shared" si="1"/>
        <v>4</v>
      </c>
      <c r="C20" s="329">
        <v>0.89766666666700001</v>
      </c>
      <c r="D20" s="94"/>
      <c r="E20" s="94">
        <v>191.10371892504801</v>
      </c>
      <c r="F20" s="94"/>
      <c r="G20" s="94">
        <v>3939.34326171875</v>
      </c>
      <c r="H20" s="94">
        <v>3736.3463333333302</v>
      </c>
      <c r="I20" s="94"/>
      <c r="J20" s="94">
        <v>211545.11045848101</v>
      </c>
      <c r="K20" s="94">
        <v>23.5168968716787</v>
      </c>
      <c r="L20" s="94">
        <v>6580.2</v>
      </c>
      <c r="M20" s="94"/>
      <c r="N20" s="94">
        <v>137.1</v>
      </c>
      <c r="O20" s="94">
        <v>0.97599999999999998</v>
      </c>
      <c r="P20" s="94">
        <v>239702.43851122499</v>
      </c>
      <c r="Q20" s="94"/>
      <c r="R20" s="377"/>
      <c r="S20" s="94">
        <v>160.1</v>
      </c>
      <c r="T20" s="94">
        <v>170.856001715405</v>
      </c>
      <c r="U20" s="94">
        <v>51737.565589075901</v>
      </c>
      <c r="V20" s="94">
        <v>0</v>
      </c>
      <c r="W20" s="94">
        <v>0</v>
      </c>
      <c r="X20" s="94">
        <v>0</v>
      </c>
      <c r="AC20" s="94">
        <v>77.867566666667003</v>
      </c>
      <c r="AD20" s="94">
        <v>6.57674001783466</v>
      </c>
      <c r="AE20" s="94"/>
      <c r="AF20" s="94"/>
      <c r="AG20" s="377"/>
      <c r="AH20" s="377"/>
      <c r="AI20" s="377"/>
      <c r="AJ20" s="381"/>
    </row>
    <row r="21" spans="1:36" x14ac:dyDescent="0.25">
      <c r="A21" s="130">
        <f t="shared" si="0"/>
        <v>1981</v>
      </c>
      <c r="B21" s="130">
        <f t="shared" si="1"/>
        <v>5</v>
      </c>
      <c r="C21" s="329">
        <v>0.90572265242202799</v>
      </c>
      <c r="D21" s="94"/>
      <c r="E21" s="94">
        <v>176.06985822589101</v>
      </c>
      <c r="F21" s="94"/>
      <c r="G21" s="94">
        <v>3949.1379034229699</v>
      </c>
      <c r="H21" s="94">
        <v>3746.44348607544</v>
      </c>
      <c r="I21" s="94"/>
      <c r="J21" s="94">
        <v>213507.02502763001</v>
      </c>
      <c r="K21" s="94">
        <v>23.671975153143698</v>
      </c>
      <c r="L21" s="94">
        <v>6597.9467569498402</v>
      </c>
      <c r="M21" s="94"/>
      <c r="N21" s="94">
        <v>136.588562433444</v>
      </c>
      <c r="O21" s="94">
        <v>0.97638330903904103</v>
      </c>
      <c r="P21" s="94">
        <v>241870.55888592801</v>
      </c>
      <c r="Q21" s="94"/>
      <c r="R21" s="377"/>
      <c r="S21" s="94">
        <v>156.644321531228</v>
      </c>
      <c r="T21" s="94">
        <v>160.78667935292</v>
      </c>
      <c r="U21" s="94">
        <v>52469.391315064</v>
      </c>
      <c r="V21" s="94">
        <v>0</v>
      </c>
      <c r="W21" s="94">
        <v>0</v>
      </c>
      <c r="X21" s="94">
        <v>0</v>
      </c>
      <c r="AC21" s="94">
        <v>77.817948310624004</v>
      </c>
      <c r="AD21" s="94">
        <v>6.6521567219897104</v>
      </c>
      <c r="AE21" s="94"/>
      <c r="AF21" s="94"/>
      <c r="AG21" s="377"/>
      <c r="AH21" s="377"/>
      <c r="AI21" s="377"/>
      <c r="AJ21" s="381"/>
    </row>
    <row r="22" spans="1:36" x14ac:dyDescent="0.25">
      <c r="A22" s="130">
        <f t="shared" si="0"/>
        <v>1981</v>
      </c>
      <c r="B22" s="130">
        <f t="shared" si="1"/>
        <v>6</v>
      </c>
      <c r="C22" s="329">
        <v>0.91467109486072795</v>
      </c>
      <c r="D22" s="94"/>
      <c r="E22" s="94">
        <v>158.20684992181299</v>
      </c>
      <c r="F22" s="94"/>
      <c r="G22" s="94">
        <v>3959.45628116738</v>
      </c>
      <c r="H22" s="94">
        <v>3752.7712856992598</v>
      </c>
      <c r="I22" s="94"/>
      <c r="J22" s="94">
        <v>215600.501917822</v>
      </c>
      <c r="K22" s="94">
        <v>23.842451784879501</v>
      </c>
      <c r="L22" s="94">
        <v>6632.0530636280801</v>
      </c>
      <c r="M22" s="94"/>
      <c r="N22" s="94">
        <v>135.850715323765</v>
      </c>
      <c r="O22" s="94">
        <v>0.97612581485890204</v>
      </c>
      <c r="P22" s="94">
        <v>244158.50209778399</v>
      </c>
      <c r="Q22" s="94"/>
      <c r="R22" s="377"/>
      <c r="S22" s="94">
        <v>152.29896971821901</v>
      </c>
      <c r="T22" s="94">
        <v>146.61457660866699</v>
      </c>
      <c r="U22" s="94">
        <v>53174.524038122101</v>
      </c>
      <c r="V22" s="94">
        <v>0</v>
      </c>
      <c r="W22" s="94">
        <v>0</v>
      </c>
      <c r="X22" s="94">
        <v>0</v>
      </c>
      <c r="AC22" s="94">
        <v>77.596661406612995</v>
      </c>
      <c r="AD22" s="94">
        <v>6.7500530455283201</v>
      </c>
      <c r="AE22" s="94"/>
      <c r="AF22" s="94"/>
      <c r="AG22" s="377"/>
      <c r="AH22" s="377"/>
      <c r="AI22" s="377"/>
      <c r="AJ22" s="381"/>
    </row>
    <row r="23" spans="1:36" x14ac:dyDescent="0.25">
      <c r="A23" s="130">
        <f t="shared" si="0"/>
        <v>1981</v>
      </c>
      <c r="B23" s="130">
        <f t="shared" si="1"/>
        <v>7</v>
      </c>
      <c r="C23" s="329">
        <v>0.92266666666700003</v>
      </c>
      <c r="D23" s="94"/>
      <c r="E23" s="94">
        <v>141.42556323957501</v>
      </c>
      <c r="F23" s="94"/>
      <c r="G23" s="94">
        <v>3968.62</v>
      </c>
      <c r="H23" s="94">
        <v>3756.489</v>
      </c>
      <c r="I23" s="94"/>
      <c r="J23" s="94">
        <v>216975.573322032</v>
      </c>
      <c r="K23" s="94">
        <v>23.9318724755801</v>
      </c>
      <c r="L23" s="94">
        <v>6655.7</v>
      </c>
      <c r="M23" s="94"/>
      <c r="N23" s="94">
        <v>135.30000000000001</v>
      </c>
      <c r="O23" s="94">
        <v>0.97899999999999998</v>
      </c>
      <c r="P23" s="94">
        <v>245582.40457067199</v>
      </c>
      <c r="Q23" s="94"/>
      <c r="R23" s="377"/>
      <c r="S23" s="94">
        <v>146.9</v>
      </c>
      <c r="T23" s="94">
        <v>132.11479008374999</v>
      </c>
      <c r="U23" s="94">
        <v>53488.064511890698</v>
      </c>
      <c r="V23" s="94">
        <v>0</v>
      </c>
      <c r="W23" s="94">
        <v>0</v>
      </c>
      <c r="X23" s="94">
        <v>0</v>
      </c>
      <c r="AC23" s="94">
        <v>77.159233333333006</v>
      </c>
      <c r="AD23" s="94">
        <v>6.8707180355214801</v>
      </c>
      <c r="AE23" s="94"/>
      <c r="AF23" s="94"/>
      <c r="AG23" s="377"/>
      <c r="AH23" s="377"/>
      <c r="AI23" s="377"/>
      <c r="AJ23" s="381"/>
    </row>
    <row r="24" spans="1:36" x14ac:dyDescent="0.25">
      <c r="A24" s="130">
        <f t="shared" si="0"/>
        <v>1981</v>
      </c>
      <c r="B24" s="130">
        <f t="shared" si="1"/>
        <v>8</v>
      </c>
      <c r="C24" s="329">
        <v>0.92920963580923399</v>
      </c>
      <c r="D24" s="94"/>
      <c r="E24" s="94">
        <v>127.142368942198</v>
      </c>
      <c r="F24" s="94"/>
      <c r="G24" s="94">
        <v>3976.6314387490402</v>
      </c>
      <c r="H24" s="94">
        <v>3759.2803660029699</v>
      </c>
      <c r="I24" s="94"/>
      <c r="J24" s="94">
        <v>217216.24297553301</v>
      </c>
      <c r="K24" s="94">
        <v>23.8879711051353</v>
      </c>
      <c r="L24" s="94">
        <v>6650.9069376807101</v>
      </c>
      <c r="M24" s="94"/>
      <c r="N24" s="94">
        <v>135.154984211722</v>
      </c>
      <c r="O24" s="94">
        <v>0.98752576968289496</v>
      </c>
      <c r="P24" s="94">
        <v>245673.08837581301</v>
      </c>
      <c r="Q24" s="94"/>
      <c r="R24" s="377"/>
      <c r="S24" s="94">
        <v>139.87432053323801</v>
      </c>
      <c r="T24" s="94">
        <v>118.883135352672</v>
      </c>
      <c r="U24" s="94">
        <v>53206.757204445101</v>
      </c>
      <c r="V24" s="94">
        <v>0</v>
      </c>
      <c r="W24" s="94">
        <v>0</v>
      </c>
      <c r="X24" s="94">
        <v>0</v>
      </c>
      <c r="AC24" s="94">
        <v>76.4453712808304</v>
      </c>
      <c r="AD24" s="94">
        <v>7.0251868718211599</v>
      </c>
      <c r="AE24" s="94"/>
      <c r="AF24" s="94"/>
      <c r="AG24" s="377"/>
      <c r="AH24" s="377"/>
      <c r="AI24" s="377"/>
      <c r="AJ24" s="381"/>
    </row>
    <row r="25" spans="1:36" x14ac:dyDescent="0.25">
      <c r="A25" s="130">
        <f t="shared" si="0"/>
        <v>1981</v>
      </c>
      <c r="B25" s="130">
        <f t="shared" si="1"/>
        <v>9</v>
      </c>
      <c r="C25" s="329">
        <v>0.93411364497913896</v>
      </c>
      <c r="D25" s="94"/>
      <c r="E25" s="94">
        <v>117.16855587994399</v>
      </c>
      <c r="F25" s="94"/>
      <c r="G25" s="94">
        <v>3984.32564931258</v>
      </c>
      <c r="H25" s="94">
        <v>3761.6635889244599</v>
      </c>
      <c r="I25" s="94"/>
      <c r="J25" s="94">
        <v>216690.23562245601</v>
      </c>
      <c r="K25" s="94">
        <v>23.769521335899199</v>
      </c>
      <c r="L25" s="94">
        <v>6620.9731372555698</v>
      </c>
      <c r="M25" s="94"/>
      <c r="N25" s="94">
        <v>135.19657030208</v>
      </c>
      <c r="O25" s="94">
        <v>0.99773547909626004</v>
      </c>
      <c r="P25" s="94">
        <v>245015.03796462799</v>
      </c>
      <c r="Q25" s="94"/>
      <c r="R25" s="377"/>
      <c r="S25" s="94">
        <v>132.15723199582601</v>
      </c>
      <c r="T25" s="94">
        <v>108.34552585009401</v>
      </c>
      <c r="U25" s="94">
        <v>52516.893735155099</v>
      </c>
      <c r="V25" s="94">
        <v>0</v>
      </c>
      <c r="W25" s="94">
        <v>0</v>
      </c>
      <c r="X25" s="94">
        <v>0</v>
      </c>
      <c r="AC25" s="94">
        <v>75.553705351487196</v>
      </c>
      <c r="AD25" s="94">
        <v>7.1974566322218401</v>
      </c>
      <c r="AE25" s="94"/>
      <c r="AF25" s="94"/>
      <c r="AG25" s="377"/>
      <c r="AH25" s="377"/>
      <c r="AI25" s="377"/>
      <c r="AJ25" s="381"/>
    </row>
    <row r="26" spans="1:36" x14ac:dyDescent="0.25">
      <c r="A26" s="130">
        <f t="shared" si="0"/>
        <v>1981</v>
      </c>
      <c r="B26" s="130">
        <f t="shared" si="1"/>
        <v>10</v>
      </c>
      <c r="C26" s="329">
        <v>0.93766666666700005</v>
      </c>
      <c r="D26" s="94"/>
      <c r="E26" s="94">
        <v>112.44975236841999</v>
      </c>
      <c r="F26" s="94"/>
      <c r="G26" s="94">
        <v>3992.98559570313</v>
      </c>
      <c r="H26" s="94">
        <v>3764.0263333333301</v>
      </c>
      <c r="I26" s="94"/>
      <c r="J26" s="94">
        <v>216080.18118825901</v>
      </c>
      <c r="K26" s="94">
        <v>23.672976919285102</v>
      </c>
      <c r="L26" s="94">
        <v>6578</v>
      </c>
      <c r="M26" s="94"/>
      <c r="N26" s="94">
        <v>135.066666666667</v>
      </c>
      <c r="O26" s="94">
        <v>1.004</v>
      </c>
      <c r="P26" s="94">
        <v>244569.092429093</v>
      </c>
      <c r="Q26" s="94"/>
      <c r="R26" s="377"/>
      <c r="S26" s="94">
        <v>125</v>
      </c>
      <c r="T26" s="94">
        <v>101.19684010580499</v>
      </c>
      <c r="U26" s="94">
        <v>51756.319230324203</v>
      </c>
      <c r="V26" s="94">
        <v>0</v>
      </c>
      <c r="W26" s="94">
        <v>0</v>
      </c>
      <c r="X26" s="94">
        <v>0</v>
      </c>
      <c r="AC26" s="94">
        <v>74.633033333333003</v>
      </c>
      <c r="AD26" s="94">
        <v>7.3657030096718303</v>
      </c>
      <c r="AE26" s="94"/>
      <c r="AF26" s="94"/>
      <c r="AG26" s="377"/>
      <c r="AH26" s="377"/>
      <c r="AI26" s="377"/>
      <c r="AJ26" s="381"/>
    </row>
    <row r="27" spans="1:36" x14ac:dyDescent="0.25">
      <c r="A27" s="130">
        <f t="shared" si="0"/>
        <v>1981</v>
      </c>
      <c r="B27" s="130">
        <f t="shared" si="1"/>
        <v>11</v>
      </c>
      <c r="C27" s="329">
        <v>0.94052389476440201</v>
      </c>
      <c r="D27" s="94"/>
      <c r="E27" s="94">
        <v>112.683480499447</v>
      </c>
      <c r="F27" s="94"/>
      <c r="G27" s="94">
        <v>4004.17332258542</v>
      </c>
      <c r="H27" s="94">
        <v>3766.7312697152101</v>
      </c>
      <c r="I27" s="94"/>
      <c r="J27" s="94">
        <v>215840.388637936</v>
      </c>
      <c r="K27" s="94">
        <v>23.6576384746289</v>
      </c>
      <c r="L27" s="94">
        <v>6529.6298558054496</v>
      </c>
      <c r="M27" s="94"/>
      <c r="N27" s="94">
        <v>134.42868827927401</v>
      </c>
      <c r="O27" s="94">
        <v>1.0027288148171001</v>
      </c>
      <c r="P27" s="94">
        <v>244971.88014163301</v>
      </c>
      <c r="Q27" s="94"/>
      <c r="R27" s="377"/>
      <c r="S27" s="94">
        <v>118.72637969537899</v>
      </c>
      <c r="T27" s="94">
        <v>97.166745319690406</v>
      </c>
      <c r="U27" s="94">
        <v>51136.649850759299</v>
      </c>
      <c r="V27" s="94">
        <v>0</v>
      </c>
      <c r="W27" s="94">
        <v>0</v>
      </c>
      <c r="X27" s="94">
        <v>0</v>
      </c>
      <c r="AC27" s="94">
        <v>73.728124393481394</v>
      </c>
      <c r="AD27" s="94">
        <v>7.5283022374082904</v>
      </c>
      <c r="AE27" s="94"/>
      <c r="AF27" s="94"/>
      <c r="AG27" s="377"/>
      <c r="AH27" s="377"/>
      <c r="AI27" s="377"/>
      <c r="AJ27" s="381"/>
    </row>
    <row r="28" spans="1:36" x14ac:dyDescent="0.25">
      <c r="A28" s="130">
        <f t="shared" si="0"/>
        <v>1981</v>
      </c>
      <c r="B28" s="130">
        <f t="shared" si="1"/>
        <v>12</v>
      </c>
      <c r="C28" s="329">
        <v>0.94304434588285002</v>
      </c>
      <c r="D28" s="94">
        <f>AVERAGE(C17:C28)</f>
        <v>0.91508249616305404</v>
      </c>
      <c r="E28" s="94">
        <v>114.71471092636401</v>
      </c>
      <c r="F28" s="94">
        <f>AVERAGE(E17:E28)</f>
        <v>156.85718115659216</v>
      </c>
      <c r="G28" s="94">
        <v>4015.9416193870602</v>
      </c>
      <c r="H28" s="94">
        <v>3768.8512024438701</v>
      </c>
      <c r="I28" s="94">
        <f>AVERAGE(H17:H28)</f>
        <v>3743.6622385927626</v>
      </c>
      <c r="J28" s="94">
        <v>215882.72823711901</v>
      </c>
      <c r="K28" s="94">
        <v>23.689429778983101</v>
      </c>
      <c r="L28" s="94">
        <v>6489.9493653730497</v>
      </c>
      <c r="M28" s="94">
        <f>AVERAGE(L17:L28)</f>
        <v>6597.958985205777</v>
      </c>
      <c r="N28" s="94">
        <v>133.12723211671101</v>
      </c>
      <c r="O28" s="94">
        <v>0.99532830611325596</v>
      </c>
      <c r="P28" s="94">
        <v>245838.306054421</v>
      </c>
      <c r="Q28" s="94">
        <f>AVERAGE(P17:P28)</f>
        <v>242471.85302892406</v>
      </c>
      <c r="R28" s="377">
        <f>AVERAGE(K17:K28)</f>
        <v>23.660593126273081</v>
      </c>
      <c r="S28" s="94">
        <v>113.76011505925101</v>
      </c>
      <c r="T28" s="94">
        <v>95.617871362463205</v>
      </c>
      <c r="U28" s="94">
        <v>50786.560219286097</v>
      </c>
      <c r="V28" s="94">
        <v>0</v>
      </c>
      <c r="W28" s="94">
        <v>0</v>
      </c>
      <c r="X28" s="94">
        <v>0</v>
      </c>
      <c r="AC28" s="94">
        <v>72.965079889831799</v>
      </c>
      <c r="AD28" s="94">
        <v>7.6739832053042702</v>
      </c>
      <c r="AE28" s="94">
        <f>AVERAGE(AD17:AD28)</f>
        <v>6.9209459989210442</v>
      </c>
      <c r="AF28" s="94">
        <f>AVERAGE(X17:X28)</f>
        <v>0</v>
      </c>
      <c r="AG28" s="377">
        <f>AVERAGE(O17:O28)</f>
        <v>0.98156700907064298</v>
      </c>
      <c r="AH28" s="377">
        <f>AVERAGE(S17:S28)</f>
        <v>145.30553188476006</v>
      </c>
      <c r="AI28" s="377">
        <f>AVERAGE(U17:U28)</f>
        <v>51891.189256009769</v>
      </c>
      <c r="AJ28" s="381">
        <f>AVERAGE(G17:G28)</f>
        <v>3961.8156043058129</v>
      </c>
    </row>
    <row r="29" spans="1:36" x14ac:dyDescent="0.25">
      <c r="A29" s="130">
        <f>A17+1</f>
        <v>1982</v>
      </c>
      <c r="B29" s="130">
        <f>B17</f>
        <v>1</v>
      </c>
      <c r="C29" s="329">
        <v>0.94599999999999995</v>
      </c>
      <c r="D29" s="94"/>
      <c r="E29" s="94">
        <v>114.597836232083</v>
      </c>
      <c r="F29" s="94"/>
      <c r="G29" s="94">
        <v>4027.2440000000001</v>
      </c>
      <c r="H29" s="94">
        <v>3769.5</v>
      </c>
      <c r="I29" s="94"/>
      <c r="J29" s="94">
        <v>215955.083750538</v>
      </c>
      <c r="K29" s="94">
        <v>23.708939656713302</v>
      </c>
      <c r="L29" s="94">
        <v>6468</v>
      </c>
      <c r="M29" s="94"/>
      <c r="N29" s="94">
        <v>130.9</v>
      </c>
      <c r="O29" s="94">
        <v>0.98399999999999999</v>
      </c>
      <c r="P29" s="94">
        <v>246597.664115989</v>
      </c>
      <c r="Q29" s="94"/>
      <c r="R29" s="377"/>
      <c r="S29" s="94">
        <v>109.6</v>
      </c>
      <c r="T29" s="94">
        <v>95.231311318471299</v>
      </c>
      <c r="U29" s="94">
        <v>50734.106645493899</v>
      </c>
      <c r="V29" s="94">
        <v>0</v>
      </c>
      <c r="W29" s="94">
        <v>96.208393764769994</v>
      </c>
      <c r="X29" s="94">
        <v>0</v>
      </c>
      <c r="AC29" s="94">
        <v>72.355166666667003</v>
      </c>
      <c r="AD29" s="94">
        <v>7.8145667623515997</v>
      </c>
      <c r="AE29" s="94"/>
      <c r="AF29" s="94"/>
      <c r="AG29" s="377"/>
      <c r="AH29" s="377"/>
      <c r="AI29" s="377"/>
      <c r="AJ29" s="381"/>
    </row>
    <row r="30" spans="1:36" x14ac:dyDescent="0.25">
      <c r="A30" s="130">
        <f t="shared" si="0"/>
        <v>1982</v>
      </c>
      <c r="B30" s="130">
        <f t="shared" si="1"/>
        <v>2</v>
      </c>
      <c r="C30" s="329">
        <v>0.94981834977067503</v>
      </c>
      <c r="D30" s="94"/>
      <c r="E30" s="94">
        <v>109.635406962096</v>
      </c>
      <c r="F30" s="94"/>
      <c r="G30" s="94">
        <v>4036.3166451784</v>
      </c>
      <c r="H30" s="94">
        <v>3767.8864238914498</v>
      </c>
      <c r="I30" s="94"/>
      <c r="J30" s="94">
        <v>215886.19919879999</v>
      </c>
      <c r="K30" s="94">
        <v>23.670835225245199</v>
      </c>
      <c r="L30" s="94">
        <v>6472.3435995904001</v>
      </c>
      <c r="M30" s="94"/>
      <c r="N30" s="94">
        <v>127.868853107371</v>
      </c>
      <c r="O30" s="94">
        <v>0.97189878268100205</v>
      </c>
      <c r="P30" s="94">
        <v>246768.953621611</v>
      </c>
      <c r="Q30" s="94"/>
      <c r="R30" s="377"/>
      <c r="S30" s="94">
        <v>106.22966397268</v>
      </c>
      <c r="T30" s="94">
        <v>95.016527341136396</v>
      </c>
      <c r="U30" s="94">
        <v>50997.639908859601</v>
      </c>
      <c r="V30" s="94">
        <v>0</v>
      </c>
      <c r="W30" s="94">
        <v>96.328301508755203</v>
      </c>
      <c r="X30" s="94">
        <v>0</v>
      </c>
      <c r="AC30" s="94">
        <v>71.964219151898703</v>
      </c>
      <c r="AD30" s="94">
        <v>7.9468443489226503</v>
      </c>
      <c r="AE30" s="94"/>
      <c r="AF30" s="94"/>
      <c r="AG30" s="377"/>
      <c r="AH30" s="377"/>
      <c r="AI30" s="377"/>
      <c r="AJ30" s="381"/>
    </row>
    <row r="31" spans="1:36" x14ac:dyDescent="0.25">
      <c r="A31" s="130">
        <f t="shared" si="0"/>
        <v>1982</v>
      </c>
      <c r="B31" s="130">
        <f t="shared" si="1"/>
        <v>3</v>
      </c>
      <c r="C31" s="329">
        <v>0.95407824623832505</v>
      </c>
      <c r="D31" s="94"/>
      <c r="E31" s="94">
        <v>103.92268725066501</v>
      </c>
      <c r="F31" s="94"/>
      <c r="G31" s="94">
        <v>4043.1103672673898</v>
      </c>
      <c r="H31" s="94">
        <v>3765.04818081845</v>
      </c>
      <c r="I31" s="94"/>
      <c r="J31" s="94">
        <v>215851.57996719901</v>
      </c>
      <c r="K31" s="94">
        <v>23.6106777032137</v>
      </c>
      <c r="L31" s="94">
        <v>6488.39763214707</v>
      </c>
      <c r="M31" s="94"/>
      <c r="N31" s="94">
        <v>125.41108810681</v>
      </c>
      <c r="O31" s="94">
        <v>0.96355545314203905</v>
      </c>
      <c r="P31" s="94">
        <v>246661.415346781</v>
      </c>
      <c r="Q31" s="94"/>
      <c r="R31" s="377"/>
      <c r="S31" s="94">
        <v>103.615934074411</v>
      </c>
      <c r="T31" s="94">
        <v>94.648067383390895</v>
      </c>
      <c r="U31" s="94">
        <v>51342.035839404904</v>
      </c>
      <c r="V31" s="94">
        <v>0</v>
      </c>
      <c r="W31" s="94">
        <v>96.415871568896804</v>
      </c>
      <c r="X31" s="94">
        <v>0</v>
      </c>
      <c r="AC31" s="94">
        <v>71.746312007278704</v>
      </c>
      <c r="AD31" s="94">
        <v>8.0596094188925598</v>
      </c>
      <c r="AE31" s="94"/>
      <c r="AF31" s="94"/>
      <c r="AG31" s="377"/>
      <c r="AH31" s="377"/>
      <c r="AI31" s="377"/>
      <c r="AJ31" s="381"/>
    </row>
    <row r="32" spans="1:36" x14ac:dyDescent="0.25">
      <c r="A32" s="130">
        <f t="shared" si="0"/>
        <v>1982</v>
      </c>
      <c r="B32" s="130">
        <f t="shared" si="1"/>
        <v>4</v>
      </c>
      <c r="C32" s="329">
        <v>0.95966666666699996</v>
      </c>
      <c r="D32" s="94"/>
      <c r="E32" s="94">
        <v>100.963537275904</v>
      </c>
      <c r="F32" s="94"/>
      <c r="G32" s="94">
        <v>4050.1309999999999</v>
      </c>
      <c r="H32" s="94">
        <v>3761.3333333333298</v>
      </c>
      <c r="I32" s="94"/>
      <c r="J32" s="94">
        <v>216093.277250566</v>
      </c>
      <c r="K32" s="94">
        <v>23.559494575473799</v>
      </c>
      <c r="L32" s="94">
        <v>6503.3</v>
      </c>
      <c r="M32" s="94"/>
      <c r="N32" s="94">
        <v>124.333333333333</v>
      </c>
      <c r="O32" s="94">
        <v>0.96099999999999997</v>
      </c>
      <c r="P32" s="94">
        <v>246701.009295089</v>
      </c>
      <c r="Q32" s="94"/>
      <c r="R32" s="377"/>
      <c r="S32" s="94">
        <v>100.9</v>
      </c>
      <c r="T32" s="94">
        <v>93.855471592140205</v>
      </c>
      <c r="U32" s="94">
        <v>51609.980738981103</v>
      </c>
      <c r="V32" s="94">
        <v>0</v>
      </c>
      <c r="W32" s="94">
        <v>96.466913780682603</v>
      </c>
      <c r="X32" s="94">
        <v>0</v>
      </c>
      <c r="AC32" s="94">
        <v>71.571633333332997</v>
      </c>
      <c r="AD32" s="94">
        <v>8.1771828277312206</v>
      </c>
      <c r="AE32" s="94"/>
      <c r="AF32" s="94"/>
      <c r="AG32" s="377"/>
      <c r="AH32" s="377"/>
      <c r="AI32" s="377"/>
      <c r="AJ32" s="381"/>
    </row>
    <row r="33" spans="1:36" x14ac:dyDescent="0.25">
      <c r="A33" s="130">
        <f t="shared" si="0"/>
        <v>1982</v>
      </c>
      <c r="B33" s="130">
        <f t="shared" si="1"/>
        <v>5</v>
      </c>
      <c r="C33" s="329">
        <v>0.96575090347426196</v>
      </c>
      <c r="D33" s="94"/>
      <c r="E33" s="94">
        <v>104.666288524039</v>
      </c>
      <c r="F33" s="94"/>
      <c r="G33" s="94">
        <v>4057.3439964310301</v>
      </c>
      <c r="H33" s="94">
        <v>3758.0318404469899</v>
      </c>
      <c r="I33" s="94"/>
      <c r="J33" s="94">
        <v>216733.98387980901</v>
      </c>
      <c r="K33" s="94">
        <v>23.554867032819502</v>
      </c>
      <c r="L33" s="94">
        <v>6502.8427233273196</v>
      </c>
      <c r="M33" s="94"/>
      <c r="N33" s="94">
        <v>125.75337536667899</v>
      </c>
      <c r="O33" s="94">
        <v>0.967747338011958</v>
      </c>
      <c r="P33" s="94">
        <v>247198.15550249399</v>
      </c>
      <c r="Q33" s="94"/>
      <c r="R33" s="377"/>
      <c r="S33" s="94">
        <v>98.272826270456804</v>
      </c>
      <c r="T33" s="94">
        <v>92.859427812246906</v>
      </c>
      <c r="U33" s="94">
        <v>51615.960486702897</v>
      </c>
      <c r="V33" s="94">
        <v>0</v>
      </c>
      <c r="W33" s="94">
        <v>96.463663439072903</v>
      </c>
      <c r="X33" s="94">
        <v>0</v>
      </c>
      <c r="AC33" s="94">
        <v>71.386968203029795</v>
      </c>
      <c r="AD33" s="94">
        <v>8.2870389802220092</v>
      </c>
      <c r="AE33" s="94"/>
      <c r="AF33" s="94"/>
      <c r="AG33" s="377"/>
      <c r="AH33" s="377"/>
      <c r="AI33" s="377"/>
      <c r="AJ33" s="381"/>
    </row>
    <row r="34" spans="1:36" x14ac:dyDescent="0.25">
      <c r="A34" s="130">
        <f t="shared" si="0"/>
        <v>1982</v>
      </c>
      <c r="B34" s="130">
        <f t="shared" si="1"/>
        <v>6</v>
      </c>
      <c r="C34" s="329">
        <v>0.97179657341914905</v>
      </c>
      <c r="D34" s="94"/>
      <c r="E34" s="94">
        <v>112.376366709547</v>
      </c>
      <c r="F34" s="94"/>
      <c r="G34" s="94">
        <v>4065.7053739763001</v>
      </c>
      <c r="H34" s="94">
        <v>3755.5080648989601</v>
      </c>
      <c r="I34" s="94"/>
      <c r="J34" s="94">
        <v>217438.170300789</v>
      </c>
      <c r="K34" s="94">
        <v>23.568260240233801</v>
      </c>
      <c r="L34" s="94">
        <v>6491.7898790253803</v>
      </c>
      <c r="M34" s="94"/>
      <c r="N34" s="94">
        <v>128.50280310145399</v>
      </c>
      <c r="O34" s="94">
        <v>0.98164679729538595</v>
      </c>
      <c r="P34" s="94">
        <v>247890.668710589</v>
      </c>
      <c r="Q34" s="94"/>
      <c r="R34" s="377"/>
      <c r="S34" s="94">
        <v>95.877851625966102</v>
      </c>
      <c r="T34" s="94">
        <v>93.235226072834493</v>
      </c>
      <c r="U34" s="94">
        <v>51590.101864624601</v>
      </c>
      <c r="V34" s="94">
        <v>0</v>
      </c>
      <c r="W34" s="94">
        <v>96.467094170505604</v>
      </c>
      <c r="X34" s="94">
        <v>0</v>
      </c>
      <c r="AC34" s="94">
        <v>71.092190820212096</v>
      </c>
      <c r="AD34" s="94">
        <v>8.4137437768964194</v>
      </c>
      <c r="AE34" s="94"/>
      <c r="AF34" s="94"/>
      <c r="AG34" s="377"/>
      <c r="AH34" s="377"/>
      <c r="AI34" s="377"/>
      <c r="AJ34" s="381"/>
    </row>
    <row r="35" spans="1:36" x14ac:dyDescent="0.25">
      <c r="A35" s="130">
        <f t="shared" si="0"/>
        <v>1982</v>
      </c>
      <c r="B35" s="130">
        <f t="shared" si="1"/>
        <v>7</v>
      </c>
      <c r="C35" s="329">
        <v>0.97633333333299999</v>
      </c>
      <c r="D35" s="94"/>
      <c r="E35" s="94">
        <v>119.25687573675999</v>
      </c>
      <c r="F35" s="94"/>
      <c r="G35" s="94">
        <v>4075.0050000000001</v>
      </c>
      <c r="H35" s="94">
        <v>3754.4</v>
      </c>
      <c r="I35" s="94"/>
      <c r="J35" s="94">
        <v>217671.384412385</v>
      </c>
      <c r="K35" s="94">
        <v>23.557028162436499</v>
      </c>
      <c r="L35" s="94">
        <v>6479.8</v>
      </c>
      <c r="M35" s="94"/>
      <c r="N35" s="94">
        <v>130.666666666667</v>
      </c>
      <c r="O35" s="94">
        <v>0.998</v>
      </c>
      <c r="P35" s="94">
        <v>248298.90817689101</v>
      </c>
      <c r="Q35" s="94"/>
      <c r="R35" s="377"/>
      <c r="S35" s="94">
        <v>94.3</v>
      </c>
      <c r="T35" s="94">
        <v>96.894817984363996</v>
      </c>
      <c r="U35" s="94">
        <v>51847.720705615502</v>
      </c>
      <c r="V35" s="94">
        <v>0</v>
      </c>
      <c r="W35" s="94">
        <v>96.552458225968394</v>
      </c>
      <c r="X35" s="94">
        <v>0</v>
      </c>
      <c r="AC35" s="94">
        <v>70.622266666667002</v>
      </c>
      <c r="AD35" s="94">
        <v>8.5690047194748296</v>
      </c>
      <c r="AE35" s="94"/>
      <c r="AF35" s="94"/>
      <c r="AG35" s="377"/>
      <c r="AH35" s="377"/>
      <c r="AI35" s="377"/>
      <c r="AJ35" s="381"/>
    </row>
    <row r="36" spans="1:36" x14ac:dyDescent="0.25">
      <c r="A36" s="130">
        <f t="shared" si="0"/>
        <v>1982</v>
      </c>
      <c r="B36" s="130">
        <f t="shared" si="1"/>
        <v>8</v>
      </c>
      <c r="C36" s="329">
        <v>0.978852059540266</v>
      </c>
      <c r="D36" s="94"/>
      <c r="E36" s="94">
        <v>122.785671546866</v>
      </c>
      <c r="F36" s="94"/>
      <c r="G36" s="94">
        <v>4085.7738116516298</v>
      </c>
      <c r="H36" s="94">
        <v>3755.0758923692401</v>
      </c>
      <c r="I36" s="94"/>
      <c r="J36" s="94">
        <v>217246.48558163401</v>
      </c>
      <c r="K36" s="94">
        <v>23.497877505930401</v>
      </c>
      <c r="L36" s="94">
        <v>6473.8449083145597</v>
      </c>
      <c r="M36" s="94"/>
      <c r="N36" s="94">
        <v>130.95899329383701</v>
      </c>
      <c r="O36" s="94">
        <v>1.01379504579224</v>
      </c>
      <c r="P36" s="94">
        <v>248218.20021719899</v>
      </c>
      <c r="Q36" s="94"/>
      <c r="R36" s="377"/>
      <c r="S36" s="94">
        <v>93.893767144654902</v>
      </c>
      <c r="T36" s="94">
        <v>105.39043425065</v>
      </c>
      <c r="U36" s="94">
        <v>52614.017398012998</v>
      </c>
      <c r="V36" s="94">
        <v>0</v>
      </c>
      <c r="W36" s="94">
        <v>96.779152453802197</v>
      </c>
      <c r="X36" s="94">
        <v>0</v>
      </c>
      <c r="AC36" s="94">
        <v>69.923749471414297</v>
      </c>
      <c r="AD36" s="94">
        <v>8.7726438804583395</v>
      </c>
      <c r="AE36" s="94"/>
      <c r="AF36" s="94"/>
      <c r="AG36" s="377"/>
      <c r="AH36" s="377"/>
      <c r="AI36" s="377"/>
      <c r="AJ36" s="381"/>
    </row>
    <row r="37" spans="1:36" x14ac:dyDescent="0.25">
      <c r="A37" s="130">
        <f t="shared" si="0"/>
        <v>1982</v>
      </c>
      <c r="B37" s="130">
        <f t="shared" si="1"/>
        <v>9</v>
      </c>
      <c r="C37" s="329">
        <v>0.97959870372192603</v>
      </c>
      <c r="D37" s="94"/>
      <c r="E37" s="94">
        <v>125.804292143149</v>
      </c>
      <c r="F37" s="94"/>
      <c r="G37" s="94">
        <v>4095.91226411048</v>
      </c>
      <c r="H37" s="94">
        <v>3757.8365289928302</v>
      </c>
      <c r="I37" s="94"/>
      <c r="J37" s="94">
        <v>217161.41297373801</v>
      </c>
      <c r="K37" s="94">
        <v>23.451215827301599</v>
      </c>
      <c r="L37" s="94">
        <v>6476.0836662189304</v>
      </c>
      <c r="M37" s="94"/>
      <c r="N37" s="94">
        <v>129.349438097102</v>
      </c>
      <c r="O37" s="94">
        <v>1.02378132056738</v>
      </c>
      <c r="P37" s="94">
        <v>248273.75450756901</v>
      </c>
      <c r="Q37" s="94"/>
      <c r="R37" s="377"/>
      <c r="S37" s="94">
        <v>95.2388776640815</v>
      </c>
      <c r="T37" s="94">
        <v>117.172638602497</v>
      </c>
      <c r="U37" s="94">
        <v>53625.408599588904</v>
      </c>
      <c r="V37" s="94">
        <v>0</v>
      </c>
      <c r="W37" s="94">
        <v>97.101450282694998</v>
      </c>
      <c r="X37" s="94">
        <v>0</v>
      </c>
      <c r="AC37" s="94">
        <v>69.246940793609198</v>
      </c>
      <c r="AD37" s="94">
        <v>8.9849945675011291</v>
      </c>
      <c r="AE37" s="94"/>
      <c r="AF37" s="94"/>
      <c r="AG37" s="377"/>
      <c r="AH37" s="377"/>
      <c r="AI37" s="377"/>
      <c r="AJ37" s="381"/>
    </row>
    <row r="38" spans="1:36" x14ac:dyDescent="0.25">
      <c r="A38" s="130">
        <f t="shared" si="0"/>
        <v>1982</v>
      </c>
      <c r="B38" s="130">
        <f t="shared" si="1"/>
        <v>10</v>
      </c>
      <c r="C38" s="329">
        <v>0.97933333333299999</v>
      </c>
      <c r="D38" s="94"/>
      <c r="E38" s="94">
        <v>132.62667343426</v>
      </c>
      <c r="F38" s="94"/>
      <c r="G38" s="94">
        <v>4103.009</v>
      </c>
      <c r="H38" s="94">
        <v>3762.6666666666702</v>
      </c>
      <c r="I38" s="94"/>
      <c r="J38" s="94">
        <v>218649.92424649699</v>
      </c>
      <c r="K38" s="94">
        <v>23.494979635725301</v>
      </c>
      <c r="L38" s="94">
        <v>6486.2</v>
      </c>
      <c r="M38" s="94"/>
      <c r="N38" s="94">
        <v>126.4</v>
      </c>
      <c r="O38" s="94">
        <v>1.0233333333329999</v>
      </c>
      <c r="P38" s="94">
        <v>249275.004855312</v>
      </c>
      <c r="Q38" s="94"/>
      <c r="R38" s="377"/>
      <c r="S38" s="94">
        <v>98.7</v>
      </c>
      <c r="T38" s="94">
        <v>129.623809455057</v>
      </c>
      <c r="U38" s="94">
        <v>54478.511119985997</v>
      </c>
      <c r="V38" s="94">
        <v>0</v>
      </c>
      <c r="W38" s="94">
        <v>97.438603498919306</v>
      </c>
      <c r="X38" s="94">
        <v>0</v>
      </c>
      <c r="AC38" s="94">
        <v>68.898899999999998</v>
      </c>
      <c r="AD38" s="94">
        <v>9.1550344972550892</v>
      </c>
      <c r="AE38" s="94"/>
      <c r="AF38" s="94"/>
      <c r="AG38" s="377"/>
      <c r="AH38" s="377"/>
      <c r="AI38" s="377"/>
      <c r="AJ38" s="381"/>
    </row>
    <row r="39" spans="1:36" x14ac:dyDescent="0.25">
      <c r="A39" s="130">
        <f t="shared" si="0"/>
        <v>1982</v>
      </c>
      <c r="B39" s="130">
        <f t="shared" si="1"/>
        <v>11</v>
      </c>
      <c r="C39" s="329">
        <v>0.97877645305587002</v>
      </c>
      <c r="D39" s="94"/>
      <c r="E39" s="94">
        <v>146.50724545869801</v>
      </c>
      <c r="F39" s="94"/>
      <c r="G39" s="94">
        <v>4106.3676254884504</v>
      </c>
      <c r="H39" s="94">
        <v>3770.2543128184402</v>
      </c>
      <c r="I39" s="94"/>
      <c r="J39" s="94">
        <v>222578.29376918401</v>
      </c>
      <c r="K39" s="94">
        <v>23.681853847138701</v>
      </c>
      <c r="L39" s="94">
        <v>6505.1594105122704</v>
      </c>
      <c r="M39" s="94"/>
      <c r="N39" s="94">
        <v>122.508014569102</v>
      </c>
      <c r="O39" s="94">
        <v>1.0102551741856101</v>
      </c>
      <c r="P39" s="94">
        <v>251817.69172507001</v>
      </c>
      <c r="Q39" s="94"/>
      <c r="R39" s="377"/>
      <c r="S39" s="94">
        <v>104.588602070493</v>
      </c>
      <c r="T39" s="94">
        <v>141.81555303853301</v>
      </c>
      <c r="U39" s="94">
        <v>54975.797947587402</v>
      </c>
      <c r="V39" s="94">
        <v>0</v>
      </c>
      <c r="W39" s="94">
        <v>97.758085550759503</v>
      </c>
      <c r="X39" s="94">
        <v>0</v>
      </c>
      <c r="AC39" s="94">
        <v>69.0614378372277</v>
      </c>
      <c r="AD39" s="94">
        <v>9.2579585852851398</v>
      </c>
      <c r="AE39" s="94"/>
      <c r="AF39" s="94"/>
      <c r="AG39" s="377"/>
      <c r="AH39" s="377"/>
      <c r="AI39" s="377"/>
      <c r="AJ39" s="381"/>
    </row>
    <row r="40" spans="1:36" x14ac:dyDescent="0.25">
      <c r="A40" s="130">
        <f t="shared" si="0"/>
        <v>1982</v>
      </c>
      <c r="B40" s="130">
        <f t="shared" si="1"/>
        <v>12</v>
      </c>
      <c r="C40" s="329">
        <v>0.97872857773059496</v>
      </c>
      <c r="D40" s="94">
        <f>AVERAGE(C29:C40)</f>
        <v>0.96822776669033894</v>
      </c>
      <c r="E40" s="94">
        <v>162.77055082313501</v>
      </c>
      <c r="F40" s="94">
        <f>AVERAGE(E29:E40)</f>
        <v>121.32611934143348</v>
      </c>
      <c r="G40" s="94">
        <v>4108.4359791035004</v>
      </c>
      <c r="H40" s="94">
        <v>3781.1556758019801</v>
      </c>
      <c r="I40" s="94">
        <f>AVERAGE(H29:H40)</f>
        <v>3763.2247433365287</v>
      </c>
      <c r="J40" s="94">
        <v>227482.81045240999</v>
      </c>
      <c r="K40" s="94">
        <v>23.936263994686801</v>
      </c>
      <c r="L40" s="94">
        <v>6532.5315153176998</v>
      </c>
      <c r="M40" s="94">
        <f>AVERAGE(L29:L40)</f>
        <v>6490.0244445378021</v>
      </c>
      <c r="N40" s="94">
        <v>119.092921704478</v>
      </c>
      <c r="O40" s="94">
        <v>0.99288687904855999</v>
      </c>
      <c r="P40" s="94">
        <v>255066.52803286401</v>
      </c>
      <c r="Q40" s="94">
        <f>AVERAGE(P29:P40)</f>
        <v>248563.99617562152</v>
      </c>
      <c r="R40" s="377">
        <f>AVERAGE(K29:K40)</f>
        <v>23.607691117243217</v>
      </c>
      <c r="S40" s="94">
        <v>111.008784128188</v>
      </c>
      <c r="T40" s="94">
        <v>152.73545770580299</v>
      </c>
      <c r="U40" s="94">
        <v>55276.140141803</v>
      </c>
      <c r="V40" s="94">
        <v>0</v>
      </c>
      <c r="W40" s="94">
        <v>98.034944565360306</v>
      </c>
      <c r="X40" s="94">
        <v>0</v>
      </c>
      <c r="AC40" s="94">
        <v>69.581973739681104</v>
      </c>
      <c r="AD40" s="94">
        <v>9.2863400518016093</v>
      </c>
      <c r="AE40" s="94">
        <f>AVERAGE(AD29:AD40)</f>
        <v>8.5604135347327155</v>
      </c>
      <c r="AF40" s="94">
        <f>AVERAGE(X29:X40)</f>
        <v>0</v>
      </c>
      <c r="AG40" s="377">
        <f>AVERAGE(O29:O40)</f>
        <v>0.99099167700476454</v>
      </c>
      <c r="AH40" s="377">
        <f>AVERAGE(S29:S40)</f>
        <v>101.01885891257761</v>
      </c>
      <c r="AI40" s="377">
        <f>AVERAGE(U29:U40)</f>
        <v>52558.951783055069</v>
      </c>
      <c r="AJ40" s="381">
        <f>AVERAGE(G29:G40)</f>
        <v>4071.1962552672649</v>
      </c>
    </row>
    <row r="41" spans="1:36" x14ac:dyDescent="0.25">
      <c r="A41" s="130">
        <f>A29+1</f>
        <v>1983</v>
      </c>
      <c r="B41" s="130">
        <f>B29</f>
        <v>1</v>
      </c>
      <c r="C41" s="329">
        <v>0.98</v>
      </c>
      <c r="D41" s="94"/>
      <c r="E41" s="94">
        <v>176.91063305692899</v>
      </c>
      <c r="F41" s="94"/>
      <c r="G41" s="94">
        <v>4113.0969999999998</v>
      </c>
      <c r="H41" s="94">
        <v>3797.36666666667</v>
      </c>
      <c r="I41" s="94"/>
      <c r="J41" s="94">
        <v>231932.02573544899</v>
      </c>
      <c r="K41" s="94">
        <v>24.180571192609499</v>
      </c>
      <c r="L41" s="94">
        <v>6571.1</v>
      </c>
      <c r="M41" s="94"/>
      <c r="N41" s="94">
        <v>117.3</v>
      </c>
      <c r="O41" s="94">
        <v>0.98033333333299999</v>
      </c>
      <c r="P41" s="94">
        <v>258237.65403573599</v>
      </c>
      <c r="Q41" s="94"/>
      <c r="R41" s="377"/>
      <c r="S41" s="94">
        <v>116.4</v>
      </c>
      <c r="T41" s="94">
        <v>163.24587762474999</v>
      </c>
      <c r="U41" s="94">
        <v>55709.439985704099</v>
      </c>
      <c r="V41" s="94">
        <v>0</v>
      </c>
      <c r="W41" s="94">
        <v>98.295378578477596</v>
      </c>
      <c r="X41" s="94">
        <v>0</v>
      </c>
      <c r="AC41" s="94">
        <v>70.260800000000003</v>
      </c>
      <c r="AD41" s="94">
        <v>9.24983950467767</v>
      </c>
      <c r="AE41" s="94"/>
      <c r="AF41" s="94"/>
      <c r="AG41" s="377"/>
      <c r="AH41" s="377"/>
      <c r="AI41" s="377"/>
      <c r="AJ41" s="381"/>
    </row>
    <row r="42" spans="1:36" x14ac:dyDescent="0.25">
      <c r="A42" s="130">
        <f t="shared" si="0"/>
        <v>1983</v>
      </c>
      <c r="B42" s="130">
        <f t="shared" si="1"/>
        <v>2</v>
      </c>
      <c r="C42" s="329">
        <v>0.98312801233000502</v>
      </c>
      <c r="D42" s="94"/>
      <c r="E42" s="94">
        <v>184.473858345916</v>
      </c>
      <c r="F42" s="94"/>
      <c r="G42" s="94">
        <v>4123.0555379177304</v>
      </c>
      <c r="H42" s="94">
        <v>3819.2256421083398</v>
      </c>
      <c r="I42" s="94"/>
      <c r="J42" s="94">
        <v>234412.70667625201</v>
      </c>
      <c r="K42" s="94">
        <v>24.331156600711399</v>
      </c>
      <c r="L42" s="94">
        <v>6619.8590429730102</v>
      </c>
      <c r="M42" s="94"/>
      <c r="N42" s="94">
        <v>118.190129089967</v>
      </c>
      <c r="O42" s="94">
        <v>0.98073888599659598</v>
      </c>
      <c r="P42" s="94">
        <v>260427.24168252799</v>
      </c>
      <c r="Q42" s="94"/>
      <c r="R42" s="377"/>
      <c r="S42" s="94">
        <v>119.193337291704</v>
      </c>
      <c r="T42" s="94">
        <v>173.14201064327301</v>
      </c>
      <c r="U42" s="94">
        <v>56480.492858498801</v>
      </c>
      <c r="V42" s="94">
        <v>0</v>
      </c>
      <c r="W42" s="94">
        <v>98.543089720834899</v>
      </c>
      <c r="X42" s="94">
        <v>0</v>
      </c>
      <c r="AC42" s="94">
        <v>70.899014486619194</v>
      </c>
      <c r="AD42" s="94">
        <v>9.1563691847486695</v>
      </c>
      <c r="AE42" s="94"/>
      <c r="AF42" s="94"/>
      <c r="AG42" s="377"/>
      <c r="AH42" s="377"/>
      <c r="AI42" s="377"/>
      <c r="AJ42" s="381"/>
    </row>
    <row r="43" spans="1:36" x14ac:dyDescent="0.25">
      <c r="A43" s="130">
        <f t="shared" si="0"/>
        <v>1983</v>
      </c>
      <c r="B43" s="130">
        <f t="shared" si="1"/>
        <v>3</v>
      </c>
      <c r="C43" s="329">
        <v>0.98695215139903403</v>
      </c>
      <c r="D43" s="94"/>
      <c r="E43" s="94">
        <v>188.368770883189</v>
      </c>
      <c r="F43" s="94"/>
      <c r="G43" s="94">
        <v>4135.3672240905498</v>
      </c>
      <c r="H43" s="94">
        <v>3842.1433554086202</v>
      </c>
      <c r="I43" s="94"/>
      <c r="J43" s="94">
        <v>235307.848839666</v>
      </c>
      <c r="K43" s="94">
        <v>24.3938304561858</v>
      </c>
      <c r="L43" s="94">
        <v>6668.3692234126402</v>
      </c>
      <c r="M43" s="94"/>
      <c r="N43" s="94">
        <v>120.503520340547</v>
      </c>
      <c r="O43" s="94">
        <v>0.98881075923654305</v>
      </c>
      <c r="P43" s="94">
        <v>261633.18570262101</v>
      </c>
      <c r="Q43" s="94"/>
      <c r="R43" s="377"/>
      <c r="S43" s="94">
        <v>120.620587203813</v>
      </c>
      <c r="T43" s="94">
        <v>181.81316862556301</v>
      </c>
      <c r="U43" s="94">
        <v>57309.980834642498</v>
      </c>
      <c r="V43" s="94">
        <v>0</v>
      </c>
      <c r="W43" s="94">
        <v>98.785162972136703</v>
      </c>
      <c r="X43" s="94">
        <v>0</v>
      </c>
      <c r="AC43" s="94">
        <v>71.464932630144702</v>
      </c>
      <c r="AD43" s="94">
        <v>9.0380510252604207</v>
      </c>
      <c r="AE43" s="94"/>
      <c r="AF43" s="94"/>
      <c r="AG43" s="377"/>
      <c r="AH43" s="377"/>
      <c r="AI43" s="377"/>
      <c r="AJ43" s="381"/>
    </row>
    <row r="44" spans="1:36" x14ac:dyDescent="0.25">
      <c r="A44" s="130">
        <f t="shared" si="0"/>
        <v>1983</v>
      </c>
      <c r="B44" s="130">
        <f t="shared" si="1"/>
        <v>4</v>
      </c>
      <c r="C44" s="329">
        <v>0.991333333333</v>
      </c>
      <c r="D44" s="94"/>
      <c r="E44" s="94">
        <v>194.16383176392</v>
      </c>
      <c r="F44" s="94"/>
      <c r="G44" s="94">
        <v>4150.279296875</v>
      </c>
      <c r="H44" s="94">
        <v>3868.5333333333301</v>
      </c>
      <c r="I44" s="94"/>
      <c r="J44" s="94">
        <v>235618.898307322</v>
      </c>
      <c r="K44" s="94">
        <v>24.410298311256899</v>
      </c>
      <c r="L44" s="94">
        <v>6721.1</v>
      </c>
      <c r="M44" s="94"/>
      <c r="N44" s="94">
        <v>123.4</v>
      </c>
      <c r="O44" s="94">
        <v>0.99966666666699999</v>
      </c>
      <c r="P44" s="94">
        <v>262407.020890966</v>
      </c>
      <c r="Q44" s="94"/>
      <c r="R44" s="377"/>
      <c r="S44" s="94">
        <v>122.9</v>
      </c>
      <c r="T44" s="94">
        <v>191.43970071700201</v>
      </c>
      <c r="U44" s="94">
        <v>58104.325446332703</v>
      </c>
      <c r="V44" s="94">
        <v>0</v>
      </c>
      <c r="W44" s="94">
        <v>99.111095260740996</v>
      </c>
      <c r="X44" s="94">
        <v>0</v>
      </c>
      <c r="AC44" s="94">
        <v>72.158566666666999</v>
      </c>
      <c r="AD44" s="94">
        <v>8.8881623102115608</v>
      </c>
      <c r="AE44" s="94"/>
      <c r="AF44" s="94"/>
      <c r="AG44" s="377"/>
      <c r="AH44" s="377"/>
      <c r="AI44" s="377"/>
      <c r="AJ44" s="381"/>
    </row>
    <row r="45" spans="1:36" x14ac:dyDescent="0.25">
      <c r="A45" s="130">
        <f t="shared" si="0"/>
        <v>1983</v>
      </c>
      <c r="B45" s="130">
        <f t="shared" si="1"/>
        <v>5</v>
      </c>
      <c r="C45" s="329">
        <v>0.994973131410821</v>
      </c>
      <c r="D45" s="94"/>
      <c r="E45" s="94">
        <v>204.33423336444099</v>
      </c>
      <c r="F45" s="94"/>
      <c r="G45" s="94">
        <v>4164.1037252755696</v>
      </c>
      <c r="H45" s="94">
        <v>3893.0934384903499</v>
      </c>
      <c r="I45" s="94"/>
      <c r="J45" s="94">
        <v>235929.06945998699</v>
      </c>
      <c r="K45" s="94">
        <v>24.402109681834698</v>
      </c>
      <c r="L45" s="94">
        <v>6766.8188150257802</v>
      </c>
      <c r="M45" s="94"/>
      <c r="N45" s="94">
        <v>125.43800788694701</v>
      </c>
      <c r="O45" s="94">
        <v>1.00677020377185</v>
      </c>
      <c r="P45" s="94">
        <v>262895.80629812001</v>
      </c>
      <c r="Q45" s="94"/>
      <c r="R45" s="377"/>
      <c r="S45" s="94">
        <v>126.999649669853</v>
      </c>
      <c r="T45" s="94">
        <v>200.587454394037</v>
      </c>
      <c r="U45" s="94">
        <v>58564.1332094834</v>
      </c>
      <c r="V45" s="94">
        <v>0</v>
      </c>
      <c r="W45" s="94">
        <v>99.508310946091996</v>
      </c>
      <c r="X45" s="94">
        <v>0</v>
      </c>
      <c r="AC45" s="94">
        <v>72.947294583281206</v>
      </c>
      <c r="AD45" s="94">
        <v>8.7381302588973409</v>
      </c>
      <c r="AE45" s="94"/>
      <c r="AF45" s="94"/>
      <c r="AG45" s="377"/>
      <c r="AH45" s="377"/>
      <c r="AI45" s="377"/>
      <c r="AJ45" s="381"/>
    </row>
    <row r="46" spans="1:36" x14ac:dyDescent="0.25">
      <c r="A46" s="130">
        <f t="shared" si="0"/>
        <v>1983</v>
      </c>
      <c r="B46" s="130">
        <f t="shared" si="1"/>
        <v>6</v>
      </c>
      <c r="C46" s="329">
        <v>0.99817427663292002</v>
      </c>
      <c r="D46" s="94"/>
      <c r="E46" s="94">
        <v>215.98941908854701</v>
      </c>
      <c r="F46" s="94"/>
      <c r="G46" s="94">
        <v>4177.7830051354204</v>
      </c>
      <c r="H46" s="94">
        <v>3917.3584995470701</v>
      </c>
      <c r="I46" s="94"/>
      <c r="J46" s="94">
        <v>236519.06981301901</v>
      </c>
      <c r="K46" s="94">
        <v>24.403131495998402</v>
      </c>
      <c r="L46" s="94">
        <v>6810.4782255709297</v>
      </c>
      <c r="M46" s="94"/>
      <c r="N46" s="94">
        <v>126.523465299153</v>
      </c>
      <c r="O46" s="94">
        <v>1.01011996004405</v>
      </c>
      <c r="P46" s="94">
        <v>263503.41689665802</v>
      </c>
      <c r="Q46" s="94"/>
      <c r="R46" s="377"/>
      <c r="S46" s="94">
        <v>131.48638261829899</v>
      </c>
      <c r="T46" s="94">
        <v>207.46517674742501</v>
      </c>
      <c r="U46" s="94">
        <v>58879.887563766002</v>
      </c>
      <c r="V46" s="94">
        <v>0</v>
      </c>
      <c r="W46" s="94">
        <v>99.971587507150502</v>
      </c>
      <c r="X46" s="94">
        <v>0</v>
      </c>
      <c r="AC46" s="94">
        <v>73.819743941148701</v>
      </c>
      <c r="AD46" s="94">
        <v>8.5735666344774</v>
      </c>
      <c r="AE46" s="94"/>
      <c r="AF46" s="94"/>
      <c r="AG46" s="377"/>
      <c r="AH46" s="377"/>
      <c r="AI46" s="377"/>
      <c r="AJ46" s="381"/>
    </row>
    <row r="47" spans="1:36" x14ac:dyDescent="0.25">
      <c r="A47" s="130">
        <f t="shared" si="0"/>
        <v>1983</v>
      </c>
      <c r="B47" s="130">
        <f t="shared" si="1"/>
        <v>7</v>
      </c>
      <c r="C47" s="329">
        <v>1.0009999999999999</v>
      </c>
      <c r="D47" s="94"/>
      <c r="E47" s="94">
        <v>223.26617964821301</v>
      </c>
      <c r="F47" s="94"/>
      <c r="G47" s="94">
        <v>4190.95849609375</v>
      </c>
      <c r="H47" s="94">
        <v>3940.1666666666702</v>
      </c>
      <c r="I47" s="94"/>
      <c r="J47" s="94">
        <v>237481.93176504801</v>
      </c>
      <c r="K47" s="94">
        <v>24.447134403015301</v>
      </c>
      <c r="L47" s="94">
        <v>6852.7</v>
      </c>
      <c r="M47" s="94"/>
      <c r="N47" s="94">
        <v>126.6</v>
      </c>
      <c r="O47" s="94">
        <v>1.010333333333</v>
      </c>
      <c r="P47" s="94">
        <v>264558.22238960501</v>
      </c>
      <c r="Q47" s="94"/>
      <c r="R47" s="377"/>
      <c r="S47" s="94">
        <v>133.69999999999999</v>
      </c>
      <c r="T47" s="94">
        <v>208.78849451066699</v>
      </c>
      <c r="U47" s="94">
        <v>59272.537347286903</v>
      </c>
      <c r="V47" s="94">
        <v>0</v>
      </c>
      <c r="W47" s="94">
        <v>100.426553657863</v>
      </c>
      <c r="X47" s="94">
        <v>0</v>
      </c>
      <c r="AC47" s="94">
        <v>74.629300000000001</v>
      </c>
      <c r="AD47" s="94">
        <v>8.3961279539554994</v>
      </c>
      <c r="AE47" s="94"/>
      <c r="AF47" s="94"/>
      <c r="AG47" s="377"/>
      <c r="AH47" s="377"/>
      <c r="AI47" s="377"/>
      <c r="AJ47" s="381"/>
    </row>
    <row r="48" spans="1:36" x14ac:dyDescent="0.25">
      <c r="A48" s="130">
        <f t="shared" si="0"/>
        <v>1983</v>
      </c>
      <c r="B48" s="130">
        <f t="shared" si="1"/>
        <v>8</v>
      </c>
      <c r="C48" s="329">
        <v>1.00392898551694</v>
      </c>
      <c r="D48" s="94"/>
      <c r="E48" s="94">
        <v>223.160206971609</v>
      </c>
      <c r="F48" s="94"/>
      <c r="G48" s="94">
        <v>4204.9347829184298</v>
      </c>
      <c r="H48" s="94">
        <v>3963.6690763945198</v>
      </c>
      <c r="I48" s="94"/>
      <c r="J48" s="94">
        <v>238971.268703182</v>
      </c>
      <c r="K48" s="94">
        <v>24.559098862218999</v>
      </c>
      <c r="L48" s="94">
        <v>6898.99360609415</v>
      </c>
      <c r="M48" s="94"/>
      <c r="N48" s="94">
        <v>125.748108937523</v>
      </c>
      <c r="O48" s="94">
        <v>1.0084224832922699</v>
      </c>
      <c r="P48" s="94">
        <v>266370.55066816101</v>
      </c>
      <c r="Q48" s="94"/>
      <c r="R48" s="377"/>
      <c r="S48" s="94">
        <v>132.15739141893599</v>
      </c>
      <c r="T48" s="94">
        <v>203.27622271629099</v>
      </c>
      <c r="U48" s="94">
        <v>59962.4641780577</v>
      </c>
      <c r="V48" s="94">
        <v>0</v>
      </c>
      <c r="W48" s="94">
        <v>100.867857954272</v>
      </c>
      <c r="X48" s="94">
        <v>0</v>
      </c>
      <c r="AC48" s="94">
        <v>75.363564502807407</v>
      </c>
      <c r="AD48" s="94">
        <v>8.1873224714091197</v>
      </c>
      <c r="AE48" s="94"/>
      <c r="AF48" s="94"/>
      <c r="AG48" s="377"/>
      <c r="AH48" s="377"/>
      <c r="AI48" s="377"/>
      <c r="AJ48" s="381"/>
    </row>
    <row r="49" spans="1:36" x14ac:dyDescent="0.25">
      <c r="A49" s="130">
        <f t="shared" si="0"/>
        <v>1983</v>
      </c>
      <c r="B49" s="130">
        <f t="shared" si="1"/>
        <v>9</v>
      </c>
      <c r="C49" s="329">
        <v>1.0071959378127899</v>
      </c>
      <c r="D49" s="94"/>
      <c r="E49" s="94">
        <v>219.09765142979401</v>
      </c>
      <c r="F49" s="94"/>
      <c r="G49" s="94">
        <v>4219.2314377269204</v>
      </c>
      <c r="H49" s="94">
        <v>3988.5741182326701</v>
      </c>
      <c r="I49" s="94"/>
      <c r="J49" s="94">
        <v>240865.40523553101</v>
      </c>
      <c r="K49" s="94">
        <v>24.708285664287502</v>
      </c>
      <c r="L49" s="94">
        <v>6947.1736790826699</v>
      </c>
      <c r="M49" s="94"/>
      <c r="N49" s="94">
        <v>124.269113628412</v>
      </c>
      <c r="O49" s="94">
        <v>1.0058641827315</v>
      </c>
      <c r="P49" s="94">
        <v>268589.79025044502</v>
      </c>
      <c r="Q49" s="94"/>
      <c r="R49" s="377"/>
      <c r="S49" s="94">
        <v>128.42079615113499</v>
      </c>
      <c r="T49" s="94">
        <v>195.71996519478799</v>
      </c>
      <c r="U49" s="94">
        <v>60908.928001377899</v>
      </c>
      <c r="V49" s="94">
        <v>0</v>
      </c>
      <c r="W49" s="94">
        <v>101.28639236504701</v>
      </c>
      <c r="X49" s="94">
        <v>0</v>
      </c>
      <c r="AC49" s="94">
        <v>76.037483600791106</v>
      </c>
      <c r="AD49" s="94">
        <v>7.9565810566052404</v>
      </c>
      <c r="AE49" s="94"/>
      <c r="AF49" s="94"/>
      <c r="AG49" s="377"/>
      <c r="AH49" s="377"/>
      <c r="AI49" s="377"/>
      <c r="AJ49" s="381"/>
    </row>
    <row r="50" spans="1:36" x14ac:dyDescent="0.25">
      <c r="A50" s="130">
        <f t="shared" si="0"/>
        <v>1983</v>
      </c>
      <c r="B50" s="130">
        <f t="shared" si="1"/>
        <v>10</v>
      </c>
      <c r="C50" s="329">
        <v>1.0109999999999999</v>
      </c>
      <c r="D50" s="94"/>
      <c r="E50" s="94">
        <v>216.68798209828901</v>
      </c>
      <c r="F50" s="94"/>
      <c r="G50" s="94">
        <v>4233.21728515625</v>
      </c>
      <c r="H50" s="94">
        <v>4015.6</v>
      </c>
      <c r="I50" s="94"/>
      <c r="J50" s="94">
        <v>242947.77526736</v>
      </c>
      <c r="K50" s="94">
        <v>24.847135886759499</v>
      </c>
      <c r="L50" s="94">
        <v>6994</v>
      </c>
      <c r="M50" s="94"/>
      <c r="N50" s="94">
        <v>122.6</v>
      </c>
      <c r="O50" s="94">
        <v>1.004333333333</v>
      </c>
      <c r="P50" s="94">
        <v>270682.74907403899</v>
      </c>
      <c r="Q50" s="94"/>
      <c r="R50" s="377"/>
      <c r="S50" s="94">
        <v>125.1</v>
      </c>
      <c r="T50" s="94">
        <v>192.621398943369</v>
      </c>
      <c r="U50" s="94">
        <v>61985.879137325697</v>
      </c>
      <c r="V50" s="94">
        <v>0</v>
      </c>
      <c r="W50" s="94">
        <v>101.68574036369201</v>
      </c>
      <c r="X50" s="94">
        <v>0</v>
      </c>
      <c r="AC50" s="94">
        <v>76.699100000000001</v>
      </c>
      <c r="AD50" s="94">
        <v>7.7185878142390898</v>
      </c>
      <c r="AE50" s="94"/>
      <c r="AF50" s="94"/>
      <c r="AG50" s="377"/>
      <c r="AH50" s="377"/>
      <c r="AI50" s="377"/>
      <c r="AJ50" s="381"/>
    </row>
    <row r="51" spans="1:36" x14ac:dyDescent="0.25">
      <c r="A51" s="130">
        <f t="shared" si="0"/>
        <v>1983</v>
      </c>
      <c r="B51" s="130">
        <f t="shared" si="1"/>
        <v>11</v>
      </c>
      <c r="C51" s="329">
        <v>1.0157523170015601</v>
      </c>
      <c r="D51" s="94"/>
      <c r="E51" s="94">
        <v>219.67256057732999</v>
      </c>
      <c r="F51" s="94"/>
      <c r="G51" s="94">
        <v>4247.6742747661801</v>
      </c>
      <c r="H51" s="94">
        <v>4047.3464354805901</v>
      </c>
      <c r="I51" s="94"/>
      <c r="J51" s="94">
        <v>245207.109283881</v>
      </c>
      <c r="K51" s="94">
        <v>24.952968146631701</v>
      </c>
      <c r="L51" s="94">
        <v>7041.3412361437804</v>
      </c>
      <c r="M51" s="94"/>
      <c r="N51" s="94">
        <v>120.99611864717301</v>
      </c>
      <c r="O51" s="94">
        <v>1.0049066838690099</v>
      </c>
      <c r="P51" s="94">
        <v>272444.163210753</v>
      </c>
      <c r="Q51" s="94"/>
      <c r="R51" s="377"/>
      <c r="S51" s="94">
        <v>124.06827331258501</v>
      </c>
      <c r="T51" s="94">
        <v>198.03361065006499</v>
      </c>
      <c r="U51" s="94">
        <v>63161.50060503</v>
      </c>
      <c r="V51" s="94">
        <v>0</v>
      </c>
      <c r="W51" s="94">
        <v>102.099949523685</v>
      </c>
      <c r="X51" s="94">
        <v>0</v>
      </c>
      <c r="AC51" s="94">
        <v>77.432946869882898</v>
      </c>
      <c r="AD51" s="94">
        <v>7.4659938454833803</v>
      </c>
      <c r="AE51" s="94"/>
      <c r="AF51" s="94"/>
      <c r="AG51" s="377"/>
      <c r="AH51" s="377"/>
      <c r="AI51" s="377"/>
      <c r="AJ51" s="381"/>
    </row>
    <row r="52" spans="1:36" x14ac:dyDescent="0.25">
      <c r="A52" s="130">
        <f t="shared" si="0"/>
        <v>1983</v>
      </c>
      <c r="B52" s="130">
        <f t="shared" si="1"/>
        <v>12</v>
      </c>
      <c r="C52" s="329">
        <v>1.02064923320351</v>
      </c>
      <c r="D52" s="94">
        <f>AVERAGE(C41:C52)</f>
        <v>0.99950728155338153</v>
      </c>
      <c r="E52" s="94">
        <v>225.76834057967901</v>
      </c>
      <c r="F52" s="94">
        <f>AVERAGE(E41:E52)</f>
        <v>207.65780565065464</v>
      </c>
      <c r="G52" s="94">
        <v>4261.5606200993598</v>
      </c>
      <c r="H52" s="94">
        <v>4079.3851315656798</v>
      </c>
      <c r="I52" s="94">
        <f>AVERAGE(H41:H52)</f>
        <v>3931.0385303245421</v>
      </c>
      <c r="J52" s="94">
        <v>247318.68318120699</v>
      </c>
      <c r="K52" s="94">
        <v>25.027108104754799</v>
      </c>
      <c r="L52" s="94">
        <v>7086.41864338921</v>
      </c>
      <c r="M52" s="94">
        <f>AVERAGE(L41:L52)</f>
        <v>6831.5293726410137</v>
      </c>
      <c r="N52" s="94">
        <v>119.89471107175</v>
      </c>
      <c r="O52" s="94">
        <v>1.00705603347422</v>
      </c>
      <c r="P52" s="94">
        <v>273847.96304246102</v>
      </c>
      <c r="Q52" s="94">
        <f>AVERAGE(P41:P52)</f>
        <v>265466.48034517438</v>
      </c>
      <c r="R52" s="377">
        <f>AVERAGE(K41:K52)</f>
        <v>24.555235733855373</v>
      </c>
      <c r="S52" s="94">
        <v>126.02200636882201</v>
      </c>
      <c r="T52" s="94">
        <v>207.83792746879701</v>
      </c>
      <c r="U52" s="94">
        <v>64195.179266093401</v>
      </c>
      <c r="V52" s="94">
        <v>0</v>
      </c>
      <c r="W52" s="94">
        <v>102.47548032488299</v>
      </c>
      <c r="X52" s="94">
        <v>0</v>
      </c>
      <c r="AC52" s="94">
        <v>78.123435483915003</v>
      </c>
      <c r="AD52" s="94">
        <v>7.23114895859685</v>
      </c>
      <c r="AE52" s="94">
        <f>AVERAGE(AD41:AD52)</f>
        <v>8.3833234182135197</v>
      </c>
      <c r="AF52" s="94">
        <f>AVERAGE(X41:X52)</f>
        <v>0</v>
      </c>
      <c r="AG52" s="377">
        <f>AVERAGE(O41:O52)</f>
        <v>1.0006129882568364</v>
      </c>
      <c r="AH52" s="377">
        <f>AVERAGE(S41:S52)</f>
        <v>125.58903533626223</v>
      </c>
      <c r="AI52" s="377">
        <f>AVERAGE(U41:U52)</f>
        <v>59544.562369466585</v>
      </c>
      <c r="AJ52" s="381">
        <f>AVERAGE(G41:G52)</f>
        <v>4185.1052238379298</v>
      </c>
    </row>
    <row r="53" spans="1:36" x14ac:dyDescent="0.25">
      <c r="A53" s="130">
        <f>A41+1</f>
        <v>1984</v>
      </c>
      <c r="B53" s="130">
        <f>B41</f>
        <v>1</v>
      </c>
      <c r="C53" s="329">
        <v>1.0253333333329999</v>
      </c>
      <c r="D53" s="94"/>
      <c r="E53" s="94">
        <v>231.71761258858899</v>
      </c>
      <c r="F53" s="94"/>
      <c r="G53" s="94">
        <v>4275.6970000000001</v>
      </c>
      <c r="H53" s="94">
        <v>4110.5666666666702</v>
      </c>
      <c r="I53" s="94"/>
      <c r="J53" s="94">
        <v>249227.34460090401</v>
      </c>
      <c r="K53" s="94">
        <v>25.092855804281601</v>
      </c>
      <c r="L53" s="94">
        <v>7132.9</v>
      </c>
      <c r="M53" s="94"/>
      <c r="N53" s="94">
        <v>119.566666666667</v>
      </c>
      <c r="O53" s="94">
        <v>1.01</v>
      </c>
      <c r="P53" s="94">
        <v>275185.32748505502</v>
      </c>
      <c r="Q53" s="94"/>
      <c r="R53" s="377"/>
      <c r="S53" s="94">
        <v>131.4</v>
      </c>
      <c r="T53" s="94">
        <v>216.75624591203101</v>
      </c>
      <c r="U53" s="94">
        <v>64967.033180849699</v>
      </c>
      <c r="V53" s="94">
        <v>0</v>
      </c>
      <c r="W53" s="94">
        <v>102.800734133731</v>
      </c>
      <c r="X53" s="94">
        <v>0</v>
      </c>
      <c r="AC53" s="94">
        <v>78.718133333333</v>
      </c>
      <c r="AD53" s="94">
        <v>7.0171750258314196</v>
      </c>
      <c r="AE53" s="94"/>
      <c r="AF53" s="94"/>
      <c r="AG53" s="377"/>
      <c r="AH53" s="377"/>
      <c r="AI53" s="377"/>
      <c r="AJ53" s="381"/>
    </row>
    <row r="54" spans="1:36" x14ac:dyDescent="0.25">
      <c r="A54" s="130">
        <f t="shared" si="0"/>
        <v>1984</v>
      </c>
      <c r="B54" s="130">
        <f t="shared" si="1"/>
        <v>2</v>
      </c>
      <c r="C54" s="329">
        <v>1.02912822643684</v>
      </c>
      <c r="D54" s="94"/>
      <c r="E54" s="94">
        <v>234.302081865411</v>
      </c>
      <c r="F54" s="94"/>
      <c r="G54" s="94">
        <v>4289.5423762984101</v>
      </c>
      <c r="H54" s="94">
        <v>4137.2549872244799</v>
      </c>
      <c r="I54" s="94"/>
      <c r="J54" s="94">
        <v>250735.82152068001</v>
      </c>
      <c r="K54" s="94">
        <v>25.163614162195799</v>
      </c>
      <c r="L54" s="94">
        <v>7179.2827828903</v>
      </c>
      <c r="M54" s="94"/>
      <c r="N54" s="94">
        <v>120.207707263695</v>
      </c>
      <c r="O54" s="94">
        <v>1.0127290506233899</v>
      </c>
      <c r="P54" s="94">
        <v>276581.75051523</v>
      </c>
      <c r="Q54" s="94"/>
      <c r="R54" s="377"/>
      <c r="S54" s="94">
        <v>139.73881401452601</v>
      </c>
      <c r="T54" s="94">
        <v>219.743099103779</v>
      </c>
      <c r="U54" s="94">
        <v>65301.512161339597</v>
      </c>
      <c r="V54" s="94">
        <v>0</v>
      </c>
      <c r="W54" s="94">
        <v>103.039175109825</v>
      </c>
      <c r="X54" s="94">
        <v>0</v>
      </c>
      <c r="AC54" s="94">
        <v>79.1184797995937</v>
      </c>
      <c r="AD54" s="94">
        <v>6.8474172572692398</v>
      </c>
      <c r="AE54" s="94"/>
      <c r="AF54" s="94"/>
      <c r="AG54" s="377"/>
      <c r="AH54" s="377"/>
      <c r="AI54" s="377"/>
      <c r="AJ54" s="381"/>
    </row>
    <row r="55" spans="1:36" x14ac:dyDescent="0.25">
      <c r="A55" s="130">
        <f t="shared" si="0"/>
        <v>1984</v>
      </c>
      <c r="B55" s="130">
        <f t="shared" si="1"/>
        <v>3</v>
      </c>
      <c r="C55" s="329">
        <v>1.0320802868071199</v>
      </c>
      <c r="D55" s="94"/>
      <c r="E55" s="94">
        <v>233.49080527194499</v>
      </c>
      <c r="F55" s="94"/>
      <c r="G55" s="94">
        <v>4302.2771004202696</v>
      </c>
      <c r="H55" s="94">
        <v>4158.7030906399896</v>
      </c>
      <c r="I55" s="94"/>
      <c r="J55" s="94">
        <v>251944.72547196201</v>
      </c>
      <c r="K55" s="94">
        <v>25.239559910833599</v>
      </c>
      <c r="L55" s="94">
        <v>7220.2244894495798</v>
      </c>
      <c r="M55" s="94"/>
      <c r="N55" s="94">
        <v>121.097478633119</v>
      </c>
      <c r="O55" s="94">
        <v>1.0142021849373</v>
      </c>
      <c r="P55" s="94">
        <v>278003.699307542</v>
      </c>
      <c r="Q55" s="94"/>
      <c r="R55" s="377"/>
      <c r="S55" s="94">
        <v>147.11869029760601</v>
      </c>
      <c r="T55" s="94">
        <v>217.63449185800999</v>
      </c>
      <c r="U55" s="94">
        <v>65292.031524525402</v>
      </c>
      <c r="V55" s="94">
        <v>0</v>
      </c>
      <c r="W55" s="94">
        <v>103.213118443683</v>
      </c>
      <c r="X55" s="94">
        <v>0</v>
      </c>
      <c r="AC55" s="94">
        <v>79.3442129876736</v>
      </c>
      <c r="AD55" s="94">
        <v>6.7279187899982897</v>
      </c>
      <c r="AE55" s="94"/>
      <c r="AF55" s="94"/>
      <c r="AG55" s="377"/>
      <c r="AH55" s="377"/>
      <c r="AI55" s="377"/>
      <c r="AJ55" s="381"/>
    </row>
    <row r="56" spans="1:36" x14ac:dyDescent="0.25">
      <c r="A56" s="130">
        <f t="shared" si="0"/>
        <v>1984</v>
      </c>
      <c r="B56" s="130">
        <f t="shared" si="1"/>
        <v>4</v>
      </c>
      <c r="C56" s="329">
        <v>1.0349999999999999</v>
      </c>
      <c r="D56" s="94"/>
      <c r="E56" s="94">
        <v>229.668182185652</v>
      </c>
      <c r="F56" s="94"/>
      <c r="G56" s="94">
        <v>4315.7380000000003</v>
      </c>
      <c r="H56" s="94">
        <v>4179.2333333333299</v>
      </c>
      <c r="I56" s="94"/>
      <c r="J56" s="94">
        <v>253266.131603624</v>
      </c>
      <c r="K56" s="94">
        <v>25.334222414667</v>
      </c>
      <c r="L56" s="94">
        <v>7258.2</v>
      </c>
      <c r="M56" s="94"/>
      <c r="N56" s="94">
        <v>121.533333333333</v>
      </c>
      <c r="O56" s="94">
        <v>1.013666666667</v>
      </c>
      <c r="P56" s="94">
        <v>279687.91539124202</v>
      </c>
      <c r="Q56" s="94"/>
      <c r="R56" s="377"/>
      <c r="S56" s="94">
        <v>150.5</v>
      </c>
      <c r="T56" s="94">
        <v>211.926110206739</v>
      </c>
      <c r="U56" s="94">
        <v>65069.792653564298</v>
      </c>
      <c r="V56" s="94">
        <v>0</v>
      </c>
      <c r="W56" s="94">
        <v>103.391853496184</v>
      </c>
      <c r="X56" s="94">
        <v>0</v>
      </c>
      <c r="AC56" s="94">
        <v>79.481133333333005</v>
      </c>
      <c r="AD56" s="94">
        <v>6.6375161061298096</v>
      </c>
      <c r="AE56" s="94"/>
      <c r="AF56" s="94"/>
      <c r="AG56" s="377"/>
      <c r="AH56" s="377"/>
      <c r="AI56" s="377"/>
      <c r="AJ56" s="381"/>
    </row>
    <row r="57" spans="1:36" x14ac:dyDescent="0.25">
      <c r="A57" s="130">
        <f t="shared" si="0"/>
        <v>1984</v>
      </c>
      <c r="B57" s="130">
        <f t="shared" si="1"/>
        <v>5</v>
      </c>
      <c r="C57" s="329">
        <v>1.0379085538333701</v>
      </c>
      <c r="D57" s="94"/>
      <c r="E57" s="94">
        <v>223.61347953474299</v>
      </c>
      <c r="F57" s="94"/>
      <c r="G57" s="94">
        <v>4328.6474818658598</v>
      </c>
      <c r="H57" s="94">
        <v>4197.9244228731304</v>
      </c>
      <c r="I57" s="94"/>
      <c r="J57" s="94">
        <v>254772.19008475801</v>
      </c>
      <c r="K57" s="94">
        <v>25.441194800901101</v>
      </c>
      <c r="L57" s="94">
        <v>7287.0953250565399</v>
      </c>
      <c r="M57" s="94"/>
      <c r="N57" s="94">
        <v>120.91150522957599</v>
      </c>
      <c r="O57" s="94">
        <v>1.0106425319133501</v>
      </c>
      <c r="P57" s="94">
        <v>281507.194361353</v>
      </c>
      <c r="Q57" s="94"/>
      <c r="R57" s="377"/>
      <c r="S57" s="94">
        <v>146.677822097302</v>
      </c>
      <c r="T57" s="94">
        <v>204.818900785972</v>
      </c>
      <c r="U57" s="94">
        <v>64767.602888964699</v>
      </c>
      <c r="V57" s="94">
        <v>0</v>
      </c>
      <c r="W57" s="94">
        <v>103.590457002558</v>
      </c>
      <c r="X57" s="94">
        <v>0</v>
      </c>
      <c r="AC57" s="94">
        <v>79.557468289431597</v>
      </c>
      <c r="AD57" s="94">
        <v>6.5809351852854503</v>
      </c>
      <c r="AE57" s="94"/>
      <c r="AF57" s="94"/>
      <c r="AG57" s="377"/>
      <c r="AH57" s="377"/>
      <c r="AI57" s="377"/>
      <c r="AJ57" s="381"/>
    </row>
    <row r="58" spans="1:36" x14ac:dyDescent="0.25">
      <c r="A58" s="130">
        <f t="shared" si="0"/>
        <v>1984</v>
      </c>
      <c r="B58" s="130">
        <f t="shared" si="1"/>
        <v>6</v>
      </c>
      <c r="C58" s="329">
        <v>1.0410016932589801</v>
      </c>
      <c r="D58" s="94"/>
      <c r="E58" s="94">
        <v>215.80381750344901</v>
      </c>
      <c r="F58" s="94"/>
      <c r="G58" s="94">
        <v>4341.7045978300202</v>
      </c>
      <c r="H58" s="94">
        <v>4216.6460424274401</v>
      </c>
      <c r="I58" s="94"/>
      <c r="J58" s="94">
        <v>256601.31969178899</v>
      </c>
      <c r="K58" s="94">
        <v>25.566101788008201</v>
      </c>
      <c r="L58" s="94">
        <v>7310.5318016027404</v>
      </c>
      <c r="M58" s="94"/>
      <c r="N58" s="94">
        <v>119.76522445198501</v>
      </c>
      <c r="O58" s="94">
        <v>1.0066182906758601</v>
      </c>
      <c r="P58" s="94">
        <v>283562.20398486301</v>
      </c>
      <c r="Q58" s="94"/>
      <c r="R58" s="377"/>
      <c r="S58" s="94">
        <v>138.10821846319001</v>
      </c>
      <c r="T58" s="94">
        <v>198.087941966605</v>
      </c>
      <c r="U58" s="94">
        <v>64462.127753058201</v>
      </c>
      <c r="V58" s="94">
        <v>0</v>
      </c>
      <c r="W58" s="94">
        <v>103.80809362199</v>
      </c>
      <c r="X58" s="94">
        <v>0</v>
      </c>
      <c r="AC58" s="94">
        <v>79.598909482104801</v>
      </c>
      <c r="AD58" s="94">
        <v>6.5427871396559398</v>
      </c>
      <c r="AE58" s="94"/>
      <c r="AF58" s="94"/>
      <c r="AG58" s="377"/>
      <c r="AH58" s="377"/>
      <c r="AI58" s="377"/>
      <c r="AJ58" s="381"/>
    </row>
    <row r="59" spans="1:36" x14ac:dyDescent="0.25">
      <c r="A59" s="130">
        <f t="shared" si="0"/>
        <v>1984</v>
      </c>
      <c r="B59" s="130">
        <f t="shared" si="1"/>
        <v>7</v>
      </c>
      <c r="C59" s="329">
        <v>1.044</v>
      </c>
      <c r="D59" s="94"/>
      <c r="E59" s="94">
        <v>207.65944439065001</v>
      </c>
      <c r="F59" s="94"/>
      <c r="G59" s="94">
        <v>4353.8639999999996</v>
      </c>
      <c r="H59" s="94">
        <v>4234.6333333333296</v>
      </c>
      <c r="I59" s="94"/>
      <c r="J59" s="94">
        <v>258629.54650005299</v>
      </c>
      <c r="K59" s="94">
        <v>25.6985236623749</v>
      </c>
      <c r="L59" s="94">
        <v>7329.6</v>
      </c>
      <c r="M59" s="94"/>
      <c r="N59" s="94">
        <v>119</v>
      </c>
      <c r="O59" s="94">
        <v>1.004</v>
      </c>
      <c r="P59" s="94">
        <v>285688.29392506398</v>
      </c>
      <c r="Q59" s="94"/>
      <c r="R59" s="377"/>
      <c r="S59" s="94">
        <v>129.30000000000001</v>
      </c>
      <c r="T59" s="94">
        <v>194.40179186690099</v>
      </c>
      <c r="U59" s="94">
        <v>64257.955528583901</v>
      </c>
      <c r="V59" s="94">
        <v>0</v>
      </c>
      <c r="W59" s="94">
        <v>104.005256455713</v>
      </c>
      <c r="X59" s="94">
        <v>0</v>
      </c>
      <c r="AC59" s="94">
        <v>79.615466666667004</v>
      </c>
      <c r="AD59" s="94">
        <v>6.5130672155488201</v>
      </c>
      <c r="AE59" s="94"/>
      <c r="AF59" s="94"/>
      <c r="AG59" s="377"/>
      <c r="AH59" s="377"/>
      <c r="AI59" s="377"/>
      <c r="AJ59" s="381"/>
    </row>
    <row r="60" spans="1:36" x14ac:dyDescent="0.25">
      <c r="A60" s="130">
        <f t="shared" si="0"/>
        <v>1984</v>
      </c>
      <c r="B60" s="130">
        <f t="shared" si="1"/>
        <v>8</v>
      </c>
      <c r="C60" s="329">
        <v>1.04704282456172</v>
      </c>
      <c r="D60" s="94"/>
      <c r="E60" s="94">
        <v>199.68427187192401</v>
      </c>
      <c r="F60" s="94"/>
      <c r="G60" s="94">
        <v>4365.8880236692403</v>
      </c>
      <c r="H60" s="94">
        <v>4253.4680439234098</v>
      </c>
      <c r="I60" s="94"/>
      <c r="J60" s="94">
        <v>260896.701987487</v>
      </c>
      <c r="K60" s="94">
        <v>25.841106618995799</v>
      </c>
      <c r="L60" s="94">
        <v>7348.1118033577004</v>
      </c>
      <c r="M60" s="94"/>
      <c r="N60" s="94">
        <v>119.110684630241</v>
      </c>
      <c r="O60" s="94">
        <v>1.0041184160282299</v>
      </c>
      <c r="P60" s="94">
        <v>287953.12536353501</v>
      </c>
      <c r="Q60" s="94"/>
      <c r="R60" s="377"/>
      <c r="S60" s="94">
        <v>123.06706155646999</v>
      </c>
      <c r="T60" s="94">
        <v>194.81484397710801</v>
      </c>
      <c r="U60" s="94">
        <v>64224.638928955603</v>
      </c>
      <c r="V60" s="94">
        <v>0</v>
      </c>
      <c r="W60" s="94">
        <v>104.17618165681</v>
      </c>
      <c r="X60" s="94">
        <v>0</v>
      </c>
      <c r="AC60" s="94">
        <v>79.614140227793001</v>
      </c>
      <c r="AD60" s="94">
        <v>6.4792752577178598</v>
      </c>
      <c r="AE60" s="94"/>
      <c r="AF60" s="94"/>
      <c r="AG60" s="377"/>
      <c r="AH60" s="377"/>
      <c r="AI60" s="377"/>
      <c r="AJ60" s="381"/>
    </row>
    <row r="61" spans="1:36" x14ac:dyDescent="0.25">
      <c r="A61" s="130">
        <f t="shared" si="0"/>
        <v>1984</v>
      </c>
      <c r="B61" s="130">
        <f t="shared" si="1"/>
        <v>9</v>
      </c>
      <c r="C61" s="329">
        <v>1.0500586077935099</v>
      </c>
      <c r="D61" s="94"/>
      <c r="E61" s="94">
        <v>193.57617242142601</v>
      </c>
      <c r="F61" s="94"/>
      <c r="G61" s="94">
        <v>4377.9629662214002</v>
      </c>
      <c r="H61" s="94">
        <v>4272.6254029331503</v>
      </c>
      <c r="I61" s="94"/>
      <c r="J61" s="94">
        <v>262887.35688032501</v>
      </c>
      <c r="K61" s="94">
        <v>25.9685084944363</v>
      </c>
      <c r="L61" s="94">
        <v>7367.2872763693904</v>
      </c>
      <c r="M61" s="94"/>
      <c r="N61" s="94">
        <v>119.411569663213</v>
      </c>
      <c r="O61" s="94">
        <v>1.00571309840468</v>
      </c>
      <c r="P61" s="94">
        <v>290050.67528896697</v>
      </c>
      <c r="Q61" s="94"/>
      <c r="R61" s="377"/>
      <c r="S61" s="94">
        <v>120.304457319962</v>
      </c>
      <c r="T61" s="94">
        <v>196.738481573825</v>
      </c>
      <c r="U61" s="94">
        <v>64434.567564550802</v>
      </c>
      <c r="V61" s="94">
        <v>0</v>
      </c>
      <c r="W61" s="94">
        <v>104.325072236669</v>
      </c>
      <c r="X61" s="94">
        <v>0</v>
      </c>
      <c r="AC61" s="94">
        <v>79.570895931561793</v>
      </c>
      <c r="AD61" s="94">
        <v>6.4415947488813199</v>
      </c>
      <c r="AE61" s="94"/>
      <c r="AF61" s="94"/>
      <c r="AG61" s="377"/>
      <c r="AH61" s="377"/>
      <c r="AI61" s="377"/>
      <c r="AJ61" s="381"/>
    </row>
    <row r="62" spans="1:36" x14ac:dyDescent="0.25">
      <c r="A62" s="130">
        <f t="shared" si="0"/>
        <v>1984</v>
      </c>
      <c r="B62" s="130">
        <f t="shared" si="1"/>
        <v>10</v>
      </c>
      <c r="C62" s="329">
        <v>1.0529999999999999</v>
      </c>
      <c r="D62" s="94"/>
      <c r="E62" s="94">
        <v>190.87518022052001</v>
      </c>
      <c r="F62" s="94"/>
      <c r="G62" s="94">
        <v>4390.4170000000004</v>
      </c>
      <c r="H62" s="94">
        <v>4291.4666666666699</v>
      </c>
      <c r="I62" s="94"/>
      <c r="J62" s="94">
        <v>264040.67243967101</v>
      </c>
      <c r="K62" s="94">
        <v>26.0539630278634</v>
      </c>
      <c r="L62" s="94">
        <v>7388.1</v>
      </c>
      <c r="M62" s="94"/>
      <c r="N62" s="94">
        <v>118.9</v>
      </c>
      <c r="O62" s="94">
        <v>1.0066666666670001</v>
      </c>
      <c r="P62" s="94">
        <v>291659.55677668902</v>
      </c>
      <c r="Q62" s="94"/>
      <c r="R62" s="377"/>
      <c r="S62" s="94">
        <v>120.8</v>
      </c>
      <c r="T62" s="94">
        <v>196.453604359819</v>
      </c>
      <c r="U62" s="94">
        <v>64924.004619241503</v>
      </c>
      <c r="V62" s="94">
        <v>0</v>
      </c>
      <c r="W62" s="94">
        <v>104.465926287692</v>
      </c>
      <c r="X62" s="94">
        <v>0</v>
      </c>
      <c r="AC62" s="94">
        <v>79.460400000000007</v>
      </c>
      <c r="AD62" s="94">
        <v>6.4029764435887202</v>
      </c>
      <c r="AE62" s="94"/>
      <c r="AF62" s="94"/>
      <c r="AG62" s="377"/>
      <c r="AH62" s="377"/>
      <c r="AI62" s="377"/>
      <c r="AJ62" s="381"/>
    </row>
    <row r="63" spans="1:36" x14ac:dyDescent="0.25">
      <c r="A63" s="130">
        <f t="shared" si="0"/>
        <v>1984</v>
      </c>
      <c r="B63" s="130">
        <f t="shared" si="1"/>
        <v>11</v>
      </c>
      <c r="C63" s="329">
        <v>1.05611373218947</v>
      </c>
      <c r="D63" s="94"/>
      <c r="E63" s="94">
        <v>192.30829474693999</v>
      </c>
      <c r="F63" s="94"/>
      <c r="G63" s="94">
        <v>4404.5163364138498</v>
      </c>
      <c r="H63" s="94">
        <v>4311.15657744075</v>
      </c>
      <c r="I63" s="94"/>
      <c r="J63" s="94">
        <v>264141.75841396098</v>
      </c>
      <c r="K63" s="94">
        <v>26.089687370940599</v>
      </c>
      <c r="L63" s="94">
        <v>7412.8188006274804</v>
      </c>
      <c r="M63" s="94"/>
      <c r="N63" s="94">
        <v>116.980279821518</v>
      </c>
      <c r="O63" s="94">
        <v>1.00577326259081</v>
      </c>
      <c r="P63" s="94">
        <v>292737.04691327398</v>
      </c>
      <c r="Q63" s="94"/>
      <c r="R63" s="377"/>
      <c r="S63" s="94">
        <v>124.17626103201501</v>
      </c>
      <c r="T63" s="94">
        <v>191.71465605402099</v>
      </c>
      <c r="U63" s="94">
        <v>65726.003997755994</v>
      </c>
      <c r="V63" s="94">
        <v>0</v>
      </c>
      <c r="W63" s="94">
        <v>104.628469950316</v>
      </c>
      <c r="X63" s="94">
        <v>0</v>
      </c>
      <c r="AC63" s="94">
        <v>79.259884326861794</v>
      </c>
      <c r="AD63" s="94">
        <v>6.3632072763277598</v>
      </c>
      <c r="AE63" s="94"/>
      <c r="AF63" s="94"/>
      <c r="AG63" s="377"/>
      <c r="AH63" s="377"/>
      <c r="AI63" s="377"/>
      <c r="AJ63" s="381"/>
    </row>
    <row r="64" spans="1:36" x14ac:dyDescent="0.25">
      <c r="A64" s="130">
        <f t="shared" si="0"/>
        <v>1984</v>
      </c>
      <c r="B64" s="130">
        <f t="shared" si="1"/>
        <v>12</v>
      </c>
      <c r="C64" s="329">
        <v>1.05924879767451</v>
      </c>
      <c r="D64" s="94">
        <f>AVERAGE(C53:C64)</f>
        <v>1.0424930046573768</v>
      </c>
      <c r="E64" s="94">
        <v>196.51590557819</v>
      </c>
      <c r="F64" s="94">
        <f>AVERAGE(E53:E64)</f>
        <v>212.43460401495327</v>
      </c>
      <c r="G64" s="94">
        <v>4418.6202103348396</v>
      </c>
      <c r="H64" s="94">
        <v>4330.0174928424804</v>
      </c>
      <c r="I64" s="94">
        <f>AVERAGE(H53:H64)</f>
        <v>4224.474671692069</v>
      </c>
      <c r="J64" s="94">
        <v>263780.78754482901</v>
      </c>
      <c r="K64" s="94">
        <v>26.100282046288299</v>
      </c>
      <c r="L64" s="94">
        <v>7437.7235840113899</v>
      </c>
      <c r="M64" s="94">
        <f>AVERAGE(L53:L64)</f>
        <v>7305.9896552804266</v>
      </c>
      <c r="N64" s="94">
        <v>114.934389633352</v>
      </c>
      <c r="O64" s="94">
        <v>1.00482803348719</v>
      </c>
      <c r="P64" s="94">
        <v>293518.999182217</v>
      </c>
      <c r="Q64" s="94">
        <f>AVERAGE(P53:P64)</f>
        <v>284677.98237458587</v>
      </c>
      <c r="R64" s="377">
        <f>AVERAGE(K53:K64)</f>
        <v>25.632468341815553</v>
      </c>
      <c r="S64" s="94">
        <v>128.81351674046701</v>
      </c>
      <c r="T64" s="94">
        <v>186.20244582494399</v>
      </c>
      <c r="U64" s="94">
        <v>66580.267344701802</v>
      </c>
      <c r="V64" s="94">
        <v>0</v>
      </c>
      <c r="W64" s="94">
        <v>104.829128008498</v>
      </c>
      <c r="X64" s="94">
        <v>0</v>
      </c>
      <c r="AC64" s="94">
        <v>79.020797946636606</v>
      </c>
      <c r="AD64" s="94">
        <v>6.3299482560669604</v>
      </c>
      <c r="AE64" s="94">
        <f>AVERAGE(AD53:AD64)</f>
        <v>6.5736515585251318</v>
      </c>
      <c r="AF64" s="94">
        <f>AVERAGE(X53:X64)</f>
        <v>0</v>
      </c>
      <c r="AG64" s="377">
        <f>AVERAGE(O53:O64)</f>
        <v>1.0082465168329007</v>
      </c>
      <c r="AH64" s="377">
        <f>AVERAGE(S53:S64)</f>
        <v>133.3337367934615</v>
      </c>
      <c r="AI64" s="377">
        <f>AVERAGE(U53:U64)</f>
        <v>65000.628178840947</v>
      </c>
      <c r="AJ64" s="381">
        <f>AVERAGE(G53:G64)</f>
        <v>4347.0729244211579</v>
      </c>
    </row>
    <row r="65" spans="1:36" x14ac:dyDescent="0.25">
      <c r="A65" s="130">
        <f>A53+1</f>
        <v>1985</v>
      </c>
      <c r="B65" s="130">
        <f>B53</f>
        <v>1</v>
      </c>
      <c r="C65" s="329">
        <v>1.0626666666669999</v>
      </c>
      <c r="D65" s="94"/>
      <c r="E65" s="94">
        <v>201.91216894484</v>
      </c>
      <c r="F65" s="94"/>
      <c r="G65" s="94">
        <v>4432.61328125</v>
      </c>
      <c r="H65" s="94">
        <v>4348.8</v>
      </c>
      <c r="I65" s="94"/>
      <c r="J65" s="94">
        <v>263779.62927722902</v>
      </c>
      <c r="K65" s="94">
        <v>26.124675706500899</v>
      </c>
      <c r="L65" s="94">
        <v>7461.5</v>
      </c>
      <c r="M65" s="94"/>
      <c r="N65" s="94">
        <v>114.26666666666701</v>
      </c>
      <c r="O65" s="94">
        <v>1.006333333333</v>
      </c>
      <c r="P65" s="94">
        <v>294490.62589311198</v>
      </c>
      <c r="Q65" s="94"/>
      <c r="R65" s="377"/>
      <c r="S65" s="94">
        <v>133.30000000000001</v>
      </c>
      <c r="T65" s="94">
        <v>184.474469976119</v>
      </c>
      <c r="U65" s="94">
        <v>67272.775054997503</v>
      </c>
      <c r="V65" s="94">
        <v>0</v>
      </c>
      <c r="W65" s="94">
        <v>105.11128355133999</v>
      </c>
      <c r="X65" s="94">
        <v>0</v>
      </c>
      <c r="AC65" s="94">
        <v>78.780966666666998</v>
      </c>
      <c r="AD65" s="94">
        <v>6.3070253414935999</v>
      </c>
      <c r="AE65" s="94"/>
      <c r="AF65" s="94"/>
      <c r="AG65" s="377"/>
      <c r="AH65" s="377"/>
      <c r="AI65" s="377"/>
      <c r="AJ65" s="381"/>
    </row>
    <row r="66" spans="1:36" x14ac:dyDescent="0.25">
      <c r="A66" s="130">
        <f t="shared" si="0"/>
        <v>1985</v>
      </c>
      <c r="B66" s="130">
        <f t="shared" si="1"/>
        <v>2</v>
      </c>
      <c r="C66" s="329">
        <v>1.0662463901397099</v>
      </c>
      <c r="D66" s="94"/>
      <c r="E66" s="94">
        <v>206.497065466001</v>
      </c>
      <c r="F66" s="94"/>
      <c r="G66" s="94">
        <v>4445.2350688975002</v>
      </c>
      <c r="H66" s="94">
        <v>4366.3173349307499</v>
      </c>
      <c r="I66" s="94"/>
      <c r="J66" s="94">
        <v>264762.37587660202</v>
      </c>
      <c r="K66" s="94">
        <v>26.1893552108377</v>
      </c>
      <c r="L66" s="94">
        <v>7481.8465941314498</v>
      </c>
      <c r="M66" s="94"/>
      <c r="N66" s="94">
        <v>116.150942486224</v>
      </c>
      <c r="O66" s="94">
        <v>1.0118690136975601</v>
      </c>
      <c r="P66" s="94">
        <v>295929.12855477899</v>
      </c>
      <c r="Q66" s="94"/>
      <c r="R66" s="377"/>
      <c r="S66" s="94">
        <v>136.10293764420999</v>
      </c>
      <c r="T66" s="94">
        <v>190.021183211188</v>
      </c>
      <c r="U66" s="94">
        <v>67591.900576789398</v>
      </c>
      <c r="V66" s="94">
        <v>0</v>
      </c>
      <c r="W66" s="94">
        <v>105.484071596094</v>
      </c>
      <c r="X66" s="94">
        <v>0</v>
      </c>
      <c r="AC66" s="94">
        <v>78.587975517027303</v>
      </c>
      <c r="AD66" s="94">
        <v>6.2984260504327896</v>
      </c>
      <c r="AE66" s="94"/>
      <c r="AF66" s="94"/>
      <c r="AG66" s="377"/>
      <c r="AH66" s="377"/>
      <c r="AI66" s="377"/>
      <c r="AJ66" s="381"/>
    </row>
    <row r="67" spans="1:36" x14ac:dyDescent="0.25">
      <c r="A67" s="130">
        <f t="shared" si="0"/>
        <v>1985</v>
      </c>
      <c r="B67" s="130">
        <f t="shared" si="1"/>
        <v>3</v>
      </c>
      <c r="C67" s="329">
        <v>1.06936332032846</v>
      </c>
      <c r="D67" s="94"/>
      <c r="E67" s="94">
        <v>208.42845599535201</v>
      </c>
      <c r="F67" s="94"/>
      <c r="G67" s="94">
        <v>4455.7612482583099</v>
      </c>
      <c r="H67" s="94">
        <v>4380.4893203464899</v>
      </c>
      <c r="I67" s="94"/>
      <c r="J67" s="94">
        <v>266169.99061984598</v>
      </c>
      <c r="K67" s="94">
        <v>26.2645450853081</v>
      </c>
      <c r="L67" s="94">
        <v>7501.2788584823302</v>
      </c>
      <c r="M67" s="94"/>
      <c r="N67" s="94">
        <v>119.028884253101</v>
      </c>
      <c r="O67" s="94">
        <v>1.0179821767520101</v>
      </c>
      <c r="P67" s="94">
        <v>297423.12047205499</v>
      </c>
      <c r="Q67" s="94"/>
      <c r="R67" s="377"/>
      <c r="S67" s="94">
        <v>137.26993770877701</v>
      </c>
      <c r="T67" s="94">
        <v>198.205131237171</v>
      </c>
      <c r="U67" s="94">
        <v>67721.674838389401</v>
      </c>
      <c r="V67" s="94">
        <v>0</v>
      </c>
      <c r="W67" s="94">
        <v>105.85863851239201</v>
      </c>
      <c r="X67" s="94">
        <v>0</v>
      </c>
      <c r="AC67" s="94">
        <v>78.437284316076401</v>
      </c>
      <c r="AD67" s="94">
        <v>6.29387800962557</v>
      </c>
      <c r="AE67" s="94"/>
      <c r="AF67" s="94"/>
      <c r="AG67" s="377"/>
      <c r="AH67" s="377"/>
      <c r="AI67" s="377"/>
      <c r="AJ67" s="381"/>
    </row>
    <row r="68" spans="1:36" x14ac:dyDescent="0.25">
      <c r="A68" s="130">
        <f t="shared" si="0"/>
        <v>1985</v>
      </c>
      <c r="B68" s="130">
        <f t="shared" si="1"/>
        <v>4</v>
      </c>
      <c r="C68" s="329">
        <v>1.0723333333330001</v>
      </c>
      <c r="D68" s="94"/>
      <c r="E68" s="94">
        <v>206.464772848199</v>
      </c>
      <c r="F68" s="94"/>
      <c r="G68" s="94">
        <v>4467.0625</v>
      </c>
      <c r="H68" s="94">
        <v>4393.7</v>
      </c>
      <c r="I68" s="94"/>
      <c r="J68" s="94">
        <v>267701.93729817303</v>
      </c>
      <c r="K68" s="94">
        <v>26.334949742416299</v>
      </c>
      <c r="L68" s="94">
        <v>7529.9</v>
      </c>
      <c r="M68" s="94"/>
      <c r="N68" s="94">
        <v>121.833333333333</v>
      </c>
      <c r="O68" s="94">
        <v>1.022333333333</v>
      </c>
      <c r="P68" s="94">
        <v>298931.17472013598</v>
      </c>
      <c r="Q68" s="94"/>
      <c r="R68" s="377"/>
      <c r="S68" s="94">
        <v>137.5</v>
      </c>
      <c r="T68" s="94">
        <v>205.69272404803101</v>
      </c>
      <c r="U68" s="94">
        <v>67960.539948384205</v>
      </c>
      <c r="V68" s="94">
        <v>0</v>
      </c>
      <c r="W68" s="94">
        <v>106.25578146241401</v>
      </c>
      <c r="X68" s="94">
        <v>0</v>
      </c>
      <c r="AC68" s="94">
        <v>78.263766666666996</v>
      </c>
      <c r="AD68" s="94">
        <v>6.2790560086128204</v>
      </c>
      <c r="AE68" s="94"/>
      <c r="AF68" s="94"/>
      <c r="AG68" s="377"/>
      <c r="AH68" s="377"/>
      <c r="AI68" s="377"/>
      <c r="AJ68" s="381"/>
    </row>
    <row r="69" spans="1:36" x14ac:dyDescent="0.25">
      <c r="A69" s="130">
        <f t="shared" si="0"/>
        <v>1985</v>
      </c>
      <c r="B69" s="130">
        <f t="shared" si="1"/>
        <v>5</v>
      </c>
      <c r="C69" s="329">
        <v>1.0745367594489701</v>
      </c>
      <c r="D69" s="94"/>
      <c r="E69" s="94">
        <v>200.00978291106301</v>
      </c>
      <c r="F69" s="94"/>
      <c r="G69" s="94">
        <v>4478.1387904517796</v>
      </c>
      <c r="H69" s="94">
        <v>4403.8320232107399</v>
      </c>
      <c r="I69" s="94"/>
      <c r="J69" s="94">
        <v>268722.05697352497</v>
      </c>
      <c r="K69" s="94">
        <v>26.368930627438498</v>
      </c>
      <c r="L69" s="94">
        <v>7568.0719242865698</v>
      </c>
      <c r="M69" s="94"/>
      <c r="N69" s="94">
        <v>122.908387997528</v>
      </c>
      <c r="O69" s="94">
        <v>1.02165498276682</v>
      </c>
      <c r="P69" s="94">
        <v>299999.09079441702</v>
      </c>
      <c r="Q69" s="94"/>
      <c r="R69" s="377"/>
      <c r="S69" s="94">
        <v>137.29879376561701</v>
      </c>
      <c r="T69" s="94">
        <v>207.74193719439501</v>
      </c>
      <c r="U69" s="94">
        <v>68482.068658547301</v>
      </c>
      <c r="V69" s="94">
        <v>0</v>
      </c>
      <c r="W69" s="94">
        <v>106.57668893524701</v>
      </c>
      <c r="X69" s="94">
        <v>0</v>
      </c>
      <c r="AC69" s="94">
        <v>78.0681947945979</v>
      </c>
      <c r="AD69" s="94">
        <v>6.24433376129479</v>
      </c>
      <c r="AE69" s="94"/>
      <c r="AF69" s="94"/>
      <c r="AG69" s="377"/>
      <c r="AH69" s="377"/>
      <c r="AI69" s="377"/>
      <c r="AJ69" s="381"/>
    </row>
    <row r="70" spans="1:36" x14ac:dyDescent="0.25">
      <c r="A70" s="130">
        <f t="shared" si="0"/>
        <v>1985</v>
      </c>
      <c r="B70" s="130">
        <f t="shared" si="1"/>
        <v>6</v>
      </c>
      <c r="C70" s="329">
        <v>1.07659575533788</v>
      </c>
      <c r="D70" s="94"/>
      <c r="E70" s="94">
        <v>193.22506292105001</v>
      </c>
      <c r="F70" s="94"/>
      <c r="G70" s="94">
        <v>4489.7588873232098</v>
      </c>
      <c r="H70" s="94">
        <v>4413.4047294763304</v>
      </c>
      <c r="I70" s="94"/>
      <c r="J70" s="94">
        <v>269515.77023634</v>
      </c>
      <c r="K70" s="94">
        <v>26.387738536736801</v>
      </c>
      <c r="L70" s="94">
        <v>7611.1965254847901</v>
      </c>
      <c r="M70" s="94"/>
      <c r="N70" s="94">
        <v>122.73115541640399</v>
      </c>
      <c r="O70" s="94">
        <v>1.0181327401501501</v>
      </c>
      <c r="P70" s="94">
        <v>300915.84662262001</v>
      </c>
      <c r="Q70" s="94"/>
      <c r="R70" s="377"/>
      <c r="S70" s="94">
        <v>138.16613109692599</v>
      </c>
      <c r="T70" s="94">
        <v>206.646165797545</v>
      </c>
      <c r="U70" s="94">
        <v>69219.1427761956</v>
      </c>
      <c r="V70" s="94">
        <v>0</v>
      </c>
      <c r="W70" s="94">
        <v>106.84921862353499</v>
      </c>
      <c r="X70" s="94">
        <v>0</v>
      </c>
      <c r="AC70" s="94">
        <v>77.864352322121405</v>
      </c>
      <c r="AD70" s="94">
        <v>6.1872942581739796</v>
      </c>
      <c r="AE70" s="94"/>
      <c r="AF70" s="94"/>
      <c r="AG70" s="377"/>
      <c r="AH70" s="377"/>
      <c r="AI70" s="377"/>
      <c r="AJ70" s="381"/>
    </row>
    <row r="71" spans="1:36" x14ac:dyDescent="0.25">
      <c r="A71" s="130">
        <f t="shared" si="0"/>
        <v>1985</v>
      </c>
      <c r="B71" s="130">
        <f t="shared" si="1"/>
        <v>7</v>
      </c>
      <c r="C71" s="329">
        <v>1.079</v>
      </c>
      <c r="D71" s="94"/>
      <c r="E71" s="94">
        <v>192.19806195589001</v>
      </c>
      <c r="F71" s="94"/>
      <c r="G71" s="94">
        <v>4501.07958984375</v>
      </c>
      <c r="H71" s="94">
        <v>4424.0666666666702</v>
      </c>
      <c r="I71" s="94"/>
      <c r="J71" s="94">
        <v>270408.85529634397</v>
      </c>
      <c r="K71" s="94">
        <v>26.4186535461176</v>
      </c>
      <c r="L71" s="94">
        <v>7647</v>
      </c>
      <c r="M71" s="94"/>
      <c r="N71" s="94">
        <v>122.133333333333</v>
      </c>
      <c r="O71" s="94">
        <v>1.0153333333329999</v>
      </c>
      <c r="P71" s="94">
        <v>301949.41745013598</v>
      </c>
      <c r="Q71" s="94"/>
      <c r="R71" s="377"/>
      <c r="S71" s="94">
        <v>141.69999999999999</v>
      </c>
      <c r="T71" s="94">
        <v>206.030609258716</v>
      </c>
      <c r="U71" s="94">
        <v>69949.9581432001</v>
      </c>
      <c r="V71" s="94">
        <v>0</v>
      </c>
      <c r="W71" s="94">
        <v>107.07568432709</v>
      </c>
      <c r="X71" s="94">
        <v>0</v>
      </c>
      <c r="AC71" s="94">
        <v>77.703233333333003</v>
      </c>
      <c r="AD71" s="94">
        <v>6.1142901460139303</v>
      </c>
      <c r="AE71" s="94"/>
      <c r="AF71" s="94"/>
      <c r="AG71" s="377"/>
      <c r="AH71" s="377"/>
      <c r="AI71" s="377"/>
      <c r="AJ71" s="381"/>
    </row>
    <row r="72" spans="1:36" x14ac:dyDescent="0.25">
      <c r="A72" s="130">
        <f t="shared" si="0"/>
        <v>1985</v>
      </c>
      <c r="B72" s="130">
        <f t="shared" si="1"/>
        <v>8</v>
      </c>
      <c r="C72" s="329">
        <v>1.0823566817405299</v>
      </c>
      <c r="D72" s="94"/>
      <c r="E72" s="94">
        <v>200.536469018151</v>
      </c>
      <c r="F72" s="94"/>
      <c r="G72" s="94">
        <v>4512.75138084639</v>
      </c>
      <c r="H72" s="94">
        <v>4438.2874933193698</v>
      </c>
      <c r="I72" s="94"/>
      <c r="J72" s="94">
        <v>271736.25661712798</v>
      </c>
      <c r="K72" s="94">
        <v>26.4849841203655</v>
      </c>
      <c r="L72" s="94">
        <v>7671.0849726869201</v>
      </c>
      <c r="M72" s="94"/>
      <c r="N72" s="94">
        <v>121.699482074117</v>
      </c>
      <c r="O72" s="94">
        <v>1.0155288752621101</v>
      </c>
      <c r="P72" s="94">
        <v>303412.84392056201</v>
      </c>
      <c r="Q72" s="94"/>
      <c r="R72" s="377"/>
      <c r="S72" s="94">
        <v>148.87988759195201</v>
      </c>
      <c r="T72" s="94">
        <v>208.428410998614</v>
      </c>
      <c r="U72" s="94">
        <v>70570.904255707195</v>
      </c>
      <c r="V72" s="94">
        <v>0</v>
      </c>
      <c r="W72" s="94">
        <v>107.293242691385</v>
      </c>
      <c r="X72" s="94">
        <v>0</v>
      </c>
      <c r="AC72" s="94">
        <v>77.6097366905434</v>
      </c>
      <c r="AD72" s="94">
        <v>6.0256728755351299</v>
      </c>
      <c r="AE72" s="94"/>
      <c r="AF72" s="94"/>
      <c r="AG72" s="377"/>
      <c r="AH72" s="377"/>
      <c r="AI72" s="377"/>
      <c r="AJ72" s="381"/>
    </row>
    <row r="73" spans="1:36" x14ac:dyDescent="0.25">
      <c r="A73" s="130">
        <f t="shared" si="0"/>
        <v>1985</v>
      </c>
      <c r="B73" s="130">
        <f t="shared" si="1"/>
        <v>9</v>
      </c>
      <c r="C73" s="329">
        <v>1.08624713421916</v>
      </c>
      <c r="D73" s="94"/>
      <c r="E73" s="94">
        <v>213.33382357353199</v>
      </c>
      <c r="F73" s="94"/>
      <c r="G73" s="94">
        <v>4524.2646101707296</v>
      </c>
      <c r="H73" s="94">
        <v>4455.1377771617799</v>
      </c>
      <c r="I73" s="94"/>
      <c r="J73" s="94">
        <v>273284.93165045202</v>
      </c>
      <c r="K73" s="94">
        <v>26.574061113011599</v>
      </c>
      <c r="L73" s="94">
        <v>7687.5740141711203</v>
      </c>
      <c r="M73" s="94"/>
      <c r="N73" s="94">
        <v>121.16479947342501</v>
      </c>
      <c r="O73" s="94">
        <v>1.0172761902051199</v>
      </c>
      <c r="P73" s="94">
        <v>305139.08017549303</v>
      </c>
      <c r="Q73" s="94"/>
      <c r="R73" s="377"/>
      <c r="S73" s="94">
        <v>156.498342011619</v>
      </c>
      <c r="T73" s="94">
        <v>212.00687554617701</v>
      </c>
      <c r="U73" s="94">
        <v>71018.443369254004</v>
      </c>
      <c r="V73" s="94">
        <v>0</v>
      </c>
      <c r="W73" s="94">
        <v>107.52154760855601</v>
      </c>
      <c r="X73" s="94">
        <v>0</v>
      </c>
      <c r="AC73" s="94">
        <v>77.611205780751405</v>
      </c>
      <c r="AD73" s="94">
        <v>5.9385893429078296</v>
      </c>
      <c r="AE73" s="94"/>
      <c r="AF73" s="94"/>
      <c r="AG73" s="377"/>
      <c r="AH73" s="377"/>
      <c r="AI73" s="377"/>
      <c r="AJ73" s="381"/>
    </row>
    <row r="74" spans="1:36" x14ac:dyDescent="0.25">
      <c r="A74" s="130">
        <f t="shared" si="0"/>
        <v>1985</v>
      </c>
      <c r="B74" s="130">
        <f t="shared" si="1"/>
        <v>10</v>
      </c>
      <c r="C74" s="329">
        <v>1.0900000000000001</v>
      </c>
      <c r="D74" s="94"/>
      <c r="E74" s="94">
        <v>223.09545845589901</v>
      </c>
      <c r="F74" s="94"/>
      <c r="G74" s="94">
        <v>4535.1239999999998</v>
      </c>
      <c r="H74" s="94">
        <v>4472.8</v>
      </c>
      <c r="I74" s="94"/>
      <c r="J74" s="94">
        <v>274706.18458181201</v>
      </c>
      <c r="K74" s="94">
        <v>26.6625828097396</v>
      </c>
      <c r="L74" s="94">
        <v>7704.4</v>
      </c>
      <c r="M74" s="94"/>
      <c r="N74" s="94">
        <v>120.066666666667</v>
      </c>
      <c r="O74" s="94">
        <v>1.018</v>
      </c>
      <c r="P74" s="94">
        <v>306838.98352415499</v>
      </c>
      <c r="Q74" s="94"/>
      <c r="R74" s="377"/>
      <c r="S74" s="94">
        <v>160.4</v>
      </c>
      <c r="T74" s="94">
        <v>213.74974677203599</v>
      </c>
      <c r="U74" s="94">
        <v>71278.155809493299</v>
      </c>
      <c r="V74" s="94">
        <v>0</v>
      </c>
      <c r="W74" s="94">
        <v>107.78003162901</v>
      </c>
      <c r="X74" s="94">
        <v>0</v>
      </c>
      <c r="AC74" s="94">
        <v>77.719300000000004</v>
      </c>
      <c r="AD74" s="94">
        <v>5.8721891049757602</v>
      </c>
      <c r="AE74" s="94"/>
      <c r="AF74" s="94"/>
      <c r="AG74" s="377"/>
      <c r="AH74" s="377"/>
      <c r="AI74" s="377"/>
      <c r="AJ74" s="381"/>
    </row>
    <row r="75" spans="1:36" x14ac:dyDescent="0.25">
      <c r="A75" s="130">
        <f t="shared" si="0"/>
        <v>1985</v>
      </c>
      <c r="B75" s="130">
        <f t="shared" si="1"/>
        <v>11</v>
      </c>
      <c r="C75" s="329">
        <v>1.0933101870970501</v>
      </c>
      <c r="D75" s="94"/>
      <c r="E75" s="94">
        <v>225.20198289039101</v>
      </c>
      <c r="F75" s="94"/>
      <c r="G75" s="94">
        <v>4546.0075306354101</v>
      </c>
      <c r="H75" s="94">
        <v>4491.3545218414401</v>
      </c>
      <c r="I75" s="94"/>
      <c r="J75" s="94">
        <v>275900.56136335601</v>
      </c>
      <c r="K75" s="94">
        <v>26.742706539715002</v>
      </c>
      <c r="L75" s="94">
        <v>7728.4481997231296</v>
      </c>
      <c r="M75" s="94"/>
      <c r="N75" s="94">
        <v>117.889933199399</v>
      </c>
      <c r="O75" s="94">
        <v>1.0149538927538799</v>
      </c>
      <c r="P75" s="94">
        <v>308469.96926414501</v>
      </c>
      <c r="Q75" s="94"/>
      <c r="R75" s="377"/>
      <c r="S75" s="94">
        <v>158.14234501433901</v>
      </c>
      <c r="T75" s="94">
        <v>211.66478280198001</v>
      </c>
      <c r="U75" s="94">
        <v>71408.675669619304</v>
      </c>
      <c r="V75" s="94">
        <v>0</v>
      </c>
      <c r="W75" s="94">
        <v>108.084965683479</v>
      </c>
      <c r="X75" s="94">
        <v>0</v>
      </c>
      <c r="AC75" s="94">
        <v>77.936625170765296</v>
      </c>
      <c r="AD75" s="94">
        <v>5.83498485562047</v>
      </c>
      <c r="AE75" s="94"/>
      <c r="AF75" s="94"/>
      <c r="AG75" s="377"/>
      <c r="AH75" s="377"/>
      <c r="AI75" s="377"/>
      <c r="AJ75" s="381"/>
    </row>
    <row r="76" spans="1:36" x14ac:dyDescent="0.25">
      <c r="A76" s="130">
        <f t="shared" si="0"/>
        <v>1985</v>
      </c>
      <c r="B76" s="130">
        <f t="shared" si="1"/>
        <v>12</v>
      </c>
      <c r="C76" s="329">
        <v>1.0953669075699899</v>
      </c>
      <c r="D76" s="94">
        <f>AVERAGE(C65:C76)</f>
        <v>1.0790019279901457</v>
      </c>
      <c r="E76" s="94">
        <v>221.281636216631</v>
      </c>
      <c r="F76" s="94">
        <f>AVERAGE(E65:E76)</f>
        <v>207.68206176641658</v>
      </c>
      <c r="G76" s="94">
        <v>4556.5039432916101</v>
      </c>
      <c r="H76" s="94">
        <v>4508.8866511237202</v>
      </c>
      <c r="I76" s="94">
        <f>AVERAGE(H65:H76)</f>
        <v>4424.7563765064415</v>
      </c>
      <c r="J76" s="94">
        <v>276990.968873434</v>
      </c>
      <c r="K76" s="94">
        <v>26.819359605482401</v>
      </c>
      <c r="L76" s="94">
        <v>7753.9667961596197</v>
      </c>
      <c r="M76" s="94">
        <f>AVERAGE(L65:L76)</f>
        <v>7612.1889904271593</v>
      </c>
      <c r="N76" s="94">
        <v>114.571511975113</v>
      </c>
      <c r="O76" s="94">
        <v>1.0046585715865799</v>
      </c>
      <c r="P76" s="94">
        <v>310047.096789275</v>
      </c>
      <c r="Q76" s="94">
        <f>AVERAGE(P65:P76)</f>
        <v>301962.19818174042</v>
      </c>
      <c r="R76" s="377">
        <f>AVERAGE(K65:K76)</f>
        <v>26.447711886972503</v>
      </c>
      <c r="S76" s="94">
        <v>152.18650256928399</v>
      </c>
      <c r="T76" s="94">
        <v>206.963723361478</v>
      </c>
      <c r="U76" s="94">
        <v>71627.005650418796</v>
      </c>
      <c r="V76" s="94">
        <v>0</v>
      </c>
      <c r="W76" s="94">
        <v>108.307007362197</v>
      </c>
      <c r="X76" s="94">
        <v>0</v>
      </c>
      <c r="AC76" s="94">
        <v>78.165031301593004</v>
      </c>
      <c r="AD76" s="94">
        <v>5.8267767083801703</v>
      </c>
      <c r="AE76" s="94">
        <f>AVERAGE(AD65:AD76)</f>
        <v>6.1018763719222369</v>
      </c>
      <c r="AF76" s="94">
        <f>AVERAGE(X65:X76)</f>
        <v>0</v>
      </c>
      <c r="AG76" s="377">
        <f>AVERAGE(O65:O76)</f>
        <v>1.0153380369311027</v>
      </c>
      <c r="AH76" s="377">
        <f>AVERAGE(S65:S76)</f>
        <v>144.78707311689368</v>
      </c>
      <c r="AI76" s="377">
        <f>AVERAGE(U65:U76)</f>
        <v>69508.437062583005</v>
      </c>
      <c r="AJ76" s="381">
        <f>AVERAGE(G65:G76)</f>
        <v>4495.358402580724</v>
      </c>
    </row>
    <row r="77" spans="1:36" x14ac:dyDescent="0.25">
      <c r="A77" s="130">
        <f>A65+1</f>
        <v>1986</v>
      </c>
      <c r="B77" s="130">
        <f>B65</f>
        <v>1</v>
      </c>
      <c r="C77" s="329">
        <v>1.0956666666670001</v>
      </c>
      <c r="D77" s="94"/>
      <c r="E77" s="94">
        <v>214.64606010496399</v>
      </c>
      <c r="F77" s="94"/>
      <c r="G77" s="94">
        <v>4567.7020000000002</v>
      </c>
      <c r="H77" s="94">
        <v>4525.8999999999996</v>
      </c>
      <c r="I77" s="94"/>
      <c r="J77" s="94">
        <v>278357.04094932799</v>
      </c>
      <c r="K77" s="94">
        <v>26.9141081168565</v>
      </c>
      <c r="L77" s="94">
        <v>7775.8</v>
      </c>
      <c r="M77" s="94"/>
      <c r="N77" s="94">
        <v>109.73333333333299</v>
      </c>
      <c r="O77" s="94">
        <v>0.98233333333299999</v>
      </c>
      <c r="P77" s="94">
        <v>311869.64960316097</v>
      </c>
      <c r="Q77" s="94"/>
      <c r="R77" s="377"/>
      <c r="S77" s="94">
        <v>145.80000000000001</v>
      </c>
      <c r="T77" s="94">
        <v>201.24503519448001</v>
      </c>
      <c r="U77" s="94">
        <v>72230.424904870204</v>
      </c>
      <c r="V77" s="94">
        <v>0</v>
      </c>
      <c r="W77" s="94">
        <v>108.318757965107</v>
      </c>
      <c r="X77" s="94">
        <v>0</v>
      </c>
      <c r="AC77" s="94">
        <v>78.311599999999999</v>
      </c>
      <c r="AD77" s="94">
        <v>5.8404934021162802</v>
      </c>
      <c r="AE77" s="94"/>
      <c r="AF77" s="94"/>
      <c r="AG77" s="377"/>
      <c r="AH77" s="377"/>
      <c r="AI77" s="377"/>
      <c r="AJ77" s="381"/>
    </row>
    <row r="78" spans="1:36" x14ac:dyDescent="0.25">
      <c r="A78" s="130">
        <f t="shared" si="0"/>
        <v>1986</v>
      </c>
      <c r="B78" s="130">
        <f t="shared" si="1"/>
        <v>2</v>
      </c>
      <c r="C78" s="329">
        <v>1.0938834149751</v>
      </c>
      <c r="D78" s="94"/>
      <c r="E78" s="94">
        <v>208.55610988046899</v>
      </c>
      <c r="F78" s="94"/>
      <c r="G78" s="94">
        <v>4579.5346362268701</v>
      </c>
      <c r="H78" s="94">
        <v>4541.3767118637597</v>
      </c>
      <c r="I78" s="94"/>
      <c r="J78" s="94">
        <v>280159.69028436398</v>
      </c>
      <c r="K78" s="94">
        <v>27.033655104715599</v>
      </c>
      <c r="L78" s="94">
        <v>7788.6380742525798</v>
      </c>
      <c r="M78" s="94"/>
      <c r="N78" s="94">
        <v>103.572278353831</v>
      </c>
      <c r="O78" s="94">
        <v>0.94665796680763203</v>
      </c>
      <c r="P78" s="94">
        <v>313994.71803485299</v>
      </c>
      <c r="Q78" s="94"/>
      <c r="R78" s="377"/>
      <c r="S78" s="94">
        <v>142.21324515151301</v>
      </c>
      <c r="T78" s="94">
        <v>196.421082709329</v>
      </c>
      <c r="U78" s="94">
        <v>73397.783034353502</v>
      </c>
      <c r="V78" s="94">
        <v>0</v>
      </c>
      <c r="W78" s="94">
        <v>108.03022506251401</v>
      </c>
      <c r="X78" s="94">
        <v>0</v>
      </c>
      <c r="AC78" s="94">
        <v>78.294431085060694</v>
      </c>
      <c r="AD78" s="94">
        <v>5.8690569277167404</v>
      </c>
      <c r="AE78" s="94"/>
      <c r="AF78" s="94"/>
      <c r="AG78" s="377"/>
      <c r="AH78" s="377"/>
      <c r="AI78" s="377"/>
      <c r="AJ78" s="381"/>
    </row>
    <row r="79" spans="1:36" x14ac:dyDescent="0.25">
      <c r="A79" s="130">
        <f t="shared" si="0"/>
        <v>1986</v>
      </c>
      <c r="B79" s="130">
        <f t="shared" si="1"/>
        <v>3</v>
      </c>
      <c r="C79" s="329">
        <v>1.0916846382552201</v>
      </c>
      <c r="D79" s="94"/>
      <c r="E79" s="94">
        <v>204.68169720944701</v>
      </c>
      <c r="F79" s="94"/>
      <c r="G79" s="94">
        <v>4590.6112152174901</v>
      </c>
      <c r="H79" s="94">
        <v>4554.5435715691501</v>
      </c>
      <c r="I79" s="94"/>
      <c r="J79" s="94">
        <v>281935.34193076799</v>
      </c>
      <c r="K79" s="94">
        <v>27.145108661033198</v>
      </c>
      <c r="L79" s="94">
        <v>7797.3200585615004</v>
      </c>
      <c r="M79" s="94"/>
      <c r="N79" s="94">
        <v>97.846772904948295</v>
      </c>
      <c r="O79" s="94">
        <v>0.910572899252587</v>
      </c>
      <c r="P79" s="94">
        <v>315964.85171808401</v>
      </c>
      <c r="Q79" s="94"/>
      <c r="R79" s="377"/>
      <c r="S79" s="94">
        <v>141.665545994647</v>
      </c>
      <c r="T79" s="94">
        <v>193.75042156080499</v>
      </c>
      <c r="U79" s="94">
        <v>74734.710730908104</v>
      </c>
      <c r="V79" s="94">
        <v>0</v>
      </c>
      <c r="W79" s="94">
        <v>107.660625788868</v>
      </c>
      <c r="X79" s="94">
        <v>0</v>
      </c>
      <c r="AC79" s="94">
        <v>78.199025879496403</v>
      </c>
      <c r="AD79" s="94">
        <v>5.8975614025822303</v>
      </c>
      <c r="AE79" s="94"/>
      <c r="AF79" s="94"/>
      <c r="AG79" s="377"/>
      <c r="AH79" s="377"/>
      <c r="AI79" s="377"/>
      <c r="AJ79" s="381"/>
    </row>
    <row r="80" spans="1:36" x14ac:dyDescent="0.25">
      <c r="A80" s="130">
        <f t="shared" si="0"/>
        <v>1986</v>
      </c>
      <c r="B80" s="130">
        <f t="shared" si="1"/>
        <v>4</v>
      </c>
      <c r="C80" s="329">
        <v>1.0903333333330001</v>
      </c>
      <c r="D80" s="94"/>
      <c r="E80" s="94">
        <v>203.03697391066601</v>
      </c>
      <c r="F80" s="94"/>
      <c r="G80" s="94">
        <v>4603.01953125</v>
      </c>
      <c r="H80" s="94">
        <v>4569.0333333333301</v>
      </c>
      <c r="I80" s="94"/>
      <c r="J80" s="94">
        <v>283699.39580683201</v>
      </c>
      <c r="K80" s="94">
        <v>27.2452525201501</v>
      </c>
      <c r="L80" s="94">
        <v>7811.5</v>
      </c>
      <c r="M80" s="94"/>
      <c r="N80" s="94">
        <v>92.666666666666998</v>
      </c>
      <c r="O80" s="94">
        <v>0.87733333333300001</v>
      </c>
      <c r="P80" s="94">
        <v>317884.06551460898</v>
      </c>
      <c r="Q80" s="94"/>
      <c r="R80" s="377"/>
      <c r="S80" s="94">
        <v>143.69999999999999</v>
      </c>
      <c r="T80" s="94">
        <v>193.51142950535601</v>
      </c>
      <c r="U80" s="94">
        <v>76201.625791958402</v>
      </c>
      <c r="V80" s="94">
        <v>0</v>
      </c>
      <c r="W80" s="94">
        <v>107.358188148886</v>
      </c>
      <c r="X80" s="94">
        <v>0</v>
      </c>
      <c r="AC80" s="94">
        <v>78.107600000000005</v>
      </c>
      <c r="AD80" s="94">
        <v>5.9199494486270003</v>
      </c>
      <c r="AE80" s="94"/>
      <c r="AF80" s="94"/>
      <c r="AG80" s="377"/>
      <c r="AH80" s="377"/>
      <c r="AI80" s="377"/>
      <c r="AJ80" s="381"/>
    </row>
    <row r="81" spans="1:36" x14ac:dyDescent="0.25">
      <c r="A81" s="130">
        <f t="shared" si="0"/>
        <v>1986</v>
      </c>
      <c r="B81" s="130">
        <f t="shared" si="1"/>
        <v>5</v>
      </c>
      <c r="C81" s="329">
        <v>1.0913419522046599</v>
      </c>
      <c r="D81" s="94"/>
      <c r="E81" s="94">
        <v>204.3201110709</v>
      </c>
      <c r="F81" s="94"/>
      <c r="G81" s="94">
        <v>4614.9385756215397</v>
      </c>
      <c r="H81" s="94">
        <v>4583.7355611820103</v>
      </c>
      <c r="I81" s="94"/>
      <c r="J81" s="94">
        <v>284923.26685791998</v>
      </c>
      <c r="K81" s="94">
        <v>27.298137061176099</v>
      </c>
      <c r="L81" s="94">
        <v>7835.0104087352302</v>
      </c>
      <c r="M81" s="94"/>
      <c r="N81" s="94">
        <v>89.737400006980494</v>
      </c>
      <c r="O81" s="94">
        <v>0.85966004496623605</v>
      </c>
      <c r="P81" s="94">
        <v>319234.50286812201</v>
      </c>
      <c r="Q81" s="94"/>
      <c r="R81" s="377"/>
      <c r="S81" s="94">
        <v>147.983506386881</v>
      </c>
      <c r="T81" s="94">
        <v>196.20524580645599</v>
      </c>
      <c r="U81" s="94">
        <v>77373.453236926303</v>
      </c>
      <c r="V81" s="94">
        <v>0</v>
      </c>
      <c r="W81" s="94">
        <v>107.33915287132599</v>
      </c>
      <c r="X81" s="94">
        <v>0</v>
      </c>
      <c r="AC81" s="94">
        <v>78.113071484366799</v>
      </c>
      <c r="AD81" s="94">
        <v>5.92373299658394</v>
      </c>
      <c r="AE81" s="94"/>
      <c r="AF81" s="94"/>
      <c r="AG81" s="377"/>
      <c r="AH81" s="377"/>
      <c r="AI81" s="377"/>
      <c r="AJ81" s="381"/>
    </row>
    <row r="82" spans="1:36" x14ac:dyDescent="0.25">
      <c r="A82" s="130">
        <f t="shared" ref="A82:A88" si="2">A70+1</f>
        <v>1986</v>
      </c>
      <c r="B82" s="130">
        <f t="shared" ref="B82:B88" si="3">B70</f>
        <v>6</v>
      </c>
      <c r="C82" s="329">
        <v>1.0940305089644999</v>
      </c>
      <c r="D82" s="94"/>
      <c r="E82" s="94">
        <v>206.26816884749601</v>
      </c>
      <c r="F82" s="94"/>
      <c r="G82" s="94">
        <v>4627.1209706090503</v>
      </c>
      <c r="H82" s="94">
        <v>4600.3011946615197</v>
      </c>
      <c r="I82" s="94"/>
      <c r="J82" s="94">
        <v>285729.44110472401</v>
      </c>
      <c r="K82" s="94">
        <v>27.310942520004598</v>
      </c>
      <c r="L82" s="94">
        <v>7864.3396198389</v>
      </c>
      <c r="M82" s="94"/>
      <c r="N82" s="94">
        <v>88.149231848111896</v>
      </c>
      <c r="O82" s="94">
        <v>0.85147088635636303</v>
      </c>
      <c r="P82" s="94">
        <v>320144.15077257599</v>
      </c>
      <c r="Q82" s="94"/>
      <c r="R82" s="377"/>
      <c r="S82" s="94">
        <v>154.487373358166</v>
      </c>
      <c r="T82" s="94">
        <v>199.51493801869901</v>
      </c>
      <c r="U82" s="94">
        <v>78454.237691171205</v>
      </c>
      <c r="V82" s="94">
        <v>0</v>
      </c>
      <c r="W82" s="94">
        <v>107.531836914506</v>
      </c>
      <c r="X82" s="94">
        <v>0</v>
      </c>
      <c r="AC82" s="94">
        <v>78.207701660629198</v>
      </c>
      <c r="AD82" s="94">
        <v>5.9140896347208196</v>
      </c>
      <c r="AE82" s="94"/>
      <c r="AF82" s="94"/>
      <c r="AG82" s="377"/>
      <c r="AH82" s="377"/>
      <c r="AI82" s="377"/>
      <c r="AJ82" s="381"/>
    </row>
    <row r="83" spans="1:36" x14ac:dyDescent="0.25">
      <c r="A83" s="130">
        <f t="shared" si="2"/>
        <v>1986</v>
      </c>
      <c r="B83" s="130">
        <f t="shared" si="3"/>
        <v>7</v>
      </c>
      <c r="C83" s="329">
        <v>1.097</v>
      </c>
      <c r="D83" s="94"/>
      <c r="E83" s="94">
        <v>205.866450312886</v>
      </c>
      <c r="F83" s="94"/>
      <c r="G83" s="94">
        <v>4638.7920000000004</v>
      </c>
      <c r="H83" s="94">
        <v>4618.2666666666701</v>
      </c>
      <c r="I83" s="94"/>
      <c r="J83" s="94">
        <v>286189.45787878998</v>
      </c>
      <c r="K83" s="94">
        <v>27.292728425613799</v>
      </c>
      <c r="L83" s="94">
        <v>7890.1</v>
      </c>
      <c r="M83" s="94"/>
      <c r="N83" s="94">
        <v>86.9</v>
      </c>
      <c r="O83" s="94">
        <v>0.84533333333299998</v>
      </c>
      <c r="P83" s="94">
        <v>320664.66881872597</v>
      </c>
      <c r="Q83" s="94"/>
      <c r="R83" s="377"/>
      <c r="S83" s="94">
        <v>162.5</v>
      </c>
      <c r="T83" s="94">
        <v>200.16566455948299</v>
      </c>
      <c r="U83" s="94">
        <v>79587.851240714299</v>
      </c>
      <c r="V83" s="94">
        <v>0</v>
      </c>
      <c r="W83" s="94">
        <v>107.794940634356</v>
      </c>
      <c r="X83" s="94">
        <v>0</v>
      </c>
      <c r="AC83" s="94">
        <v>78.354566666666997</v>
      </c>
      <c r="AD83" s="94">
        <v>5.8998733066955698</v>
      </c>
      <c r="AE83" s="94"/>
      <c r="AF83" s="94"/>
      <c r="AG83" s="377"/>
      <c r="AH83" s="377"/>
      <c r="AI83" s="377"/>
      <c r="AJ83" s="381"/>
    </row>
    <row r="84" spans="1:36" x14ac:dyDescent="0.25">
      <c r="A84" s="130">
        <f t="shared" si="2"/>
        <v>1986</v>
      </c>
      <c r="B84" s="130">
        <f t="shared" si="3"/>
        <v>8</v>
      </c>
      <c r="C84" s="329">
        <v>1.0995102232420999</v>
      </c>
      <c r="D84" s="94"/>
      <c r="E84" s="94">
        <v>201.17754387045599</v>
      </c>
      <c r="F84" s="94"/>
      <c r="G84" s="94">
        <v>4650.7627886596802</v>
      </c>
      <c r="H84" s="94">
        <v>4639.1584672294503</v>
      </c>
      <c r="I84" s="94"/>
      <c r="J84" s="94">
        <v>286491.17154291301</v>
      </c>
      <c r="K84" s="94">
        <v>27.256239236851599</v>
      </c>
      <c r="L84" s="94">
        <v>7908.2934607003199</v>
      </c>
      <c r="M84" s="94"/>
      <c r="N84" s="94">
        <v>85.123179986752703</v>
      </c>
      <c r="O84" s="94">
        <v>0.83517231020593996</v>
      </c>
      <c r="P84" s="94">
        <v>320990.49315792299</v>
      </c>
      <c r="Q84" s="94"/>
      <c r="R84" s="377"/>
      <c r="S84" s="94">
        <v>171.73780312353699</v>
      </c>
      <c r="T84" s="94">
        <v>196.20662740314401</v>
      </c>
      <c r="U84" s="94">
        <v>80923.588911567407</v>
      </c>
      <c r="V84" s="94">
        <v>0</v>
      </c>
      <c r="W84" s="94">
        <v>108.043319241633</v>
      </c>
      <c r="X84" s="94">
        <v>0</v>
      </c>
      <c r="AC84" s="94">
        <v>78.534882919242804</v>
      </c>
      <c r="AD84" s="94">
        <v>5.8861497633590698</v>
      </c>
      <c r="AE84" s="94"/>
      <c r="AF84" s="94"/>
      <c r="AG84" s="377"/>
      <c r="AH84" s="377"/>
      <c r="AI84" s="377"/>
      <c r="AJ84" s="381"/>
    </row>
    <row r="85" spans="1:36" x14ac:dyDescent="0.25">
      <c r="A85" s="130">
        <f t="shared" si="2"/>
        <v>1986</v>
      </c>
      <c r="B85" s="130">
        <f t="shared" si="3"/>
        <v>9</v>
      </c>
      <c r="C85" s="329">
        <v>1.1018568712581001</v>
      </c>
      <c r="D85" s="94"/>
      <c r="E85" s="94">
        <v>194.59648099432999</v>
      </c>
      <c r="F85" s="94"/>
      <c r="G85" s="94">
        <v>4662.7609741277902</v>
      </c>
      <c r="H85" s="94">
        <v>4661.5462878619101</v>
      </c>
      <c r="I85" s="94"/>
      <c r="J85" s="94">
        <v>286887.702097692</v>
      </c>
      <c r="K85" s="94">
        <v>27.230386021966201</v>
      </c>
      <c r="L85" s="94">
        <v>7920.5044702370596</v>
      </c>
      <c r="M85" s="94"/>
      <c r="N85" s="94">
        <v>83.527194421828398</v>
      </c>
      <c r="O85" s="94">
        <v>0.82588694526570805</v>
      </c>
      <c r="P85" s="94">
        <v>321439.52162695298</v>
      </c>
      <c r="Q85" s="94"/>
      <c r="R85" s="377"/>
      <c r="S85" s="94">
        <v>179.084196540025</v>
      </c>
      <c r="T85" s="94">
        <v>190.28962225300299</v>
      </c>
      <c r="U85" s="94">
        <v>81908.486833713498</v>
      </c>
      <c r="V85" s="94">
        <v>0</v>
      </c>
      <c r="W85" s="94">
        <v>108.290171088721</v>
      </c>
      <c r="X85" s="94">
        <v>0</v>
      </c>
      <c r="AC85" s="94">
        <v>78.729546698002906</v>
      </c>
      <c r="AD85" s="94">
        <v>5.86926099795879</v>
      </c>
      <c r="AE85" s="94"/>
      <c r="AF85" s="94"/>
      <c r="AG85" s="377"/>
      <c r="AH85" s="377"/>
      <c r="AI85" s="377"/>
      <c r="AJ85" s="381"/>
    </row>
    <row r="86" spans="1:36" x14ac:dyDescent="0.25">
      <c r="A86" s="130">
        <f t="shared" si="2"/>
        <v>1986</v>
      </c>
      <c r="B86" s="130">
        <f t="shared" si="3"/>
        <v>10</v>
      </c>
      <c r="C86" s="329">
        <v>1.104666666667</v>
      </c>
      <c r="D86" s="94"/>
      <c r="E86" s="94">
        <v>189.764208576257</v>
      </c>
      <c r="F86" s="94"/>
      <c r="G86" s="94">
        <v>4674.53</v>
      </c>
      <c r="H86" s="94">
        <v>4683.5333333333301</v>
      </c>
      <c r="I86" s="94"/>
      <c r="J86" s="94">
        <v>287645.51451410702</v>
      </c>
      <c r="K86" s="94">
        <v>27.246009600451799</v>
      </c>
      <c r="L86" s="94">
        <v>7931</v>
      </c>
      <c r="M86" s="94"/>
      <c r="N86" s="94">
        <v>83.133333333332999</v>
      </c>
      <c r="O86" s="94">
        <v>0.82466666666699995</v>
      </c>
      <c r="P86" s="94">
        <v>322354.17510381999</v>
      </c>
      <c r="Q86" s="94"/>
      <c r="R86" s="377"/>
      <c r="S86" s="94">
        <v>181.2</v>
      </c>
      <c r="T86" s="94">
        <v>186.40819534321</v>
      </c>
      <c r="U86" s="94">
        <v>81899.059894824706</v>
      </c>
      <c r="V86" s="94">
        <v>0</v>
      </c>
      <c r="W86" s="94">
        <v>108.577839723854</v>
      </c>
      <c r="X86" s="94">
        <v>0</v>
      </c>
      <c r="AC86" s="94">
        <v>78.920900000000003</v>
      </c>
      <c r="AD86" s="94">
        <v>5.8436102593400303</v>
      </c>
      <c r="AE86" s="94"/>
      <c r="AF86" s="94"/>
      <c r="AG86" s="377"/>
      <c r="AH86" s="377"/>
      <c r="AI86" s="377"/>
      <c r="AJ86" s="381"/>
    </row>
    <row r="87" spans="1:36" x14ac:dyDescent="0.25">
      <c r="A87" s="130">
        <f t="shared" si="2"/>
        <v>1986</v>
      </c>
      <c r="B87" s="130">
        <f t="shared" si="3"/>
        <v>11</v>
      </c>
      <c r="C87" s="329">
        <v>1.10862763133378</v>
      </c>
      <c r="D87" s="94"/>
      <c r="E87" s="94">
        <v>188.74821044706701</v>
      </c>
      <c r="F87" s="94"/>
      <c r="G87" s="94">
        <v>4686.9311297791601</v>
      </c>
      <c r="H87" s="94">
        <v>4705.7677349245896</v>
      </c>
      <c r="I87" s="94"/>
      <c r="J87" s="94">
        <v>288991.26007076498</v>
      </c>
      <c r="K87" s="94">
        <v>27.322756595907901</v>
      </c>
      <c r="L87" s="94">
        <v>7944.4912270489804</v>
      </c>
      <c r="M87" s="94"/>
      <c r="N87" s="94">
        <v>84.579682681036502</v>
      </c>
      <c r="O87" s="94">
        <v>0.83586682328985096</v>
      </c>
      <c r="P87" s="94">
        <v>324018.32687728101</v>
      </c>
      <c r="Q87" s="94"/>
      <c r="R87" s="377"/>
      <c r="S87" s="94">
        <v>176.46143831350199</v>
      </c>
      <c r="T87" s="94">
        <v>186.79250555258901</v>
      </c>
      <c r="U87" s="94">
        <v>80580.487086631096</v>
      </c>
      <c r="V87" s="94">
        <v>0</v>
      </c>
      <c r="W87" s="94">
        <v>108.959933384162</v>
      </c>
      <c r="X87" s="94">
        <v>0</v>
      </c>
      <c r="AC87" s="94">
        <v>79.1153367306174</v>
      </c>
      <c r="AD87" s="94">
        <v>5.8025436286837504</v>
      </c>
      <c r="AE87" s="94"/>
      <c r="AF87" s="94"/>
      <c r="AG87" s="377"/>
      <c r="AH87" s="377"/>
      <c r="AI87" s="377"/>
      <c r="AJ87" s="381"/>
    </row>
    <row r="88" spans="1:36" x14ac:dyDescent="0.25">
      <c r="A88" s="130">
        <f t="shared" si="2"/>
        <v>1986</v>
      </c>
      <c r="B88" s="130">
        <f t="shared" si="3"/>
        <v>12</v>
      </c>
      <c r="C88" s="329">
        <v>1.1131547161700199</v>
      </c>
      <c r="D88" s="94">
        <f>AVERAGE(C77:C88)</f>
        <v>1.0984797185892068</v>
      </c>
      <c r="E88" s="94">
        <v>189.95251206281901</v>
      </c>
      <c r="F88" s="94">
        <f>AVERAGE(E77:E88)</f>
        <v>200.96787727397975</v>
      </c>
      <c r="G88" s="94">
        <v>4699.0158602840902</v>
      </c>
      <c r="H88" s="94">
        <v>4727.2325688262099</v>
      </c>
      <c r="I88" s="94">
        <f>AVERAGE(H77:H88)</f>
        <v>4617.5329526209935</v>
      </c>
      <c r="J88" s="94">
        <v>290570.26009354502</v>
      </c>
      <c r="K88" s="94">
        <v>27.425309413270899</v>
      </c>
      <c r="L88" s="94">
        <v>7962.0514210651299</v>
      </c>
      <c r="M88" s="94">
        <f>AVERAGE(L77:L88)</f>
        <v>7869.0873950366431</v>
      </c>
      <c r="N88" s="94">
        <v>87.116780197936095</v>
      </c>
      <c r="O88" s="94">
        <v>0.85285290102639799</v>
      </c>
      <c r="P88" s="94">
        <v>325971.55973973399</v>
      </c>
      <c r="Q88" s="94">
        <f>AVERAGE(P77:P88)</f>
        <v>319544.22365298681</v>
      </c>
      <c r="R88" s="377">
        <f>AVERAGE(K77:K88)</f>
        <v>27.22671943983319</v>
      </c>
      <c r="S88" s="94">
        <v>169.202432337635</v>
      </c>
      <c r="T88" s="94">
        <v>188.793170824268</v>
      </c>
      <c r="U88" s="94">
        <v>78986.420769822493</v>
      </c>
      <c r="V88" s="94">
        <v>0</v>
      </c>
      <c r="W88" s="94">
        <v>109.379629917687</v>
      </c>
      <c r="X88" s="94">
        <v>0</v>
      </c>
      <c r="AC88" s="94">
        <v>79.311680626060294</v>
      </c>
      <c r="AD88" s="94">
        <v>5.7497874918617304</v>
      </c>
      <c r="AE88" s="94">
        <f>AVERAGE(AD77:AD88)</f>
        <v>5.8680091050204952</v>
      </c>
      <c r="AF88" s="94">
        <f>AVERAGE(X77:X88)</f>
        <v>0</v>
      </c>
      <c r="AG88" s="377">
        <f>AVERAGE(O77:O88)</f>
        <v>0.87065062031972651</v>
      </c>
      <c r="AH88" s="377">
        <f>AVERAGE(S77:S88)</f>
        <v>159.66962843382552</v>
      </c>
      <c r="AI88" s="377">
        <f>AVERAGE(U77:U88)</f>
        <v>78023.177510621768</v>
      </c>
      <c r="AJ88" s="381">
        <f>AVERAGE(G77:G88)</f>
        <v>4632.9766401479728</v>
      </c>
    </row>
    <row r="89" spans="1:36" x14ac:dyDescent="0.25">
      <c r="A89" s="130">
        <f>A77+1</f>
        <v>1987</v>
      </c>
      <c r="B89" s="130">
        <f>B77</f>
        <v>1</v>
      </c>
      <c r="C89" s="329">
        <v>1.1180000000000001</v>
      </c>
      <c r="D89" s="94"/>
      <c r="E89" s="94">
        <v>190.718269088792</v>
      </c>
      <c r="F89" s="94"/>
      <c r="G89" s="94">
        <v>4711.37841796875</v>
      </c>
      <c r="H89" s="94">
        <v>4750.1000000000004</v>
      </c>
      <c r="I89" s="94"/>
      <c r="J89" s="94">
        <v>292097.05963675701</v>
      </c>
      <c r="K89" s="94">
        <v>27.516541175121301</v>
      </c>
      <c r="L89" s="94">
        <v>7986.4</v>
      </c>
      <c r="M89" s="94"/>
      <c r="N89" s="94">
        <v>89.9</v>
      </c>
      <c r="O89" s="94">
        <v>0.86799999999999999</v>
      </c>
      <c r="P89" s="94">
        <v>327831.34308058501</v>
      </c>
      <c r="Q89" s="94"/>
      <c r="R89" s="377"/>
      <c r="S89" s="94">
        <v>164.6</v>
      </c>
      <c r="T89" s="94">
        <v>188.529488731002</v>
      </c>
      <c r="U89" s="94">
        <v>78318.998619060396</v>
      </c>
      <c r="V89" s="94">
        <v>0</v>
      </c>
      <c r="W89" s="94">
        <v>109.81475244693399</v>
      </c>
      <c r="X89" s="94">
        <v>264209.92550800001</v>
      </c>
      <c r="AC89" s="94">
        <v>79.539333333333005</v>
      </c>
      <c r="AD89" s="94">
        <v>5.6844258716989398</v>
      </c>
      <c r="AE89" s="94"/>
      <c r="AF89" s="94"/>
      <c r="AG89" s="377"/>
      <c r="AH89" s="377"/>
      <c r="AI89" s="377"/>
      <c r="AJ89" s="381"/>
    </row>
    <row r="90" spans="1:36" x14ac:dyDescent="0.25">
      <c r="A90" s="130">
        <f t="shared" ref="A90:A112" si="4">A78+1</f>
        <v>1987</v>
      </c>
      <c r="B90" s="130">
        <f t="shared" ref="B90:B112" si="5">B78</f>
        <v>2</v>
      </c>
      <c r="C90" s="329">
        <v>1.1225723280898601</v>
      </c>
      <c r="D90" s="94"/>
      <c r="E90" s="94">
        <v>189.157946253322</v>
      </c>
      <c r="F90" s="94"/>
      <c r="G90" s="94">
        <v>4723.4500737022199</v>
      </c>
      <c r="H90" s="94">
        <v>4774.0669231041702</v>
      </c>
      <c r="I90" s="94"/>
      <c r="J90" s="94">
        <v>293232.29043842101</v>
      </c>
      <c r="K90" s="94">
        <v>27.5608827823343</v>
      </c>
      <c r="L90" s="94">
        <v>8017.3462802435697</v>
      </c>
      <c r="M90" s="94"/>
      <c r="N90" s="94">
        <v>92.054252729842702</v>
      </c>
      <c r="O90" s="94">
        <v>0.87433460645308203</v>
      </c>
      <c r="P90" s="94">
        <v>329154.99714814802</v>
      </c>
      <c r="Q90" s="94"/>
      <c r="R90" s="377"/>
      <c r="S90" s="94">
        <v>166.79966758742401</v>
      </c>
      <c r="T90" s="94">
        <v>183.37176928936401</v>
      </c>
      <c r="U90" s="94">
        <v>79558.564909322304</v>
      </c>
      <c r="V90" s="94">
        <v>0</v>
      </c>
      <c r="W90" s="94">
        <v>110.21290768146601</v>
      </c>
      <c r="X90" s="94">
        <v>266019.12698567502</v>
      </c>
      <c r="AC90" s="94">
        <v>79.800159638005098</v>
      </c>
      <c r="AD90" s="94">
        <v>5.6110300422989301</v>
      </c>
      <c r="AE90" s="94"/>
      <c r="AF90" s="94"/>
      <c r="AG90" s="377"/>
      <c r="AH90" s="377"/>
      <c r="AI90" s="377"/>
      <c r="AJ90" s="381"/>
    </row>
    <row r="91" spans="1:36" x14ac:dyDescent="0.25">
      <c r="A91" s="130">
        <f t="shared" si="4"/>
        <v>1987</v>
      </c>
      <c r="B91" s="130">
        <f t="shared" si="5"/>
        <v>3</v>
      </c>
      <c r="C91" s="329">
        <v>1.1264759221266001</v>
      </c>
      <c r="D91" s="94"/>
      <c r="E91" s="94">
        <v>187.31031374409699</v>
      </c>
      <c r="F91" s="94"/>
      <c r="G91" s="94">
        <v>4734.1336105693499</v>
      </c>
      <c r="H91" s="94">
        <v>4795.8378965014399</v>
      </c>
      <c r="I91" s="94"/>
      <c r="J91" s="94">
        <v>294050.33632415399</v>
      </c>
      <c r="K91" s="94">
        <v>27.5758362551042</v>
      </c>
      <c r="L91" s="94">
        <v>8046.9994157192896</v>
      </c>
      <c r="M91" s="94"/>
      <c r="N91" s="94">
        <v>93.573036165797603</v>
      </c>
      <c r="O91" s="94">
        <v>0.875461881022918</v>
      </c>
      <c r="P91" s="94">
        <v>330055.44001549599</v>
      </c>
      <c r="Q91" s="94"/>
      <c r="R91" s="377"/>
      <c r="S91" s="94">
        <v>171.63106079881601</v>
      </c>
      <c r="T91" s="94">
        <v>177.500632216041</v>
      </c>
      <c r="U91" s="94">
        <v>81705.662918746297</v>
      </c>
      <c r="V91" s="94">
        <v>0</v>
      </c>
      <c r="W91" s="94">
        <v>110.549747862193</v>
      </c>
      <c r="X91" s="94">
        <v>267562.87268999597</v>
      </c>
      <c r="AC91" s="94">
        <v>80.042769753370706</v>
      </c>
      <c r="AD91" s="94">
        <v>5.5414871928847296</v>
      </c>
      <c r="AE91" s="94"/>
      <c r="AF91" s="94"/>
      <c r="AG91" s="377"/>
      <c r="AH91" s="377"/>
      <c r="AI91" s="377"/>
      <c r="AJ91" s="381"/>
    </row>
    <row r="92" spans="1:36" x14ac:dyDescent="0.25">
      <c r="A92" s="130">
        <f t="shared" si="4"/>
        <v>1987</v>
      </c>
      <c r="B92" s="130">
        <f t="shared" si="5"/>
        <v>4</v>
      </c>
      <c r="C92" s="329">
        <v>1.130666666667</v>
      </c>
      <c r="D92" s="94"/>
      <c r="E92" s="94">
        <v>187.406496830355</v>
      </c>
      <c r="F92" s="94"/>
      <c r="G92" s="94">
        <v>4745.80029296875</v>
      </c>
      <c r="H92" s="94">
        <v>4818.8333333333303</v>
      </c>
      <c r="I92" s="94"/>
      <c r="J92" s="94">
        <v>294976.26340704103</v>
      </c>
      <c r="K92" s="94">
        <v>27.593598451483601</v>
      </c>
      <c r="L92" s="94">
        <v>8076.1</v>
      </c>
      <c r="M92" s="94"/>
      <c r="N92" s="94">
        <v>95.133333333332999</v>
      </c>
      <c r="O92" s="94">
        <v>0.87733333333300001</v>
      </c>
      <c r="P92" s="94">
        <v>331048.18201721198</v>
      </c>
      <c r="Q92" s="94"/>
      <c r="R92" s="377"/>
      <c r="S92" s="94">
        <v>175</v>
      </c>
      <c r="T92" s="94">
        <v>174.45258839592799</v>
      </c>
      <c r="U92" s="94">
        <v>84144.797112857195</v>
      </c>
      <c r="V92" s="94">
        <v>0</v>
      </c>
      <c r="W92" s="94">
        <v>110.919351133931</v>
      </c>
      <c r="X92" s="94">
        <v>269071.91082400002</v>
      </c>
      <c r="AC92" s="94">
        <v>80.287199999999999</v>
      </c>
      <c r="AD92" s="94">
        <v>5.4652727359015998</v>
      </c>
      <c r="AE92" s="94"/>
      <c r="AF92" s="94"/>
      <c r="AG92" s="377"/>
      <c r="AH92" s="377"/>
      <c r="AI92" s="377"/>
      <c r="AJ92" s="381"/>
    </row>
    <row r="93" spans="1:36" x14ac:dyDescent="0.25">
      <c r="A93" s="130">
        <f t="shared" si="4"/>
        <v>1987</v>
      </c>
      <c r="B93" s="130">
        <f t="shared" si="5"/>
        <v>5</v>
      </c>
      <c r="C93" s="329">
        <v>1.1346836159459699</v>
      </c>
      <c r="D93" s="94"/>
      <c r="E93" s="94">
        <v>191.28951519172901</v>
      </c>
      <c r="F93" s="94"/>
      <c r="G93" s="94">
        <v>4757.01567668197</v>
      </c>
      <c r="H93" s="94">
        <v>4839.1986505070199</v>
      </c>
      <c r="I93" s="94"/>
      <c r="J93" s="94">
        <v>296093.00306605501</v>
      </c>
      <c r="K93" s="94">
        <v>27.6354931418552</v>
      </c>
      <c r="L93" s="94">
        <v>8097.3873675672103</v>
      </c>
      <c r="M93" s="94"/>
      <c r="N93" s="94">
        <v>96.759928454174997</v>
      </c>
      <c r="O93" s="94">
        <v>0.88382776657376205</v>
      </c>
      <c r="P93" s="94">
        <v>332269.09328470001</v>
      </c>
      <c r="Q93" s="94"/>
      <c r="R93" s="377"/>
      <c r="S93" s="94">
        <v>172.7667997419</v>
      </c>
      <c r="T93" s="94">
        <v>177.97636653166799</v>
      </c>
      <c r="U93" s="94">
        <v>85732.268506498396</v>
      </c>
      <c r="V93" s="94">
        <v>0</v>
      </c>
      <c r="W93" s="94">
        <v>111.29063293591101</v>
      </c>
      <c r="X93" s="94">
        <v>270308.33057194902</v>
      </c>
      <c r="AC93" s="94">
        <v>80.490273056756195</v>
      </c>
      <c r="AD93" s="94">
        <v>5.3970622729619704</v>
      </c>
      <c r="AE93" s="94"/>
      <c r="AF93" s="94"/>
      <c r="AG93" s="377"/>
      <c r="AH93" s="377"/>
      <c r="AI93" s="377"/>
      <c r="AJ93" s="381"/>
    </row>
    <row r="94" spans="1:36" x14ac:dyDescent="0.25">
      <c r="A94" s="130">
        <f t="shared" si="4"/>
        <v>1987</v>
      </c>
      <c r="B94" s="130">
        <f t="shared" si="5"/>
        <v>6</v>
      </c>
      <c r="C94" s="329">
        <v>1.1387841348721299</v>
      </c>
      <c r="D94" s="94"/>
      <c r="E94" s="94">
        <v>196.90944684428601</v>
      </c>
      <c r="F94" s="94"/>
      <c r="G94" s="94">
        <v>4768.6438697255298</v>
      </c>
      <c r="H94" s="94">
        <v>4859.3899226289996</v>
      </c>
      <c r="I94" s="94"/>
      <c r="J94" s="94">
        <v>297489.63462518301</v>
      </c>
      <c r="K94" s="94">
        <v>27.7072515284821</v>
      </c>
      <c r="L94" s="94">
        <v>8119.2254422175602</v>
      </c>
      <c r="M94" s="94"/>
      <c r="N94" s="94">
        <v>98.3458912072429</v>
      </c>
      <c r="O94" s="94">
        <v>0.89292227289131898</v>
      </c>
      <c r="P94" s="94">
        <v>333847.96365091199</v>
      </c>
      <c r="Q94" s="94"/>
      <c r="R94" s="377"/>
      <c r="S94" s="94">
        <v>167.70773581864299</v>
      </c>
      <c r="T94" s="94">
        <v>184.165484850105</v>
      </c>
      <c r="U94" s="94">
        <v>86661.156946119896</v>
      </c>
      <c r="V94" s="94">
        <v>0</v>
      </c>
      <c r="W94" s="94">
        <v>111.68619493160401</v>
      </c>
      <c r="X94" s="94">
        <v>271650.78839574498</v>
      </c>
      <c r="AC94" s="94">
        <v>80.750993389941698</v>
      </c>
      <c r="AD94" s="94">
        <v>5.33925480628199</v>
      </c>
      <c r="AE94" s="94"/>
      <c r="AF94" s="94"/>
      <c r="AG94" s="377"/>
      <c r="AH94" s="377"/>
      <c r="AI94" s="377"/>
      <c r="AJ94" s="381"/>
    </row>
    <row r="95" spans="1:36" x14ac:dyDescent="0.25">
      <c r="A95" s="130">
        <f t="shared" si="4"/>
        <v>1987</v>
      </c>
      <c r="B95" s="130">
        <f t="shared" si="5"/>
        <v>7</v>
      </c>
      <c r="C95" s="329">
        <v>1.142666666667</v>
      </c>
      <c r="D95" s="94"/>
      <c r="E95" s="94">
        <v>200.68791064420699</v>
      </c>
      <c r="F95" s="94"/>
      <c r="G95" s="94">
        <v>4780.0519999999997</v>
      </c>
      <c r="H95" s="94">
        <v>4879.6333333333296</v>
      </c>
      <c r="I95" s="94"/>
      <c r="J95" s="94">
        <v>299040.74047806201</v>
      </c>
      <c r="K95" s="94">
        <v>27.801577328084001</v>
      </c>
      <c r="L95" s="94">
        <v>8149.4</v>
      </c>
      <c r="M95" s="94"/>
      <c r="N95" s="94">
        <v>99.466666666666995</v>
      </c>
      <c r="O95" s="94">
        <v>0.9</v>
      </c>
      <c r="P95" s="94">
        <v>335671.40282968502</v>
      </c>
      <c r="Q95" s="94"/>
      <c r="R95" s="377"/>
      <c r="S95" s="94">
        <v>164.6</v>
      </c>
      <c r="T95" s="94">
        <v>186.835072372089</v>
      </c>
      <c r="U95" s="94">
        <v>87197.139225253501</v>
      </c>
      <c r="V95" s="94">
        <v>0</v>
      </c>
      <c r="W95" s="94">
        <v>112.073455790119</v>
      </c>
      <c r="X95" s="94">
        <v>273375.73455499997</v>
      </c>
      <c r="AC95" s="94">
        <v>81.157933333333006</v>
      </c>
      <c r="AD95" s="94">
        <v>5.3026879199748</v>
      </c>
      <c r="AE95" s="94"/>
      <c r="AF95" s="94"/>
      <c r="AG95" s="377"/>
      <c r="AH95" s="377"/>
      <c r="AI95" s="377"/>
      <c r="AJ95" s="381"/>
    </row>
    <row r="96" spans="1:36" x14ac:dyDescent="0.25">
      <c r="A96" s="130">
        <f t="shared" si="4"/>
        <v>1987</v>
      </c>
      <c r="B96" s="130">
        <f t="shared" si="5"/>
        <v>8</v>
      </c>
      <c r="C96" s="329">
        <v>1.1465386673159199</v>
      </c>
      <c r="D96" s="94"/>
      <c r="E96" s="94">
        <v>200.265152820129</v>
      </c>
      <c r="F96" s="94"/>
      <c r="G96" s="94">
        <v>4792.0382068005902</v>
      </c>
      <c r="H96" s="94">
        <v>4902.1604430556699</v>
      </c>
      <c r="I96" s="94"/>
      <c r="J96" s="94">
        <v>300816.083359854</v>
      </c>
      <c r="K96" s="94">
        <v>27.919773897095201</v>
      </c>
      <c r="L96" s="94">
        <v>8195.3809928466599</v>
      </c>
      <c r="M96" s="94"/>
      <c r="N96" s="94">
        <v>99.909763718820102</v>
      </c>
      <c r="O96" s="94">
        <v>0.90237177414230496</v>
      </c>
      <c r="P96" s="94">
        <v>337818.04848535103</v>
      </c>
      <c r="Q96" s="94"/>
      <c r="R96" s="377"/>
      <c r="S96" s="94">
        <v>166.31241352231501</v>
      </c>
      <c r="T96" s="94">
        <v>182.00624211439799</v>
      </c>
      <c r="U96" s="94">
        <v>87718.011085002101</v>
      </c>
      <c r="V96" s="94">
        <v>0</v>
      </c>
      <c r="W96" s="94">
        <v>112.467218390276</v>
      </c>
      <c r="X96" s="94">
        <v>275789.87330977398</v>
      </c>
      <c r="AC96" s="94">
        <v>81.792408502892599</v>
      </c>
      <c r="AD96" s="94">
        <v>5.2890965511317001</v>
      </c>
      <c r="AE96" s="94"/>
      <c r="AF96" s="94"/>
      <c r="AG96" s="377"/>
      <c r="AH96" s="377"/>
      <c r="AI96" s="377"/>
      <c r="AJ96" s="381"/>
    </row>
    <row r="97" spans="1:36" x14ac:dyDescent="0.25">
      <c r="A97" s="130">
        <f t="shared" si="4"/>
        <v>1987</v>
      </c>
      <c r="B97" s="130">
        <f t="shared" si="5"/>
        <v>9</v>
      </c>
      <c r="C97" s="329">
        <v>1.1501657461063499</v>
      </c>
      <c r="D97" s="94"/>
      <c r="E97" s="94">
        <v>195.75675598117101</v>
      </c>
      <c r="F97" s="94"/>
      <c r="G97" s="94">
        <v>4803.9265412122704</v>
      </c>
      <c r="H97" s="94">
        <v>4924.3820792391798</v>
      </c>
      <c r="I97" s="94"/>
      <c r="J97" s="94">
        <v>302745.47019764001</v>
      </c>
      <c r="K97" s="94">
        <v>28.045245578941199</v>
      </c>
      <c r="L97" s="94">
        <v>8245.4999372568891</v>
      </c>
      <c r="M97" s="94"/>
      <c r="N97" s="94">
        <v>99.530264935332497</v>
      </c>
      <c r="O97" s="94">
        <v>0.90067016628074104</v>
      </c>
      <c r="P97" s="94">
        <v>340065.27681998699</v>
      </c>
      <c r="Q97" s="94"/>
      <c r="R97" s="377"/>
      <c r="S97" s="94">
        <v>169.912522503264</v>
      </c>
      <c r="T97" s="94">
        <v>172.727793779894</v>
      </c>
      <c r="U97" s="94">
        <v>88560.605131778502</v>
      </c>
      <c r="V97" s="94">
        <v>0</v>
      </c>
      <c r="W97" s="94">
        <v>112.82884218164</v>
      </c>
      <c r="X97" s="94">
        <v>278296.75369031797</v>
      </c>
      <c r="AC97" s="94">
        <v>82.4776035272603</v>
      </c>
      <c r="AD97" s="94">
        <v>5.2914320534692303</v>
      </c>
      <c r="AE97" s="94"/>
      <c r="AF97" s="94"/>
      <c r="AG97" s="377"/>
      <c r="AH97" s="377"/>
      <c r="AI97" s="377"/>
      <c r="AJ97" s="381"/>
    </row>
    <row r="98" spans="1:36" x14ac:dyDescent="0.25">
      <c r="A98" s="130">
        <f t="shared" si="4"/>
        <v>1987</v>
      </c>
      <c r="B98" s="130">
        <f t="shared" si="5"/>
        <v>10</v>
      </c>
      <c r="C98" s="329">
        <v>1.153333333333</v>
      </c>
      <c r="D98" s="94"/>
      <c r="E98" s="94">
        <v>188.47902968139499</v>
      </c>
      <c r="F98" s="94"/>
      <c r="G98" s="94">
        <v>4814.9765625</v>
      </c>
      <c r="H98" s="94">
        <v>4943.1000000000004</v>
      </c>
      <c r="I98" s="94"/>
      <c r="J98" s="94">
        <v>304741.93354546902</v>
      </c>
      <c r="K98" s="94">
        <v>28.158472444028401</v>
      </c>
      <c r="L98" s="94">
        <v>8283.7999999999993</v>
      </c>
      <c r="M98" s="94"/>
      <c r="N98" s="94">
        <v>98.333333333333002</v>
      </c>
      <c r="O98" s="94">
        <v>0.89700000000000002</v>
      </c>
      <c r="P98" s="94">
        <v>342149.601402534</v>
      </c>
      <c r="Q98" s="94"/>
      <c r="R98" s="377"/>
      <c r="S98" s="94">
        <v>170.8</v>
      </c>
      <c r="T98" s="94">
        <v>164.328493958336</v>
      </c>
      <c r="U98" s="94">
        <v>90022.305148749307</v>
      </c>
      <c r="V98" s="94">
        <v>0</v>
      </c>
      <c r="W98" s="94">
        <v>113.12050316636901</v>
      </c>
      <c r="X98" s="94">
        <v>280118.050666</v>
      </c>
      <c r="AC98" s="94">
        <v>82.979533333332995</v>
      </c>
      <c r="AD98" s="94">
        <v>5.2976590428581796</v>
      </c>
      <c r="AE98" s="94"/>
      <c r="AF98" s="94"/>
      <c r="AG98" s="377"/>
      <c r="AH98" s="377"/>
      <c r="AI98" s="377"/>
      <c r="AJ98" s="381"/>
    </row>
    <row r="99" spans="1:36" x14ac:dyDescent="0.25">
      <c r="A99" s="130">
        <f t="shared" si="4"/>
        <v>1987</v>
      </c>
      <c r="B99" s="130">
        <f t="shared" si="5"/>
        <v>11</v>
      </c>
      <c r="C99" s="329">
        <v>1.1562353672708201</v>
      </c>
      <c r="D99" s="94"/>
      <c r="E99" s="94">
        <v>179.30224569765801</v>
      </c>
      <c r="F99" s="94"/>
      <c r="G99" s="94">
        <v>4825.6710954115097</v>
      </c>
      <c r="H99" s="94">
        <v>4957.9310211050597</v>
      </c>
      <c r="I99" s="94"/>
      <c r="J99" s="94">
        <v>306866.24346214498</v>
      </c>
      <c r="K99" s="94">
        <v>28.252677673481202</v>
      </c>
      <c r="L99" s="94">
        <v>8303.4229602203795</v>
      </c>
      <c r="M99" s="94"/>
      <c r="N99" s="94">
        <v>96.346744148261394</v>
      </c>
      <c r="O99" s="94">
        <v>0.89280683715917297</v>
      </c>
      <c r="P99" s="94">
        <v>344033.119566924</v>
      </c>
      <c r="Q99" s="94"/>
      <c r="R99" s="377"/>
      <c r="S99" s="94">
        <v>166.23524285473499</v>
      </c>
      <c r="T99" s="94">
        <v>160.16456099896999</v>
      </c>
      <c r="U99" s="94">
        <v>92328.152015148196</v>
      </c>
      <c r="V99" s="94">
        <v>0</v>
      </c>
      <c r="W99" s="94">
        <v>113.35032614834</v>
      </c>
      <c r="X99" s="94">
        <v>280917.65667275502</v>
      </c>
      <c r="AC99" s="94">
        <v>83.187177236846395</v>
      </c>
      <c r="AD99" s="94">
        <v>5.2987505094442104</v>
      </c>
      <c r="AE99" s="94"/>
      <c r="AF99" s="94"/>
      <c r="AG99" s="377"/>
      <c r="AH99" s="377"/>
      <c r="AI99" s="377"/>
      <c r="AJ99" s="381"/>
    </row>
    <row r="100" spans="1:36" x14ac:dyDescent="0.25">
      <c r="A100" s="130">
        <f t="shared" si="4"/>
        <v>1987</v>
      </c>
      <c r="B100" s="130">
        <f t="shared" si="5"/>
        <v>12</v>
      </c>
      <c r="C100" s="329">
        <v>1.15902473857313</v>
      </c>
      <c r="D100" s="94">
        <f>AVERAGE(C89:C100)</f>
        <v>1.139928932247315</v>
      </c>
      <c r="E100" s="94">
        <v>171.41134492966199</v>
      </c>
      <c r="F100" s="94">
        <f>AVERAGE(E89:E100)</f>
        <v>189.89120230890026</v>
      </c>
      <c r="G100" s="94">
        <v>4835.5237651610196</v>
      </c>
      <c r="H100" s="94">
        <v>4969.8903788418802</v>
      </c>
      <c r="I100" s="94">
        <f>AVERAGE(H89:H100)</f>
        <v>4867.8769984708406</v>
      </c>
      <c r="J100" s="94">
        <v>308709.42220591102</v>
      </c>
      <c r="K100" s="94">
        <v>28.312926845558302</v>
      </c>
      <c r="L100" s="94">
        <v>8313.4781225498591</v>
      </c>
      <c r="M100" s="94">
        <f>AVERAGE(L89:L100)</f>
        <v>8152.8700432184523</v>
      </c>
      <c r="N100" s="94">
        <v>94.381361952396105</v>
      </c>
      <c r="O100" s="94">
        <v>0.88913494047047703</v>
      </c>
      <c r="P100" s="94">
        <v>345482.88919644</v>
      </c>
      <c r="Q100" s="94">
        <f>AVERAGE(P89:P100)</f>
        <v>335785.61312483123</v>
      </c>
      <c r="R100" s="377">
        <f>AVERAGE(K89:K100)</f>
        <v>27.840023091797416</v>
      </c>
      <c r="S100" s="94">
        <v>160.323351966095</v>
      </c>
      <c r="T100" s="94">
        <v>160.300126395669</v>
      </c>
      <c r="U100" s="94">
        <v>94617.913092819901</v>
      </c>
      <c r="V100" s="94">
        <v>0</v>
      </c>
      <c r="W100" s="94">
        <v>113.55711960082</v>
      </c>
      <c r="X100" s="94">
        <v>281169.64712732402</v>
      </c>
      <c r="AC100" s="94">
        <v>83.2169641214238</v>
      </c>
      <c r="AD100" s="94">
        <v>5.2935305376750499</v>
      </c>
      <c r="AE100" s="94">
        <f>AVERAGE(AD89:AD100)</f>
        <v>5.4009741280484436</v>
      </c>
      <c r="AF100" s="94">
        <f>AVERAGE(X89:X100)</f>
        <v>273207.55591637798</v>
      </c>
      <c r="AG100" s="377">
        <f>AVERAGE(O89:O100)</f>
        <v>0.88782196486056464</v>
      </c>
      <c r="AH100" s="377">
        <f>AVERAGE(S89:S100)</f>
        <v>168.05739956609932</v>
      </c>
      <c r="AI100" s="377">
        <f>AVERAGE(U89:U100)</f>
        <v>86380.464559279659</v>
      </c>
      <c r="AJ100" s="381">
        <f>AVERAGE(G89:G100)</f>
        <v>4774.3841760584974</v>
      </c>
    </row>
    <row r="101" spans="1:36" x14ac:dyDescent="0.25">
      <c r="A101" s="130">
        <f>A89+1</f>
        <v>1988</v>
      </c>
      <c r="B101" s="130">
        <f>B89</f>
        <v>1</v>
      </c>
      <c r="C101" s="329">
        <v>1.1623333333329999</v>
      </c>
      <c r="D101" s="94"/>
      <c r="E101" s="94">
        <v>167.318174158955</v>
      </c>
      <c r="F101" s="94"/>
      <c r="G101" s="94">
        <v>4845.517578125</v>
      </c>
      <c r="H101" s="94">
        <v>4982.7333333333299</v>
      </c>
      <c r="I101" s="94"/>
      <c r="J101" s="94">
        <v>310058.77034194401</v>
      </c>
      <c r="K101" s="94">
        <v>28.3352178947612</v>
      </c>
      <c r="L101" s="94">
        <v>8330.4</v>
      </c>
      <c r="M101" s="94"/>
      <c r="N101" s="94">
        <v>93.166666666666998</v>
      </c>
      <c r="O101" s="94">
        <v>0.88633333333300002</v>
      </c>
      <c r="P101" s="94">
        <v>346493.860469696</v>
      </c>
      <c r="Q101" s="94"/>
      <c r="R101" s="377"/>
      <c r="S101" s="94">
        <v>158.30000000000001</v>
      </c>
      <c r="T101" s="94">
        <v>163.52614936047399</v>
      </c>
      <c r="U101" s="94">
        <v>96089.1716489018</v>
      </c>
      <c r="V101" s="94">
        <v>0</v>
      </c>
      <c r="W101" s="94">
        <v>113.827083355703</v>
      </c>
      <c r="X101" s="94">
        <v>281684.81442200002</v>
      </c>
      <c r="AC101" s="94">
        <v>83.274633333333</v>
      </c>
      <c r="AD101" s="94">
        <v>5.2825118004427702</v>
      </c>
      <c r="AE101" s="94"/>
      <c r="AF101" s="94"/>
      <c r="AG101" s="377"/>
      <c r="AH101" s="377"/>
      <c r="AI101" s="377"/>
      <c r="AJ101" s="381"/>
    </row>
    <row r="102" spans="1:36" x14ac:dyDescent="0.25">
      <c r="A102" s="130">
        <f t="shared" si="4"/>
        <v>1988</v>
      </c>
      <c r="B102" s="130">
        <f t="shared" si="5"/>
        <v>2</v>
      </c>
      <c r="C102" s="329">
        <v>1.16640161973171</v>
      </c>
      <c r="D102" s="94"/>
      <c r="E102" s="94">
        <v>169.259831106962</v>
      </c>
      <c r="F102" s="94"/>
      <c r="G102" s="94">
        <v>4855.6038667061302</v>
      </c>
      <c r="H102" s="94">
        <v>4998.2702564175597</v>
      </c>
      <c r="I102" s="94"/>
      <c r="J102" s="94">
        <v>310677.48378173902</v>
      </c>
      <c r="K102" s="94">
        <v>28.3182672490783</v>
      </c>
      <c r="L102" s="94">
        <v>8364.8109530793699</v>
      </c>
      <c r="M102" s="94"/>
      <c r="N102" s="94">
        <v>93.398950026676403</v>
      </c>
      <c r="O102" s="94">
        <v>0.885050785055287</v>
      </c>
      <c r="P102" s="94">
        <v>347025.60448581597</v>
      </c>
      <c r="Q102" s="94"/>
      <c r="R102" s="377"/>
      <c r="S102" s="94">
        <v>164.35038003644601</v>
      </c>
      <c r="T102" s="94">
        <v>168.528516895899</v>
      </c>
      <c r="U102" s="94">
        <v>96005.437325286301</v>
      </c>
      <c r="V102" s="94">
        <v>0</v>
      </c>
      <c r="W102" s="94">
        <v>114.210680764561</v>
      </c>
      <c r="X102" s="94">
        <v>283025.35535197897</v>
      </c>
      <c r="AC102" s="94">
        <v>83.505551658897105</v>
      </c>
      <c r="AD102" s="94">
        <v>5.2668761008933398</v>
      </c>
      <c r="AE102" s="94"/>
      <c r="AF102" s="94"/>
      <c r="AG102" s="377"/>
      <c r="AH102" s="377"/>
      <c r="AI102" s="377"/>
      <c r="AJ102" s="381"/>
    </row>
    <row r="103" spans="1:36" x14ac:dyDescent="0.25">
      <c r="A103" s="130">
        <f t="shared" si="4"/>
        <v>1988</v>
      </c>
      <c r="B103" s="130">
        <f t="shared" si="5"/>
        <v>3</v>
      </c>
      <c r="C103" s="329">
        <v>1.1707419913146799</v>
      </c>
      <c r="D103" s="94"/>
      <c r="E103" s="94">
        <v>174.10013156267701</v>
      </c>
      <c r="F103" s="94"/>
      <c r="G103" s="94">
        <v>4865.2053189431599</v>
      </c>
      <c r="H103" s="94">
        <v>5014.3842893375704</v>
      </c>
      <c r="I103" s="94"/>
      <c r="J103" s="94">
        <v>311060.30185786198</v>
      </c>
      <c r="K103" s="94">
        <v>28.301611112869001</v>
      </c>
      <c r="L103" s="94">
        <v>8404.3748357315308</v>
      </c>
      <c r="M103" s="94"/>
      <c r="N103" s="94">
        <v>94.575153921800407</v>
      </c>
      <c r="O103" s="94">
        <v>0.88535455912954597</v>
      </c>
      <c r="P103" s="94">
        <v>347522.49429817603</v>
      </c>
      <c r="Q103" s="94"/>
      <c r="R103" s="377"/>
      <c r="S103" s="94">
        <v>174.50192793820099</v>
      </c>
      <c r="T103" s="94">
        <v>173.16907123295101</v>
      </c>
      <c r="U103" s="94">
        <v>95084.275613364996</v>
      </c>
      <c r="V103" s="94">
        <v>0</v>
      </c>
      <c r="W103" s="94">
        <v>114.66260938720799</v>
      </c>
      <c r="X103" s="94">
        <v>284688.34361579001</v>
      </c>
      <c r="AC103" s="94">
        <v>83.794096971004294</v>
      </c>
      <c r="AD103" s="94">
        <v>5.2498459396039197</v>
      </c>
      <c r="AE103" s="94"/>
      <c r="AF103" s="94"/>
      <c r="AG103" s="377"/>
      <c r="AH103" s="377"/>
      <c r="AI103" s="377"/>
      <c r="AJ103" s="381"/>
    </row>
    <row r="104" spans="1:36" x14ac:dyDescent="0.25">
      <c r="A104" s="130">
        <f t="shared" si="4"/>
        <v>1988</v>
      </c>
      <c r="B104" s="130">
        <f t="shared" si="5"/>
        <v>4</v>
      </c>
      <c r="C104" s="329">
        <v>1.1756666666669999</v>
      </c>
      <c r="D104" s="94"/>
      <c r="E104" s="94">
        <v>178.75686523914499</v>
      </c>
      <c r="F104" s="94"/>
      <c r="G104" s="94">
        <v>4875.6869999999999</v>
      </c>
      <c r="H104" s="94">
        <v>5031.6000000000004</v>
      </c>
      <c r="I104" s="94"/>
      <c r="J104" s="94">
        <v>311926.77679871098</v>
      </c>
      <c r="K104" s="94">
        <v>28.329296362957098</v>
      </c>
      <c r="L104" s="94">
        <v>8440.5</v>
      </c>
      <c r="M104" s="94"/>
      <c r="N104" s="94">
        <v>96.233333333332993</v>
      </c>
      <c r="O104" s="94">
        <v>0.88733333333300002</v>
      </c>
      <c r="P104" s="94">
        <v>348631.65276109503</v>
      </c>
      <c r="Q104" s="94"/>
      <c r="R104" s="377"/>
      <c r="S104" s="94">
        <v>185.4</v>
      </c>
      <c r="T104" s="94">
        <v>176.20887428018301</v>
      </c>
      <c r="U104" s="94">
        <v>94117.243152320603</v>
      </c>
      <c r="V104" s="94">
        <v>0</v>
      </c>
      <c r="W104" s="94">
        <v>115.21812180692299</v>
      </c>
      <c r="X104" s="94">
        <v>286308.71585199999</v>
      </c>
      <c r="AC104" s="94">
        <v>84.030733333333004</v>
      </c>
      <c r="AD104" s="94">
        <v>5.2311893687426503</v>
      </c>
      <c r="AE104" s="94"/>
      <c r="AF104" s="94"/>
      <c r="AG104" s="377"/>
      <c r="AH104" s="377"/>
      <c r="AI104" s="377"/>
      <c r="AJ104" s="381"/>
    </row>
    <row r="105" spans="1:36" x14ac:dyDescent="0.25">
      <c r="A105" s="130">
        <f t="shared" si="4"/>
        <v>1988</v>
      </c>
      <c r="B105" s="130">
        <f t="shared" si="5"/>
        <v>5</v>
      </c>
      <c r="C105" s="329">
        <v>1.1804704203437399</v>
      </c>
      <c r="D105" s="94"/>
      <c r="E105" s="94">
        <v>180.05975637542599</v>
      </c>
      <c r="F105" s="94"/>
      <c r="G105" s="94">
        <v>4886.0584453095698</v>
      </c>
      <c r="H105" s="94">
        <v>5047.3237316723898</v>
      </c>
      <c r="I105" s="94"/>
      <c r="J105" s="94">
        <v>313651.49965860299</v>
      </c>
      <c r="K105" s="94">
        <v>28.429525897011199</v>
      </c>
      <c r="L105" s="94">
        <v>8459.97149679211</v>
      </c>
      <c r="M105" s="94"/>
      <c r="N105" s="94">
        <v>97.697493550049202</v>
      </c>
      <c r="O105" s="94">
        <v>0.89071294846064397</v>
      </c>
      <c r="P105" s="94">
        <v>350631.33833278797</v>
      </c>
      <c r="Q105" s="94"/>
      <c r="R105" s="377"/>
      <c r="S105" s="94">
        <v>192.12234180758199</v>
      </c>
      <c r="T105" s="94">
        <v>176.029561740318</v>
      </c>
      <c r="U105" s="94">
        <v>93908.133882040696</v>
      </c>
      <c r="V105" s="94">
        <v>0</v>
      </c>
      <c r="W105" s="94">
        <v>115.79722659842599</v>
      </c>
      <c r="X105" s="94">
        <v>287314.206051121</v>
      </c>
      <c r="AC105" s="94">
        <v>84.089490842561403</v>
      </c>
      <c r="AD105" s="94">
        <v>5.2158711983434403</v>
      </c>
      <c r="AE105" s="94"/>
      <c r="AF105" s="94"/>
      <c r="AG105" s="377"/>
      <c r="AH105" s="377"/>
      <c r="AI105" s="377"/>
      <c r="AJ105" s="381"/>
    </row>
    <row r="106" spans="1:36" x14ac:dyDescent="0.25">
      <c r="A106" s="130">
        <f t="shared" si="4"/>
        <v>1988</v>
      </c>
      <c r="B106" s="130">
        <f t="shared" si="5"/>
        <v>6</v>
      </c>
      <c r="C106" s="329">
        <v>1.1853729359449201</v>
      </c>
      <c r="D106" s="94"/>
      <c r="E106" s="94">
        <v>179.337030743252</v>
      </c>
      <c r="F106" s="94"/>
      <c r="G106" s="94">
        <v>4896.9125593313702</v>
      </c>
      <c r="H106" s="94">
        <v>5064.7307653075404</v>
      </c>
      <c r="I106" s="94"/>
      <c r="J106" s="94">
        <v>315900.17214268201</v>
      </c>
      <c r="K106" s="94">
        <v>28.568960805512699</v>
      </c>
      <c r="L106" s="94">
        <v>8472.3411536923304</v>
      </c>
      <c r="M106" s="94"/>
      <c r="N106" s="94">
        <v>98.810531936266898</v>
      </c>
      <c r="O106" s="94">
        <v>0.89465490432261496</v>
      </c>
      <c r="P106" s="94">
        <v>353152.87274596503</v>
      </c>
      <c r="Q106" s="94"/>
      <c r="R106" s="377"/>
      <c r="S106" s="94">
        <v>194.271806122556</v>
      </c>
      <c r="T106" s="94">
        <v>173.87662648042701</v>
      </c>
      <c r="U106" s="94">
        <v>94401.9061998213</v>
      </c>
      <c r="V106" s="94">
        <v>0</v>
      </c>
      <c r="W106" s="94">
        <v>116.392626946303</v>
      </c>
      <c r="X106" s="94">
        <v>288071.77185814001</v>
      </c>
      <c r="AC106" s="94">
        <v>84.064924947318403</v>
      </c>
      <c r="AD106" s="94">
        <v>5.2110334271543204</v>
      </c>
      <c r="AE106" s="94"/>
      <c r="AF106" s="94"/>
      <c r="AG106" s="377"/>
      <c r="AH106" s="377"/>
      <c r="AI106" s="377"/>
      <c r="AJ106" s="381"/>
    </row>
    <row r="107" spans="1:36" x14ac:dyDescent="0.25">
      <c r="A107" s="130">
        <f t="shared" si="4"/>
        <v>1988</v>
      </c>
      <c r="B107" s="130">
        <f t="shared" si="5"/>
        <v>7</v>
      </c>
      <c r="C107" s="329">
        <v>1.19</v>
      </c>
      <c r="D107" s="94"/>
      <c r="E107" s="94">
        <v>178.83140519869499</v>
      </c>
      <c r="F107" s="94"/>
      <c r="G107" s="94">
        <v>4907.4269999999997</v>
      </c>
      <c r="H107" s="94">
        <v>5085.5</v>
      </c>
      <c r="I107" s="94"/>
      <c r="J107" s="94">
        <v>317873.25417429901</v>
      </c>
      <c r="K107" s="94">
        <v>28.682959601177298</v>
      </c>
      <c r="L107" s="94">
        <v>8489.2000000000007</v>
      </c>
      <c r="M107" s="94"/>
      <c r="N107" s="94">
        <v>99.333333333333002</v>
      </c>
      <c r="O107" s="94">
        <v>0.89766666666700001</v>
      </c>
      <c r="P107" s="94">
        <v>355336.15329110902</v>
      </c>
      <c r="Q107" s="94"/>
      <c r="R107" s="377"/>
      <c r="S107" s="94">
        <v>191.7</v>
      </c>
      <c r="T107" s="94">
        <v>171.723311263266</v>
      </c>
      <c r="U107" s="94">
        <v>95332.487350356605</v>
      </c>
      <c r="V107" s="94">
        <v>0</v>
      </c>
      <c r="W107" s="94">
        <v>116.918396303774</v>
      </c>
      <c r="X107" s="94">
        <v>288999.79705300002</v>
      </c>
      <c r="AC107" s="94">
        <v>84.093666666667005</v>
      </c>
      <c r="AD107" s="94">
        <v>5.2259863583910002</v>
      </c>
      <c r="AE107" s="94"/>
      <c r="AF107" s="94"/>
      <c r="AG107" s="377"/>
      <c r="AH107" s="377"/>
      <c r="AI107" s="377"/>
      <c r="AJ107" s="381"/>
    </row>
    <row r="108" spans="1:36" x14ac:dyDescent="0.25">
      <c r="A108" s="130">
        <f t="shared" si="4"/>
        <v>1988</v>
      </c>
      <c r="B108" s="130">
        <f t="shared" si="5"/>
        <v>8</v>
      </c>
      <c r="C108" s="329">
        <v>1.19460443585486</v>
      </c>
      <c r="D108" s="94"/>
      <c r="E108" s="94">
        <v>180.16730645547599</v>
      </c>
      <c r="F108" s="94"/>
      <c r="G108" s="94">
        <v>4918.20947660814</v>
      </c>
      <c r="H108" s="94">
        <v>5112.5167556248998</v>
      </c>
      <c r="I108" s="94"/>
      <c r="J108" s="94">
        <v>319272.24090738001</v>
      </c>
      <c r="K108" s="94">
        <v>28.743300416425299</v>
      </c>
      <c r="L108" s="94">
        <v>8520.9021810286595</v>
      </c>
      <c r="M108" s="94"/>
      <c r="N108" s="94">
        <v>99.159963940150007</v>
      </c>
      <c r="O108" s="94">
        <v>0.89896629556405205</v>
      </c>
      <c r="P108" s="94">
        <v>356877.99259435397</v>
      </c>
      <c r="Q108" s="94"/>
      <c r="R108" s="377"/>
      <c r="S108" s="94">
        <v>185.220748611034</v>
      </c>
      <c r="T108" s="94">
        <v>170.83390093552401</v>
      </c>
      <c r="U108" s="94">
        <v>96488.336290552994</v>
      </c>
      <c r="V108" s="94">
        <v>0</v>
      </c>
      <c r="W108" s="94">
        <v>117.372443013771</v>
      </c>
      <c r="X108" s="94">
        <v>290499.50938400102</v>
      </c>
      <c r="AC108" s="94">
        <v>84.2772859684206</v>
      </c>
      <c r="AD108" s="94">
        <v>5.2668791395655497</v>
      </c>
      <c r="AE108" s="94"/>
      <c r="AF108" s="94"/>
      <c r="AG108" s="377"/>
      <c r="AH108" s="377"/>
      <c r="AI108" s="377"/>
      <c r="AJ108" s="381"/>
    </row>
    <row r="109" spans="1:36" x14ac:dyDescent="0.25">
      <c r="A109" s="130">
        <f t="shared" si="4"/>
        <v>1988</v>
      </c>
      <c r="B109" s="130">
        <f t="shared" si="5"/>
        <v>9</v>
      </c>
      <c r="C109" s="329">
        <v>1.19899184139613</v>
      </c>
      <c r="D109" s="94"/>
      <c r="E109" s="94">
        <v>182.55384886073</v>
      </c>
      <c r="F109" s="94"/>
      <c r="G109" s="94">
        <v>4928.9493648456801</v>
      </c>
      <c r="H109" s="94">
        <v>5141.0460923955598</v>
      </c>
      <c r="I109" s="94"/>
      <c r="J109" s="94">
        <v>320590.134482113</v>
      </c>
      <c r="K109" s="94">
        <v>28.7973433512641</v>
      </c>
      <c r="L109" s="94">
        <v>8561.7731136680395</v>
      </c>
      <c r="M109" s="94"/>
      <c r="N109" s="94">
        <v>98.253071662529706</v>
      </c>
      <c r="O109" s="94">
        <v>0.89865795836232598</v>
      </c>
      <c r="P109" s="94">
        <v>358348.03714202199</v>
      </c>
      <c r="Q109" s="94"/>
      <c r="R109" s="377"/>
      <c r="S109" s="94">
        <v>179.80764571662201</v>
      </c>
      <c r="T109" s="94">
        <v>170.71574364700101</v>
      </c>
      <c r="U109" s="94">
        <v>97448.914802763102</v>
      </c>
      <c r="V109" s="94">
        <v>0</v>
      </c>
      <c r="W109" s="94">
        <v>117.747592828335</v>
      </c>
      <c r="X109" s="94">
        <v>292303.51715948898</v>
      </c>
      <c r="AC109" s="94">
        <v>84.554284670759003</v>
      </c>
      <c r="AD109" s="94">
        <v>5.3220143590217504</v>
      </c>
      <c r="AE109" s="94"/>
      <c r="AF109" s="94"/>
      <c r="AG109" s="377"/>
      <c r="AH109" s="377"/>
      <c r="AI109" s="377"/>
      <c r="AJ109" s="381"/>
    </row>
    <row r="110" spans="1:36" x14ac:dyDescent="0.25">
      <c r="A110" s="130">
        <f t="shared" si="4"/>
        <v>1988</v>
      </c>
      <c r="B110" s="130">
        <f t="shared" si="5"/>
        <v>10</v>
      </c>
      <c r="C110" s="329">
        <v>1.2030000000000001</v>
      </c>
      <c r="D110" s="94"/>
      <c r="E110" s="94">
        <v>184.489172033518</v>
      </c>
      <c r="F110" s="94"/>
      <c r="G110" s="94">
        <v>4939.37255859375</v>
      </c>
      <c r="H110" s="94">
        <v>5164.8666666666704</v>
      </c>
      <c r="I110" s="94"/>
      <c r="J110" s="94">
        <v>322560.21906543599</v>
      </c>
      <c r="K110" s="94">
        <v>28.913475017793601</v>
      </c>
      <c r="L110" s="94">
        <v>8601.6</v>
      </c>
      <c r="M110" s="94"/>
      <c r="N110" s="94">
        <v>96.7</v>
      </c>
      <c r="O110" s="94">
        <v>0.89733333333300003</v>
      </c>
      <c r="P110" s="94">
        <v>360578.75502071797</v>
      </c>
      <c r="Q110" s="94"/>
      <c r="R110" s="377"/>
      <c r="S110" s="94">
        <v>181.2</v>
      </c>
      <c r="T110" s="94">
        <v>170.316632081476</v>
      </c>
      <c r="U110" s="94">
        <v>97792.488362935605</v>
      </c>
      <c r="V110" s="94">
        <v>0</v>
      </c>
      <c r="W110" s="94">
        <v>118.05809312583899</v>
      </c>
      <c r="X110" s="94">
        <v>293970.639318</v>
      </c>
      <c r="AC110" s="94">
        <v>84.813666666667004</v>
      </c>
      <c r="AD110" s="94">
        <v>5.3740216512734396</v>
      </c>
      <c r="AE110" s="94"/>
      <c r="AF110" s="94"/>
      <c r="AG110" s="377"/>
      <c r="AH110" s="377"/>
      <c r="AI110" s="377"/>
      <c r="AJ110" s="381"/>
    </row>
    <row r="111" spans="1:36" x14ac:dyDescent="0.25">
      <c r="A111" s="130">
        <f t="shared" si="4"/>
        <v>1988</v>
      </c>
      <c r="B111" s="130">
        <f t="shared" si="5"/>
        <v>11</v>
      </c>
      <c r="C111" s="329">
        <v>1.20698452129009</v>
      </c>
      <c r="D111" s="94"/>
      <c r="E111" s="94">
        <v>185.015439664783</v>
      </c>
      <c r="F111" s="94"/>
      <c r="G111" s="94">
        <v>4950.21941209531</v>
      </c>
      <c r="H111" s="94">
        <v>5181.69460506823</v>
      </c>
      <c r="I111" s="94"/>
      <c r="J111" s="94">
        <v>325787.20689013298</v>
      </c>
      <c r="K111" s="94">
        <v>29.142104560134001</v>
      </c>
      <c r="L111" s="94">
        <v>8636.1839576609109</v>
      </c>
      <c r="M111" s="94"/>
      <c r="N111" s="94">
        <v>94.716983160924698</v>
      </c>
      <c r="O111" s="94">
        <v>0.89609679010693999</v>
      </c>
      <c r="P111" s="94">
        <v>364254.06648679101</v>
      </c>
      <c r="Q111" s="94"/>
      <c r="R111" s="377"/>
      <c r="S111" s="94">
        <v>192.867254084743</v>
      </c>
      <c r="T111" s="94">
        <v>169.12084296243199</v>
      </c>
      <c r="U111" s="94">
        <v>97307.465228822402</v>
      </c>
      <c r="V111" s="94">
        <v>0</v>
      </c>
      <c r="W111" s="94">
        <v>118.35676200284</v>
      </c>
      <c r="X111" s="94">
        <v>295289.93969457498</v>
      </c>
      <c r="AC111" s="94">
        <v>84.985366120286599</v>
      </c>
      <c r="AD111" s="94">
        <v>5.4154869977258402</v>
      </c>
      <c r="AE111" s="94"/>
      <c r="AF111" s="94"/>
      <c r="AG111" s="377"/>
      <c r="AH111" s="377"/>
      <c r="AI111" s="377"/>
      <c r="AJ111" s="381"/>
    </row>
    <row r="112" spans="1:36" x14ac:dyDescent="0.25">
      <c r="A112" s="130">
        <f t="shared" si="4"/>
        <v>1988</v>
      </c>
      <c r="B112" s="130">
        <f t="shared" si="5"/>
        <v>12</v>
      </c>
      <c r="C112" s="329">
        <v>1.2112220294662099</v>
      </c>
      <c r="D112" s="94">
        <f>AVERAGE(C101:C112)</f>
        <v>1.1871491496118616</v>
      </c>
      <c r="E112" s="94">
        <v>184.30126131480799</v>
      </c>
      <c r="F112" s="94">
        <f>AVERAGE(E101:E112)</f>
        <v>178.68251855953557</v>
      </c>
      <c r="G112" s="94">
        <v>4960.7324034421999</v>
      </c>
      <c r="H112" s="94">
        <v>5192.4431403097296</v>
      </c>
      <c r="I112" s="94">
        <f>AVERAGE(H101:H112)</f>
        <v>5084.7591363444562</v>
      </c>
      <c r="J112" s="94">
        <v>329307.65811514499</v>
      </c>
      <c r="K112" s="94">
        <v>29.399435347403202</v>
      </c>
      <c r="L112" s="94">
        <v>8663.7510536360696</v>
      </c>
      <c r="M112" s="94">
        <f>AVERAGE(L101:L112)</f>
        <v>8495.4840621074181</v>
      </c>
      <c r="N112" s="94">
        <v>93.8411750478394</v>
      </c>
      <c r="O112" s="94">
        <v>0.89867051396832698</v>
      </c>
      <c r="P112" s="94">
        <v>368268.67533171299</v>
      </c>
      <c r="Q112" s="94">
        <f>AVERAGE(P101:P112)</f>
        <v>354760.12524668692</v>
      </c>
      <c r="R112" s="377">
        <f>AVERAGE(K101:K112)</f>
        <v>28.66345813469891</v>
      </c>
      <c r="S112" s="94">
        <v>208.24748928705301</v>
      </c>
      <c r="T112" s="94">
        <v>168.83885885057299</v>
      </c>
      <c r="U112" s="94">
        <v>96467.455949429102</v>
      </c>
      <c r="V112" s="94">
        <v>0</v>
      </c>
      <c r="W112" s="94">
        <v>118.68784176787899</v>
      </c>
      <c r="X112" s="94">
        <v>296086.46142024198</v>
      </c>
      <c r="AC112" s="94">
        <v>85.024938727321299</v>
      </c>
      <c r="AD112" s="94">
        <v>5.4501848528014598</v>
      </c>
      <c r="AE112" s="94">
        <f>AVERAGE(AD101:AD112)</f>
        <v>5.2926584328299571</v>
      </c>
      <c r="AF112" s="94">
        <f>AVERAGE(X101:X112)</f>
        <v>289020.25593169476</v>
      </c>
      <c r="AG112" s="377">
        <f>AVERAGE(O101:O112)</f>
        <v>0.89306928513631145</v>
      </c>
      <c r="AH112" s="377">
        <f>AVERAGE(S101:S112)</f>
        <v>183.9991328003531</v>
      </c>
      <c r="AI112" s="377">
        <f>AVERAGE(U101:U112)</f>
        <v>95870.276317216296</v>
      </c>
      <c r="AJ112" s="381">
        <f>AVERAGE(G101:G112)</f>
        <v>4902.4912486666926</v>
      </c>
    </row>
    <row r="113" spans="1:36" x14ac:dyDescent="0.25">
      <c r="A113" s="130">
        <f>A101+1</f>
        <v>1989</v>
      </c>
      <c r="B113" s="130">
        <f>B101</f>
        <v>1</v>
      </c>
      <c r="C113" s="329">
        <v>1.2166666666670001</v>
      </c>
      <c r="D113" s="94"/>
      <c r="E113" s="94">
        <v>182.826446239375</v>
      </c>
      <c r="F113" s="94"/>
      <c r="G113" s="94">
        <v>4971.5263671875</v>
      </c>
      <c r="H113" s="94">
        <v>5201.3666666666704</v>
      </c>
      <c r="I113" s="94"/>
      <c r="J113" s="94">
        <v>332260.24513164902</v>
      </c>
      <c r="K113" s="94">
        <v>29.602570132394799</v>
      </c>
      <c r="L113" s="94">
        <v>8688.4</v>
      </c>
      <c r="M113" s="94"/>
      <c r="N113" s="94">
        <v>95.766666666667007</v>
      </c>
      <c r="O113" s="94">
        <v>0.90966666666700002</v>
      </c>
      <c r="P113" s="94">
        <v>371632.48606641003</v>
      </c>
      <c r="Q113" s="94"/>
      <c r="R113" s="377"/>
      <c r="S113" s="94">
        <v>220</v>
      </c>
      <c r="T113" s="94">
        <v>171.69216937864999</v>
      </c>
      <c r="U113" s="94">
        <v>95847.963724960195</v>
      </c>
      <c r="V113" s="94">
        <v>0</v>
      </c>
      <c r="W113" s="94">
        <v>119.148079465987</v>
      </c>
      <c r="X113" s="94">
        <v>296374.95715799998</v>
      </c>
      <c r="AC113" s="94">
        <v>84.912933333333001</v>
      </c>
      <c r="AD113" s="94">
        <v>5.4914514655809903</v>
      </c>
      <c r="AE113" s="94"/>
      <c r="AF113" s="94"/>
      <c r="AG113" s="377"/>
      <c r="AH113" s="377"/>
      <c r="AI113" s="377"/>
      <c r="AJ113" s="381"/>
    </row>
    <row r="114" spans="1:36" x14ac:dyDescent="0.25">
      <c r="A114" s="130">
        <f t="shared" ref="A114:A136" si="6">A102+1</f>
        <v>1989</v>
      </c>
      <c r="B114" s="130">
        <f t="shared" ref="B114:B136" si="7">B102</f>
        <v>2</v>
      </c>
      <c r="C114" s="329">
        <v>1.2235247620844001</v>
      </c>
      <c r="D114" s="94"/>
      <c r="E114" s="94">
        <v>181.01908353416701</v>
      </c>
      <c r="F114" s="94"/>
      <c r="G114" s="94">
        <v>4982.2537940211296</v>
      </c>
      <c r="H114" s="94">
        <v>5211.1449382464198</v>
      </c>
      <c r="I114" s="94"/>
      <c r="J114" s="94">
        <v>333744.92357399402</v>
      </c>
      <c r="K114" s="94">
        <v>29.6709848710071</v>
      </c>
      <c r="L114" s="94">
        <v>8711.3433835817596</v>
      </c>
      <c r="M114" s="94"/>
      <c r="N114" s="94">
        <v>101.49664538912999</v>
      </c>
      <c r="O114" s="94">
        <v>0.93111966150010606</v>
      </c>
      <c r="P114" s="94">
        <v>373311.44400187099</v>
      </c>
      <c r="Q114" s="94"/>
      <c r="R114" s="377"/>
      <c r="S114" s="94">
        <v>221.49705581041201</v>
      </c>
      <c r="T114" s="94">
        <v>178.59631181456501</v>
      </c>
      <c r="U114" s="94">
        <v>95975.276453418803</v>
      </c>
      <c r="V114" s="94">
        <v>0</v>
      </c>
      <c r="W114" s="94">
        <v>119.767091153045</v>
      </c>
      <c r="X114" s="94">
        <v>296263.58900629601</v>
      </c>
      <c r="AC114" s="94">
        <v>84.636647565297494</v>
      </c>
      <c r="AD114" s="94">
        <v>5.5452927698021703</v>
      </c>
      <c r="AE114" s="94"/>
      <c r="AF114" s="94"/>
      <c r="AG114" s="377"/>
      <c r="AH114" s="377"/>
      <c r="AI114" s="377"/>
      <c r="AJ114" s="381"/>
    </row>
    <row r="115" spans="1:36" x14ac:dyDescent="0.25">
      <c r="A115" s="130">
        <f t="shared" si="6"/>
        <v>1989</v>
      </c>
      <c r="B115" s="130">
        <f t="shared" si="7"/>
        <v>3</v>
      </c>
      <c r="C115" s="329">
        <v>1.2300516117320801</v>
      </c>
      <c r="D115" s="94"/>
      <c r="E115" s="94">
        <v>179.05700871211999</v>
      </c>
      <c r="F115" s="94"/>
      <c r="G115" s="94">
        <v>4992.19039560901</v>
      </c>
      <c r="H115" s="94">
        <v>5221.5786158649098</v>
      </c>
      <c r="I115" s="94"/>
      <c r="J115" s="94">
        <v>334302.612099463</v>
      </c>
      <c r="K115" s="94">
        <v>29.658618550740499</v>
      </c>
      <c r="L115" s="94">
        <v>8732.1047850303403</v>
      </c>
      <c r="M115" s="94"/>
      <c r="N115" s="94">
        <v>107.913355770354</v>
      </c>
      <c r="O115" s="94">
        <v>0.95282805868788101</v>
      </c>
      <c r="P115" s="94">
        <v>373920.11567700899</v>
      </c>
      <c r="Q115" s="94"/>
      <c r="R115" s="377"/>
      <c r="S115" s="94">
        <v>217.03109048724301</v>
      </c>
      <c r="T115" s="94">
        <v>184.352276657229</v>
      </c>
      <c r="U115" s="94">
        <v>96661.910350584498</v>
      </c>
      <c r="V115" s="94">
        <v>0</v>
      </c>
      <c r="W115" s="94">
        <v>120.37287219417399</v>
      </c>
      <c r="X115" s="94">
        <v>296540.29518611502</v>
      </c>
      <c r="AC115" s="94">
        <v>84.283098987691602</v>
      </c>
      <c r="AD115" s="94">
        <v>5.5970904839059603</v>
      </c>
      <c r="AE115" s="94"/>
      <c r="AF115" s="94"/>
      <c r="AG115" s="377"/>
      <c r="AH115" s="377"/>
      <c r="AI115" s="377"/>
      <c r="AJ115" s="381"/>
    </row>
    <row r="116" spans="1:36" x14ac:dyDescent="0.25">
      <c r="A116" s="130">
        <f t="shared" si="6"/>
        <v>1989</v>
      </c>
      <c r="B116" s="130">
        <f t="shared" si="7"/>
        <v>4</v>
      </c>
      <c r="C116" s="329">
        <v>1.236333333333</v>
      </c>
      <c r="D116" s="94"/>
      <c r="E116" s="94">
        <v>176.35738649432301</v>
      </c>
      <c r="F116" s="94"/>
      <c r="G116" s="94">
        <v>5003.8896484375</v>
      </c>
      <c r="H116" s="94">
        <v>5235.3666666666704</v>
      </c>
      <c r="I116" s="94"/>
      <c r="J116" s="94">
        <v>334908.41354591498</v>
      </c>
      <c r="K116" s="94">
        <v>29.6382029841315</v>
      </c>
      <c r="L116" s="94">
        <v>8756.7000000000007</v>
      </c>
      <c r="M116" s="94"/>
      <c r="N116" s="94">
        <v>113.333333333333</v>
      </c>
      <c r="O116" s="94">
        <v>0.96966666666699997</v>
      </c>
      <c r="P116" s="94">
        <v>374559.251340213</v>
      </c>
      <c r="Q116" s="94"/>
      <c r="R116" s="377"/>
      <c r="S116" s="94">
        <v>211.3</v>
      </c>
      <c r="T116" s="94">
        <v>184.45359199539601</v>
      </c>
      <c r="U116" s="94">
        <v>97836.722308299795</v>
      </c>
      <c r="V116" s="94">
        <v>0</v>
      </c>
      <c r="W116" s="94">
        <v>120.96043148966299</v>
      </c>
      <c r="X116" s="94">
        <v>298236.23235599999</v>
      </c>
      <c r="AC116" s="94">
        <v>83.830633333332997</v>
      </c>
      <c r="AD116" s="94">
        <v>5.64555392145955</v>
      </c>
      <c r="AE116" s="94"/>
      <c r="AF116" s="94"/>
      <c r="AG116" s="377"/>
      <c r="AH116" s="377"/>
      <c r="AI116" s="377"/>
      <c r="AJ116" s="381"/>
    </row>
    <row r="117" spans="1:36" x14ac:dyDescent="0.25">
      <c r="A117" s="130">
        <f t="shared" si="6"/>
        <v>1989</v>
      </c>
      <c r="B117" s="130">
        <f t="shared" si="7"/>
        <v>5</v>
      </c>
      <c r="C117" s="329">
        <v>1.24053565278217</v>
      </c>
      <c r="D117" s="94"/>
      <c r="E117" s="94">
        <v>173.103234799066</v>
      </c>
      <c r="F117" s="94"/>
      <c r="G117" s="94">
        <v>5016.1527667344799</v>
      </c>
      <c r="H117" s="94">
        <v>5251.0403780556999</v>
      </c>
      <c r="I117" s="94"/>
      <c r="J117" s="94">
        <v>336125.01583355601</v>
      </c>
      <c r="K117" s="94">
        <v>29.669041985473601</v>
      </c>
      <c r="L117" s="94">
        <v>8782.5008587773009</v>
      </c>
      <c r="M117" s="94"/>
      <c r="N117" s="94">
        <v>114.65378728460701</v>
      </c>
      <c r="O117" s="94">
        <v>0.97176976942239901</v>
      </c>
      <c r="P117" s="94">
        <v>375877.67935834703</v>
      </c>
      <c r="Q117" s="94"/>
      <c r="R117" s="377"/>
      <c r="S117" s="94">
        <v>209.44001537966699</v>
      </c>
      <c r="T117" s="94">
        <v>174.76196755802701</v>
      </c>
      <c r="U117" s="94">
        <v>99147.966639448699</v>
      </c>
      <c r="V117" s="94">
        <v>0</v>
      </c>
      <c r="W117" s="94">
        <v>121.34663684858999</v>
      </c>
      <c r="X117" s="94">
        <v>301455.51352448302</v>
      </c>
      <c r="AC117" s="94">
        <v>83.381646507714905</v>
      </c>
      <c r="AD117" s="94">
        <v>5.67514736105593</v>
      </c>
      <c r="AE117" s="94"/>
      <c r="AF117" s="94"/>
      <c r="AG117" s="377"/>
      <c r="AH117" s="377"/>
      <c r="AI117" s="377"/>
      <c r="AJ117" s="381"/>
    </row>
    <row r="118" spans="1:36" x14ac:dyDescent="0.25">
      <c r="A118" s="130">
        <f t="shared" si="6"/>
        <v>1989</v>
      </c>
      <c r="B118" s="130">
        <f t="shared" si="7"/>
        <v>6</v>
      </c>
      <c r="C118" s="329">
        <v>1.2435103271778001</v>
      </c>
      <c r="D118" s="94"/>
      <c r="E118" s="94">
        <v>169.155221812637</v>
      </c>
      <c r="F118" s="94"/>
      <c r="G118" s="94">
        <v>5029.3011998634702</v>
      </c>
      <c r="H118" s="94">
        <v>5268.1821429204301</v>
      </c>
      <c r="I118" s="94"/>
      <c r="J118" s="94">
        <v>337845.39774089202</v>
      </c>
      <c r="K118" s="94">
        <v>29.740686313778301</v>
      </c>
      <c r="L118" s="94">
        <v>8806.6805761846408</v>
      </c>
      <c r="M118" s="94"/>
      <c r="N118" s="94">
        <v>112.930891712823</v>
      </c>
      <c r="O118" s="94">
        <v>0.96326086118780097</v>
      </c>
      <c r="P118" s="94">
        <v>377785.24022724701</v>
      </c>
      <c r="Q118" s="94"/>
      <c r="R118" s="377"/>
      <c r="S118" s="94">
        <v>211.31306528945001</v>
      </c>
      <c r="T118" s="94">
        <v>160.12259266783499</v>
      </c>
      <c r="U118" s="94">
        <v>100321.34501193</v>
      </c>
      <c r="V118" s="94">
        <v>0</v>
      </c>
      <c r="W118" s="94">
        <v>121.597120541679</v>
      </c>
      <c r="X118" s="94">
        <v>303307.337764178</v>
      </c>
      <c r="AC118" s="94">
        <v>82.944267761006998</v>
      </c>
      <c r="AD118" s="94">
        <v>5.6952623333416401</v>
      </c>
      <c r="AE118" s="94"/>
      <c r="AF118" s="94"/>
      <c r="AG118" s="377"/>
      <c r="AH118" s="377"/>
      <c r="AI118" s="377"/>
      <c r="AJ118" s="381"/>
    </row>
    <row r="119" spans="1:36" x14ac:dyDescent="0.25">
      <c r="A119" s="130">
        <f t="shared" si="6"/>
        <v>1989</v>
      </c>
      <c r="B119" s="130">
        <f t="shared" si="7"/>
        <v>7</v>
      </c>
      <c r="C119" s="329">
        <v>1.246</v>
      </c>
      <c r="D119" s="94"/>
      <c r="E119" s="94">
        <v>164.89164488424299</v>
      </c>
      <c r="F119" s="94"/>
      <c r="G119" s="94">
        <v>5041.8249999999998</v>
      </c>
      <c r="H119" s="94">
        <v>5283.9</v>
      </c>
      <c r="I119" s="94"/>
      <c r="J119" s="94">
        <v>339562.43015136098</v>
      </c>
      <c r="K119" s="94">
        <v>29.818312980815598</v>
      </c>
      <c r="L119" s="94">
        <v>8822.1</v>
      </c>
      <c r="M119" s="94"/>
      <c r="N119" s="94">
        <v>110.033333333333</v>
      </c>
      <c r="O119" s="94">
        <v>0.95133333333299996</v>
      </c>
      <c r="P119" s="94">
        <v>379750.382843673</v>
      </c>
      <c r="Q119" s="94"/>
      <c r="R119" s="377"/>
      <c r="S119" s="94">
        <v>215.6</v>
      </c>
      <c r="T119" s="94">
        <v>149.02225065816199</v>
      </c>
      <c r="U119" s="94">
        <v>100909.00017815499</v>
      </c>
      <c r="V119" s="94">
        <v>0</v>
      </c>
      <c r="W119" s="94">
        <v>121.769967877241</v>
      </c>
      <c r="X119" s="94">
        <v>299882.301859</v>
      </c>
      <c r="AC119" s="94">
        <v>82.579366666666999</v>
      </c>
      <c r="AD119" s="94">
        <v>5.71575962063286</v>
      </c>
      <c r="AE119" s="94"/>
      <c r="AF119" s="94"/>
      <c r="AG119" s="377"/>
      <c r="AH119" s="377"/>
      <c r="AI119" s="377"/>
      <c r="AJ119" s="381"/>
    </row>
    <row r="120" spans="1:36" x14ac:dyDescent="0.25">
      <c r="A120" s="130">
        <f t="shared" si="6"/>
        <v>1989</v>
      </c>
      <c r="B120" s="130">
        <f t="shared" si="7"/>
        <v>8</v>
      </c>
      <c r="C120" s="329">
        <v>1.2490620604999001</v>
      </c>
      <c r="D120" s="94"/>
      <c r="E120" s="94">
        <v>160.313055158293</v>
      </c>
      <c r="F120" s="94"/>
      <c r="G120" s="94">
        <v>5054.1689261500496</v>
      </c>
      <c r="H120" s="94">
        <v>5297.9214389279896</v>
      </c>
      <c r="I120" s="94"/>
      <c r="J120" s="94">
        <v>341063.888077782</v>
      </c>
      <c r="K120" s="94">
        <v>29.8802738761093</v>
      </c>
      <c r="L120" s="94">
        <v>8826.9347774666094</v>
      </c>
      <c r="M120" s="94"/>
      <c r="N120" s="94">
        <v>107.342872843127</v>
      </c>
      <c r="O120" s="94">
        <v>0.94140816602953203</v>
      </c>
      <c r="P120" s="94">
        <v>381542.02246548299</v>
      </c>
      <c r="Q120" s="94"/>
      <c r="R120" s="377"/>
      <c r="S120" s="94">
        <v>221.05680170375999</v>
      </c>
      <c r="T120" s="94">
        <v>146.41883757261601</v>
      </c>
      <c r="U120" s="94">
        <v>100743.39411634</v>
      </c>
      <c r="V120" s="94">
        <v>0</v>
      </c>
      <c r="W120" s="94">
        <v>121.953814476457</v>
      </c>
      <c r="X120" s="94">
        <v>290160.45063427102</v>
      </c>
      <c r="AC120" s="94">
        <v>82.292395009523602</v>
      </c>
      <c r="AD120" s="94">
        <v>5.7467356942940802</v>
      </c>
      <c r="AE120" s="94"/>
      <c r="AF120" s="94"/>
      <c r="AG120" s="377"/>
      <c r="AH120" s="377"/>
      <c r="AI120" s="377"/>
      <c r="AJ120" s="381"/>
    </row>
    <row r="121" spans="1:36" x14ac:dyDescent="0.25">
      <c r="A121" s="130">
        <f t="shared" si="6"/>
        <v>1989</v>
      </c>
      <c r="B121" s="130">
        <f t="shared" si="7"/>
        <v>9</v>
      </c>
      <c r="C121" s="329">
        <v>1.25319070674712</v>
      </c>
      <c r="D121" s="94"/>
      <c r="E121" s="94">
        <v>156.46581095311001</v>
      </c>
      <c r="F121" s="94"/>
      <c r="G121" s="94">
        <v>5066.7035760608296</v>
      </c>
      <c r="H121" s="94">
        <v>5310.5081910077697</v>
      </c>
      <c r="I121" s="94"/>
      <c r="J121" s="94">
        <v>342301.74108027801</v>
      </c>
      <c r="K121" s="94">
        <v>29.915173007137501</v>
      </c>
      <c r="L121" s="94">
        <v>8829.3970564621504</v>
      </c>
      <c r="M121" s="94"/>
      <c r="N121" s="94">
        <v>105.525815240434</v>
      </c>
      <c r="O121" s="94">
        <v>0.93736327147502796</v>
      </c>
      <c r="P121" s="94">
        <v>382979.15830344899</v>
      </c>
      <c r="Q121" s="94"/>
      <c r="R121" s="377"/>
      <c r="S121" s="94">
        <v>224.8998094337</v>
      </c>
      <c r="T121" s="94">
        <v>149.96479783425201</v>
      </c>
      <c r="U121" s="94">
        <v>100304.48131351901</v>
      </c>
      <c r="V121" s="94">
        <v>0</v>
      </c>
      <c r="W121" s="94">
        <v>122.21957196098199</v>
      </c>
      <c r="X121" s="94">
        <v>285916.854373365</v>
      </c>
      <c r="AC121" s="94">
        <v>82.110072945084895</v>
      </c>
      <c r="AD121" s="94">
        <v>5.7849281831453299</v>
      </c>
      <c r="AE121" s="94"/>
      <c r="AF121" s="94"/>
      <c r="AG121" s="377"/>
      <c r="AH121" s="377"/>
      <c r="AI121" s="377"/>
      <c r="AJ121" s="381"/>
    </row>
    <row r="122" spans="1:36" x14ac:dyDescent="0.25">
      <c r="A122" s="130">
        <f t="shared" si="6"/>
        <v>1989</v>
      </c>
      <c r="B122" s="130">
        <f t="shared" si="7"/>
        <v>10</v>
      </c>
      <c r="C122" s="329">
        <v>1.2586666666669999</v>
      </c>
      <c r="D122" s="94"/>
      <c r="E122" s="94">
        <v>154.44375926895799</v>
      </c>
      <c r="F122" s="94"/>
      <c r="G122" s="94">
        <v>5080.0479999999998</v>
      </c>
      <c r="H122" s="94">
        <v>5322.6</v>
      </c>
      <c r="I122" s="94"/>
      <c r="J122" s="94">
        <v>343340.67935313203</v>
      </c>
      <c r="K122" s="94">
        <v>29.919362374474499</v>
      </c>
      <c r="L122" s="94">
        <v>8840.7000000000007</v>
      </c>
      <c r="M122" s="94"/>
      <c r="N122" s="94">
        <v>104.9</v>
      </c>
      <c r="O122" s="94">
        <v>0.94166666666700005</v>
      </c>
      <c r="P122" s="94">
        <v>383984.74990827899</v>
      </c>
      <c r="Q122" s="94"/>
      <c r="R122" s="377"/>
      <c r="S122" s="94">
        <v>224.3</v>
      </c>
      <c r="T122" s="94">
        <v>154.548433885783</v>
      </c>
      <c r="U122" s="94">
        <v>100272.21119648599</v>
      </c>
      <c r="V122" s="94">
        <v>0</v>
      </c>
      <c r="W122" s="94">
        <v>122.62725928078299</v>
      </c>
      <c r="X122" s="94">
        <v>301096.323301</v>
      </c>
      <c r="AC122" s="94">
        <v>82.041799999999995</v>
      </c>
      <c r="AD122" s="94">
        <v>5.8234981161089303</v>
      </c>
      <c r="AE122" s="94"/>
      <c r="AF122" s="94"/>
      <c r="AG122" s="377"/>
      <c r="AH122" s="377"/>
      <c r="AI122" s="377"/>
      <c r="AJ122" s="381"/>
    </row>
    <row r="123" spans="1:36" x14ac:dyDescent="0.25">
      <c r="A123" s="130">
        <f t="shared" si="6"/>
        <v>1989</v>
      </c>
      <c r="B123" s="130">
        <f t="shared" si="7"/>
        <v>11</v>
      </c>
      <c r="C123" s="329">
        <v>1.2659930859365101</v>
      </c>
      <c r="D123" s="94"/>
      <c r="E123" s="94">
        <v>154.692478607212</v>
      </c>
      <c r="F123" s="94"/>
      <c r="G123" s="94">
        <v>5095.3787170785299</v>
      </c>
      <c r="H123" s="94">
        <v>5335.8904936284998</v>
      </c>
      <c r="I123" s="94"/>
      <c r="J123" s="94">
        <v>344324.21821163403</v>
      </c>
      <c r="K123" s="94">
        <v>29.8925327503128</v>
      </c>
      <c r="L123" s="94">
        <v>8869.0705661570191</v>
      </c>
      <c r="M123" s="94"/>
      <c r="N123" s="94">
        <v>105.558856866658</v>
      </c>
      <c r="O123" s="94">
        <v>0.95541216529831696</v>
      </c>
      <c r="P123" s="94">
        <v>384621.948495263</v>
      </c>
      <c r="Q123" s="94"/>
      <c r="R123" s="377"/>
      <c r="S123" s="94">
        <v>217.612803984995</v>
      </c>
      <c r="T123" s="94">
        <v>156.509304739161</v>
      </c>
      <c r="U123" s="94">
        <v>101120.437196895</v>
      </c>
      <c r="V123" s="94">
        <v>0</v>
      </c>
      <c r="W123" s="94">
        <v>123.243552217147</v>
      </c>
      <c r="X123" s="94">
        <v>344833.25376197702</v>
      </c>
      <c r="AC123" s="94">
        <v>82.079760636230105</v>
      </c>
      <c r="AD123" s="94">
        <v>5.8608265473467398</v>
      </c>
      <c r="AE123" s="94"/>
      <c r="AF123" s="94"/>
      <c r="AG123" s="377"/>
      <c r="AH123" s="377"/>
      <c r="AI123" s="377"/>
      <c r="AJ123" s="381"/>
    </row>
    <row r="124" spans="1:36" x14ac:dyDescent="0.25">
      <c r="A124" s="130">
        <f t="shared" si="6"/>
        <v>1989</v>
      </c>
      <c r="B124" s="130">
        <f t="shared" si="7"/>
        <v>12</v>
      </c>
      <c r="C124" s="329">
        <v>1.27355361571725</v>
      </c>
      <c r="D124" s="94">
        <f>AVERAGE(C113:C124)</f>
        <v>1.2447573741120193</v>
      </c>
      <c r="E124" s="94">
        <v>156.045308011993</v>
      </c>
      <c r="F124" s="94">
        <f>AVERAGE(E113:E124)</f>
        <v>167.36420320629142</v>
      </c>
      <c r="G124" s="94">
        <v>5109.0744850411102</v>
      </c>
      <c r="H124" s="94">
        <v>5348.7613710148298</v>
      </c>
      <c r="I124" s="94">
        <f>AVERAGE(H113:H124)</f>
        <v>5274.0217419166574</v>
      </c>
      <c r="J124" s="94">
        <v>345182.40733767499</v>
      </c>
      <c r="K124" s="94">
        <v>29.848358727388199</v>
      </c>
      <c r="L124" s="94">
        <v>8904.6349797271196</v>
      </c>
      <c r="M124" s="94">
        <f>AVERAGE(L113:L124)</f>
        <v>8797.5472486155795</v>
      </c>
      <c r="N124" s="94">
        <v>106.93371630022099</v>
      </c>
      <c r="O124" s="94">
        <v>0.97140748036825197</v>
      </c>
      <c r="P124" s="94">
        <v>385014.91624887497</v>
      </c>
      <c r="Q124" s="94">
        <f>AVERAGE(P113:P124)</f>
        <v>378748.28291134327</v>
      </c>
      <c r="R124" s="377">
        <f>AVERAGE(K113:K124)</f>
        <v>29.771176546146972</v>
      </c>
      <c r="S124" s="94">
        <v>208.46797420412301</v>
      </c>
      <c r="T124" s="94">
        <v>155.254864945794</v>
      </c>
      <c r="U124" s="94">
        <v>102510.53216396501</v>
      </c>
      <c r="V124" s="94">
        <v>0</v>
      </c>
      <c r="W124" s="94">
        <v>123.934459097295</v>
      </c>
      <c r="X124" s="94">
        <v>398169.58211309701</v>
      </c>
      <c r="AC124" s="94">
        <v>82.173382555820595</v>
      </c>
      <c r="AD124" s="94">
        <v>5.8951396438787604</v>
      </c>
      <c r="AE124" s="94">
        <f>AVERAGE(AD113:AD124)</f>
        <v>5.7063905117127449</v>
      </c>
      <c r="AF124" s="94">
        <f>AVERAGE(X113:X124)</f>
        <v>309353.05758648185</v>
      </c>
      <c r="AG124" s="377">
        <f>AVERAGE(O113:O124)</f>
        <v>0.94974189727527636</v>
      </c>
      <c r="AH124" s="377">
        <f>AVERAGE(S113:S124)</f>
        <v>216.87655135777916</v>
      </c>
      <c r="AI124" s="377">
        <f>AVERAGE(U113:U124)</f>
        <v>99304.270054500157</v>
      </c>
      <c r="AJ124" s="381">
        <f>AVERAGE(G113:G124)</f>
        <v>5036.8760730153008</v>
      </c>
    </row>
    <row r="125" spans="1:36" x14ac:dyDescent="0.25">
      <c r="A125" s="130">
        <f>A113+1</f>
        <v>1990</v>
      </c>
      <c r="B125" s="130">
        <f>B113</f>
        <v>1</v>
      </c>
      <c r="C125" s="329">
        <v>1.280333333333</v>
      </c>
      <c r="D125" s="94"/>
      <c r="E125" s="94">
        <v>156.95689374926499</v>
      </c>
      <c r="F125" s="94"/>
      <c r="G125" s="94">
        <v>5118.5600000000004</v>
      </c>
      <c r="H125" s="94">
        <v>5360.8666666666704</v>
      </c>
      <c r="I125" s="94"/>
      <c r="J125" s="94">
        <v>345945.96295470401</v>
      </c>
      <c r="K125" s="94">
        <v>29.7995505780458</v>
      </c>
      <c r="L125" s="94">
        <v>8937.5</v>
      </c>
      <c r="M125" s="94"/>
      <c r="N125" s="94">
        <v>108.4</v>
      </c>
      <c r="O125" s="94">
        <v>0.98233333333299999</v>
      </c>
      <c r="P125" s="94">
        <v>385405.44695473899</v>
      </c>
      <c r="Q125" s="94"/>
      <c r="R125" s="377"/>
      <c r="S125" s="94">
        <v>200.8</v>
      </c>
      <c r="T125" s="94">
        <v>151.06079935774699</v>
      </c>
      <c r="U125" s="94">
        <v>104050.673110499</v>
      </c>
      <c r="V125" s="94">
        <v>63.787226493953497</v>
      </c>
      <c r="W125" s="94">
        <v>124.614049922761</v>
      </c>
      <c r="X125" s="94">
        <v>441728.17437529401</v>
      </c>
      <c r="Y125" s="94">
        <v>10702.754887892401</v>
      </c>
      <c r="Z125" s="94">
        <v>24182.1817154864</v>
      </c>
      <c r="AA125" s="94">
        <v>84.492497191862299</v>
      </c>
      <c r="AB125" s="94">
        <v>42.863675147214302</v>
      </c>
      <c r="AC125" s="94">
        <v>82.267200000000003</v>
      </c>
      <c r="AD125" s="94">
        <v>5.9305680880812996</v>
      </c>
      <c r="AE125" s="94"/>
      <c r="AF125" s="94"/>
      <c r="AG125" s="377"/>
      <c r="AH125" s="377"/>
      <c r="AI125" s="377"/>
      <c r="AJ125" s="381"/>
    </row>
    <row r="126" spans="1:36" x14ac:dyDescent="0.25">
      <c r="A126" s="130">
        <f t="shared" si="6"/>
        <v>1990</v>
      </c>
      <c r="B126" s="130">
        <f t="shared" si="7"/>
        <v>2</v>
      </c>
      <c r="C126" s="329">
        <v>1.2850624842915901</v>
      </c>
      <c r="D126" s="94"/>
      <c r="E126" s="94">
        <v>156.02917252122299</v>
      </c>
      <c r="F126" s="94"/>
      <c r="G126" s="94">
        <v>5121.2556309732499</v>
      </c>
      <c r="H126" s="94">
        <v>5370.6054794337397</v>
      </c>
      <c r="I126" s="94"/>
      <c r="J126" s="94">
        <v>346567.40992310701</v>
      </c>
      <c r="K126" s="94">
        <v>29.759696565351</v>
      </c>
      <c r="L126" s="94">
        <v>8957.1174524245507</v>
      </c>
      <c r="M126" s="94"/>
      <c r="N126" s="94">
        <v>109.41010585101</v>
      </c>
      <c r="O126" s="94">
        <v>0.98186701262541398</v>
      </c>
      <c r="P126" s="94">
        <v>385940.03734114999</v>
      </c>
      <c r="Q126" s="94"/>
      <c r="R126" s="377"/>
      <c r="S126" s="94">
        <v>198.386669492057</v>
      </c>
      <c r="T126" s="94">
        <v>144.48188778086799</v>
      </c>
      <c r="U126" s="94">
        <v>105281.39221167901</v>
      </c>
      <c r="V126" s="94">
        <v>63.713179507240397</v>
      </c>
      <c r="W126" s="94">
        <v>125.167150102739</v>
      </c>
      <c r="X126" s="94">
        <v>456693.33427531901</v>
      </c>
      <c r="Y126" s="94">
        <v>10517.142782401699</v>
      </c>
      <c r="Z126" s="94">
        <v>24663.634233889999</v>
      </c>
      <c r="AA126" s="94">
        <v>83.8189124058365</v>
      </c>
      <c r="AB126" s="94">
        <v>43.034021282879102</v>
      </c>
      <c r="AC126" s="94">
        <v>82.310436125612199</v>
      </c>
      <c r="AD126" s="94">
        <v>5.9680786139964299</v>
      </c>
      <c r="AE126" s="94"/>
      <c r="AF126" s="94"/>
      <c r="AG126" s="377"/>
      <c r="AH126" s="377"/>
      <c r="AI126" s="377"/>
      <c r="AJ126" s="381"/>
    </row>
    <row r="127" spans="1:36" x14ac:dyDescent="0.25">
      <c r="A127" s="130">
        <f t="shared" si="6"/>
        <v>1990</v>
      </c>
      <c r="B127" s="130">
        <f t="shared" si="7"/>
        <v>3</v>
      </c>
      <c r="C127" s="329">
        <v>1.28851682693175</v>
      </c>
      <c r="D127" s="94"/>
      <c r="E127" s="94">
        <v>153.52362526349199</v>
      </c>
      <c r="F127" s="94"/>
      <c r="G127" s="94">
        <v>5121.0656194369003</v>
      </c>
      <c r="H127" s="94">
        <v>5376.63407726285</v>
      </c>
      <c r="I127" s="94"/>
      <c r="J127" s="94">
        <v>347025.57933550398</v>
      </c>
      <c r="K127" s="94">
        <v>29.729306605585599</v>
      </c>
      <c r="L127" s="94">
        <v>8966.0491874521795</v>
      </c>
      <c r="M127" s="94"/>
      <c r="N127" s="94">
        <v>110.249670979965</v>
      </c>
      <c r="O127" s="94">
        <v>0.97615995829188595</v>
      </c>
      <c r="P127" s="94">
        <v>386486.06803097</v>
      </c>
      <c r="Q127" s="94"/>
      <c r="R127" s="377"/>
      <c r="S127" s="94">
        <v>199.75313733909999</v>
      </c>
      <c r="T127" s="94">
        <v>137.603587129511</v>
      </c>
      <c r="U127" s="94">
        <v>106033.60868237101</v>
      </c>
      <c r="V127" s="94">
        <v>63.668132846196897</v>
      </c>
      <c r="W127" s="94">
        <v>125.62108063730901</v>
      </c>
      <c r="X127" s="94">
        <v>452724.41880589502</v>
      </c>
      <c r="Y127" s="94">
        <v>10360.632800735701</v>
      </c>
      <c r="Z127" s="94">
        <v>25045.0795516215</v>
      </c>
      <c r="AA127" s="94">
        <v>83.324705069329895</v>
      </c>
      <c r="AB127" s="94">
        <v>43.167859699144103</v>
      </c>
      <c r="AC127" s="94">
        <v>82.315702006643605</v>
      </c>
      <c r="AD127" s="94">
        <v>6.0063055029397097</v>
      </c>
      <c r="AE127" s="94"/>
      <c r="AF127" s="94"/>
      <c r="AG127" s="377"/>
      <c r="AH127" s="377"/>
      <c r="AI127" s="377"/>
      <c r="AJ127" s="381"/>
    </row>
    <row r="128" spans="1:36" x14ac:dyDescent="0.25">
      <c r="A128" s="130">
        <f t="shared" si="6"/>
        <v>1990</v>
      </c>
      <c r="B128" s="130">
        <f t="shared" si="7"/>
        <v>4</v>
      </c>
      <c r="C128" s="329">
        <v>1.2929999999999999</v>
      </c>
      <c r="D128" s="94"/>
      <c r="E128" s="94">
        <v>149.109381965426</v>
      </c>
      <c r="F128" s="94"/>
      <c r="G128" s="94">
        <v>5122.9309999999996</v>
      </c>
      <c r="H128" s="94">
        <v>5379.5</v>
      </c>
      <c r="I128" s="94"/>
      <c r="J128" s="94">
        <v>347449.28919021197</v>
      </c>
      <c r="K128" s="94">
        <v>29.695992626637999</v>
      </c>
      <c r="L128" s="94">
        <v>8972.1</v>
      </c>
      <c r="M128" s="94"/>
      <c r="N128" s="94">
        <v>111.666666666667</v>
      </c>
      <c r="O128" s="94">
        <v>0.97166666666699997</v>
      </c>
      <c r="P128" s="94">
        <v>387036.98857270897</v>
      </c>
      <c r="Q128" s="94"/>
      <c r="R128" s="377"/>
      <c r="S128" s="94">
        <v>203</v>
      </c>
      <c r="T128" s="94">
        <v>130.370893531619</v>
      </c>
      <c r="U128" s="94">
        <v>106438.905458687</v>
      </c>
      <c r="V128" s="94">
        <v>63.666607552585802</v>
      </c>
      <c r="W128" s="94">
        <v>126.18346120184</v>
      </c>
      <c r="X128" s="94">
        <v>442969.36208422802</v>
      </c>
      <c r="Y128" s="94">
        <v>10212.020286898</v>
      </c>
      <c r="Z128" s="94">
        <v>25349.1178915653</v>
      </c>
      <c r="AA128" s="94">
        <v>83.030400273699001</v>
      </c>
      <c r="AB128" s="94">
        <v>43.271702167551403</v>
      </c>
      <c r="AC128" s="94">
        <v>82.309233333332998</v>
      </c>
      <c r="AD128" s="94">
        <v>6.0564971108781798</v>
      </c>
      <c r="AE128" s="94"/>
      <c r="AF128" s="94"/>
      <c r="AG128" s="377"/>
      <c r="AH128" s="377"/>
      <c r="AI128" s="377"/>
      <c r="AJ128" s="381"/>
    </row>
    <row r="129" spans="1:36" x14ac:dyDescent="0.25">
      <c r="A129" s="130">
        <f t="shared" si="6"/>
        <v>1990</v>
      </c>
      <c r="B129" s="130">
        <f t="shared" si="7"/>
        <v>5</v>
      </c>
      <c r="C129" s="329">
        <v>1.29916323821307</v>
      </c>
      <c r="D129" s="94"/>
      <c r="E129" s="94">
        <v>143.57844621394901</v>
      </c>
      <c r="F129" s="94"/>
      <c r="G129" s="94">
        <v>5130.4688379609397</v>
      </c>
      <c r="H129" s="94">
        <v>5378.1277122257297</v>
      </c>
      <c r="I129" s="94"/>
      <c r="J129" s="94">
        <v>347755.361212552</v>
      </c>
      <c r="K129" s="94">
        <v>29.655946264958899</v>
      </c>
      <c r="L129" s="94">
        <v>8978.0860405017102</v>
      </c>
      <c r="M129" s="94"/>
      <c r="N129" s="94">
        <v>114.083022620538</v>
      </c>
      <c r="O129" s="94">
        <v>0.97566980869804698</v>
      </c>
      <c r="P129" s="94">
        <v>387377.94793974899</v>
      </c>
      <c r="Q129" s="94"/>
      <c r="R129" s="377"/>
      <c r="S129" s="94">
        <v>206.414624644285</v>
      </c>
      <c r="T129" s="94">
        <v>124.852564201032</v>
      </c>
      <c r="U129" s="94">
        <v>106426.735092175</v>
      </c>
      <c r="V129" s="94">
        <v>63.7176792926643</v>
      </c>
      <c r="W129" s="94">
        <v>126.868775800813</v>
      </c>
      <c r="X129" s="94">
        <v>439103.52892959001</v>
      </c>
      <c r="Y129" s="94">
        <v>10104.6336694653</v>
      </c>
      <c r="Z129" s="94">
        <v>25483.651096154601</v>
      </c>
      <c r="AA129" s="94">
        <v>83.078530296219398</v>
      </c>
      <c r="AB129" s="94">
        <v>43.300755603219201</v>
      </c>
      <c r="AC129" s="94">
        <v>82.298063466641494</v>
      </c>
      <c r="AD129" s="94">
        <v>6.1162336448288501</v>
      </c>
      <c r="AE129" s="94"/>
      <c r="AF129" s="94"/>
      <c r="AG129" s="377"/>
      <c r="AH129" s="377"/>
      <c r="AI129" s="377"/>
      <c r="AJ129" s="381"/>
    </row>
    <row r="130" spans="1:36" x14ac:dyDescent="0.25">
      <c r="A130" s="130">
        <f t="shared" si="6"/>
        <v>1990</v>
      </c>
      <c r="B130" s="130">
        <f t="shared" si="7"/>
        <v>6</v>
      </c>
      <c r="C130" s="329">
        <v>1.3070336338229001</v>
      </c>
      <c r="D130" s="94"/>
      <c r="E130" s="94">
        <v>137.73142819029599</v>
      </c>
      <c r="F130" s="94"/>
      <c r="G130" s="94">
        <v>5142.6470210408097</v>
      </c>
      <c r="H130" s="94">
        <v>5373.7823296971201</v>
      </c>
      <c r="I130" s="94"/>
      <c r="J130" s="94">
        <v>347725.895501444</v>
      </c>
      <c r="K130" s="94">
        <v>29.5878697555126</v>
      </c>
      <c r="L130" s="94">
        <v>8980.7095424625404</v>
      </c>
      <c r="M130" s="94"/>
      <c r="N130" s="94">
        <v>118.234923848492</v>
      </c>
      <c r="O130" s="94">
        <v>0.99083103086422297</v>
      </c>
      <c r="P130" s="94">
        <v>387314.07228985702</v>
      </c>
      <c r="Q130" s="94"/>
      <c r="R130" s="377"/>
      <c r="S130" s="94">
        <v>211.68107465057199</v>
      </c>
      <c r="T130" s="94">
        <v>120.548174281698</v>
      </c>
      <c r="U130" s="94">
        <v>106246.140291298</v>
      </c>
      <c r="V130" s="94">
        <v>63.744863817866197</v>
      </c>
      <c r="W130" s="94">
        <v>127.69005942072999</v>
      </c>
      <c r="X130" s="94">
        <v>440113.19002541498</v>
      </c>
      <c r="Y130" s="94">
        <v>10041.941365328799</v>
      </c>
      <c r="Z130" s="94">
        <v>25486.761767047701</v>
      </c>
      <c r="AA130" s="94">
        <v>83.3648676301938</v>
      </c>
      <c r="AB130" s="94">
        <v>43.206050052637501</v>
      </c>
      <c r="AC130" s="94">
        <v>82.214819243743506</v>
      </c>
      <c r="AD130" s="94">
        <v>6.19414957925542</v>
      </c>
      <c r="AE130" s="94"/>
      <c r="AF130" s="94"/>
      <c r="AG130" s="377"/>
      <c r="AH130" s="377"/>
      <c r="AI130" s="377"/>
      <c r="AJ130" s="381"/>
    </row>
    <row r="131" spans="1:36" x14ac:dyDescent="0.25">
      <c r="A131" s="130">
        <f t="shared" si="6"/>
        <v>1990</v>
      </c>
      <c r="B131" s="130">
        <f t="shared" si="7"/>
        <v>7</v>
      </c>
      <c r="C131" s="329">
        <v>1.315333333333</v>
      </c>
      <c r="D131" s="94"/>
      <c r="E131" s="94">
        <v>133.25308180214401</v>
      </c>
      <c r="F131" s="94"/>
      <c r="G131" s="94">
        <v>5155.866</v>
      </c>
      <c r="H131" s="94">
        <v>5368.4666666666699</v>
      </c>
      <c r="I131" s="94"/>
      <c r="J131" s="94">
        <v>347081.14507148101</v>
      </c>
      <c r="K131" s="94">
        <v>29.4758679208784</v>
      </c>
      <c r="L131" s="94">
        <v>8974.2999999999993</v>
      </c>
      <c r="M131" s="94"/>
      <c r="N131" s="94">
        <v>124.4</v>
      </c>
      <c r="O131" s="94">
        <v>1.0173333333329999</v>
      </c>
      <c r="P131" s="94">
        <v>386623.97545215802</v>
      </c>
      <c r="Q131" s="94"/>
      <c r="R131" s="377"/>
      <c r="S131" s="94">
        <v>220.6</v>
      </c>
      <c r="T131" s="94">
        <v>117.285746557848</v>
      </c>
      <c r="U131" s="94">
        <v>106203.544091013</v>
      </c>
      <c r="V131" s="94">
        <v>63.649081808702</v>
      </c>
      <c r="W131" s="94">
        <v>128.533545524131</v>
      </c>
      <c r="X131" s="94">
        <v>442133.89225489099</v>
      </c>
      <c r="Y131" s="94">
        <v>10037.6848638959</v>
      </c>
      <c r="Z131" s="94">
        <v>25404.237516985599</v>
      </c>
      <c r="AA131" s="94">
        <v>83.720422161960798</v>
      </c>
      <c r="AB131" s="94">
        <v>42.939531610767602</v>
      </c>
      <c r="AC131" s="94">
        <v>81.982666666667001</v>
      </c>
      <c r="AD131" s="94">
        <v>6.2899522285761096</v>
      </c>
      <c r="AE131" s="94"/>
      <c r="AF131" s="94"/>
      <c r="AG131" s="377"/>
      <c r="AH131" s="377"/>
      <c r="AI131" s="377"/>
      <c r="AJ131" s="381"/>
    </row>
    <row r="132" spans="1:36" x14ac:dyDescent="0.25">
      <c r="A132" s="130">
        <f t="shared" si="6"/>
        <v>1990</v>
      </c>
      <c r="B132" s="130">
        <f t="shared" si="7"/>
        <v>8</v>
      </c>
      <c r="C132" s="329">
        <v>1.32383532505853</v>
      </c>
      <c r="D132" s="94"/>
      <c r="E132" s="94">
        <v>130.637756269444</v>
      </c>
      <c r="F132" s="94"/>
      <c r="G132" s="94">
        <v>5168.7167300131396</v>
      </c>
      <c r="H132" s="94">
        <v>5362.9569079364201</v>
      </c>
      <c r="I132" s="94"/>
      <c r="J132" s="94">
        <v>345689.82399471902</v>
      </c>
      <c r="K132" s="94">
        <v>29.305123496356899</v>
      </c>
      <c r="L132" s="94">
        <v>8954.7783644364099</v>
      </c>
      <c r="M132" s="94"/>
      <c r="N132" s="94">
        <v>132.806708510405</v>
      </c>
      <c r="O132" s="94">
        <v>1.0553584167655099</v>
      </c>
      <c r="P132" s="94">
        <v>385198.74856622599</v>
      </c>
      <c r="Q132" s="94"/>
      <c r="R132" s="377"/>
      <c r="S132" s="94">
        <v>233.89147827337101</v>
      </c>
      <c r="T132" s="94">
        <v>114.308240672057</v>
      </c>
      <c r="U132" s="94">
        <v>106514.63984082799</v>
      </c>
      <c r="V132" s="94">
        <v>63.347245843748297</v>
      </c>
      <c r="W132" s="94">
        <v>129.38921763113601</v>
      </c>
      <c r="X132" s="94">
        <v>442223.91783269198</v>
      </c>
      <c r="Y132" s="94">
        <v>10101.5204360752</v>
      </c>
      <c r="Z132" s="94">
        <v>25275.4523080074</v>
      </c>
      <c r="AA132" s="94">
        <v>84.005651221007199</v>
      </c>
      <c r="AB132" s="94">
        <v>42.454423299656298</v>
      </c>
      <c r="AC132" s="94">
        <v>81.523714668570904</v>
      </c>
      <c r="AD132" s="94">
        <v>6.4126329319784201</v>
      </c>
      <c r="AE132" s="94"/>
      <c r="AF132" s="94"/>
      <c r="AG132" s="377"/>
      <c r="AH132" s="377"/>
      <c r="AI132" s="377"/>
      <c r="AJ132" s="381"/>
    </row>
    <row r="133" spans="1:36" x14ac:dyDescent="0.25">
      <c r="A133" s="130">
        <f t="shared" si="6"/>
        <v>1990</v>
      </c>
      <c r="B133" s="130">
        <f t="shared" si="7"/>
        <v>9</v>
      </c>
      <c r="C133" s="329">
        <v>1.33156452404806</v>
      </c>
      <c r="D133" s="94"/>
      <c r="E133" s="94">
        <v>128.60019943573701</v>
      </c>
      <c r="F133" s="94"/>
      <c r="G133" s="94">
        <v>5180.99336353321</v>
      </c>
      <c r="H133" s="94">
        <v>5355.9254742460798</v>
      </c>
      <c r="I133" s="94"/>
      <c r="J133" s="94">
        <v>344288.76299888699</v>
      </c>
      <c r="K133" s="94">
        <v>29.125916600926399</v>
      </c>
      <c r="L133" s="94">
        <v>8926.7479075418705</v>
      </c>
      <c r="M133" s="94"/>
      <c r="N133" s="94">
        <v>140.11237813882801</v>
      </c>
      <c r="O133" s="94">
        <v>1.0914853127776201</v>
      </c>
      <c r="P133" s="94">
        <v>383670.85488563601</v>
      </c>
      <c r="Q133" s="94"/>
      <c r="R133" s="377"/>
      <c r="S133" s="94">
        <v>243.07939516291299</v>
      </c>
      <c r="T133" s="94">
        <v>110.90567595131201</v>
      </c>
      <c r="U133" s="94">
        <v>107054.069607111</v>
      </c>
      <c r="V133" s="94">
        <v>62.860336392086701</v>
      </c>
      <c r="W133" s="94">
        <v>130.150444924147</v>
      </c>
      <c r="X133" s="94">
        <v>440697.69739660999</v>
      </c>
      <c r="Y133" s="94">
        <v>10244.0572778038</v>
      </c>
      <c r="Z133" s="94">
        <v>25135.487266748201</v>
      </c>
      <c r="AA133" s="94">
        <v>84.0176174527748</v>
      </c>
      <c r="AB133" s="94">
        <v>41.8360840015864</v>
      </c>
      <c r="AC133" s="94">
        <v>80.871759687487099</v>
      </c>
      <c r="AD133" s="94">
        <v>6.5527456314215797</v>
      </c>
      <c r="AE133" s="94"/>
      <c r="AF133" s="94"/>
      <c r="AG133" s="377"/>
      <c r="AH133" s="377"/>
      <c r="AI133" s="377"/>
      <c r="AJ133" s="381"/>
    </row>
    <row r="134" spans="1:36" x14ac:dyDescent="0.25">
      <c r="A134" s="130">
        <f t="shared" si="6"/>
        <v>1990</v>
      </c>
      <c r="B134" s="130">
        <f t="shared" si="7"/>
        <v>10</v>
      </c>
      <c r="C134" s="329">
        <v>1.3376666666670001</v>
      </c>
      <c r="D134" s="94"/>
      <c r="E134" s="94">
        <v>125.261843702595</v>
      </c>
      <c r="F134" s="94"/>
      <c r="G134" s="94">
        <v>5193.152</v>
      </c>
      <c r="H134" s="94">
        <v>5345.6333333333296</v>
      </c>
      <c r="I134" s="94"/>
      <c r="J134" s="94">
        <v>343802.678402099</v>
      </c>
      <c r="K134" s="94">
        <v>29.002156894331701</v>
      </c>
      <c r="L134" s="94">
        <v>8897.7999999999993</v>
      </c>
      <c r="M134" s="94"/>
      <c r="N134" s="94">
        <v>142.433333333333</v>
      </c>
      <c r="O134" s="94">
        <v>1.1100000000000001</v>
      </c>
      <c r="P134" s="94">
        <v>382842.40262104099</v>
      </c>
      <c r="Q134" s="94"/>
      <c r="R134" s="377"/>
      <c r="S134" s="94">
        <v>238.3</v>
      </c>
      <c r="T134" s="94">
        <v>106.359242365542</v>
      </c>
      <c r="U134" s="94">
        <v>107586.215608671</v>
      </c>
      <c r="V134" s="94">
        <v>62.255655048691899</v>
      </c>
      <c r="W134" s="94">
        <v>130.72019038611</v>
      </c>
      <c r="X134" s="94">
        <v>438885.56566110399</v>
      </c>
      <c r="Y134" s="94">
        <v>10465.6591648181</v>
      </c>
      <c r="Z134" s="94">
        <v>25017.983353774602</v>
      </c>
      <c r="AA134" s="94">
        <v>83.582918104048403</v>
      </c>
      <c r="AB134" s="94">
        <v>41.2119170012636</v>
      </c>
      <c r="AC134" s="94">
        <v>80.106566666667007</v>
      </c>
      <c r="AD134" s="94">
        <v>6.6964912419542797</v>
      </c>
      <c r="AE134" s="94"/>
      <c r="AF134" s="94"/>
      <c r="AG134" s="377"/>
      <c r="AH134" s="377"/>
      <c r="AI134" s="377"/>
      <c r="AJ134" s="381"/>
    </row>
    <row r="135" spans="1:36" x14ac:dyDescent="0.25">
      <c r="A135" s="130">
        <f t="shared" si="6"/>
        <v>1990</v>
      </c>
      <c r="B135" s="130">
        <f t="shared" si="7"/>
        <v>11</v>
      </c>
      <c r="C135" s="329">
        <v>1.3421256698972801</v>
      </c>
      <c r="D135" s="94"/>
      <c r="E135" s="94">
        <v>119.12529464293701</v>
      </c>
      <c r="F135" s="94"/>
      <c r="G135" s="94">
        <v>5206.61990273024</v>
      </c>
      <c r="H135" s="94">
        <v>5330.2230020381003</v>
      </c>
      <c r="I135" s="94"/>
      <c r="J135" s="94">
        <v>344799.53057111101</v>
      </c>
      <c r="K135" s="94">
        <v>28.966776418465699</v>
      </c>
      <c r="L135" s="94">
        <v>8872.2717701218407</v>
      </c>
      <c r="M135" s="94"/>
      <c r="N135" s="94">
        <v>137.57917869575101</v>
      </c>
      <c r="O135" s="94">
        <v>1.10210086917223</v>
      </c>
      <c r="P135" s="94">
        <v>383193.28634356102</v>
      </c>
      <c r="Q135" s="94"/>
      <c r="R135" s="377"/>
      <c r="S135" s="94">
        <v>213.98871208392001</v>
      </c>
      <c r="T135" s="94">
        <v>100.081386931582</v>
      </c>
      <c r="U135" s="94">
        <v>107978.913858542</v>
      </c>
      <c r="V135" s="94">
        <v>61.5546011578232</v>
      </c>
      <c r="W135" s="94">
        <v>131.08768980162699</v>
      </c>
      <c r="X135" s="94">
        <v>437682.45501822798</v>
      </c>
      <c r="Y135" s="94">
        <v>10766.9359722914</v>
      </c>
      <c r="Z135" s="94">
        <v>24935.887054033999</v>
      </c>
      <c r="AA135" s="94">
        <v>82.591968516226203</v>
      </c>
      <c r="AB135" s="94">
        <v>40.633884408553897</v>
      </c>
      <c r="AC135" s="94">
        <v>79.245797499343695</v>
      </c>
      <c r="AD135" s="94">
        <v>6.8460718459029</v>
      </c>
      <c r="AE135" s="94"/>
      <c r="AF135" s="94"/>
      <c r="AG135" s="377"/>
      <c r="AH135" s="377"/>
      <c r="AI135" s="377"/>
      <c r="AJ135" s="381"/>
    </row>
    <row r="136" spans="1:36" x14ac:dyDescent="0.25">
      <c r="A136" s="130">
        <f t="shared" si="6"/>
        <v>1990</v>
      </c>
      <c r="B136" s="130">
        <f t="shared" si="7"/>
        <v>12</v>
      </c>
      <c r="C136" s="329">
        <v>1.3451449963289099</v>
      </c>
      <c r="D136" s="94">
        <f>AVERAGE(C125:C136)</f>
        <v>1.3123983359937574</v>
      </c>
      <c r="E136" s="94">
        <v>111.995842243347</v>
      </c>
      <c r="F136" s="94">
        <f>AVERAGE(E125:E136)</f>
        <v>137.15024716665457</v>
      </c>
      <c r="G136" s="94">
        <v>5220.2411366333399</v>
      </c>
      <c r="H136" s="94">
        <v>5313.0527926923596</v>
      </c>
      <c r="I136" s="94">
        <f>AVERAGE(H125:H136)</f>
        <v>5359.6478701832566</v>
      </c>
      <c r="J136" s="94">
        <v>346641.993266056</v>
      </c>
      <c r="K136" s="94">
        <v>28.992670129535401</v>
      </c>
      <c r="L136" s="94">
        <v>8856.9810520252504</v>
      </c>
      <c r="M136" s="94">
        <f>AVERAGE(L125:L136)</f>
        <v>8939.5367764138628</v>
      </c>
      <c r="N136" s="94">
        <v>129.12942089072101</v>
      </c>
      <c r="O136" s="94">
        <v>1.0776641451179501</v>
      </c>
      <c r="P136" s="94">
        <v>384327.28874389001</v>
      </c>
      <c r="Q136" s="94">
        <f>AVERAGE(P125:P136)</f>
        <v>385451.42647847388</v>
      </c>
      <c r="R136" s="377">
        <f>AVERAGE(K125:K136)</f>
        <v>29.424739488048861</v>
      </c>
      <c r="S136" s="94">
        <v>184.740541915384</v>
      </c>
      <c r="T136" s="94">
        <v>94.413693806315493</v>
      </c>
      <c r="U136" s="94">
        <v>108219.84776561199</v>
      </c>
      <c r="V136" s="94">
        <v>60.926877539228997</v>
      </c>
      <c r="W136" s="94">
        <v>131.297425196457</v>
      </c>
      <c r="X136" s="94">
        <v>437288.20604673401</v>
      </c>
      <c r="Y136" s="94">
        <v>11028.5017704244</v>
      </c>
      <c r="Z136" s="94">
        <v>24881.728725831399</v>
      </c>
      <c r="AA136" s="94">
        <v>81.447767038214295</v>
      </c>
      <c r="AB136" s="94">
        <v>40.188322250363498</v>
      </c>
      <c r="AC136" s="94">
        <v>78.476043674991203</v>
      </c>
      <c r="AD136" s="94">
        <v>6.9897855332860503</v>
      </c>
      <c r="AE136" s="94">
        <f>AVERAGE(AD125:AD136)</f>
        <v>6.3382926627582696</v>
      </c>
      <c r="AF136" s="94">
        <f>AVERAGE(X125:X136)</f>
        <v>442686.9785588333</v>
      </c>
      <c r="AG136" s="377">
        <f>AVERAGE(O125:O136)</f>
        <v>1.0277058239704899</v>
      </c>
      <c r="AH136" s="377">
        <f>AVERAGE(S125:S136)</f>
        <v>212.88630279680012</v>
      </c>
      <c r="AI136" s="377">
        <f>AVERAGE(U125:U136)</f>
        <v>106502.89046820717</v>
      </c>
      <c r="AJ136" s="381">
        <f>AVERAGE(G125:G136)</f>
        <v>5156.8764368601533</v>
      </c>
    </row>
    <row r="137" spans="1:36" x14ac:dyDescent="0.25">
      <c r="A137" s="130">
        <f>A125+1</f>
        <v>1991</v>
      </c>
      <c r="B137" s="130">
        <f>B125</f>
        <v>1</v>
      </c>
      <c r="C137" s="329">
        <v>1.3476666666670001</v>
      </c>
      <c r="D137" s="94"/>
      <c r="E137" s="94">
        <v>105.538715150333</v>
      </c>
      <c r="F137" s="94"/>
      <c r="G137" s="94">
        <v>5234.4009999999998</v>
      </c>
      <c r="H137" s="94">
        <v>5296.3333333333303</v>
      </c>
      <c r="I137" s="94"/>
      <c r="J137" s="94">
        <v>348562.66673962201</v>
      </c>
      <c r="K137" s="94">
        <v>29.0333802217135</v>
      </c>
      <c r="L137" s="94">
        <v>8856.1</v>
      </c>
      <c r="M137" s="94"/>
      <c r="N137" s="94">
        <v>121.333333333333</v>
      </c>
      <c r="O137" s="94">
        <v>1.049666666667</v>
      </c>
      <c r="P137" s="94">
        <v>385704.66558479198</v>
      </c>
      <c r="Q137" s="94"/>
      <c r="R137" s="377"/>
      <c r="S137" s="94">
        <v>166.8</v>
      </c>
      <c r="T137" s="94">
        <v>91.562651310574793</v>
      </c>
      <c r="U137" s="94">
        <v>108382.760491073</v>
      </c>
      <c r="V137" s="94">
        <v>60.477289551249001</v>
      </c>
      <c r="W137" s="94">
        <v>131.463800331839</v>
      </c>
      <c r="X137" s="94">
        <v>437588.22960966302</v>
      </c>
      <c r="Y137" s="94">
        <v>11141.4285163984</v>
      </c>
      <c r="Z137" s="94">
        <v>24830.263461840801</v>
      </c>
      <c r="AA137" s="94">
        <v>80.534007167742303</v>
      </c>
      <c r="AB137" s="94">
        <v>39.886464496562802</v>
      </c>
      <c r="AC137" s="94">
        <v>77.899500000000003</v>
      </c>
      <c r="AD137" s="94">
        <v>7.1363438759991604</v>
      </c>
      <c r="AE137" s="94"/>
      <c r="AF137" s="94"/>
      <c r="AG137" s="377"/>
      <c r="AH137" s="377"/>
      <c r="AI137" s="377"/>
      <c r="AJ137" s="381"/>
    </row>
    <row r="138" spans="1:36" x14ac:dyDescent="0.25">
      <c r="A138" s="130">
        <f t="shared" ref="A138:A160" si="8">A126+1</f>
        <v>1991</v>
      </c>
      <c r="B138" s="130">
        <f t="shared" ref="B138:B160" si="9">B126</f>
        <v>2</v>
      </c>
      <c r="C138" s="329">
        <v>1.3502155385091399</v>
      </c>
      <c r="D138" s="94"/>
      <c r="E138" s="94">
        <v>101.72532994873799</v>
      </c>
      <c r="F138" s="94"/>
      <c r="G138" s="94">
        <v>5248.1396341597901</v>
      </c>
      <c r="H138" s="94">
        <v>5283.4524570224303</v>
      </c>
      <c r="I138" s="94"/>
      <c r="J138" s="94">
        <v>349783.08346784703</v>
      </c>
      <c r="K138" s="94">
        <v>29.048123547268201</v>
      </c>
      <c r="L138" s="94">
        <v>8873.0592036554608</v>
      </c>
      <c r="M138" s="94"/>
      <c r="N138" s="94">
        <v>118.146285193506</v>
      </c>
      <c r="O138" s="94">
        <v>1.03061929734654</v>
      </c>
      <c r="P138" s="94">
        <v>386769.84432358498</v>
      </c>
      <c r="Q138" s="94"/>
      <c r="R138" s="377"/>
      <c r="S138" s="94">
        <v>173.836064539197</v>
      </c>
      <c r="T138" s="94">
        <v>93.348790313798204</v>
      </c>
      <c r="U138" s="94">
        <v>108565.37764485901</v>
      </c>
      <c r="V138" s="94">
        <v>60.334257296209501</v>
      </c>
      <c r="W138" s="94">
        <v>131.66081871481299</v>
      </c>
      <c r="X138" s="94">
        <v>438488.52869330498</v>
      </c>
      <c r="Y138" s="94">
        <v>11006.3705076518</v>
      </c>
      <c r="Z138" s="94">
        <v>24766.900507700801</v>
      </c>
      <c r="AA138" s="94">
        <v>80.229565249022301</v>
      </c>
      <c r="AB138" s="94">
        <v>39.774948191299302</v>
      </c>
      <c r="AC138" s="94">
        <v>77.661126198898401</v>
      </c>
      <c r="AD138" s="94">
        <v>7.2782686012643802</v>
      </c>
      <c r="AE138" s="94"/>
      <c r="AF138" s="94"/>
      <c r="AG138" s="377"/>
      <c r="AH138" s="377"/>
      <c r="AI138" s="377"/>
      <c r="AJ138" s="381"/>
    </row>
    <row r="139" spans="1:36" x14ac:dyDescent="0.25">
      <c r="A139" s="130">
        <f t="shared" si="8"/>
        <v>1991</v>
      </c>
      <c r="B139" s="130">
        <f t="shared" si="9"/>
        <v>3</v>
      </c>
      <c r="C139" s="329">
        <v>1.35268847858748</v>
      </c>
      <c r="D139" s="94"/>
      <c r="E139" s="94">
        <v>100.495659707437</v>
      </c>
      <c r="F139" s="94"/>
      <c r="G139" s="94">
        <v>5259.8396552889299</v>
      </c>
      <c r="H139" s="94">
        <v>5275.4583340499903</v>
      </c>
      <c r="I139" s="94"/>
      <c r="J139" s="94">
        <v>350297.29759378399</v>
      </c>
      <c r="K139" s="94">
        <v>29.034401085257301</v>
      </c>
      <c r="L139" s="94">
        <v>8897.4054865046091</v>
      </c>
      <c r="M139" s="94"/>
      <c r="N139" s="94">
        <v>118.24789085182699</v>
      </c>
      <c r="O139" s="94">
        <v>1.0207668940811401</v>
      </c>
      <c r="P139" s="94">
        <v>387368.56017478299</v>
      </c>
      <c r="Q139" s="94"/>
      <c r="R139" s="377"/>
      <c r="S139" s="94">
        <v>192.42107052405899</v>
      </c>
      <c r="T139" s="94">
        <v>96.841929421088693</v>
      </c>
      <c r="U139" s="94">
        <v>108997.088480237</v>
      </c>
      <c r="V139" s="94">
        <v>60.408707821315701</v>
      </c>
      <c r="W139" s="94">
        <v>131.867283917202</v>
      </c>
      <c r="X139" s="94">
        <v>439622.45149144199</v>
      </c>
      <c r="Y139" s="94">
        <v>10730.1013206221</v>
      </c>
      <c r="Z139" s="94">
        <v>24703.755318403299</v>
      </c>
      <c r="AA139" s="94">
        <v>80.329469492838697</v>
      </c>
      <c r="AB139" s="94">
        <v>39.821488124106097</v>
      </c>
      <c r="AC139" s="94">
        <v>77.701127788530002</v>
      </c>
      <c r="AD139" s="94">
        <v>7.3944111085459303</v>
      </c>
      <c r="AE139" s="94"/>
      <c r="AF139" s="94"/>
      <c r="AG139" s="377"/>
      <c r="AH139" s="377"/>
      <c r="AI139" s="377"/>
      <c r="AJ139" s="381"/>
    </row>
    <row r="140" spans="1:36" x14ac:dyDescent="0.25">
      <c r="A140" s="130">
        <f t="shared" si="8"/>
        <v>1991</v>
      </c>
      <c r="B140" s="130">
        <f t="shared" si="9"/>
        <v>4</v>
      </c>
      <c r="C140" s="329">
        <v>1.3556666666670001</v>
      </c>
      <c r="D140" s="94"/>
      <c r="E140" s="94">
        <v>101.087685411677</v>
      </c>
      <c r="F140" s="94"/>
      <c r="G140" s="94">
        <v>5271.6469999999999</v>
      </c>
      <c r="H140" s="94">
        <v>5270.4333333333298</v>
      </c>
      <c r="I140" s="94"/>
      <c r="J140" s="94">
        <v>350409.18764431903</v>
      </c>
      <c r="K140" s="94">
        <v>28.992444731405602</v>
      </c>
      <c r="L140" s="94">
        <v>8924.9</v>
      </c>
      <c r="M140" s="94"/>
      <c r="N140" s="94">
        <v>119.4</v>
      </c>
      <c r="O140" s="94">
        <v>1.0146666666669999</v>
      </c>
      <c r="P140" s="94">
        <v>387623.12958505697</v>
      </c>
      <c r="Q140" s="94"/>
      <c r="R140" s="377"/>
      <c r="S140" s="94">
        <v>210.6</v>
      </c>
      <c r="T140" s="94">
        <v>99.465230867438805</v>
      </c>
      <c r="U140" s="94">
        <v>110093.192076812</v>
      </c>
      <c r="V140" s="94">
        <v>60.607675945788003</v>
      </c>
      <c r="W140" s="94">
        <v>132.110578249279</v>
      </c>
      <c r="X140" s="94">
        <v>440989.28724167601</v>
      </c>
      <c r="Y140" s="94">
        <v>10357.0302261333</v>
      </c>
      <c r="Z140" s="94">
        <v>24637.3231646928</v>
      </c>
      <c r="AA140" s="94">
        <v>80.565509944504399</v>
      </c>
      <c r="AB140" s="94">
        <v>40.006146013322699</v>
      </c>
      <c r="AC140" s="94">
        <v>77.950566666667001</v>
      </c>
      <c r="AD140" s="94">
        <v>7.4990435418490202</v>
      </c>
      <c r="AE140" s="94"/>
      <c r="AF140" s="94"/>
      <c r="AG140" s="377"/>
      <c r="AH140" s="377"/>
      <c r="AI140" s="377"/>
      <c r="AJ140" s="381"/>
    </row>
    <row r="141" spans="1:36" x14ac:dyDescent="0.25">
      <c r="A141" s="130">
        <f t="shared" si="8"/>
        <v>1991</v>
      </c>
      <c r="B141" s="130">
        <f t="shared" si="9"/>
        <v>5</v>
      </c>
      <c r="C141" s="329">
        <v>1.3588260881229901</v>
      </c>
      <c r="D141" s="94"/>
      <c r="E141" s="94">
        <v>103.02099364017501</v>
      </c>
      <c r="F141" s="94"/>
      <c r="G141" s="94">
        <v>5281.7181965208201</v>
      </c>
      <c r="H141" s="94">
        <v>5268.8768033268398</v>
      </c>
      <c r="I141" s="94"/>
      <c r="J141" s="94">
        <v>350266.94277745701</v>
      </c>
      <c r="K141" s="94">
        <v>28.9315618534804</v>
      </c>
      <c r="L141" s="94">
        <v>8944.6434882246594</v>
      </c>
      <c r="M141" s="94"/>
      <c r="N141" s="94">
        <v>119.78859316935301</v>
      </c>
      <c r="O141" s="94">
        <v>1.0109495063862199</v>
      </c>
      <c r="P141" s="94">
        <v>387514.65713952499</v>
      </c>
      <c r="Q141" s="94"/>
      <c r="R141" s="377"/>
      <c r="S141" s="94">
        <v>214.332301490752</v>
      </c>
      <c r="T141" s="94">
        <v>98.421547983173895</v>
      </c>
      <c r="U141" s="94">
        <v>111854.121542024</v>
      </c>
      <c r="V141" s="94">
        <v>60.823856409483803</v>
      </c>
      <c r="W141" s="94">
        <v>132.35025479407</v>
      </c>
      <c r="X141" s="94">
        <v>442202.35480380198</v>
      </c>
      <c r="Y141" s="94">
        <v>10016.6165097462</v>
      </c>
      <c r="Z141" s="94">
        <v>24584.5286890854</v>
      </c>
      <c r="AA141" s="94">
        <v>80.697627072344403</v>
      </c>
      <c r="AB141" s="94">
        <v>40.280613952919502</v>
      </c>
      <c r="AC141" s="94">
        <v>78.316499540001701</v>
      </c>
      <c r="AD141" s="94">
        <v>7.5717911475538102</v>
      </c>
      <c r="AE141" s="94"/>
      <c r="AF141" s="94"/>
      <c r="AG141" s="377"/>
      <c r="AH141" s="377"/>
      <c r="AI141" s="377"/>
      <c r="AJ141" s="381"/>
    </row>
    <row r="142" spans="1:36" x14ac:dyDescent="0.25">
      <c r="A142" s="130">
        <f t="shared" si="8"/>
        <v>1991</v>
      </c>
      <c r="B142" s="130">
        <f t="shared" si="9"/>
        <v>6</v>
      </c>
      <c r="C142" s="329">
        <v>1.36235764613384</v>
      </c>
      <c r="D142" s="94"/>
      <c r="E142" s="94">
        <v>105.358868149174</v>
      </c>
      <c r="F142" s="94"/>
      <c r="G142" s="94">
        <v>5291.1385870546901</v>
      </c>
      <c r="H142" s="94">
        <v>5268.7657363425296</v>
      </c>
      <c r="I142" s="94"/>
      <c r="J142" s="94">
        <v>350148.55932528299</v>
      </c>
      <c r="K142" s="94">
        <v>28.868985853957302</v>
      </c>
      <c r="L142" s="94">
        <v>8958.3814596251104</v>
      </c>
      <c r="M142" s="94"/>
      <c r="N142" s="94">
        <v>119.55825894830301</v>
      </c>
      <c r="O142" s="94">
        <v>1.0094361964824099</v>
      </c>
      <c r="P142" s="94">
        <v>387347.88146537502</v>
      </c>
      <c r="Q142" s="94"/>
      <c r="R142" s="377"/>
      <c r="S142" s="94">
        <v>210.02494899572301</v>
      </c>
      <c r="T142" s="94">
        <v>95.213930433660494</v>
      </c>
      <c r="U142" s="94">
        <v>113469.25596672999</v>
      </c>
      <c r="V142" s="94">
        <v>61.035546837181002</v>
      </c>
      <c r="W142" s="94">
        <v>132.61756255139801</v>
      </c>
      <c r="X142" s="94">
        <v>443191.55529081001</v>
      </c>
      <c r="Y142" s="94">
        <v>9717.4187041878395</v>
      </c>
      <c r="Z142" s="94">
        <v>24542.269769173799</v>
      </c>
      <c r="AA142" s="94">
        <v>80.7742889859706</v>
      </c>
      <c r="AB142" s="94">
        <v>40.589697655249999</v>
      </c>
      <c r="AC142" s="94">
        <v>78.719869539965899</v>
      </c>
      <c r="AD142" s="94">
        <v>7.6381150999715004</v>
      </c>
      <c r="AE142" s="94"/>
      <c r="AF142" s="94"/>
      <c r="AG142" s="377"/>
      <c r="AH142" s="377"/>
      <c r="AI142" s="377"/>
      <c r="AJ142" s="381"/>
    </row>
    <row r="143" spans="1:36" x14ac:dyDescent="0.25">
      <c r="A143" s="130">
        <f t="shared" si="8"/>
        <v>1991</v>
      </c>
      <c r="B143" s="130">
        <f t="shared" si="9"/>
        <v>7</v>
      </c>
      <c r="C143" s="329">
        <v>1.3660000000000001</v>
      </c>
      <c r="D143" s="94"/>
      <c r="E143" s="94">
        <v>106.82390574182</v>
      </c>
      <c r="F143" s="94"/>
      <c r="G143" s="94">
        <v>5299.8540000000003</v>
      </c>
      <c r="H143" s="94">
        <v>5267.9333333333298</v>
      </c>
      <c r="I143" s="94"/>
      <c r="J143" s="94">
        <v>350353.228018842</v>
      </c>
      <c r="K143" s="94">
        <v>28.832683456299701</v>
      </c>
      <c r="L143" s="94">
        <v>8967.7000000000007</v>
      </c>
      <c r="M143" s="94"/>
      <c r="N143" s="94">
        <v>119.333333333333</v>
      </c>
      <c r="O143" s="94">
        <v>1.0109999999999999</v>
      </c>
      <c r="P143" s="94">
        <v>387495.13979356701</v>
      </c>
      <c r="Q143" s="94"/>
      <c r="R143" s="377"/>
      <c r="S143" s="94">
        <v>208.4</v>
      </c>
      <c r="T143" s="94">
        <v>92.560826637654799</v>
      </c>
      <c r="U143" s="94">
        <v>113695.054886058</v>
      </c>
      <c r="V143" s="94">
        <v>61.210144962553002</v>
      </c>
      <c r="W143" s="94">
        <v>132.91641779305399</v>
      </c>
      <c r="X143" s="94">
        <v>443769.637863454</v>
      </c>
      <c r="Y143" s="94">
        <v>9493.1792670956202</v>
      </c>
      <c r="Z143" s="94">
        <v>24511.659175426001</v>
      </c>
      <c r="AA143" s="94">
        <v>80.896897169592904</v>
      </c>
      <c r="AB143" s="94">
        <v>40.8348247109478</v>
      </c>
      <c r="AC143" s="94">
        <v>79.031366666666997</v>
      </c>
      <c r="AD143" s="94">
        <v>7.71976164971593</v>
      </c>
      <c r="AE143" s="94"/>
      <c r="AF143" s="94"/>
      <c r="AG143" s="377"/>
      <c r="AH143" s="377"/>
      <c r="AI143" s="377"/>
      <c r="AJ143" s="381"/>
    </row>
    <row r="144" spans="1:36" x14ac:dyDescent="0.25">
      <c r="A144" s="130">
        <f t="shared" si="8"/>
        <v>1991</v>
      </c>
      <c r="B144" s="130">
        <f t="shared" si="9"/>
        <v>8</v>
      </c>
      <c r="C144" s="329">
        <v>1.3699277173943001</v>
      </c>
      <c r="D144" s="94"/>
      <c r="E144" s="94">
        <v>106.794664183755</v>
      </c>
      <c r="F144" s="94"/>
      <c r="G144" s="94">
        <v>5308.9745618382303</v>
      </c>
      <c r="H144" s="94">
        <v>5265.0368635224204</v>
      </c>
      <c r="I144" s="94"/>
      <c r="J144" s="94">
        <v>351099.78293783101</v>
      </c>
      <c r="K144" s="94">
        <v>28.837513962268002</v>
      </c>
      <c r="L144" s="94">
        <v>8976.1634489751796</v>
      </c>
      <c r="M144" s="94"/>
      <c r="N144" s="94">
        <v>119.49006572594899</v>
      </c>
      <c r="O144" s="94">
        <v>1.0158400038676101</v>
      </c>
      <c r="P144" s="94">
        <v>388231.45658838499</v>
      </c>
      <c r="Q144" s="94"/>
      <c r="R144" s="377"/>
      <c r="S144" s="94">
        <v>216.49093465848401</v>
      </c>
      <c r="T144" s="94">
        <v>92.300755044493698</v>
      </c>
      <c r="U144" s="94">
        <v>111859.05144629</v>
      </c>
      <c r="V144" s="94">
        <v>61.341332378838501</v>
      </c>
      <c r="W144" s="94">
        <v>133.274451129201</v>
      </c>
      <c r="X144" s="94">
        <v>443961.640527129</v>
      </c>
      <c r="Y144" s="94">
        <v>9344.5091980754005</v>
      </c>
      <c r="Z144" s="94">
        <v>24489.305502111201</v>
      </c>
      <c r="AA144" s="94">
        <v>81.151639953849099</v>
      </c>
      <c r="AB144" s="94">
        <v>40.970166276232099</v>
      </c>
      <c r="AC144" s="94">
        <v>79.188289042397997</v>
      </c>
      <c r="AD144" s="94">
        <v>7.8421114973912198</v>
      </c>
      <c r="AE144" s="94"/>
      <c r="AF144" s="94"/>
      <c r="AG144" s="377"/>
      <c r="AH144" s="377"/>
      <c r="AI144" s="377"/>
      <c r="AJ144" s="381"/>
    </row>
    <row r="145" spans="1:36" x14ac:dyDescent="0.25">
      <c r="A145" s="130">
        <f t="shared" si="8"/>
        <v>1991</v>
      </c>
      <c r="B145" s="130">
        <f t="shared" si="9"/>
        <v>9</v>
      </c>
      <c r="C145" s="329">
        <v>1.3738207471817601</v>
      </c>
      <c r="D145" s="94"/>
      <c r="E145" s="94">
        <v>106.282326496891</v>
      </c>
      <c r="F145" s="94"/>
      <c r="G145" s="94">
        <v>5318.5540810224602</v>
      </c>
      <c r="H145" s="94">
        <v>5262.6656093634101</v>
      </c>
      <c r="I145" s="94"/>
      <c r="J145" s="94">
        <v>352204.41456693999</v>
      </c>
      <c r="K145" s="94">
        <v>28.872319507026798</v>
      </c>
      <c r="L145" s="94">
        <v>8987.8624539097691</v>
      </c>
      <c r="M145" s="94"/>
      <c r="N145" s="94">
        <v>119.466167957061</v>
      </c>
      <c r="O145" s="94">
        <v>1.0212149460461499</v>
      </c>
      <c r="P145" s="94">
        <v>389384.62912689598</v>
      </c>
      <c r="Q145" s="94"/>
      <c r="R145" s="377"/>
      <c r="S145" s="94">
        <v>226.818191459204</v>
      </c>
      <c r="T145" s="94">
        <v>94.197813045782098</v>
      </c>
      <c r="U145" s="94">
        <v>109215.45602848299</v>
      </c>
      <c r="V145" s="94">
        <v>61.4115019290007</v>
      </c>
      <c r="W145" s="94">
        <v>133.63321014977399</v>
      </c>
      <c r="X145" s="94">
        <v>444185.927917536</v>
      </c>
      <c r="Y145" s="94">
        <v>9297.9468935196292</v>
      </c>
      <c r="Z145" s="94">
        <v>24476.337450740099</v>
      </c>
      <c r="AA145" s="94">
        <v>81.484565751632601</v>
      </c>
      <c r="AB145" s="94">
        <v>41.001672244115802</v>
      </c>
      <c r="AC145" s="94">
        <v>79.189645388566404</v>
      </c>
      <c r="AD145" s="94">
        <v>7.9945653138907797</v>
      </c>
      <c r="AE145" s="94"/>
      <c r="AF145" s="94"/>
      <c r="AG145" s="377"/>
      <c r="AH145" s="377"/>
      <c r="AI145" s="377"/>
      <c r="AJ145" s="381"/>
    </row>
    <row r="146" spans="1:36" x14ac:dyDescent="0.25">
      <c r="A146" s="130">
        <f t="shared" si="8"/>
        <v>1991</v>
      </c>
      <c r="B146" s="130">
        <f t="shared" si="9"/>
        <v>10</v>
      </c>
      <c r="C146" s="329">
        <v>1.377333333333</v>
      </c>
      <c r="D146" s="94"/>
      <c r="E146" s="94">
        <v>106.774824128731</v>
      </c>
      <c r="F146" s="94"/>
      <c r="G146" s="94">
        <v>5328.5429999999997</v>
      </c>
      <c r="H146" s="94">
        <v>5264.2333333333299</v>
      </c>
      <c r="I146" s="94"/>
      <c r="J146" s="94">
        <v>353347.40155744302</v>
      </c>
      <c r="K146" s="94">
        <v>28.915109397333499</v>
      </c>
      <c r="L146" s="94">
        <v>9006.7999999999993</v>
      </c>
      <c r="M146" s="94"/>
      <c r="N146" s="94">
        <v>118.5</v>
      </c>
      <c r="O146" s="94">
        <v>1.023666666667</v>
      </c>
      <c r="P146" s="94">
        <v>390627.11430764402</v>
      </c>
      <c r="Q146" s="94"/>
      <c r="R146" s="377"/>
      <c r="S146" s="94">
        <v>228.2</v>
      </c>
      <c r="T146" s="94">
        <v>97.188648116903593</v>
      </c>
      <c r="U146" s="94">
        <v>107577.478567454</v>
      </c>
      <c r="V146" s="94">
        <v>61.412517649741403</v>
      </c>
      <c r="W146" s="94">
        <v>133.92109800340501</v>
      </c>
      <c r="X146" s="94">
        <v>444961.363366623</v>
      </c>
      <c r="Y146" s="94">
        <v>9367.3928905835892</v>
      </c>
      <c r="Z146" s="94">
        <v>24472.986076552901</v>
      </c>
      <c r="AA146" s="94">
        <v>81.801730363845195</v>
      </c>
      <c r="AB146" s="94">
        <v>40.966686053142503</v>
      </c>
      <c r="AC146" s="94">
        <v>79.076499999999996</v>
      </c>
      <c r="AD146" s="94">
        <v>8.1560993475560206</v>
      </c>
      <c r="AE146" s="94"/>
      <c r="AF146" s="94"/>
      <c r="AG146" s="377"/>
      <c r="AH146" s="377"/>
      <c r="AI146" s="377"/>
      <c r="AJ146" s="381"/>
    </row>
    <row r="147" spans="1:36" x14ac:dyDescent="0.25">
      <c r="A147" s="130">
        <f t="shared" si="8"/>
        <v>1991</v>
      </c>
      <c r="B147" s="130">
        <f t="shared" si="9"/>
        <v>11</v>
      </c>
      <c r="C147" s="329">
        <v>1.3805617510421</v>
      </c>
      <c r="D147" s="94"/>
      <c r="E147" s="94">
        <v>109.208009986189</v>
      </c>
      <c r="F147" s="94"/>
      <c r="G147" s="94">
        <v>5339.7372938521503</v>
      </c>
      <c r="H147" s="94">
        <v>5272.0363474395499</v>
      </c>
      <c r="I147" s="94"/>
      <c r="J147" s="94">
        <v>354404.656681275</v>
      </c>
      <c r="K147" s="94">
        <v>28.953760374538401</v>
      </c>
      <c r="L147" s="94">
        <v>9037.2169608418408</v>
      </c>
      <c r="M147" s="94"/>
      <c r="N147" s="94">
        <v>116.135097522927</v>
      </c>
      <c r="O147" s="94">
        <v>1.0212121489863299</v>
      </c>
      <c r="P147" s="94">
        <v>391833.77963281702</v>
      </c>
      <c r="Q147" s="94"/>
      <c r="R147" s="377"/>
      <c r="S147" s="94">
        <v>213.888817092941</v>
      </c>
      <c r="T147" s="94">
        <v>100.50103169645</v>
      </c>
      <c r="U147" s="94">
        <v>108058.92759819599</v>
      </c>
      <c r="V147" s="94">
        <v>61.354589683932097</v>
      </c>
      <c r="W147" s="94">
        <v>134.12197867624599</v>
      </c>
      <c r="X147" s="94">
        <v>446690.842598786</v>
      </c>
      <c r="Y147" s="94">
        <v>9558.0523653471391</v>
      </c>
      <c r="Z147" s="94">
        <v>24474.637465063999</v>
      </c>
      <c r="AA147" s="94">
        <v>82.059901204442596</v>
      </c>
      <c r="AB147" s="94">
        <v>40.907444563899503</v>
      </c>
      <c r="AC147" s="94">
        <v>78.891913410743896</v>
      </c>
      <c r="AD147" s="94">
        <v>8.3207118481790303</v>
      </c>
      <c r="AE147" s="94"/>
      <c r="AF147" s="94"/>
      <c r="AG147" s="377"/>
      <c r="AH147" s="377"/>
      <c r="AI147" s="377"/>
      <c r="AJ147" s="381"/>
    </row>
    <row r="148" spans="1:36" x14ac:dyDescent="0.25">
      <c r="A148" s="130">
        <f t="shared" si="8"/>
        <v>1991</v>
      </c>
      <c r="B148" s="130">
        <f t="shared" si="9"/>
        <v>12</v>
      </c>
      <c r="C148" s="329">
        <v>1.3835060573672</v>
      </c>
      <c r="D148" s="94">
        <f>AVERAGE(C137:C148)</f>
        <v>1.364880890917151</v>
      </c>
      <c r="E148" s="94">
        <v>112.077537709765</v>
      </c>
      <c r="F148" s="94">
        <f>AVERAGE(E137:E148)</f>
        <v>105.43237668789043</v>
      </c>
      <c r="G148" s="94">
        <v>5350.9401704074699</v>
      </c>
      <c r="H148" s="94">
        <v>5282.8894306888296</v>
      </c>
      <c r="I148" s="94">
        <f>AVERAGE(H137:H148)</f>
        <v>5273.1762429241098</v>
      </c>
      <c r="J148" s="94">
        <v>355397.81844348297</v>
      </c>
      <c r="K148" s="94">
        <v>28.99046675312</v>
      </c>
      <c r="L148" s="94">
        <v>9073.6370187128396</v>
      </c>
      <c r="M148" s="94">
        <f>AVERAGE(L137:L148)</f>
        <v>8958.65579337079</v>
      </c>
      <c r="N148" s="94">
        <v>113.656851135607</v>
      </c>
      <c r="O148" s="94">
        <v>1.0165063238427401</v>
      </c>
      <c r="P148" s="94">
        <v>392993.91626479803</v>
      </c>
      <c r="Q148" s="94">
        <f>AVERAGE(P137:P148)</f>
        <v>388574.56449893536</v>
      </c>
      <c r="R148" s="377">
        <f>AVERAGE(K137:K148)</f>
        <v>28.942562561972391</v>
      </c>
      <c r="S148" s="94">
        <v>194.13526513623199</v>
      </c>
      <c r="T148" s="94">
        <v>102.831895775004</v>
      </c>
      <c r="U148" s="94">
        <v>109852.09449983999</v>
      </c>
      <c r="V148" s="94">
        <v>61.322817808456598</v>
      </c>
      <c r="W148" s="94">
        <v>134.28842212293</v>
      </c>
      <c r="X148" s="94">
        <v>448875.92145963199</v>
      </c>
      <c r="Y148" s="94">
        <v>9793.7576692674993</v>
      </c>
      <c r="Z148" s="94">
        <v>24459.612822954699</v>
      </c>
      <c r="AA148" s="94">
        <v>82.246883640809997</v>
      </c>
      <c r="AB148" s="94">
        <v>40.907945561239501</v>
      </c>
      <c r="AC148" s="94">
        <v>78.755184727551907</v>
      </c>
      <c r="AD148" s="94">
        <v>8.4557039563521599</v>
      </c>
      <c r="AE148" s="94">
        <f>AVERAGE(AD137:AD148)</f>
        <v>7.7505772490224105</v>
      </c>
      <c r="AF148" s="94">
        <f>AVERAGE(X137:X148)</f>
        <v>442877.3117386548</v>
      </c>
      <c r="AG148" s="377">
        <f>AVERAGE(O137:O148)</f>
        <v>1.0204621097533451</v>
      </c>
      <c r="AH148" s="377">
        <f>AVERAGE(S137:S148)</f>
        <v>204.6622994913827</v>
      </c>
      <c r="AI148" s="377">
        <f>AVERAGE(U137:U148)</f>
        <v>110134.98826900467</v>
      </c>
      <c r="AJ148" s="381">
        <f>AVERAGE(G137:G148)</f>
        <v>5294.4572650120454</v>
      </c>
    </row>
    <row r="149" spans="1:36" x14ac:dyDescent="0.25">
      <c r="A149" s="130">
        <f>A137+1</f>
        <v>1992</v>
      </c>
      <c r="B149" s="130">
        <f>B137</f>
        <v>1</v>
      </c>
      <c r="C149" s="329">
        <v>1.386666666667</v>
      </c>
      <c r="D149" s="94"/>
      <c r="E149" s="94">
        <v>113.605160784118</v>
      </c>
      <c r="F149" s="94"/>
      <c r="G149" s="94">
        <v>5362.25048828125</v>
      </c>
      <c r="H149" s="94">
        <v>5293.5</v>
      </c>
      <c r="I149" s="94"/>
      <c r="J149" s="94">
        <v>356558.50275257399</v>
      </c>
      <c r="K149" s="94">
        <v>29.037406521686702</v>
      </c>
      <c r="L149" s="94">
        <v>9113.2000000000007</v>
      </c>
      <c r="M149" s="94"/>
      <c r="N149" s="94">
        <v>112.466666666667</v>
      </c>
      <c r="O149" s="94">
        <v>1.0129999999999999</v>
      </c>
      <c r="P149" s="94">
        <v>394322.64681368001</v>
      </c>
      <c r="Q149" s="94"/>
      <c r="R149" s="377"/>
      <c r="S149" s="94">
        <v>181.4</v>
      </c>
      <c r="T149" s="94">
        <v>103.158104931341</v>
      </c>
      <c r="U149" s="94">
        <v>111770.383866424</v>
      </c>
      <c r="V149" s="94">
        <v>61.418288399484801</v>
      </c>
      <c r="W149" s="94">
        <v>134.525225459887</v>
      </c>
      <c r="X149" s="94">
        <v>451074.40608900797</v>
      </c>
      <c r="Y149" s="94">
        <v>10007.1338460231</v>
      </c>
      <c r="Z149" s="94">
        <v>24399.9609095659</v>
      </c>
      <c r="AA149" s="94">
        <v>82.396595062010306</v>
      </c>
      <c r="AB149" s="94">
        <v>41.0615125590123</v>
      </c>
      <c r="AC149" s="94">
        <v>78.784366666666998</v>
      </c>
      <c r="AD149" s="94">
        <v>8.5454788269522197</v>
      </c>
      <c r="AE149" s="94"/>
      <c r="AF149" s="94"/>
      <c r="AG149" s="377"/>
      <c r="AH149" s="377"/>
      <c r="AI149" s="377"/>
      <c r="AJ149" s="381"/>
    </row>
    <row r="150" spans="1:36" x14ac:dyDescent="0.25">
      <c r="A150" s="130">
        <f t="shared" si="8"/>
        <v>1992</v>
      </c>
      <c r="B150" s="130">
        <f t="shared" si="9"/>
        <v>2</v>
      </c>
      <c r="C150" s="329">
        <v>1.3901673401103101</v>
      </c>
      <c r="D150" s="94"/>
      <c r="E150" s="94">
        <v>112.34606109781799</v>
      </c>
      <c r="F150" s="94"/>
      <c r="G150" s="94">
        <v>5372.7648390054601</v>
      </c>
      <c r="H150" s="94">
        <v>5300.51039818959</v>
      </c>
      <c r="I150" s="94"/>
      <c r="J150" s="94">
        <v>357959.96459200198</v>
      </c>
      <c r="K150" s="94">
        <v>29.099327936394001</v>
      </c>
      <c r="L150" s="94">
        <v>9150.3106323672891</v>
      </c>
      <c r="M150" s="94"/>
      <c r="N150" s="94">
        <v>113.75131437178</v>
      </c>
      <c r="O150" s="94">
        <v>1.0137160219369701</v>
      </c>
      <c r="P150" s="94">
        <v>395865.81718366902</v>
      </c>
      <c r="Q150" s="94"/>
      <c r="R150" s="377"/>
      <c r="S150" s="94">
        <v>185.89177693064201</v>
      </c>
      <c r="T150" s="94">
        <v>100.73561982992101</v>
      </c>
      <c r="U150" s="94">
        <v>112737.908428303</v>
      </c>
      <c r="V150" s="94">
        <v>61.712143486090802</v>
      </c>
      <c r="W150" s="94">
        <v>134.886597441655</v>
      </c>
      <c r="X150" s="94">
        <v>452763.46931030601</v>
      </c>
      <c r="Y150" s="94">
        <v>10128.5672010171</v>
      </c>
      <c r="Z150" s="94">
        <v>24285.6727650463</v>
      </c>
      <c r="AA150" s="94">
        <v>82.519520546890007</v>
      </c>
      <c r="AB150" s="94">
        <v>41.430017692886302</v>
      </c>
      <c r="AC150" s="94">
        <v>79.064336818987201</v>
      </c>
      <c r="AD150" s="94">
        <v>8.5734514357156399</v>
      </c>
      <c r="AE150" s="94"/>
      <c r="AF150" s="94"/>
      <c r="AG150" s="377"/>
      <c r="AH150" s="377"/>
      <c r="AI150" s="377"/>
      <c r="AJ150" s="381"/>
    </row>
    <row r="151" spans="1:36" x14ac:dyDescent="0.25">
      <c r="A151" s="130">
        <f t="shared" si="8"/>
        <v>1992</v>
      </c>
      <c r="B151" s="130">
        <f t="shared" si="9"/>
        <v>3</v>
      </c>
      <c r="C151" s="329">
        <v>1.3936337205875899</v>
      </c>
      <c r="D151" s="94"/>
      <c r="E151" s="94">
        <v>109.83478583651799</v>
      </c>
      <c r="F151" s="94"/>
      <c r="G151" s="94">
        <v>5381.8769856092104</v>
      </c>
      <c r="H151" s="94">
        <v>5304.9869532052098</v>
      </c>
      <c r="I151" s="94"/>
      <c r="J151" s="94">
        <v>359357.48482391302</v>
      </c>
      <c r="K151" s="94">
        <v>29.161742614854099</v>
      </c>
      <c r="L151" s="94">
        <v>9182.2359351422892</v>
      </c>
      <c r="M151" s="94"/>
      <c r="N151" s="94">
        <v>116.367761188476</v>
      </c>
      <c r="O151" s="94">
        <v>1.01730210935432</v>
      </c>
      <c r="P151" s="94">
        <v>397374.73463652103</v>
      </c>
      <c r="Q151" s="94"/>
      <c r="R151" s="377"/>
      <c r="S151" s="94">
        <v>198.037158778307</v>
      </c>
      <c r="T151" s="94">
        <v>97.402692783874798</v>
      </c>
      <c r="U151" s="94">
        <v>112962.12538057</v>
      </c>
      <c r="V151" s="94">
        <v>62.097777839714603</v>
      </c>
      <c r="W151" s="94">
        <v>135.26156688633401</v>
      </c>
      <c r="X151" s="94">
        <v>454002.115739531</v>
      </c>
      <c r="Y151" s="94">
        <v>10185.5627664766</v>
      </c>
      <c r="Z151" s="94">
        <v>24182.4005355052</v>
      </c>
      <c r="AA151" s="94">
        <v>82.610508451563106</v>
      </c>
      <c r="AB151" s="94">
        <v>41.897962080295699</v>
      </c>
      <c r="AC151" s="94">
        <v>79.440923310010604</v>
      </c>
      <c r="AD151" s="94">
        <v>8.58182539442892</v>
      </c>
      <c r="AE151" s="94"/>
      <c r="AF151" s="94"/>
      <c r="AG151" s="377"/>
      <c r="AH151" s="377"/>
      <c r="AI151" s="377"/>
      <c r="AJ151" s="381"/>
    </row>
    <row r="152" spans="1:36" x14ac:dyDescent="0.25">
      <c r="A152" s="130">
        <f t="shared" si="8"/>
        <v>1992</v>
      </c>
      <c r="B152" s="130">
        <f t="shared" si="9"/>
        <v>4</v>
      </c>
      <c r="C152" s="329">
        <v>1.397333333333</v>
      </c>
      <c r="D152" s="94"/>
      <c r="E152" s="94">
        <v>107.65083501254</v>
      </c>
      <c r="F152" s="94"/>
      <c r="G152" s="94">
        <v>5390.9690000000001</v>
      </c>
      <c r="H152" s="94">
        <v>5309.8666666666704</v>
      </c>
      <c r="I152" s="94"/>
      <c r="J152" s="94">
        <v>360741.35679661401</v>
      </c>
      <c r="K152" s="94">
        <v>29.219623687063599</v>
      </c>
      <c r="L152" s="94">
        <v>9213.7000000000007</v>
      </c>
      <c r="M152" s="94"/>
      <c r="N152" s="94">
        <v>119.3</v>
      </c>
      <c r="O152" s="94">
        <v>1.022333333333</v>
      </c>
      <c r="P152" s="94">
        <v>398864.02178031602</v>
      </c>
      <c r="Q152" s="94"/>
      <c r="R152" s="377"/>
      <c r="S152" s="94">
        <v>206.9</v>
      </c>
      <c r="T152" s="94">
        <v>94.766730492346298</v>
      </c>
      <c r="U152" s="94">
        <v>112966.565645671</v>
      </c>
      <c r="V152" s="94">
        <v>62.519046295785103</v>
      </c>
      <c r="W152" s="94">
        <v>135.58539704825199</v>
      </c>
      <c r="X152" s="94">
        <v>455232.88482814102</v>
      </c>
      <c r="Y152" s="94">
        <v>10236.8925918487</v>
      </c>
      <c r="Z152" s="94">
        <v>24149.704334244201</v>
      </c>
      <c r="AA152" s="94">
        <v>82.6781366430085</v>
      </c>
      <c r="AB152" s="94">
        <v>42.419299991219297</v>
      </c>
      <c r="AC152" s="94">
        <v>79.795900000000003</v>
      </c>
      <c r="AD152" s="94">
        <v>8.6258296390092397</v>
      </c>
      <c r="AE152" s="94"/>
      <c r="AF152" s="94"/>
      <c r="AG152" s="377"/>
      <c r="AH152" s="377"/>
      <c r="AI152" s="377"/>
      <c r="AJ152" s="381"/>
    </row>
    <row r="153" spans="1:36" x14ac:dyDescent="0.25">
      <c r="A153" s="130">
        <f t="shared" si="8"/>
        <v>1992</v>
      </c>
      <c r="B153" s="130">
        <f t="shared" si="9"/>
        <v>5</v>
      </c>
      <c r="C153" s="329">
        <v>1.4007719939212799</v>
      </c>
      <c r="D153" s="94"/>
      <c r="E153" s="94">
        <v>107.52817355031</v>
      </c>
      <c r="F153" s="94"/>
      <c r="G153" s="94">
        <v>5399.2402063910804</v>
      </c>
      <c r="H153" s="94">
        <v>5316.6883142965899</v>
      </c>
      <c r="I153" s="94"/>
      <c r="J153" s="94">
        <v>361832.08116904902</v>
      </c>
      <c r="K153" s="94">
        <v>29.257625314117099</v>
      </c>
      <c r="L153" s="94">
        <v>9242.1977907891596</v>
      </c>
      <c r="M153" s="94"/>
      <c r="N153" s="94">
        <v>121.202903148025</v>
      </c>
      <c r="O153" s="94">
        <v>1.0268984352580399</v>
      </c>
      <c r="P153" s="94">
        <v>400051.03595051798</v>
      </c>
      <c r="Q153" s="94"/>
      <c r="R153" s="377"/>
      <c r="S153" s="94">
        <v>203.27138921862399</v>
      </c>
      <c r="T153" s="94">
        <v>94.684240101787196</v>
      </c>
      <c r="U153" s="94">
        <v>113184.266399353</v>
      </c>
      <c r="V153" s="94">
        <v>62.853645189709397</v>
      </c>
      <c r="W153" s="94">
        <v>135.755730281627</v>
      </c>
      <c r="X153" s="94">
        <v>456573.57736136101</v>
      </c>
      <c r="Y153" s="94">
        <v>10303.8055301925</v>
      </c>
      <c r="Z153" s="94">
        <v>24240.207556175501</v>
      </c>
      <c r="AA153" s="94">
        <v>82.710030589085505</v>
      </c>
      <c r="AB153" s="94">
        <v>42.859321548836697</v>
      </c>
      <c r="AC153" s="94">
        <v>79.9660521043686</v>
      </c>
      <c r="AD153" s="94">
        <v>8.7269524022823095</v>
      </c>
      <c r="AE153" s="94"/>
      <c r="AF153" s="94"/>
      <c r="AG153" s="377"/>
      <c r="AH153" s="377"/>
      <c r="AI153" s="377"/>
      <c r="AJ153" s="381"/>
    </row>
    <row r="154" spans="1:36" x14ac:dyDescent="0.25">
      <c r="A154" s="130">
        <f t="shared" si="8"/>
        <v>1992</v>
      </c>
      <c r="B154" s="130">
        <f t="shared" si="9"/>
        <v>6</v>
      </c>
      <c r="C154" s="329">
        <v>1.40433120212475</v>
      </c>
      <c r="D154" s="94"/>
      <c r="E154" s="94">
        <v>109.43239445196799</v>
      </c>
      <c r="F154" s="94"/>
      <c r="G154" s="94">
        <v>5407.3105350821397</v>
      </c>
      <c r="H154" s="94">
        <v>5326.95247974624</v>
      </c>
      <c r="I154" s="94"/>
      <c r="J154" s="94">
        <v>362797.374986985</v>
      </c>
      <c r="K154" s="94">
        <v>29.285367422702201</v>
      </c>
      <c r="L154" s="94">
        <v>9271.8638146308003</v>
      </c>
      <c r="M154" s="94"/>
      <c r="N154" s="94">
        <v>122.240005804226</v>
      </c>
      <c r="O154" s="94">
        <v>1.0313874576651201</v>
      </c>
      <c r="P154" s="94">
        <v>401113.76958736102</v>
      </c>
      <c r="Q154" s="94"/>
      <c r="R154" s="377"/>
      <c r="S154" s="94">
        <v>195.94660897153599</v>
      </c>
      <c r="T154" s="94">
        <v>96.845403557793801</v>
      </c>
      <c r="U154" s="94">
        <v>113951.914061779</v>
      </c>
      <c r="V154" s="94">
        <v>63.141891062219301</v>
      </c>
      <c r="W154" s="94">
        <v>135.91000271212701</v>
      </c>
      <c r="X154" s="94">
        <v>458270.27407720598</v>
      </c>
      <c r="Y154" s="94">
        <v>10321.025522133999</v>
      </c>
      <c r="Z154" s="94">
        <v>24396.339589884501</v>
      </c>
      <c r="AA154" s="94">
        <v>82.701399534385899</v>
      </c>
      <c r="AB154" s="94">
        <v>43.252939159880803</v>
      </c>
      <c r="AC154" s="94">
        <v>79.996210190535095</v>
      </c>
      <c r="AD154" s="94">
        <v>8.7949682604530004</v>
      </c>
      <c r="AE154" s="94"/>
      <c r="AF154" s="94"/>
      <c r="AG154" s="377"/>
      <c r="AH154" s="377"/>
      <c r="AI154" s="377"/>
      <c r="AJ154" s="381"/>
    </row>
    <row r="155" spans="1:36" x14ac:dyDescent="0.25">
      <c r="A155" s="130">
        <f t="shared" si="8"/>
        <v>1992</v>
      </c>
      <c r="B155" s="130">
        <f t="shared" si="9"/>
        <v>7</v>
      </c>
      <c r="C155" s="329">
        <v>1.4079999999999999</v>
      </c>
      <c r="D155" s="94"/>
      <c r="E155" s="94">
        <v>112.818837459633</v>
      </c>
      <c r="F155" s="94"/>
      <c r="G155" s="94">
        <v>5414.7129999999997</v>
      </c>
      <c r="H155" s="94">
        <v>5340.7333333333299</v>
      </c>
      <c r="I155" s="94"/>
      <c r="J155" s="94">
        <v>363725.84891836299</v>
      </c>
      <c r="K155" s="94">
        <v>29.312017150588701</v>
      </c>
      <c r="L155" s="94">
        <v>9303.2999999999993</v>
      </c>
      <c r="M155" s="94"/>
      <c r="N155" s="94">
        <v>122.666666666667</v>
      </c>
      <c r="O155" s="94">
        <v>1.036</v>
      </c>
      <c r="P155" s="94">
        <v>402137.17839661997</v>
      </c>
      <c r="Q155" s="94"/>
      <c r="R155" s="377"/>
      <c r="S155" s="94">
        <v>198.4</v>
      </c>
      <c r="T155" s="94">
        <v>100.33907668595</v>
      </c>
      <c r="U155" s="94">
        <v>115491.95357787301</v>
      </c>
      <c r="V155" s="94">
        <v>63.408215908868002</v>
      </c>
      <c r="W155" s="94">
        <v>136.207559603699</v>
      </c>
      <c r="X155" s="94">
        <v>460339.26953119203</v>
      </c>
      <c r="Y155" s="94">
        <v>10196.5454038648</v>
      </c>
      <c r="Z155" s="94">
        <v>24519.5604794428</v>
      </c>
      <c r="AA155" s="94">
        <v>82.645618624207899</v>
      </c>
      <c r="AB155" s="94">
        <v>43.603682100682398</v>
      </c>
      <c r="AC155" s="94">
        <v>79.957700000000003</v>
      </c>
      <c r="AD155" s="94">
        <v>8.7024989770680108</v>
      </c>
      <c r="AE155" s="94"/>
      <c r="AF155" s="94"/>
      <c r="AG155" s="377"/>
      <c r="AH155" s="377"/>
      <c r="AI155" s="377"/>
      <c r="AJ155" s="381"/>
    </row>
    <row r="156" spans="1:36" x14ac:dyDescent="0.25">
      <c r="A156" s="130">
        <f t="shared" si="8"/>
        <v>1992</v>
      </c>
      <c r="B156" s="130">
        <f t="shared" si="9"/>
        <v>8</v>
      </c>
      <c r="C156" s="329">
        <v>1.4121538983352</v>
      </c>
      <c r="D156" s="94"/>
      <c r="E156" s="94">
        <v>117.22695123083901</v>
      </c>
      <c r="F156" s="94"/>
      <c r="G156" s="94">
        <v>5421.9362358769604</v>
      </c>
      <c r="H156" s="94">
        <v>5359.2245387858602</v>
      </c>
      <c r="I156" s="94"/>
      <c r="J156" s="94">
        <v>364820.77553081699</v>
      </c>
      <c r="K156" s="94">
        <v>29.350052045870299</v>
      </c>
      <c r="L156" s="94">
        <v>9339.4753237867099</v>
      </c>
      <c r="M156" s="94"/>
      <c r="N156" s="94">
        <v>122.759005655571</v>
      </c>
      <c r="O156" s="94">
        <v>1.04125486400047</v>
      </c>
      <c r="P156" s="94">
        <v>403339.56790708698</v>
      </c>
      <c r="Q156" s="94"/>
      <c r="R156" s="377"/>
      <c r="S156" s="94">
        <v>219.08980968936999</v>
      </c>
      <c r="T156" s="94">
        <v>104.504535661109</v>
      </c>
      <c r="U156" s="94">
        <v>117929.118848884</v>
      </c>
      <c r="V156" s="94">
        <v>63.705758091073299</v>
      </c>
      <c r="W156" s="94">
        <v>136.78173365287199</v>
      </c>
      <c r="X156" s="94">
        <v>462927.51217640098</v>
      </c>
      <c r="Y156" s="94">
        <v>9876.3002160797896</v>
      </c>
      <c r="Z156" s="94">
        <v>24553.035696125</v>
      </c>
      <c r="AA156" s="94">
        <v>82.542272053891196</v>
      </c>
      <c r="AB156" s="94">
        <v>43.9607486314491</v>
      </c>
      <c r="AC156" s="94">
        <v>79.915831344446104</v>
      </c>
      <c r="AD156" s="94">
        <v>8.3686333137912605</v>
      </c>
      <c r="AE156" s="94"/>
      <c r="AF156" s="94"/>
      <c r="AG156" s="377"/>
      <c r="AH156" s="377"/>
      <c r="AI156" s="377"/>
      <c r="AJ156" s="381"/>
    </row>
    <row r="157" spans="1:36" x14ac:dyDescent="0.25">
      <c r="A157" s="130">
        <f t="shared" si="8"/>
        <v>1992</v>
      </c>
      <c r="B157" s="130">
        <f t="shared" si="9"/>
        <v>9</v>
      </c>
      <c r="C157" s="329">
        <v>1.41642275484625</v>
      </c>
      <c r="D157" s="94"/>
      <c r="E157" s="94">
        <v>120.886613913567</v>
      </c>
      <c r="F157" s="94"/>
      <c r="G157" s="94">
        <v>5428.47979760213</v>
      </c>
      <c r="H157" s="94">
        <v>5380.3547101242602</v>
      </c>
      <c r="I157" s="94"/>
      <c r="J157" s="94">
        <v>366132.62657830497</v>
      </c>
      <c r="K157" s="94">
        <v>29.406673825271199</v>
      </c>
      <c r="L157" s="94">
        <v>9373.3272556009597</v>
      </c>
      <c r="M157" s="94"/>
      <c r="N157" s="94">
        <v>122.395763165788</v>
      </c>
      <c r="O157" s="94">
        <v>1.0460317904737499</v>
      </c>
      <c r="P157" s="94">
        <v>404800.86986951297</v>
      </c>
      <c r="Q157" s="94"/>
      <c r="R157" s="377"/>
      <c r="S157" s="94">
        <v>245.68345091820299</v>
      </c>
      <c r="T157" s="94">
        <v>107.97927314092399</v>
      </c>
      <c r="U157" s="94">
        <v>120208.719106541</v>
      </c>
      <c r="V157" s="94">
        <v>64.024011403970604</v>
      </c>
      <c r="W157" s="94">
        <v>137.49093834807499</v>
      </c>
      <c r="X157" s="94">
        <v>465497.13856069499</v>
      </c>
      <c r="Y157" s="94">
        <v>9509.9364110063798</v>
      </c>
      <c r="Z157" s="94">
        <v>24533.590786933499</v>
      </c>
      <c r="AA157" s="94">
        <v>82.438694931576194</v>
      </c>
      <c r="AB157" s="94">
        <v>44.321137679532498</v>
      </c>
      <c r="AC157" s="94">
        <v>79.906453330860202</v>
      </c>
      <c r="AD157" s="94">
        <v>7.9297718938535997</v>
      </c>
      <c r="AE157" s="94"/>
      <c r="AF157" s="94"/>
      <c r="AG157" s="377"/>
      <c r="AH157" s="377"/>
      <c r="AI157" s="377"/>
      <c r="AJ157" s="381"/>
    </row>
    <row r="158" spans="1:36" x14ac:dyDescent="0.25">
      <c r="A158" s="130">
        <f t="shared" si="8"/>
        <v>1992</v>
      </c>
      <c r="B158" s="130">
        <f t="shared" si="9"/>
        <v>10</v>
      </c>
      <c r="C158" s="329">
        <v>1.4203333333329999</v>
      </c>
      <c r="D158" s="94"/>
      <c r="E158" s="94">
        <v>121.900856864744</v>
      </c>
      <c r="F158" s="94"/>
      <c r="G158" s="94">
        <v>5433.875</v>
      </c>
      <c r="H158" s="94">
        <v>5401.2666666666701</v>
      </c>
      <c r="I158" s="94"/>
      <c r="J158" s="94">
        <v>367669.375936253</v>
      </c>
      <c r="K158" s="94">
        <v>29.486029398055098</v>
      </c>
      <c r="L158" s="94">
        <v>9396.5</v>
      </c>
      <c r="M158" s="94"/>
      <c r="N158" s="94">
        <v>121.433333333333</v>
      </c>
      <c r="O158" s="94">
        <v>1.0489999999999999</v>
      </c>
      <c r="P158" s="94">
        <v>406558.54104353598</v>
      </c>
      <c r="Q158" s="94"/>
      <c r="R158" s="377"/>
      <c r="S158" s="94">
        <v>260.3</v>
      </c>
      <c r="T158" s="94">
        <v>109.409945520607</v>
      </c>
      <c r="U158" s="94">
        <v>121058.72195093799</v>
      </c>
      <c r="V158" s="94">
        <v>64.341147162452302</v>
      </c>
      <c r="W158" s="94">
        <v>138.11887265184799</v>
      </c>
      <c r="X158" s="94">
        <v>467401.76827024802</v>
      </c>
      <c r="Y158" s="94">
        <v>9297.5865829513605</v>
      </c>
      <c r="Z158" s="94">
        <v>24529.631475693299</v>
      </c>
      <c r="AA158" s="94">
        <v>82.3920451042449</v>
      </c>
      <c r="AB158" s="94">
        <v>44.677434106573898</v>
      </c>
      <c r="AC158" s="94">
        <v>79.953400000000002</v>
      </c>
      <c r="AD158" s="94">
        <v>7.5844590183189302</v>
      </c>
      <c r="AE158" s="94"/>
      <c r="AF158" s="94"/>
      <c r="AG158" s="377"/>
      <c r="AH158" s="377"/>
      <c r="AI158" s="377"/>
      <c r="AJ158" s="381"/>
    </row>
    <row r="159" spans="1:36" x14ac:dyDescent="0.25">
      <c r="A159" s="130">
        <f t="shared" si="8"/>
        <v>1992</v>
      </c>
      <c r="B159" s="130">
        <f t="shared" si="9"/>
        <v>11</v>
      </c>
      <c r="C159" s="329">
        <v>1.4239223800809999</v>
      </c>
      <c r="D159" s="94"/>
      <c r="E159" s="94">
        <v>119.391497918493</v>
      </c>
      <c r="F159" s="94"/>
      <c r="G159" s="94">
        <v>5438.3804554778699</v>
      </c>
      <c r="H159" s="94">
        <v>5421.8757702612402</v>
      </c>
      <c r="I159" s="94"/>
      <c r="J159" s="94">
        <v>369527.74056550203</v>
      </c>
      <c r="K159" s="94">
        <v>29.594040121979699</v>
      </c>
      <c r="L159" s="94">
        <v>9405.9959282273594</v>
      </c>
      <c r="M159" s="94"/>
      <c r="N159" s="94">
        <v>119.78922220804</v>
      </c>
      <c r="O159" s="94">
        <v>1.0495621804075199</v>
      </c>
      <c r="P159" s="94">
        <v>408739.982738989</v>
      </c>
      <c r="Q159" s="94"/>
      <c r="R159" s="377"/>
      <c r="S159" s="94">
        <v>252.408682703728</v>
      </c>
      <c r="T159" s="94">
        <v>108.192465600037</v>
      </c>
      <c r="U159" s="94">
        <v>119787.739354146</v>
      </c>
      <c r="V159" s="94">
        <v>64.666218748346594</v>
      </c>
      <c r="W159" s="94">
        <v>138.56901553874101</v>
      </c>
      <c r="X159" s="94">
        <v>468412.309980575</v>
      </c>
      <c r="Y159" s="94">
        <v>9350.1860425722498</v>
      </c>
      <c r="Z159" s="94">
        <v>24590.281076670199</v>
      </c>
      <c r="AA159" s="94">
        <v>82.439602853600903</v>
      </c>
      <c r="AB159" s="94">
        <v>45.053317407493097</v>
      </c>
      <c r="AC159" s="94">
        <v>80.071343303011403</v>
      </c>
      <c r="AD159" s="94">
        <v>7.4433229777420999</v>
      </c>
      <c r="AE159" s="94"/>
      <c r="AF159" s="94"/>
      <c r="AG159" s="377"/>
      <c r="AH159" s="377"/>
      <c r="AI159" s="377"/>
      <c r="AJ159" s="381"/>
    </row>
    <row r="160" spans="1:36" x14ac:dyDescent="0.25">
      <c r="A160" s="130">
        <f t="shared" si="8"/>
        <v>1992</v>
      </c>
      <c r="B160" s="130">
        <f t="shared" si="9"/>
        <v>12</v>
      </c>
      <c r="C160" s="329">
        <v>1.4271802171775001</v>
      </c>
      <c r="D160" s="94">
        <f>AVERAGE(C149:C160)</f>
        <v>1.4067430700430734</v>
      </c>
      <c r="E160" s="94">
        <v>116.07853985232001</v>
      </c>
      <c r="F160" s="94">
        <f>AVERAGE(E149:E160)</f>
        <v>114.05839233107235</v>
      </c>
      <c r="G160" s="94">
        <v>5442.3493304599797</v>
      </c>
      <c r="H160" s="94">
        <v>5441.8172546635697</v>
      </c>
      <c r="I160" s="94">
        <f>AVERAGE(H149:H160)</f>
        <v>5349.8147571616018</v>
      </c>
      <c r="J160" s="94">
        <v>371327.337882397</v>
      </c>
      <c r="K160" s="94">
        <v>29.700265629724999</v>
      </c>
      <c r="L160" s="94">
        <v>9408.3254785201207</v>
      </c>
      <c r="M160" s="94">
        <f>AVERAGE(L149:L160)</f>
        <v>9283.3693465887245</v>
      </c>
      <c r="N160" s="94">
        <v>118.165703940027</v>
      </c>
      <c r="O160" s="94">
        <v>1.0485767322817401</v>
      </c>
      <c r="P160" s="94">
        <v>410878.87144093</v>
      </c>
      <c r="Q160" s="94">
        <f>AVERAGE(P149:P160)</f>
        <v>402003.91977906175</v>
      </c>
      <c r="R160" s="377">
        <f>AVERAGE(K149:K160)</f>
        <v>29.325847639025639</v>
      </c>
      <c r="S160" s="94">
        <v>233.09364698335199</v>
      </c>
      <c r="T160" s="94">
        <v>106.036257919988</v>
      </c>
      <c r="U160" s="94">
        <v>117618.156275159</v>
      </c>
      <c r="V160" s="94">
        <v>64.962338582528304</v>
      </c>
      <c r="W160" s="94">
        <v>138.88410120730501</v>
      </c>
      <c r="X160" s="94">
        <v>468969.09744779102</v>
      </c>
      <c r="Y160" s="94">
        <v>9533.5989208554001</v>
      </c>
      <c r="Z160" s="94">
        <v>24691.703325361501</v>
      </c>
      <c r="AA160" s="94">
        <v>82.560288027181699</v>
      </c>
      <c r="AB160" s="94">
        <v>45.407367612968002</v>
      </c>
      <c r="AC160" s="94">
        <v>80.210133727957398</v>
      </c>
      <c r="AD160" s="94">
        <v>7.4507787898897204</v>
      </c>
      <c r="AE160" s="94">
        <f>AVERAGE(AD149:AD160)</f>
        <v>8.2773309107920792</v>
      </c>
      <c r="AF160" s="94">
        <f>AVERAGE(X149:X160)</f>
        <v>460121.98528103792</v>
      </c>
      <c r="AG160" s="377">
        <f>AVERAGE(O149:O160)</f>
        <v>1.0329219103925775</v>
      </c>
      <c r="AH160" s="377">
        <f>AVERAGE(S149:S160)</f>
        <v>215.0352103494802</v>
      </c>
      <c r="AI160" s="377">
        <f>AVERAGE(U149:U160)</f>
        <v>115805.63107463675</v>
      </c>
      <c r="AJ160" s="381">
        <f>AVERAGE(G149:G160)</f>
        <v>5407.8454894821734</v>
      </c>
    </row>
    <row r="161" spans="1:36" x14ac:dyDescent="0.25">
      <c r="A161" s="130">
        <f>A149+1</f>
        <v>1993</v>
      </c>
      <c r="B161" s="130">
        <f>B149</f>
        <v>1</v>
      </c>
      <c r="C161" s="329">
        <v>1.430666666667</v>
      </c>
      <c r="D161" s="94"/>
      <c r="E161" s="94">
        <v>115.29354874912801</v>
      </c>
      <c r="F161" s="94"/>
      <c r="G161" s="94">
        <v>5446.9070000000002</v>
      </c>
      <c r="H161" s="94">
        <v>5464.0333333333301</v>
      </c>
      <c r="I161" s="94"/>
      <c r="J161" s="94">
        <v>372851.22087801498</v>
      </c>
      <c r="K161" s="94">
        <v>29.7811494789565</v>
      </c>
      <c r="L161" s="94">
        <v>9414</v>
      </c>
      <c r="M161" s="94"/>
      <c r="N161" s="94">
        <v>117.23333333333299</v>
      </c>
      <c r="O161" s="94">
        <v>1.0473333333329999</v>
      </c>
      <c r="P161" s="94">
        <v>412692.45233670599</v>
      </c>
      <c r="Q161" s="94"/>
      <c r="R161" s="377"/>
      <c r="S161" s="94">
        <v>217.6</v>
      </c>
      <c r="T161" s="94">
        <v>105.08583217728101</v>
      </c>
      <c r="U161" s="94">
        <v>116068.37216124999</v>
      </c>
      <c r="V161" s="94">
        <v>65.231517968759803</v>
      </c>
      <c r="W161" s="94">
        <v>139.21201232156301</v>
      </c>
      <c r="X161" s="94">
        <v>469852.41815782199</v>
      </c>
      <c r="Y161" s="94">
        <v>9659.8241874666692</v>
      </c>
      <c r="Z161" s="94">
        <v>24802.772105296099</v>
      </c>
      <c r="AA161" s="94">
        <v>82.728929470088801</v>
      </c>
      <c r="AB161" s="94">
        <v>45.740906799444701</v>
      </c>
      <c r="AC161" s="94">
        <v>80.320966666667005</v>
      </c>
      <c r="AD161" s="94">
        <v>7.4907999510268004</v>
      </c>
      <c r="AE161" s="94"/>
      <c r="AF161" s="94"/>
      <c r="AG161" s="377"/>
      <c r="AH161" s="377"/>
      <c r="AI161" s="377"/>
      <c r="AJ161" s="381"/>
    </row>
    <row r="162" spans="1:36" x14ac:dyDescent="0.25">
      <c r="A162" s="130">
        <f t="shared" ref="A162:A184" si="10">A150+1</f>
        <v>1993</v>
      </c>
      <c r="B162" s="130">
        <f t="shared" ref="B162:B184" si="11">B150</f>
        <v>2</v>
      </c>
      <c r="C162" s="329">
        <v>1.43447139835517</v>
      </c>
      <c r="D162" s="94"/>
      <c r="E162" s="94">
        <v>119.480854376637</v>
      </c>
      <c r="F162" s="94"/>
      <c r="G162" s="94">
        <v>5452.6036724293999</v>
      </c>
      <c r="H162" s="94">
        <v>5488.6743494606999</v>
      </c>
      <c r="I162" s="94"/>
      <c r="J162" s="94">
        <v>373788.229784936</v>
      </c>
      <c r="K162" s="94">
        <v>29.8101036721383</v>
      </c>
      <c r="L162" s="94">
        <v>9430.3632852722494</v>
      </c>
      <c r="M162" s="94"/>
      <c r="N162" s="94">
        <v>117.545710800932</v>
      </c>
      <c r="O162" s="94">
        <v>1.04676585860271</v>
      </c>
      <c r="P162" s="94">
        <v>413791.347632138</v>
      </c>
      <c r="Q162" s="94"/>
      <c r="R162" s="377"/>
      <c r="S162" s="94">
        <v>218.90018433713399</v>
      </c>
      <c r="T162" s="94">
        <v>106.999638763645</v>
      </c>
      <c r="U162" s="94">
        <v>116418.26871638501</v>
      </c>
      <c r="V162" s="94">
        <v>65.446484208947496</v>
      </c>
      <c r="W162" s="94">
        <v>139.630667378369</v>
      </c>
      <c r="X162" s="94">
        <v>471554.55016888003</v>
      </c>
      <c r="Y162" s="94">
        <v>9575.3680188150993</v>
      </c>
      <c r="Z162" s="94">
        <v>24890.8119270768</v>
      </c>
      <c r="AA162" s="94">
        <v>82.904282717887796</v>
      </c>
      <c r="AB162" s="94">
        <v>46.017750748041799</v>
      </c>
      <c r="AC162" s="94">
        <v>80.351810949022394</v>
      </c>
      <c r="AD162" s="94">
        <v>7.4710894063654099</v>
      </c>
      <c r="AE162" s="94"/>
      <c r="AF162" s="94"/>
      <c r="AG162" s="377"/>
      <c r="AH162" s="377"/>
      <c r="AI162" s="377"/>
      <c r="AJ162" s="381"/>
    </row>
    <row r="163" spans="1:36" x14ac:dyDescent="0.25">
      <c r="A163" s="130">
        <f t="shared" si="10"/>
        <v>1993</v>
      </c>
      <c r="B163" s="130">
        <f t="shared" si="11"/>
        <v>3</v>
      </c>
      <c r="C163" s="329">
        <v>1.4378465662265401</v>
      </c>
      <c r="D163" s="94"/>
      <c r="E163" s="94">
        <v>125.119376479689</v>
      </c>
      <c r="F163" s="94"/>
      <c r="G163" s="94">
        <v>5458.6379651486304</v>
      </c>
      <c r="H163" s="94">
        <v>5510.8795098302198</v>
      </c>
      <c r="I163" s="94"/>
      <c r="J163" s="94">
        <v>374241.98630326003</v>
      </c>
      <c r="K163" s="94">
        <v>29.800828562369201</v>
      </c>
      <c r="L163" s="94">
        <v>9450.1345209702304</v>
      </c>
      <c r="M163" s="94"/>
      <c r="N163" s="94">
        <v>118.306214581627</v>
      </c>
      <c r="O163" s="94">
        <v>1.0460390323384501</v>
      </c>
      <c r="P163" s="94">
        <v>414304.90911831899</v>
      </c>
      <c r="Q163" s="94"/>
      <c r="R163" s="377"/>
      <c r="S163" s="94">
        <v>229.84788925145199</v>
      </c>
      <c r="T163" s="94">
        <v>110.00538086100801</v>
      </c>
      <c r="U163" s="94">
        <v>117747.198403263</v>
      </c>
      <c r="V163" s="94">
        <v>65.583946266877405</v>
      </c>
      <c r="W163" s="94">
        <v>140.02761570428299</v>
      </c>
      <c r="X163" s="94">
        <v>473399.86765759299</v>
      </c>
      <c r="Y163" s="94">
        <v>9383.0583387351799</v>
      </c>
      <c r="Z163" s="94">
        <v>24955.799172711799</v>
      </c>
      <c r="AA163" s="94">
        <v>83.022776882699603</v>
      </c>
      <c r="AB163" s="94">
        <v>46.195047064481003</v>
      </c>
      <c r="AC163" s="94">
        <v>80.311448135867195</v>
      </c>
      <c r="AD163" s="94">
        <v>7.4091776067385204</v>
      </c>
      <c r="AE163" s="94"/>
      <c r="AF163" s="94"/>
      <c r="AG163" s="377"/>
      <c r="AH163" s="377"/>
      <c r="AI163" s="377"/>
      <c r="AJ163" s="381"/>
    </row>
    <row r="164" spans="1:36" x14ac:dyDescent="0.25">
      <c r="A164" s="130">
        <f t="shared" si="10"/>
        <v>1993</v>
      </c>
      <c r="B164" s="130">
        <f t="shared" si="11"/>
        <v>4</v>
      </c>
      <c r="C164" s="329">
        <v>1.4410000000000001</v>
      </c>
      <c r="D164" s="94"/>
      <c r="E164" s="94">
        <v>129.484862781038</v>
      </c>
      <c r="F164" s="94"/>
      <c r="G164" s="94">
        <v>5466.0129999999999</v>
      </c>
      <c r="H164" s="94">
        <v>5532.2333333333299</v>
      </c>
      <c r="I164" s="94"/>
      <c r="J164" s="94">
        <v>374525.65626616502</v>
      </c>
      <c r="K164" s="94">
        <v>29.769682716263699</v>
      </c>
      <c r="L164" s="94">
        <v>9469.9</v>
      </c>
      <c r="M164" s="94"/>
      <c r="N164" s="94">
        <v>118.73333333333299</v>
      </c>
      <c r="O164" s="94">
        <v>1.043666666667</v>
      </c>
      <c r="P164" s="94">
        <v>414607.87858070701</v>
      </c>
      <c r="Q164" s="94"/>
      <c r="R164" s="377"/>
      <c r="S164" s="94">
        <v>243.3</v>
      </c>
      <c r="T164" s="94">
        <v>112.712128127367</v>
      </c>
      <c r="U164" s="94">
        <v>119183.41185727699</v>
      </c>
      <c r="V164" s="94">
        <v>65.6633370871116</v>
      </c>
      <c r="W164" s="94">
        <v>140.38377760946699</v>
      </c>
      <c r="X164" s="94">
        <v>475108.01555536798</v>
      </c>
      <c r="Y164" s="94">
        <v>9168.1174143245698</v>
      </c>
      <c r="Z164" s="94">
        <v>25026.155053019302</v>
      </c>
      <c r="AA164" s="94">
        <v>83.055275058423902</v>
      </c>
      <c r="AB164" s="94">
        <v>46.283040215413102</v>
      </c>
      <c r="AC164" s="94">
        <v>80.203366666666994</v>
      </c>
      <c r="AD164" s="94">
        <v>7.3244089352434001</v>
      </c>
      <c r="AE164" s="94"/>
      <c r="AF164" s="94"/>
      <c r="AG164" s="377"/>
      <c r="AH164" s="377"/>
      <c r="AI164" s="377"/>
      <c r="AJ164" s="381"/>
    </row>
    <row r="165" spans="1:36" x14ac:dyDescent="0.25">
      <c r="A165" s="130">
        <f t="shared" si="10"/>
        <v>1993</v>
      </c>
      <c r="B165" s="130">
        <f t="shared" si="11"/>
        <v>5</v>
      </c>
      <c r="C165" s="329">
        <v>1.44317895208974</v>
      </c>
      <c r="D165" s="94"/>
      <c r="E165" s="94">
        <v>129.181521291666</v>
      </c>
      <c r="F165" s="94"/>
      <c r="G165" s="94">
        <v>5473.5994983021901</v>
      </c>
      <c r="H165" s="94">
        <v>5547.6079332554</v>
      </c>
      <c r="I165" s="94"/>
      <c r="J165" s="94">
        <v>374766.984317169</v>
      </c>
      <c r="K165" s="94">
        <v>29.734414351872999</v>
      </c>
      <c r="L165" s="94">
        <v>9482.1445608122103</v>
      </c>
      <c r="M165" s="94"/>
      <c r="N165" s="94">
        <v>118.096359013848</v>
      </c>
      <c r="O165" s="94">
        <v>1.0391645150773301</v>
      </c>
      <c r="P165" s="94">
        <v>414859.92325287301</v>
      </c>
      <c r="Q165" s="94"/>
      <c r="R165" s="377"/>
      <c r="S165" s="94">
        <v>250.770616664161</v>
      </c>
      <c r="T165" s="94">
        <v>113.345523001369</v>
      </c>
      <c r="U165" s="94">
        <v>119703.124436111</v>
      </c>
      <c r="V165" s="94">
        <v>65.672442397239493</v>
      </c>
      <c r="W165" s="94">
        <v>140.58126906860201</v>
      </c>
      <c r="X165" s="94">
        <v>475977.05661573802</v>
      </c>
      <c r="Y165" s="94">
        <v>9052.2454081561791</v>
      </c>
      <c r="Z165" s="94">
        <v>25096.3933623511</v>
      </c>
      <c r="AA165" s="94">
        <v>82.956884955408398</v>
      </c>
      <c r="AB165" s="94">
        <v>46.261186931070903</v>
      </c>
      <c r="AC165" s="94">
        <v>80.061845770795898</v>
      </c>
      <c r="AD165" s="94">
        <v>7.25215311353264</v>
      </c>
      <c r="AE165" s="94"/>
      <c r="AF165" s="94"/>
      <c r="AG165" s="377"/>
      <c r="AH165" s="377"/>
      <c r="AI165" s="377"/>
      <c r="AJ165" s="381"/>
    </row>
    <row r="166" spans="1:36" x14ac:dyDescent="0.25">
      <c r="A166" s="130">
        <f t="shared" si="10"/>
        <v>1993</v>
      </c>
      <c r="B166" s="130">
        <f t="shared" si="11"/>
        <v>6</v>
      </c>
      <c r="C166" s="329">
        <v>1.44516352552213</v>
      </c>
      <c r="D166" s="94"/>
      <c r="E166" s="94">
        <v>126.660605845879</v>
      </c>
      <c r="F166" s="94"/>
      <c r="G166" s="94">
        <v>5481.8192272039996</v>
      </c>
      <c r="H166" s="94">
        <v>5560.4520720914597</v>
      </c>
      <c r="I166" s="94"/>
      <c r="J166" s="94">
        <v>375060.65416040999</v>
      </c>
      <c r="K166" s="94">
        <v>29.699293729938201</v>
      </c>
      <c r="L166" s="94">
        <v>9494.6123798004392</v>
      </c>
      <c r="M166" s="94"/>
      <c r="N166" s="94">
        <v>116.952759222438</v>
      </c>
      <c r="O166" s="94">
        <v>1.0344499939134799</v>
      </c>
      <c r="P166" s="94">
        <v>415158.49055369297</v>
      </c>
      <c r="Q166" s="94"/>
      <c r="R166" s="377"/>
      <c r="S166" s="94">
        <v>256.12735068144599</v>
      </c>
      <c r="T166" s="94">
        <v>113.261902247059</v>
      </c>
      <c r="U166" s="94">
        <v>119770.064609833</v>
      </c>
      <c r="V166" s="94">
        <v>65.681546655094706</v>
      </c>
      <c r="W166" s="94">
        <v>140.73262974995399</v>
      </c>
      <c r="X166" s="94">
        <v>476523.90221896698</v>
      </c>
      <c r="Y166" s="94">
        <v>8996.1618120351595</v>
      </c>
      <c r="Z166" s="94">
        <v>25129.938633616701</v>
      </c>
      <c r="AA166" s="94">
        <v>82.785479635898199</v>
      </c>
      <c r="AB166" s="94">
        <v>46.252523108172397</v>
      </c>
      <c r="AC166" s="94">
        <v>79.967674421179396</v>
      </c>
      <c r="AD166" s="94">
        <v>7.1886529575807696</v>
      </c>
      <c r="AE166" s="94"/>
      <c r="AF166" s="94"/>
      <c r="AG166" s="377"/>
      <c r="AH166" s="377"/>
      <c r="AI166" s="377"/>
      <c r="AJ166" s="381"/>
    </row>
    <row r="167" spans="1:36" x14ac:dyDescent="0.25">
      <c r="A167" s="130">
        <f t="shared" si="10"/>
        <v>1993</v>
      </c>
      <c r="B167" s="130">
        <f t="shared" si="11"/>
        <v>7</v>
      </c>
      <c r="C167" s="329">
        <v>1.4476666666669999</v>
      </c>
      <c r="D167" s="94"/>
      <c r="E167" s="94">
        <v>125.761348648941</v>
      </c>
      <c r="F167" s="94"/>
      <c r="G167" s="94">
        <v>5490.10546875</v>
      </c>
      <c r="H167" s="94">
        <v>5573.4</v>
      </c>
      <c r="I167" s="94"/>
      <c r="J167" s="94">
        <v>375433.36047263001</v>
      </c>
      <c r="K167" s="94">
        <v>29.670399630972199</v>
      </c>
      <c r="L167" s="94">
        <v>9516.1</v>
      </c>
      <c r="M167" s="94"/>
      <c r="N167" s="94">
        <v>116.26666666666701</v>
      </c>
      <c r="O167" s="94">
        <v>1.0326666666669999</v>
      </c>
      <c r="P167" s="94">
        <v>415522.13358020002</v>
      </c>
      <c r="Q167" s="94"/>
      <c r="R167" s="377"/>
      <c r="S167" s="94">
        <v>264.89999999999998</v>
      </c>
      <c r="T167" s="94">
        <v>114.40985131920399</v>
      </c>
      <c r="U167" s="94">
        <v>120117.254975604</v>
      </c>
      <c r="V167" s="94">
        <v>65.772635560188306</v>
      </c>
      <c r="W167" s="94">
        <v>140.96464020309699</v>
      </c>
      <c r="X167" s="94">
        <v>477384.651365928</v>
      </c>
      <c r="Y167" s="94">
        <v>8940.6096143280301</v>
      </c>
      <c r="Z167" s="94">
        <v>25073.943370581099</v>
      </c>
      <c r="AA167" s="94">
        <v>82.637935572990102</v>
      </c>
      <c r="AB167" s="94">
        <v>46.407197826364602</v>
      </c>
      <c r="AC167" s="94">
        <v>80.028599999999997</v>
      </c>
      <c r="AD167" s="94">
        <v>7.1324126170502096</v>
      </c>
      <c r="AE167" s="94"/>
      <c r="AF167" s="94"/>
      <c r="AG167" s="377"/>
      <c r="AH167" s="377"/>
      <c r="AI167" s="377"/>
      <c r="AJ167" s="381"/>
    </row>
    <row r="168" spans="1:36" x14ac:dyDescent="0.25">
      <c r="A168" s="130">
        <f t="shared" si="10"/>
        <v>1993</v>
      </c>
      <c r="B168" s="130">
        <f t="shared" si="11"/>
        <v>8</v>
      </c>
      <c r="C168" s="329">
        <v>1.4514307460196101</v>
      </c>
      <c r="D168" s="94"/>
      <c r="E168" s="94">
        <v>129.11252610930001</v>
      </c>
      <c r="F168" s="94"/>
      <c r="G168" s="94">
        <v>5498.9160028164597</v>
      </c>
      <c r="H168" s="94">
        <v>5590.0082112547598</v>
      </c>
      <c r="I168" s="94"/>
      <c r="J168" s="94">
        <v>375935.88981230801</v>
      </c>
      <c r="K168" s="94">
        <v>29.6490129196699</v>
      </c>
      <c r="L168" s="94">
        <v>9554.4090325866291</v>
      </c>
      <c r="M168" s="94"/>
      <c r="N168" s="94">
        <v>116.57724968577701</v>
      </c>
      <c r="O168" s="94">
        <v>1.0355579441953</v>
      </c>
      <c r="P168" s="94">
        <v>416007.19958410301</v>
      </c>
      <c r="Q168" s="94"/>
      <c r="R168" s="377"/>
      <c r="S168" s="94">
        <v>281.022317363551</v>
      </c>
      <c r="T168" s="94">
        <v>118.230718011044</v>
      </c>
      <c r="U168" s="94">
        <v>121304.39368139701</v>
      </c>
      <c r="V168" s="94">
        <v>66.001948561260903</v>
      </c>
      <c r="W168" s="94">
        <v>141.39107632929799</v>
      </c>
      <c r="X168" s="94">
        <v>479108.67127222999</v>
      </c>
      <c r="Y168" s="94">
        <v>8836.9926911183393</v>
      </c>
      <c r="Z168" s="94">
        <v>24915.098195443199</v>
      </c>
      <c r="AA168" s="94">
        <v>82.569773415830596</v>
      </c>
      <c r="AB168" s="94">
        <v>46.825891215654401</v>
      </c>
      <c r="AC168" s="94">
        <v>80.309527599488504</v>
      </c>
      <c r="AD168" s="94">
        <v>7.0764364021973396</v>
      </c>
      <c r="AE168" s="94"/>
      <c r="AF168" s="94"/>
      <c r="AG168" s="377"/>
      <c r="AH168" s="377"/>
      <c r="AI168" s="377"/>
      <c r="AJ168" s="381"/>
    </row>
    <row r="169" spans="1:36" x14ac:dyDescent="0.25">
      <c r="A169" s="130">
        <f t="shared" si="10"/>
        <v>1993</v>
      </c>
      <c r="B169" s="130">
        <f t="shared" si="11"/>
        <v>9</v>
      </c>
      <c r="C169" s="329">
        <v>1.4557742089294099</v>
      </c>
      <c r="D169" s="94"/>
      <c r="E169" s="94">
        <v>134.97619429747101</v>
      </c>
      <c r="F169" s="94"/>
      <c r="G169" s="94">
        <v>5507.6579717995701</v>
      </c>
      <c r="H169" s="94">
        <v>5608.9683650832203</v>
      </c>
      <c r="I169" s="94"/>
      <c r="J169" s="94">
        <v>376497.85560687701</v>
      </c>
      <c r="K169" s="94">
        <v>29.63641599328</v>
      </c>
      <c r="L169" s="94">
        <v>9601.0373163703207</v>
      </c>
      <c r="M169" s="94"/>
      <c r="N169" s="94">
        <v>117.14897605388499</v>
      </c>
      <c r="O169" s="94">
        <v>1.04077394146603</v>
      </c>
      <c r="P169" s="94">
        <v>416606.62812610599</v>
      </c>
      <c r="Q169" s="94"/>
      <c r="R169" s="377"/>
      <c r="S169" s="94">
        <v>296.65663702131502</v>
      </c>
      <c r="T169" s="94">
        <v>123.47758544376499</v>
      </c>
      <c r="U169" s="94">
        <v>122951.5393898</v>
      </c>
      <c r="V169" s="94">
        <v>66.276453124309398</v>
      </c>
      <c r="W169" s="94">
        <v>141.931281823343</v>
      </c>
      <c r="X169" s="94">
        <v>481350.27286935301</v>
      </c>
      <c r="Y169" s="94">
        <v>8723.2647883867903</v>
      </c>
      <c r="Z169" s="94">
        <v>24815.946341282699</v>
      </c>
      <c r="AA169" s="94">
        <v>82.557333256997893</v>
      </c>
      <c r="AB169" s="94">
        <v>47.338075426512503</v>
      </c>
      <c r="AC169" s="94">
        <v>80.693840092107607</v>
      </c>
      <c r="AD169" s="94">
        <v>7.0296342914457304</v>
      </c>
      <c r="AE169" s="94"/>
      <c r="AF169" s="94"/>
      <c r="AG169" s="377"/>
      <c r="AH169" s="377"/>
      <c r="AI169" s="377"/>
      <c r="AJ169" s="381"/>
    </row>
    <row r="170" spans="1:36" x14ac:dyDescent="0.25">
      <c r="A170" s="130">
        <f t="shared" si="10"/>
        <v>1993</v>
      </c>
      <c r="B170" s="130">
        <f t="shared" si="11"/>
        <v>10</v>
      </c>
      <c r="C170" s="329">
        <v>1.459666666667</v>
      </c>
      <c r="D170" s="94"/>
      <c r="E170" s="94">
        <v>140.248605822992</v>
      </c>
      <c r="F170" s="94"/>
      <c r="G170" s="94">
        <v>5515.6959999999999</v>
      </c>
      <c r="H170" s="94">
        <v>5627.8333333333303</v>
      </c>
      <c r="I170" s="94"/>
      <c r="J170" s="94">
        <v>377021.55947985902</v>
      </c>
      <c r="K170" s="94">
        <v>29.632062757151001</v>
      </c>
      <c r="L170" s="94">
        <v>9643.1</v>
      </c>
      <c r="M170" s="94"/>
      <c r="N170" s="94">
        <v>116.9</v>
      </c>
      <c r="O170" s="94">
        <v>1.0446666666669999</v>
      </c>
      <c r="P170" s="94">
        <v>417292.01364448498</v>
      </c>
      <c r="Q170" s="94"/>
      <c r="R170" s="377"/>
      <c r="S170" s="94">
        <v>301.5</v>
      </c>
      <c r="T170" s="94">
        <v>128.11813024050599</v>
      </c>
      <c r="U170" s="94">
        <v>124408.03188441299</v>
      </c>
      <c r="V170" s="94">
        <v>66.464617994958502</v>
      </c>
      <c r="W170" s="94">
        <v>142.44985355484701</v>
      </c>
      <c r="X170" s="94">
        <v>483507.74019050901</v>
      </c>
      <c r="Y170" s="94">
        <v>8657.5182855119292</v>
      </c>
      <c r="Z170" s="94">
        <v>24970.699345622801</v>
      </c>
      <c r="AA170" s="94">
        <v>82.547803216436606</v>
      </c>
      <c r="AB170" s="94">
        <v>47.701524469983603</v>
      </c>
      <c r="AC170" s="94">
        <v>81.010566666667003</v>
      </c>
      <c r="AD170" s="94">
        <v>7.0020950521472596</v>
      </c>
      <c r="AE170" s="94"/>
      <c r="AF170" s="94"/>
      <c r="AG170" s="377"/>
      <c r="AH170" s="377"/>
      <c r="AI170" s="377"/>
      <c r="AJ170" s="381"/>
    </row>
    <row r="171" spans="1:36" x14ac:dyDescent="0.25">
      <c r="A171" s="130">
        <f t="shared" si="10"/>
        <v>1993</v>
      </c>
      <c r="B171" s="130">
        <f t="shared" si="11"/>
        <v>11</v>
      </c>
      <c r="C171" s="329">
        <v>1.4627097413972201</v>
      </c>
      <c r="D171" s="94"/>
      <c r="E171" s="94">
        <v>143.010907360684</v>
      </c>
      <c r="F171" s="94"/>
      <c r="G171" s="94">
        <v>5523.3503973802199</v>
      </c>
      <c r="H171" s="94">
        <v>5646.6027881385799</v>
      </c>
      <c r="I171" s="94"/>
      <c r="J171" s="94">
        <v>377529.99837470002</v>
      </c>
      <c r="K171" s="94">
        <v>29.637571716656002</v>
      </c>
      <c r="L171" s="94">
        <v>9675.7371592453601</v>
      </c>
      <c r="M171" s="94"/>
      <c r="N171" s="94">
        <v>115.13217384209101</v>
      </c>
      <c r="O171" s="94">
        <v>1.0448631251714999</v>
      </c>
      <c r="P171" s="94">
        <v>418141.04059862799</v>
      </c>
      <c r="Q171" s="94"/>
      <c r="R171" s="377"/>
      <c r="S171" s="94">
        <v>289.90836878542399</v>
      </c>
      <c r="T171" s="94">
        <v>130.95005838063901</v>
      </c>
      <c r="U171" s="94">
        <v>125310.96004676601</v>
      </c>
      <c r="V171" s="94">
        <v>66.499028414465002</v>
      </c>
      <c r="W171" s="94">
        <v>142.88915990369901</v>
      </c>
      <c r="X171" s="94">
        <v>485363.19392771198</v>
      </c>
      <c r="Y171" s="94">
        <v>8669.9256291247893</v>
      </c>
      <c r="Z171" s="94">
        <v>25483.255675196899</v>
      </c>
      <c r="AA171" s="94">
        <v>82.514383728202901</v>
      </c>
      <c r="AB171" s="94">
        <v>47.786747190663903</v>
      </c>
      <c r="AC171" s="94">
        <v>81.175445363592303</v>
      </c>
      <c r="AD171" s="94">
        <v>6.9961124022521997</v>
      </c>
      <c r="AE171" s="94"/>
      <c r="AF171" s="94"/>
      <c r="AG171" s="377"/>
      <c r="AH171" s="377"/>
      <c r="AI171" s="377"/>
      <c r="AJ171" s="381"/>
    </row>
    <row r="172" spans="1:36" x14ac:dyDescent="0.25">
      <c r="A172" s="130">
        <f t="shared" si="10"/>
        <v>1993</v>
      </c>
      <c r="B172" s="130">
        <f t="shared" si="11"/>
        <v>12</v>
      </c>
      <c r="C172" s="329">
        <v>1.4649471912098899</v>
      </c>
      <c r="D172" s="94">
        <f>AVERAGE(C161:C172)</f>
        <v>1.4478768608125592</v>
      </c>
      <c r="E172" s="94">
        <v>143.21133002356399</v>
      </c>
      <c r="F172" s="94">
        <f>AVERAGE(E161:E172)</f>
        <v>130.12847348224906</v>
      </c>
      <c r="G172" s="94">
        <v>5530.4910923815696</v>
      </c>
      <c r="H172" s="94">
        <v>5664.8081764156404</v>
      </c>
      <c r="I172" s="94">
        <f>AVERAGE(H161:H172)</f>
        <v>5567.958450460831</v>
      </c>
      <c r="J172" s="94">
        <v>378229.99702191498</v>
      </c>
      <c r="K172" s="94">
        <v>29.663574603265801</v>
      </c>
      <c r="L172" s="94">
        <v>9703.2367744294897</v>
      </c>
      <c r="M172" s="94">
        <f>AVERAGE(L161:L172)</f>
        <v>9536.2312524572444</v>
      </c>
      <c r="N172" s="94">
        <v>112.814054213082</v>
      </c>
      <c r="O172" s="94">
        <v>1.0419915900249901</v>
      </c>
      <c r="P172" s="94">
        <v>419262.61508383002</v>
      </c>
      <c r="Q172" s="94">
        <f>AVERAGE(P161:P172)</f>
        <v>415687.21934098238</v>
      </c>
      <c r="R172" s="377">
        <f>AVERAGE(K161:K172)</f>
        <v>29.707042511044488</v>
      </c>
      <c r="S172" s="94">
        <v>272.50344011810398</v>
      </c>
      <c r="T172" s="94">
        <v>131.62172927424101</v>
      </c>
      <c r="U172" s="94">
        <v>125663.611519217</v>
      </c>
      <c r="V172" s="94">
        <v>66.467015755204599</v>
      </c>
      <c r="W172" s="94">
        <v>143.222329057606</v>
      </c>
      <c r="X172" s="94">
        <v>487045.95279062499</v>
      </c>
      <c r="Y172" s="94">
        <v>8713.8302185352204</v>
      </c>
      <c r="Z172" s="94">
        <v>26012.327421170499</v>
      </c>
      <c r="AA172" s="94">
        <v>82.531320539171006</v>
      </c>
      <c r="AB172" s="94">
        <v>47.720140786478098</v>
      </c>
      <c r="AC172" s="94">
        <v>81.275842941230906</v>
      </c>
      <c r="AD172" s="94">
        <v>6.9966886558309298</v>
      </c>
      <c r="AE172" s="94">
        <f>AVERAGE(AD161:AD172)</f>
        <v>7.1974717826176002</v>
      </c>
      <c r="AF172" s="94">
        <f>AVERAGE(X161:X172)</f>
        <v>478014.69106589374</v>
      </c>
      <c r="AG172" s="377">
        <f>AVERAGE(O161:O172)</f>
        <v>1.0414949445103159</v>
      </c>
      <c r="AH172" s="377">
        <f>AVERAGE(S161:S172)</f>
        <v>260.25306701854885</v>
      </c>
      <c r="AI172" s="377">
        <f>AVERAGE(U161:U172)</f>
        <v>120720.51930677633</v>
      </c>
      <c r="AJ172" s="381">
        <f>AVERAGE(G161:G172)</f>
        <v>5487.149774684337</v>
      </c>
    </row>
    <row r="173" spans="1:36" x14ac:dyDescent="0.25">
      <c r="A173" s="130">
        <f>A161+1</f>
        <v>1994</v>
      </c>
      <c r="B173" s="130">
        <f>B161</f>
        <v>1</v>
      </c>
      <c r="C173" s="329">
        <v>1.4670000000000001</v>
      </c>
      <c r="D173" s="94"/>
      <c r="E173" s="94">
        <v>141.57963749861699</v>
      </c>
      <c r="F173" s="94"/>
      <c r="G173" s="94">
        <v>5538.1189999999997</v>
      </c>
      <c r="H173" s="94">
        <v>5684.9333333333298</v>
      </c>
      <c r="I173" s="94"/>
      <c r="J173" s="94">
        <v>379482.34132167802</v>
      </c>
      <c r="K173" s="94">
        <v>29.725610510069501</v>
      </c>
      <c r="L173" s="94">
        <v>9737.6</v>
      </c>
      <c r="M173" s="94"/>
      <c r="N173" s="94">
        <v>111.066666666667</v>
      </c>
      <c r="O173" s="94">
        <v>1.0373333333329999</v>
      </c>
      <c r="P173" s="94">
        <v>420936.31336156902</v>
      </c>
      <c r="Q173" s="94"/>
      <c r="R173" s="377"/>
      <c r="S173" s="94">
        <v>262.39999999999998</v>
      </c>
      <c r="T173" s="94">
        <v>130.326169997368</v>
      </c>
      <c r="U173" s="94">
        <v>125681.305189281</v>
      </c>
      <c r="V173" s="94">
        <v>66.502199809302795</v>
      </c>
      <c r="W173" s="94">
        <v>143.495907252065</v>
      </c>
      <c r="X173" s="94">
        <v>489079.60082771297</v>
      </c>
      <c r="Y173" s="94">
        <v>8724.1980048505593</v>
      </c>
      <c r="Z173" s="94">
        <v>26170.118646131901</v>
      </c>
      <c r="AA173" s="94">
        <v>82.699734259398298</v>
      </c>
      <c r="AB173" s="94">
        <v>47.705953979424201</v>
      </c>
      <c r="AC173" s="94">
        <v>81.471366666666995</v>
      </c>
      <c r="AD173" s="94">
        <v>6.9828779736683604</v>
      </c>
      <c r="AE173" s="94"/>
      <c r="AF173" s="94"/>
      <c r="AG173" s="377"/>
      <c r="AH173" s="377"/>
      <c r="AI173" s="377"/>
      <c r="AJ173" s="381"/>
    </row>
    <row r="174" spans="1:36" x14ac:dyDescent="0.25">
      <c r="A174" s="130">
        <f t="shared" si="10"/>
        <v>1994</v>
      </c>
      <c r="B174" s="130">
        <f t="shared" si="11"/>
        <v>2</v>
      </c>
      <c r="C174" s="329">
        <v>1.4692446474257701</v>
      </c>
      <c r="D174" s="94"/>
      <c r="E174" s="94">
        <v>138.92445897264099</v>
      </c>
      <c r="F174" s="94"/>
      <c r="G174" s="94">
        <v>5546.4114967102596</v>
      </c>
      <c r="H174" s="94">
        <v>5707.16786739689</v>
      </c>
      <c r="I174" s="94"/>
      <c r="J174" s="94">
        <v>381426.33559330401</v>
      </c>
      <c r="K174" s="94">
        <v>29.8277446051525</v>
      </c>
      <c r="L174" s="94">
        <v>9784.3774792660606</v>
      </c>
      <c r="M174" s="94"/>
      <c r="N174" s="94">
        <v>110.983607704284</v>
      </c>
      <c r="O174" s="94">
        <v>1.03261702387403</v>
      </c>
      <c r="P174" s="94">
        <v>423198.946584091</v>
      </c>
      <c r="Q174" s="94"/>
      <c r="R174" s="377"/>
      <c r="S174" s="94">
        <v>269.95822206147801</v>
      </c>
      <c r="T174" s="94">
        <v>127.456900053005</v>
      </c>
      <c r="U174" s="94">
        <v>125559.463123148</v>
      </c>
      <c r="V174" s="94">
        <v>66.704233102125698</v>
      </c>
      <c r="W174" s="94">
        <v>143.727061511534</v>
      </c>
      <c r="X174" s="94">
        <v>491643.34285420697</v>
      </c>
      <c r="Y174" s="94">
        <v>8651.7117439523608</v>
      </c>
      <c r="Z174" s="94">
        <v>25665.547468275101</v>
      </c>
      <c r="AA174" s="94">
        <v>83.081463847497005</v>
      </c>
      <c r="AB174" s="94">
        <v>47.903767134130298</v>
      </c>
      <c r="AC174" s="94">
        <v>81.860132199601907</v>
      </c>
      <c r="AD174" s="94">
        <v>6.9377209946682799</v>
      </c>
      <c r="AE174" s="94"/>
      <c r="AF174" s="94"/>
      <c r="AG174" s="377"/>
      <c r="AH174" s="377"/>
      <c r="AI174" s="377"/>
      <c r="AJ174" s="381"/>
    </row>
    <row r="175" spans="1:36" x14ac:dyDescent="0.25">
      <c r="A175" s="130">
        <f t="shared" si="10"/>
        <v>1994</v>
      </c>
      <c r="B175" s="130">
        <f t="shared" si="11"/>
        <v>3</v>
      </c>
      <c r="C175" s="329">
        <v>1.4717400278419901</v>
      </c>
      <c r="D175" s="94"/>
      <c r="E175" s="94">
        <v>136.743404003308</v>
      </c>
      <c r="F175" s="94"/>
      <c r="G175" s="94">
        <v>5554.4166186313096</v>
      </c>
      <c r="H175" s="94">
        <v>5728.0173558397801</v>
      </c>
      <c r="I175" s="94"/>
      <c r="J175" s="94">
        <v>383362.23214019003</v>
      </c>
      <c r="K175" s="94">
        <v>29.926282696900401</v>
      </c>
      <c r="L175" s="94">
        <v>9829.6088015345595</v>
      </c>
      <c r="M175" s="94"/>
      <c r="N175" s="94">
        <v>112.227974628834</v>
      </c>
      <c r="O175" s="94">
        <v>1.0302426281610799</v>
      </c>
      <c r="P175" s="94">
        <v>425335.54375208</v>
      </c>
      <c r="Q175" s="94"/>
      <c r="R175" s="377"/>
      <c r="S175" s="94">
        <v>284.09441269355801</v>
      </c>
      <c r="T175" s="94">
        <v>124.869835360756</v>
      </c>
      <c r="U175" s="94">
        <v>125567.383261079</v>
      </c>
      <c r="V175" s="94">
        <v>66.978773767377007</v>
      </c>
      <c r="W175" s="94">
        <v>143.93958636734999</v>
      </c>
      <c r="X175" s="94">
        <v>493990.84477339999</v>
      </c>
      <c r="Y175" s="94">
        <v>8546.9857738901192</v>
      </c>
      <c r="Z175" s="94">
        <v>24952.043429704401</v>
      </c>
      <c r="AA175" s="94">
        <v>83.522778384869298</v>
      </c>
      <c r="AB175" s="94">
        <v>48.213118694098</v>
      </c>
      <c r="AC175" s="94">
        <v>82.2789219008815</v>
      </c>
      <c r="AD175" s="94">
        <v>6.8711616853475999</v>
      </c>
      <c r="AE175" s="94"/>
      <c r="AF175" s="94"/>
      <c r="AG175" s="377"/>
      <c r="AH175" s="377"/>
      <c r="AI175" s="377"/>
      <c r="AJ175" s="381"/>
    </row>
    <row r="176" spans="1:36" x14ac:dyDescent="0.25">
      <c r="A176" s="130">
        <f t="shared" si="10"/>
        <v>1994</v>
      </c>
      <c r="B176" s="130">
        <f t="shared" si="11"/>
        <v>4</v>
      </c>
      <c r="C176" s="329">
        <v>1.4753333333330001</v>
      </c>
      <c r="D176" s="94"/>
      <c r="E176" s="94">
        <v>135.89513673574999</v>
      </c>
      <c r="F176" s="94"/>
      <c r="G176" s="94">
        <v>5563.67138671875</v>
      </c>
      <c r="H176" s="94">
        <v>5750.3</v>
      </c>
      <c r="I176" s="94"/>
      <c r="J176" s="94">
        <v>385088.69767299597</v>
      </c>
      <c r="K176" s="94">
        <v>30.001935549012199</v>
      </c>
      <c r="L176" s="94">
        <v>9870.7000000000007</v>
      </c>
      <c r="M176" s="94"/>
      <c r="N176" s="94">
        <v>114.666666666667</v>
      </c>
      <c r="O176" s="94">
        <v>1.032</v>
      </c>
      <c r="P176" s="94">
        <v>427210.881141769</v>
      </c>
      <c r="Q176" s="94"/>
      <c r="R176" s="377"/>
      <c r="S176" s="94">
        <v>294.5</v>
      </c>
      <c r="T176" s="94">
        <v>123.796622055377</v>
      </c>
      <c r="U176" s="94">
        <v>125987.198806168</v>
      </c>
      <c r="V176" s="94">
        <v>67.289245727164896</v>
      </c>
      <c r="W176" s="94">
        <v>144.228005562253</v>
      </c>
      <c r="X176" s="94">
        <v>495977.37734098098</v>
      </c>
      <c r="Y176" s="94">
        <v>8443.7039967938108</v>
      </c>
      <c r="Z176" s="94">
        <v>24376.694304703698</v>
      </c>
      <c r="AA176" s="94">
        <v>83.982436439218603</v>
      </c>
      <c r="AB176" s="94">
        <v>48.590286271408999</v>
      </c>
      <c r="AC176" s="94">
        <v>82.655699999999996</v>
      </c>
      <c r="AD176" s="94">
        <v>6.7746337109958397</v>
      </c>
      <c r="AE176" s="94"/>
      <c r="AF176" s="94"/>
      <c r="AG176" s="377"/>
      <c r="AH176" s="377"/>
      <c r="AI176" s="377"/>
      <c r="AJ176" s="381"/>
    </row>
    <row r="177" spans="1:36" x14ac:dyDescent="0.25">
      <c r="A177" s="130">
        <f t="shared" si="10"/>
        <v>1994</v>
      </c>
      <c r="B177" s="130">
        <f t="shared" si="11"/>
        <v>5</v>
      </c>
      <c r="C177" s="329">
        <v>1.47976874904915</v>
      </c>
      <c r="D177" s="94"/>
      <c r="E177" s="94">
        <v>137.47256834135499</v>
      </c>
      <c r="F177" s="94"/>
      <c r="G177" s="94">
        <v>5572.8851781943304</v>
      </c>
      <c r="H177" s="94">
        <v>5769.8833908291999</v>
      </c>
      <c r="I177" s="94"/>
      <c r="J177" s="94">
        <v>385930.50011667499</v>
      </c>
      <c r="K177" s="94">
        <v>30.0151547571649</v>
      </c>
      <c r="L177" s="94">
        <v>9893.4892138170508</v>
      </c>
      <c r="M177" s="94"/>
      <c r="N177" s="94">
        <v>117.635842120451</v>
      </c>
      <c r="O177" s="94">
        <v>1.0393112689856401</v>
      </c>
      <c r="P177" s="94">
        <v>428144.99658743298</v>
      </c>
      <c r="Q177" s="94"/>
      <c r="R177" s="377"/>
      <c r="S177" s="94">
        <v>290.23924052345899</v>
      </c>
      <c r="T177" s="94">
        <v>125.67985087036899</v>
      </c>
      <c r="U177" s="94">
        <v>126978.848197785</v>
      </c>
      <c r="V177" s="94">
        <v>67.524699094926504</v>
      </c>
      <c r="W177" s="94">
        <v>144.58989275689899</v>
      </c>
      <c r="X177" s="94">
        <v>496884.24441810901</v>
      </c>
      <c r="Y177" s="94">
        <v>8394.5467351914795</v>
      </c>
      <c r="Z177" s="94">
        <v>24389.962498615201</v>
      </c>
      <c r="AA177" s="94">
        <v>84.292624906213405</v>
      </c>
      <c r="AB177" s="94">
        <v>48.907481022691897</v>
      </c>
      <c r="AC177" s="94">
        <v>82.825321868359694</v>
      </c>
      <c r="AD177" s="94">
        <v>6.6635031330032302</v>
      </c>
      <c r="AE177" s="94"/>
      <c r="AF177" s="94"/>
      <c r="AG177" s="377"/>
      <c r="AH177" s="377"/>
      <c r="AI177" s="377"/>
      <c r="AJ177" s="381"/>
    </row>
    <row r="178" spans="1:36" x14ac:dyDescent="0.25">
      <c r="A178" s="130">
        <f t="shared" si="10"/>
        <v>1994</v>
      </c>
      <c r="B178" s="130">
        <f t="shared" si="11"/>
        <v>6</v>
      </c>
      <c r="C178" s="329">
        <v>1.48469947529524</v>
      </c>
      <c r="D178" s="94"/>
      <c r="E178" s="94">
        <v>140.41370186536099</v>
      </c>
      <c r="F178" s="94"/>
      <c r="G178" s="94">
        <v>5582.7073395699699</v>
      </c>
      <c r="H178" s="94">
        <v>5788.7477329339599</v>
      </c>
      <c r="I178" s="94"/>
      <c r="J178" s="94">
        <v>386348.59780927299</v>
      </c>
      <c r="K178" s="94">
        <v>29.995918010322999</v>
      </c>
      <c r="L178" s="94">
        <v>9908.7854984980404</v>
      </c>
      <c r="M178" s="94"/>
      <c r="N178" s="94">
        <v>120.607090387455</v>
      </c>
      <c r="O178" s="94">
        <v>1.0494737378008201</v>
      </c>
      <c r="P178" s="94">
        <v>428622.78581888101</v>
      </c>
      <c r="Q178" s="94"/>
      <c r="R178" s="377"/>
      <c r="S178" s="94">
        <v>278.90147206653103</v>
      </c>
      <c r="T178" s="94">
        <v>129.12928892942301</v>
      </c>
      <c r="U178" s="94">
        <v>128352.843421888</v>
      </c>
      <c r="V178" s="94">
        <v>67.722149536201499</v>
      </c>
      <c r="W178" s="94">
        <v>145.000504213554</v>
      </c>
      <c r="X178" s="94">
        <v>497359.06314897299</v>
      </c>
      <c r="Y178" s="94">
        <v>8362.5796207950607</v>
      </c>
      <c r="Z178" s="94">
        <v>24776.9735086869</v>
      </c>
      <c r="AA178" s="94">
        <v>84.4836818472603</v>
      </c>
      <c r="AB178" s="94">
        <v>49.210305589412997</v>
      </c>
      <c r="AC178" s="94">
        <v>82.905766672055094</v>
      </c>
      <c r="AD178" s="94">
        <v>6.5336967643367601</v>
      </c>
      <c r="AE178" s="94"/>
      <c r="AF178" s="94"/>
      <c r="AG178" s="377"/>
      <c r="AH178" s="377"/>
      <c r="AI178" s="377"/>
      <c r="AJ178" s="381"/>
    </row>
    <row r="179" spans="1:36" x14ac:dyDescent="0.25">
      <c r="A179" s="130">
        <f t="shared" si="10"/>
        <v>1994</v>
      </c>
      <c r="B179" s="130">
        <f t="shared" si="11"/>
        <v>7</v>
      </c>
      <c r="C179" s="329">
        <v>1.4890000000000001</v>
      </c>
      <c r="D179" s="94"/>
      <c r="E179" s="94">
        <v>142.90352670321701</v>
      </c>
      <c r="F179" s="94"/>
      <c r="G179" s="94">
        <v>5592.5820000000003</v>
      </c>
      <c r="H179" s="94">
        <v>5806.8</v>
      </c>
      <c r="I179" s="94"/>
      <c r="J179" s="94">
        <v>386912.40649627201</v>
      </c>
      <c r="K179" s="94">
        <v>29.987518784005701</v>
      </c>
      <c r="L179" s="94">
        <v>9928.9</v>
      </c>
      <c r="M179" s="94"/>
      <c r="N179" s="94">
        <v>122.633333333333</v>
      </c>
      <c r="O179" s="94">
        <v>1.057666666667</v>
      </c>
      <c r="P179" s="94">
        <v>429225.52409365802</v>
      </c>
      <c r="Q179" s="94"/>
      <c r="R179" s="377"/>
      <c r="S179" s="94">
        <v>273.10000000000002</v>
      </c>
      <c r="T179" s="94">
        <v>131.79831911734601</v>
      </c>
      <c r="U179" s="94">
        <v>129666.70211350299</v>
      </c>
      <c r="V179" s="94">
        <v>67.913424614795503</v>
      </c>
      <c r="W179" s="94">
        <v>145.36666525420199</v>
      </c>
      <c r="X179" s="94">
        <v>498184.77681103197</v>
      </c>
      <c r="Y179" s="94">
        <v>8299.2587677578103</v>
      </c>
      <c r="Z179" s="94">
        <v>25159.043504847301</v>
      </c>
      <c r="AA179" s="94">
        <v>84.582825447644893</v>
      </c>
      <c r="AB179" s="94">
        <v>49.530466176689799</v>
      </c>
      <c r="AC179" s="94">
        <v>83.048866666666996</v>
      </c>
      <c r="AD179" s="94">
        <v>6.3962510287519398</v>
      </c>
      <c r="AE179" s="94"/>
      <c r="AF179" s="94"/>
      <c r="AG179" s="377"/>
      <c r="AH179" s="377"/>
      <c r="AI179" s="377"/>
      <c r="AJ179" s="381"/>
    </row>
    <row r="180" spans="1:36" x14ac:dyDescent="0.25">
      <c r="A180" s="130">
        <f t="shared" si="10"/>
        <v>1994</v>
      </c>
      <c r="B180" s="130">
        <f t="shared" si="11"/>
        <v>8</v>
      </c>
      <c r="C180" s="329">
        <v>1.49236964390112</v>
      </c>
      <c r="D180" s="94"/>
      <c r="E180" s="94">
        <v>143.73065785502999</v>
      </c>
      <c r="F180" s="94"/>
      <c r="G180" s="94">
        <v>5603.2596662578399</v>
      </c>
      <c r="H180" s="94">
        <v>5826.0632999455202</v>
      </c>
      <c r="I180" s="94"/>
      <c r="J180" s="94">
        <v>388152.829229436</v>
      </c>
      <c r="K180" s="94">
        <v>30.025259609189099</v>
      </c>
      <c r="L180" s="94">
        <v>9964.5250179774703</v>
      </c>
      <c r="M180" s="94"/>
      <c r="N180" s="94">
        <v>123.26649102066899</v>
      </c>
      <c r="O180" s="94">
        <v>1.0612032401127101</v>
      </c>
      <c r="P180" s="94">
        <v>430516.00152390503</v>
      </c>
      <c r="Q180" s="94"/>
      <c r="R180" s="377"/>
      <c r="S180" s="94">
        <v>280.63153481738698</v>
      </c>
      <c r="T180" s="94">
        <v>132.20413832868499</v>
      </c>
      <c r="U180" s="94">
        <v>130692.717659374</v>
      </c>
      <c r="V180" s="94">
        <v>68.150942223018802</v>
      </c>
      <c r="W180" s="94">
        <v>145.66854155536299</v>
      </c>
      <c r="X180" s="94">
        <v>499964.570292991</v>
      </c>
      <c r="Y180" s="94">
        <v>8165.21795336378</v>
      </c>
      <c r="Z180" s="94">
        <v>25280.963858867399</v>
      </c>
      <c r="AA180" s="94">
        <v>84.649189120933301</v>
      </c>
      <c r="AB180" s="94">
        <v>49.925726862671198</v>
      </c>
      <c r="AC180" s="94">
        <v>83.374253620520406</v>
      </c>
      <c r="AD180" s="94">
        <v>6.2454015795282896</v>
      </c>
      <c r="AE180" s="94"/>
      <c r="AF180" s="94"/>
      <c r="AG180" s="377"/>
      <c r="AH180" s="377"/>
      <c r="AI180" s="377"/>
      <c r="AJ180" s="381"/>
    </row>
    <row r="181" spans="1:36" x14ac:dyDescent="0.25">
      <c r="A181" s="130">
        <f t="shared" si="10"/>
        <v>1994</v>
      </c>
      <c r="B181" s="130">
        <f t="shared" si="11"/>
        <v>9</v>
      </c>
      <c r="C181" s="329">
        <v>1.4950664446847599</v>
      </c>
      <c r="D181" s="94"/>
      <c r="E181" s="94">
        <v>142.65509095099799</v>
      </c>
      <c r="F181" s="94"/>
      <c r="G181" s="94">
        <v>5614.5559073273598</v>
      </c>
      <c r="H181" s="94">
        <v>5845.3720227823896</v>
      </c>
      <c r="I181" s="94"/>
      <c r="J181" s="94">
        <v>390048.60924112698</v>
      </c>
      <c r="K181" s="94">
        <v>30.114619675404299</v>
      </c>
      <c r="L181" s="94">
        <v>10006.723105467399</v>
      </c>
      <c r="M181" s="94"/>
      <c r="N181" s="94">
        <v>122.639517123969</v>
      </c>
      <c r="O181" s="94">
        <v>1.06087974969247</v>
      </c>
      <c r="P181" s="94">
        <v>432552.69084064401</v>
      </c>
      <c r="Q181" s="94"/>
      <c r="R181" s="377"/>
      <c r="S181" s="94">
        <v>293.45012343692702</v>
      </c>
      <c r="T181" s="94">
        <v>130.74597624780699</v>
      </c>
      <c r="U181" s="94">
        <v>131276.82136651699</v>
      </c>
      <c r="V181" s="94">
        <v>68.441955763884096</v>
      </c>
      <c r="W181" s="94">
        <v>145.948544257988</v>
      </c>
      <c r="X181" s="94">
        <v>502045.939105022</v>
      </c>
      <c r="Y181" s="94">
        <v>7996.0329677878499</v>
      </c>
      <c r="Z181" s="94">
        <v>25192.701143669201</v>
      </c>
      <c r="AA181" s="94">
        <v>84.776742653990098</v>
      </c>
      <c r="AB181" s="94">
        <v>50.355597094427701</v>
      </c>
      <c r="AC181" s="94">
        <v>83.777942631138998</v>
      </c>
      <c r="AD181" s="94">
        <v>6.0914911934677498</v>
      </c>
      <c r="AE181" s="94"/>
      <c r="AF181" s="94"/>
      <c r="AG181" s="377"/>
      <c r="AH181" s="377"/>
      <c r="AI181" s="377"/>
      <c r="AJ181" s="381"/>
    </row>
    <row r="182" spans="1:36" x14ac:dyDescent="0.25">
      <c r="A182" s="130">
        <f t="shared" si="10"/>
        <v>1994</v>
      </c>
      <c r="B182" s="130">
        <f t="shared" si="11"/>
        <v>10</v>
      </c>
      <c r="C182" s="329">
        <v>1.497666666667</v>
      </c>
      <c r="D182" s="94"/>
      <c r="E182" s="94">
        <v>139.97084053717199</v>
      </c>
      <c r="F182" s="94"/>
      <c r="G182" s="94">
        <v>5626.2169999999996</v>
      </c>
      <c r="H182" s="94">
        <v>5863.2333333333299</v>
      </c>
      <c r="I182" s="94"/>
      <c r="J182" s="94">
        <v>392377.03714832198</v>
      </c>
      <c r="K182" s="94">
        <v>30.247158128140299</v>
      </c>
      <c r="L182" s="94">
        <v>10041.6</v>
      </c>
      <c r="M182" s="94"/>
      <c r="N182" s="94">
        <v>121.23333333333299</v>
      </c>
      <c r="O182" s="94">
        <v>1.0589999999999999</v>
      </c>
      <c r="P182" s="94">
        <v>435192.65602629998</v>
      </c>
      <c r="Q182" s="94"/>
      <c r="R182" s="377"/>
      <c r="S182" s="94">
        <v>299</v>
      </c>
      <c r="T182" s="94">
        <v>128.56759205395201</v>
      </c>
      <c r="U182" s="94">
        <v>131370.76631582901</v>
      </c>
      <c r="V182" s="94">
        <v>68.780625572059293</v>
      </c>
      <c r="W182" s="94">
        <v>146.274921335492</v>
      </c>
      <c r="X182" s="94">
        <v>503464.25671532698</v>
      </c>
      <c r="Y182" s="94">
        <v>7847.8403416892797</v>
      </c>
      <c r="Z182" s="94">
        <v>25051.642795225998</v>
      </c>
      <c r="AA182" s="94">
        <v>85.061785826715393</v>
      </c>
      <c r="AB182" s="94">
        <v>50.759646627917398</v>
      </c>
      <c r="AC182" s="94">
        <v>84.097033333333002</v>
      </c>
      <c r="AD182" s="94">
        <v>5.9458144603132599</v>
      </c>
      <c r="AE182" s="94"/>
      <c r="AF182" s="94"/>
      <c r="AG182" s="377"/>
      <c r="AH182" s="377"/>
      <c r="AI182" s="377"/>
      <c r="AJ182" s="381"/>
    </row>
    <row r="183" spans="1:36" x14ac:dyDescent="0.25">
      <c r="A183" s="130">
        <f t="shared" si="10"/>
        <v>1994</v>
      </c>
      <c r="B183" s="130">
        <f t="shared" si="11"/>
        <v>11</v>
      </c>
      <c r="C183" s="329">
        <v>1.5008675055270999</v>
      </c>
      <c r="D183" s="94"/>
      <c r="E183" s="94">
        <v>135.75372562625901</v>
      </c>
      <c r="F183" s="94"/>
      <c r="G183" s="94">
        <v>5639.0318536720397</v>
      </c>
      <c r="H183" s="94">
        <v>5880.2282241758503</v>
      </c>
      <c r="I183" s="94"/>
      <c r="J183" s="94">
        <v>395108.669117841</v>
      </c>
      <c r="K183" s="94">
        <v>30.421615833938102</v>
      </c>
      <c r="L183" s="94">
        <v>10062.241981290301</v>
      </c>
      <c r="M183" s="94"/>
      <c r="N183" s="94">
        <v>119.445644592468</v>
      </c>
      <c r="O183" s="94">
        <v>1.0572936149944201</v>
      </c>
      <c r="P183" s="94">
        <v>438468.97083721502</v>
      </c>
      <c r="Q183" s="94"/>
      <c r="R183" s="377"/>
      <c r="S183" s="94">
        <v>289.497342516554</v>
      </c>
      <c r="T183" s="94">
        <v>126.329706280252</v>
      </c>
      <c r="U183" s="94">
        <v>131058.59060794199</v>
      </c>
      <c r="V183" s="94">
        <v>69.181007935960295</v>
      </c>
      <c r="W183" s="94">
        <v>146.722524682944</v>
      </c>
      <c r="X183" s="94">
        <v>503693.09126162401</v>
      </c>
      <c r="Y183" s="94">
        <v>7749.0446655365304</v>
      </c>
      <c r="Z183" s="94">
        <v>24970.400871587801</v>
      </c>
      <c r="AA183" s="94">
        <v>85.574268287907302</v>
      </c>
      <c r="AB183" s="94">
        <v>51.124573833694797</v>
      </c>
      <c r="AC183" s="94">
        <v>84.234824755577094</v>
      </c>
      <c r="AD183" s="94">
        <v>5.8069198069747996</v>
      </c>
      <c r="AE183" s="94"/>
      <c r="AF183" s="94"/>
      <c r="AG183" s="377"/>
      <c r="AH183" s="377"/>
      <c r="AI183" s="377"/>
      <c r="AJ183" s="381"/>
    </row>
    <row r="184" spans="1:36" x14ac:dyDescent="0.25">
      <c r="A184" s="130">
        <f t="shared" si="10"/>
        <v>1994</v>
      </c>
      <c r="B184" s="130">
        <f t="shared" si="11"/>
        <v>12</v>
      </c>
      <c r="C184" s="329">
        <v>1.50448602560185</v>
      </c>
      <c r="D184" s="94">
        <f>AVERAGE(C173:C184)</f>
        <v>1.4856035432772483</v>
      </c>
      <c r="E184" s="94">
        <v>130.82122297142999</v>
      </c>
      <c r="F184" s="94">
        <f>AVERAGE(E173:E184)</f>
        <v>138.90533100509484</v>
      </c>
      <c r="G184" s="94">
        <v>5651.6874121206802</v>
      </c>
      <c r="H184" s="94">
        <v>5895.7459177677001</v>
      </c>
      <c r="I184" s="94">
        <f>AVERAGE(H173:H184)</f>
        <v>5795.5410398614958</v>
      </c>
      <c r="J184" s="94">
        <v>397703.62816609303</v>
      </c>
      <c r="K184" s="94">
        <v>30.591344571750302</v>
      </c>
      <c r="L184" s="94">
        <v>10071.094397166</v>
      </c>
      <c r="M184" s="94">
        <f>AVERAGE(L173:L184)</f>
        <v>9924.9704579180743</v>
      </c>
      <c r="N184" s="94">
        <v>118.151853315438</v>
      </c>
      <c r="O184" s="94">
        <v>1.05643911930805</v>
      </c>
      <c r="P184" s="94">
        <v>441660.725882862</v>
      </c>
      <c r="Q184" s="94">
        <f>AVERAGE(P173:P184)</f>
        <v>430088.83637086721</v>
      </c>
      <c r="R184" s="377">
        <f>AVERAGE(K173:K184)</f>
        <v>30.073346894254197</v>
      </c>
      <c r="S184" s="94">
        <v>273.14653018041702</v>
      </c>
      <c r="T184" s="94">
        <v>124.071956529321</v>
      </c>
      <c r="U184" s="94">
        <v>130919.383125116</v>
      </c>
      <c r="V184" s="94">
        <v>69.553837562650202</v>
      </c>
      <c r="W184" s="94">
        <v>147.21760112294399</v>
      </c>
      <c r="X184" s="94">
        <v>503209.49971162301</v>
      </c>
      <c r="Y184" s="94">
        <v>7696.6606727060398</v>
      </c>
      <c r="Z184" s="94">
        <v>24969.358782848201</v>
      </c>
      <c r="AA184" s="94">
        <v>86.121806398442999</v>
      </c>
      <c r="AB184" s="94">
        <v>51.411292972920201</v>
      </c>
      <c r="AC184" s="94">
        <v>84.192573466433004</v>
      </c>
      <c r="AD184" s="94">
        <v>5.6986467015891904</v>
      </c>
      <c r="AE184" s="94">
        <f>AVERAGE(AD173:AD184)</f>
        <v>6.4123432527204427</v>
      </c>
      <c r="AF184" s="94">
        <f>AVERAGE(X173:X184)</f>
        <v>497958.05060508358</v>
      </c>
      <c r="AG184" s="377">
        <f>AVERAGE(O173:O184)</f>
        <v>1.0477883652441016</v>
      </c>
      <c r="AH184" s="377">
        <f>AVERAGE(S173:S184)</f>
        <v>282.40990652469259</v>
      </c>
      <c r="AI184" s="377">
        <f>AVERAGE(U173:U184)</f>
        <v>128592.66859896919</v>
      </c>
      <c r="AJ184" s="381">
        <f>AVERAGE(G173:G184)</f>
        <v>5590.4620716002109</v>
      </c>
    </row>
    <row r="185" spans="1:36" x14ac:dyDescent="0.25">
      <c r="A185" s="130">
        <f>A173+1</f>
        <v>1995</v>
      </c>
      <c r="B185" s="130">
        <f>B173</f>
        <v>1</v>
      </c>
      <c r="C185" s="329">
        <v>1.5086666666669999</v>
      </c>
      <c r="D185" s="94"/>
      <c r="E185" s="94">
        <v>125.49089191613</v>
      </c>
      <c r="F185" s="94"/>
      <c r="G185" s="94">
        <v>5664.393</v>
      </c>
      <c r="H185" s="94">
        <v>5911.6</v>
      </c>
      <c r="I185" s="94"/>
      <c r="J185" s="94">
        <v>399907.53773179802</v>
      </c>
      <c r="K185" s="94">
        <v>30.724147572526402</v>
      </c>
      <c r="L185" s="94">
        <v>10075.9</v>
      </c>
      <c r="M185" s="94"/>
      <c r="N185" s="94">
        <v>118.133333333333</v>
      </c>
      <c r="O185" s="94">
        <v>1.0566666666669999</v>
      </c>
      <c r="P185" s="94">
        <v>444353.69737588603</v>
      </c>
      <c r="Q185" s="94"/>
      <c r="R185" s="377"/>
      <c r="S185" s="94">
        <v>260.7</v>
      </c>
      <c r="T185" s="94">
        <v>121.31177272030401</v>
      </c>
      <c r="U185" s="94">
        <v>131650.89377571101</v>
      </c>
      <c r="V185" s="94">
        <v>69.843655861273106</v>
      </c>
      <c r="W185" s="94">
        <v>147.72195961547101</v>
      </c>
      <c r="X185" s="94">
        <v>502771.037605013</v>
      </c>
      <c r="Y185" s="94">
        <v>7665.7294323579399</v>
      </c>
      <c r="Z185" s="94">
        <v>25038.437068241499</v>
      </c>
      <c r="AA185" s="94">
        <v>86.521591128532506</v>
      </c>
      <c r="AB185" s="94">
        <v>51.628519593098297</v>
      </c>
      <c r="AC185" s="94">
        <v>84.009333333333004</v>
      </c>
      <c r="AD185" s="94">
        <v>5.6310917403058696</v>
      </c>
      <c r="AE185" s="94"/>
      <c r="AF185" s="94"/>
      <c r="AG185" s="377"/>
      <c r="AH185" s="377"/>
      <c r="AI185" s="377"/>
      <c r="AJ185" s="381"/>
    </row>
    <row r="186" spans="1:36" x14ac:dyDescent="0.25">
      <c r="A186" s="130">
        <f t="shared" ref="A186:A196" si="12">A174+1</f>
        <v>1995</v>
      </c>
      <c r="B186" s="130">
        <f t="shared" ref="B186:B196" si="13">B174</f>
        <v>2</v>
      </c>
      <c r="C186" s="329">
        <v>1.5131391618786301</v>
      </c>
      <c r="D186" s="94"/>
      <c r="E186" s="94">
        <v>120.76145674311999</v>
      </c>
      <c r="F186" s="94"/>
      <c r="G186" s="94">
        <v>5676.2774097244401</v>
      </c>
      <c r="H186" s="94">
        <v>5927.6541106064196</v>
      </c>
      <c r="I186" s="94"/>
      <c r="J186" s="94">
        <v>401338.87480284797</v>
      </c>
      <c r="K186" s="94">
        <v>30.784045077584501</v>
      </c>
      <c r="L186" s="94">
        <v>10082.6897354703</v>
      </c>
      <c r="M186" s="94"/>
      <c r="N186" s="94">
        <v>119.95228421666199</v>
      </c>
      <c r="O186" s="94">
        <v>1.05806536236835</v>
      </c>
      <c r="P186" s="94">
        <v>446005.10194145999</v>
      </c>
      <c r="Q186" s="94"/>
      <c r="R186" s="377"/>
      <c r="S186" s="94">
        <v>261.27242900991899</v>
      </c>
      <c r="T186" s="94">
        <v>118.127961829168</v>
      </c>
      <c r="U186" s="94">
        <v>133675.12728085599</v>
      </c>
      <c r="V186" s="94">
        <v>69.987497081668295</v>
      </c>
      <c r="W186" s="94">
        <v>148.16233102632199</v>
      </c>
      <c r="X186" s="94">
        <v>503013.681728383</v>
      </c>
      <c r="Y186" s="94">
        <v>7640.8296664126601</v>
      </c>
      <c r="Z186" s="94">
        <v>25160.321935599299</v>
      </c>
      <c r="AA186" s="94">
        <v>86.602607506088603</v>
      </c>
      <c r="AB186" s="94">
        <v>51.766626203325302</v>
      </c>
      <c r="AC186" s="94">
        <v>83.730562250613104</v>
      </c>
      <c r="AD186" s="94">
        <v>5.6192893720667199</v>
      </c>
      <c r="AE186" s="94"/>
      <c r="AF186" s="94"/>
      <c r="AG186" s="377"/>
      <c r="AH186" s="377"/>
      <c r="AI186" s="377"/>
      <c r="AJ186" s="381"/>
    </row>
    <row r="187" spans="1:36" x14ac:dyDescent="0.25">
      <c r="A187" s="130">
        <f t="shared" si="12"/>
        <v>1995</v>
      </c>
      <c r="B187" s="130">
        <f t="shared" si="13"/>
        <v>3</v>
      </c>
      <c r="C187" s="329">
        <v>1.51710526593277</v>
      </c>
      <c r="D187" s="94"/>
      <c r="E187" s="94">
        <v>118.306964874738</v>
      </c>
      <c r="F187" s="94"/>
      <c r="G187" s="94">
        <v>5686.5962655030098</v>
      </c>
      <c r="H187" s="94">
        <v>5941.3068571891499</v>
      </c>
      <c r="I187" s="94"/>
      <c r="J187" s="94">
        <v>402210.46505068702</v>
      </c>
      <c r="K187" s="94">
        <v>30.798617487822199</v>
      </c>
      <c r="L187" s="94">
        <v>10093.035452968699</v>
      </c>
      <c r="M187" s="94"/>
      <c r="N187" s="94">
        <v>122.32803459048699</v>
      </c>
      <c r="O187" s="94">
        <v>1.0595503306215901</v>
      </c>
      <c r="P187" s="94">
        <v>446936.52248745901</v>
      </c>
      <c r="Q187" s="94"/>
      <c r="R187" s="377"/>
      <c r="S187" s="94">
        <v>268.476082038779</v>
      </c>
      <c r="T187" s="94">
        <v>116.042239961539</v>
      </c>
      <c r="U187" s="94">
        <v>135914.98302090701</v>
      </c>
      <c r="V187" s="94">
        <v>70.058224032060906</v>
      </c>
      <c r="W187" s="94">
        <v>148.50916476531799</v>
      </c>
      <c r="X187" s="94">
        <v>503733.551431645</v>
      </c>
      <c r="Y187" s="94">
        <v>7622.8218548135601</v>
      </c>
      <c r="Z187" s="94">
        <v>25272.8544595774</v>
      </c>
      <c r="AA187" s="94">
        <v>86.5153886871433</v>
      </c>
      <c r="AB187" s="94">
        <v>51.863204174435097</v>
      </c>
      <c r="AC187" s="94">
        <v>83.4480606097963</v>
      </c>
      <c r="AD187" s="94">
        <v>5.6428417539876001</v>
      </c>
      <c r="AE187" s="94"/>
      <c r="AF187" s="94"/>
      <c r="AG187" s="377"/>
      <c r="AH187" s="377"/>
      <c r="AI187" s="377"/>
      <c r="AJ187" s="381"/>
    </row>
    <row r="188" spans="1:36" x14ac:dyDescent="0.25">
      <c r="A188" s="130">
        <f t="shared" si="12"/>
        <v>1995</v>
      </c>
      <c r="B188" s="130">
        <f t="shared" si="13"/>
        <v>4</v>
      </c>
      <c r="C188" s="329">
        <v>1.5209999999999999</v>
      </c>
      <c r="D188" s="94"/>
      <c r="E188" s="94">
        <v>119.21397495980899</v>
      </c>
      <c r="F188" s="94"/>
      <c r="G188" s="94">
        <v>5698.0739999999996</v>
      </c>
      <c r="H188" s="94">
        <v>5953.9666666666699</v>
      </c>
      <c r="I188" s="94"/>
      <c r="J188" s="94">
        <v>403117.96803690703</v>
      </c>
      <c r="K188" s="94">
        <v>30.8104962779516</v>
      </c>
      <c r="L188" s="94">
        <v>10111.1</v>
      </c>
      <c r="M188" s="94"/>
      <c r="N188" s="94">
        <v>124.466666666667</v>
      </c>
      <c r="O188" s="94">
        <v>1.0603333333330001</v>
      </c>
      <c r="P188" s="94">
        <v>447919.14357682603</v>
      </c>
      <c r="Q188" s="94"/>
      <c r="R188" s="377"/>
      <c r="S188" s="94">
        <v>275.5</v>
      </c>
      <c r="T188" s="94">
        <v>116.216621944992</v>
      </c>
      <c r="U188" s="94">
        <v>137775.529671111</v>
      </c>
      <c r="V188" s="94">
        <v>70.175446597106202</v>
      </c>
      <c r="W188" s="94">
        <v>148.85625102825099</v>
      </c>
      <c r="X188" s="94">
        <v>504816.11793344002</v>
      </c>
      <c r="Y188" s="94">
        <v>7611.1342999530998</v>
      </c>
      <c r="Z188" s="94">
        <v>25344.680314197401</v>
      </c>
      <c r="AA188" s="94">
        <v>86.436347757379096</v>
      </c>
      <c r="AB188" s="94">
        <v>51.9942839217182</v>
      </c>
      <c r="AC188" s="94">
        <v>83.161799999999999</v>
      </c>
      <c r="AD188" s="94">
        <v>5.6850530447583596</v>
      </c>
      <c r="AE188" s="94"/>
      <c r="AF188" s="94"/>
      <c r="AG188" s="377"/>
      <c r="AH188" s="377"/>
      <c r="AI188" s="377"/>
      <c r="AJ188" s="381"/>
    </row>
    <row r="189" spans="1:36" x14ac:dyDescent="0.25">
      <c r="A189" s="130">
        <f t="shared" si="12"/>
        <v>1995</v>
      </c>
      <c r="B189" s="130">
        <f t="shared" si="13"/>
        <v>5</v>
      </c>
      <c r="C189" s="329">
        <v>1.5239854148060801</v>
      </c>
      <c r="D189" s="94"/>
      <c r="E189" s="94">
        <v>124.47634888693899</v>
      </c>
      <c r="F189" s="94"/>
      <c r="G189" s="94">
        <v>5709.6140150326601</v>
      </c>
      <c r="H189" s="94">
        <v>5963.0813033371996</v>
      </c>
      <c r="I189" s="94"/>
      <c r="J189" s="94">
        <v>404262.69341163902</v>
      </c>
      <c r="K189" s="94">
        <v>30.8478149066874</v>
      </c>
      <c r="L189" s="94">
        <v>10136.181004477899</v>
      </c>
      <c r="M189" s="94"/>
      <c r="N189" s="94">
        <v>125.044951861158</v>
      </c>
      <c r="O189" s="94">
        <v>1.05933023829228</v>
      </c>
      <c r="P189" s="94">
        <v>449255.74560544902</v>
      </c>
      <c r="Q189" s="94"/>
      <c r="R189" s="377"/>
      <c r="S189" s="94">
        <v>275.50383234690901</v>
      </c>
      <c r="T189" s="94">
        <v>119.766604730822</v>
      </c>
      <c r="U189" s="94">
        <v>138182.55531412701</v>
      </c>
      <c r="V189" s="94">
        <v>70.406294304114596</v>
      </c>
      <c r="W189" s="94">
        <v>149.173427960281</v>
      </c>
      <c r="X189" s="94">
        <v>505942.49859564297</v>
      </c>
      <c r="Y189" s="94">
        <v>7611.6822810413796</v>
      </c>
      <c r="Z189" s="94">
        <v>25326.706167349501</v>
      </c>
      <c r="AA189" s="94">
        <v>86.521604734390095</v>
      </c>
      <c r="AB189" s="94">
        <v>52.194389597994999</v>
      </c>
      <c r="AC189" s="94">
        <v>82.958998860858003</v>
      </c>
      <c r="AD189" s="94">
        <v>5.7225141904971597</v>
      </c>
      <c r="AE189" s="94"/>
      <c r="AF189" s="94"/>
      <c r="AG189" s="377"/>
      <c r="AH189" s="377"/>
      <c r="AI189" s="377"/>
      <c r="AJ189" s="381"/>
    </row>
    <row r="190" spans="1:36" x14ac:dyDescent="0.25">
      <c r="A190" s="130">
        <f t="shared" si="12"/>
        <v>1995</v>
      </c>
      <c r="B190" s="130">
        <f t="shared" si="13"/>
        <v>6</v>
      </c>
      <c r="C190" s="329">
        <v>1.5264808931107701</v>
      </c>
      <c r="D190" s="94"/>
      <c r="E190" s="94">
        <v>131.67782960288</v>
      </c>
      <c r="F190" s="94"/>
      <c r="G190" s="94">
        <v>5721.8413017596404</v>
      </c>
      <c r="H190" s="94">
        <v>5972.0413037456801</v>
      </c>
      <c r="I190" s="94"/>
      <c r="J190" s="94">
        <v>405722.86524714698</v>
      </c>
      <c r="K190" s="94">
        <v>30.906698638087299</v>
      </c>
      <c r="L190" s="94">
        <v>10166.986793431601</v>
      </c>
      <c r="M190" s="94"/>
      <c r="N190" s="94">
        <v>124.271907635715</v>
      </c>
      <c r="O190" s="94">
        <v>1.0563485116701801</v>
      </c>
      <c r="P190" s="94">
        <v>450938.642894538</v>
      </c>
      <c r="Q190" s="94"/>
      <c r="R190" s="377"/>
      <c r="S190" s="94">
        <v>272.60689264097903</v>
      </c>
      <c r="T190" s="94">
        <v>124.91449958160401</v>
      </c>
      <c r="U190" s="94">
        <v>137573.99392435001</v>
      </c>
      <c r="V190" s="94">
        <v>70.743678481695596</v>
      </c>
      <c r="W190" s="94">
        <v>149.49682307691401</v>
      </c>
      <c r="X190" s="94">
        <v>507218.544574361</v>
      </c>
      <c r="Y190" s="94">
        <v>7629.8559309247403</v>
      </c>
      <c r="Z190" s="94">
        <v>25266.9347502741</v>
      </c>
      <c r="AA190" s="94">
        <v>86.722317033823799</v>
      </c>
      <c r="AB190" s="94">
        <v>52.505101853399701</v>
      </c>
      <c r="AC190" s="94">
        <v>82.825117245164193</v>
      </c>
      <c r="AD190" s="94">
        <v>5.7453175546775297</v>
      </c>
      <c r="AE190" s="94"/>
      <c r="AF190" s="94"/>
      <c r="AG190" s="377"/>
      <c r="AH190" s="377"/>
      <c r="AI190" s="377"/>
      <c r="AJ190" s="381"/>
    </row>
    <row r="191" spans="1:36" x14ac:dyDescent="0.25">
      <c r="A191" s="130">
        <f t="shared" si="12"/>
        <v>1995</v>
      </c>
      <c r="B191" s="130">
        <f t="shared" si="13"/>
        <v>7</v>
      </c>
      <c r="C191" s="329">
        <v>1.5286666666669999</v>
      </c>
      <c r="D191" s="94"/>
      <c r="E191" s="94">
        <v>136.82073867499</v>
      </c>
      <c r="F191" s="94"/>
      <c r="G191" s="94">
        <v>5733.6930000000002</v>
      </c>
      <c r="H191" s="94">
        <v>5983.8</v>
      </c>
      <c r="I191" s="94"/>
      <c r="J191" s="94">
        <v>407321.01262379898</v>
      </c>
      <c r="K191" s="94">
        <v>30.967741008656699</v>
      </c>
      <c r="L191" s="94">
        <v>10197.700000000001</v>
      </c>
      <c r="M191" s="94"/>
      <c r="N191" s="94">
        <v>122.666666666667</v>
      </c>
      <c r="O191" s="94">
        <v>1.051666666667</v>
      </c>
      <c r="P191" s="94">
        <v>452627.98379720398</v>
      </c>
      <c r="Q191" s="94"/>
      <c r="R191" s="377"/>
      <c r="S191" s="94">
        <v>273.5</v>
      </c>
      <c r="T191" s="94">
        <v>128.66526833315299</v>
      </c>
      <c r="U191" s="94">
        <v>136688.271847305</v>
      </c>
      <c r="V191" s="94">
        <v>71.118035293937893</v>
      </c>
      <c r="W191" s="94">
        <v>149.818807349683</v>
      </c>
      <c r="X191" s="94">
        <v>508653.64236361301</v>
      </c>
      <c r="Y191" s="94">
        <v>7669.9790860985004</v>
      </c>
      <c r="Z191" s="94">
        <v>25237.644462781602</v>
      </c>
      <c r="AA191" s="94">
        <v>86.921774359575394</v>
      </c>
      <c r="AB191" s="94">
        <v>52.927425606429701</v>
      </c>
      <c r="AC191" s="94">
        <v>82.754966666667002</v>
      </c>
      <c r="AD191" s="94">
        <v>5.7422089852931597</v>
      </c>
      <c r="AE191" s="94"/>
      <c r="AF191" s="94"/>
      <c r="AG191" s="377"/>
      <c r="AH191" s="377"/>
      <c r="AI191" s="377"/>
      <c r="AJ191" s="381"/>
    </row>
    <row r="192" spans="1:36" x14ac:dyDescent="0.25">
      <c r="A192" s="130">
        <f t="shared" si="12"/>
        <v>1995</v>
      </c>
      <c r="B192" s="130">
        <f t="shared" si="13"/>
        <v>8</v>
      </c>
      <c r="C192" s="329">
        <v>1.5310264657130701</v>
      </c>
      <c r="D192" s="94"/>
      <c r="E192" s="94">
        <v>137.61741258912201</v>
      </c>
      <c r="F192" s="94"/>
      <c r="G192" s="94">
        <v>5745.7592002388601</v>
      </c>
      <c r="H192" s="94">
        <v>6001.6337758776999</v>
      </c>
      <c r="I192" s="94"/>
      <c r="J192" s="94">
        <v>409039.37958429399</v>
      </c>
      <c r="K192" s="94">
        <v>31.022917989600298</v>
      </c>
      <c r="L192" s="94">
        <v>10226.833103273801</v>
      </c>
      <c r="M192" s="94"/>
      <c r="N192" s="94">
        <v>120.59487373575701</v>
      </c>
      <c r="O192" s="94">
        <v>1.0455785455942499</v>
      </c>
      <c r="P192" s="94">
        <v>454257.39904287399</v>
      </c>
      <c r="Q192" s="94"/>
      <c r="R192" s="377"/>
      <c r="S192" s="94">
        <v>282.63542027469902</v>
      </c>
      <c r="T192" s="94">
        <v>129.26378965058501</v>
      </c>
      <c r="U192" s="94">
        <v>136142.89933834801</v>
      </c>
      <c r="V192" s="94">
        <v>71.505428629980898</v>
      </c>
      <c r="W192" s="94">
        <v>150.17379520116401</v>
      </c>
      <c r="X192" s="94">
        <v>510401.20888946601</v>
      </c>
      <c r="Y192" s="94">
        <v>7738.18893065663</v>
      </c>
      <c r="Z192" s="94">
        <v>25285.6871187918</v>
      </c>
      <c r="AA192" s="94">
        <v>87.042123126905196</v>
      </c>
      <c r="AB192" s="94">
        <v>53.485251929879396</v>
      </c>
      <c r="AC192" s="94">
        <v>82.718487636862307</v>
      </c>
      <c r="AD192" s="94">
        <v>5.7069673390810403</v>
      </c>
      <c r="AE192" s="94"/>
      <c r="AF192" s="94"/>
      <c r="AG192" s="377"/>
      <c r="AH192" s="377"/>
      <c r="AI192" s="377"/>
      <c r="AJ192" s="381"/>
    </row>
    <row r="193" spans="1:36" x14ac:dyDescent="0.25">
      <c r="A193" s="130">
        <f t="shared" si="12"/>
        <v>1995</v>
      </c>
      <c r="B193" s="130">
        <f t="shared" si="13"/>
        <v>9</v>
      </c>
      <c r="C193" s="329">
        <v>1.5337593783718999</v>
      </c>
      <c r="D193" s="94"/>
      <c r="E193" s="94">
        <v>135.35566775232601</v>
      </c>
      <c r="F193" s="94"/>
      <c r="G193" s="94">
        <v>5757.7806573665102</v>
      </c>
      <c r="H193" s="94">
        <v>6023.0294518656201</v>
      </c>
      <c r="I193" s="94"/>
      <c r="J193" s="94">
        <v>410551.43149541499</v>
      </c>
      <c r="K193" s="94">
        <v>31.074481355275001</v>
      </c>
      <c r="L193" s="94">
        <v>10251.575271088601</v>
      </c>
      <c r="M193" s="94"/>
      <c r="N193" s="94">
        <v>118.513976861247</v>
      </c>
      <c r="O193" s="94">
        <v>1.0408825843840099</v>
      </c>
      <c r="P193" s="94">
        <v>455835.176757743</v>
      </c>
      <c r="Q193" s="94"/>
      <c r="R193" s="377"/>
      <c r="S193" s="94">
        <v>295.05411823207601</v>
      </c>
      <c r="T193" s="94">
        <v>127.574782526709</v>
      </c>
      <c r="U193" s="94">
        <v>136447.476548732</v>
      </c>
      <c r="V193" s="94">
        <v>71.847819707668407</v>
      </c>
      <c r="W193" s="94">
        <v>150.561097457469</v>
      </c>
      <c r="X193" s="94">
        <v>512325.417090095</v>
      </c>
      <c r="Y193" s="94">
        <v>7828.0617611502403</v>
      </c>
      <c r="Z193" s="94">
        <v>25372.9693521685</v>
      </c>
      <c r="AA193" s="94">
        <v>87.051087680825205</v>
      </c>
      <c r="AB193" s="94">
        <v>54.057999234553897</v>
      </c>
      <c r="AC193" s="94">
        <v>82.649412961720103</v>
      </c>
      <c r="AD193" s="94">
        <v>5.6497457560575004</v>
      </c>
      <c r="AE193" s="94"/>
      <c r="AF193" s="94"/>
      <c r="AG193" s="377"/>
      <c r="AH193" s="377"/>
      <c r="AI193" s="377"/>
      <c r="AJ193" s="381"/>
    </row>
    <row r="194" spans="1:36" x14ac:dyDescent="0.25">
      <c r="A194" s="130">
        <f t="shared" si="12"/>
        <v>1995</v>
      </c>
      <c r="B194" s="130">
        <f t="shared" si="13"/>
        <v>10</v>
      </c>
      <c r="C194" s="329">
        <v>1.5369999999999999</v>
      </c>
      <c r="D194" s="94"/>
      <c r="E194" s="94">
        <v>132.67585581536201</v>
      </c>
      <c r="F194" s="94"/>
      <c r="G194" s="94">
        <v>5769.5820000000003</v>
      </c>
      <c r="H194" s="94">
        <v>6043.9333333333298</v>
      </c>
      <c r="I194" s="94"/>
      <c r="J194" s="94">
        <v>411523.22415078402</v>
      </c>
      <c r="K194" s="94">
        <v>31.128962308257801</v>
      </c>
      <c r="L194" s="94">
        <v>10270.1</v>
      </c>
      <c r="M194" s="94"/>
      <c r="N194" s="94">
        <v>116.866666666667</v>
      </c>
      <c r="O194" s="94">
        <v>1.0406666666669999</v>
      </c>
      <c r="P194" s="94">
        <v>457432.96863413398</v>
      </c>
      <c r="Q194" s="94"/>
      <c r="R194" s="377"/>
      <c r="S194" s="94">
        <v>303.2</v>
      </c>
      <c r="T194" s="94">
        <v>125.459725803398</v>
      </c>
      <c r="U194" s="94">
        <v>137954.01155975999</v>
      </c>
      <c r="V194" s="94">
        <v>72.093872109261497</v>
      </c>
      <c r="W194" s="94">
        <v>150.975093380164</v>
      </c>
      <c r="X194" s="94">
        <v>514233.33077760699</v>
      </c>
      <c r="Y194" s="94">
        <v>7928.3351167639103</v>
      </c>
      <c r="Z194" s="94">
        <v>25435.824448844502</v>
      </c>
      <c r="AA194" s="94">
        <v>86.946280105182097</v>
      </c>
      <c r="AB194" s="94">
        <v>54.499380488832401</v>
      </c>
      <c r="AC194" s="94">
        <v>82.475733333332997</v>
      </c>
      <c r="AD194" s="94">
        <v>5.5873228078977899</v>
      </c>
      <c r="AE194" s="94"/>
      <c r="AF194" s="94"/>
      <c r="AG194" s="377"/>
      <c r="AH194" s="377"/>
      <c r="AI194" s="377"/>
      <c r="AJ194" s="381"/>
    </row>
    <row r="195" spans="1:36" x14ac:dyDescent="0.25">
      <c r="A195" s="130">
        <f t="shared" si="12"/>
        <v>1995</v>
      </c>
      <c r="B195" s="130">
        <f t="shared" si="13"/>
        <v>11</v>
      </c>
      <c r="C195" s="329">
        <v>1.54112194636656</v>
      </c>
      <c r="D195" s="94"/>
      <c r="E195" s="94">
        <v>131.33037937239601</v>
      </c>
      <c r="F195" s="94"/>
      <c r="G195" s="94">
        <v>5782.0894755311101</v>
      </c>
      <c r="H195" s="94">
        <v>6063.1210677155204</v>
      </c>
      <c r="I195" s="94"/>
      <c r="J195" s="94">
        <v>411867.686521089</v>
      </c>
      <c r="K195" s="94">
        <v>31.195816431118001</v>
      </c>
      <c r="L195" s="94">
        <v>10284.518748557801</v>
      </c>
      <c r="M195" s="94"/>
      <c r="N195" s="94">
        <v>115.99367008479</v>
      </c>
      <c r="O195" s="94">
        <v>1.0471453180247601</v>
      </c>
      <c r="P195" s="94">
        <v>459244.733535885</v>
      </c>
      <c r="Q195" s="94"/>
      <c r="R195" s="377"/>
      <c r="S195" s="94">
        <v>302.71640799497698</v>
      </c>
      <c r="T195" s="94">
        <v>124.154869918372</v>
      </c>
      <c r="U195" s="94">
        <v>140887.55900403301</v>
      </c>
      <c r="V195" s="94">
        <v>72.246091234861396</v>
      </c>
      <c r="W195" s="94">
        <v>151.445743398275</v>
      </c>
      <c r="X195" s="94">
        <v>516188.40611075802</v>
      </c>
      <c r="Y195" s="94">
        <v>8036.6778643724801</v>
      </c>
      <c r="Z195" s="94">
        <v>25441.981297234601</v>
      </c>
      <c r="AA195" s="94">
        <v>86.739544065822599</v>
      </c>
      <c r="AB195" s="94">
        <v>54.762130892771097</v>
      </c>
      <c r="AC195" s="94">
        <v>82.150515722180202</v>
      </c>
      <c r="AD195" s="94">
        <v>5.52798823857741</v>
      </c>
      <c r="AE195" s="94"/>
      <c r="AF195" s="94"/>
      <c r="AG195" s="377"/>
      <c r="AH195" s="377"/>
      <c r="AI195" s="377"/>
      <c r="AJ195" s="381"/>
    </row>
    <row r="196" spans="1:36" x14ac:dyDescent="0.25">
      <c r="A196" s="130">
        <f t="shared" si="12"/>
        <v>1995</v>
      </c>
      <c r="B196" s="130">
        <f t="shared" si="13"/>
        <v>12</v>
      </c>
      <c r="C196" s="329">
        <v>1.545670793737</v>
      </c>
      <c r="D196" s="94">
        <f>AVERAGE(C185:C196)</f>
        <v>1.5273018877708981</v>
      </c>
      <c r="E196" s="94">
        <v>131.12806427117999</v>
      </c>
      <c r="F196" s="94">
        <f>AVERAGE(E185:E196)</f>
        <v>128.73796545491601</v>
      </c>
      <c r="G196" s="94">
        <v>5794.3397828551997</v>
      </c>
      <c r="H196" s="94">
        <v>6079.3883402934098</v>
      </c>
      <c r="I196" s="94">
        <f>AVERAGE(H185:H196)</f>
        <v>5988.713017552559</v>
      </c>
      <c r="J196" s="94">
        <v>411987.45457006199</v>
      </c>
      <c r="K196" s="94">
        <v>31.2671177627399</v>
      </c>
      <c r="L196" s="94">
        <v>10302.7755480302</v>
      </c>
      <c r="M196" s="94">
        <f>AVERAGE(L185:L196)</f>
        <v>10183.282971441577</v>
      </c>
      <c r="N196" s="94">
        <v>116.61702775888401</v>
      </c>
      <c r="O196" s="94">
        <v>1.0587764338871499</v>
      </c>
      <c r="P196" s="94">
        <v>461100.75004602002</v>
      </c>
      <c r="Q196" s="94">
        <f>AVERAGE(P185:P196)</f>
        <v>452158.98880795651</v>
      </c>
      <c r="R196" s="377">
        <f>AVERAGE(K185:K196)</f>
        <v>30.960738068025591</v>
      </c>
      <c r="S196" s="94">
        <v>297.63399756780098</v>
      </c>
      <c r="T196" s="94">
        <v>123.65852762286301</v>
      </c>
      <c r="U196" s="94">
        <v>144092.584808129</v>
      </c>
      <c r="V196" s="94">
        <v>72.393005073306995</v>
      </c>
      <c r="W196" s="94">
        <v>151.921318693648</v>
      </c>
      <c r="X196" s="94">
        <v>518237.33677787997</v>
      </c>
      <c r="Y196" s="94">
        <v>8132.0836160694798</v>
      </c>
      <c r="Z196" s="94">
        <v>25447.352919868201</v>
      </c>
      <c r="AA196" s="94">
        <v>86.561025461810303</v>
      </c>
      <c r="AB196" s="94">
        <v>54.959512845538001</v>
      </c>
      <c r="AC196" s="94">
        <v>81.821023470484704</v>
      </c>
      <c r="AD196" s="94">
        <v>5.4804383036357498</v>
      </c>
      <c r="AE196" s="94">
        <f>AVERAGE(AD185:AD196)</f>
        <v>5.6450649239029902</v>
      </c>
      <c r="AF196" s="94">
        <f>AVERAGE(X185:X196)</f>
        <v>508961.23115649191</v>
      </c>
      <c r="AG196" s="377">
        <f>AVERAGE(O185:O196)</f>
        <v>1.0529175548480476</v>
      </c>
      <c r="AH196" s="377">
        <f>AVERAGE(S185:S196)</f>
        <v>280.73326500884491</v>
      </c>
      <c r="AI196" s="377">
        <f>AVERAGE(U185:U196)</f>
        <v>137248.82384111409</v>
      </c>
      <c r="AJ196" s="381">
        <f>AVERAGE(G185:G196)</f>
        <v>5728.3366756676196</v>
      </c>
    </row>
    <row r="197" spans="1:36" x14ac:dyDescent="0.25">
      <c r="A197" s="130">
        <f>A185+1</f>
        <v>1996</v>
      </c>
      <c r="B197" s="130">
        <f>B185</f>
        <v>1</v>
      </c>
      <c r="C197" s="329">
        <v>1.5506666666669999</v>
      </c>
      <c r="D197" s="94"/>
      <c r="E197" s="94">
        <v>131.22473159626099</v>
      </c>
      <c r="F197" s="94"/>
      <c r="G197" s="94">
        <v>5806.91259765625</v>
      </c>
      <c r="H197" s="94">
        <v>6094.5</v>
      </c>
      <c r="I197" s="94"/>
      <c r="J197" s="94">
        <v>412479.24182867602</v>
      </c>
      <c r="K197" s="94">
        <v>31.341511173032298</v>
      </c>
      <c r="L197" s="94">
        <v>10337.4</v>
      </c>
      <c r="M197" s="94"/>
      <c r="N197" s="94">
        <v>119.533333333333</v>
      </c>
      <c r="O197" s="94">
        <v>1.0743333333330001</v>
      </c>
      <c r="P197" s="94">
        <v>463034.86765504902</v>
      </c>
      <c r="Q197" s="94"/>
      <c r="R197" s="377"/>
      <c r="S197" s="94">
        <v>294</v>
      </c>
      <c r="T197" s="94">
        <v>123.49111453739199</v>
      </c>
      <c r="U197" s="94">
        <v>146497.480526725</v>
      </c>
      <c r="V197" s="94">
        <v>72.675520419842002</v>
      </c>
      <c r="W197" s="94">
        <v>152.405202785629</v>
      </c>
      <c r="X197" s="94">
        <v>520756.68368419301</v>
      </c>
      <c r="Y197" s="94">
        <v>8204.9013041674698</v>
      </c>
      <c r="Z197" s="94">
        <v>25534.299491226298</v>
      </c>
      <c r="AA197" s="94">
        <v>86.545950148332196</v>
      </c>
      <c r="AB197" s="94">
        <v>55.292455555509498</v>
      </c>
      <c r="AC197" s="94">
        <v>81.637900000000002</v>
      </c>
      <c r="AD197" s="94">
        <v>5.4447973877492197</v>
      </c>
      <c r="AE197" s="94"/>
      <c r="AF197" s="94"/>
      <c r="AG197" s="377"/>
      <c r="AH197" s="377"/>
      <c r="AI197" s="377"/>
      <c r="AJ197" s="381"/>
    </row>
    <row r="198" spans="1:36" x14ac:dyDescent="0.25">
      <c r="A198" s="130">
        <f t="shared" ref="A198:A220" si="14">A186+1</f>
        <v>1996</v>
      </c>
      <c r="B198" s="130">
        <f t="shared" ref="B198:B220" si="15">B186</f>
        <v>2</v>
      </c>
      <c r="C198" s="329">
        <v>1.5556623594418399</v>
      </c>
      <c r="D198" s="94"/>
      <c r="E198" s="94">
        <v>131.069762892569</v>
      </c>
      <c r="F198" s="94"/>
      <c r="G198" s="94">
        <v>5819.2289863923597</v>
      </c>
      <c r="H198" s="94">
        <v>6108.44736843791</v>
      </c>
      <c r="I198" s="94"/>
      <c r="J198" s="94">
        <v>413757.64520910598</v>
      </c>
      <c r="K198" s="94">
        <v>31.4110163162017</v>
      </c>
      <c r="L198" s="94">
        <v>10394.6618277543</v>
      </c>
      <c r="M198" s="94"/>
      <c r="N198" s="94">
        <v>124.965456144276</v>
      </c>
      <c r="O198" s="94">
        <v>1.0910684995616</v>
      </c>
      <c r="P198" s="94">
        <v>464903.60584233102</v>
      </c>
      <c r="Q198" s="94"/>
      <c r="R198" s="377"/>
      <c r="S198" s="94">
        <v>296.34755127785002</v>
      </c>
      <c r="T198" s="94">
        <v>123.390198560234</v>
      </c>
      <c r="U198" s="94">
        <v>147131.67864745701</v>
      </c>
      <c r="V198" s="94">
        <v>73.178124023029895</v>
      </c>
      <c r="W198" s="94">
        <v>152.85019364057499</v>
      </c>
      <c r="X198" s="94">
        <v>523773.45787483302</v>
      </c>
      <c r="Y198" s="94">
        <v>8240.7001063868902</v>
      </c>
      <c r="Z198" s="94">
        <v>25756.361869850902</v>
      </c>
      <c r="AA198" s="94">
        <v>86.803822865706096</v>
      </c>
      <c r="AB198" s="94">
        <v>55.891902446036397</v>
      </c>
      <c r="AC198" s="94">
        <v>81.733228441510093</v>
      </c>
      <c r="AD198" s="94">
        <v>5.4235120373530101</v>
      </c>
      <c r="AE198" s="94"/>
      <c r="AF198" s="94"/>
      <c r="AG198" s="377"/>
      <c r="AH198" s="377"/>
      <c r="AI198" s="377"/>
      <c r="AJ198" s="381"/>
    </row>
    <row r="199" spans="1:36" x14ac:dyDescent="0.25">
      <c r="A199" s="130">
        <f t="shared" si="14"/>
        <v>1996</v>
      </c>
      <c r="B199" s="130">
        <f t="shared" si="15"/>
        <v>3</v>
      </c>
      <c r="C199" s="329">
        <v>1.56002212683515</v>
      </c>
      <c r="D199" s="94"/>
      <c r="E199" s="94">
        <v>131.184188055325</v>
      </c>
      <c r="F199" s="94"/>
      <c r="G199" s="94">
        <v>5830.6191490703904</v>
      </c>
      <c r="H199" s="94">
        <v>6120.4863042200304</v>
      </c>
      <c r="I199" s="94"/>
      <c r="J199" s="94">
        <v>415382.09613968403</v>
      </c>
      <c r="K199" s="94">
        <v>31.4686686193131</v>
      </c>
      <c r="L199" s="94">
        <v>10457.5085372904</v>
      </c>
      <c r="M199" s="94"/>
      <c r="N199" s="94">
        <v>130.537980998981</v>
      </c>
      <c r="O199" s="94">
        <v>1.10427997499561</v>
      </c>
      <c r="P199" s="94">
        <v>466552.58327943302</v>
      </c>
      <c r="Q199" s="94"/>
      <c r="R199" s="377"/>
      <c r="S199" s="94">
        <v>300.27449005853498</v>
      </c>
      <c r="T199" s="94">
        <v>123.69562853602</v>
      </c>
      <c r="U199" s="94">
        <v>146969.51326367201</v>
      </c>
      <c r="V199" s="94">
        <v>73.763941990846803</v>
      </c>
      <c r="W199" s="94">
        <v>153.19472835380901</v>
      </c>
      <c r="X199" s="94">
        <v>526580.01693091204</v>
      </c>
      <c r="Y199" s="94">
        <v>8250.1172543458306</v>
      </c>
      <c r="Z199" s="94">
        <v>26024.524285771698</v>
      </c>
      <c r="AA199" s="94">
        <v>87.211041460855299</v>
      </c>
      <c r="AB199" s="94">
        <v>56.620366009223801</v>
      </c>
      <c r="AC199" s="94">
        <v>81.980595430372006</v>
      </c>
      <c r="AD199" s="94">
        <v>5.4076527463840396</v>
      </c>
      <c r="AE199" s="94"/>
      <c r="AF199" s="94"/>
      <c r="AG199" s="377"/>
      <c r="AH199" s="377"/>
      <c r="AI199" s="377"/>
      <c r="AJ199" s="381"/>
    </row>
    <row r="200" spans="1:36" x14ac:dyDescent="0.25">
      <c r="A200" s="130">
        <f t="shared" si="14"/>
        <v>1996</v>
      </c>
      <c r="B200" s="130">
        <f t="shared" si="15"/>
        <v>4</v>
      </c>
      <c r="C200" s="329">
        <v>1.5640000000000001</v>
      </c>
      <c r="D200" s="94"/>
      <c r="E200" s="94">
        <v>132.37743411762901</v>
      </c>
      <c r="F200" s="94"/>
      <c r="G200" s="94">
        <v>5842.8310000000001</v>
      </c>
      <c r="H200" s="94">
        <v>6132.2</v>
      </c>
      <c r="I200" s="94"/>
      <c r="J200" s="94">
        <v>417093.66405644099</v>
      </c>
      <c r="K200" s="94">
        <v>31.5198480769116</v>
      </c>
      <c r="L200" s="94">
        <v>10517.9</v>
      </c>
      <c r="M200" s="94"/>
      <c r="N200" s="94">
        <v>134.566666666667</v>
      </c>
      <c r="O200" s="94">
        <v>1.1116666666670001</v>
      </c>
      <c r="P200" s="94">
        <v>468175.65063167497</v>
      </c>
      <c r="Q200" s="94"/>
      <c r="R200" s="377"/>
      <c r="S200" s="94">
        <v>300.3</v>
      </c>
      <c r="T200" s="94">
        <v>124.976307678417</v>
      </c>
      <c r="U200" s="94">
        <v>147337.372144786</v>
      </c>
      <c r="V200" s="94">
        <v>74.3798675665372</v>
      </c>
      <c r="W200" s="94">
        <v>153.44491108744299</v>
      </c>
      <c r="X200" s="94">
        <v>528915.25499694597</v>
      </c>
      <c r="Y200" s="94">
        <v>8249.8142623364001</v>
      </c>
      <c r="Z200" s="94">
        <v>26279.649349529001</v>
      </c>
      <c r="AA200" s="94">
        <v>87.689871797201704</v>
      </c>
      <c r="AB200" s="94">
        <v>57.446020398740899</v>
      </c>
      <c r="AC200" s="94">
        <v>82.258666666666997</v>
      </c>
      <c r="AD200" s="94">
        <v>5.38285116398204</v>
      </c>
      <c r="AE200" s="94"/>
      <c r="AF200" s="94"/>
      <c r="AG200" s="377"/>
      <c r="AH200" s="377"/>
      <c r="AI200" s="377"/>
      <c r="AJ200" s="381"/>
    </row>
    <row r="201" spans="1:36" x14ac:dyDescent="0.25">
      <c r="A201" s="130">
        <f t="shared" si="14"/>
        <v>1996</v>
      </c>
      <c r="B201" s="130">
        <f t="shared" si="15"/>
        <v>5</v>
      </c>
      <c r="C201" s="329">
        <v>1.5670133459823301</v>
      </c>
      <c r="D201" s="94"/>
      <c r="E201" s="94">
        <v>134.94526848459299</v>
      </c>
      <c r="F201" s="94"/>
      <c r="G201" s="94">
        <v>5854.8082136933399</v>
      </c>
      <c r="H201" s="94">
        <v>6142.7397130972804</v>
      </c>
      <c r="I201" s="94"/>
      <c r="J201" s="94">
        <v>418361.44274781999</v>
      </c>
      <c r="K201" s="94">
        <v>31.556616388461201</v>
      </c>
      <c r="L201" s="94">
        <v>10557.9206028062</v>
      </c>
      <c r="M201" s="94"/>
      <c r="N201" s="94">
        <v>134.899696288039</v>
      </c>
      <c r="O201" s="94">
        <v>1.10983661066185</v>
      </c>
      <c r="P201" s="94">
        <v>469574.31920839101</v>
      </c>
      <c r="Q201" s="94"/>
      <c r="R201" s="377"/>
      <c r="S201" s="94">
        <v>292.47978613467001</v>
      </c>
      <c r="T201" s="94">
        <v>127.306561853712</v>
      </c>
      <c r="U201" s="94">
        <v>149125.67336681101</v>
      </c>
      <c r="V201" s="94">
        <v>74.862550714207103</v>
      </c>
      <c r="W201" s="94">
        <v>153.55903729088899</v>
      </c>
      <c r="X201" s="94">
        <v>530119.35924434802</v>
      </c>
      <c r="Y201" s="94">
        <v>8251.0910343792002</v>
      </c>
      <c r="Z201" s="94">
        <v>26429.4892636355</v>
      </c>
      <c r="AA201" s="94">
        <v>88.091476852956603</v>
      </c>
      <c r="AB201" s="94">
        <v>58.176967277505703</v>
      </c>
      <c r="AC201" s="94">
        <v>82.418717030997001</v>
      </c>
      <c r="AD201" s="94">
        <v>5.34307931639683</v>
      </c>
      <c r="AE201" s="94"/>
      <c r="AF201" s="94"/>
      <c r="AG201" s="377"/>
      <c r="AH201" s="377"/>
      <c r="AI201" s="377"/>
      <c r="AJ201" s="381"/>
    </row>
    <row r="202" spans="1:36" x14ac:dyDescent="0.25">
      <c r="A202" s="130">
        <f t="shared" si="14"/>
        <v>1996</v>
      </c>
      <c r="B202" s="130">
        <f t="shared" si="15"/>
        <v>6</v>
      </c>
      <c r="C202" s="329">
        <v>1.5698315465280599</v>
      </c>
      <c r="D202" s="94"/>
      <c r="E202" s="94">
        <v>137.67004198363699</v>
      </c>
      <c r="F202" s="94"/>
      <c r="G202" s="94">
        <v>5867.2727231848403</v>
      </c>
      <c r="H202" s="94">
        <v>6154.9501441640195</v>
      </c>
      <c r="I202" s="94"/>
      <c r="J202" s="94">
        <v>419339.104581361</v>
      </c>
      <c r="K202" s="94">
        <v>31.578903383550699</v>
      </c>
      <c r="L202" s="94">
        <v>10587.1788286555</v>
      </c>
      <c r="M202" s="94"/>
      <c r="N202" s="94">
        <v>132.872998592111</v>
      </c>
      <c r="O202" s="94">
        <v>1.1032999169253599</v>
      </c>
      <c r="P202" s="94">
        <v>470796.77435841598</v>
      </c>
      <c r="Q202" s="94"/>
      <c r="R202" s="377"/>
      <c r="S202" s="94">
        <v>281.42469980675997</v>
      </c>
      <c r="T202" s="94">
        <v>129.458146384174</v>
      </c>
      <c r="U202" s="94">
        <v>151636.699527071</v>
      </c>
      <c r="V202" s="94">
        <v>75.251009807129705</v>
      </c>
      <c r="W202" s="94">
        <v>153.65446297230301</v>
      </c>
      <c r="X202" s="94">
        <v>530829.76066174498</v>
      </c>
      <c r="Y202" s="94">
        <v>8252.8609775326095</v>
      </c>
      <c r="Z202" s="94">
        <v>26532.0993339286</v>
      </c>
      <c r="AA202" s="94">
        <v>88.442185974221502</v>
      </c>
      <c r="AB202" s="94">
        <v>58.803225605179698</v>
      </c>
      <c r="AC202" s="94">
        <v>82.465377970622896</v>
      </c>
      <c r="AD202" s="94">
        <v>5.2934811097792203</v>
      </c>
      <c r="AE202" s="94"/>
      <c r="AF202" s="94"/>
      <c r="AG202" s="377"/>
      <c r="AH202" s="377"/>
      <c r="AI202" s="377"/>
      <c r="AJ202" s="381"/>
    </row>
    <row r="203" spans="1:36" x14ac:dyDescent="0.25">
      <c r="A203" s="130">
        <f t="shared" si="14"/>
        <v>1996</v>
      </c>
      <c r="B203" s="130">
        <f t="shared" si="15"/>
        <v>7</v>
      </c>
      <c r="C203" s="329">
        <v>1.573</v>
      </c>
      <c r="D203" s="94"/>
      <c r="E203" s="94">
        <v>138.610505998169</v>
      </c>
      <c r="F203" s="94"/>
      <c r="G203" s="94">
        <v>5879.2960000000003</v>
      </c>
      <c r="H203" s="94">
        <v>6170.5333333333301</v>
      </c>
      <c r="I203" s="94"/>
      <c r="J203" s="94">
        <v>420141.635091145</v>
      </c>
      <c r="K203" s="94">
        <v>31.582881838687801</v>
      </c>
      <c r="L203" s="94">
        <v>10615.2</v>
      </c>
      <c r="M203" s="94"/>
      <c r="N203" s="94">
        <v>130.63333333333301</v>
      </c>
      <c r="O203" s="94">
        <v>1.098666666667</v>
      </c>
      <c r="P203" s="94">
        <v>471718.93372237397</v>
      </c>
      <c r="Q203" s="94"/>
      <c r="R203" s="377"/>
      <c r="S203" s="94">
        <v>275</v>
      </c>
      <c r="T203" s="94">
        <v>129.58710024684299</v>
      </c>
      <c r="U203" s="94">
        <v>153490.69282128199</v>
      </c>
      <c r="V203" s="94">
        <v>75.555304988791505</v>
      </c>
      <c r="W203" s="94">
        <v>153.86021064948</v>
      </c>
      <c r="X203" s="94">
        <v>531775.92319201096</v>
      </c>
      <c r="Y203" s="94">
        <v>8250.5335114420304</v>
      </c>
      <c r="Z203" s="94">
        <v>26655.917352816599</v>
      </c>
      <c r="AA203" s="94">
        <v>88.7460804991169</v>
      </c>
      <c r="AB203" s="94">
        <v>59.243476166318899</v>
      </c>
      <c r="AC203" s="94">
        <v>82.420266666667004</v>
      </c>
      <c r="AD203" s="94">
        <v>5.2487363662278899</v>
      </c>
      <c r="AE203" s="94"/>
      <c r="AF203" s="94"/>
      <c r="AG203" s="377"/>
      <c r="AH203" s="377"/>
      <c r="AI203" s="377"/>
      <c r="AJ203" s="381"/>
    </row>
    <row r="204" spans="1:36" x14ac:dyDescent="0.25">
      <c r="A204" s="130">
        <f t="shared" si="14"/>
        <v>1996</v>
      </c>
      <c r="B204" s="130">
        <f t="shared" si="15"/>
        <v>8</v>
      </c>
      <c r="C204" s="329">
        <v>1.57725035488923</v>
      </c>
      <c r="D204" s="94"/>
      <c r="E204" s="94">
        <v>136.59825996926401</v>
      </c>
      <c r="F204" s="94"/>
      <c r="G204" s="94">
        <v>5891.5475378350902</v>
      </c>
      <c r="H204" s="94">
        <v>6192.0682541795704</v>
      </c>
      <c r="I204" s="94"/>
      <c r="J204" s="94">
        <v>420965.82829231402</v>
      </c>
      <c r="K204" s="94">
        <v>31.570998486298699</v>
      </c>
      <c r="L204" s="94">
        <v>10652.346329378501</v>
      </c>
      <c r="M204" s="94"/>
      <c r="N204" s="94">
        <v>129.66256323799499</v>
      </c>
      <c r="O204" s="94">
        <v>1.1006395636781301</v>
      </c>
      <c r="P204" s="94">
        <v>472427.30734390399</v>
      </c>
      <c r="Q204" s="94"/>
      <c r="R204" s="377"/>
      <c r="S204" s="94">
        <v>277.98558432317998</v>
      </c>
      <c r="T204" s="94">
        <v>126.75567998165801</v>
      </c>
      <c r="U204" s="94">
        <v>153917.36958857</v>
      </c>
      <c r="V204" s="94">
        <v>75.837769888563798</v>
      </c>
      <c r="W204" s="94">
        <v>154.286119863707</v>
      </c>
      <c r="X204" s="94">
        <v>533573.60511572298</v>
      </c>
      <c r="Y204" s="94">
        <v>8242.7872947628293</v>
      </c>
      <c r="Z204" s="94">
        <v>26865.660938060599</v>
      </c>
      <c r="AA204" s="94">
        <v>89.049018602749697</v>
      </c>
      <c r="AB204" s="94">
        <v>59.523761019325299</v>
      </c>
      <c r="AC204" s="94">
        <v>82.314883432954005</v>
      </c>
      <c r="AD204" s="94">
        <v>5.2156240833062597</v>
      </c>
      <c r="AE204" s="94"/>
      <c r="AF204" s="94"/>
      <c r="AG204" s="377"/>
      <c r="AH204" s="377"/>
      <c r="AI204" s="377"/>
      <c r="AJ204" s="381"/>
    </row>
    <row r="205" spans="1:36" x14ac:dyDescent="0.25">
      <c r="A205" s="130">
        <f t="shared" si="14"/>
        <v>1996</v>
      </c>
      <c r="B205" s="130">
        <f t="shared" si="15"/>
        <v>9</v>
      </c>
      <c r="C205" s="329">
        <v>1.5820726048356999</v>
      </c>
      <c r="D205" s="94"/>
      <c r="E205" s="94">
        <v>132.73466725237299</v>
      </c>
      <c r="F205" s="94"/>
      <c r="G205" s="94">
        <v>5903.4810446800202</v>
      </c>
      <c r="H205" s="94">
        <v>6216.4807218164997</v>
      </c>
      <c r="I205" s="94"/>
      <c r="J205" s="94">
        <v>421760.98846058402</v>
      </c>
      <c r="K205" s="94">
        <v>31.5636329344585</v>
      </c>
      <c r="L205" s="94">
        <v>10692.8484831144</v>
      </c>
      <c r="M205" s="94"/>
      <c r="N205" s="94">
        <v>129.83115938678</v>
      </c>
      <c r="O205" s="94">
        <v>1.10881198807085</v>
      </c>
      <c r="P205" s="94">
        <v>473199.29208916798</v>
      </c>
      <c r="Q205" s="94"/>
      <c r="R205" s="377"/>
      <c r="S205" s="94">
        <v>287.067465050154</v>
      </c>
      <c r="T205" s="94">
        <v>123.261792560031</v>
      </c>
      <c r="U205" s="94">
        <v>153422.74932350501</v>
      </c>
      <c r="V205" s="94">
        <v>76.151720997352697</v>
      </c>
      <c r="W205" s="94">
        <v>154.847618736394</v>
      </c>
      <c r="X205" s="94">
        <v>535745.83612377604</v>
      </c>
      <c r="Y205" s="94">
        <v>8242.3529939960808</v>
      </c>
      <c r="Z205" s="94">
        <v>27128.856343135802</v>
      </c>
      <c r="AA205" s="94">
        <v>89.357571512231601</v>
      </c>
      <c r="AB205" s="94">
        <v>59.779630711191203</v>
      </c>
      <c r="AC205" s="94">
        <v>82.219672534348405</v>
      </c>
      <c r="AD205" s="94">
        <v>5.1969221382652897</v>
      </c>
      <c r="AE205" s="94"/>
      <c r="AF205" s="94"/>
      <c r="AG205" s="377"/>
      <c r="AH205" s="377"/>
      <c r="AI205" s="377"/>
      <c r="AJ205" s="381"/>
    </row>
    <row r="206" spans="1:36" x14ac:dyDescent="0.25">
      <c r="A206" s="130">
        <f t="shared" si="14"/>
        <v>1996</v>
      </c>
      <c r="B206" s="130">
        <f t="shared" si="15"/>
        <v>10</v>
      </c>
      <c r="C206" s="329">
        <v>1.586666666667</v>
      </c>
      <c r="D206" s="94"/>
      <c r="E206" s="94">
        <v>128.91384928815799</v>
      </c>
      <c r="F206" s="94"/>
      <c r="G206" s="94">
        <v>5914.5889999999999</v>
      </c>
      <c r="H206" s="94">
        <v>6239.3666666666704</v>
      </c>
      <c r="I206" s="94"/>
      <c r="J206" s="94">
        <v>422441.41287533002</v>
      </c>
      <c r="K206" s="94">
        <v>31.584825953568998</v>
      </c>
      <c r="L206" s="94">
        <v>10727.4</v>
      </c>
      <c r="M206" s="94"/>
      <c r="N206" s="94">
        <v>130.433333333333</v>
      </c>
      <c r="O206" s="94">
        <v>1.120666666667</v>
      </c>
      <c r="P206" s="94">
        <v>474369.64026948001</v>
      </c>
      <c r="Q206" s="94"/>
      <c r="R206" s="377"/>
      <c r="S206" s="94">
        <v>296.10000000000002</v>
      </c>
      <c r="T206" s="94">
        <v>122.244916057251</v>
      </c>
      <c r="U206" s="94">
        <v>152973.62190293599</v>
      </c>
      <c r="V206" s="94">
        <v>76.551298786482306</v>
      </c>
      <c r="W206" s="94">
        <v>155.401909044109</v>
      </c>
      <c r="X206" s="94">
        <v>537534.54618142801</v>
      </c>
      <c r="Y206" s="94">
        <v>8264.2068066188294</v>
      </c>
      <c r="Z206" s="94">
        <v>27386.2957976898</v>
      </c>
      <c r="AA206" s="94">
        <v>89.675504814100805</v>
      </c>
      <c r="AB206" s="94">
        <v>60.185502060777601</v>
      </c>
      <c r="AC206" s="94">
        <v>82.211733333333001</v>
      </c>
      <c r="AD206" s="94">
        <v>5.1915420365116702</v>
      </c>
      <c r="AE206" s="94"/>
      <c r="AF206" s="94"/>
      <c r="AG206" s="377"/>
      <c r="AH206" s="377"/>
      <c r="AI206" s="377"/>
      <c r="AJ206" s="381"/>
    </row>
    <row r="207" spans="1:36" x14ac:dyDescent="0.25">
      <c r="A207" s="130">
        <f t="shared" si="14"/>
        <v>1996</v>
      </c>
      <c r="B207" s="130">
        <f t="shared" si="15"/>
        <v>11</v>
      </c>
      <c r="C207" s="329">
        <v>1.5907897936838</v>
      </c>
      <c r="D207" s="94"/>
      <c r="E207" s="94">
        <v>126.448665771812</v>
      </c>
      <c r="F207" s="94"/>
      <c r="G207" s="94">
        <v>5925.5779502724499</v>
      </c>
      <c r="H207" s="94">
        <v>6259.8442919624404</v>
      </c>
      <c r="I207" s="94"/>
      <c r="J207" s="94">
        <v>423023.59275957901</v>
      </c>
      <c r="K207" s="94">
        <v>31.650807622421901</v>
      </c>
      <c r="L207" s="94">
        <v>10753.4245127497</v>
      </c>
      <c r="M207" s="94"/>
      <c r="N207" s="94">
        <v>130.932995131658</v>
      </c>
      <c r="O207" s="94">
        <v>1.1343113745926801</v>
      </c>
      <c r="P207" s="94">
        <v>476242.25953194802</v>
      </c>
      <c r="Q207" s="94"/>
      <c r="R207" s="377"/>
      <c r="S207" s="94">
        <v>301.28683611557199</v>
      </c>
      <c r="T207" s="94">
        <v>125.61840916886101</v>
      </c>
      <c r="U207" s="94">
        <v>153214.665442114</v>
      </c>
      <c r="V207" s="94">
        <v>77.092115718782097</v>
      </c>
      <c r="W207" s="94">
        <v>155.88122583092601</v>
      </c>
      <c r="X207" s="94">
        <v>538600.29906837398</v>
      </c>
      <c r="Y207" s="94">
        <v>8319.4276028610402</v>
      </c>
      <c r="Z207" s="94">
        <v>27618.6623594009</v>
      </c>
      <c r="AA207" s="94">
        <v>90.028235388724795</v>
      </c>
      <c r="AB207" s="94">
        <v>60.878708636479303</v>
      </c>
      <c r="AC207" s="94">
        <v>82.336281102222301</v>
      </c>
      <c r="AD207" s="94">
        <v>5.1965031468685599</v>
      </c>
      <c r="AE207" s="94"/>
      <c r="AF207" s="94"/>
      <c r="AG207" s="377"/>
      <c r="AH207" s="377"/>
      <c r="AI207" s="377"/>
      <c r="AJ207" s="381"/>
    </row>
    <row r="208" spans="1:36" x14ac:dyDescent="0.25">
      <c r="A208" s="130">
        <f t="shared" si="14"/>
        <v>1996</v>
      </c>
      <c r="B208" s="130">
        <f t="shared" si="15"/>
        <v>12</v>
      </c>
      <c r="C208" s="329">
        <v>1.5939810007757</v>
      </c>
      <c r="D208" s="94">
        <f>AVERAGE(C197:C208)</f>
        <v>1.5725797055254842</v>
      </c>
      <c r="E208" s="94">
        <v>126.367731970446</v>
      </c>
      <c r="F208" s="94">
        <f>AVERAGE(E197:E208)</f>
        <v>132.34542561501965</v>
      </c>
      <c r="G208" s="94">
        <v>5936.1103470278504</v>
      </c>
      <c r="H208" s="94">
        <v>6278.7121574421899</v>
      </c>
      <c r="I208" s="94">
        <f>AVERAGE(H197:H208)</f>
        <v>6175.8607462766622</v>
      </c>
      <c r="J208" s="94">
        <v>423571.34005959303</v>
      </c>
      <c r="K208" s="94">
        <v>31.734229709109901</v>
      </c>
      <c r="L208" s="94">
        <v>10776.5740311748</v>
      </c>
      <c r="M208" s="94">
        <f>AVERAGE(L197:L208)</f>
        <v>10589.196929410316</v>
      </c>
      <c r="N208" s="94">
        <v>131.08581463743499</v>
      </c>
      <c r="O208" s="94">
        <v>1.1438370590281499</v>
      </c>
      <c r="P208" s="94">
        <v>478357.67523566401</v>
      </c>
      <c r="Q208" s="94">
        <f>AVERAGE(P197:P208)</f>
        <v>470779.40909731929</v>
      </c>
      <c r="R208" s="377">
        <f>AVERAGE(K197:K208)</f>
        <v>31.546995041834702</v>
      </c>
      <c r="S208" s="94">
        <v>303.105080881611</v>
      </c>
      <c r="T208" s="94">
        <v>130.91075698899701</v>
      </c>
      <c r="U208" s="94">
        <v>153798.507320862</v>
      </c>
      <c r="V208" s="94">
        <v>77.621708798569898</v>
      </c>
      <c r="W208" s="94">
        <v>156.219311257877</v>
      </c>
      <c r="X208" s="94">
        <v>539306.21607267996</v>
      </c>
      <c r="Y208" s="94">
        <v>8390.5569883012795</v>
      </c>
      <c r="Z208" s="94">
        <v>27825.549951086999</v>
      </c>
      <c r="AA208" s="94">
        <v>90.358916359537304</v>
      </c>
      <c r="AB208" s="94">
        <v>61.632121678046502</v>
      </c>
      <c r="AC208" s="94">
        <v>82.512602242568704</v>
      </c>
      <c r="AD208" s="94">
        <v>5.2030634650487304</v>
      </c>
      <c r="AE208" s="94">
        <f>AVERAGE(AD197:AD208)</f>
        <v>5.2956470831560631</v>
      </c>
      <c r="AF208" s="94">
        <f>AVERAGE(X197:X208)</f>
        <v>531459.24659558071</v>
      </c>
      <c r="AG208" s="377">
        <f>AVERAGE(O197:O208)</f>
        <v>1.1084515267373527</v>
      </c>
      <c r="AH208" s="377">
        <f>AVERAGE(S197:S208)</f>
        <v>292.11429113736102</v>
      </c>
      <c r="AI208" s="377">
        <f>AVERAGE(U197:U208)</f>
        <v>150793.00198964923</v>
      </c>
      <c r="AJ208" s="381">
        <f>AVERAGE(G197:G208)</f>
        <v>5872.689545817716</v>
      </c>
    </row>
    <row r="209" spans="1:36" x14ac:dyDescent="0.25">
      <c r="A209" s="130">
        <f>A197+1</f>
        <v>1997</v>
      </c>
      <c r="B209" s="130">
        <f>B197</f>
        <v>1</v>
      </c>
      <c r="C209" s="329">
        <v>1.5963333333330001</v>
      </c>
      <c r="D209" s="94"/>
      <c r="E209" s="94">
        <v>129.41376900592701</v>
      </c>
      <c r="F209" s="94"/>
      <c r="G209" s="94">
        <v>5947.3789999999999</v>
      </c>
      <c r="H209" s="94">
        <v>6300.5666666666702</v>
      </c>
      <c r="I209" s="94"/>
      <c r="J209" s="94">
        <v>424259.85193169798</v>
      </c>
      <c r="K209" s="94">
        <v>31.807059546485501</v>
      </c>
      <c r="L209" s="94">
        <v>10809.1</v>
      </c>
      <c r="M209" s="94"/>
      <c r="N209" s="94">
        <v>130.76666666666699</v>
      </c>
      <c r="O209" s="94">
        <v>1.1439999999999999</v>
      </c>
      <c r="P209" s="94">
        <v>480362.13425129099</v>
      </c>
      <c r="Q209" s="94"/>
      <c r="R209" s="377"/>
      <c r="S209" s="94">
        <v>303.8</v>
      </c>
      <c r="T209" s="94">
        <v>135.06567692241401</v>
      </c>
      <c r="U209" s="94">
        <v>154169.03314345601</v>
      </c>
      <c r="V209" s="94">
        <v>78.015638746259896</v>
      </c>
      <c r="W209" s="94">
        <v>156.41828212523501</v>
      </c>
      <c r="X209" s="94">
        <v>540371.82940180099</v>
      </c>
      <c r="Y209" s="94">
        <v>8461.9493095418093</v>
      </c>
      <c r="Z209" s="94">
        <v>28048.566409715</v>
      </c>
      <c r="AA209" s="94">
        <v>90.644291233916306</v>
      </c>
      <c r="AB209" s="94">
        <v>62.232244791335802</v>
      </c>
      <c r="AC209" s="94">
        <v>82.646933333332996</v>
      </c>
      <c r="AD209" s="94">
        <v>5.2013598762265296</v>
      </c>
      <c r="AE209" s="94"/>
      <c r="AF209" s="94"/>
      <c r="AG209" s="377"/>
      <c r="AH209" s="377"/>
      <c r="AI209" s="377"/>
      <c r="AJ209" s="381"/>
    </row>
    <row r="210" spans="1:36" x14ac:dyDescent="0.25">
      <c r="A210" s="130">
        <f t="shared" si="14"/>
        <v>1997</v>
      </c>
      <c r="B210" s="130">
        <f t="shared" si="15"/>
        <v>2</v>
      </c>
      <c r="C210" s="329">
        <v>1.5977427029734901</v>
      </c>
      <c r="D210" s="94"/>
      <c r="E210" s="94">
        <v>135.68631120528701</v>
      </c>
      <c r="F210" s="94"/>
      <c r="G210" s="94">
        <v>5959.36285866247</v>
      </c>
      <c r="H210" s="94">
        <v>6326.8765959685397</v>
      </c>
      <c r="I210" s="94"/>
      <c r="J210" s="94">
        <v>425203.46295374702</v>
      </c>
      <c r="K210" s="94">
        <v>31.8441361531791</v>
      </c>
      <c r="L210" s="94">
        <v>10857.9005430944</v>
      </c>
      <c r="M210" s="94"/>
      <c r="N210" s="94">
        <v>129.93896505609899</v>
      </c>
      <c r="O210" s="94">
        <v>1.1310530759753801</v>
      </c>
      <c r="P210" s="94">
        <v>481852.71383043501</v>
      </c>
      <c r="Q210" s="94"/>
      <c r="R210" s="377"/>
      <c r="S210" s="94">
        <v>304.65046217400999</v>
      </c>
      <c r="T210" s="94">
        <v>135.42897397758301</v>
      </c>
      <c r="U210" s="94">
        <v>153913.28100205999</v>
      </c>
      <c r="V210" s="94">
        <v>78.153241643714196</v>
      </c>
      <c r="W210" s="94">
        <v>156.464380456051</v>
      </c>
      <c r="X210" s="94">
        <v>542269.31984985399</v>
      </c>
      <c r="Y210" s="94">
        <v>8514.2167286825897</v>
      </c>
      <c r="Z210" s="94">
        <v>28299.681417097399</v>
      </c>
      <c r="AA210" s="94">
        <v>90.846113109301101</v>
      </c>
      <c r="AB210" s="94">
        <v>62.473360997668003</v>
      </c>
      <c r="AC210" s="94">
        <v>82.659988215978402</v>
      </c>
      <c r="AD210" s="94">
        <v>5.1823178032863098</v>
      </c>
      <c r="AE210" s="94"/>
      <c r="AF210" s="94"/>
      <c r="AG210" s="377"/>
      <c r="AH210" s="377"/>
      <c r="AI210" s="377"/>
      <c r="AJ210" s="381"/>
    </row>
    <row r="211" spans="1:36" x14ac:dyDescent="0.25">
      <c r="A211" s="130">
        <f t="shared" si="14"/>
        <v>1997</v>
      </c>
      <c r="B211" s="130">
        <f t="shared" si="15"/>
        <v>3</v>
      </c>
      <c r="C211" s="329">
        <v>1.5986789680941</v>
      </c>
      <c r="D211" s="94"/>
      <c r="E211" s="94">
        <v>141.811214747083</v>
      </c>
      <c r="F211" s="94"/>
      <c r="G211" s="94">
        <v>5970.4981639342705</v>
      </c>
      <c r="H211" s="94">
        <v>6351.8111191161197</v>
      </c>
      <c r="I211" s="94"/>
      <c r="J211" s="94">
        <v>426350.69985793001</v>
      </c>
      <c r="K211" s="94">
        <v>31.8676920451679</v>
      </c>
      <c r="L211" s="94">
        <v>10911.2579621307</v>
      </c>
      <c r="M211" s="94"/>
      <c r="N211" s="94">
        <v>129.10899298251999</v>
      </c>
      <c r="O211" s="94">
        <v>1.1142386153917201</v>
      </c>
      <c r="P211" s="94">
        <v>483051.10181678197</v>
      </c>
      <c r="Q211" s="94"/>
      <c r="R211" s="377"/>
      <c r="S211" s="94">
        <v>304.06263672047402</v>
      </c>
      <c r="T211" s="94">
        <v>133.75202823667999</v>
      </c>
      <c r="U211" s="94">
        <v>153524.11092908401</v>
      </c>
      <c r="V211" s="94">
        <v>78.176275026037104</v>
      </c>
      <c r="W211" s="94">
        <v>156.44282394896001</v>
      </c>
      <c r="X211" s="94">
        <v>544474.357278549</v>
      </c>
      <c r="Y211" s="94">
        <v>8543.0130285807409</v>
      </c>
      <c r="Z211" s="94">
        <v>28534.9365627968</v>
      </c>
      <c r="AA211" s="94">
        <v>90.999438715122594</v>
      </c>
      <c r="AB211" s="94">
        <v>62.530521001738101</v>
      </c>
      <c r="AC211" s="94">
        <v>82.620402155423093</v>
      </c>
      <c r="AD211" s="94">
        <v>5.1486526884035397</v>
      </c>
      <c r="AE211" s="94"/>
      <c r="AF211" s="94"/>
      <c r="AG211" s="377"/>
      <c r="AH211" s="377"/>
      <c r="AI211" s="377"/>
      <c r="AJ211" s="381"/>
    </row>
    <row r="212" spans="1:36" x14ac:dyDescent="0.25">
      <c r="A212" s="130">
        <f t="shared" si="14"/>
        <v>1997</v>
      </c>
      <c r="B212" s="130">
        <f t="shared" si="15"/>
        <v>4</v>
      </c>
      <c r="C212" s="329">
        <v>1.6</v>
      </c>
      <c r="D212" s="94"/>
      <c r="E212" s="94">
        <v>145.85891513339001</v>
      </c>
      <c r="F212" s="94"/>
      <c r="G212" s="94">
        <v>5982.66845703125</v>
      </c>
      <c r="H212" s="94">
        <v>6376.5</v>
      </c>
      <c r="I212" s="94"/>
      <c r="J212" s="94">
        <v>428021.319755312</v>
      </c>
      <c r="K212" s="94">
        <v>31.917205263844998</v>
      </c>
      <c r="L212" s="94">
        <v>10972.2</v>
      </c>
      <c r="M212" s="94"/>
      <c r="N212" s="94">
        <v>128.6</v>
      </c>
      <c r="O212" s="94">
        <v>1.099333333333</v>
      </c>
      <c r="P212" s="94">
        <v>484704.38196715101</v>
      </c>
      <c r="Q212" s="94"/>
      <c r="R212" s="377"/>
      <c r="S212" s="94">
        <v>299.5</v>
      </c>
      <c r="T212" s="94">
        <v>132.02367322935299</v>
      </c>
      <c r="U212" s="94">
        <v>153543.68778851099</v>
      </c>
      <c r="V212" s="94">
        <v>78.280370366257898</v>
      </c>
      <c r="W212" s="94">
        <v>156.44423498416799</v>
      </c>
      <c r="X212" s="94">
        <v>547027.683927404</v>
      </c>
      <c r="Y212" s="94">
        <v>8555.8811371773209</v>
      </c>
      <c r="Z212" s="94">
        <v>28778.256452506099</v>
      </c>
      <c r="AA212" s="94">
        <v>91.2033535447529</v>
      </c>
      <c r="AB212" s="94">
        <v>62.665773098556599</v>
      </c>
      <c r="AC212" s="94">
        <v>82.611166666667003</v>
      </c>
      <c r="AD212" s="94">
        <v>5.09308777567351</v>
      </c>
      <c r="AE212" s="94"/>
      <c r="AF212" s="94"/>
      <c r="AG212" s="377"/>
      <c r="AH212" s="377"/>
      <c r="AI212" s="377"/>
      <c r="AJ212" s="381"/>
    </row>
    <row r="213" spans="1:36" x14ac:dyDescent="0.25">
      <c r="A213" s="130">
        <f t="shared" si="14"/>
        <v>1997</v>
      </c>
      <c r="B213" s="130">
        <f t="shared" si="15"/>
        <v>5</v>
      </c>
      <c r="C213" s="329">
        <v>1.60206091857376</v>
      </c>
      <c r="D213" s="94"/>
      <c r="E213" s="94">
        <v>144.91447010564499</v>
      </c>
      <c r="F213" s="94"/>
      <c r="G213" s="94">
        <v>5993.9240659691995</v>
      </c>
      <c r="H213" s="94">
        <v>6394.5239607818203</v>
      </c>
      <c r="I213" s="94"/>
      <c r="J213" s="94">
        <v>430038.549161945</v>
      </c>
      <c r="K213" s="94">
        <v>32.0105853821903</v>
      </c>
      <c r="L213" s="94">
        <v>11025.9678162413</v>
      </c>
      <c r="M213" s="94"/>
      <c r="N213" s="94">
        <v>128.854631095858</v>
      </c>
      <c r="O213" s="94">
        <v>1.0955735432196101</v>
      </c>
      <c r="P213" s="94">
        <v>486942.54164513998</v>
      </c>
      <c r="Q213" s="94"/>
      <c r="R213" s="377"/>
      <c r="S213" s="94">
        <v>290.37721968799701</v>
      </c>
      <c r="T213" s="94">
        <v>132.19877599641401</v>
      </c>
      <c r="U213" s="94">
        <v>154420.58052213301</v>
      </c>
      <c r="V213" s="94">
        <v>78.600243838048101</v>
      </c>
      <c r="W213" s="94">
        <v>156.541362650248</v>
      </c>
      <c r="X213" s="94">
        <v>549237.35270891804</v>
      </c>
      <c r="Y213" s="94">
        <v>8552.0824549992394</v>
      </c>
      <c r="Z213" s="94">
        <v>28977.8415453384</v>
      </c>
      <c r="AA213" s="94">
        <v>91.478377727208098</v>
      </c>
      <c r="AB213" s="94">
        <v>63.054503248882398</v>
      </c>
      <c r="AC213" s="94">
        <v>82.705359699143997</v>
      </c>
      <c r="AD213" s="94">
        <v>5.0228726955749998</v>
      </c>
      <c r="AE213" s="94"/>
      <c r="AF213" s="94"/>
      <c r="AG213" s="377"/>
      <c r="AH213" s="377"/>
      <c r="AI213" s="377"/>
      <c r="AJ213" s="381"/>
    </row>
    <row r="214" spans="1:36" x14ac:dyDescent="0.25">
      <c r="A214" s="130">
        <f t="shared" si="14"/>
        <v>1997</v>
      </c>
      <c r="B214" s="130">
        <f t="shared" si="15"/>
        <v>6</v>
      </c>
      <c r="C214" s="329">
        <v>1.6048799020809501</v>
      </c>
      <c r="D214" s="94"/>
      <c r="E214" s="94">
        <v>141.26179643721699</v>
      </c>
      <c r="F214" s="94"/>
      <c r="G214" s="94">
        <v>6005.1963101694701</v>
      </c>
      <c r="H214" s="94">
        <v>6409.1416603836697</v>
      </c>
      <c r="I214" s="94"/>
      <c r="J214" s="94">
        <v>432223.45000289299</v>
      </c>
      <c r="K214" s="94">
        <v>32.126106310512903</v>
      </c>
      <c r="L214" s="94">
        <v>11073.8835693907</v>
      </c>
      <c r="M214" s="94"/>
      <c r="N214" s="94">
        <v>129.571850145025</v>
      </c>
      <c r="O214" s="94">
        <v>1.10018628568252</v>
      </c>
      <c r="P214" s="94">
        <v>489506.120869292</v>
      </c>
      <c r="Q214" s="94"/>
      <c r="R214" s="377"/>
      <c r="S214" s="94">
        <v>282.03831497585799</v>
      </c>
      <c r="T214" s="94">
        <v>133.54542610373099</v>
      </c>
      <c r="U214" s="94">
        <v>155743.959806992</v>
      </c>
      <c r="V214" s="94">
        <v>79.101473192696702</v>
      </c>
      <c r="W214" s="94">
        <v>156.714441335499</v>
      </c>
      <c r="X214" s="94">
        <v>551081.71564553503</v>
      </c>
      <c r="Y214" s="94">
        <v>8540.3671726805205</v>
      </c>
      <c r="Z214" s="94">
        <v>29158.9046197104</v>
      </c>
      <c r="AA214" s="94">
        <v>91.795240220927994</v>
      </c>
      <c r="AB214" s="94">
        <v>63.6591538885651</v>
      </c>
      <c r="AC214" s="94">
        <v>82.888523106004499</v>
      </c>
      <c r="AD214" s="94">
        <v>4.9435256366077498</v>
      </c>
      <c r="AE214" s="94"/>
      <c r="AF214" s="94"/>
      <c r="AG214" s="377"/>
      <c r="AH214" s="377"/>
      <c r="AI214" s="377"/>
      <c r="AJ214" s="381"/>
    </row>
    <row r="215" spans="1:36" x14ac:dyDescent="0.25">
      <c r="A215" s="130">
        <f t="shared" si="14"/>
        <v>1997</v>
      </c>
      <c r="B215" s="130">
        <f t="shared" si="15"/>
        <v>7</v>
      </c>
      <c r="C215" s="329">
        <v>1.6080000000000001</v>
      </c>
      <c r="D215" s="94"/>
      <c r="E215" s="94">
        <v>138.52490376351199</v>
      </c>
      <c r="F215" s="94"/>
      <c r="G215" s="94">
        <v>6016.0720000000001</v>
      </c>
      <c r="H215" s="94">
        <v>6422.6666666666697</v>
      </c>
      <c r="I215" s="94"/>
      <c r="J215" s="94">
        <v>434057.60694182501</v>
      </c>
      <c r="K215" s="94">
        <v>32.216833945875699</v>
      </c>
      <c r="L215" s="94">
        <v>11112</v>
      </c>
      <c r="M215" s="94"/>
      <c r="N215" s="94">
        <v>130.23333333333301</v>
      </c>
      <c r="O215" s="94">
        <v>1.1080000000000001</v>
      </c>
      <c r="P215" s="94">
        <v>491655.22451960598</v>
      </c>
      <c r="Q215" s="94"/>
      <c r="R215" s="377"/>
      <c r="S215" s="94">
        <v>282.39999999999998</v>
      </c>
      <c r="T215" s="94">
        <v>134.62705338917399</v>
      </c>
      <c r="U215" s="94">
        <v>156755.65275348301</v>
      </c>
      <c r="V215" s="94">
        <v>79.647471169356294</v>
      </c>
      <c r="W215" s="94">
        <v>156.90208781584801</v>
      </c>
      <c r="X215" s="94">
        <v>552336.88553921401</v>
      </c>
      <c r="Y215" s="94">
        <v>8531.6032892581698</v>
      </c>
      <c r="Z215" s="94">
        <v>29329.053653535899</v>
      </c>
      <c r="AA215" s="94">
        <v>92.064668849413707</v>
      </c>
      <c r="AB215" s="94">
        <v>64.315187474235103</v>
      </c>
      <c r="AC215" s="94">
        <v>83.105766666666995</v>
      </c>
      <c r="AD215" s="94">
        <v>4.8719590273929203</v>
      </c>
      <c r="AE215" s="94"/>
      <c r="AF215" s="94"/>
      <c r="AG215" s="377"/>
      <c r="AH215" s="377"/>
      <c r="AI215" s="377"/>
      <c r="AJ215" s="381"/>
    </row>
    <row r="216" spans="1:36" x14ac:dyDescent="0.25">
      <c r="A216" s="130">
        <f t="shared" si="14"/>
        <v>1997</v>
      </c>
      <c r="B216" s="130">
        <f t="shared" si="15"/>
        <v>8</v>
      </c>
      <c r="C216" s="329">
        <v>1.6113238813388799</v>
      </c>
      <c r="D216" s="94"/>
      <c r="E216" s="94">
        <v>139.01424570563401</v>
      </c>
      <c r="F216" s="94"/>
      <c r="G216" s="94">
        <v>6027.5411382355196</v>
      </c>
      <c r="H216" s="94">
        <v>6438.7989987634401</v>
      </c>
      <c r="I216" s="94"/>
      <c r="J216" s="94">
        <v>435471.86625821702</v>
      </c>
      <c r="K216" s="94">
        <v>32.266765535384003</v>
      </c>
      <c r="L216" s="94">
        <v>11143.0642681067</v>
      </c>
      <c r="M216" s="94"/>
      <c r="N216" s="94">
        <v>130.37878096125399</v>
      </c>
      <c r="O216" s="94">
        <v>1.11474045568143</v>
      </c>
      <c r="P216" s="94">
        <v>493220.52358554897</v>
      </c>
      <c r="Q216" s="94"/>
      <c r="R216" s="377"/>
      <c r="S216" s="94">
        <v>296.22936651938699</v>
      </c>
      <c r="T216" s="94">
        <v>134.56470901396801</v>
      </c>
      <c r="U216" s="94">
        <v>157028.09622115901</v>
      </c>
      <c r="V216" s="94">
        <v>80.185895345005093</v>
      </c>
      <c r="W216" s="94">
        <v>157.07640762278899</v>
      </c>
      <c r="X216" s="94">
        <v>553090.20157315803</v>
      </c>
      <c r="Y216" s="94">
        <v>8533.3901034027203</v>
      </c>
      <c r="Z216" s="94">
        <v>29506.220235325301</v>
      </c>
      <c r="AA216" s="94">
        <v>92.272857442031494</v>
      </c>
      <c r="AB216" s="94">
        <v>64.960746656564993</v>
      </c>
      <c r="AC216" s="94">
        <v>83.325751261193005</v>
      </c>
      <c r="AD216" s="94">
        <v>4.8128685796353299</v>
      </c>
      <c r="AE216" s="94"/>
      <c r="AF216" s="94"/>
      <c r="AG216" s="377"/>
      <c r="AH216" s="377"/>
      <c r="AI216" s="377"/>
      <c r="AJ216" s="381"/>
    </row>
    <row r="217" spans="1:36" x14ac:dyDescent="0.25">
      <c r="A217" s="130">
        <f t="shared" si="14"/>
        <v>1997</v>
      </c>
      <c r="B217" s="130">
        <f t="shared" si="15"/>
        <v>9</v>
      </c>
      <c r="C217" s="329">
        <v>1.61436756881324</v>
      </c>
      <c r="D217" s="94"/>
      <c r="E217" s="94">
        <v>141.25609634603001</v>
      </c>
      <c r="F217" s="94"/>
      <c r="G217" s="94">
        <v>6039.2638389171098</v>
      </c>
      <c r="H217" s="94">
        <v>6457.5718867010701</v>
      </c>
      <c r="I217" s="94"/>
      <c r="J217" s="94">
        <v>437007.54651948297</v>
      </c>
      <c r="K217" s="94">
        <v>32.325893327820403</v>
      </c>
      <c r="L217" s="94">
        <v>11170.243698153299</v>
      </c>
      <c r="M217" s="94"/>
      <c r="N217" s="94">
        <v>129.42001756389499</v>
      </c>
      <c r="O217" s="94">
        <v>1.11642837417039</v>
      </c>
      <c r="P217" s="94">
        <v>494942.776785155</v>
      </c>
      <c r="Q217" s="94"/>
      <c r="R217" s="377"/>
      <c r="S217" s="94">
        <v>316.79096114214099</v>
      </c>
      <c r="T217" s="94">
        <v>134.15709006749901</v>
      </c>
      <c r="U217" s="94">
        <v>156836.358325657</v>
      </c>
      <c r="V217" s="94">
        <v>80.687930518232704</v>
      </c>
      <c r="W217" s="94">
        <v>157.237589949849</v>
      </c>
      <c r="X217" s="94">
        <v>553743.89958786801</v>
      </c>
      <c r="Y217" s="94">
        <v>8545.0711950877103</v>
      </c>
      <c r="Z217" s="94">
        <v>29637.6431451549</v>
      </c>
      <c r="AA217" s="94">
        <v>92.536618037664795</v>
      </c>
      <c r="AB217" s="94">
        <v>65.5674502547229</v>
      </c>
      <c r="AC217" s="94">
        <v>83.491319815964602</v>
      </c>
      <c r="AD217" s="94">
        <v>4.7671851727494596</v>
      </c>
      <c r="AE217" s="94"/>
      <c r="AF217" s="94"/>
      <c r="AG217" s="377"/>
      <c r="AH217" s="377"/>
      <c r="AI217" s="377"/>
      <c r="AJ217" s="381"/>
    </row>
    <row r="218" spans="1:36" x14ac:dyDescent="0.25">
      <c r="A218" s="130">
        <f t="shared" si="14"/>
        <v>1997</v>
      </c>
      <c r="B218" s="130">
        <f t="shared" si="15"/>
        <v>10</v>
      </c>
      <c r="C218" s="329">
        <v>1.616666666667</v>
      </c>
      <c r="D218" s="94"/>
      <c r="E218" s="94">
        <v>142.60363842814101</v>
      </c>
      <c r="F218" s="94"/>
      <c r="G218" s="94">
        <v>6050.810546875</v>
      </c>
      <c r="H218" s="94">
        <v>6478.1333333333296</v>
      </c>
      <c r="I218" s="94"/>
      <c r="J218" s="94">
        <v>439374.30841878499</v>
      </c>
      <c r="K218" s="94">
        <v>32.460428539593401</v>
      </c>
      <c r="L218" s="94">
        <v>11198.2</v>
      </c>
      <c r="M218" s="94"/>
      <c r="N218" s="94">
        <v>126.9</v>
      </c>
      <c r="O218" s="94">
        <v>1.1100000000000001</v>
      </c>
      <c r="P218" s="94">
        <v>497803.28642623097</v>
      </c>
      <c r="Q218" s="94"/>
      <c r="R218" s="377"/>
      <c r="S218" s="94">
        <v>333.8</v>
      </c>
      <c r="T218" s="94">
        <v>134.66303688424</v>
      </c>
      <c r="U218" s="94">
        <v>156703.296327827</v>
      </c>
      <c r="V218" s="94">
        <v>81.147696050172698</v>
      </c>
      <c r="W218" s="94">
        <v>157.398432676802</v>
      </c>
      <c r="X218" s="94">
        <v>554815.601131581</v>
      </c>
      <c r="Y218" s="94">
        <v>8562.5662640227201</v>
      </c>
      <c r="Z218" s="94">
        <v>29664.123484242999</v>
      </c>
      <c r="AA218" s="94">
        <v>93.002026872460902</v>
      </c>
      <c r="AB218" s="94">
        <v>66.135041681491899</v>
      </c>
      <c r="AC218" s="94">
        <v>83.551533333332998</v>
      </c>
      <c r="AD218" s="94">
        <v>4.7315375572029197</v>
      </c>
      <c r="AE218" s="94"/>
      <c r="AF218" s="94"/>
      <c r="AG218" s="377"/>
      <c r="AH218" s="377"/>
      <c r="AI218" s="377"/>
      <c r="AJ218" s="381"/>
    </row>
    <row r="219" spans="1:36" x14ac:dyDescent="0.25">
      <c r="A219" s="130">
        <f t="shared" si="14"/>
        <v>1997</v>
      </c>
      <c r="B219" s="130">
        <f t="shared" si="15"/>
        <v>11</v>
      </c>
      <c r="C219" s="329">
        <v>1.61813977550532</v>
      </c>
      <c r="D219" s="94"/>
      <c r="E219" s="94">
        <v>141.353777471158</v>
      </c>
      <c r="F219" s="94"/>
      <c r="G219" s="94">
        <v>6062.9072980532601</v>
      </c>
      <c r="H219" s="94">
        <v>6501.2997423378101</v>
      </c>
      <c r="I219" s="94"/>
      <c r="J219" s="94">
        <v>443218.05739481602</v>
      </c>
      <c r="K219" s="94">
        <v>32.7227975048161</v>
      </c>
      <c r="L219" s="94">
        <v>11232.810142603599</v>
      </c>
      <c r="M219" s="94"/>
      <c r="N219" s="94">
        <v>122.47865604873201</v>
      </c>
      <c r="O219" s="94">
        <v>1.09340115273008</v>
      </c>
      <c r="P219" s="94">
        <v>502655.18124030298</v>
      </c>
      <c r="Q219" s="94"/>
      <c r="R219" s="377"/>
      <c r="S219" s="94">
        <v>341.45971279680401</v>
      </c>
      <c r="T219" s="94">
        <v>136.862548569773</v>
      </c>
      <c r="U219" s="94">
        <v>157030.29703122401</v>
      </c>
      <c r="V219" s="94">
        <v>81.5897780103911</v>
      </c>
      <c r="W219" s="94">
        <v>157.579868178802</v>
      </c>
      <c r="X219" s="94">
        <v>556727.04077368602</v>
      </c>
      <c r="Y219" s="94">
        <v>8581.0809398868605</v>
      </c>
      <c r="Z219" s="94">
        <v>29554.082656492301</v>
      </c>
      <c r="AA219" s="94">
        <v>93.771147069313699</v>
      </c>
      <c r="AB219" s="94">
        <v>66.6975167574154</v>
      </c>
      <c r="AC219" s="94">
        <v>83.471734664314496</v>
      </c>
      <c r="AD219" s="94">
        <v>4.6998073042438602</v>
      </c>
      <c r="AE219" s="94"/>
      <c r="AF219" s="94"/>
      <c r="AG219" s="377"/>
      <c r="AH219" s="377"/>
      <c r="AI219" s="377"/>
      <c r="AJ219" s="381"/>
    </row>
    <row r="220" spans="1:36" x14ac:dyDescent="0.25">
      <c r="A220" s="130">
        <f t="shared" si="14"/>
        <v>1997</v>
      </c>
      <c r="B220" s="130">
        <f t="shared" si="15"/>
        <v>12</v>
      </c>
      <c r="C220" s="329">
        <v>1.61905452541382</v>
      </c>
      <c r="D220" s="94">
        <f>AVERAGE(C209:C220)</f>
        <v>1.6072706868994633</v>
      </c>
      <c r="E220" s="94">
        <v>138.780129185742</v>
      </c>
      <c r="F220" s="94">
        <f>AVERAGE(E209:E220)</f>
        <v>140.03993896123052</v>
      </c>
      <c r="G220" s="94">
        <v>6074.7199731000501</v>
      </c>
      <c r="H220" s="94">
        <v>6523.4422638127398</v>
      </c>
      <c r="I220" s="94">
        <f>AVERAGE(H209:H220)</f>
        <v>6415.1110745443248</v>
      </c>
      <c r="J220" s="94">
        <v>447631.22316539998</v>
      </c>
      <c r="K220" s="94">
        <v>33.035617459529298</v>
      </c>
      <c r="L220" s="94">
        <v>11270.027142667101</v>
      </c>
      <c r="M220" s="94">
        <f>AVERAGE(L209:L220)</f>
        <v>11064.72126186565</v>
      </c>
      <c r="N220" s="94">
        <v>117.717832197566</v>
      </c>
      <c r="O220" s="94">
        <v>1.0726078772154</v>
      </c>
      <c r="P220" s="94">
        <v>508266.52476350497</v>
      </c>
      <c r="Q220" s="94">
        <f>AVERAGE(P209:P220)</f>
        <v>491246.87597503676</v>
      </c>
      <c r="R220" s="377">
        <f>AVERAGE(K209:K220)</f>
        <v>32.216760084533298</v>
      </c>
      <c r="S220" s="94">
        <v>342.62296684097998</v>
      </c>
      <c r="T220" s="94">
        <v>139.37592614775599</v>
      </c>
      <c r="U220" s="94">
        <v>157813.80650632599</v>
      </c>
      <c r="V220" s="94">
        <v>81.924240574395498</v>
      </c>
      <c r="W220" s="94">
        <v>157.75112923949601</v>
      </c>
      <c r="X220" s="94">
        <v>558939.517364125</v>
      </c>
      <c r="Y220" s="94">
        <v>8583.9400328947104</v>
      </c>
      <c r="Z220" s="94">
        <v>29378.508638433799</v>
      </c>
      <c r="AA220" s="94">
        <v>94.521574091792104</v>
      </c>
      <c r="AB220" s="94">
        <v>67.133373689513903</v>
      </c>
      <c r="AC220" s="94">
        <v>83.261560337632602</v>
      </c>
      <c r="AD220" s="94">
        <v>4.6727005102560897</v>
      </c>
      <c r="AE220" s="94">
        <f>AVERAGE(AD209:AD220)</f>
        <v>4.9289895522711014</v>
      </c>
      <c r="AF220" s="94">
        <f>AVERAGE(X209:X220)</f>
        <v>550342.95039847435</v>
      </c>
      <c r="AG220" s="377">
        <f>AVERAGE(O209:O220)</f>
        <v>1.1082968927832941</v>
      </c>
      <c r="AH220" s="377">
        <f>AVERAGE(S209:S220)</f>
        <v>308.14430340480425</v>
      </c>
      <c r="AI220" s="377">
        <f>AVERAGE(U209:U220)</f>
        <v>155623.51336315935</v>
      </c>
      <c r="AJ220" s="381">
        <f>AVERAGE(G209:G220)</f>
        <v>6010.8619709122986</v>
      </c>
    </row>
    <row r="221" spans="1:36" x14ac:dyDescent="0.25">
      <c r="A221" s="130">
        <f>A209+1</f>
        <v>1998</v>
      </c>
      <c r="B221" s="130">
        <f>B209</f>
        <v>1</v>
      </c>
      <c r="C221" s="329">
        <v>1.62</v>
      </c>
      <c r="D221" s="94"/>
      <c r="E221" s="94">
        <v>136.69659055077901</v>
      </c>
      <c r="F221" s="94"/>
      <c r="G221" s="94">
        <v>6086.9769999999999</v>
      </c>
      <c r="H221" s="94">
        <v>6543.4</v>
      </c>
      <c r="I221" s="94"/>
      <c r="J221" s="94">
        <v>451932.646754594</v>
      </c>
      <c r="K221" s="94">
        <v>33.330655456991998</v>
      </c>
      <c r="L221" s="94">
        <v>11309</v>
      </c>
      <c r="M221" s="94"/>
      <c r="N221" s="94">
        <v>114</v>
      </c>
      <c r="O221" s="94">
        <v>1.0529999999999999</v>
      </c>
      <c r="P221" s="94">
        <v>513656.83940946101</v>
      </c>
      <c r="Q221" s="94"/>
      <c r="R221" s="377"/>
      <c r="S221" s="94">
        <v>343.4</v>
      </c>
      <c r="T221" s="94">
        <v>140.58161215683899</v>
      </c>
      <c r="U221" s="94">
        <v>159029.06255186599</v>
      </c>
      <c r="V221" s="94">
        <v>82.095093048625898</v>
      </c>
      <c r="W221" s="94">
        <v>157.89639337088801</v>
      </c>
      <c r="X221" s="94">
        <v>560975.84755995194</v>
      </c>
      <c r="Y221" s="94">
        <v>8552.6779918044704</v>
      </c>
      <c r="Z221" s="94">
        <v>29216.782861155199</v>
      </c>
      <c r="AA221" s="94">
        <v>94.931775568379706</v>
      </c>
      <c r="AB221" s="94">
        <v>67.361932108384806</v>
      </c>
      <c r="AC221" s="94">
        <v>82.922233333332997</v>
      </c>
      <c r="AD221" s="94">
        <v>4.6475784687572004</v>
      </c>
      <c r="AE221" s="94"/>
      <c r="AF221" s="94"/>
      <c r="AG221" s="377"/>
      <c r="AH221" s="377"/>
      <c r="AI221" s="377"/>
      <c r="AJ221" s="381"/>
    </row>
    <row r="222" spans="1:36" x14ac:dyDescent="0.25">
      <c r="A222" s="130">
        <f t="shared" ref="A222:A232" si="16">A210+1</f>
        <v>1998</v>
      </c>
      <c r="B222" s="130">
        <f t="shared" ref="B222:B232" si="17">B210</f>
        <v>2</v>
      </c>
      <c r="C222" s="329">
        <v>1.6213842054165</v>
      </c>
      <c r="D222" s="94"/>
      <c r="E222" s="94">
        <v>136.78358339709499</v>
      </c>
      <c r="F222" s="94"/>
      <c r="G222" s="94">
        <v>6099.20291577634</v>
      </c>
      <c r="H222" s="94">
        <v>6558.4715035557001</v>
      </c>
      <c r="I222" s="94"/>
      <c r="J222" s="94">
        <v>455212.41758342099</v>
      </c>
      <c r="K222" s="94">
        <v>33.528727774535803</v>
      </c>
      <c r="L222" s="94">
        <v>11346.134784490299</v>
      </c>
      <c r="M222" s="94"/>
      <c r="N222" s="94">
        <v>112.70573060717</v>
      </c>
      <c r="O222" s="94">
        <v>1.040536483691</v>
      </c>
      <c r="P222" s="94">
        <v>517589.35556937399</v>
      </c>
      <c r="Q222" s="94"/>
      <c r="R222" s="377"/>
      <c r="S222" s="94">
        <v>347.73000189187502</v>
      </c>
      <c r="T222" s="94">
        <v>139.320090184571</v>
      </c>
      <c r="U222" s="94">
        <v>160512.42122297801</v>
      </c>
      <c r="V222" s="94">
        <v>82.049377784275705</v>
      </c>
      <c r="W222" s="94">
        <v>157.99368759910001</v>
      </c>
      <c r="X222" s="94">
        <v>562310.76392897603</v>
      </c>
      <c r="Y222" s="94">
        <v>8476.1017235156505</v>
      </c>
      <c r="Z222" s="94">
        <v>29143.078352818498</v>
      </c>
      <c r="AA222" s="94">
        <v>94.720161285097205</v>
      </c>
      <c r="AB222" s="94">
        <v>67.309455947418598</v>
      </c>
      <c r="AC222" s="94">
        <v>82.4809789638322</v>
      </c>
      <c r="AD222" s="94">
        <v>4.6241019909901997</v>
      </c>
      <c r="AE222" s="94"/>
      <c r="AF222" s="94"/>
      <c r="AG222" s="377"/>
      <c r="AH222" s="377"/>
      <c r="AI222" s="377"/>
      <c r="AJ222" s="381"/>
    </row>
    <row r="223" spans="1:36" x14ac:dyDescent="0.25">
      <c r="A223" s="130">
        <f t="shared" si="16"/>
        <v>1998</v>
      </c>
      <c r="B223" s="130">
        <f t="shared" si="17"/>
        <v>3</v>
      </c>
      <c r="C223" s="329">
        <v>1.62305692764742</v>
      </c>
      <c r="D223" s="94"/>
      <c r="E223" s="94">
        <v>138.63647505707101</v>
      </c>
      <c r="F223" s="94"/>
      <c r="G223" s="94">
        <v>6110.0755553498602</v>
      </c>
      <c r="H223" s="94">
        <v>6568.7907441916404</v>
      </c>
      <c r="I223" s="94"/>
      <c r="J223" s="94">
        <v>457424.83429800498</v>
      </c>
      <c r="K223" s="94">
        <v>33.640088934034303</v>
      </c>
      <c r="L223" s="94">
        <v>11379.4826218286</v>
      </c>
      <c r="M223" s="94"/>
      <c r="N223" s="94">
        <v>112.90137815204299</v>
      </c>
      <c r="O223" s="94">
        <v>1.0344191257947399</v>
      </c>
      <c r="P223" s="94">
        <v>520109.41086376098</v>
      </c>
      <c r="Q223" s="94"/>
      <c r="R223" s="377"/>
      <c r="S223" s="94">
        <v>350.98212893672098</v>
      </c>
      <c r="T223" s="94">
        <v>137.69356927083101</v>
      </c>
      <c r="U223" s="94">
        <v>161744.54196292299</v>
      </c>
      <c r="V223" s="94">
        <v>81.922878038413202</v>
      </c>
      <c r="W223" s="94">
        <v>158.06639045055999</v>
      </c>
      <c r="X223" s="94">
        <v>563154.36165189499</v>
      </c>
      <c r="Y223" s="94">
        <v>8386.8498905443994</v>
      </c>
      <c r="Z223" s="94">
        <v>29128.4526787547</v>
      </c>
      <c r="AA223" s="94">
        <v>94.201949495734894</v>
      </c>
      <c r="AB223" s="94">
        <v>67.157926279989596</v>
      </c>
      <c r="AC223" s="94">
        <v>82.035672213428597</v>
      </c>
      <c r="AD223" s="94">
        <v>4.6017632333316998</v>
      </c>
      <c r="AE223" s="94"/>
      <c r="AF223" s="94"/>
      <c r="AG223" s="377"/>
      <c r="AH223" s="377"/>
      <c r="AI223" s="377"/>
      <c r="AJ223" s="381"/>
    </row>
    <row r="224" spans="1:36" x14ac:dyDescent="0.25">
      <c r="A224" s="130">
        <f t="shared" si="16"/>
        <v>1998</v>
      </c>
      <c r="B224" s="130">
        <f t="shared" si="17"/>
        <v>4</v>
      </c>
      <c r="C224" s="329">
        <v>1.625333333333</v>
      </c>
      <c r="D224" s="94"/>
      <c r="E224" s="94">
        <v>142.13934459782499</v>
      </c>
      <c r="F224" s="94"/>
      <c r="G224" s="94">
        <v>6121.74462890625</v>
      </c>
      <c r="H224" s="94">
        <v>6578.3</v>
      </c>
      <c r="I224" s="94"/>
      <c r="J224" s="94">
        <v>459407.42830724601</v>
      </c>
      <c r="K224" s="94">
        <v>33.727273535332998</v>
      </c>
      <c r="L224" s="94">
        <v>11418.7</v>
      </c>
      <c r="M224" s="94"/>
      <c r="N224" s="94">
        <v>113.333333333333</v>
      </c>
      <c r="O224" s="94">
        <v>1.0306666666669999</v>
      </c>
      <c r="P224" s="94">
        <v>522319.41151407303</v>
      </c>
      <c r="Q224" s="94"/>
      <c r="R224" s="377"/>
      <c r="S224" s="94">
        <v>347.7</v>
      </c>
      <c r="T224" s="94">
        <v>137.89054543445801</v>
      </c>
      <c r="U224" s="94">
        <v>162552.36709442199</v>
      </c>
      <c r="V224" s="94">
        <v>81.838899112408498</v>
      </c>
      <c r="W224" s="94">
        <v>158.17029220545899</v>
      </c>
      <c r="X224" s="94">
        <v>564132.38122140605</v>
      </c>
      <c r="Y224" s="94">
        <v>8294.6979059865298</v>
      </c>
      <c r="Z224" s="94">
        <v>29120.128853114002</v>
      </c>
      <c r="AA224" s="94">
        <v>93.616617841350106</v>
      </c>
      <c r="AB224" s="94">
        <v>67.080277241244403</v>
      </c>
      <c r="AC224" s="94">
        <v>81.542533333332997</v>
      </c>
      <c r="AD224" s="94">
        <v>4.5725303091431604</v>
      </c>
      <c r="AE224" s="94"/>
      <c r="AF224" s="94"/>
      <c r="AG224" s="377"/>
      <c r="AH224" s="377"/>
      <c r="AI224" s="377"/>
      <c r="AJ224" s="381"/>
    </row>
    <row r="225" spans="1:36" x14ac:dyDescent="0.25">
      <c r="A225" s="130">
        <f t="shared" si="16"/>
        <v>1998</v>
      </c>
      <c r="B225" s="130">
        <f t="shared" si="17"/>
        <v>5</v>
      </c>
      <c r="C225" s="329">
        <v>1.62790071081457</v>
      </c>
      <c r="D225" s="94"/>
      <c r="E225" s="94">
        <v>146.38905730239301</v>
      </c>
      <c r="F225" s="94"/>
      <c r="G225" s="94">
        <v>6132.5549924113202</v>
      </c>
      <c r="H225" s="94">
        <v>6587.5171673980503</v>
      </c>
      <c r="I225" s="94"/>
      <c r="J225" s="94">
        <v>461141.76884919498</v>
      </c>
      <c r="K225" s="94">
        <v>33.8053608870066</v>
      </c>
      <c r="L225" s="94">
        <v>11461.252800275901</v>
      </c>
      <c r="M225" s="94"/>
      <c r="N225" s="94">
        <v>112.98228966979801</v>
      </c>
      <c r="O225" s="94">
        <v>1.02782223283304</v>
      </c>
      <c r="P225" s="94">
        <v>524313.499362153</v>
      </c>
      <c r="Q225" s="94"/>
      <c r="R225" s="377"/>
      <c r="S225" s="94">
        <v>334.460662345125</v>
      </c>
      <c r="T225" s="94">
        <v>141.78013733972301</v>
      </c>
      <c r="U225" s="94">
        <v>162525.22627431399</v>
      </c>
      <c r="V225" s="94">
        <v>81.931990336191703</v>
      </c>
      <c r="W225" s="94">
        <v>158.32236448246101</v>
      </c>
      <c r="X225" s="94">
        <v>565516.33658035402</v>
      </c>
      <c r="Y225" s="94">
        <v>8231.9534907182406</v>
      </c>
      <c r="Z225" s="94">
        <v>29089.5151839789</v>
      </c>
      <c r="AA225" s="94">
        <v>93.305922176239406</v>
      </c>
      <c r="AB225" s="94">
        <v>67.260535954642805</v>
      </c>
      <c r="AC225" s="94">
        <v>81.116066488822199</v>
      </c>
      <c r="AD225" s="94">
        <v>4.5368051017763502</v>
      </c>
      <c r="AE225" s="94"/>
      <c r="AF225" s="94"/>
      <c r="AG225" s="377"/>
      <c r="AH225" s="377"/>
      <c r="AI225" s="377"/>
      <c r="AJ225" s="381"/>
    </row>
    <row r="226" spans="1:36" x14ac:dyDescent="0.25">
      <c r="A226" s="130">
        <f t="shared" si="16"/>
        <v>1998</v>
      </c>
      <c r="B226" s="130">
        <f t="shared" si="17"/>
        <v>6</v>
      </c>
      <c r="C226" s="329">
        <v>1.63079116839169</v>
      </c>
      <c r="D226" s="94"/>
      <c r="E226" s="94">
        <v>150.67361981484601</v>
      </c>
      <c r="F226" s="94"/>
      <c r="G226" s="94">
        <v>6143.3821399794897</v>
      </c>
      <c r="H226" s="94">
        <v>6600.0535830144399</v>
      </c>
      <c r="I226" s="94"/>
      <c r="J226" s="94">
        <v>462717.60129908798</v>
      </c>
      <c r="K226" s="94">
        <v>33.875466140862798</v>
      </c>
      <c r="L226" s="94">
        <v>11511.6630300171</v>
      </c>
      <c r="M226" s="94"/>
      <c r="N226" s="94">
        <v>112.04328277039301</v>
      </c>
      <c r="O226" s="94">
        <v>1.0250482085653101</v>
      </c>
      <c r="P226" s="94">
        <v>526174.48113047704</v>
      </c>
      <c r="Q226" s="94"/>
      <c r="R226" s="377"/>
      <c r="S226" s="94">
        <v>319.42632110966099</v>
      </c>
      <c r="T226" s="94">
        <v>147.976970141495</v>
      </c>
      <c r="U226" s="94">
        <v>162161.477156718</v>
      </c>
      <c r="V226" s="94">
        <v>82.204099347173795</v>
      </c>
      <c r="W226" s="94">
        <v>158.51283998625701</v>
      </c>
      <c r="X226" s="94">
        <v>567618.63181857404</v>
      </c>
      <c r="Y226" s="94">
        <v>8177.8439538235998</v>
      </c>
      <c r="Z226" s="94">
        <v>29081.891730466101</v>
      </c>
      <c r="AA226" s="94">
        <v>93.195288694588299</v>
      </c>
      <c r="AB226" s="94">
        <v>67.724907430433603</v>
      </c>
      <c r="AC226" s="94">
        <v>80.781287947833505</v>
      </c>
      <c r="AD226" s="94">
        <v>4.4902641899965898</v>
      </c>
      <c r="AE226" s="94"/>
      <c r="AF226" s="94"/>
      <c r="AG226" s="377"/>
      <c r="AH226" s="377"/>
      <c r="AI226" s="377"/>
      <c r="AJ226" s="381"/>
    </row>
    <row r="227" spans="1:36" x14ac:dyDescent="0.25">
      <c r="A227" s="130">
        <f t="shared" si="16"/>
        <v>1998</v>
      </c>
      <c r="B227" s="130">
        <f t="shared" si="17"/>
        <v>7</v>
      </c>
      <c r="C227" s="329">
        <v>1.6336666666669999</v>
      </c>
      <c r="D227" s="94"/>
      <c r="E227" s="94">
        <v>153.674249119081</v>
      </c>
      <c r="F227" s="94"/>
      <c r="G227" s="94">
        <v>6153.7439999999997</v>
      </c>
      <c r="H227" s="94">
        <v>6618.2</v>
      </c>
      <c r="I227" s="94"/>
      <c r="J227" s="94">
        <v>463927.39943820902</v>
      </c>
      <c r="K227" s="94">
        <v>33.920258034921801</v>
      </c>
      <c r="L227" s="94">
        <v>11568.1</v>
      </c>
      <c r="M227" s="94"/>
      <c r="N227" s="94">
        <v>111.1</v>
      </c>
      <c r="O227" s="94">
        <v>1.022333333333</v>
      </c>
      <c r="P227" s="94">
        <v>527606.83158420795</v>
      </c>
      <c r="Q227" s="94"/>
      <c r="R227" s="377"/>
      <c r="S227" s="94">
        <v>315.3</v>
      </c>
      <c r="T227" s="94">
        <v>153.65130845993099</v>
      </c>
      <c r="U227" s="94">
        <v>162153.648200653</v>
      </c>
      <c r="V227" s="94">
        <v>82.601311152648506</v>
      </c>
      <c r="W227" s="94">
        <v>158.69803363616799</v>
      </c>
      <c r="X227" s="94">
        <v>570464.88559825497</v>
      </c>
      <c r="Y227" s="94">
        <v>8110.6577856437998</v>
      </c>
      <c r="Z227" s="94">
        <v>29162.783329488499</v>
      </c>
      <c r="AA227" s="94">
        <v>93.156374887991802</v>
      </c>
      <c r="AB227" s="94">
        <v>68.416882952542394</v>
      </c>
      <c r="AC227" s="94">
        <v>80.610733333333002</v>
      </c>
      <c r="AD227" s="94">
        <v>4.4343458017603403</v>
      </c>
      <c r="AE227" s="94"/>
      <c r="AF227" s="94"/>
      <c r="AG227" s="377"/>
      <c r="AH227" s="377"/>
      <c r="AI227" s="377"/>
      <c r="AJ227" s="381"/>
    </row>
    <row r="228" spans="1:36" x14ac:dyDescent="0.25">
      <c r="A228" s="130">
        <f t="shared" si="16"/>
        <v>1998</v>
      </c>
      <c r="B228" s="130">
        <f t="shared" si="17"/>
        <v>8</v>
      </c>
      <c r="C228" s="329">
        <v>1.6365579432917801</v>
      </c>
      <c r="D228" s="94"/>
      <c r="E228" s="94">
        <v>155.12851204802999</v>
      </c>
      <c r="F228" s="94"/>
      <c r="G228" s="94">
        <v>6164.5052740377096</v>
      </c>
      <c r="H228" s="94">
        <v>6644.6367232585799</v>
      </c>
      <c r="I228" s="94"/>
      <c r="J228" s="94">
        <v>464817.73809632298</v>
      </c>
      <c r="K228" s="94">
        <v>33.936464750938498</v>
      </c>
      <c r="L228" s="94">
        <v>11634.0946336982</v>
      </c>
      <c r="M228" s="94"/>
      <c r="N228" s="94">
        <v>110.41836753235501</v>
      </c>
      <c r="O228" s="94">
        <v>1.0191884671456699</v>
      </c>
      <c r="P228" s="94">
        <v>528628.66137060104</v>
      </c>
      <c r="Q228" s="94"/>
      <c r="R228" s="377"/>
      <c r="S228" s="94">
        <v>329.459043348215</v>
      </c>
      <c r="T228" s="94">
        <v>157.36980793758201</v>
      </c>
      <c r="U228" s="94">
        <v>163000.75972790501</v>
      </c>
      <c r="V228" s="94">
        <v>83.109200143824907</v>
      </c>
      <c r="W228" s="94">
        <v>158.86628126024601</v>
      </c>
      <c r="X228" s="94">
        <v>574253.837117836</v>
      </c>
      <c r="Y228" s="94">
        <v>8010.7640581205396</v>
      </c>
      <c r="Z228" s="94">
        <v>29372.522375340599</v>
      </c>
      <c r="AA228" s="94">
        <v>93.083001989318902</v>
      </c>
      <c r="AB228" s="94">
        <v>69.331350357764904</v>
      </c>
      <c r="AC228" s="94">
        <v>80.617325054473596</v>
      </c>
      <c r="AD228" s="94">
        <v>4.3655678178539699</v>
      </c>
      <c r="AE228" s="94"/>
      <c r="AF228" s="94"/>
      <c r="AG228" s="377"/>
      <c r="AH228" s="377"/>
      <c r="AI228" s="377"/>
      <c r="AJ228" s="381"/>
    </row>
    <row r="229" spans="1:36" x14ac:dyDescent="0.25">
      <c r="A229" s="130">
        <f t="shared" si="16"/>
        <v>1998</v>
      </c>
      <c r="B229" s="130">
        <f t="shared" si="17"/>
        <v>9</v>
      </c>
      <c r="C229" s="329">
        <v>1.6391937968310899</v>
      </c>
      <c r="D229" s="94"/>
      <c r="E229" s="94">
        <v>156.924665700909</v>
      </c>
      <c r="F229" s="94"/>
      <c r="G229" s="94">
        <v>6175.2910614932898</v>
      </c>
      <c r="H229" s="94">
        <v>6673.3673644584496</v>
      </c>
      <c r="I229" s="94"/>
      <c r="J229" s="94">
        <v>465611.29471415799</v>
      </c>
      <c r="K229" s="94">
        <v>33.943997213430499</v>
      </c>
      <c r="L229" s="94">
        <v>11700.845874680201</v>
      </c>
      <c r="M229" s="94"/>
      <c r="N229" s="94">
        <v>109.50528577531</v>
      </c>
      <c r="O229" s="94">
        <v>1.01495125846033</v>
      </c>
      <c r="P229" s="94">
        <v>529526.28678272804</v>
      </c>
      <c r="Q229" s="94"/>
      <c r="R229" s="377"/>
      <c r="S229" s="94">
        <v>351.85200026773799</v>
      </c>
      <c r="T229" s="94">
        <v>159.95058252365999</v>
      </c>
      <c r="U229" s="94">
        <v>164433.69039804401</v>
      </c>
      <c r="V229" s="94">
        <v>83.662954208616398</v>
      </c>
      <c r="W229" s="94">
        <v>159.02149447453999</v>
      </c>
      <c r="X229" s="94">
        <v>578281.00378764002</v>
      </c>
      <c r="Y229" s="94">
        <v>7908.8435811016898</v>
      </c>
      <c r="Z229" s="94">
        <v>29615.076420468002</v>
      </c>
      <c r="AA229" s="94">
        <v>93.021196855840003</v>
      </c>
      <c r="AB229" s="94">
        <v>70.303167313743799</v>
      </c>
      <c r="AC229" s="94">
        <v>80.719702291092801</v>
      </c>
      <c r="AD229" s="94">
        <v>4.2933224730257402</v>
      </c>
      <c r="AE229" s="94"/>
      <c r="AF229" s="94"/>
      <c r="AG229" s="377"/>
      <c r="AH229" s="377"/>
      <c r="AI229" s="377"/>
      <c r="AJ229" s="381"/>
    </row>
    <row r="230" spans="1:36" x14ac:dyDescent="0.25">
      <c r="A230" s="130">
        <f t="shared" si="16"/>
        <v>1998</v>
      </c>
      <c r="B230" s="130">
        <f t="shared" si="17"/>
        <v>10</v>
      </c>
      <c r="C230" s="329">
        <v>1.641333333333</v>
      </c>
      <c r="D230" s="94"/>
      <c r="E230" s="94">
        <v>161.474983041705</v>
      </c>
      <c r="F230" s="94"/>
      <c r="G230" s="94">
        <v>6185.6760000000004</v>
      </c>
      <c r="H230" s="94">
        <v>6696.5</v>
      </c>
      <c r="I230" s="94"/>
      <c r="J230" s="94">
        <v>466612.47788021801</v>
      </c>
      <c r="K230" s="94">
        <v>33.970332059123301</v>
      </c>
      <c r="L230" s="94">
        <v>11757.9</v>
      </c>
      <c r="M230" s="94"/>
      <c r="N230" s="94">
        <v>107.7</v>
      </c>
      <c r="O230" s="94">
        <v>1.0089999999999999</v>
      </c>
      <c r="P230" s="94">
        <v>530697.92133991304</v>
      </c>
      <c r="Q230" s="94"/>
      <c r="R230" s="377"/>
      <c r="S230" s="94">
        <v>367.2</v>
      </c>
      <c r="T230" s="94">
        <v>163.01616226407799</v>
      </c>
      <c r="U230" s="94">
        <v>165927.603627795</v>
      </c>
      <c r="V230" s="94">
        <v>84.1892426712446</v>
      </c>
      <c r="W230" s="94">
        <v>159.17721876930599</v>
      </c>
      <c r="X230" s="94">
        <v>581666.88562038599</v>
      </c>
      <c r="Y230" s="94">
        <v>7845.9663165652</v>
      </c>
      <c r="Z230" s="94">
        <v>29760.3049562423</v>
      </c>
      <c r="AA230" s="94">
        <v>93.049900440477799</v>
      </c>
      <c r="AB230" s="94">
        <v>71.138545459744506</v>
      </c>
      <c r="AC230" s="94">
        <v>80.798033333332995</v>
      </c>
      <c r="AD230" s="94">
        <v>4.2291497529126199</v>
      </c>
      <c r="AE230" s="94"/>
      <c r="AF230" s="94"/>
      <c r="AG230" s="377"/>
      <c r="AH230" s="377"/>
      <c r="AI230" s="377"/>
      <c r="AJ230" s="381"/>
    </row>
    <row r="231" spans="1:36" x14ac:dyDescent="0.25">
      <c r="A231" s="130">
        <f t="shared" si="16"/>
        <v>1998</v>
      </c>
      <c r="B231" s="130">
        <f t="shared" si="17"/>
        <v>11</v>
      </c>
      <c r="C231" s="329">
        <v>1.6430861242157899</v>
      </c>
      <c r="D231" s="94"/>
      <c r="E231" s="94">
        <v>170.15292768353601</v>
      </c>
      <c r="F231" s="94"/>
      <c r="G231" s="94">
        <v>6196.3114645760297</v>
      </c>
      <c r="H231" s="94">
        <v>6710.9619194342904</v>
      </c>
      <c r="I231" s="94"/>
      <c r="J231" s="94">
        <v>468099.14665076602</v>
      </c>
      <c r="K231" s="94">
        <v>34.035066958155703</v>
      </c>
      <c r="L231" s="94">
        <v>11803.026729536299</v>
      </c>
      <c r="M231" s="94"/>
      <c r="N231" s="94">
        <v>104.683241435475</v>
      </c>
      <c r="O231" s="94">
        <v>1.0011155019258</v>
      </c>
      <c r="P231" s="94">
        <v>532495.894429237</v>
      </c>
      <c r="Q231" s="94"/>
      <c r="R231" s="377"/>
      <c r="S231" s="94">
        <v>366.473845393587</v>
      </c>
      <c r="T231" s="94">
        <v>167.670396257524</v>
      </c>
      <c r="U231" s="94">
        <v>167222.679345938</v>
      </c>
      <c r="V231" s="94">
        <v>84.678430669868106</v>
      </c>
      <c r="W231" s="94">
        <v>159.35816119207399</v>
      </c>
      <c r="X231" s="94">
        <v>584096.967319655</v>
      </c>
      <c r="Y231" s="94">
        <v>7841.9157307515397</v>
      </c>
      <c r="Z231" s="94">
        <v>29739.668229344301</v>
      </c>
      <c r="AA231" s="94">
        <v>93.232638819686599</v>
      </c>
      <c r="AB231" s="94">
        <v>71.773014805686799</v>
      </c>
      <c r="AC231" s="94">
        <v>80.772668946652502</v>
      </c>
      <c r="AD231" s="94">
        <v>4.1762326193042503</v>
      </c>
      <c r="AE231" s="94"/>
      <c r="AF231" s="94"/>
      <c r="AG231" s="377"/>
      <c r="AH231" s="377"/>
      <c r="AI231" s="377"/>
      <c r="AJ231" s="381"/>
    </row>
    <row r="232" spans="1:36" x14ac:dyDescent="0.25">
      <c r="A232" s="130">
        <f t="shared" si="16"/>
        <v>1998</v>
      </c>
      <c r="B232" s="130">
        <f t="shared" si="17"/>
        <v>12</v>
      </c>
      <c r="C232" s="329">
        <v>1.6448314861501401</v>
      </c>
      <c r="D232" s="94">
        <f>AVERAGE(C221:C232)</f>
        <v>1.6322613080076653</v>
      </c>
      <c r="E232" s="94">
        <v>177.83575772322001</v>
      </c>
      <c r="F232" s="94">
        <f>AVERAGE(E221:E232)</f>
        <v>152.20914716970751</v>
      </c>
      <c r="G232" s="94">
        <v>6206.6131315076</v>
      </c>
      <c r="H232" s="94">
        <v>6720.6029347476197</v>
      </c>
      <c r="I232" s="94">
        <f>AVERAGE(H221:H232)</f>
        <v>6625.0668283382302</v>
      </c>
      <c r="J232" s="94">
        <v>469711.27067591302</v>
      </c>
      <c r="K232" s="94">
        <v>34.112451938854498</v>
      </c>
      <c r="L232" s="94">
        <v>11836.8766138338</v>
      </c>
      <c r="M232" s="94">
        <f>AVERAGE(L221:L232)</f>
        <v>11560.589757363368</v>
      </c>
      <c r="N232" s="94">
        <v>102.418381443426</v>
      </c>
      <c r="O232" s="94">
        <v>0.99575968436358098</v>
      </c>
      <c r="P232" s="94">
        <v>534466.58141708595</v>
      </c>
      <c r="Q232" s="94">
        <f>AVERAGE(P221:P232)</f>
        <v>525632.09789775603</v>
      </c>
      <c r="R232" s="377">
        <f>AVERAGE(K221:K232)</f>
        <v>33.818845307015735</v>
      </c>
      <c r="S232" s="94">
        <v>357.17264850748001</v>
      </c>
      <c r="T232" s="94">
        <v>171.467217078278</v>
      </c>
      <c r="U232" s="94">
        <v>168286.98140964599</v>
      </c>
      <c r="V232" s="94">
        <v>85.094633323302304</v>
      </c>
      <c r="W232" s="94">
        <v>159.550707376726</v>
      </c>
      <c r="X232" s="94">
        <v>585726.66639205802</v>
      </c>
      <c r="Y232" s="94">
        <v>7864.1331512663801</v>
      </c>
      <c r="Z232" s="94">
        <v>29653.081171608599</v>
      </c>
      <c r="AA232" s="94">
        <v>93.547765851252194</v>
      </c>
      <c r="AB232" s="94">
        <v>72.217770195785505</v>
      </c>
      <c r="AC232" s="94">
        <v>80.678794650225598</v>
      </c>
      <c r="AD232" s="94">
        <v>4.1381071551412703</v>
      </c>
      <c r="AE232" s="94">
        <f>AVERAGE(AD221:AD232)</f>
        <v>4.425814076166116</v>
      </c>
      <c r="AF232" s="94">
        <f>AVERAGE(X221:X232)</f>
        <v>571516.54738308245</v>
      </c>
      <c r="AG232" s="377">
        <f>AVERAGE(O221:O232)</f>
        <v>1.0228200802316225</v>
      </c>
      <c r="AH232" s="377">
        <f>AVERAGE(S221:S232)</f>
        <v>344.26305431670016</v>
      </c>
      <c r="AI232" s="377">
        <f>AVERAGE(U221:U232)</f>
        <v>163295.87158110016</v>
      </c>
      <c r="AJ232" s="381">
        <f>AVERAGE(G221:G232)</f>
        <v>6148.0065136698249</v>
      </c>
    </row>
    <row r="233" spans="1:36" x14ac:dyDescent="0.25">
      <c r="A233" s="130">
        <f>A221+1</f>
        <v>1999</v>
      </c>
      <c r="B233" s="130">
        <f>B221</f>
        <v>1</v>
      </c>
      <c r="C233" s="329">
        <v>1.647333333333</v>
      </c>
      <c r="D233" s="94"/>
      <c r="E233" s="94">
        <v>178.84926501754799</v>
      </c>
      <c r="F233" s="94"/>
      <c r="G233" s="94">
        <v>6217.41</v>
      </c>
      <c r="H233" s="94">
        <v>6733.4</v>
      </c>
      <c r="I233" s="94"/>
      <c r="J233" s="94">
        <v>471161.952501419</v>
      </c>
      <c r="K233" s="94">
        <v>34.175287491939301</v>
      </c>
      <c r="L233" s="94">
        <v>11867.8</v>
      </c>
      <c r="M233" s="94"/>
      <c r="N233" s="94">
        <v>103.1</v>
      </c>
      <c r="O233" s="94">
        <v>0.99766666666699999</v>
      </c>
      <c r="P233" s="94">
        <v>536236.16770039697</v>
      </c>
      <c r="Q233" s="94"/>
      <c r="R233" s="377"/>
      <c r="S233" s="94">
        <v>350.8</v>
      </c>
      <c r="T233" s="94">
        <v>171.65408430681501</v>
      </c>
      <c r="U233" s="94">
        <v>169345.916713999</v>
      </c>
      <c r="V233" s="94">
        <v>85.470857825406398</v>
      </c>
      <c r="W233" s="94">
        <v>159.76168911595099</v>
      </c>
      <c r="X233" s="94">
        <v>587201.49605608406</v>
      </c>
      <c r="Y233" s="94">
        <v>7865.6429348650099</v>
      </c>
      <c r="Z233" s="94">
        <v>29641.833389107102</v>
      </c>
      <c r="AA233" s="94">
        <v>93.988503552176695</v>
      </c>
      <c r="AB233" s="94">
        <v>72.599389847050304</v>
      </c>
      <c r="AC233" s="94">
        <v>80.574366666667004</v>
      </c>
      <c r="AD233" s="94">
        <v>4.1105755553763004</v>
      </c>
      <c r="AE233" s="94"/>
      <c r="AF233" s="94"/>
      <c r="AG233" s="377"/>
      <c r="AH233" s="377"/>
      <c r="AI233" s="377"/>
      <c r="AJ233" s="381"/>
    </row>
    <row r="234" spans="1:36" x14ac:dyDescent="0.25">
      <c r="A234" s="130">
        <f t="shared" ref="A234:A268" si="18">A222+1</f>
        <v>1999</v>
      </c>
      <c r="B234" s="130">
        <f t="shared" ref="B234:B268" si="19">B222</f>
        <v>2</v>
      </c>
      <c r="C234" s="329">
        <v>1.6509958257803401</v>
      </c>
      <c r="D234" s="94"/>
      <c r="E234" s="94">
        <v>169.08089292351201</v>
      </c>
      <c r="F234" s="94"/>
      <c r="G234" s="94">
        <v>6228.4396310345301</v>
      </c>
      <c r="H234" s="94">
        <v>6753.7401647216002</v>
      </c>
      <c r="I234" s="94"/>
      <c r="J234" s="94">
        <v>472128.15907890099</v>
      </c>
      <c r="K234" s="94">
        <v>34.198575613544101</v>
      </c>
      <c r="L234" s="94">
        <v>11899.8098226776</v>
      </c>
      <c r="M234" s="94"/>
      <c r="N234" s="94">
        <v>108.32371068454199</v>
      </c>
      <c r="O234" s="94">
        <v>1.01049259605023</v>
      </c>
      <c r="P234" s="94">
        <v>537391.40131412505</v>
      </c>
      <c r="Q234" s="94"/>
      <c r="R234" s="377"/>
      <c r="S234" s="94">
        <v>356.66012182111501</v>
      </c>
      <c r="T234" s="94">
        <v>166.28636010040299</v>
      </c>
      <c r="U234" s="94">
        <v>170491.137540786</v>
      </c>
      <c r="V234" s="94">
        <v>85.795271165458203</v>
      </c>
      <c r="W234" s="94">
        <v>159.98574641162901</v>
      </c>
      <c r="X234" s="94">
        <v>588844.74992310302</v>
      </c>
      <c r="Y234" s="94">
        <v>7809.6346926632496</v>
      </c>
      <c r="Z234" s="94">
        <v>29803.487801703399</v>
      </c>
      <c r="AA234" s="94">
        <v>94.482163866250801</v>
      </c>
      <c r="AB234" s="94">
        <v>72.983394173758796</v>
      </c>
      <c r="AC234" s="94">
        <v>80.507464285647401</v>
      </c>
      <c r="AD234" s="94">
        <v>4.0922900781394</v>
      </c>
      <c r="AE234" s="94"/>
      <c r="AF234" s="94"/>
      <c r="AG234" s="377"/>
      <c r="AH234" s="377"/>
      <c r="AI234" s="377"/>
      <c r="AJ234" s="381"/>
    </row>
    <row r="235" spans="1:36" x14ac:dyDescent="0.25">
      <c r="A235" s="130">
        <f t="shared" si="18"/>
        <v>1999</v>
      </c>
      <c r="B235" s="130">
        <f t="shared" si="19"/>
        <v>3</v>
      </c>
      <c r="C235" s="329">
        <v>1.65499856748564</v>
      </c>
      <c r="D235" s="94"/>
      <c r="E235" s="94">
        <v>156.21711064621701</v>
      </c>
      <c r="F235" s="94"/>
      <c r="G235" s="94">
        <v>6238.4504466551098</v>
      </c>
      <c r="H235" s="94">
        <v>6773.3268189538003</v>
      </c>
      <c r="I235" s="94"/>
      <c r="J235" s="94">
        <v>472805.41175608197</v>
      </c>
      <c r="K235" s="94">
        <v>34.202380119097299</v>
      </c>
      <c r="L235" s="94">
        <v>11930.7907432515</v>
      </c>
      <c r="M235" s="94"/>
      <c r="N235" s="94">
        <v>115.176831048016</v>
      </c>
      <c r="O235" s="94">
        <v>1.0282986357464901</v>
      </c>
      <c r="P235" s="94">
        <v>538178.53708843898</v>
      </c>
      <c r="Q235" s="94"/>
      <c r="R235" s="377"/>
      <c r="S235" s="94">
        <v>368.85949040058699</v>
      </c>
      <c r="T235" s="94">
        <v>159.45792646529301</v>
      </c>
      <c r="U235" s="94">
        <v>171611.115654213</v>
      </c>
      <c r="V235" s="94">
        <v>86.038240961291393</v>
      </c>
      <c r="W235" s="94">
        <v>160.22299886935301</v>
      </c>
      <c r="X235" s="94">
        <v>590252.46872324799</v>
      </c>
      <c r="Y235" s="94">
        <v>7724.1045586550299</v>
      </c>
      <c r="Z235" s="94">
        <v>29992.118882156101</v>
      </c>
      <c r="AA235" s="94">
        <v>94.801774017188706</v>
      </c>
      <c r="AB235" s="94">
        <v>73.345333002321297</v>
      </c>
      <c r="AC235" s="94">
        <v>80.450737431418702</v>
      </c>
      <c r="AD235" s="94">
        <v>4.0776384214764496</v>
      </c>
      <c r="AE235" s="94"/>
      <c r="AF235" s="94"/>
      <c r="AG235" s="377"/>
      <c r="AH235" s="377"/>
      <c r="AI235" s="377"/>
      <c r="AJ235" s="381"/>
    </row>
    <row r="236" spans="1:36" x14ac:dyDescent="0.25">
      <c r="A236" s="130">
        <f t="shared" si="18"/>
        <v>1999</v>
      </c>
      <c r="B236" s="130">
        <f t="shared" si="19"/>
        <v>4</v>
      </c>
      <c r="C236" s="329">
        <v>1.6596666666669999</v>
      </c>
      <c r="D236" s="94"/>
      <c r="E236" s="94">
        <v>145.70963919691999</v>
      </c>
      <c r="F236" s="94"/>
      <c r="G236" s="94">
        <v>6249.357</v>
      </c>
      <c r="H236" s="94">
        <v>6787.8666666666704</v>
      </c>
      <c r="I236" s="94"/>
      <c r="J236" s="94">
        <v>473712.01173625601</v>
      </c>
      <c r="K236" s="94">
        <v>34.216305165445803</v>
      </c>
      <c r="L236" s="94">
        <v>11967.7</v>
      </c>
      <c r="M236" s="94"/>
      <c r="N236" s="94">
        <v>122.3</v>
      </c>
      <c r="O236" s="94">
        <v>1.049666666667</v>
      </c>
      <c r="P236" s="94">
        <v>539229.15816673497</v>
      </c>
      <c r="Q236" s="94"/>
      <c r="R236" s="377"/>
      <c r="S236" s="94">
        <v>382.8</v>
      </c>
      <c r="T236" s="94">
        <v>154.034341444283</v>
      </c>
      <c r="U236" s="94">
        <v>172930.71629231601</v>
      </c>
      <c r="V236" s="94">
        <v>86.243419171029899</v>
      </c>
      <c r="W236" s="94">
        <v>160.557085779576</v>
      </c>
      <c r="X236" s="94">
        <v>591324.66793632496</v>
      </c>
      <c r="Y236" s="94">
        <v>7619.6518665165704</v>
      </c>
      <c r="Z236" s="94">
        <v>30077.433608223299</v>
      </c>
      <c r="AA236" s="94">
        <v>94.791558643148505</v>
      </c>
      <c r="AB236" s="94">
        <v>73.761133242893493</v>
      </c>
      <c r="AC236" s="94">
        <v>80.341200000000001</v>
      </c>
      <c r="AD236" s="94">
        <v>4.0556710475100202</v>
      </c>
      <c r="AE236" s="94"/>
      <c r="AF236" s="94"/>
      <c r="AG236" s="377"/>
      <c r="AH236" s="377"/>
      <c r="AI236" s="377"/>
      <c r="AJ236" s="381"/>
    </row>
    <row r="237" spans="1:36" x14ac:dyDescent="0.25">
      <c r="A237" s="130">
        <f t="shared" si="18"/>
        <v>1999</v>
      </c>
      <c r="B237" s="130">
        <f t="shared" si="19"/>
        <v>5</v>
      </c>
      <c r="C237" s="329">
        <v>1.6639863604755301</v>
      </c>
      <c r="D237" s="94"/>
      <c r="E237" s="94">
        <v>145.15245745022199</v>
      </c>
      <c r="F237" s="94"/>
      <c r="G237" s="94">
        <v>6259.5764152489501</v>
      </c>
      <c r="H237" s="94">
        <v>6789.70121590078</v>
      </c>
      <c r="I237" s="94"/>
      <c r="J237" s="94">
        <v>474982.72216104</v>
      </c>
      <c r="K237" s="94">
        <v>34.257682027740501</v>
      </c>
      <c r="L237" s="94">
        <v>12007.2396850243</v>
      </c>
      <c r="M237" s="94"/>
      <c r="N237" s="94">
        <v>126.56808792161</v>
      </c>
      <c r="O237" s="94">
        <v>1.0676765817112299</v>
      </c>
      <c r="P237" s="94">
        <v>540715.83757297904</v>
      </c>
      <c r="Q237" s="94"/>
      <c r="R237" s="377"/>
      <c r="S237" s="94">
        <v>391.01535627005501</v>
      </c>
      <c r="T237" s="94">
        <v>154.09973952177401</v>
      </c>
      <c r="U237" s="94">
        <v>174244.114658821</v>
      </c>
      <c r="V237" s="94">
        <v>86.391062862806393</v>
      </c>
      <c r="W237" s="94">
        <v>160.96291238151201</v>
      </c>
      <c r="X237" s="94">
        <v>591720.86686988105</v>
      </c>
      <c r="Y237" s="94">
        <v>7533.4879504453402</v>
      </c>
      <c r="Z237" s="94">
        <v>29933.954413768199</v>
      </c>
      <c r="AA237" s="94">
        <v>94.309973294516595</v>
      </c>
      <c r="AB237" s="94">
        <v>74.184239631617302</v>
      </c>
      <c r="AC237" s="94">
        <v>80.165135419501198</v>
      </c>
      <c r="AD237" s="94">
        <v>4.02306413933304</v>
      </c>
      <c r="AE237" s="94"/>
      <c r="AF237" s="94"/>
      <c r="AG237" s="377"/>
      <c r="AH237" s="377"/>
      <c r="AI237" s="377"/>
      <c r="AJ237" s="381"/>
    </row>
    <row r="238" spans="1:36" x14ac:dyDescent="0.25">
      <c r="A238" s="130">
        <f t="shared" si="18"/>
        <v>1999</v>
      </c>
      <c r="B238" s="130">
        <f t="shared" si="19"/>
        <v>6</v>
      </c>
      <c r="C238" s="329">
        <v>1.66817692904382</v>
      </c>
      <c r="D238" s="94"/>
      <c r="E238" s="94">
        <v>151.185733973889</v>
      </c>
      <c r="F238" s="94"/>
      <c r="G238" s="94">
        <v>6269.9190710843905</v>
      </c>
      <c r="H238" s="94">
        <v>6787.6747350288597</v>
      </c>
      <c r="I238" s="94"/>
      <c r="J238" s="94">
        <v>476387.79002364498</v>
      </c>
      <c r="K238" s="94">
        <v>34.304683362662701</v>
      </c>
      <c r="L238" s="94">
        <v>12057.1647256592</v>
      </c>
      <c r="M238" s="94"/>
      <c r="N238" s="94">
        <v>128.67938095480099</v>
      </c>
      <c r="O238" s="94">
        <v>1.0825604571888201</v>
      </c>
      <c r="P238" s="94">
        <v>542333.45254298905</v>
      </c>
      <c r="Q238" s="94"/>
      <c r="R238" s="377"/>
      <c r="S238" s="94">
        <v>394.04706915813199</v>
      </c>
      <c r="T238" s="94">
        <v>158.32395784615699</v>
      </c>
      <c r="U238" s="94">
        <v>175471.58201111</v>
      </c>
      <c r="V238" s="94">
        <v>86.595690909107702</v>
      </c>
      <c r="W238" s="94">
        <v>161.38797702772601</v>
      </c>
      <c r="X238" s="94">
        <v>592338.44967629598</v>
      </c>
      <c r="Y238" s="94">
        <v>7469.4110446518698</v>
      </c>
      <c r="Z238" s="94">
        <v>29726.602324739499</v>
      </c>
      <c r="AA238" s="94">
        <v>93.699124097843793</v>
      </c>
      <c r="AB238" s="94">
        <v>74.679811495034997</v>
      </c>
      <c r="AC238" s="94">
        <v>80.001216051956604</v>
      </c>
      <c r="AD238" s="94">
        <v>3.9807546138538399</v>
      </c>
      <c r="AE238" s="94"/>
      <c r="AF238" s="94"/>
      <c r="AG238" s="377"/>
      <c r="AH238" s="377"/>
      <c r="AI238" s="377"/>
      <c r="AJ238" s="381"/>
    </row>
    <row r="239" spans="1:36" x14ac:dyDescent="0.25">
      <c r="A239" s="130">
        <f t="shared" si="18"/>
        <v>1999</v>
      </c>
      <c r="B239" s="130">
        <f t="shared" si="19"/>
        <v>7</v>
      </c>
      <c r="C239" s="329">
        <v>1.6719999999999999</v>
      </c>
      <c r="D239" s="94"/>
      <c r="E239" s="94">
        <v>157.86671286969801</v>
      </c>
      <c r="F239" s="94"/>
      <c r="G239" s="94">
        <v>6279.915</v>
      </c>
      <c r="H239" s="94">
        <v>6793.7666666666701</v>
      </c>
      <c r="I239" s="94"/>
      <c r="J239" s="94">
        <v>477395.34855280002</v>
      </c>
      <c r="K239" s="94">
        <v>34.319862254950699</v>
      </c>
      <c r="L239" s="94">
        <v>12120.1</v>
      </c>
      <c r="M239" s="94"/>
      <c r="N239" s="94">
        <v>129.566666666667</v>
      </c>
      <c r="O239" s="94">
        <v>1.093333333333</v>
      </c>
      <c r="P239" s="94">
        <v>543413.98369184195</v>
      </c>
      <c r="Q239" s="94"/>
      <c r="R239" s="377"/>
      <c r="S239" s="94">
        <v>393.2</v>
      </c>
      <c r="T239" s="94">
        <v>163.988226156526</v>
      </c>
      <c r="U239" s="94">
        <v>176343.87011183801</v>
      </c>
      <c r="V239" s="94">
        <v>86.966761508032803</v>
      </c>
      <c r="W239" s="94">
        <v>161.70611147106101</v>
      </c>
      <c r="X239" s="94">
        <v>594227.50480363902</v>
      </c>
      <c r="Y239" s="94">
        <v>7436.5300655886904</v>
      </c>
      <c r="Z239" s="94">
        <v>29705.972448333901</v>
      </c>
      <c r="AA239" s="94">
        <v>93.477516033592593</v>
      </c>
      <c r="AB239" s="94">
        <v>75.258897544652001</v>
      </c>
      <c r="AC239" s="94">
        <v>79.975066666667004</v>
      </c>
      <c r="AD239" s="94">
        <v>3.93669752967633</v>
      </c>
      <c r="AE239" s="94"/>
      <c r="AF239" s="94"/>
      <c r="AG239" s="377"/>
      <c r="AH239" s="377"/>
      <c r="AI239" s="377"/>
      <c r="AJ239" s="381"/>
    </row>
    <row r="240" spans="1:36" x14ac:dyDescent="0.25">
      <c r="A240" s="130">
        <f t="shared" si="18"/>
        <v>1999</v>
      </c>
      <c r="B240" s="130">
        <f t="shared" si="19"/>
        <v>8</v>
      </c>
      <c r="C240" s="329">
        <v>1.67580906336756</v>
      </c>
      <c r="D240" s="94"/>
      <c r="E240" s="94">
        <v>161.215274981205</v>
      </c>
      <c r="F240" s="94"/>
      <c r="G240" s="94">
        <v>6290.3533332977904</v>
      </c>
      <c r="H240" s="94">
        <v>6817.0072666595397</v>
      </c>
      <c r="I240" s="94"/>
      <c r="J240" s="94">
        <v>477880.251495604</v>
      </c>
      <c r="K240" s="94">
        <v>34.290355492035999</v>
      </c>
      <c r="L240" s="94">
        <v>12201.2501018485</v>
      </c>
      <c r="M240" s="94"/>
      <c r="N240" s="94">
        <v>130.296639180829</v>
      </c>
      <c r="O240" s="94">
        <v>1.1014713917940999</v>
      </c>
      <c r="P240" s="94">
        <v>543798.09284670698</v>
      </c>
      <c r="Q240" s="94"/>
      <c r="R240" s="377"/>
      <c r="S240" s="94">
        <v>389.966627178191</v>
      </c>
      <c r="T240" s="94">
        <v>169.08092367152901</v>
      </c>
      <c r="U240" s="94">
        <v>176848.36182319999</v>
      </c>
      <c r="V240" s="94">
        <v>87.598142540985705</v>
      </c>
      <c r="W240" s="94">
        <v>161.888632917835</v>
      </c>
      <c r="X240" s="94">
        <v>598137.56918374996</v>
      </c>
      <c r="Y240" s="94">
        <v>7433.5852281691195</v>
      </c>
      <c r="Z240" s="94">
        <v>30035.933522284198</v>
      </c>
      <c r="AA240" s="94">
        <v>93.950535796114096</v>
      </c>
      <c r="AB240" s="94">
        <v>75.980052787307201</v>
      </c>
      <c r="AC240" s="94">
        <v>80.156962903216197</v>
      </c>
      <c r="AD240" s="94">
        <v>3.8926828580284201</v>
      </c>
      <c r="AE240" s="94"/>
      <c r="AF240" s="94"/>
      <c r="AG240" s="377"/>
      <c r="AH240" s="377"/>
      <c r="AI240" s="377"/>
      <c r="AJ240" s="381"/>
    </row>
    <row r="241" spans="1:36" x14ac:dyDescent="0.25">
      <c r="A241" s="130">
        <f t="shared" si="18"/>
        <v>1999</v>
      </c>
      <c r="B241" s="130">
        <f t="shared" si="19"/>
        <v>9</v>
      </c>
      <c r="C241" s="329">
        <v>1.67983327139104</v>
      </c>
      <c r="D241" s="94"/>
      <c r="E241" s="94">
        <v>161.91194651028101</v>
      </c>
      <c r="F241" s="94"/>
      <c r="G241" s="94">
        <v>6300.6966188817696</v>
      </c>
      <c r="H241" s="94">
        <v>6851.3435490093398</v>
      </c>
      <c r="I241" s="94"/>
      <c r="J241" s="94">
        <v>478669.98940867302</v>
      </c>
      <c r="K241" s="94">
        <v>34.288399307903198</v>
      </c>
      <c r="L241" s="94">
        <v>12279.581272829801</v>
      </c>
      <c r="M241" s="94"/>
      <c r="N241" s="94">
        <v>131.42737693241801</v>
      </c>
      <c r="O241" s="94">
        <v>1.1104463891858001</v>
      </c>
      <c r="P241" s="94">
        <v>544620.75856516405</v>
      </c>
      <c r="Q241" s="94"/>
      <c r="R241" s="377"/>
      <c r="S241" s="94">
        <v>385.83724270708302</v>
      </c>
      <c r="T241" s="94">
        <v>171.63219867790599</v>
      </c>
      <c r="U241" s="94">
        <v>177384.47739699</v>
      </c>
      <c r="V241" s="94">
        <v>88.317680825722604</v>
      </c>
      <c r="W241" s="94">
        <v>162.083146738274</v>
      </c>
      <c r="X241" s="94">
        <v>602628.32204543205</v>
      </c>
      <c r="Y241" s="94">
        <v>7446.2088280115604</v>
      </c>
      <c r="Z241" s="94">
        <v>30563.294530155301</v>
      </c>
      <c r="AA241" s="94">
        <v>94.747021160070005</v>
      </c>
      <c r="AB241" s="94">
        <v>76.747105217306796</v>
      </c>
      <c r="AC241" s="94">
        <v>80.433293083197995</v>
      </c>
      <c r="AD241" s="94">
        <v>3.8521052636131898</v>
      </c>
      <c r="AE241" s="94"/>
      <c r="AF241" s="94"/>
      <c r="AG241" s="377"/>
      <c r="AH241" s="377"/>
      <c r="AI241" s="377"/>
      <c r="AJ241" s="381"/>
    </row>
    <row r="242" spans="1:36" x14ac:dyDescent="0.25">
      <c r="A242" s="130">
        <f t="shared" si="18"/>
        <v>1999</v>
      </c>
      <c r="B242" s="130">
        <f t="shared" si="19"/>
        <v>10</v>
      </c>
      <c r="C242" s="329">
        <v>1.6843333333329999</v>
      </c>
      <c r="D242" s="94"/>
      <c r="E242" s="94">
        <v>162.22391881309801</v>
      </c>
      <c r="F242" s="94"/>
      <c r="G242" s="94">
        <v>6310.3440000000001</v>
      </c>
      <c r="H242" s="94">
        <v>6885.9</v>
      </c>
      <c r="I242" s="94"/>
      <c r="J242" s="94">
        <v>480796.48858886102</v>
      </c>
      <c r="K242" s="94">
        <v>34.402712723659199</v>
      </c>
      <c r="L242" s="94">
        <v>12329.8</v>
      </c>
      <c r="M242" s="94"/>
      <c r="N242" s="94">
        <v>133.36666666666699</v>
      </c>
      <c r="O242" s="94">
        <v>1.1243333333329999</v>
      </c>
      <c r="P242" s="94">
        <v>547284.81025039102</v>
      </c>
      <c r="Q242" s="94"/>
      <c r="R242" s="377"/>
      <c r="S242" s="94">
        <v>382.4</v>
      </c>
      <c r="T242" s="94">
        <v>170.14821900973701</v>
      </c>
      <c r="U242" s="94">
        <v>178463.39874653399</v>
      </c>
      <c r="V242" s="94">
        <v>88.888456678671204</v>
      </c>
      <c r="W242" s="94">
        <v>162.48399885729401</v>
      </c>
      <c r="X242" s="94">
        <v>605718.33120395197</v>
      </c>
      <c r="Y242" s="94">
        <v>7454.1751330297302</v>
      </c>
      <c r="Z242" s="94">
        <v>31034.7605543356</v>
      </c>
      <c r="AA242" s="94">
        <v>95.290959879882394</v>
      </c>
      <c r="AB242" s="94">
        <v>77.435355620483705</v>
      </c>
      <c r="AC242" s="94">
        <v>80.634699999999995</v>
      </c>
      <c r="AD242" s="94">
        <v>3.81725623679224</v>
      </c>
      <c r="AE242" s="94"/>
      <c r="AF242" s="94"/>
      <c r="AG242" s="377"/>
      <c r="AH242" s="377"/>
      <c r="AI242" s="377"/>
      <c r="AJ242" s="381"/>
    </row>
    <row r="243" spans="1:36" x14ac:dyDescent="0.25">
      <c r="A243" s="130">
        <f t="shared" si="18"/>
        <v>1999</v>
      </c>
      <c r="B243" s="130">
        <f t="shared" si="19"/>
        <v>11</v>
      </c>
      <c r="C243" s="329">
        <v>1.6898345685568701</v>
      </c>
      <c r="D243" s="94"/>
      <c r="E243" s="94">
        <v>163.78446811038799</v>
      </c>
      <c r="F243" s="94"/>
      <c r="G243" s="94">
        <v>6319.8761389148203</v>
      </c>
      <c r="H243" s="94">
        <v>6915.50540035221</v>
      </c>
      <c r="I243" s="94"/>
      <c r="J243" s="94">
        <v>485022.63381525403</v>
      </c>
      <c r="K243" s="94">
        <v>34.6929948330367</v>
      </c>
      <c r="L243" s="94">
        <v>12341.9921910711</v>
      </c>
      <c r="M243" s="94"/>
      <c r="N243" s="94">
        <v>136.589149960421</v>
      </c>
      <c r="O243" s="94">
        <v>1.1466933770182901</v>
      </c>
      <c r="P243" s="94">
        <v>552805.32588995097</v>
      </c>
      <c r="Q243" s="94"/>
      <c r="R243" s="377"/>
      <c r="S243" s="94">
        <v>380.62126938187401</v>
      </c>
      <c r="T243" s="94">
        <v>163.92618175719599</v>
      </c>
      <c r="U243" s="94">
        <v>180452.58577551501</v>
      </c>
      <c r="V243" s="94">
        <v>89.203781760846198</v>
      </c>
      <c r="W243" s="94">
        <v>163.23855166193999</v>
      </c>
      <c r="X243" s="94">
        <v>606423.23066472099</v>
      </c>
      <c r="Y243" s="94">
        <v>7446.6699202150903</v>
      </c>
      <c r="Z243" s="94">
        <v>31304.4963944837</v>
      </c>
      <c r="AA243" s="94">
        <v>95.230080256570005</v>
      </c>
      <c r="AB243" s="94">
        <v>78.024915358591002</v>
      </c>
      <c r="AC243" s="94">
        <v>80.661434803954606</v>
      </c>
      <c r="AD243" s="94">
        <v>3.7883247594651999</v>
      </c>
      <c r="AE243" s="94"/>
      <c r="AF243" s="94"/>
      <c r="AG243" s="377"/>
      <c r="AH243" s="377"/>
      <c r="AI243" s="377"/>
      <c r="AJ243" s="381"/>
    </row>
    <row r="244" spans="1:36" x14ac:dyDescent="0.25">
      <c r="A244" s="130">
        <f t="shared" si="18"/>
        <v>1999</v>
      </c>
      <c r="B244" s="130">
        <f t="shared" si="19"/>
        <v>12</v>
      </c>
      <c r="C244" s="329">
        <v>1.69549394350923</v>
      </c>
      <c r="D244" s="94">
        <f>AVERAGE(C233:C244)</f>
        <v>1.6702051552452524</v>
      </c>
      <c r="E244" s="94">
        <v>165.71732344644201</v>
      </c>
      <c r="F244" s="94">
        <f>AVERAGE(E233:E244)</f>
        <v>159.90956199495164</v>
      </c>
      <c r="G244" s="94">
        <v>6329.4317622557301</v>
      </c>
      <c r="H244" s="94">
        <v>6938.8069924745296</v>
      </c>
      <c r="I244" s="94">
        <f>AVERAGE(H233:H244)</f>
        <v>6819.0032897028332</v>
      </c>
      <c r="J244" s="94">
        <v>489857.01956469199</v>
      </c>
      <c r="K244" s="94">
        <v>35.037974464096102</v>
      </c>
      <c r="L244" s="94">
        <v>12341.4424133477</v>
      </c>
      <c r="M244" s="94">
        <f>AVERAGE(L233:L244)</f>
        <v>12112.055912975809</v>
      </c>
      <c r="N244" s="94">
        <v>140.71988977989099</v>
      </c>
      <c r="O244" s="94">
        <v>1.1714665855787501</v>
      </c>
      <c r="P244" s="94">
        <v>559163.78116554196</v>
      </c>
      <c r="Q244" s="94">
        <f>AVERAGE(P233:P244)</f>
        <v>543764.27556627186</v>
      </c>
      <c r="R244" s="377">
        <f>AVERAGE(K233:K244)</f>
        <v>34.365601071342638</v>
      </c>
      <c r="S244" s="94">
        <v>380.77787991116799</v>
      </c>
      <c r="T244" s="94">
        <v>156.44290498652501</v>
      </c>
      <c r="U244" s="94">
        <v>182567.07645807299</v>
      </c>
      <c r="V244" s="94">
        <v>89.372066085574502</v>
      </c>
      <c r="W244" s="94">
        <v>164.08842835023</v>
      </c>
      <c r="X244" s="94">
        <v>606087.20619980397</v>
      </c>
      <c r="Y244" s="94">
        <v>7444.4842279180502</v>
      </c>
      <c r="Z244" s="94">
        <v>31398.303165940401</v>
      </c>
      <c r="AA244" s="94">
        <v>94.808009211192598</v>
      </c>
      <c r="AB244" s="94">
        <v>78.546128002006398</v>
      </c>
      <c r="AC244" s="94">
        <v>80.5820988446076</v>
      </c>
      <c r="AD244" s="94">
        <v>3.7745269451104302</v>
      </c>
      <c r="AE244" s="94">
        <f>AVERAGE(AD233:AD244)</f>
        <v>3.9501322873645717</v>
      </c>
      <c r="AF244" s="94">
        <f>AVERAGE(X233:X244)</f>
        <v>596242.0719405195</v>
      </c>
      <c r="AG244" s="377">
        <f>AVERAGE(O233:O244)</f>
        <v>1.0820088345228092</v>
      </c>
      <c r="AH244" s="377">
        <f>AVERAGE(S233:S244)</f>
        <v>379.7487547356838</v>
      </c>
      <c r="AI244" s="377">
        <f>AVERAGE(U233:U244)</f>
        <v>175512.86276528295</v>
      </c>
      <c r="AJ244" s="381">
        <f>AVERAGE(G233:G244)</f>
        <v>6274.4807847810907</v>
      </c>
    </row>
    <row r="245" spans="1:36" x14ac:dyDescent="0.25">
      <c r="A245" s="130">
        <f>A233+1</f>
        <v>2000</v>
      </c>
      <c r="B245" s="130">
        <f>B233</f>
        <v>1</v>
      </c>
      <c r="C245" s="329">
        <v>1.7010000000000001</v>
      </c>
      <c r="D245" s="94"/>
      <c r="E245" s="94">
        <v>166.75185003898699</v>
      </c>
      <c r="F245" s="94"/>
      <c r="G245" s="94">
        <v>6340.6419999999998</v>
      </c>
      <c r="H245" s="94">
        <v>6959.9</v>
      </c>
      <c r="I245" s="94"/>
      <c r="J245" s="94">
        <v>493887.99456932599</v>
      </c>
      <c r="K245" s="94">
        <v>35.314803807207099</v>
      </c>
      <c r="L245" s="94">
        <v>12365.2</v>
      </c>
      <c r="M245" s="94"/>
      <c r="N245" s="94">
        <v>145.73333333333301</v>
      </c>
      <c r="O245" s="94">
        <v>1.1936666666669999</v>
      </c>
      <c r="P245" s="94">
        <v>564421.35919975699</v>
      </c>
      <c r="Q245" s="94"/>
      <c r="R245" s="377"/>
      <c r="S245" s="94">
        <v>382.8</v>
      </c>
      <c r="T245" s="94">
        <v>151.34061047562199</v>
      </c>
      <c r="U245" s="94">
        <v>184023.15045752801</v>
      </c>
      <c r="V245" s="94">
        <v>89.606952872787105</v>
      </c>
      <c r="W245" s="94">
        <v>164.78859914558799</v>
      </c>
      <c r="X245" s="94">
        <v>606782.22483701201</v>
      </c>
      <c r="Y245" s="94">
        <v>7476.6056143268897</v>
      </c>
      <c r="Z245" s="94">
        <v>31421.659662960399</v>
      </c>
      <c r="AA245" s="94">
        <v>94.402420123560503</v>
      </c>
      <c r="AB245" s="94">
        <v>79.138547310281098</v>
      </c>
      <c r="AC245" s="94">
        <v>80.510266666666993</v>
      </c>
      <c r="AD245" s="94">
        <v>3.7838773326520498</v>
      </c>
      <c r="AE245" s="94"/>
      <c r="AF245" s="94"/>
      <c r="AG245" s="377"/>
      <c r="AH245" s="377"/>
      <c r="AI245" s="377"/>
      <c r="AJ245" s="381"/>
    </row>
    <row r="246" spans="1:36" x14ac:dyDescent="0.25">
      <c r="A246" s="130">
        <f t="shared" si="18"/>
        <v>2000</v>
      </c>
      <c r="B246" s="130">
        <f t="shared" si="19"/>
        <v>2</v>
      </c>
      <c r="C246" s="329">
        <v>1.70569006318475</v>
      </c>
      <c r="D246" s="94"/>
      <c r="E246" s="94">
        <v>165.67811606494601</v>
      </c>
      <c r="F246" s="94"/>
      <c r="G246" s="94">
        <v>6353.8831781865101</v>
      </c>
      <c r="H246" s="94">
        <v>6980.4125542275997</v>
      </c>
      <c r="I246" s="94"/>
      <c r="J246" s="94">
        <v>495703.781991678</v>
      </c>
      <c r="K246" s="94">
        <v>35.405974622189198</v>
      </c>
      <c r="L246" s="94">
        <v>12437.982819721899</v>
      </c>
      <c r="M246" s="94"/>
      <c r="N246" s="94">
        <v>151.09514499909301</v>
      </c>
      <c r="O246" s="94">
        <v>1.20768849670039</v>
      </c>
      <c r="P246" s="94">
        <v>566654.39937178104</v>
      </c>
      <c r="Q246" s="94"/>
      <c r="R246" s="377"/>
      <c r="S246" s="94">
        <v>386.40681035801498</v>
      </c>
      <c r="T246" s="94">
        <v>151.71758897156701</v>
      </c>
      <c r="U246" s="94">
        <v>184102.34309729701</v>
      </c>
      <c r="V246" s="94">
        <v>90.0459443807339</v>
      </c>
      <c r="W246" s="94">
        <v>165.097445374264</v>
      </c>
      <c r="X246" s="94">
        <v>609999.86826937005</v>
      </c>
      <c r="Y246" s="94">
        <v>7561.5917707157296</v>
      </c>
      <c r="Z246" s="94">
        <v>31455.742734985499</v>
      </c>
      <c r="AA246" s="94">
        <v>94.333049420863404</v>
      </c>
      <c r="AB246" s="94">
        <v>79.852697378180693</v>
      </c>
      <c r="AC246" s="94">
        <v>80.529335958157603</v>
      </c>
      <c r="AD246" s="94">
        <v>3.8206432130889798</v>
      </c>
      <c r="AE246" s="94"/>
      <c r="AF246" s="94"/>
      <c r="AG246" s="377"/>
      <c r="AH246" s="377"/>
      <c r="AI246" s="377"/>
      <c r="AJ246" s="381"/>
    </row>
    <row r="247" spans="1:36" x14ac:dyDescent="0.25">
      <c r="A247" s="130">
        <f t="shared" si="18"/>
        <v>2000</v>
      </c>
      <c r="B247" s="130">
        <f t="shared" si="19"/>
        <v>3</v>
      </c>
      <c r="C247" s="329">
        <v>1.7097333238436601</v>
      </c>
      <c r="D247" s="94"/>
      <c r="E247" s="94">
        <v>162.782076333791</v>
      </c>
      <c r="F247" s="94"/>
      <c r="G247" s="94">
        <v>6367.5254553624</v>
      </c>
      <c r="H247" s="94">
        <v>7000.8178507410803</v>
      </c>
      <c r="I247" s="94"/>
      <c r="J247" s="94">
        <v>496145.20590981701</v>
      </c>
      <c r="K247" s="94">
        <v>35.382417488429901</v>
      </c>
      <c r="L247" s="94">
        <v>12525.1463003879</v>
      </c>
      <c r="M247" s="94"/>
      <c r="N247" s="94">
        <v>155.69836618716701</v>
      </c>
      <c r="O247" s="94">
        <v>1.2162814406045499</v>
      </c>
      <c r="P247" s="94">
        <v>566991.26443793497</v>
      </c>
      <c r="Q247" s="94"/>
      <c r="R247" s="377"/>
      <c r="S247" s="94">
        <v>390.15248046820801</v>
      </c>
      <c r="T247" s="94">
        <v>154.611666180898</v>
      </c>
      <c r="U247" s="94">
        <v>183428.055455539</v>
      </c>
      <c r="V247" s="94">
        <v>90.545032734831096</v>
      </c>
      <c r="W247" s="94">
        <v>165.18201008288199</v>
      </c>
      <c r="X247" s="94">
        <v>614265.591668949</v>
      </c>
      <c r="Y247" s="94">
        <v>7663.9213035893399</v>
      </c>
      <c r="Z247" s="94">
        <v>31519.994308865102</v>
      </c>
      <c r="AA247" s="94">
        <v>94.4687307283981</v>
      </c>
      <c r="AB247" s="94">
        <v>80.552142134489202</v>
      </c>
      <c r="AC247" s="94">
        <v>80.5602691957275</v>
      </c>
      <c r="AD247" s="94">
        <v>3.8630268595625399</v>
      </c>
      <c r="AE247" s="94"/>
      <c r="AF247" s="94"/>
      <c r="AG247" s="377"/>
      <c r="AH247" s="377"/>
      <c r="AI247" s="377"/>
      <c r="AJ247" s="381"/>
    </row>
    <row r="248" spans="1:36" x14ac:dyDescent="0.25">
      <c r="A248" s="130">
        <f t="shared" si="18"/>
        <v>2000</v>
      </c>
      <c r="B248" s="130">
        <f t="shared" si="19"/>
        <v>4</v>
      </c>
      <c r="C248" s="329">
        <v>1.714333333333</v>
      </c>
      <c r="D248" s="94"/>
      <c r="E248" s="94">
        <v>157.965768117761</v>
      </c>
      <c r="F248" s="94"/>
      <c r="G248" s="94">
        <v>6382.50048828125</v>
      </c>
      <c r="H248" s="94">
        <v>7025.6666666666697</v>
      </c>
      <c r="I248" s="94"/>
      <c r="J248" s="94">
        <v>496583.49477887503</v>
      </c>
      <c r="K248" s="94">
        <v>35.346329971361897</v>
      </c>
      <c r="L248" s="94">
        <v>12598.7</v>
      </c>
      <c r="M248" s="94"/>
      <c r="N248" s="94">
        <v>159.30000000000001</v>
      </c>
      <c r="O248" s="94">
        <v>1.225666666667</v>
      </c>
      <c r="P248" s="94">
        <v>567220.76041037997</v>
      </c>
      <c r="Q248" s="94"/>
      <c r="R248" s="377"/>
      <c r="S248" s="94">
        <v>393.2</v>
      </c>
      <c r="T248" s="94">
        <v>156.478192410681</v>
      </c>
      <c r="U248" s="94">
        <v>182733.77758087299</v>
      </c>
      <c r="V248" s="94">
        <v>91.008475506603304</v>
      </c>
      <c r="W248" s="94">
        <v>165.30736691931099</v>
      </c>
      <c r="X248" s="94">
        <v>618424.84576712595</v>
      </c>
      <c r="Y248" s="94">
        <v>7759.6372110258199</v>
      </c>
      <c r="Z248" s="94">
        <v>31632.648929345702</v>
      </c>
      <c r="AA248" s="94">
        <v>94.613379091843896</v>
      </c>
      <c r="AB248" s="94">
        <v>81.210850457995306</v>
      </c>
      <c r="AC248" s="94">
        <v>80.494433333333006</v>
      </c>
      <c r="AD248" s="94">
        <v>3.8934060301370899</v>
      </c>
      <c r="AE248" s="94"/>
      <c r="AF248" s="94"/>
      <c r="AG248" s="377"/>
      <c r="AH248" s="377"/>
      <c r="AI248" s="377"/>
      <c r="AJ248" s="381"/>
    </row>
    <row r="249" spans="1:36" x14ac:dyDescent="0.25">
      <c r="A249" s="130">
        <f t="shared" si="18"/>
        <v>2000</v>
      </c>
      <c r="B249" s="130">
        <f t="shared" si="19"/>
        <v>5</v>
      </c>
      <c r="C249" s="329">
        <v>1.71947572492909</v>
      </c>
      <c r="D249" s="94"/>
      <c r="E249" s="94">
        <v>152.20386288518799</v>
      </c>
      <c r="F249" s="94"/>
      <c r="G249" s="94">
        <v>6396.6410383458096</v>
      </c>
      <c r="H249" s="94">
        <v>7053.3350456551498</v>
      </c>
      <c r="I249" s="94"/>
      <c r="J249" s="94">
        <v>497927.64361308102</v>
      </c>
      <c r="K249" s="94">
        <v>35.378959124351297</v>
      </c>
      <c r="L249" s="94">
        <v>12622.8774871229</v>
      </c>
      <c r="M249" s="94"/>
      <c r="N249" s="94">
        <v>160.91630812598501</v>
      </c>
      <c r="O249" s="94">
        <v>1.2385338011604501</v>
      </c>
      <c r="P249" s="94">
        <v>568604.88462026697</v>
      </c>
      <c r="Q249" s="94"/>
      <c r="R249" s="377"/>
      <c r="S249" s="94">
        <v>394.34135885840101</v>
      </c>
      <c r="T249" s="94">
        <v>154.45475567592399</v>
      </c>
      <c r="U249" s="94">
        <v>182711.92596517</v>
      </c>
      <c r="V249" s="94">
        <v>91.263319398309207</v>
      </c>
      <c r="W249" s="94">
        <v>165.64552594356499</v>
      </c>
      <c r="X249" s="94">
        <v>620788.82201814104</v>
      </c>
      <c r="Y249" s="94">
        <v>7805.9067841922997</v>
      </c>
      <c r="Z249" s="94">
        <v>31777.099449818699</v>
      </c>
      <c r="AA249" s="94">
        <v>94.587469419327903</v>
      </c>
      <c r="AB249" s="94">
        <v>81.663699068370903</v>
      </c>
      <c r="AC249" s="94">
        <v>80.254333942860001</v>
      </c>
      <c r="AD249" s="94">
        <v>3.89125301184191</v>
      </c>
      <c r="AE249" s="94"/>
      <c r="AF249" s="94"/>
      <c r="AG249" s="377"/>
      <c r="AH249" s="377"/>
      <c r="AI249" s="377"/>
      <c r="AJ249" s="381"/>
    </row>
    <row r="250" spans="1:36" x14ac:dyDescent="0.25">
      <c r="A250" s="130">
        <f t="shared" si="18"/>
        <v>2000</v>
      </c>
      <c r="B250" s="130">
        <f t="shared" si="19"/>
        <v>6</v>
      </c>
      <c r="C250" s="329">
        <v>1.7250398207378901</v>
      </c>
      <c r="D250" s="94"/>
      <c r="E250" s="94">
        <v>147.01590803472499</v>
      </c>
      <c r="F250" s="94"/>
      <c r="G250" s="94">
        <v>6410.9142432445296</v>
      </c>
      <c r="H250" s="94">
        <v>7081.8150566944296</v>
      </c>
      <c r="I250" s="94"/>
      <c r="J250" s="94">
        <v>499894.55963378999</v>
      </c>
      <c r="K250" s="94">
        <v>35.460973680382097</v>
      </c>
      <c r="L250" s="94">
        <v>12618.164790249701</v>
      </c>
      <c r="M250" s="94"/>
      <c r="N250" s="94">
        <v>161.263397535661</v>
      </c>
      <c r="O250" s="94">
        <v>1.2539103876792601</v>
      </c>
      <c r="P250" s="94">
        <v>570864.70713865105</v>
      </c>
      <c r="Q250" s="94"/>
      <c r="R250" s="377"/>
      <c r="S250" s="94">
        <v>394.66634436981298</v>
      </c>
      <c r="T250" s="94">
        <v>150.84194298552299</v>
      </c>
      <c r="U250" s="94">
        <v>183247.828007273</v>
      </c>
      <c r="V250" s="94">
        <v>91.346611527866798</v>
      </c>
      <c r="W250" s="94">
        <v>166.13702403842001</v>
      </c>
      <c r="X250" s="94">
        <v>622014.84609417303</v>
      </c>
      <c r="Y250" s="94">
        <v>7788.7770255140704</v>
      </c>
      <c r="Z250" s="94">
        <v>31882.081981811902</v>
      </c>
      <c r="AA250" s="94">
        <v>94.400812067697302</v>
      </c>
      <c r="AB250" s="94">
        <v>81.933156084690395</v>
      </c>
      <c r="AC250" s="94">
        <v>79.872277640213298</v>
      </c>
      <c r="AD250" s="94">
        <v>3.8641854387055301</v>
      </c>
      <c r="AE250" s="94"/>
      <c r="AF250" s="94"/>
      <c r="AG250" s="377"/>
      <c r="AH250" s="377"/>
      <c r="AI250" s="377"/>
      <c r="AJ250" s="381"/>
    </row>
    <row r="251" spans="1:36" x14ac:dyDescent="0.25">
      <c r="A251" s="130">
        <f t="shared" si="18"/>
        <v>2000</v>
      </c>
      <c r="B251" s="130">
        <f t="shared" si="19"/>
        <v>7</v>
      </c>
      <c r="C251" s="329">
        <v>1.73</v>
      </c>
      <c r="D251" s="94"/>
      <c r="E251" s="94">
        <v>144.87407676135001</v>
      </c>
      <c r="F251" s="94"/>
      <c r="G251" s="94">
        <v>6424.62060546875</v>
      </c>
      <c r="H251" s="94">
        <v>7104.4666666666599</v>
      </c>
      <c r="I251" s="94"/>
      <c r="J251" s="94">
        <v>501660.49196917901</v>
      </c>
      <c r="K251" s="94">
        <v>35.540805934107397</v>
      </c>
      <c r="L251" s="94">
        <v>12614.8</v>
      </c>
      <c r="M251" s="94"/>
      <c r="N251" s="94">
        <v>161.19999999999999</v>
      </c>
      <c r="O251" s="94">
        <v>1.267666666667</v>
      </c>
      <c r="P251" s="94">
        <v>573071.48889208795</v>
      </c>
      <c r="Q251" s="94"/>
      <c r="R251" s="377"/>
      <c r="S251" s="94">
        <v>395.6</v>
      </c>
      <c r="T251" s="94">
        <v>149.48757785901401</v>
      </c>
      <c r="U251" s="94">
        <v>184008.126460542</v>
      </c>
      <c r="V251" s="94">
        <v>91.309602634886701</v>
      </c>
      <c r="W251" s="94">
        <v>166.603917436698</v>
      </c>
      <c r="X251" s="94">
        <v>622955.32645727496</v>
      </c>
      <c r="Y251" s="94">
        <v>7697.4140240807901</v>
      </c>
      <c r="Z251" s="94">
        <v>31845.485164420301</v>
      </c>
      <c r="AA251" s="94">
        <v>94.122442060856898</v>
      </c>
      <c r="AB251" s="94">
        <v>82.017822717691701</v>
      </c>
      <c r="AC251" s="94">
        <v>79.451666666666995</v>
      </c>
      <c r="AD251" s="94">
        <v>3.8276846603275398</v>
      </c>
      <c r="AE251" s="94"/>
      <c r="AF251" s="94"/>
      <c r="AG251" s="377"/>
      <c r="AH251" s="377"/>
      <c r="AI251" s="377"/>
      <c r="AJ251" s="381"/>
    </row>
    <row r="252" spans="1:36" x14ac:dyDescent="0.25">
      <c r="A252" s="130">
        <f t="shared" si="18"/>
        <v>2000</v>
      </c>
      <c r="B252" s="130">
        <f t="shared" si="19"/>
        <v>8</v>
      </c>
      <c r="C252" s="329">
        <v>1.73424299793896</v>
      </c>
      <c r="D252" s="94"/>
      <c r="E252" s="94">
        <v>147.042509062477</v>
      </c>
      <c r="F252" s="94"/>
      <c r="G252" s="94">
        <v>6438.8561439894902</v>
      </c>
      <c r="H252" s="94">
        <v>7119.1832229865004</v>
      </c>
      <c r="I252" s="94"/>
      <c r="J252" s="94">
        <v>502897.11427173199</v>
      </c>
      <c r="K252" s="94">
        <v>35.590628840080903</v>
      </c>
      <c r="L252" s="94">
        <v>12634.706090015599</v>
      </c>
      <c r="M252" s="94"/>
      <c r="N252" s="94">
        <v>161.305356564927</v>
      </c>
      <c r="O252" s="94">
        <v>1.2784262667625199</v>
      </c>
      <c r="P252" s="94">
        <v>574808.57837463706</v>
      </c>
      <c r="Q252" s="94"/>
      <c r="R252" s="377"/>
      <c r="S252" s="94">
        <v>398.13474777976199</v>
      </c>
      <c r="T252" s="94">
        <v>152.883164603636</v>
      </c>
      <c r="U252" s="94">
        <v>184782.73480058901</v>
      </c>
      <c r="V252" s="94">
        <v>91.189356160628094</v>
      </c>
      <c r="W252" s="94">
        <v>166.970866543515</v>
      </c>
      <c r="X252" s="94">
        <v>624369.45790805004</v>
      </c>
      <c r="Y252" s="94">
        <v>7532.9537869544201</v>
      </c>
      <c r="Z252" s="94">
        <v>31608.795319191198</v>
      </c>
      <c r="AA252" s="94">
        <v>93.768738304977603</v>
      </c>
      <c r="AB252" s="94">
        <v>81.938536661804093</v>
      </c>
      <c r="AC252" s="94">
        <v>79.023313630977398</v>
      </c>
      <c r="AD252" s="94">
        <v>3.7929930117183401</v>
      </c>
      <c r="AE252" s="94"/>
      <c r="AF252" s="94"/>
      <c r="AG252" s="377"/>
      <c r="AH252" s="377"/>
      <c r="AI252" s="377"/>
      <c r="AJ252" s="381"/>
    </row>
    <row r="253" spans="1:36" x14ac:dyDescent="0.25">
      <c r="A253" s="130">
        <f t="shared" si="18"/>
        <v>2000</v>
      </c>
      <c r="B253" s="130">
        <f t="shared" si="19"/>
        <v>9</v>
      </c>
      <c r="C253" s="329">
        <v>1.73813948795955</v>
      </c>
      <c r="D253" s="94"/>
      <c r="E253" s="94">
        <v>151.81727416363799</v>
      </c>
      <c r="F253" s="94"/>
      <c r="G253" s="94">
        <v>6453.15608087898</v>
      </c>
      <c r="H253" s="94">
        <v>7126.9471445319796</v>
      </c>
      <c r="I253" s="94"/>
      <c r="J253" s="94">
        <v>504201.06571721402</v>
      </c>
      <c r="K253" s="94">
        <v>35.633836029545101</v>
      </c>
      <c r="L253" s="94">
        <v>12664.690216244</v>
      </c>
      <c r="M253" s="94"/>
      <c r="N253" s="94">
        <v>160.84033103532499</v>
      </c>
      <c r="O253" s="94">
        <v>1.2872486123451301</v>
      </c>
      <c r="P253" s="94">
        <v>576428.81477654597</v>
      </c>
      <c r="Q253" s="94"/>
      <c r="R253" s="377"/>
      <c r="S253" s="94">
        <v>400.90785267858701</v>
      </c>
      <c r="T253" s="94">
        <v>159.03781485396701</v>
      </c>
      <c r="U253" s="94">
        <v>185484.84496135899</v>
      </c>
      <c r="V253" s="94">
        <v>90.9480867953325</v>
      </c>
      <c r="W253" s="94">
        <v>167.29589897458999</v>
      </c>
      <c r="X253" s="94">
        <v>625843.57231833797</v>
      </c>
      <c r="Y253" s="94">
        <v>7382.7907030558599</v>
      </c>
      <c r="Z253" s="94">
        <v>31285.6517141187</v>
      </c>
      <c r="AA253" s="94">
        <v>93.285802701257396</v>
      </c>
      <c r="AB253" s="94">
        <v>81.699206785409103</v>
      </c>
      <c r="AC253" s="94">
        <v>78.568249855063996</v>
      </c>
      <c r="AD253" s="94">
        <v>3.7726062303327699</v>
      </c>
      <c r="AE253" s="94"/>
      <c r="AF253" s="94"/>
      <c r="AG253" s="377"/>
      <c r="AH253" s="377"/>
      <c r="AI253" s="377"/>
      <c r="AJ253" s="381"/>
    </row>
    <row r="254" spans="1:36" x14ac:dyDescent="0.25">
      <c r="A254" s="130">
        <f t="shared" si="18"/>
        <v>2000</v>
      </c>
      <c r="B254" s="130">
        <f t="shared" si="19"/>
        <v>10</v>
      </c>
      <c r="C254" s="329">
        <v>1.742333333333</v>
      </c>
      <c r="D254" s="94"/>
      <c r="E254" s="94">
        <v>156.41218432458101</v>
      </c>
      <c r="F254" s="94"/>
      <c r="G254" s="94">
        <v>6467.0029999999997</v>
      </c>
      <c r="H254" s="94">
        <v>7130.9</v>
      </c>
      <c r="I254" s="94"/>
      <c r="J254" s="94">
        <v>506415.89345469599</v>
      </c>
      <c r="K254" s="94">
        <v>35.708439584755602</v>
      </c>
      <c r="L254" s="94">
        <v>12682</v>
      </c>
      <c r="M254" s="94"/>
      <c r="N254" s="94">
        <v>158.833333333333</v>
      </c>
      <c r="O254" s="94">
        <v>1.296333333333</v>
      </c>
      <c r="P254" s="94">
        <v>578530.34453139897</v>
      </c>
      <c r="Q254" s="94"/>
      <c r="R254" s="377"/>
      <c r="S254" s="94">
        <v>402</v>
      </c>
      <c r="T254" s="94">
        <v>164.52492798020199</v>
      </c>
      <c r="U254" s="94">
        <v>186083.47817297099</v>
      </c>
      <c r="V254" s="94">
        <v>90.545713470826797</v>
      </c>
      <c r="W254" s="94">
        <v>167.68437275029001</v>
      </c>
      <c r="X254" s="94">
        <v>626705.60293858696</v>
      </c>
      <c r="Y254" s="94">
        <v>7350.3431505665003</v>
      </c>
      <c r="Z254" s="94">
        <v>31040.206243273598</v>
      </c>
      <c r="AA254" s="94">
        <v>92.613980043748697</v>
      </c>
      <c r="AB254" s="94">
        <v>81.322860732001004</v>
      </c>
      <c r="AC254" s="94">
        <v>78.049700000000001</v>
      </c>
      <c r="AD254" s="94">
        <v>3.7765790777701298</v>
      </c>
      <c r="AE254" s="94"/>
      <c r="AF254" s="94"/>
      <c r="AG254" s="377"/>
      <c r="AH254" s="377"/>
      <c r="AI254" s="377"/>
      <c r="AJ254" s="381"/>
    </row>
    <row r="255" spans="1:36" x14ac:dyDescent="0.25">
      <c r="A255" s="130">
        <f t="shared" si="18"/>
        <v>2000</v>
      </c>
      <c r="B255" s="130">
        <f t="shared" si="19"/>
        <v>11</v>
      </c>
      <c r="C255" s="329">
        <v>1.7476346850428499</v>
      </c>
      <c r="D255" s="94"/>
      <c r="E255" s="94">
        <v>159.191878675997</v>
      </c>
      <c r="F255" s="94"/>
      <c r="G255" s="94">
        <v>6481.2909806588104</v>
      </c>
      <c r="H255" s="94">
        <v>7133.92753963217</v>
      </c>
      <c r="I255" s="94"/>
      <c r="J255" s="94">
        <v>510216.80387843499</v>
      </c>
      <c r="K255" s="94">
        <v>35.843149093998697</v>
      </c>
      <c r="L255" s="94">
        <v>12673.417018042401</v>
      </c>
      <c r="M255" s="94"/>
      <c r="N255" s="94">
        <v>154.84556022075</v>
      </c>
      <c r="O255" s="94">
        <v>1.30814741240983</v>
      </c>
      <c r="P255" s="94">
        <v>581647.04585613695</v>
      </c>
      <c r="Q255" s="94"/>
      <c r="R255" s="377"/>
      <c r="S255" s="94">
        <v>400.238491774338</v>
      </c>
      <c r="T255" s="94">
        <v>167.24293640023299</v>
      </c>
      <c r="U255" s="94">
        <v>186635.43600030601</v>
      </c>
      <c r="V255" s="94">
        <v>89.935673575983898</v>
      </c>
      <c r="W255" s="94">
        <v>168.236773191026</v>
      </c>
      <c r="X255" s="94">
        <v>626652.86206513096</v>
      </c>
      <c r="Y255" s="94">
        <v>7495.0978471240696</v>
      </c>
      <c r="Z255" s="94">
        <v>30963.2670059312</v>
      </c>
      <c r="AA255" s="94">
        <v>91.678862286406897</v>
      </c>
      <c r="AB255" s="94">
        <v>80.807933356789306</v>
      </c>
      <c r="AC255" s="94">
        <v>77.400525311609201</v>
      </c>
      <c r="AD255" s="94">
        <v>3.8134402156145999</v>
      </c>
      <c r="AE255" s="94"/>
      <c r="AF255" s="94"/>
      <c r="AG255" s="377"/>
      <c r="AH255" s="377"/>
      <c r="AI255" s="377"/>
      <c r="AJ255" s="381"/>
    </row>
    <row r="256" spans="1:36" x14ac:dyDescent="0.25">
      <c r="A256" s="130">
        <f t="shared" si="18"/>
        <v>2000</v>
      </c>
      <c r="B256" s="130">
        <f t="shared" si="19"/>
        <v>12</v>
      </c>
      <c r="C256" s="329">
        <v>1.7532870705502499</v>
      </c>
      <c r="D256" s="94">
        <f>AVERAGE(C245:C256)</f>
        <v>1.7267424867377503</v>
      </c>
      <c r="E256" s="94">
        <v>160.537942479046</v>
      </c>
      <c r="F256" s="94">
        <f>AVERAGE(E245:E256)</f>
        <v>156.02278724520724</v>
      </c>
      <c r="G256" s="94">
        <v>6495.1664219213999</v>
      </c>
      <c r="H256" s="94">
        <v>7136.33609229174</v>
      </c>
      <c r="I256" s="94">
        <f>AVERAGE(H245:H256)</f>
        <v>7071.1423200078316</v>
      </c>
      <c r="J256" s="94">
        <v>514406.87356394797</v>
      </c>
      <c r="K256" s="94">
        <v>35.989926722443798</v>
      </c>
      <c r="L256" s="94">
        <v>12654.208750092799</v>
      </c>
      <c r="M256" s="94">
        <f>AVERAGE(L245:L256)</f>
        <v>12590.991122656435</v>
      </c>
      <c r="N256" s="94">
        <v>151.60988209330799</v>
      </c>
      <c r="O256" s="94">
        <v>1.3214377275652101</v>
      </c>
      <c r="P256" s="94">
        <v>584939.19131835096</v>
      </c>
      <c r="Q256" s="94">
        <f>AVERAGE(P245:P256)</f>
        <v>572848.56991066074</v>
      </c>
      <c r="R256" s="377">
        <f>AVERAGE(K245:K256)</f>
        <v>35.549687074904405</v>
      </c>
      <c r="S256" s="94">
        <v>396.905637729104</v>
      </c>
      <c r="T256" s="94">
        <v>167.381717804896</v>
      </c>
      <c r="U256" s="94">
        <v>187229.66584338999</v>
      </c>
      <c r="V256" s="94">
        <v>89.271492785553804</v>
      </c>
      <c r="W256" s="94">
        <v>168.828458576554</v>
      </c>
      <c r="X256" s="94">
        <v>626395.62592351297</v>
      </c>
      <c r="Y256" s="94">
        <v>7714.2532246991304</v>
      </c>
      <c r="Z256" s="94">
        <v>30985.734830566402</v>
      </c>
      <c r="AA256" s="94">
        <v>90.715567392513506</v>
      </c>
      <c r="AB256" s="94">
        <v>80.2683823365292</v>
      </c>
      <c r="AC256" s="94">
        <v>76.713124184765206</v>
      </c>
      <c r="AD256" s="94">
        <v>3.8806947270868002</v>
      </c>
      <c r="AE256" s="94">
        <f>AVERAGE(AD245:AD256)</f>
        <v>3.8316991507365237</v>
      </c>
      <c r="AF256" s="94">
        <f>AVERAGE(X245:X256)</f>
        <v>620433.22052213876</v>
      </c>
      <c r="AG256" s="377">
        <f>AVERAGE(O245:O256)</f>
        <v>1.2579172898801116</v>
      </c>
      <c r="AH256" s="377">
        <f>AVERAGE(S245:S256)</f>
        <v>394.61281033468566</v>
      </c>
      <c r="AI256" s="377">
        <f>AVERAGE(U245:U256)</f>
        <v>184539.28056690306</v>
      </c>
      <c r="AJ256" s="381">
        <f>AVERAGE(G245:G256)</f>
        <v>6417.6833030281605</v>
      </c>
    </row>
    <row r="257" spans="1:36" x14ac:dyDescent="0.25">
      <c r="A257" s="130">
        <f>A245+1</f>
        <v>2001</v>
      </c>
      <c r="B257" s="130">
        <f>B245</f>
        <v>1</v>
      </c>
      <c r="C257" s="329">
        <v>1.7589999999999999</v>
      </c>
      <c r="D257" s="94"/>
      <c r="E257" s="94">
        <v>161.74086638015299</v>
      </c>
      <c r="F257" s="94"/>
      <c r="G257" s="94">
        <v>6509.65</v>
      </c>
      <c r="H257" s="94">
        <v>7138.3</v>
      </c>
      <c r="I257" s="94"/>
      <c r="J257" s="94">
        <v>517901.08743248601</v>
      </c>
      <c r="K257" s="94">
        <v>36.101682084135902</v>
      </c>
      <c r="L257" s="94">
        <v>12645.7</v>
      </c>
      <c r="M257" s="94"/>
      <c r="N257" s="94">
        <v>152.19999999999999</v>
      </c>
      <c r="O257" s="94">
        <v>1.3360000000000001</v>
      </c>
      <c r="P257" s="94">
        <v>587701.02508799196</v>
      </c>
      <c r="Q257" s="94"/>
      <c r="R257" s="377"/>
      <c r="S257" s="94">
        <v>393.6</v>
      </c>
      <c r="T257" s="94">
        <v>166.02497863938601</v>
      </c>
      <c r="U257" s="94">
        <v>188063.44632628499</v>
      </c>
      <c r="V257" s="94">
        <v>88.661971354285001</v>
      </c>
      <c r="W257" s="94">
        <v>169.36513944752599</v>
      </c>
      <c r="X257" s="94">
        <v>626922.40776841005</v>
      </c>
      <c r="Y257" s="94">
        <v>7886.0390263566796</v>
      </c>
      <c r="Z257" s="94">
        <v>30986.851153702799</v>
      </c>
      <c r="AA257" s="94">
        <v>89.894089061160599</v>
      </c>
      <c r="AB257" s="94">
        <v>79.767374431536297</v>
      </c>
      <c r="AC257" s="94">
        <v>76.015199999999993</v>
      </c>
      <c r="AD257" s="94">
        <v>3.9806647045690799</v>
      </c>
      <c r="AE257" s="94"/>
      <c r="AF257" s="94"/>
      <c r="AG257" s="377"/>
      <c r="AH257" s="377"/>
      <c r="AI257" s="377"/>
      <c r="AJ257" s="381"/>
    </row>
    <row r="258" spans="1:36" x14ac:dyDescent="0.25">
      <c r="A258" s="130">
        <f t="shared" si="18"/>
        <v>2001</v>
      </c>
      <c r="B258" s="130">
        <f t="shared" si="19"/>
        <v>2</v>
      </c>
      <c r="C258" s="329">
        <v>1.76401877642713</v>
      </c>
      <c r="D258" s="94"/>
      <c r="E258" s="94">
        <v>163.67270293808701</v>
      </c>
      <c r="F258" s="94"/>
      <c r="G258" s="94">
        <v>6524.34287026538</v>
      </c>
      <c r="H258" s="94">
        <v>7140.0355162594096</v>
      </c>
      <c r="I258" s="94"/>
      <c r="J258" s="94">
        <v>519545.90513453301</v>
      </c>
      <c r="K258" s="94">
        <v>36.130924873461503</v>
      </c>
      <c r="L258" s="94">
        <v>12664.044144671199</v>
      </c>
      <c r="M258" s="94"/>
      <c r="N258" s="94">
        <v>158.67439924268299</v>
      </c>
      <c r="O258" s="94">
        <v>1.3497212832813901</v>
      </c>
      <c r="P258" s="94">
        <v>589130.58871457702</v>
      </c>
      <c r="Q258" s="94"/>
      <c r="R258" s="377"/>
      <c r="S258" s="94">
        <v>391.84381272473598</v>
      </c>
      <c r="T258" s="94">
        <v>164.23258052685199</v>
      </c>
      <c r="U258" s="94">
        <v>189160.17005178099</v>
      </c>
      <c r="V258" s="94">
        <v>88.242675454122704</v>
      </c>
      <c r="W258" s="94">
        <v>169.72756904615099</v>
      </c>
      <c r="X258" s="94">
        <v>628940.10475046898</v>
      </c>
      <c r="Y258" s="94">
        <v>7903.1281445720697</v>
      </c>
      <c r="Z258" s="94">
        <v>30876.552997793398</v>
      </c>
      <c r="AA258" s="94">
        <v>89.422769291274093</v>
      </c>
      <c r="AB258" s="94">
        <v>79.390313369437706</v>
      </c>
      <c r="AC258" s="94">
        <v>75.386115887951107</v>
      </c>
      <c r="AD258" s="94">
        <v>4.10237386069688</v>
      </c>
      <c r="AE258" s="94"/>
      <c r="AF258" s="94"/>
      <c r="AG258" s="377"/>
      <c r="AH258" s="377"/>
      <c r="AI258" s="377"/>
      <c r="AJ258" s="381"/>
    </row>
    <row r="259" spans="1:36" x14ac:dyDescent="0.25">
      <c r="A259" s="130">
        <f t="shared" si="18"/>
        <v>2001</v>
      </c>
      <c r="B259" s="130">
        <f t="shared" si="19"/>
        <v>3</v>
      </c>
      <c r="C259" s="329">
        <v>1.76785616414376</v>
      </c>
      <c r="D259" s="94"/>
      <c r="E259" s="94">
        <v>165.82912389437101</v>
      </c>
      <c r="F259" s="94"/>
      <c r="G259" s="94">
        <v>6537.72703889285</v>
      </c>
      <c r="H259" s="94">
        <v>7142.6213395577097</v>
      </c>
      <c r="I259" s="94"/>
      <c r="J259" s="94">
        <v>519872.86192813498</v>
      </c>
      <c r="K259" s="94">
        <v>36.103349864707297</v>
      </c>
      <c r="L259" s="94">
        <v>12691.4138756591</v>
      </c>
      <c r="M259" s="94"/>
      <c r="N259" s="94">
        <v>166.37107680866001</v>
      </c>
      <c r="O259" s="94">
        <v>1.35808313984521</v>
      </c>
      <c r="P259" s="94">
        <v>589554.60995697102</v>
      </c>
      <c r="Q259" s="94"/>
      <c r="R259" s="377"/>
      <c r="S259" s="94">
        <v>391.32052395960199</v>
      </c>
      <c r="T259" s="94">
        <v>163.14508795729401</v>
      </c>
      <c r="U259" s="94">
        <v>190013.07166650199</v>
      </c>
      <c r="V259" s="94">
        <v>87.978902420317795</v>
      </c>
      <c r="W259" s="94">
        <v>169.946312661609</v>
      </c>
      <c r="X259" s="94">
        <v>631511.98954468197</v>
      </c>
      <c r="Y259" s="94">
        <v>7832.1907759957703</v>
      </c>
      <c r="Z259" s="94">
        <v>30722.5526251152</v>
      </c>
      <c r="AA259" s="94">
        <v>89.231017280203602</v>
      </c>
      <c r="AB259" s="94">
        <v>79.099423448036603</v>
      </c>
      <c r="AC259" s="94">
        <v>74.863538526581095</v>
      </c>
      <c r="AD259" s="94">
        <v>4.2000708576790302</v>
      </c>
      <c r="AE259" s="94"/>
      <c r="AF259" s="94"/>
      <c r="AG259" s="377"/>
      <c r="AH259" s="377"/>
      <c r="AI259" s="377"/>
      <c r="AJ259" s="381"/>
    </row>
    <row r="260" spans="1:36" x14ac:dyDescent="0.25">
      <c r="A260" s="130">
        <f t="shared" si="18"/>
        <v>2001</v>
      </c>
      <c r="B260" s="130">
        <f t="shared" si="19"/>
        <v>4</v>
      </c>
      <c r="C260" s="329">
        <v>1.7713333333329999</v>
      </c>
      <c r="D260" s="94"/>
      <c r="E260" s="94">
        <v>168.14830932380701</v>
      </c>
      <c r="F260" s="94"/>
      <c r="G260" s="94">
        <v>6552.5625</v>
      </c>
      <c r="H260" s="94">
        <v>7148.2333333333299</v>
      </c>
      <c r="I260" s="94"/>
      <c r="J260" s="94">
        <v>519796.94088112097</v>
      </c>
      <c r="K260" s="94">
        <v>36.046892823427797</v>
      </c>
      <c r="L260" s="94">
        <v>12712.8</v>
      </c>
      <c r="M260" s="94"/>
      <c r="N260" s="94">
        <v>172</v>
      </c>
      <c r="O260" s="94">
        <v>1.358666666667</v>
      </c>
      <c r="P260" s="94">
        <v>589617.800318453</v>
      </c>
      <c r="Q260" s="94"/>
      <c r="R260" s="377"/>
      <c r="S260" s="94">
        <v>391.2</v>
      </c>
      <c r="T260" s="94">
        <v>163.52959043260199</v>
      </c>
      <c r="U260" s="94">
        <v>190287.44370407599</v>
      </c>
      <c r="V260" s="94">
        <v>87.719050210376807</v>
      </c>
      <c r="W260" s="94">
        <v>170.14962243454301</v>
      </c>
      <c r="X260" s="94">
        <v>634279.63153871498</v>
      </c>
      <c r="Y260" s="94">
        <v>7747.1903968919396</v>
      </c>
      <c r="Z260" s="94">
        <v>30571.271535157299</v>
      </c>
      <c r="AA260" s="94">
        <v>89.142008091937498</v>
      </c>
      <c r="AB260" s="94">
        <v>78.736814268300293</v>
      </c>
      <c r="AC260" s="94">
        <v>74.302899999999994</v>
      </c>
      <c r="AD260" s="94">
        <v>4.2537623011088002</v>
      </c>
      <c r="AE260" s="94"/>
      <c r="AF260" s="94"/>
      <c r="AG260" s="377"/>
      <c r="AH260" s="377"/>
      <c r="AI260" s="377"/>
      <c r="AJ260" s="381"/>
    </row>
    <row r="261" spans="1:36" x14ac:dyDescent="0.25">
      <c r="A261" s="130">
        <f t="shared" si="18"/>
        <v>2001</v>
      </c>
      <c r="B261" s="130">
        <f t="shared" si="19"/>
        <v>5</v>
      </c>
      <c r="C261" s="329">
        <v>1.7739070301262301</v>
      </c>
      <c r="D261" s="94"/>
      <c r="E261" s="94">
        <v>169.729503808521</v>
      </c>
      <c r="F261" s="94"/>
      <c r="G261" s="94">
        <v>6566.8519748258896</v>
      </c>
      <c r="H261" s="94">
        <v>7156.8407051505901</v>
      </c>
      <c r="I261" s="94"/>
      <c r="J261" s="94">
        <v>519927.67864989699</v>
      </c>
      <c r="K261" s="94">
        <v>35.993770376338396</v>
      </c>
      <c r="L261" s="94">
        <v>12709.7913086924</v>
      </c>
      <c r="M261" s="94"/>
      <c r="N261" s="94">
        <v>170.92395778466101</v>
      </c>
      <c r="O261" s="94">
        <v>1.3473728347965701</v>
      </c>
      <c r="P261" s="94">
        <v>589720.13744084898</v>
      </c>
      <c r="Q261" s="94"/>
      <c r="R261" s="377"/>
      <c r="S261" s="94">
        <v>390.976515616847</v>
      </c>
      <c r="T261" s="94">
        <v>165.96888822792701</v>
      </c>
      <c r="U261" s="94">
        <v>189631.114160873</v>
      </c>
      <c r="V261" s="94">
        <v>87.427387184290595</v>
      </c>
      <c r="W261" s="94">
        <v>170.36458007023899</v>
      </c>
      <c r="X261" s="94">
        <v>636175.95253605198</v>
      </c>
      <c r="Y261" s="94">
        <v>7724.8124802632501</v>
      </c>
      <c r="Z261" s="94">
        <v>30504.802106744799</v>
      </c>
      <c r="AA261" s="94">
        <v>89.071229048093201</v>
      </c>
      <c r="AB261" s="94">
        <v>78.276244292083504</v>
      </c>
      <c r="AC261" s="94">
        <v>73.754314392994004</v>
      </c>
      <c r="AD261" s="94">
        <v>4.2397206285319502</v>
      </c>
      <c r="AE261" s="94"/>
      <c r="AF261" s="94"/>
      <c r="AG261" s="377"/>
      <c r="AH261" s="377"/>
      <c r="AI261" s="377"/>
      <c r="AJ261" s="381"/>
    </row>
    <row r="262" spans="1:36" x14ac:dyDescent="0.25">
      <c r="A262" s="130">
        <f t="shared" si="18"/>
        <v>2001</v>
      </c>
      <c r="B262" s="130">
        <f t="shared" si="19"/>
        <v>6</v>
      </c>
      <c r="C262" s="329">
        <v>1.7756493787310901</v>
      </c>
      <c r="D262" s="94"/>
      <c r="E262" s="94">
        <v>169.71596262963899</v>
      </c>
      <c r="F262" s="94"/>
      <c r="G262" s="94">
        <v>6581.5524201600301</v>
      </c>
      <c r="H262" s="94">
        <v>7164.4362956042396</v>
      </c>
      <c r="I262" s="94"/>
      <c r="J262" s="94">
        <v>520132.76588521199</v>
      </c>
      <c r="K262" s="94">
        <v>35.944000563363801</v>
      </c>
      <c r="L262" s="94">
        <v>12691.469234669001</v>
      </c>
      <c r="M262" s="94"/>
      <c r="N262" s="94">
        <v>164.567153295027</v>
      </c>
      <c r="O262" s="94">
        <v>1.32426736933367</v>
      </c>
      <c r="P262" s="94">
        <v>589918.04667220602</v>
      </c>
      <c r="Q262" s="94"/>
      <c r="R262" s="377"/>
      <c r="S262" s="94">
        <v>390.64786565258498</v>
      </c>
      <c r="T262" s="94">
        <v>168.94992784363299</v>
      </c>
      <c r="U262" s="94">
        <v>188844.128120626</v>
      </c>
      <c r="V262" s="94">
        <v>87.099761095048606</v>
      </c>
      <c r="W262" s="94">
        <v>170.566458431564</v>
      </c>
      <c r="X262" s="94">
        <v>637422.02252698003</v>
      </c>
      <c r="Y262" s="94">
        <v>7740.9861999834802</v>
      </c>
      <c r="Z262" s="94">
        <v>30507.170367578099</v>
      </c>
      <c r="AA262" s="94">
        <v>89.010972110478505</v>
      </c>
      <c r="AB262" s="94">
        <v>77.721993641953105</v>
      </c>
      <c r="AC262" s="94">
        <v>73.190938137083293</v>
      </c>
      <c r="AD262" s="94">
        <v>4.2686016097394202</v>
      </c>
      <c r="AE262" s="94"/>
      <c r="AF262" s="94"/>
      <c r="AG262" s="377"/>
      <c r="AH262" s="377"/>
      <c r="AI262" s="377"/>
      <c r="AJ262" s="381"/>
    </row>
    <row r="263" spans="1:36" x14ac:dyDescent="0.25">
      <c r="A263" s="130">
        <f t="shared" si="18"/>
        <v>2001</v>
      </c>
      <c r="B263" s="130">
        <f t="shared" si="19"/>
        <v>7</v>
      </c>
      <c r="C263" s="329">
        <v>1.776333333333</v>
      </c>
      <c r="D263" s="94"/>
      <c r="E263" s="94">
        <v>167.10677509809099</v>
      </c>
      <c r="F263" s="94"/>
      <c r="G263" s="94">
        <v>6595.7430000000004</v>
      </c>
      <c r="H263" s="94">
        <v>7164.9</v>
      </c>
      <c r="I263" s="94"/>
      <c r="J263" s="94">
        <v>520059.47039715998</v>
      </c>
      <c r="K263" s="94">
        <v>35.897830994767403</v>
      </c>
      <c r="L263" s="94">
        <v>12674.1</v>
      </c>
      <c r="M263" s="94"/>
      <c r="N263" s="94">
        <v>156.1</v>
      </c>
      <c r="O263" s="94">
        <v>1.2926666666669999</v>
      </c>
      <c r="P263" s="94">
        <v>590140.27884173405</v>
      </c>
      <c r="Q263" s="94"/>
      <c r="R263" s="377"/>
      <c r="S263" s="94">
        <v>390.4</v>
      </c>
      <c r="T263" s="94">
        <v>170.135912337078</v>
      </c>
      <c r="U263" s="94">
        <v>189060.02221524101</v>
      </c>
      <c r="V263" s="94">
        <v>86.794846048011706</v>
      </c>
      <c r="W263" s="94">
        <v>170.68011053721199</v>
      </c>
      <c r="X263" s="94">
        <v>638236.89467877196</v>
      </c>
      <c r="Y263" s="94">
        <v>7749.9510140111497</v>
      </c>
      <c r="Z263" s="94">
        <v>30548.289986768901</v>
      </c>
      <c r="AA263" s="94">
        <v>88.990045045738896</v>
      </c>
      <c r="AB263" s="94">
        <v>77.170202546520201</v>
      </c>
      <c r="AC263" s="94">
        <v>72.667166666667001</v>
      </c>
      <c r="AD263" s="94">
        <v>4.4759866794820402</v>
      </c>
      <c r="AE263" s="94"/>
      <c r="AF263" s="94"/>
      <c r="AG263" s="377"/>
      <c r="AH263" s="377"/>
      <c r="AI263" s="377"/>
      <c r="AJ263" s="381"/>
    </row>
    <row r="264" spans="1:36" x14ac:dyDescent="0.25">
      <c r="A264" s="130">
        <f t="shared" si="18"/>
        <v>2001</v>
      </c>
      <c r="B264" s="130">
        <f t="shared" si="19"/>
        <v>8</v>
      </c>
      <c r="C264" s="329">
        <v>1.7760338652225001</v>
      </c>
      <c r="D264" s="94"/>
      <c r="E264" s="94">
        <v>161.735906990464</v>
      </c>
      <c r="F264" s="94"/>
      <c r="G264" s="94">
        <v>6610.3934202538003</v>
      </c>
      <c r="H264" s="94">
        <v>7154.6335079752798</v>
      </c>
      <c r="I264" s="94"/>
      <c r="J264" s="94">
        <v>519657.50156422798</v>
      </c>
      <c r="K264" s="94">
        <v>35.854000574980702</v>
      </c>
      <c r="L264" s="94">
        <v>12669.475669301401</v>
      </c>
      <c r="M264" s="94"/>
      <c r="N264" s="94">
        <v>147.37502741031901</v>
      </c>
      <c r="O264" s="94">
        <v>1.25317820959851</v>
      </c>
      <c r="P264" s="94">
        <v>590424.27631255495</v>
      </c>
      <c r="Q264" s="94"/>
      <c r="R264" s="377"/>
      <c r="S264" s="94">
        <v>390.580970747116</v>
      </c>
      <c r="T264" s="94">
        <v>168.43244808190499</v>
      </c>
      <c r="U264" s="94">
        <v>190984.60835738399</v>
      </c>
      <c r="V264" s="94">
        <v>86.5322296831214</v>
      </c>
      <c r="W264" s="94">
        <v>170.67344579147201</v>
      </c>
      <c r="X264" s="94">
        <v>639003.30951647903</v>
      </c>
      <c r="Y264" s="94">
        <v>7726.7655962880599</v>
      </c>
      <c r="Z264" s="94">
        <v>30602.145772369498</v>
      </c>
      <c r="AA264" s="94">
        <v>89.030657654698004</v>
      </c>
      <c r="AB264" s="94">
        <v>76.655172178307495</v>
      </c>
      <c r="AC264" s="94">
        <v>72.174681775038295</v>
      </c>
      <c r="AD264" s="94">
        <v>4.9559609034321204</v>
      </c>
      <c r="AE264" s="94"/>
      <c r="AF264" s="94"/>
      <c r="AG264" s="377"/>
      <c r="AH264" s="377"/>
      <c r="AI264" s="377"/>
      <c r="AJ264" s="381"/>
    </row>
    <row r="265" spans="1:36" x14ac:dyDescent="0.25">
      <c r="A265" s="130">
        <f t="shared" si="18"/>
        <v>2001</v>
      </c>
      <c r="B265" s="130">
        <f t="shared" si="19"/>
        <v>9</v>
      </c>
      <c r="C265" s="329">
        <v>1.7753331806516499</v>
      </c>
      <c r="D265" s="94"/>
      <c r="E265" s="94">
        <v>157.83780950335799</v>
      </c>
      <c r="F265" s="94"/>
      <c r="G265" s="94">
        <v>6625.0340891621199</v>
      </c>
      <c r="H265" s="94">
        <v>7138.6924050534899</v>
      </c>
      <c r="I265" s="94"/>
      <c r="J265" s="94">
        <v>520104.73931442801</v>
      </c>
      <c r="K265" s="94">
        <v>35.8354480515547</v>
      </c>
      <c r="L265" s="94">
        <v>12680.4151051845</v>
      </c>
      <c r="M265" s="94"/>
      <c r="N265" s="94">
        <v>139.28022520933399</v>
      </c>
      <c r="O265" s="94">
        <v>1.21270309606896</v>
      </c>
      <c r="P265" s="94">
        <v>591118.65990576602</v>
      </c>
      <c r="Q265" s="94"/>
      <c r="R265" s="377"/>
      <c r="S265" s="94">
        <v>392.34031831251599</v>
      </c>
      <c r="T265" s="94">
        <v>166.79169565587799</v>
      </c>
      <c r="U265" s="94">
        <v>193596.82821848601</v>
      </c>
      <c r="V265" s="94">
        <v>86.366286141538794</v>
      </c>
      <c r="W265" s="94">
        <v>170.600421699886</v>
      </c>
      <c r="X265" s="94">
        <v>640088.51004272897</v>
      </c>
      <c r="Y265" s="94">
        <v>7728.6529720378103</v>
      </c>
      <c r="Z265" s="94">
        <v>30648.301939418299</v>
      </c>
      <c r="AA265" s="94">
        <v>89.148883591648101</v>
      </c>
      <c r="AB265" s="94">
        <v>76.300216741236696</v>
      </c>
      <c r="AC265" s="94">
        <v>71.789502631289096</v>
      </c>
      <c r="AD265" s="94">
        <v>5.5363080388602599</v>
      </c>
      <c r="AE265" s="94"/>
      <c r="AF265" s="94"/>
      <c r="AG265" s="377"/>
      <c r="AH265" s="377"/>
      <c r="AI265" s="377"/>
      <c r="AJ265" s="381"/>
    </row>
    <row r="266" spans="1:36" x14ac:dyDescent="0.25">
      <c r="A266" s="130">
        <f t="shared" si="18"/>
        <v>2001</v>
      </c>
      <c r="B266" s="130">
        <f t="shared" si="19"/>
        <v>10</v>
      </c>
      <c r="C266" s="329">
        <v>1.7749999999999999</v>
      </c>
      <c r="D266" s="94"/>
      <c r="E266" s="94">
        <v>160.414107206571</v>
      </c>
      <c r="F266" s="94"/>
      <c r="G266" s="94">
        <v>6639.192</v>
      </c>
      <c r="H266" s="94">
        <v>7124.9</v>
      </c>
      <c r="I266" s="94"/>
      <c r="J266" s="94">
        <v>522750.66641434602</v>
      </c>
      <c r="K266" s="94">
        <v>35.866329214217103</v>
      </c>
      <c r="L266" s="94">
        <v>12705.2</v>
      </c>
      <c r="M266" s="94"/>
      <c r="N266" s="94">
        <v>132.19999999999999</v>
      </c>
      <c r="O266" s="94">
        <v>1.179</v>
      </c>
      <c r="P266" s="94">
        <v>592595.40208225395</v>
      </c>
      <c r="Q266" s="94"/>
      <c r="R266" s="377"/>
      <c r="S266" s="94">
        <v>396.8</v>
      </c>
      <c r="T266" s="94">
        <v>169.124686574408</v>
      </c>
      <c r="U266" s="94">
        <v>195389.077185626</v>
      </c>
      <c r="V266" s="94">
        <v>86.339651480140404</v>
      </c>
      <c r="W266" s="94">
        <v>170.546356729699</v>
      </c>
      <c r="X266" s="94">
        <v>641833.06601410301</v>
      </c>
      <c r="Y266" s="94">
        <v>7828.8195627402401</v>
      </c>
      <c r="Z266" s="94">
        <v>30669.587324371099</v>
      </c>
      <c r="AA266" s="94">
        <v>89.348661273447107</v>
      </c>
      <c r="AB266" s="94">
        <v>76.215418790372695</v>
      </c>
      <c r="AC266" s="94">
        <v>71.580933333332993</v>
      </c>
      <c r="AD266" s="94">
        <v>5.9745703034553497</v>
      </c>
      <c r="AE266" s="94"/>
      <c r="AF266" s="94"/>
      <c r="AG266" s="377"/>
      <c r="AH266" s="377"/>
      <c r="AI266" s="377"/>
      <c r="AJ266" s="381"/>
    </row>
    <row r="267" spans="1:36" x14ac:dyDescent="0.25">
      <c r="A267" s="130">
        <f t="shared" si="18"/>
        <v>2001</v>
      </c>
      <c r="B267" s="130">
        <f t="shared" si="19"/>
        <v>11</v>
      </c>
      <c r="C267" s="329">
        <v>1.7756545450635499</v>
      </c>
      <c r="D267" s="94"/>
      <c r="E267" s="94">
        <v>172.364488755286</v>
      </c>
      <c r="F267" s="94"/>
      <c r="G267" s="94">
        <v>6653.8242739331599</v>
      </c>
      <c r="H267" s="94">
        <v>7117.9455048313303</v>
      </c>
      <c r="I267" s="94"/>
      <c r="J267" s="94">
        <v>528546.98883381695</v>
      </c>
      <c r="K267" s="94">
        <v>35.961394752371</v>
      </c>
      <c r="L267" s="94">
        <v>12743.4121803582</v>
      </c>
      <c r="M267" s="94"/>
      <c r="N267" s="94">
        <v>126.13052138966501</v>
      </c>
      <c r="O267" s="94">
        <v>1.15554192657112</v>
      </c>
      <c r="P267" s="94">
        <v>595168.14273669606</v>
      </c>
      <c r="Q267" s="94"/>
      <c r="R267" s="377"/>
      <c r="S267" s="94">
        <v>404.73544540792102</v>
      </c>
      <c r="T267" s="94">
        <v>177.741689196647</v>
      </c>
      <c r="U267" s="94">
        <v>195485.602894935</v>
      </c>
      <c r="V267" s="94">
        <v>86.482373946327897</v>
      </c>
      <c r="W267" s="94">
        <v>170.57963079699701</v>
      </c>
      <c r="X267" s="94">
        <v>644570.83601773204</v>
      </c>
      <c r="Y267" s="94">
        <v>8075.5581782137497</v>
      </c>
      <c r="Z267" s="94">
        <v>30664.353388747</v>
      </c>
      <c r="AA267" s="94">
        <v>89.652513462098099</v>
      </c>
      <c r="AB267" s="94">
        <v>76.461240813708699</v>
      </c>
      <c r="AC267" s="94">
        <v>71.577570089560496</v>
      </c>
      <c r="AD267" s="94">
        <v>6.1366544431315697</v>
      </c>
      <c r="AE267" s="94"/>
      <c r="AF267" s="94"/>
      <c r="AG267" s="377"/>
      <c r="AH267" s="377"/>
      <c r="AI267" s="377"/>
      <c r="AJ267" s="381"/>
    </row>
    <row r="268" spans="1:36" x14ac:dyDescent="0.25">
      <c r="A268" s="130">
        <f t="shared" si="18"/>
        <v>2001</v>
      </c>
      <c r="B268" s="130">
        <f t="shared" si="19"/>
        <v>12</v>
      </c>
      <c r="C268" s="329">
        <v>1.77746444461319</v>
      </c>
      <c r="D268" s="94">
        <f>AVERAGE(C257:C268)</f>
        <v>1.7722986709704249</v>
      </c>
      <c r="E268" s="94">
        <v>186.647985567517</v>
      </c>
      <c r="F268" s="94">
        <f>AVERAGE(E257:E268)</f>
        <v>167.07862850798873</v>
      </c>
      <c r="G268" s="94">
        <v>6668.0535973452797</v>
      </c>
      <c r="H268" s="94">
        <v>7117.44813441105</v>
      </c>
      <c r="I268" s="94">
        <f>AVERAGE(H257:H268)</f>
        <v>7142.4155618480354</v>
      </c>
      <c r="J268" s="94">
        <v>535342.59761484701</v>
      </c>
      <c r="K268" s="94">
        <v>36.078586340925803</v>
      </c>
      <c r="L268" s="94">
        <v>12785.277949896699</v>
      </c>
      <c r="M268" s="94">
        <f>AVERAGE(L257:L268)</f>
        <v>12697.758289036043</v>
      </c>
      <c r="N268" s="94">
        <v>123.065301185563</v>
      </c>
      <c r="O268" s="94">
        <v>1.1459658002050099</v>
      </c>
      <c r="P268" s="94">
        <v>598084.55327217397</v>
      </c>
      <c r="Q268" s="94">
        <f>AVERAGE(P257:P268)</f>
        <v>591097.79344518553</v>
      </c>
      <c r="R268" s="377">
        <f>AVERAGE(K257:K268)</f>
        <v>35.984517542854284</v>
      </c>
      <c r="S268" s="94">
        <v>413.04432806843499</v>
      </c>
      <c r="T268" s="94">
        <v>187.31110010407701</v>
      </c>
      <c r="U268" s="94">
        <v>194572.859781103</v>
      </c>
      <c r="V268" s="94">
        <v>86.772915706309803</v>
      </c>
      <c r="W268" s="94">
        <v>170.72801746360901</v>
      </c>
      <c r="X268" s="94">
        <v>647639.177185009</v>
      </c>
      <c r="Y268" s="94">
        <v>8361.1137302101306</v>
      </c>
      <c r="Z268" s="94">
        <v>30680.376043883502</v>
      </c>
      <c r="AA268" s="94">
        <v>90.039790030697603</v>
      </c>
      <c r="AB268" s="94">
        <v>76.922184376085895</v>
      </c>
      <c r="AC268" s="94">
        <v>71.739890480311502</v>
      </c>
      <c r="AD268" s="94">
        <v>6.0902418086889503</v>
      </c>
      <c r="AE268" s="94">
        <f>AVERAGE(AD257:AD268)</f>
        <v>4.8512430116146215</v>
      </c>
      <c r="AF268" s="94">
        <f>AVERAGE(X257:X268)</f>
        <v>637218.65851001092</v>
      </c>
      <c r="AG268" s="377">
        <f>AVERAGE(O257:O268)</f>
        <v>1.2760972494195366</v>
      </c>
      <c r="AH268" s="377">
        <f>AVERAGE(S257:S268)</f>
        <v>394.79081504081319</v>
      </c>
      <c r="AI268" s="377">
        <f>AVERAGE(U257:U268)</f>
        <v>191257.36439024316</v>
      </c>
      <c r="AJ268" s="381">
        <f>AVERAGE(G257:G268)</f>
        <v>6588.7439320698759</v>
      </c>
    </row>
    <row r="269" spans="1:36" x14ac:dyDescent="0.25">
      <c r="A269" s="130">
        <f>A257+1</f>
        <v>2002</v>
      </c>
      <c r="B269" s="130">
        <f>B257</f>
        <v>1</v>
      </c>
      <c r="C269" s="329">
        <v>1.7806666666669999</v>
      </c>
      <c r="D269" s="94"/>
      <c r="E269" s="94">
        <v>195.41009240809399</v>
      </c>
      <c r="F269" s="94"/>
      <c r="G269" s="94">
        <v>6682.9120000000003</v>
      </c>
      <c r="H269" s="94">
        <v>7120.9333333333298</v>
      </c>
      <c r="I269" s="94"/>
      <c r="J269" s="94">
        <v>541093.851699739</v>
      </c>
      <c r="K269" s="94">
        <v>36.175971444506096</v>
      </c>
      <c r="L269" s="94">
        <v>12824.6</v>
      </c>
      <c r="M269" s="94"/>
      <c r="N269" s="94">
        <v>124.76666666666701</v>
      </c>
      <c r="O269" s="94">
        <v>1.151</v>
      </c>
      <c r="P269" s="94">
        <v>600725.19514718303</v>
      </c>
      <c r="Q269" s="94"/>
      <c r="R269" s="377"/>
      <c r="S269" s="94">
        <v>418.8</v>
      </c>
      <c r="T269" s="94">
        <v>191.74431709669699</v>
      </c>
      <c r="U269" s="94">
        <v>193731.68899738201</v>
      </c>
      <c r="V269" s="94">
        <v>87.206892431237506</v>
      </c>
      <c r="W269" s="94">
        <v>171.02276120230499</v>
      </c>
      <c r="X269" s="94">
        <v>650558.51397730003</v>
      </c>
      <c r="Y269" s="94">
        <v>8575.1273112778308</v>
      </c>
      <c r="Z269" s="94">
        <v>30781.080972578598</v>
      </c>
      <c r="AA269" s="94">
        <v>90.532711313278298</v>
      </c>
      <c r="AB269" s="94">
        <v>77.483490563751303</v>
      </c>
      <c r="AC269" s="94">
        <v>72.016766666666996</v>
      </c>
      <c r="AD269" s="94">
        <v>5.9734415904074298</v>
      </c>
      <c r="AE269" s="94"/>
      <c r="AF269" s="94"/>
      <c r="AG269" s="377"/>
      <c r="AH269" s="377"/>
      <c r="AI269" s="377"/>
      <c r="AJ269" s="381"/>
    </row>
    <row r="270" spans="1:36" x14ac:dyDescent="0.25">
      <c r="A270" s="130">
        <f t="shared" ref="A270:A333" si="20">A258+1</f>
        <v>2002</v>
      </c>
      <c r="B270" s="130">
        <f t="shared" ref="B270:B333" si="21">B258</f>
        <v>2</v>
      </c>
      <c r="C270" s="329">
        <v>1.7851747366658499</v>
      </c>
      <c r="D270" s="94"/>
      <c r="E270" s="94">
        <v>192.024673593991</v>
      </c>
      <c r="F270" s="94"/>
      <c r="G270" s="94">
        <v>6697.9788120518997</v>
      </c>
      <c r="H270" s="94">
        <v>7126.3107911705201</v>
      </c>
      <c r="I270" s="94"/>
      <c r="J270" s="94">
        <v>543694.92296539794</v>
      </c>
      <c r="K270" s="94">
        <v>36.210669008160501</v>
      </c>
      <c r="L270" s="94">
        <v>12853.380876043</v>
      </c>
      <c r="M270" s="94"/>
      <c r="N270" s="94">
        <v>132.32575996938601</v>
      </c>
      <c r="O270" s="94">
        <v>1.1706424686543599</v>
      </c>
      <c r="P270" s="94">
        <v>602351.02860798698</v>
      </c>
      <c r="Q270" s="94"/>
      <c r="R270" s="377"/>
      <c r="S270" s="94">
        <v>419.37099512646699</v>
      </c>
      <c r="T270" s="94">
        <v>186.27243560994501</v>
      </c>
      <c r="U270" s="94">
        <v>193875.08568140701</v>
      </c>
      <c r="V270" s="94">
        <v>87.740377255804106</v>
      </c>
      <c r="W270" s="94">
        <v>171.464095077547</v>
      </c>
      <c r="X270" s="94">
        <v>652730.31645288505</v>
      </c>
      <c r="Y270" s="94">
        <v>8613.8270944013402</v>
      </c>
      <c r="Z270" s="94">
        <v>31005.9274004045</v>
      </c>
      <c r="AA270" s="94">
        <v>91.104084884690195</v>
      </c>
      <c r="AB270" s="94">
        <v>78.007944975214201</v>
      </c>
      <c r="AC270" s="94">
        <v>72.346352644851606</v>
      </c>
      <c r="AD270" s="94">
        <v>5.8995016979720702</v>
      </c>
      <c r="AE270" s="94"/>
      <c r="AF270" s="94"/>
      <c r="AG270" s="377"/>
      <c r="AH270" s="377"/>
      <c r="AI270" s="377"/>
      <c r="AJ270" s="381"/>
    </row>
    <row r="271" spans="1:36" x14ac:dyDescent="0.25">
      <c r="A271" s="130">
        <f t="shared" si="20"/>
        <v>2002</v>
      </c>
      <c r="B271" s="130">
        <f t="shared" si="21"/>
        <v>3</v>
      </c>
      <c r="C271" s="329">
        <v>1.7897817514464001</v>
      </c>
      <c r="D271" s="94"/>
      <c r="E271" s="94">
        <v>182.977589486526</v>
      </c>
      <c r="F271" s="94"/>
      <c r="G271" s="94">
        <v>6711.69885362286</v>
      </c>
      <c r="H271" s="94">
        <v>7131.9842549201703</v>
      </c>
      <c r="I271" s="94"/>
      <c r="J271" s="94">
        <v>544008.59686354897</v>
      </c>
      <c r="K271" s="94">
        <v>36.195085277249703</v>
      </c>
      <c r="L271" s="94">
        <v>12873.3689715334</v>
      </c>
      <c r="M271" s="94"/>
      <c r="N271" s="94">
        <v>141.366847891834</v>
      </c>
      <c r="O271" s="94">
        <v>1.1940308334143099</v>
      </c>
      <c r="P271" s="94">
        <v>603042.84648859396</v>
      </c>
      <c r="Q271" s="94"/>
      <c r="R271" s="377"/>
      <c r="S271" s="94">
        <v>417.53529612507799</v>
      </c>
      <c r="T271" s="94">
        <v>177.29816165346699</v>
      </c>
      <c r="U271" s="94">
        <v>194671.854561741</v>
      </c>
      <c r="V271" s="94">
        <v>88.236683823131003</v>
      </c>
      <c r="W271" s="94">
        <v>171.929127670783</v>
      </c>
      <c r="X271" s="94">
        <v>654304.278944219</v>
      </c>
      <c r="Y271" s="94">
        <v>8546.9475621409092</v>
      </c>
      <c r="Z271" s="94">
        <v>31266.694584664601</v>
      </c>
      <c r="AA271" s="94">
        <v>91.634340975463502</v>
      </c>
      <c r="AB271" s="94">
        <v>78.427388208572694</v>
      </c>
      <c r="AC271" s="94">
        <v>72.655988173907801</v>
      </c>
      <c r="AD271" s="94">
        <v>5.8634487847338299</v>
      </c>
      <c r="AE271" s="94"/>
      <c r="AF271" s="94"/>
      <c r="AG271" s="377"/>
      <c r="AH271" s="377"/>
      <c r="AI271" s="377"/>
      <c r="AJ271" s="381"/>
    </row>
    <row r="272" spans="1:36" x14ac:dyDescent="0.25">
      <c r="A272" s="130">
        <f t="shared" si="20"/>
        <v>2002</v>
      </c>
      <c r="B272" s="130">
        <f t="shared" si="21"/>
        <v>4</v>
      </c>
      <c r="C272" s="329">
        <v>1.7946666666669999</v>
      </c>
      <c r="D272" s="94"/>
      <c r="E272" s="94">
        <v>174.018043281833</v>
      </c>
      <c r="F272" s="94"/>
      <c r="G272" s="94">
        <v>6726.9049999999997</v>
      </c>
      <c r="H272" s="94">
        <v>7138.5666666666702</v>
      </c>
      <c r="I272" s="94"/>
      <c r="J272" s="94">
        <v>543492.32996464998</v>
      </c>
      <c r="K272" s="94">
        <v>36.144979615157602</v>
      </c>
      <c r="L272" s="94">
        <v>12894.7</v>
      </c>
      <c r="M272" s="94"/>
      <c r="N272" s="94">
        <v>149.666666666667</v>
      </c>
      <c r="O272" s="94">
        <v>1.2166666666670001</v>
      </c>
      <c r="P272" s="94">
        <v>603236.93843982206</v>
      </c>
      <c r="Q272" s="94"/>
      <c r="R272" s="377"/>
      <c r="S272" s="94">
        <v>416.4</v>
      </c>
      <c r="T272" s="94">
        <v>170.21685068579799</v>
      </c>
      <c r="U272" s="94">
        <v>195828.56097192201</v>
      </c>
      <c r="V272" s="94">
        <v>88.711770968120604</v>
      </c>
      <c r="W272" s="94">
        <v>172.43360607174199</v>
      </c>
      <c r="X272" s="94">
        <v>656093.22270000202</v>
      </c>
      <c r="Y272" s="94">
        <v>8450.9686292431907</v>
      </c>
      <c r="Z272" s="94">
        <v>31541.419079736101</v>
      </c>
      <c r="AA272" s="94">
        <v>92.166586708969305</v>
      </c>
      <c r="AB272" s="94">
        <v>78.830137469892307</v>
      </c>
      <c r="AC272" s="94">
        <v>72.979600000000005</v>
      </c>
      <c r="AD272" s="94">
        <v>5.8215910767174996</v>
      </c>
      <c r="AE272" s="94"/>
      <c r="AF272" s="94"/>
      <c r="AG272" s="377"/>
      <c r="AH272" s="377"/>
      <c r="AI272" s="377"/>
      <c r="AJ272" s="381"/>
    </row>
    <row r="273" spans="1:36" x14ac:dyDescent="0.25">
      <c r="A273" s="130">
        <f t="shared" si="20"/>
        <v>2002</v>
      </c>
      <c r="B273" s="130">
        <f t="shared" si="21"/>
        <v>5</v>
      </c>
      <c r="C273" s="329">
        <v>1.79855091787265</v>
      </c>
      <c r="D273" s="94"/>
      <c r="E273" s="94">
        <v>172.088349176306</v>
      </c>
      <c r="F273" s="94"/>
      <c r="G273" s="94">
        <v>6741.5527580559101</v>
      </c>
      <c r="H273" s="94">
        <v>7144.8809517065902</v>
      </c>
      <c r="I273" s="94"/>
      <c r="J273" s="94">
        <v>543251.93088116101</v>
      </c>
      <c r="K273" s="94">
        <v>36.082709410454498</v>
      </c>
      <c r="L273" s="94">
        <v>12918.3647296706</v>
      </c>
      <c r="M273" s="94"/>
      <c r="N273" s="94">
        <v>152.90333926379199</v>
      </c>
      <c r="O273" s="94">
        <v>1.22817911551734</v>
      </c>
      <c r="P273" s="94">
        <v>603149.47297111899</v>
      </c>
      <c r="Q273" s="94"/>
      <c r="R273" s="377"/>
      <c r="S273" s="94">
        <v>418.89111377344102</v>
      </c>
      <c r="T273" s="94">
        <v>171.51194542921499</v>
      </c>
      <c r="U273" s="94">
        <v>196832.007562721</v>
      </c>
      <c r="V273" s="94">
        <v>89.028138154839297</v>
      </c>
      <c r="W273" s="94">
        <v>172.85086940546299</v>
      </c>
      <c r="X273" s="94">
        <v>658194.981863213</v>
      </c>
      <c r="Y273" s="94">
        <v>8402.8628801278192</v>
      </c>
      <c r="Z273" s="94">
        <v>31732.6539455659</v>
      </c>
      <c r="AA273" s="94">
        <v>92.566992582890606</v>
      </c>
      <c r="AB273" s="94">
        <v>79.158151336449393</v>
      </c>
      <c r="AC273" s="94">
        <v>73.242730332636</v>
      </c>
      <c r="AD273" s="94">
        <v>5.75312118476102</v>
      </c>
      <c r="AE273" s="94"/>
      <c r="AF273" s="94"/>
      <c r="AG273" s="377"/>
      <c r="AH273" s="377"/>
      <c r="AI273" s="377"/>
      <c r="AJ273" s="381"/>
    </row>
    <row r="274" spans="1:36" x14ac:dyDescent="0.25">
      <c r="A274" s="130">
        <f t="shared" si="20"/>
        <v>2002</v>
      </c>
      <c r="B274" s="130">
        <f t="shared" si="21"/>
        <v>6</v>
      </c>
      <c r="C274" s="329">
        <v>1.8017601577576301</v>
      </c>
      <c r="D274" s="94"/>
      <c r="E274" s="94">
        <v>174.91494159717499</v>
      </c>
      <c r="F274" s="94"/>
      <c r="G274" s="94">
        <v>6756.6230301671703</v>
      </c>
      <c r="H274" s="94">
        <v>7151.9893619077802</v>
      </c>
      <c r="I274" s="94"/>
      <c r="J274" s="94">
        <v>543393.33528362401</v>
      </c>
      <c r="K274" s="94">
        <v>36.025336231031403</v>
      </c>
      <c r="L274" s="94">
        <v>12941.6074009636</v>
      </c>
      <c r="M274" s="94"/>
      <c r="N274" s="94">
        <v>152.407048728897</v>
      </c>
      <c r="O274" s="94">
        <v>1.23144226770759</v>
      </c>
      <c r="P274" s="94">
        <v>603142.41604495002</v>
      </c>
      <c r="Q274" s="94"/>
      <c r="R274" s="377"/>
      <c r="S274" s="94">
        <v>424.75576656091499</v>
      </c>
      <c r="T274" s="94">
        <v>178.595988752274</v>
      </c>
      <c r="U274" s="94">
        <v>197624.837144266</v>
      </c>
      <c r="V274" s="94">
        <v>89.2206979619599</v>
      </c>
      <c r="W274" s="94">
        <v>173.23999292483501</v>
      </c>
      <c r="X274" s="94">
        <v>660470.68817731994</v>
      </c>
      <c r="Y274" s="94">
        <v>8371.8921877073008</v>
      </c>
      <c r="Z274" s="94">
        <v>31858.356301907501</v>
      </c>
      <c r="AA274" s="94">
        <v>92.840891085040397</v>
      </c>
      <c r="AB274" s="94">
        <v>79.439502822407405</v>
      </c>
      <c r="AC274" s="94">
        <v>73.435317904082694</v>
      </c>
      <c r="AD274" s="94">
        <v>5.6665486776957801</v>
      </c>
      <c r="AE274" s="94"/>
      <c r="AF274" s="94"/>
      <c r="AG274" s="377"/>
      <c r="AH274" s="377"/>
      <c r="AI274" s="377"/>
      <c r="AJ274" s="381"/>
    </row>
    <row r="275" spans="1:36" x14ac:dyDescent="0.25">
      <c r="A275" s="130">
        <f t="shared" si="20"/>
        <v>2002</v>
      </c>
      <c r="B275" s="130">
        <f t="shared" si="21"/>
        <v>7</v>
      </c>
      <c r="C275" s="329">
        <v>1.8043333333330001</v>
      </c>
      <c r="D275" s="94"/>
      <c r="E275" s="94">
        <v>178.23105229469601</v>
      </c>
      <c r="F275" s="94"/>
      <c r="G275" s="94">
        <v>6771.1710000000003</v>
      </c>
      <c r="H275" s="94">
        <v>7160.3</v>
      </c>
      <c r="I275" s="94"/>
      <c r="J275" s="94">
        <v>543757.68237333896</v>
      </c>
      <c r="K275" s="94">
        <v>35.9970703764604</v>
      </c>
      <c r="L275" s="94">
        <v>12956.7</v>
      </c>
      <c r="M275" s="94"/>
      <c r="N275" s="94">
        <v>150.36666666666699</v>
      </c>
      <c r="O275" s="94">
        <v>1.2306666666670001</v>
      </c>
      <c r="P275" s="94">
        <v>603580.82061400998</v>
      </c>
      <c r="Q275" s="94"/>
      <c r="R275" s="377"/>
      <c r="S275" s="94">
        <v>432.4</v>
      </c>
      <c r="T275" s="94">
        <v>186.39390814553701</v>
      </c>
      <c r="U275" s="94">
        <v>198109.412347487</v>
      </c>
      <c r="V275" s="94">
        <v>89.311885985358103</v>
      </c>
      <c r="W275" s="94">
        <v>173.629513113706</v>
      </c>
      <c r="X275" s="94">
        <v>662351.88781230897</v>
      </c>
      <c r="Y275" s="94">
        <v>8309.2736072772695</v>
      </c>
      <c r="Z275" s="94">
        <v>31932.7032580042</v>
      </c>
      <c r="AA275" s="94">
        <v>92.960679759355003</v>
      </c>
      <c r="AB275" s="94">
        <v>79.6635343424784</v>
      </c>
      <c r="AC275" s="94">
        <v>73.519833333332997</v>
      </c>
      <c r="AD275" s="94">
        <v>5.5900777834751896</v>
      </c>
      <c r="AE275" s="94"/>
      <c r="AF275" s="94"/>
      <c r="AG275" s="377"/>
      <c r="AH275" s="377"/>
      <c r="AI275" s="377"/>
      <c r="AJ275" s="381"/>
    </row>
    <row r="276" spans="1:36" x14ac:dyDescent="0.25">
      <c r="A276" s="130">
        <f t="shared" si="20"/>
        <v>2002</v>
      </c>
      <c r="B276" s="130">
        <f t="shared" si="21"/>
        <v>8</v>
      </c>
      <c r="C276" s="329">
        <v>1.80683307636476</v>
      </c>
      <c r="D276" s="94"/>
      <c r="E276" s="94">
        <v>179.120672610404</v>
      </c>
      <c r="F276" s="94"/>
      <c r="G276" s="94">
        <v>6786.1901254116601</v>
      </c>
      <c r="H276" s="94">
        <v>7170.7965388128796</v>
      </c>
      <c r="I276" s="94"/>
      <c r="J276" s="94">
        <v>544290.54475087603</v>
      </c>
      <c r="K276" s="94">
        <v>36.007543778438901</v>
      </c>
      <c r="L276" s="94">
        <v>12960.802071337101</v>
      </c>
      <c r="M276" s="94"/>
      <c r="N276" s="94">
        <v>148.69858374408099</v>
      </c>
      <c r="O276" s="94">
        <v>1.2311555893559301</v>
      </c>
      <c r="P276" s="94">
        <v>604704.40736394096</v>
      </c>
      <c r="Q276" s="94"/>
      <c r="R276" s="377"/>
      <c r="S276" s="94">
        <v>440.91881789544198</v>
      </c>
      <c r="T276" s="94">
        <v>191.57678708930399</v>
      </c>
      <c r="U276" s="94">
        <v>198328.146226023</v>
      </c>
      <c r="V276" s="94">
        <v>89.352232284443701</v>
      </c>
      <c r="W276" s="94">
        <v>174.09639766744101</v>
      </c>
      <c r="X276" s="94">
        <v>663680.55882861302</v>
      </c>
      <c r="Y276" s="94">
        <v>8182.0866980687397</v>
      </c>
      <c r="Z276" s="94">
        <v>31979.357807801101</v>
      </c>
      <c r="AA276" s="94">
        <v>92.949668702672895</v>
      </c>
      <c r="AB276" s="94">
        <v>79.856373898110803</v>
      </c>
      <c r="AC276" s="94">
        <v>73.496455102570707</v>
      </c>
      <c r="AD276" s="94">
        <v>5.5366029573890998</v>
      </c>
      <c r="AE276" s="94"/>
      <c r="AF276" s="94"/>
      <c r="AG276" s="377"/>
      <c r="AH276" s="377"/>
      <c r="AI276" s="377"/>
      <c r="AJ276" s="381"/>
    </row>
    <row r="277" spans="1:36" x14ac:dyDescent="0.25">
      <c r="A277" s="130">
        <f t="shared" si="20"/>
        <v>2002</v>
      </c>
      <c r="B277" s="130">
        <f t="shared" si="21"/>
        <v>9</v>
      </c>
      <c r="C277" s="329">
        <v>1.8101005009590101</v>
      </c>
      <c r="D277" s="94"/>
      <c r="E277" s="94">
        <v>178.72552581674699</v>
      </c>
      <c r="F277" s="94"/>
      <c r="G277" s="94">
        <v>6801.1990223806497</v>
      </c>
      <c r="H277" s="94">
        <v>7181.7822774239603</v>
      </c>
      <c r="I277" s="94"/>
      <c r="J277" s="94">
        <v>545210.63462181098</v>
      </c>
      <c r="K277" s="94">
        <v>36.030743175759604</v>
      </c>
      <c r="L277" s="94">
        <v>12959.8660030054</v>
      </c>
      <c r="M277" s="94"/>
      <c r="N277" s="94">
        <v>148.767383391474</v>
      </c>
      <c r="O277" s="94">
        <v>1.2413200416788399</v>
      </c>
      <c r="P277" s="94">
        <v>606047.49765374104</v>
      </c>
      <c r="Q277" s="94"/>
      <c r="R277" s="377"/>
      <c r="S277" s="94">
        <v>448.05573528663803</v>
      </c>
      <c r="T277" s="94">
        <v>193.79623766491201</v>
      </c>
      <c r="U277" s="94">
        <v>198503.30371019599</v>
      </c>
      <c r="V277" s="94">
        <v>89.414867122931994</v>
      </c>
      <c r="W277" s="94">
        <v>174.66056414984101</v>
      </c>
      <c r="X277" s="94">
        <v>664718.84242901497</v>
      </c>
      <c r="Y277" s="94">
        <v>8058.5985711618396</v>
      </c>
      <c r="Z277" s="94">
        <v>31996.204832480998</v>
      </c>
      <c r="AA277" s="94">
        <v>92.919186431547004</v>
      </c>
      <c r="AB277" s="94">
        <v>80.034639942423198</v>
      </c>
      <c r="AC277" s="94">
        <v>73.437406291363203</v>
      </c>
      <c r="AD277" s="94">
        <v>5.5050155088087198</v>
      </c>
      <c r="AE277" s="94"/>
      <c r="AF277" s="94"/>
      <c r="AG277" s="377"/>
      <c r="AH277" s="377"/>
      <c r="AI277" s="377"/>
      <c r="AJ277" s="381"/>
    </row>
    <row r="278" spans="1:36" x14ac:dyDescent="0.25">
      <c r="A278" s="130">
        <f t="shared" si="20"/>
        <v>2002</v>
      </c>
      <c r="B278" s="130">
        <f t="shared" si="21"/>
        <v>10</v>
      </c>
      <c r="C278" s="329">
        <v>1.8149999999999999</v>
      </c>
      <c r="D278" s="94"/>
      <c r="E278" s="94">
        <v>179.37577478731899</v>
      </c>
      <c r="F278" s="94"/>
      <c r="G278" s="94">
        <v>6815.7129999999997</v>
      </c>
      <c r="H278" s="94">
        <v>7191.0666666666702</v>
      </c>
      <c r="I278" s="94"/>
      <c r="J278" s="94">
        <v>546757.534053226</v>
      </c>
      <c r="K278" s="94">
        <v>36.030045826989102</v>
      </c>
      <c r="L278" s="94">
        <v>12962.9</v>
      </c>
      <c r="M278" s="94"/>
      <c r="N278" s="94">
        <v>151.53333333333299</v>
      </c>
      <c r="O278" s="94">
        <v>1.2689999999999999</v>
      </c>
      <c r="P278" s="94">
        <v>606961.88473448297</v>
      </c>
      <c r="Q278" s="94"/>
      <c r="R278" s="377"/>
      <c r="S278" s="94">
        <v>451.6</v>
      </c>
      <c r="T278" s="94">
        <v>193.967396383741</v>
      </c>
      <c r="U278" s="94">
        <v>198915.90290594101</v>
      </c>
      <c r="V278" s="94">
        <v>89.577349575333102</v>
      </c>
      <c r="W278" s="94">
        <v>175.324912205207</v>
      </c>
      <c r="X278" s="94">
        <v>665908.37551038899</v>
      </c>
      <c r="Y278" s="94">
        <v>8028.6304522017099</v>
      </c>
      <c r="Z278" s="94">
        <v>31980.796689681199</v>
      </c>
      <c r="AA278" s="94">
        <v>93.006345522156295</v>
      </c>
      <c r="AB278" s="94">
        <v>80.219864640984198</v>
      </c>
      <c r="AC278" s="94">
        <v>73.438299999999998</v>
      </c>
      <c r="AD278" s="94">
        <v>5.48629627339505</v>
      </c>
      <c r="AE278" s="94"/>
      <c r="AF278" s="94"/>
      <c r="AG278" s="377"/>
      <c r="AH278" s="377"/>
      <c r="AI278" s="377"/>
      <c r="AJ278" s="381"/>
    </row>
    <row r="279" spans="1:36" x14ac:dyDescent="0.25">
      <c r="A279" s="130">
        <f t="shared" si="20"/>
        <v>2002</v>
      </c>
      <c r="B279" s="130">
        <f t="shared" si="21"/>
        <v>11</v>
      </c>
      <c r="C279" s="329">
        <v>1.82223713642809</v>
      </c>
      <c r="D279" s="94"/>
      <c r="E279" s="94">
        <v>182.699222683317</v>
      </c>
      <c r="F279" s="94"/>
      <c r="G279" s="94">
        <v>6830.7133639553504</v>
      </c>
      <c r="H279" s="94">
        <v>7197.8129847514001</v>
      </c>
      <c r="I279" s="94"/>
      <c r="J279" s="94">
        <v>549195.21426076395</v>
      </c>
      <c r="K279" s="94">
        <v>35.983582936798598</v>
      </c>
      <c r="L279" s="94">
        <v>12976.9581168275</v>
      </c>
      <c r="M279" s="94"/>
      <c r="N279" s="94">
        <v>157.517687098924</v>
      </c>
      <c r="O279" s="94">
        <v>1.3189391908732699</v>
      </c>
      <c r="P279" s="94">
        <v>607139.32420771697</v>
      </c>
      <c r="Q279" s="94"/>
      <c r="R279" s="377"/>
      <c r="S279" s="94">
        <v>450.52346859136401</v>
      </c>
      <c r="T279" s="94">
        <v>193.13452406039499</v>
      </c>
      <c r="U279" s="94">
        <v>199770.26509680599</v>
      </c>
      <c r="V279" s="94">
        <v>89.885249264151796</v>
      </c>
      <c r="W279" s="94">
        <v>176.117555574899</v>
      </c>
      <c r="X279" s="94">
        <v>667668.61595987703</v>
      </c>
      <c r="Y279" s="94">
        <v>8146.4836499175199</v>
      </c>
      <c r="Z279" s="94">
        <v>31936.090262295402</v>
      </c>
      <c r="AA279" s="94">
        <v>93.293068004405797</v>
      </c>
      <c r="AB279" s="94">
        <v>80.433928311411805</v>
      </c>
      <c r="AC279" s="94">
        <v>73.557211283650204</v>
      </c>
      <c r="AD279" s="94">
        <v>5.4717495832025103</v>
      </c>
      <c r="AE279" s="94"/>
      <c r="AF279" s="94"/>
      <c r="AG279" s="377"/>
      <c r="AH279" s="377"/>
      <c r="AI279" s="377"/>
      <c r="AJ279" s="381"/>
    </row>
    <row r="280" spans="1:36" x14ac:dyDescent="0.25">
      <c r="A280" s="130">
        <f t="shared" si="20"/>
        <v>2002</v>
      </c>
      <c r="B280" s="130">
        <f t="shared" si="21"/>
        <v>12</v>
      </c>
      <c r="C280" s="329">
        <v>1.82924396089492</v>
      </c>
      <c r="D280" s="94">
        <f>AVERAGE(C269:C280)</f>
        <v>1.803195742088026</v>
      </c>
      <c r="E280" s="94">
        <v>187.21576053570601</v>
      </c>
      <c r="F280" s="94">
        <f>AVERAGE(E269:E280)</f>
        <v>181.40014152267614</v>
      </c>
      <c r="G280" s="94">
        <v>6845.3004855936297</v>
      </c>
      <c r="H280" s="94">
        <v>7201.7483416120904</v>
      </c>
      <c r="I280" s="94">
        <f>AVERAGE(H269:H280)</f>
        <v>7159.8476807476727</v>
      </c>
      <c r="J280" s="94">
        <v>552011.54233156401</v>
      </c>
      <c r="K280" s="94">
        <v>35.927937481603898</v>
      </c>
      <c r="L280" s="94">
        <v>12999.582327075301</v>
      </c>
      <c r="M280" s="94">
        <f>AVERAGE(L269:L280)</f>
        <v>12926.902541371324</v>
      </c>
      <c r="N280" s="94">
        <v>163.88576148868401</v>
      </c>
      <c r="O280" s="94">
        <v>1.36825604900604</v>
      </c>
      <c r="P280" s="94">
        <v>607127.865416897</v>
      </c>
      <c r="Q280" s="94">
        <f>AVERAGE(P269:P280)</f>
        <v>604267.47480753704</v>
      </c>
      <c r="R280" s="377">
        <f>AVERAGE(K269:K280)</f>
        <v>36.067639546884195</v>
      </c>
      <c r="S280" s="94">
        <v>446.85445575382198</v>
      </c>
      <c r="T280" s="94">
        <v>192.93552322043399</v>
      </c>
      <c r="U280" s="94">
        <v>200743.58555299099</v>
      </c>
      <c r="V280" s="94">
        <v>90.170860314661894</v>
      </c>
      <c r="W280" s="94">
        <v>176.812419739625</v>
      </c>
      <c r="X280" s="94">
        <v>669703.14161397296</v>
      </c>
      <c r="Y280" s="94">
        <v>8337.0289934398606</v>
      </c>
      <c r="Z280" s="94">
        <v>31896.4561891761</v>
      </c>
      <c r="AA280" s="94">
        <v>93.5967401273398</v>
      </c>
      <c r="AB280" s="94">
        <v>80.605295672628401</v>
      </c>
      <c r="AC280" s="94">
        <v>73.703931074557801</v>
      </c>
      <c r="AD280" s="94">
        <v>5.4620503289437403</v>
      </c>
      <c r="AE280" s="94">
        <f>AVERAGE(AD269:AD280)</f>
        <v>5.6691204539584952</v>
      </c>
      <c r="AF280" s="94">
        <f>AVERAGE(X269:X280)</f>
        <v>660531.9520224263</v>
      </c>
      <c r="AG280" s="377">
        <f>AVERAGE(O269:O280)</f>
        <v>1.2376082407951399</v>
      </c>
      <c r="AH280" s="377">
        <f>AVERAGE(S269:S280)</f>
        <v>432.17547075943054</v>
      </c>
      <c r="AI280" s="377">
        <f>AVERAGE(U269:U280)</f>
        <v>197244.55422990691</v>
      </c>
      <c r="AJ280" s="381">
        <f>AVERAGE(G269:G280)</f>
        <v>6763.9964542699272</v>
      </c>
    </row>
    <row r="281" spans="1:36" x14ac:dyDescent="0.25">
      <c r="A281" s="130">
        <f>A269+1</f>
        <v>2003</v>
      </c>
      <c r="B281" s="130">
        <f>B269</f>
        <v>1</v>
      </c>
      <c r="C281" s="329">
        <v>1.8336666666670001</v>
      </c>
      <c r="D281" s="94"/>
      <c r="E281" s="94">
        <v>191.197283782169</v>
      </c>
      <c r="F281" s="94"/>
      <c r="G281" s="94">
        <v>6860.5320000000002</v>
      </c>
      <c r="H281" s="94">
        <v>7203.7</v>
      </c>
      <c r="I281" s="94"/>
      <c r="J281" s="94">
        <v>554894.26758563495</v>
      </c>
      <c r="K281" s="94">
        <v>35.908326975460703</v>
      </c>
      <c r="L281" s="94">
        <v>13028.6</v>
      </c>
      <c r="M281" s="94"/>
      <c r="N281" s="94">
        <v>167.8</v>
      </c>
      <c r="O281" s="94">
        <v>1.3939999999999999</v>
      </c>
      <c r="P281" s="94">
        <v>607743.19871500705</v>
      </c>
      <c r="Q281" s="94"/>
      <c r="R281" s="377"/>
      <c r="S281" s="94">
        <v>443.2</v>
      </c>
      <c r="T281" s="94">
        <v>195.163396874028</v>
      </c>
      <c r="U281" s="94">
        <v>201510.08739742299</v>
      </c>
      <c r="V281" s="94">
        <v>90.252762660518798</v>
      </c>
      <c r="W281" s="94">
        <v>177.23256103863201</v>
      </c>
      <c r="X281" s="94">
        <v>671827.36580928997</v>
      </c>
      <c r="Y281" s="94">
        <v>8511.5762542639004</v>
      </c>
      <c r="Z281" s="94">
        <v>31899.176789982601</v>
      </c>
      <c r="AA281" s="94">
        <v>93.705946771689895</v>
      </c>
      <c r="AB281" s="94">
        <v>80.668101675836795</v>
      </c>
      <c r="AC281" s="94">
        <v>73.766933333333</v>
      </c>
      <c r="AD281" s="94">
        <v>5.45802091958004</v>
      </c>
      <c r="AE281" s="94"/>
      <c r="AF281" s="94"/>
      <c r="AG281" s="377"/>
      <c r="AH281" s="377"/>
      <c r="AI281" s="377"/>
      <c r="AJ281" s="381"/>
    </row>
    <row r="282" spans="1:36" x14ac:dyDescent="0.25">
      <c r="A282" s="130">
        <f t="shared" si="20"/>
        <v>2003</v>
      </c>
      <c r="B282" s="130">
        <f t="shared" si="21"/>
        <v>2</v>
      </c>
      <c r="C282" s="329">
        <v>1.8334637430306999</v>
      </c>
      <c r="D282" s="94"/>
      <c r="E282" s="94">
        <v>193.06145851493699</v>
      </c>
      <c r="F282" s="94"/>
      <c r="G282" s="94">
        <v>6875.9765629654203</v>
      </c>
      <c r="H282" s="94">
        <v>7204.3476383995203</v>
      </c>
      <c r="I282" s="94"/>
      <c r="J282" s="94">
        <v>557350.54644335795</v>
      </c>
      <c r="K282" s="94">
        <v>35.960881213439002</v>
      </c>
      <c r="L282" s="94">
        <v>13061.2947601614</v>
      </c>
      <c r="M282" s="94"/>
      <c r="N282" s="94">
        <v>166.85992252076201</v>
      </c>
      <c r="O282" s="94">
        <v>1.37739543005309</v>
      </c>
      <c r="P282" s="94">
        <v>609566.19139268703</v>
      </c>
      <c r="Q282" s="94"/>
      <c r="R282" s="377"/>
      <c r="S282" s="94">
        <v>442.20983881059402</v>
      </c>
      <c r="T282" s="94">
        <v>200.88833272131899</v>
      </c>
      <c r="U282" s="94">
        <v>201812.653807633</v>
      </c>
      <c r="V282" s="94">
        <v>89.997177257176801</v>
      </c>
      <c r="W282" s="94">
        <v>177.21553478606299</v>
      </c>
      <c r="X282" s="94">
        <v>673804.78230136796</v>
      </c>
      <c r="Y282" s="94">
        <v>8585.5147531075909</v>
      </c>
      <c r="Z282" s="94">
        <v>31972.785893586999</v>
      </c>
      <c r="AA282" s="94">
        <v>93.453795027966095</v>
      </c>
      <c r="AB282" s="94">
        <v>80.580935042139302</v>
      </c>
      <c r="AC282" s="94">
        <v>73.660945488392997</v>
      </c>
      <c r="AD282" s="94">
        <v>5.4596464225897599</v>
      </c>
      <c r="AE282" s="94"/>
      <c r="AF282" s="94"/>
      <c r="AG282" s="377"/>
      <c r="AH282" s="377"/>
      <c r="AI282" s="377"/>
      <c r="AJ282" s="381"/>
    </row>
    <row r="283" spans="1:36" x14ac:dyDescent="0.25">
      <c r="A283" s="130">
        <f t="shared" si="20"/>
        <v>2003</v>
      </c>
      <c r="B283" s="130">
        <f t="shared" si="21"/>
        <v>3</v>
      </c>
      <c r="C283" s="329">
        <v>1.8314605491843201</v>
      </c>
      <c r="D283" s="94"/>
      <c r="E283" s="94">
        <v>193.84308883755401</v>
      </c>
      <c r="F283" s="94"/>
      <c r="G283" s="94">
        <v>6890.0408706559601</v>
      </c>
      <c r="H283" s="94">
        <v>7205.4156075483797</v>
      </c>
      <c r="I283" s="94"/>
      <c r="J283" s="94">
        <v>559228.41104049096</v>
      </c>
      <c r="K283" s="94">
        <v>36.045779033282798</v>
      </c>
      <c r="L283" s="94">
        <v>13097.8079081328</v>
      </c>
      <c r="M283" s="94"/>
      <c r="N283" s="94">
        <v>163.88854938651099</v>
      </c>
      <c r="O283" s="94">
        <v>1.3446810902709301</v>
      </c>
      <c r="P283" s="94">
        <v>611875.91639471694</v>
      </c>
      <c r="Q283" s="94"/>
      <c r="R283" s="377"/>
      <c r="S283" s="94">
        <v>444.50082939919002</v>
      </c>
      <c r="T283" s="94">
        <v>207.253235053136</v>
      </c>
      <c r="U283" s="94">
        <v>202081.72359866099</v>
      </c>
      <c r="V283" s="94">
        <v>89.647757298489296</v>
      </c>
      <c r="W283" s="94">
        <v>177.015851821495</v>
      </c>
      <c r="X283" s="94">
        <v>675837.20911430602</v>
      </c>
      <c r="Y283" s="94">
        <v>8583.1229665958799</v>
      </c>
      <c r="Z283" s="94">
        <v>32076.144213420299</v>
      </c>
      <c r="AA283" s="94">
        <v>93.056400347265907</v>
      </c>
      <c r="AB283" s="94">
        <v>80.492040367414702</v>
      </c>
      <c r="AC283" s="94">
        <v>73.499581970066203</v>
      </c>
      <c r="AD283" s="94">
        <v>5.4592589498993203</v>
      </c>
      <c r="AE283" s="94"/>
      <c r="AF283" s="94"/>
      <c r="AG283" s="377"/>
      <c r="AH283" s="377"/>
      <c r="AI283" s="377"/>
      <c r="AJ283" s="381"/>
    </row>
    <row r="284" spans="1:36" x14ac:dyDescent="0.25">
      <c r="A284" s="130">
        <f t="shared" si="20"/>
        <v>2003</v>
      </c>
      <c r="B284" s="130">
        <f t="shared" si="21"/>
        <v>4</v>
      </c>
      <c r="C284" s="329">
        <v>1.830666666667</v>
      </c>
      <c r="D284" s="94"/>
      <c r="E284" s="94">
        <v>195.336632662037</v>
      </c>
      <c r="F284" s="94"/>
      <c r="G284" s="94">
        <v>6905.63</v>
      </c>
      <c r="H284" s="94">
        <v>7209.1666666666697</v>
      </c>
      <c r="I284" s="94"/>
      <c r="J284" s="94">
        <v>561063.23812212795</v>
      </c>
      <c r="K284" s="94">
        <v>36.138682052480199</v>
      </c>
      <c r="L284" s="94">
        <v>13151.8</v>
      </c>
      <c r="M284" s="94"/>
      <c r="N284" s="94">
        <v>161.63333333333301</v>
      </c>
      <c r="O284" s="94">
        <v>1.319</v>
      </c>
      <c r="P284" s="94">
        <v>614505.22140834702</v>
      </c>
      <c r="Q284" s="94"/>
      <c r="R284" s="377"/>
      <c r="S284" s="94">
        <v>451.2</v>
      </c>
      <c r="T284" s="94">
        <v>212.84316333132</v>
      </c>
      <c r="U284" s="94">
        <v>202979.56104252901</v>
      </c>
      <c r="V284" s="94">
        <v>89.398480944516606</v>
      </c>
      <c r="W284" s="94">
        <v>176.89073758409901</v>
      </c>
      <c r="X284" s="94">
        <v>678921.49564166996</v>
      </c>
      <c r="Y284" s="94">
        <v>8546.9875239298799</v>
      </c>
      <c r="Z284" s="94">
        <v>32191.363878654502</v>
      </c>
      <c r="AA284" s="94">
        <v>92.6627303913573</v>
      </c>
      <c r="AB284" s="94">
        <v>80.556398706474099</v>
      </c>
      <c r="AC284" s="94">
        <v>73.378633333332999</v>
      </c>
      <c r="AD284" s="94">
        <v>5.44750346334878</v>
      </c>
      <c r="AE284" s="94"/>
      <c r="AF284" s="94"/>
      <c r="AG284" s="377"/>
      <c r="AH284" s="377"/>
      <c r="AI284" s="377"/>
      <c r="AJ284" s="381"/>
    </row>
    <row r="285" spans="1:36" x14ac:dyDescent="0.25">
      <c r="A285" s="130">
        <f t="shared" si="20"/>
        <v>2003</v>
      </c>
      <c r="B285" s="130">
        <f t="shared" si="21"/>
        <v>5</v>
      </c>
      <c r="C285" s="329">
        <v>1.8337425946989601</v>
      </c>
      <c r="D285" s="94"/>
      <c r="E285" s="94">
        <v>198.70373669639599</v>
      </c>
      <c r="F285" s="94"/>
      <c r="G285" s="94">
        <v>6920.6484338229602</v>
      </c>
      <c r="H285" s="94">
        <v>7216.7147133402596</v>
      </c>
      <c r="I285" s="94"/>
      <c r="J285" s="94">
        <v>562787.551058596</v>
      </c>
      <c r="K285" s="94">
        <v>36.199651794337498</v>
      </c>
      <c r="L285" s="94">
        <v>13220.6157838081</v>
      </c>
      <c r="M285" s="94"/>
      <c r="N285" s="94">
        <v>162.81097590257801</v>
      </c>
      <c r="O285" s="94">
        <v>1.3260595617475099</v>
      </c>
      <c r="P285" s="94">
        <v>616689.36432675796</v>
      </c>
      <c r="Q285" s="94"/>
      <c r="R285" s="377"/>
      <c r="S285" s="94">
        <v>462.01279805597898</v>
      </c>
      <c r="T285" s="94">
        <v>214.91018660051401</v>
      </c>
      <c r="U285" s="94">
        <v>204830.46124789701</v>
      </c>
      <c r="V285" s="94">
        <v>89.487197964855795</v>
      </c>
      <c r="W285" s="94">
        <v>177.08434605427101</v>
      </c>
      <c r="X285" s="94">
        <v>683064.36095760996</v>
      </c>
      <c r="Y285" s="94">
        <v>8510.7814479012104</v>
      </c>
      <c r="Z285" s="94">
        <v>32282.3230781813</v>
      </c>
      <c r="AA285" s="94">
        <v>92.504385475223899</v>
      </c>
      <c r="AB285" s="94">
        <v>80.901933971049999</v>
      </c>
      <c r="AC285" s="94">
        <v>73.417768344724905</v>
      </c>
      <c r="AD285" s="94">
        <v>5.4165551661311602</v>
      </c>
      <c r="AE285" s="94"/>
      <c r="AF285" s="94"/>
      <c r="AG285" s="377"/>
      <c r="AH285" s="377"/>
      <c r="AI285" s="377"/>
      <c r="AJ285" s="381"/>
    </row>
    <row r="286" spans="1:36" x14ac:dyDescent="0.25">
      <c r="A286" s="130">
        <f t="shared" si="20"/>
        <v>2003</v>
      </c>
      <c r="B286" s="130">
        <f t="shared" si="21"/>
        <v>6</v>
      </c>
      <c r="C286" s="329">
        <v>1.83927853627186</v>
      </c>
      <c r="D286" s="94"/>
      <c r="E286" s="94">
        <v>204.198037962841</v>
      </c>
      <c r="F286" s="94"/>
      <c r="G286" s="94">
        <v>6936.0988882514202</v>
      </c>
      <c r="H286" s="94">
        <v>7227.1641394979097</v>
      </c>
      <c r="I286" s="94"/>
      <c r="J286" s="94">
        <v>564985.11275225901</v>
      </c>
      <c r="K286" s="94">
        <v>36.263826097591902</v>
      </c>
      <c r="L286" s="94">
        <v>13300.147314596499</v>
      </c>
      <c r="M286" s="94"/>
      <c r="N286" s="94">
        <v>165.61175822740799</v>
      </c>
      <c r="O286" s="94">
        <v>1.3529877336370499</v>
      </c>
      <c r="P286" s="94">
        <v>619062.89808136702</v>
      </c>
      <c r="Q286" s="94"/>
      <c r="R286" s="377"/>
      <c r="S286" s="94">
        <v>475.85115711784999</v>
      </c>
      <c r="T286" s="94">
        <v>215.27228656856201</v>
      </c>
      <c r="U286" s="94">
        <v>207240.92187633101</v>
      </c>
      <c r="V286" s="94">
        <v>89.810318919766701</v>
      </c>
      <c r="W286" s="94">
        <v>177.50921861503599</v>
      </c>
      <c r="X286" s="94">
        <v>687897.00419484905</v>
      </c>
      <c r="Y286" s="94">
        <v>8462.2429260235094</v>
      </c>
      <c r="Z286" s="94">
        <v>32410.396616175301</v>
      </c>
      <c r="AA286" s="94">
        <v>92.522672544833895</v>
      </c>
      <c r="AB286" s="94">
        <v>81.458975394512606</v>
      </c>
      <c r="AC286" s="94">
        <v>73.594274518993998</v>
      </c>
      <c r="AD286" s="94">
        <v>5.3595426724976702</v>
      </c>
      <c r="AE286" s="94"/>
      <c r="AF286" s="94"/>
      <c r="AG286" s="377"/>
      <c r="AH286" s="377"/>
      <c r="AI286" s="377"/>
      <c r="AJ286" s="381"/>
    </row>
    <row r="287" spans="1:36" x14ac:dyDescent="0.25">
      <c r="A287" s="130">
        <f t="shared" si="20"/>
        <v>2003</v>
      </c>
      <c r="B287" s="130">
        <f t="shared" si="21"/>
        <v>7</v>
      </c>
      <c r="C287" s="329">
        <v>1.8443333333330001</v>
      </c>
      <c r="D287" s="94"/>
      <c r="E287" s="94">
        <v>211.158661036457</v>
      </c>
      <c r="F287" s="94"/>
      <c r="G287" s="94">
        <v>6951.009</v>
      </c>
      <c r="H287" s="94">
        <v>7237.8</v>
      </c>
      <c r="I287" s="94"/>
      <c r="J287" s="94">
        <v>568027.82563593995</v>
      </c>
      <c r="K287" s="94">
        <v>36.371844725369399</v>
      </c>
      <c r="L287" s="94">
        <v>13374</v>
      </c>
      <c r="M287" s="94"/>
      <c r="N287" s="94">
        <v>166.96666666666701</v>
      </c>
      <c r="O287" s="94">
        <v>1.3763333333329999</v>
      </c>
      <c r="P287" s="94">
        <v>622175.82317420503</v>
      </c>
      <c r="Q287" s="94"/>
      <c r="R287" s="377"/>
      <c r="S287" s="94">
        <v>489.6</v>
      </c>
      <c r="T287" s="94">
        <v>216.427589954761</v>
      </c>
      <c r="U287" s="94">
        <v>209332.02917987399</v>
      </c>
      <c r="V287" s="94">
        <v>90.164320433830994</v>
      </c>
      <c r="W287" s="94">
        <v>177.95930818145899</v>
      </c>
      <c r="X287" s="94">
        <v>692245.33611526503</v>
      </c>
      <c r="Y287" s="94">
        <v>8384.11977198965</v>
      </c>
      <c r="Z287" s="94">
        <v>32639.574919447099</v>
      </c>
      <c r="AA287" s="94">
        <v>92.611874156198397</v>
      </c>
      <c r="AB287" s="94">
        <v>82.048130395957202</v>
      </c>
      <c r="AC287" s="94">
        <v>73.840266666667006</v>
      </c>
      <c r="AD287" s="94">
        <v>5.2765288935217498</v>
      </c>
      <c r="AE287" s="94"/>
      <c r="AF287" s="94"/>
      <c r="AG287" s="377"/>
      <c r="AH287" s="377"/>
      <c r="AI287" s="377"/>
      <c r="AJ287" s="381"/>
    </row>
    <row r="288" spans="1:36" x14ac:dyDescent="0.25">
      <c r="A288" s="130">
        <f t="shared" si="20"/>
        <v>2003</v>
      </c>
      <c r="B288" s="130">
        <f t="shared" si="21"/>
        <v>8</v>
      </c>
      <c r="C288" s="329">
        <v>1.8473096857620701</v>
      </c>
      <c r="D288" s="94"/>
      <c r="E288" s="94">
        <v>219.47503775131901</v>
      </c>
      <c r="F288" s="94"/>
      <c r="G288" s="94">
        <v>6966.3961230859304</v>
      </c>
      <c r="H288" s="94">
        <v>7248.2125846304098</v>
      </c>
      <c r="I288" s="94"/>
      <c r="J288" s="94">
        <v>572376.66168601601</v>
      </c>
      <c r="K288" s="94">
        <v>36.559718248824502</v>
      </c>
      <c r="L288" s="94">
        <v>13437.643698452601</v>
      </c>
      <c r="M288" s="94"/>
      <c r="N288" s="94">
        <v>164.93225079655701</v>
      </c>
      <c r="O288" s="94">
        <v>1.3815093601267801</v>
      </c>
      <c r="P288" s="94">
        <v>626676.99989641004</v>
      </c>
      <c r="Q288" s="94"/>
      <c r="R288" s="377"/>
      <c r="S288" s="94">
        <v>502.22788956114101</v>
      </c>
      <c r="T288" s="94">
        <v>220.30312747850701</v>
      </c>
      <c r="U288" s="94">
        <v>210704.697631018</v>
      </c>
      <c r="V288" s="94">
        <v>90.431489874106603</v>
      </c>
      <c r="W288" s="94">
        <v>178.32687879973801</v>
      </c>
      <c r="X288" s="94">
        <v>695736.83029210498</v>
      </c>
      <c r="Y288" s="94">
        <v>8267.7384475730305</v>
      </c>
      <c r="Z288" s="94">
        <v>33028.059859856003</v>
      </c>
      <c r="AA288" s="94">
        <v>92.694167961207299</v>
      </c>
      <c r="AB288" s="94">
        <v>82.591577049611999</v>
      </c>
      <c r="AC288" s="94">
        <v>74.1187392156735</v>
      </c>
      <c r="AD288" s="94">
        <v>5.1630214870536397</v>
      </c>
      <c r="AE288" s="94"/>
      <c r="AF288" s="94"/>
      <c r="AG288" s="377"/>
      <c r="AH288" s="377"/>
      <c r="AI288" s="377"/>
      <c r="AJ288" s="381"/>
    </row>
    <row r="289" spans="1:36" x14ac:dyDescent="0.25">
      <c r="A289" s="130">
        <f t="shared" si="20"/>
        <v>2003</v>
      </c>
      <c r="B289" s="130">
        <f t="shared" si="21"/>
        <v>9</v>
      </c>
      <c r="C289" s="329">
        <v>1.8490719385814001</v>
      </c>
      <c r="D289" s="94"/>
      <c r="E289" s="94">
        <v>227.33983419675801</v>
      </c>
      <c r="F289" s="94"/>
      <c r="G289" s="94">
        <v>6981.7779835681104</v>
      </c>
      <c r="H289" s="94">
        <v>7260.9204485310001</v>
      </c>
      <c r="I289" s="94"/>
      <c r="J289" s="94">
        <v>577107.38646164502</v>
      </c>
      <c r="K289" s="94">
        <v>36.7830794890315</v>
      </c>
      <c r="L289" s="94">
        <v>13487.977355983299</v>
      </c>
      <c r="M289" s="94"/>
      <c r="N289" s="94">
        <v>161.24213745263199</v>
      </c>
      <c r="O289" s="94">
        <v>1.3769680173193299</v>
      </c>
      <c r="P289" s="94">
        <v>631769.01492509898</v>
      </c>
      <c r="Q289" s="94"/>
      <c r="R289" s="377"/>
      <c r="S289" s="94">
        <v>512.75268753537705</v>
      </c>
      <c r="T289" s="94">
        <v>225.67376281224301</v>
      </c>
      <c r="U289" s="94">
        <v>211590.80139059099</v>
      </c>
      <c r="V289" s="94">
        <v>90.651267913471003</v>
      </c>
      <c r="W289" s="94">
        <v>178.649234352116</v>
      </c>
      <c r="X289" s="94">
        <v>698482.731380007</v>
      </c>
      <c r="Y289" s="94">
        <v>8182.3290452954698</v>
      </c>
      <c r="Z289" s="94">
        <v>33485.157725906603</v>
      </c>
      <c r="AA289" s="94">
        <v>92.782202720005003</v>
      </c>
      <c r="AB289" s="94">
        <v>83.079577840861504</v>
      </c>
      <c r="AC289" s="94">
        <v>74.389895556170998</v>
      </c>
      <c r="AD289" s="94">
        <v>5.0415091938871699</v>
      </c>
      <c r="AE289" s="94"/>
      <c r="AF289" s="94"/>
      <c r="AG289" s="377"/>
      <c r="AH289" s="377"/>
      <c r="AI289" s="377"/>
      <c r="AJ289" s="381"/>
    </row>
    <row r="290" spans="1:36" x14ac:dyDescent="0.25">
      <c r="A290" s="130">
        <f t="shared" si="20"/>
        <v>2003</v>
      </c>
      <c r="B290" s="130">
        <f t="shared" si="21"/>
        <v>10</v>
      </c>
      <c r="C290" s="329">
        <v>1.851333333333</v>
      </c>
      <c r="D290" s="94"/>
      <c r="E290" s="94">
        <v>232.77284670921901</v>
      </c>
      <c r="F290" s="94"/>
      <c r="G290" s="94">
        <v>6996.6710000000003</v>
      </c>
      <c r="H290" s="94">
        <v>7279.0666666666702</v>
      </c>
      <c r="I290" s="94"/>
      <c r="J290" s="94">
        <v>580994.46776258003</v>
      </c>
      <c r="K290" s="94">
        <v>36.976730976872297</v>
      </c>
      <c r="L290" s="94">
        <v>13525.7</v>
      </c>
      <c r="M290" s="94"/>
      <c r="N290" s="94">
        <v>158.73333333333301</v>
      </c>
      <c r="O290" s="94">
        <v>1.3783333333329999</v>
      </c>
      <c r="P290" s="94">
        <v>636313.08156688302</v>
      </c>
      <c r="Q290" s="94"/>
      <c r="R290" s="377"/>
      <c r="S290" s="94">
        <v>520.79999999999995</v>
      </c>
      <c r="T290" s="94">
        <v>230.41230492632701</v>
      </c>
      <c r="U290" s="94">
        <v>212481.37419566</v>
      </c>
      <c r="V290" s="94">
        <v>90.914048585673797</v>
      </c>
      <c r="W290" s="94">
        <v>179.01376380489799</v>
      </c>
      <c r="X290" s="94">
        <v>700905.80243377504</v>
      </c>
      <c r="Y290" s="94">
        <v>8209.3164498165697</v>
      </c>
      <c r="Z290" s="94">
        <v>33881.884411915802</v>
      </c>
      <c r="AA290" s="94">
        <v>92.910949167654493</v>
      </c>
      <c r="AB290" s="94">
        <v>83.539188404049298</v>
      </c>
      <c r="AC290" s="94">
        <v>74.619966666666997</v>
      </c>
      <c r="AD290" s="94">
        <v>4.93987264828126</v>
      </c>
      <c r="AE290" s="94"/>
      <c r="AF290" s="94"/>
      <c r="AG290" s="377"/>
      <c r="AH290" s="377"/>
      <c r="AI290" s="377"/>
      <c r="AJ290" s="381"/>
    </row>
    <row r="291" spans="1:36" x14ac:dyDescent="0.25">
      <c r="A291" s="130">
        <f t="shared" si="20"/>
        <v>2003</v>
      </c>
      <c r="B291" s="130">
        <f t="shared" si="21"/>
        <v>11</v>
      </c>
      <c r="C291" s="329">
        <v>1.85554919939416</v>
      </c>
      <c r="D291" s="94"/>
      <c r="E291" s="94">
        <v>234.97032470879</v>
      </c>
      <c r="F291" s="94"/>
      <c r="G291" s="94">
        <v>7012.0847102184398</v>
      </c>
      <c r="H291" s="94">
        <v>7306.2707416660196</v>
      </c>
      <c r="I291" s="94"/>
      <c r="J291" s="94">
        <v>583568.13455435098</v>
      </c>
      <c r="K291" s="94">
        <v>37.112502443646903</v>
      </c>
      <c r="L291" s="94">
        <v>13555.6579262875</v>
      </c>
      <c r="M291" s="94"/>
      <c r="N291" s="94">
        <v>159.486913273407</v>
      </c>
      <c r="O291" s="94">
        <v>1.3965553488356499</v>
      </c>
      <c r="P291" s="94">
        <v>639923.83690942603</v>
      </c>
      <c r="Q291" s="94"/>
      <c r="R291" s="377"/>
      <c r="S291" s="94">
        <v>527.294858411375</v>
      </c>
      <c r="T291" s="94">
        <v>233.62181879097901</v>
      </c>
      <c r="U291" s="94">
        <v>213810.89014895199</v>
      </c>
      <c r="V291" s="94">
        <v>91.302650959537402</v>
      </c>
      <c r="W291" s="94">
        <v>179.515614768951</v>
      </c>
      <c r="X291" s="94">
        <v>703573.00451145205</v>
      </c>
      <c r="Y291" s="94">
        <v>8395.2814607252894</v>
      </c>
      <c r="Z291" s="94">
        <v>34164.165477863397</v>
      </c>
      <c r="AA291" s="94">
        <v>93.1166811008206</v>
      </c>
      <c r="AB291" s="94">
        <v>84.028992556098402</v>
      </c>
      <c r="AC291" s="94">
        <v>74.808525472530803</v>
      </c>
      <c r="AD291" s="94">
        <v>4.8695565893793598</v>
      </c>
      <c r="AE291" s="94"/>
      <c r="AF291" s="94"/>
      <c r="AG291" s="377"/>
      <c r="AH291" s="377"/>
      <c r="AI291" s="377"/>
      <c r="AJ291" s="381"/>
    </row>
    <row r="292" spans="1:36" x14ac:dyDescent="0.25">
      <c r="A292" s="130">
        <f t="shared" si="20"/>
        <v>2003</v>
      </c>
      <c r="B292" s="130">
        <f t="shared" si="21"/>
        <v>12</v>
      </c>
      <c r="C292" s="329">
        <v>1.8609655079099501</v>
      </c>
      <c r="D292" s="94">
        <f>AVERAGE(C281:C292)</f>
        <v>1.8425701462361184</v>
      </c>
      <c r="E292" s="94">
        <v>235.06094235200499</v>
      </c>
      <c r="F292" s="94">
        <f>AVERAGE(E281:E292)</f>
        <v>211.42649043420681</v>
      </c>
      <c r="G292" s="94">
        <v>7027.0551806636304</v>
      </c>
      <c r="H292" s="94">
        <v>7337.95963558517</v>
      </c>
      <c r="I292" s="94">
        <f>AVERAGE(H281:H292)</f>
        <v>7244.7282368776678</v>
      </c>
      <c r="J292" s="94">
        <v>585309.45055846998</v>
      </c>
      <c r="K292" s="94">
        <v>37.205994417158898</v>
      </c>
      <c r="L292" s="94">
        <v>13580.347480615599</v>
      </c>
      <c r="M292" s="94">
        <f>AVERAGE(L281:L292)</f>
        <v>13318.46601900315</v>
      </c>
      <c r="N292" s="94">
        <v>163.823896936278</v>
      </c>
      <c r="O292" s="94">
        <v>1.4235110499518699</v>
      </c>
      <c r="P292" s="94">
        <v>642788.21965919097</v>
      </c>
      <c r="Q292" s="94">
        <f>AVERAGE(P281:P292)</f>
        <v>623257.48053750803</v>
      </c>
      <c r="R292" s="377">
        <f>AVERAGE(K281:K292)</f>
        <v>36.460584788957966</v>
      </c>
      <c r="S292" s="94">
        <v>534.15999698590804</v>
      </c>
      <c r="T292" s="94">
        <v>236.66308274454701</v>
      </c>
      <c r="U292" s="94">
        <v>215339.247217914</v>
      </c>
      <c r="V292" s="94">
        <v>91.731209147409004</v>
      </c>
      <c r="W292" s="94">
        <v>180.08601579933199</v>
      </c>
      <c r="X292" s="94">
        <v>706379.558519596</v>
      </c>
      <c r="Y292" s="94">
        <v>8629.3310140854701</v>
      </c>
      <c r="Z292" s="94">
        <v>34363.8943858071</v>
      </c>
      <c r="AA292" s="94">
        <v>93.369166196046805</v>
      </c>
      <c r="AB292" s="94">
        <v>84.493687548780002</v>
      </c>
      <c r="AC292" s="94">
        <v>74.967267652165305</v>
      </c>
      <c r="AD292" s="94">
        <v>4.8296468309936103</v>
      </c>
      <c r="AE292" s="94">
        <f>AVERAGE(AD281:AD292)</f>
        <v>5.2267219364302937</v>
      </c>
      <c r="AF292" s="94">
        <f>AVERAGE(X281:X292)</f>
        <v>689056.29010594112</v>
      </c>
      <c r="AG292" s="377">
        <f>AVERAGE(O281:O292)</f>
        <v>1.3706111882173506</v>
      </c>
      <c r="AH292" s="377">
        <f>AVERAGE(S281:S292)</f>
        <v>483.81750465645115</v>
      </c>
      <c r="AI292" s="377">
        <f>AVERAGE(U281:U292)</f>
        <v>207809.53739454027</v>
      </c>
      <c r="AJ292" s="381">
        <f>AVERAGE(G281:G292)</f>
        <v>6943.6600627693224</v>
      </c>
    </row>
    <row r="293" spans="1:36" x14ac:dyDescent="0.25">
      <c r="A293" s="130">
        <f>A281+1</f>
        <v>2004</v>
      </c>
      <c r="B293" s="130">
        <f>B281</f>
        <v>1</v>
      </c>
      <c r="C293" s="329">
        <v>1.867</v>
      </c>
      <c r="D293" s="94"/>
      <c r="E293" s="94">
        <v>234.984336722812</v>
      </c>
      <c r="F293" s="94"/>
      <c r="G293" s="94">
        <v>7042.616</v>
      </c>
      <c r="H293" s="94">
        <v>7372</v>
      </c>
      <c r="I293" s="94"/>
      <c r="J293" s="94">
        <v>587352.22832532402</v>
      </c>
      <c r="K293" s="94">
        <v>37.305069058252499</v>
      </c>
      <c r="L293" s="94">
        <v>13606.6</v>
      </c>
      <c r="M293" s="94"/>
      <c r="N293" s="94">
        <v>171.96666666666701</v>
      </c>
      <c r="O293" s="94">
        <v>1.4493333333330001</v>
      </c>
      <c r="P293" s="94">
        <v>645809.93502032699</v>
      </c>
      <c r="Q293" s="94"/>
      <c r="R293" s="377"/>
      <c r="S293" s="94">
        <v>544.79999999999995</v>
      </c>
      <c r="T293" s="94">
        <v>242.07009756756301</v>
      </c>
      <c r="U293" s="94">
        <v>216876.67043198799</v>
      </c>
      <c r="V293" s="94">
        <v>92.133453227232707</v>
      </c>
      <c r="W293" s="94">
        <v>180.69849553948299</v>
      </c>
      <c r="X293" s="94">
        <v>709501.36885436601</v>
      </c>
      <c r="Y293" s="94">
        <v>8787.7344697930093</v>
      </c>
      <c r="Z293" s="94">
        <v>34579.045817755199</v>
      </c>
      <c r="AA293" s="94">
        <v>93.656475778889899</v>
      </c>
      <c r="AB293" s="94">
        <v>84.926672787629201</v>
      </c>
      <c r="AC293" s="94">
        <v>75.141599999999997</v>
      </c>
      <c r="AD293" s="94">
        <v>4.8059720189207003</v>
      </c>
      <c r="AE293" s="94"/>
      <c r="AF293" s="94"/>
      <c r="AG293" s="377"/>
      <c r="AH293" s="377"/>
      <c r="AI293" s="377"/>
      <c r="AJ293" s="381"/>
    </row>
    <row r="294" spans="1:36" x14ac:dyDescent="0.25">
      <c r="A294" s="130">
        <f t="shared" si="20"/>
        <v>2004</v>
      </c>
      <c r="B294" s="130">
        <f t="shared" si="21"/>
        <v>2</v>
      </c>
      <c r="C294" s="329">
        <v>1.87266018459798</v>
      </c>
      <c r="D294" s="94"/>
      <c r="E294" s="94">
        <v>236.170538185048</v>
      </c>
      <c r="F294" s="94"/>
      <c r="G294" s="94">
        <v>7058.2927974924896</v>
      </c>
      <c r="H294" s="94">
        <v>7403.5810946264301</v>
      </c>
      <c r="I294" s="94"/>
      <c r="J294" s="94">
        <v>590372.26874482306</v>
      </c>
      <c r="K294" s="94">
        <v>37.436423241732797</v>
      </c>
      <c r="L294" s="94">
        <v>13637.783668850499</v>
      </c>
      <c r="M294" s="94"/>
      <c r="N294" s="94">
        <v>183.112496485815</v>
      </c>
      <c r="O294" s="94">
        <v>1.46419744615173</v>
      </c>
      <c r="P294" s="94">
        <v>649403.43299904396</v>
      </c>
      <c r="Q294" s="94"/>
      <c r="R294" s="377"/>
      <c r="S294" s="94">
        <v>559.816165717187</v>
      </c>
      <c r="T294" s="94">
        <v>250.98454433130601</v>
      </c>
      <c r="U294" s="94">
        <v>218150.63435100199</v>
      </c>
      <c r="V294" s="94">
        <v>92.421748427601202</v>
      </c>
      <c r="W294" s="94">
        <v>181.27293660673399</v>
      </c>
      <c r="X294" s="94">
        <v>712807.448076881</v>
      </c>
      <c r="Y294" s="94">
        <v>8761.21533364077</v>
      </c>
      <c r="Z294" s="94">
        <v>34861.740345174701</v>
      </c>
      <c r="AA294" s="94">
        <v>93.948424317697601</v>
      </c>
      <c r="AB294" s="94">
        <v>85.284745620384598</v>
      </c>
      <c r="AC294" s="94">
        <v>75.352750904301601</v>
      </c>
      <c r="AD294" s="94">
        <v>4.7889940188698201</v>
      </c>
      <c r="AE294" s="94"/>
      <c r="AF294" s="94"/>
      <c r="AG294" s="377"/>
      <c r="AH294" s="377"/>
      <c r="AI294" s="377"/>
      <c r="AJ294" s="381"/>
    </row>
    <row r="295" spans="1:36" x14ac:dyDescent="0.25">
      <c r="A295" s="130">
        <f t="shared" si="20"/>
        <v>2004</v>
      </c>
      <c r="B295" s="130">
        <f t="shared" si="21"/>
        <v>3</v>
      </c>
      <c r="C295" s="329">
        <v>1.8773737389078899</v>
      </c>
      <c r="D295" s="94"/>
      <c r="E295" s="94">
        <v>237.848556816458</v>
      </c>
      <c r="F295" s="94"/>
      <c r="G295" s="94">
        <v>7073.0382534520904</v>
      </c>
      <c r="H295" s="94">
        <v>7429.4145562289796</v>
      </c>
      <c r="I295" s="94"/>
      <c r="J295" s="94">
        <v>593665.46866142901</v>
      </c>
      <c r="K295" s="94">
        <v>37.571121323011901</v>
      </c>
      <c r="L295" s="94">
        <v>13671.3266563982</v>
      </c>
      <c r="M295" s="94"/>
      <c r="N295" s="94">
        <v>193.32938050119401</v>
      </c>
      <c r="O295" s="94">
        <v>1.4706295544895001</v>
      </c>
      <c r="P295" s="94">
        <v>652981.07251094398</v>
      </c>
      <c r="Q295" s="94"/>
      <c r="R295" s="377"/>
      <c r="S295" s="94">
        <v>570.70368302637098</v>
      </c>
      <c r="T295" s="94">
        <v>259.49009780666597</v>
      </c>
      <c r="U295" s="94">
        <v>219171.605692532</v>
      </c>
      <c r="V295" s="94">
        <v>92.606526702444896</v>
      </c>
      <c r="W295" s="94">
        <v>181.73513970274399</v>
      </c>
      <c r="X295" s="94">
        <v>715925.94594903302</v>
      </c>
      <c r="Y295" s="94">
        <v>8625.2341801113507</v>
      </c>
      <c r="Z295" s="94">
        <v>35143.513571592601</v>
      </c>
      <c r="AA295" s="94">
        <v>94.230561723729295</v>
      </c>
      <c r="AB295" s="94">
        <v>85.567336159295095</v>
      </c>
      <c r="AC295" s="94">
        <v>75.575425090249794</v>
      </c>
      <c r="AD295" s="94">
        <v>4.7710920472570697</v>
      </c>
      <c r="AE295" s="94"/>
      <c r="AF295" s="94"/>
      <c r="AG295" s="377"/>
      <c r="AH295" s="377"/>
      <c r="AI295" s="377"/>
      <c r="AJ295" s="381"/>
    </row>
    <row r="296" spans="1:36" x14ac:dyDescent="0.25">
      <c r="A296" s="130">
        <f t="shared" si="20"/>
        <v>2004</v>
      </c>
      <c r="B296" s="130">
        <f t="shared" si="21"/>
        <v>4</v>
      </c>
      <c r="C296" s="329">
        <v>1.8816666666670001</v>
      </c>
      <c r="D296" s="94"/>
      <c r="E296" s="94">
        <v>239.12294141722799</v>
      </c>
      <c r="F296" s="94"/>
      <c r="G296" s="94">
        <v>7088.8469999999998</v>
      </c>
      <c r="H296" s="94">
        <v>7452</v>
      </c>
      <c r="I296" s="94"/>
      <c r="J296" s="94">
        <v>596945.87103586097</v>
      </c>
      <c r="K296" s="94">
        <v>37.697003016353101</v>
      </c>
      <c r="L296" s="94">
        <v>13710.7</v>
      </c>
      <c r="M296" s="94"/>
      <c r="N296" s="94">
        <v>200.26666666666699</v>
      </c>
      <c r="O296" s="94">
        <v>1.4750000000000001</v>
      </c>
      <c r="P296" s="94">
        <v>656505.29517674795</v>
      </c>
      <c r="Q296" s="94"/>
      <c r="R296" s="377"/>
      <c r="S296" s="94">
        <v>569.20000000000005</v>
      </c>
      <c r="T296" s="94">
        <v>264.41734725778798</v>
      </c>
      <c r="U296" s="94">
        <v>220225.90391638101</v>
      </c>
      <c r="V296" s="94">
        <v>92.755720637887705</v>
      </c>
      <c r="W296" s="94">
        <v>182.10924860721201</v>
      </c>
      <c r="X296" s="94">
        <v>719107.43316240702</v>
      </c>
      <c r="Y296" s="94">
        <v>8461.3244943164009</v>
      </c>
      <c r="Z296" s="94">
        <v>35389.849335662097</v>
      </c>
      <c r="AA296" s="94">
        <v>94.553764248437602</v>
      </c>
      <c r="AB296" s="94">
        <v>85.840819132904201</v>
      </c>
      <c r="AC296" s="94">
        <v>75.822833333332994</v>
      </c>
      <c r="AD296" s="94">
        <v>4.7416829635821696</v>
      </c>
      <c r="AE296" s="94"/>
      <c r="AF296" s="94"/>
      <c r="AG296" s="377"/>
      <c r="AH296" s="377"/>
      <c r="AI296" s="377"/>
      <c r="AJ296" s="381"/>
    </row>
    <row r="297" spans="1:36" x14ac:dyDescent="0.25">
      <c r="A297" s="130">
        <f t="shared" si="20"/>
        <v>2004</v>
      </c>
      <c r="B297" s="130">
        <f t="shared" si="21"/>
        <v>5</v>
      </c>
      <c r="C297" s="329">
        <v>1.88514860914952</v>
      </c>
      <c r="D297" s="94"/>
      <c r="E297" s="94">
        <v>239.092652855457</v>
      </c>
      <c r="F297" s="94"/>
      <c r="G297" s="94">
        <v>7104.1612401709799</v>
      </c>
      <c r="H297" s="94">
        <v>7468.8428095310501</v>
      </c>
      <c r="I297" s="94"/>
      <c r="J297" s="94">
        <v>599415.67912820599</v>
      </c>
      <c r="K297" s="94">
        <v>37.7818896897003</v>
      </c>
      <c r="L297" s="94">
        <v>13750.966150915399</v>
      </c>
      <c r="M297" s="94"/>
      <c r="N297" s="94">
        <v>200.67796485693</v>
      </c>
      <c r="O297" s="94">
        <v>1.4817829781110099</v>
      </c>
      <c r="P297" s="94">
        <v>659290.62579691701</v>
      </c>
      <c r="Q297" s="94"/>
      <c r="R297" s="377"/>
      <c r="S297" s="94">
        <v>549.13883221181402</v>
      </c>
      <c r="T297" s="94">
        <v>262.35795501197902</v>
      </c>
      <c r="U297" s="94">
        <v>221348.45801287499</v>
      </c>
      <c r="V297" s="94">
        <v>92.894387506563405</v>
      </c>
      <c r="W297" s="94">
        <v>182.35100552616299</v>
      </c>
      <c r="X297" s="94">
        <v>721932.39546461997</v>
      </c>
      <c r="Y297" s="94">
        <v>8358.2309259132107</v>
      </c>
      <c r="Z297" s="94">
        <v>35530.659358415804</v>
      </c>
      <c r="AA297" s="94">
        <v>94.896008698429696</v>
      </c>
      <c r="AB297" s="94">
        <v>86.104195508045507</v>
      </c>
      <c r="AC297" s="94">
        <v>76.058784190984895</v>
      </c>
      <c r="AD297" s="94">
        <v>4.6980759489675901</v>
      </c>
      <c r="AE297" s="94"/>
      <c r="AF297" s="94"/>
      <c r="AG297" s="377"/>
      <c r="AH297" s="377"/>
      <c r="AI297" s="377"/>
      <c r="AJ297" s="381"/>
    </row>
    <row r="298" spans="1:36" x14ac:dyDescent="0.25">
      <c r="A298" s="130">
        <f t="shared" si="20"/>
        <v>2004</v>
      </c>
      <c r="B298" s="130">
        <f t="shared" si="21"/>
        <v>6</v>
      </c>
      <c r="C298" s="329">
        <v>1.8888957997948601</v>
      </c>
      <c r="D298" s="94"/>
      <c r="E298" s="94">
        <v>238.43416327143299</v>
      </c>
      <c r="F298" s="94"/>
      <c r="G298" s="94">
        <v>7120.0043573296198</v>
      </c>
      <c r="H298" s="94">
        <v>7485.1492786563804</v>
      </c>
      <c r="I298" s="94"/>
      <c r="J298" s="94">
        <v>601821.8779807</v>
      </c>
      <c r="K298" s="94">
        <v>37.857468375393601</v>
      </c>
      <c r="L298" s="94">
        <v>13792.6981786793</v>
      </c>
      <c r="M298" s="94"/>
      <c r="N298" s="94">
        <v>197.541784919203</v>
      </c>
      <c r="O298" s="94">
        <v>1.49537332139523</v>
      </c>
      <c r="P298" s="94">
        <v>661974.578617202</v>
      </c>
      <c r="Q298" s="94"/>
      <c r="R298" s="377"/>
      <c r="S298" s="94">
        <v>519.57404184821303</v>
      </c>
      <c r="T298" s="94">
        <v>256.69779902065898</v>
      </c>
      <c r="U298" s="94">
        <v>222748.57214857999</v>
      </c>
      <c r="V298" s="94">
        <v>93.078237198765194</v>
      </c>
      <c r="W298" s="94">
        <v>182.62962037594701</v>
      </c>
      <c r="X298" s="94">
        <v>724780.85445628001</v>
      </c>
      <c r="Y298" s="94">
        <v>8285.0285598090595</v>
      </c>
      <c r="Z298" s="94">
        <v>35648.413918930601</v>
      </c>
      <c r="AA298" s="94">
        <v>95.274091099910706</v>
      </c>
      <c r="AB298" s="94">
        <v>86.4042091199655</v>
      </c>
      <c r="AC298" s="94">
        <v>76.3041341338335</v>
      </c>
      <c r="AD298" s="94">
        <v>4.6442725863596097</v>
      </c>
      <c r="AE298" s="94"/>
      <c r="AF298" s="94"/>
      <c r="AG298" s="377"/>
      <c r="AH298" s="377"/>
      <c r="AI298" s="377"/>
      <c r="AJ298" s="381"/>
    </row>
    <row r="299" spans="1:36" x14ac:dyDescent="0.25">
      <c r="A299" s="130">
        <f t="shared" si="20"/>
        <v>2004</v>
      </c>
      <c r="B299" s="130">
        <f t="shared" si="21"/>
        <v>7</v>
      </c>
      <c r="C299" s="329">
        <v>1.8936666666669999</v>
      </c>
      <c r="D299" s="94"/>
      <c r="E299" s="94">
        <v>238.202705335556</v>
      </c>
      <c r="F299" s="94"/>
      <c r="G299" s="94">
        <v>7135.3649999999998</v>
      </c>
      <c r="H299" s="94">
        <v>7504.8</v>
      </c>
      <c r="I299" s="94"/>
      <c r="J299" s="94">
        <v>604832.29852242197</v>
      </c>
      <c r="K299" s="94">
        <v>37.955174435149601</v>
      </c>
      <c r="L299" s="94">
        <v>13831</v>
      </c>
      <c r="M299" s="94"/>
      <c r="N299" s="94">
        <v>195.23333333333301</v>
      </c>
      <c r="O299" s="94">
        <v>1.518333333333</v>
      </c>
      <c r="P299" s="94">
        <v>665013.80889906804</v>
      </c>
      <c r="Q299" s="94"/>
      <c r="R299" s="377"/>
      <c r="S299" s="94">
        <v>496.4</v>
      </c>
      <c r="T299" s="94">
        <v>252.75413952334199</v>
      </c>
      <c r="U299" s="94">
        <v>224461.64911697499</v>
      </c>
      <c r="V299" s="94">
        <v>93.340447506705004</v>
      </c>
      <c r="W299" s="94">
        <v>183.111993149592</v>
      </c>
      <c r="X299" s="94">
        <v>727726.94679269695</v>
      </c>
      <c r="Y299" s="94">
        <v>8198.2720843572297</v>
      </c>
      <c r="Z299" s="94">
        <v>35834.8449118399</v>
      </c>
      <c r="AA299" s="94">
        <v>95.6542340923518</v>
      </c>
      <c r="AB299" s="94">
        <v>86.749644122568199</v>
      </c>
      <c r="AC299" s="94">
        <v>76.552533333333002</v>
      </c>
      <c r="AD299" s="94">
        <v>4.5933731463779601</v>
      </c>
      <c r="AE299" s="94"/>
      <c r="AF299" s="94"/>
      <c r="AG299" s="377"/>
      <c r="AH299" s="377"/>
      <c r="AI299" s="377"/>
      <c r="AJ299" s="381"/>
    </row>
    <row r="300" spans="1:36" x14ac:dyDescent="0.25">
      <c r="A300" s="130">
        <f t="shared" si="20"/>
        <v>2004</v>
      </c>
      <c r="B300" s="130">
        <f t="shared" si="21"/>
        <v>8</v>
      </c>
      <c r="C300" s="329">
        <v>1.9003791601109601</v>
      </c>
      <c r="D300" s="94"/>
      <c r="E300" s="94">
        <v>239.221083727316</v>
      </c>
      <c r="F300" s="94"/>
      <c r="G300" s="94">
        <v>7151.2561139269201</v>
      </c>
      <c r="H300" s="94">
        <v>7532.4906047845298</v>
      </c>
      <c r="I300" s="94"/>
      <c r="J300" s="94">
        <v>609110.28778941999</v>
      </c>
      <c r="K300" s="94">
        <v>38.107203759104401</v>
      </c>
      <c r="L300" s="94">
        <v>13867.4522710459</v>
      </c>
      <c r="M300" s="94"/>
      <c r="N300" s="94">
        <v>196.65953943627201</v>
      </c>
      <c r="O300" s="94">
        <v>1.5531582330095</v>
      </c>
      <c r="P300" s="94">
        <v>669054.82614365697</v>
      </c>
      <c r="Q300" s="94"/>
      <c r="R300" s="377"/>
      <c r="S300" s="94">
        <v>489.113755781088</v>
      </c>
      <c r="T300" s="94">
        <v>254.04992318754901</v>
      </c>
      <c r="U300" s="94">
        <v>226650.327408552</v>
      </c>
      <c r="V300" s="94">
        <v>93.730756165787099</v>
      </c>
      <c r="W300" s="94">
        <v>183.954050441129</v>
      </c>
      <c r="X300" s="94">
        <v>731222.30589732097</v>
      </c>
      <c r="Y300" s="94">
        <v>8064.4590786592998</v>
      </c>
      <c r="Z300" s="94">
        <v>36163.6401736263</v>
      </c>
      <c r="AA300" s="94">
        <v>96.050351614624603</v>
      </c>
      <c r="AB300" s="94">
        <v>87.190048712407702</v>
      </c>
      <c r="AC300" s="94">
        <v>76.828996395715905</v>
      </c>
      <c r="AD300" s="94">
        <v>4.5489716324414298</v>
      </c>
      <c r="AE300" s="94"/>
      <c r="AF300" s="94"/>
      <c r="AG300" s="377"/>
      <c r="AH300" s="377"/>
      <c r="AI300" s="377"/>
      <c r="AJ300" s="381"/>
    </row>
    <row r="301" spans="1:36" x14ac:dyDescent="0.25">
      <c r="A301" s="130">
        <f t="shared" si="20"/>
        <v>2004</v>
      </c>
      <c r="B301" s="130">
        <f t="shared" si="21"/>
        <v>9</v>
      </c>
      <c r="C301" s="329">
        <v>1.90774784457587</v>
      </c>
      <c r="D301" s="94"/>
      <c r="E301" s="94">
        <v>241.49772108490501</v>
      </c>
      <c r="F301" s="94"/>
      <c r="G301" s="94">
        <v>7167.0659776285502</v>
      </c>
      <c r="H301" s="94">
        <v>7564.1162786759196</v>
      </c>
      <c r="I301" s="94"/>
      <c r="J301" s="94">
        <v>613469.09654663794</v>
      </c>
      <c r="K301" s="94">
        <v>38.288633665351902</v>
      </c>
      <c r="L301" s="94">
        <v>13905.012185522401</v>
      </c>
      <c r="M301" s="94"/>
      <c r="N301" s="94">
        <v>199.91931042303801</v>
      </c>
      <c r="O301" s="94">
        <v>1.58981823460728</v>
      </c>
      <c r="P301" s="94">
        <v>673613.01476907905</v>
      </c>
      <c r="Q301" s="94"/>
      <c r="R301" s="377"/>
      <c r="S301" s="94">
        <v>495.820794017075</v>
      </c>
      <c r="T301" s="94">
        <v>259.14793138914501</v>
      </c>
      <c r="U301" s="94">
        <v>228984.63825509601</v>
      </c>
      <c r="V301" s="94">
        <v>94.216471450532595</v>
      </c>
      <c r="W301" s="94">
        <v>184.995943591589</v>
      </c>
      <c r="X301" s="94">
        <v>735379.17427316902</v>
      </c>
      <c r="Y301" s="94">
        <v>7947.2511217710698</v>
      </c>
      <c r="Z301" s="94">
        <v>36524.4394390741</v>
      </c>
      <c r="AA301" s="94">
        <v>96.431765044210195</v>
      </c>
      <c r="AB301" s="94">
        <v>87.730811981894306</v>
      </c>
      <c r="AC301" s="94">
        <v>77.128415802617397</v>
      </c>
      <c r="AD301" s="94">
        <v>4.5078132103694104</v>
      </c>
      <c r="AE301" s="94"/>
      <c r="AF301" s="94"/>
      <c r="AG301" s="377"/>
      <c r="AH301" s="377"/>
      <c r="AI301" s="377"/>
      <c r="AJ301" s="381"/>
    </row>
    <row r="302" spans="1:36" x14ac:dyDescent="0.25">
      <c r="A302" s="130">
        <f t="shared" si="20"/>
        <v>2004</v>
      </c>
      <c r="B302" s="130">
        <f t="shared" si="21"/>
        <v>10</v>
      </c>
      <c r="C302" s="329">
        <v>1.9139999999999999</v>
      </c>
      <c r="D302" s="94"/>
      <c r="E302" s="94">
        <v>244.680810333875</v>
      </c>
      <c r="F302" s="94"/>
      <c r="G302" s="94">
        <v>7182.1729999999998</v>
      </c>
      <c r="H302" s="94">
        <v>7593.4666666666699</v>
      </c>
      <c r="I302" s="94"/>
      <c r="J302" s="94">
        <v>616351.64424165804</v>
      </c>
      <c r="K302" s="94">
        <v>38.459674318887402</v>
      </c>
      <c r="L302" s="94">
        <v>13947.7</v>
      </c>
      <c r="M302" s="94"/>
      <c r="N302" s="94">
        <v>201.7</v>
      </c>
      <c r="O302" s="94">
        <v>1.6156666666670001</v>
      </c>
      <c r="P302" s="94">
        <v>677943.55557516695</v>
      </c>
      <c r="Q302" s="94"/>
      <c r="R302" s="377"/>
      <c r="S302" s="94">
        <v>509.6</v>
      </c>
      <c r="T302" s="94">
        <v>264.86675119222099</v>
      </c>
      <c r="U302" s="94">
        <v>231040.823205516</v>
      </c>
      <c r="V302" s="94">
        <v>94.739281693521505</v>
      </c>
      <c r="W302" s="94">
        <v>185.98937692380301</v>
      </c>
      <c r="X302" s="94">
        <v>740212.25119052897</v>
      </c>
      <c r="Y302" s="94">
        <v>7928.6689515333501</v>
      </c>
      <c r="Z302" s="94">
        <v>36764.259934742899</v>
      </c>
      <c r="AA302" s="94">
        <v>96.768205381216703</v>
      </c>
      <c r="AB302" s="94">
        <v>88.361869388533705</v>
      </c>
      <c r="AC302" s="94">
        <v>77.441433333332995</v>
      </c>
      <c r="AD302" s="94">
        <v>4.4634436724502997</v>
      </c>
      <c r="AE302" s="94"/>
      <c r="AF302" s="94"/>
      <c r="AG302" s="377"/>
      <c r="AH302" s="377"/>
      <c r="AI302" s="377"/>
      <c r="AJ302" s="381"/>
    </row>
    <row r="303" spans="1:36" x14ac:dyDescent="0.25">
      <c r="A303" s="130">
        <f t="shared" si="20"/>
        <v>2004</v>
      </c>
      <c r="B303" s="130">
        <f t="shared" si="21"/>
        <v>11</v>
      </c>
      <c r="C303" s="329">
        <v>1.91842797402846</v>
      </c>
      <c r="D303" s="94"/>
      <c r="E303" s="94">
        <v>248.807855190043</v>
      </c>
      <c r="F303" s="94"/>
      <c r="G303" s="94">
        <v>7197.5847492825897</v>
      </c>
      <c r="H303" s="94">
        <v>7618.7075362525202</v>
      </c>
      <c r="I303" s="94"/>
      <c r="J303" s="94">
        <v>617023.74106178398</v>
      </c>
      <c r="K303" s="94">
        <v>38.605347448829797</v>
      </c>
      <c r="L303" s="94">
        <v>14001.0987492769</v>
      </c>
      <c r="M303" s="94"/>
      <c r="N303" s="94">
        <v>200.07700889465801</v>
      </c>
      <c r="O303" s="94">
        <v>1.6240568858862101</v>
      </c>
      <c r="P303" s="94">
        <v>681875.06973797001</v>
      </c>
      <c r="Q303" s="94"/>
      <c r="R303" s="377"/>
      <c r="S303" s="94">
        <v>526.07491827091496</v>
      </c>
      <c r="T303" s="94">
        <v>269.31070017742599</v>
      </c>
      <c r="U303" s="94">
        <v>232713.79486708599</v>
      </c>
      <c r="V303" s="94">
        <v>95.298000863689296</v>
      </c>
      <c r="W303" s="94">
        <v>186.83144265707099</v>
      </c>
      <c r="X303" s="94">
        <v>746041.36344796896</v>
      </c>
      <c r="Y303" s="94">
        <v>8054.0131205006601</v>
      </c>
      <c r="Z303" s="94">
        <v>36806.484053469103</v>
      </c>
      <c r="AA303" s="94">
        <v>97.071891621236404</v>
      </c>
      <c r="AB303" s="94">
        <v>89.121062250431507</v>
      </c>
      <c r="AC303" s="94">
        <v>77.7817750778011</v>
      </c>
      <c r="AD303" s="94">
        <v>4.4058859127602998</v>
      </c>
      <c r="AE303" s="94"/>
      <c r="AF303" s="94"/>
      <c r="AG303" s="377"/>
      <c r="AH303" s="377"/>
      <c r="AI303" s="377"/>
      <c r="AJ303" s="381"/>
    </row>
    <row r="304" spans="1:36" x14ac:dyDescent="0.25">
      <c r="A304" s="130">
        <f t="shared" si="20"/>
        <v>2004</v>
      </c>
      <c r="B304" s="130">
        <f t="shared" si="21"/>
        <v>12</v>
      </c>
      <c r="C304" s="329">
        <v>1.9212693579462301</v>
      </c>
      <c r="D304" s="94">
        <f>AVERAGE(C293:C304)</f>
        <v>1.894019666870481</v>
      </c>
      <c r="E304" s="94">
        <v>253.634321944985</v>
      </c>
      <c r="F304" s="94">
        <f>AVERAGE(E293:E304)</f>
        <v>240.97480724042632</v>
      </c>
      <c r="G304" s="94">
        <v>7212.7536366717204</v>
      </c>
      <c r="H304" s="94">
        <v>7639.7152362155402</v>
      </c>
      <c r="I304" s="94">
        <f>AVERAGE(H293:H304)</f>
        <v>7505.3570051365032</v>
      </c>
      <c r="J304" s="94">
        <v>616542.70646672801</v>
      </c>
      <c r="K304" s="94">
        <v>38.717956505831303</v>
      </c>
      <c r="L304" s="94">
        <v>14054.233204432099</v>
      </c>
      <c r="M304" s="94">
        <f>AVERAGE(L293:L304)</f>
        <v>13814.714255426725</v>
      </c>
      <c r="N304" s="94">
        <v>197.597807557729</v>
      </c>
      <c r="O304" s="94">
        <v>1.61905182462627</v>
      </c>
      <c r="P304" s="94">
        <v>685205.56319893</v>
      </c>
      <c r="Q304" s="94">
        <f>AVERAGE(P293:P304)</f>
        <v>664889.2315370877</v>
      </c>
      <c r="R304" s="377">
        <f>AVERAGE(K293:K304)</f>
        <v>37.981913736466545</v>
      </c>
      <c r="S304" s="94">
        <v>542.62078825815695</v>
      </c>
      <c r="T304" s="94">
        <v>272.445098744787</v>
      </c>
      <c r="U304" s="94">
        <v>234076.33912724801</v>
      </c>
      <c r="V304" s="94">
        <v>95.834402937917901</v>
      </c>
      <c r="W304" s="94">
        <v>187.465482409234</v>
      </c>
      <c r="X304" s="94">
        <v>751784.43210681097</v>
      </c>
      <c r="Y304" s="94">
        <v>8228.8375814554602</v>
      </c>
      <c r="Z304" s="94">
        <v>36753.020637801601</v>
      </c>
      <c r="AA304" s="94">
        <v>97.347297471625694</v>
      </c>
      <c r="AB304" s="94">
        <v>89.8926892996015</v>
      </c>
      <c r="AC304" s="94">
        <v>78.088645979333805</v>
      </c>
      <c r="AD304" s="94">
        <v>4.3353456778666297</v>
      </c>
      <c r="AE304" s="94">
        <f>AVERAGE(AD293:AD304)</f>
        <v>4.6087435696852488</v>
      </c>
      <c r="AF304" s="94">
        <f>AVERAGE(X293:X304)</f>
        <v>728035.15997267363</v>
      </c>
      <c r="AG304" s="377">
        <f>AVERAGE(O293:O304)</f>
        <v>1.5297001509674775</v>
      </c>
      <c r="AH304" s="377">
        <f>AVERAGE(S293:S304)</f>
        <v>531.0719149275684</v>
      </c>
      <c r="AI304" s="377">
        <f>AVERAGE(U293:U304)</f>
        <v>224704.11804448595</v>
      </c>
      <c r="AJ304" s="381">
        <f>AVERAGE(G293:G304)</f>
        <v>7127.7631771629131</v>
      </c>
    </row>
    <row r="305" spans="1:36" x14ac:dyDescent="0.25">
      <c r="A305" s="130">
        <f>A293+1</f>
        <v>2005</v>
      </c>
      <c r="B305" s="130">
        <f>B293</f>
        <v>1</v>
      </c>
      <c r="C305" s="329">
        <v>1.9236666666669999</v>
      </c>
      <c r="D305" s="94"/>
      <c r="E305" s="94">
        <v>259.55268380231098</v>
      </c>
      <c r="F305" s="94"/>
      <c r="G305" s="94">
        <v>7229.2709999999997</v>
      </c>
      <c r="H305" s="94">
        <v>7660.7666666666701</v>
      </c>
      <c r="I305" s="94"/>
      <c r="J305" s="94">
        <v>616531.30759156297</v>
      </c>
      <c r="K305" s="94">
        <v>38.813635124616603</v>
      </c>
      <c r="L305" s="94">
        <v>14100.2</v>
      </c>
      <c r="M305" s="94"/>
      <c r="N305" s="94">
        <v>197.76666666666699</v>
      </c>
      <c r="O305" s="94">
        <v>1.6083333333330001</v>
      </c>
      <c r="P305" s="94">
        <v>688336.05127135897</v>
      </c>
      <c r="Q305" s="94"/>
      <c r="R305" s="377"/>
      <c r="S305" s="94">
        <v>559.6</v>
      </c>
      <c r="T305" s="94">
        <v>275.360014861796</v>
      </c>
      <c r="U305" s="94">
        <v>235512.90390503299</v>
      </c>
      <c r="V305" s="94">
        <v>96.364207231921398</v>
      </c>
      <c r="W305" s="94">
        <v>187.971873729885</v>
      </c>
      <c r="X305" s="94">
        <v>756907.96485272096</v>
      </c>
      <c r="Y305" s="94">
        <v>8341.3172441830102</v>
      </c>
      <c r="Z305" s="94">
        <v>36758.722774398702</v>
      </c>
      <c r="AA305" s="94">
        <v>97.646523337197294</v>
      </c>
      <c r="AB305" s="94">
        <v>90.642565492643001</v>
      </c>
      <c r="AC305" s="94">
        <v>78.333799999999997</v>
      </c>
      <c r="AD305" s="94">
        <v>4.2442717921095499</v>
      </c>
      <c r="AE305" s="94"/>
      <c r="AF305" s="94"/>
      <c r="AG305" s="377"/>
      <c r="AH305" s="377"/>
      <c r="AI305" s="377"/>
      <c r="AJ305" s="381"/>
    </row>
    <row r="306" spans="1:36" x14ac:dyDescent="0.25">
      <c r="A306" s="130">
        <f t="shared" si="20"/>
        <v>2005</v>
      </c>
      <c r="B306" s="130">
        <f t="shared" si="21"/>
        <v>2</v>
      </c>
      <c r="C306" s="329">
        <v>1.92649055425658</v>
      </c>
      <c r="D306" s="94"/>
      <c r="E306" s="94">
        <v>266.12255232068998</v>
      </c>
      <c r="F306" s="94"/>
      <c r="G306" s="94">
        <v>7246.7892050780601</v>
      </c>
      <c r="H306" s="94">
        <v>7683.8254530480999</v>
      </c>
      <c r="I306" s="94"/>
      <c r="J306" s="94">
        <v>618282.94064705796</v>
      </c>
      <c r="K306" s="94">
        <v>38.898973015205499</v>
      </c>
      <c r="L306" s="94">
        <v>14130.296026496</v>
      </c>
      <c r="M306" s="94"/>
      <c r="N306" s="94">
        <v>203.54162862509301</v>
      </c>
      <c r="O306" s="94">
        <v>1.60113078506732</v>
      </c>
      <c r="P306" s="94">
        <v>691345.03269550798</v>
      </c>
      <c r="Q306" s="94"/>
      <c r="R306" s="377"/>
      <c r="S306" s="94">
        <v>575.23170344093899</v>
      </c>
      <c r="T306" s="94">
        <v>278.98171235093099</v>
      </c>
      <c r="U306" s="94">
        <v>237213.15868068099</v>
      </c>
      <c r="V306" s="94">
        <v>96.846312221166798</v>
      </c>
      <c r="W306" s="94">
        <v>188.39024074755201</v>
      </c>
      <c r="X306" s="94">
        <v>760617.68002930295</v>
      </c>
      <c r="Y306" s="94">
        <v>8295.9029285872602</v>
      </c>
      <c r="Z306" s="94">
        <v>36950.100003562598</v>
      </c>
      <c r="AA306" s="94">
        <v>97.975202737390106</v>
      </c>
      <c r="AB306" s="94">
        <v>91.277996889785499</v>
      </c>
      <c r="AC306" s="94">
        <v>78.463381247544305</v>
      </c>
      <c r="AD306" s="94">
        <v>4.1343551603481297</v>
      </c>
      <c r="AE306" s="94"/>
      <c r="AF306" s="94"/>
      <c r="AG306" s="377"/>
      <c r="AH306" s="377"/>
      <c r="AI306" s="377"/>
      <c r="AJ306" s="381"/>
    </row>
    <row r="307" spans="1:36" x14ac:dyDescent="0.25">
      <c r="A307" s="130">
        <f t="shared" si="20"/>
        <v>2005</v>
      </c>
      <c r="B307" s="130">
        <f t="shared" si="21"/>
        <v>3</v>
      </c>
      <c r="C307" s="329">
        <v>1.9302450083673801</v>
      </c>
      <c r="D307" s="94"/>
      <c r="E307" s="94">
        <v>271.16237336497699</v>
      </c>
      <c r="F307" s="94"/>
      <c r="G307" s="94">
        <v>7262.1279931051004</v>
      </c>
      <c r="H307" s="94">
        <v>7707.8080773792999</v>
      </c>
      <c r="I307" s="94"/>
      <c r="J307" s="94">
        <v>621090.27412030497</v>
      </c>
      <c r="K307" s="94">
        <v>38.982446476266198</v>
      </c>
      <c r="L307" s="94">
        <v>14150.7399863762</v>
      </c>
      <c r="M307" s="94"/>
      <c r="N307" s="94">
        <v>212.99807762950701</v>
      </c>
      <c r="O307" s="94">
        <v>1.6086557881208701</v>
      </c>
      <c r="P307" s="94">
        <v>694163.80272906704</v>
      </c>
      <c r="Q307" s="94"/>
      <c r="R307" s="377"/>
      <c r="S307" s="94">
        <v>585.59887871218302</v>
      </c>
      <c r="T307" s="94">
        <v>284.19387876705599</v>
      </c>
      <c r="U307" s="94">
        <v>238962.84705213699</v>
      </c>
      <c r="V307" s="94">
        <v>97.213511087049199</v>
      </c>
      <c r="W307" s="94">
        <v>188.82610048247</v>
      </c>
      <c r="X307" s="94">
        <v>763382.24422543799</v>
      </c>
      <c r="Y307" s="94">
        <v>8166.08560203865</v>
      </c>
      <c r="Z307" s="94">
        <v>37263.8973620959</v>
      </c>
      <c r="AA307" s="94">
        <v>98.244759519111099</v>
      </c>
      <c r="AB307" s="94">
        <v>91.766466398517693</v>
      </c>
      <c r="AC307" s="94">
        <v>78.468607985929197</v>
      </c>
      <c r="AD307" s="94">
        <v>4.0269092241715096</v>
      </c>
      <c r="AE307" s="94"/>
      <c r="AF307" s="94"/>
      <c r="AG307" s="377"/>
      <c r="AH307" s="377"/>
      <c r="AI307" s="377"/>
      <c r="AJ307" s="381"/>
    </row>
    <row r="308" spans="1:36" x14ac:dyDescent="0.25">
      <c r="A308" s="130">
        <f t="shared" si="20"/>
        <v>2005</v>
      </c>
      <c r="B308" s="130">
        <f t="shared" si="21"/>
        <v>4</v>
      </c>
      <c r="C308" s="329">
        <v>1.936666666667</v>
      </c>
      <c r="D308" s="94"/>
      <c r="E308" s="94">
        <v>273.793163641251</v>
      </c>
      <c r="F308" s="94"/>
      <c r="G308" s="94">
        <v>7276.6620000000003</v>
      </c>
      <c r="H308" s="94">
        <v>7739.2</v>
      </c>
      <c r="I308" s="94"/>
      <c r="J308" s="94">
        <v>624841.03983731999</v>
      </c>
      <c r="K308" s="94">
        <v>39.100684208075499</v>
      </c>
      <c r="L308" s="94">
        <v>14177.2</v>
      </c>
      <c r="M308" s="94"/>
      <c r="N308" s="94">
        <v>226.666666666667</v>
      </c>
      <c r="O308" s="94">
        <v>1.6456666666669999</v>
      </c>
      <c r="P308" s="94">
        <v>697635.89346648206</v>
      </c>
      <c r="Q308" s="94"/>
      <c r="R308" s="377"/>
      <c r="S308" s="94">
        <v>589.6</v>
      </c>
      <c r="T308" s="94">
        <v>293.72344365277303</v>
      </c>
      <c r="U308" s="94">
        <v>241062.152832041</v>
      </c>
      <c r="V308" s="94">
        <v>97.511984956442902</v>
      </c>
      <c r="W308" s="94">
        <v>189.544089597122</v>
      </c>
      <c r="X308" s="94">
        <v>766815.81753653905</v>
      </c>
      <c r="Y308" s="94">
        <v>8011.1039072030098</v>
      </c>
      <c r="Z308" s="94">
        <v>37711.225729992599</v>
      </c>
      <c r="AA308" s="94">
        <v>98.435920704297004</v>
      </c>
      <c r="AB308" s="94">
        <v>92.246754902583106</v>
      </c>
      <c r="AC308" s="94">
        <v>78.343500000000006</v>
      </c>
      <c r="AD308" s="94">
        <v>3.9102097539015102</v>
      </c>
      <c r="AE308" s="94"/>
      <c r="AF308" s="94"/>
      <c r="AG308" s="377"/>
      <c r="AH308" s="377"/>
      <c r="AI308" s="377"/>
      <c r="AJ308" s="381"/>
    </row>
    <row r="309" spans="1:36" x14ac:dyDescent="0.25">
      <c r="A309" s="130">
        <f t="shared" si="20"/>
        <v>2005</v>
      </c>
      <c r="B309" s="130">
        <f t="shared" si="21"/>
        <v>5</v>
      </c>
      <c r="C309" s="329">
        <v>1.9456147469260601</v>
      </c>
      <c r="D309" s="94"/>
      <c r="E309" s="94">
        <v>272.33982015240599</v>
      </c>
      <c r="F309" s="94"/>
      <c r="G309" s="94">
        <v>7286.9997906632198</v>
      </c>
      <c r="H309" s="94">
        <v>7774.5481695110902</v>
      </c>
      <c r="I309" s="94"/>
      <c r="J309" s="94">
        <v>628436.19711949304</v>
      </c>
      <c r="K309" s="94">
        <v>39.2474505566597</v>
      </c>
      <c r="L309" s="94">
        <v>14214.241287213599</v>
      </c>
      <c r="M309" s="94"/>
      <c r="N309" s="94">
        <v>241.30663124621799</v>
      </c>
      <c r="O309" s="94">
        <v>1.7167465127572299</v>
      </c>
      <c r="P309" s="94">
        <v>701398.67638569104</v>
      </c>
      <c r="Q309" s="94"/>
      <c r="R309" s="377"/>
      <c r="S309" s="94">
        <v>583.80880006096595</v>
      </c>
      <c r="T309" s="94">
        <v>306.73015123632598</v>
      </c>
      <c r="U309" s="94">
        <v>243125.35958335301</v>
      </c>
      <c r="V309" s="94">
        <v>97.679440943121406</v>
      </c>
      <c r="W309" s="94">
        <v>190.574335980797</v>
      </c>
      <c r="X309" s="94">
        <v>771194.04066137702</v>
      </c>
      <c r="Y309" s="94">
        <v>7915.9810098845401</v>
      </c>
      <c r="Z309" s="94">
        <v>38182.455281904899</v>
      </c>
      <c r="AA309" s="94">
        <v>98.457082972520695</v>
      </c>
      <c r="AB309" s="94">
        <v>92.699317090698102</v>
      </c>
      <c r="AC309" s="94">
        <v>78.107128658927095</v>
      </c>
      <c r="AD309" s="94">
        <v>3.8090094454676602</v>
      </c>
      <c r="AE309" s="94"/>
      <c r="AF309" s="94"/>
      <c r="AG309" s="377"/>
      <c r="AH309" s="377"/>
      <c r="AI309" s="377"/>
      <c r="AJ309" s="381"/>
    </row>
    <row r="310" spans="1:36" x14ac:dyDescent="0.25">
      <c r="A310" s="130">
        <f t="shared" si="20"/>
        <v>2005</v>
      </c>
      <c r="B310" s="130">
        <f t="shared" si="21"/>
        <v>6</v>
      </c>
      <c r="C310" s="329">
        <v>1.9562419093457399</v>
      </c>
      <c r="D310" s="94"/>
      <c r="E310" s="94">
        <v>269.38555223356298</v>
      </c>
      <c r="F310" s="94"/>
      <c r="G310" s="94">
        <v>7295.0894934422704</v>
      </c>
      <c r="H310" s="94">
        <v>7811.1941686827904</v>
      </c>
      <c r="I310" s="94"/>
      <c r="J310" s="94">
        <v>631514.137826327</v>
      </c>
      <c r="K310" s="94">
        <v>39.388067416995</v>
      </c>
      <c r="L310" s="94">
        <v>14257.247369811001</v>
      </c>
      <c r="M310" s="94"/>
      <c r="N310" s="94">
        <v>254.66586756014999</v>
      </c>
      <c r="O310" s="94">
        <v>1.80614133130205</v>
      </c>
      <c r="P310" s="94">
        <v>704964.037670605</v>
      </c>
      <c r="Q310" s="94"/>
      <c r="R310" s="377"/>
      <c r="S310" s="94">
        <v>570.23105859656596</v>
      </c>
      <c r="T310" s="94">
        <v>317.40165471678699</v>
      </c>
      <c r="U310" s="94">
        <v>244908.44902274801</v>
      </c>
      <c r="V310" s="94">
        <v>97.793605187276597</v>
      </c>
      <c r="W310" s="94">
        <v>191.79500029859301</v>
      </c>
      <c r="X310" s="94">
        <v>776134.17716159101</v>
      </c>
      <c r="Y310" s="94">
        <v>7859.4997392339901</v>
      </c>
      <c r="Z310" s="94">
        <v>38617.128479188701</v>
      </c>
      <c r="AA310" s="94">
        <v>98.333566303673607</v>
      </c>
      <c r="AB310" s="94">
        <v>93.268169769453493</v>
      </c>
      <c r="AC310" s="94">
        <v>77.857409973176999</v>
      </c>
      <c r="AD310" s="94">
        <v>3.71939644128891</v>
      </c>
      <c r="AE310" s="94"/>
      <c r="AF310" s="94"/>
      <c r="AG310" s="377"/>
      <c r="AH310" s="377"/>
      <c r="AI310" s="377"/>
      <c r="AJ310" s="381"/>
    </row>
    <row r="311" spans="1:36" x14ac:dyDescent="0.25">
      <c r="A311" s="130">
        <f t="shared" si="20"/>
        <v>2005</v>
      </c>
      <c r="B311" s="130">
        <f t="shared" si="21"/>
        <v>7</v>
      </c>
      <c r="C311" s="329">
        <v>1.966</v>
      </c>
      <c r="D311" s="94"/>
      <c r="E311" s="94">
        <v>268.62597230035698</v>
      </c>
      <c r="F311" s="94"/>
      <c r="G311" s="94">
        <v>7302.2629999999999</v>
      </c>
      <c r="H311" s="94">
        <v>7840.7</v>
      </c>
      <c r="I311" s="94"/>
      <c r="J311" s="94">
        <v>633331.01219545002</v>
      </c>
      <c r="K311" s="94">
        <v>39.458190637638502</v>
      </c>
      <c r="L311" s="94">
        <v>14292.9</v>
      </c>
      <c r="M311" s="94"/>
      <c r="N311" s="94">
        <v>262.46666666666698</v>
      </c>
      <c r="O311" s="94">
        <v>1.8816666666670001</v>
      </c>
      <c r="P311" s="94">
        <v>707198.37812190002</v>
      </c>
      <c r="Q311" s="94"/>
      <c r="R311" s="377"/>
      <c r="S311" s="94">
        <v>553.20000000000005</v>
      </c>
      <c r="T311" s="94">
        <v>316.99809956302897</v>
      </c>
      <c r="U311" s="94">
        <v>245871.29762195001</v>
      </c>
      <c r="V311" s="94">
        <v>97.930786727571402</v>
      </c>
      <c r="W311" s="94">
        <v>192.87148106480501</v>
      </c>
      <c r="X311" s="94">
        <v>780324.74092562997</v>
      </c>
      <c r="Y311" s="94">
        <v>7809.9249350317996</v>
      </c>
      <c r="Z311" s="94">
        <v>38892.821430673801</v>
      </c>
      <c r="AA311" s="94">
        <v>98.117057584479298</v>
      </c>
      <c r="AB311" s="94">
        <v>94.0409757861445</v>
      </c>
      <c r="AC311" s="94">
        <v>77.743233333332995</v>
      </c>
      <c r="AD311" s="94">
        <v>3.64806442880271</v>
      </c>
      <c r="AE311" s="94"/>
      <c r="AF311" s="94"/>
      <c r="AG311" s="377"/>
      <c r="AH311" s="377"/>
      <c r="AI311" s="377"/>
      <c r="AJ311" s="381"/>
    </row>
    <row r="312" spans="1:36" x14ac:dyDescent="0.25">
      <c r="A312" s="130">
        <f t="shared" si="20"/>
        <v>2005</v>
      </c>
      <c r="B312" s="130">
        <f t="shared" si="21"/>
        <v>8</v>
      </c>
      <c r="C312" s="329">
        <v>1.97400861808033</v>
      </c>
      <c r="D312" s="94"/>
      <c r="E312" s="94">
        <v>272.48090591333801</v>
      </c>
      <c r="F312" s="94"/>
      <c r="G312" s="94">
        <v>7310.4982105639301</v>
      </c>
      <c r="H312" s="94">
        <v>7860.6434648923196</v>
      </c>
      <c r="I312" s="94"/>
      <c r="J312" s="94">
        <v>633886.51649609697</v>
      </c>
      <c r="K312" s="94">
        <v>39.438142992751303</v>
      </c>
      <c r="L312" s="94">
        <v>14316.9640866112</v>
      </c>
      <c r="M312" s="94"/>
      <c r="N312" s="94">
        <v>262.751616582623</v>
      </c>
      <c r="O312" s="94">
        <v>1.92744935246949</v>
      </c>
      <c r="P312" s="94">
        <v>707886.76267765497</v>
      </c>
      <c r="Q312" s="94"/>
      <c r="R312" s="377"/>
      <c r="S312" s="94">
        <v>534.74984824740602</v>
      </c>
      <c r="T312" s="94">
        <v>300.766167878038</v>
      </c>
      <c r="U312" s="94">
        <v>245915.94496110801</v>
      </c>
      <c r="V312" s="94">
        <v>98.167558680637498</v>
      </c>
      <c r="W312" s="94">
        <v>193.686376034544</v>
      </c>
      <c r="X312" s="94">
        <v>783321.72917745996</v>
      </c>
      <c r="Y312" s="94">
        <v>7741.8893257447398</v>
      </c>
      <c r="Z312" s="94">
        <v>38976.957659609601</v>
      </c>
      <c r="AA312" s="94">
        <v>97.850518668743405</v>
      </c>
      <c r="AB312" s="94">
        <v>95.133440379911093</v>
      </c>
      <c r="AC312" s="94">
        <v>77.850973086460897</v>
      </c>
      <c r="AD312" s="94">
        <v>3.5891977692179098</v>
      </c>
      <c r="AE312" s="94"/>
      <c r="AF312" s="94"/>
      <c r="AG312" s="377"/>
      <c r="AH312" s="377"/>
      <c r="AI312" s="377"/>
      <c r="AJ312" s="381"/>
    </row>
    <row r="313" spans="1:36" x14ac:dyDescent="0.25">
      <c r="A313" s="130">
        <f t="shared" si="20"/>
        <v>2005</v>
      </c>
      <c r="B313" s="130">
        <f t="shared" si="21"/>
        <v>9</v>
      </c>
      <c r="C313" s="329">
        <v>1.97999814066449</v>
      </c>
      <c r="D313" s="94"/>
      <c r="E313" s="94">
        <v>278.83701566864801</v>
      </c>
      <c r="F313" s="94"/>
      <c r="G313" s="94">
        <v>7319.3601291163104</v>
      </c>
      <c r="H313" s="94">
        <v>7873.1664656748599</v>
      </c>
      <c r="I313" s="94"/>
      <c r="J313" s="94">
        <v>634753.149483994</v>
      </c>
      <c r="K313" s="94">
        <v>39.4317845301861</v>
      </c>
      <c r="L313" s="94">
        <v>14338.788709321399</v>
      </c>
      <c r="M313" s="94"/>
      <c r="N313" s="94">
        <v>256.94339100543999</v>
      </c>
      <c r="O313" s="94">
        <v>1.94573035713993</v>
      </c>
      <c r="P313" s="94">
        <v>708859.53133061703</v>
      </c>
      <c r="Q313" s="94"/>
      <c r="R313" s="377"/>
      <c r="S313" s="94">
        <v>516.901982116922</v>
      </c>
      <c r="T313" s="94">
        <v>278.27438637434602</v>
      </c>
      <c r="U313" s="94">
        <v>245948.39194401001</v>
      </c>
      <c r="V313" s="94">
        <v>98.490149961780702</v>
      </c>
      <c r="W313" s="94">
        <v>194.31655555216801</v>
      </c>
      <c r="X313" s="94">
        <v>785473.11774487596</v>
      </c>
      <c r="Y313" s="94">
        <v>7693.44893529613</v>
      </c>
      <c r="Z313" s="94">
        <v>38994.271832933096</v>
      </c>
      <c r="AA313" s="94">
        <v>97.645312937760295</v>
      </c>
      <c r="AB313" s="94">
        <v>96.329070489249204</v>
      </c>
      <c r="AC313" s="94">
        <v>78.106224489210206</v>
      </c>
      <c r="AD313" s="94">
        <v>3.5363534201331701</v>
      </c>
      <c r="AE313" s="94"/>
      <c r="AF313" s="94"/>
      <c r="AG313" s="377"/>
      <c r="AH313" s="377"/>
      <c r="AI313" s="377"/>
      <c r="AJ313" s="381"/>
    </row>
    <row r="314" spans="1:36" x14ac:dyDescent="0.25">
      <c r="A314" s="130">
        <f t="shared" si="20"/>
        <v>2005</v>
      </c>
      <c r="B314" s="130">
        <f t="shared" si="21"/>
        <v>10</v>
      </c>
      <c r="C314" s="329">
        <v>1.984333333333</v>
      </c>
      <c r="D314" s="94"/>
      <c r="E314" s="94">
        <v>284.18124716435398</v>
      </c>
      <c r="F314" s="94"/>
      <c r="G314" s="94">
        <v>7327.9375</v>
      </c>
      <c r="H314" s="94">
        <v>7883.1333333333296</v>
      </c>
      <c r="I314" s="94"/>
      <c r="J314" s="94">
        <v>637869.80862277898</v>
      </c>
      <c r="K314" s="94">
        <v>39.571485042008497</v>
      </c>
      <c r="L314" s="94">
        <v>14372</v>
      </c>
      <c r="M314" s="94"/>
      <c r="N314" s="94">
        <v>248.23333333333301</v>
      </c>
      <c r="O314" s="94">
        <v>1.948333333333</v>
      </c>
      <c r="P314" s="94">
        <v>712436.34573819302</v>
      </c>
      <c r="Q314" s="94"/>
      <c r="R314" s="377"/>
      <c r="S314" s="94">
        <v>501.2</v>
      </c>
      <c r="T314" s="94">
        <v>263.23204090849401</v>
      </c>
      <c r="U314" s="94">
        <v>247131.719632997</v>
      </c>
      <c r="V314" s="94">
        <v>98.855691652009398</v>
      </c>
      <c r="W314" s="94">
        <v>194.933328594768</v>
      </c>
      <c r="X314" s="94">
        <v>787519.47668511095</v>
      </c>
      <c r="Y314" s="94">
        <v>7713.6539135821904</v>
      </c>
      <c r="Z314" s="94">
        <v>39121.230064935</v>
      </c>
      <c r="AA314" s="94">
        <v>97.615579258922693</v>
      </c>
      <c r="AB314" s="94">
        <v>97.338591453264897</v>
      </c>
      <c r="AC314" s="94">
        <v>78.375166666666999</v>
      </c>
      <c r="AD314" s="94">
        <v>3.4804929968517899</v>
      </c>
      <c r="AE314" s="94"/>
      <c r="AF314" s="94"/>
      <c r="AG314" s="377"/>
      <c r="AH314" s="377"/>
      <c r="AI314" s="377"/>
      <c r="AJ314" s="381"/>
    </row>
    <row r="315" spans="1:36" x14ac:dyDescent="0.25">
      <c r="A315" s="130">
        <f t="shared" si="20"/>
        <v>2005</v>
      </c>
      <c r="B315" s="130">
        <f t="shared" si="21"/>
        <v>11</v>
      </c>
      <c r="C315" s="329">
        <v>1.98782944844599</v>
      </c>
      <c r="D315" s="94"/>
      <c r="E315" s="94">
        <v>285.89006297989698</v>
      </c>
      <c r="F315" s="94"/>
      <c r="G315" s="94">
        <v>7336.3977122526803</v>
      </c>
      <c r="H315" s="94">
        <v>7895.3221123179501</v>
      </c>
      <c r="I315" s="94"/>
      <c r="J315" s="94">
        <v>644626.13551292196</v>
      </c>
      <c r="K315" s="94">
        <v>39.946520679355103</v>
      </c>
      <c r="L315" s="94">
        <v>14427.8974882558</v>
      </c>
      <c r="M315" s="94"/>
      <c r="N315" s="94">
        <v>239.16202319935499</v>
      </c>
      <c r="O315" s="94">
        <v>1.9455737982165</v>
      </c>
      <c r="P315" s="94">
        <v>720278.33205155097</v>
      </c>
      <c r="Q315" s="94"/>
      <c r="R315" s="377"/>
      <c r="S315" s="94">
        <v>487.24276404932698</v>
      </c>
      <c r="T315" s="94">
        <v>263.30263235683799</v>
      </c>
      <c r="U315" s="94">
        <v>250262.93061322899</v>
      </c>
      <c r="V315" s="94">
        <v>99.254253798467005</v>
      </c>
      <c r="W315" s="94">
        <v>195.70977610876699</v>
      </c>
      <c r="X315" s="94">
        <v>790167.54871915898</v>
      </c>
      <c r="Y315" s="94">
        <v>7831.53449580093</v>
      </c>
      <c r="Z315" s="94">
        <v>39486.783297997899</v>
      </c>
      <c r="AA315" s="94">
        <v>97.817447371102503</v>
      </c>
      <c r="AB315" s="94">
        <v>98.039220212553801</v>
      </c>
      <c r="AC315" s="94">
        <v>78.575930401786096</v>
      </c>
      <c r="AD315" s="94">
        <v>3.4119326560788199</v>
      </c>
      <c r="AE315" s="94"/>
      <c r="AF315" s="94"/>
      <c r="AG315" s="377"/>
      <c r="AH315" s="377"/>
      <c r="AI315" s="377"/>
      <c r="AJ315" s="381"/>
    </row>
    <row r="316" spans="1:36" x14ac:dyDescent="0.25">
      <c r="A316" s="130">
        <f t="shared" si="20"/>
        <v>2005</v>
      </c>
      <c r="B316" s="130">
        <f t="shared" si="21"/>
        <v>12</v>
      </c>
      <c r="C316" s="329">
        <v>1.9909492409615099</v>
      </c>
      <c r="D316" s="94">
        <f>AVERAGE(C305:C316)</f>
        <v>1.9585036944762566</v>
      </c>
      <c r="E316" s="94">
        <v>282.17376002662502</v>
      </c>
      <c r="F316" s="94">
        <f>AVERAGE(E305:E316)</f>
        <v>273.7120924640347</v>
      </c>
      <c r="G316" s="94">
        <v>7344.59333484325</v>
      </c>
      <c r="H316" s="94">
        <v>7909.2944455767802</v>
      </c>
      <c r="I316" s="94">
        <f>AVERAGE(H305:H316)</f>
        <v>7803.3001964236</v>
      </c>
      <c r="J316" s="94">
        <v>652490.70162489696</v>
      </c>
      <c r="K316" s="94">
        <v>40.395772544256801</v>
      </c>
      <c r="L316" s="94">
        <v>14490.6605378072</v>
      </c>
      <c r="M316" s="94">
        <f>AVERAGE(L305:L316)</f>
        <v>14272.427957657701</v>
      </c>
      <c r="N316" s="94">
        <v>234.48937015018601</v>
      </c>
      <c r="O316" s="94">
        <v>1.9424009703401</v>
      </c>
      <c r="P316" s="94">
        <v>729437.44024891104</v>
      </c>
      <c r="Q316" s="94">
        <f>AVERAGE(P305:P316)</f>
        <v>705328.35703229485</v>
      </c>
      <c r="R316" s="377">
        <f>AVERAGE(K305:K316)</f>
        <v>39.389429435334563</v>
      </c>
      <c r="S316" s="94">
        <v>475.11690239598403</v>
      </c>
      <c r="T316" s="94">
        <v>270.22978674708702</v>
      </c>
      <c r="U316" s="94">
        <v>254023.026752203</v>
      </c>
      <c r="V316" s="94">
        <v>99.608660798847296</v>
      </c>
      <c r="W316" s="94">
        <v>196.509992876474</v>
      </c>
      <c r="X316" s="94">
        <v>792954.62523051398</v>
      </c>
      <c r="Y316" s="94">
        <v>7982.6752444104004</v>
      </c>
      <c r="Z316" s="94">
        <v>39962.3260354265</v>
      </c>
      <c r="AA316" s="94">
        <v>98.084747720318305</v>
      </c>
      <c r="AB316" s="94">
        <v>98.441827930010902</v>
      </c>
      <c r="AC316" s="94">
        <v>78.684541850010206</v>
      </c>
      <c r="AD316" s="94">
        <v>3.3474394348838401</v>
      </c>
      <c r="AE316" s="94">
        <f>AVERAGE(AD305:AD316)</f>
        <v>3.7381360436046251</v>
      </c>
      <c r="AF316" s="94">
        <f>AVERAGE(X305:X316)</f>
        <v>776234.43024580972</v>
      </c>
      <c r="AG316" s="377">
        <f>AVERAGE(O305:O316)</f>
        <v>1.7981524079511242</v>
      </c>
      <c r="AH316" s="377">
        <f>AVERAGE(S305:S316)</f>
        <v>544.37349480169098</v>
      </c>
      <c r="AI316" s="377">
        <f>AVERAGE(U305:U316)</f>
        <v>244161.51521679084</v>
      </c>
      <c r="AJ316" s="381">
        <f>AVERAGE(G305:G316)</f>
        <v>7294.8324474220681</v>
      </c>
    </row>
    <row r="317" spans="1:36" x14ac:dyDescent="0.25">
      <c r="A317" s="130">
        <f>A305+1</f>
        <v>2006</v>
      </c>
      <c r="B317" s="130">
        <f>B305</f>
        <v>1</v>
      </c>
      <c r="C317" s="329">
        <v>1.9946666666670001</v>
      </c>
      <c r="D317" s="94"/>
      <c r="E317" s="94">
        <v>271.328087688479</v>
      </c>
      <c r="F317" s="94"/>
      <c r="G317" s="94">
        <v>7353.6865234375</v>
      </c>
      <c r="H317" s="94">
        <v>7925.4333333333298</v>
      </c>
      <c r="I317" s="94"/>
      <c r="J317" s="94">
        <v>658978.74243911705</v>
      </c>
      <c r="K317" s="94">
        <v>40.751910941729903</v>
      </c>
      <c r="L317" s="94">
        <v>14546.4</v>
      </c>
      <c r="M317" s="94"/>
      <c r="N317" s="94">
        <v>238.566666666667</v>
      </c>
      <c r="O317" s="94">
        <v>1.942333333333</v>
      </c>
      <c r="P317" s="94">
        <v>737006.514005751</v>
      </c>
      <c r="Q317" s="94"/>
      <c r="R317" s="377"/>
      <c r="S317" s="94">
        <v>462.8</v>
      </c>
      <c r="T317" s="94">
        <v>271.65031531890901</v>
      </c>
      <c r="U317" s="94">
        <v>257037.31810993899</v>
      </c>
      <c r="V317" s="94">
        <v>99.884044609886303</v>
      </c>
      <c r="W317" s="94">
        <v>197.243781544044</v>
      </c>
      <c r="X317" s="94">
        <v>795548.73555494996</v>
      </c>
      <c r="Y317" s="94">
        <v>8096.6357413566602</v>
      </c>
      <c r="Z317" s="94">
        <v>40413.858169668099</v>
      </c>
      <c r="AA317" s="94">
        <v>98.222265278783098</v>
      </c>
      <c r="AB317" s="94">
        <v>98.692312349430594</v>
      </c>
      <c r="AC317" s="94">
        <v>78.718199999999996</v>
      </c>
      <c r="AD317" s="94">
        <v>3.30019505700619</v>
      </c>
      <c r="AE317" s="94"/>
      <c r="AF317" s="94"/>
      <c r="AG317" s="377"/>
      <c r="AH317" s="377"/>
      <c r="AI317" s="377"/>
      <c r="AJ317" s="381"/>
    </row>
    <row r="318" spans="1:36" x14ac:dyDescent="0.25">
      <c r="A318" s="130">
        <f t="shared" si="20"/>
        <v>2006</v>
      </c>
      <c r="B318" s="130">
        <f t="shared" si="21"/>
        <v>2</v>
      </c>
      <c r="C318" s="329">
        <v>1.99954685052201</v>
      </c>
      <c r="D318" s="94"/>
      <c r="E318" s="94">
        <v>253.04678304136101</v>
      </c>
      <c r="F318" s="94"/>
      <c r="G318" s="94">
        <v>7363.6318243379701</v>
      </c>
      <c r="H318" s="94">
        <v>7942.6753827228004</v>
      </c>
      <c r="I318" s="94"/>
      <c r="J318" s="94">
        <v>661575.44908159995</v>
      </c>
      <c r="K318" s="94">
        <v>40.853196221927902</v>
      </c>
      <c r="L318" s="94">
        <v>14578.8651259915</v>
      </c>
      <c r="M318" s="94"/>
      <c r="N318" s="94">
        <v>254.233736164112</v>
      </c>
      <c r="O318" s="94">
        <v>1.94922980526148</v>
      </c>
      <c r="P318" s="94">
        <v>740046.55518956506</v>
      </c>
      <c r="Q318" s="94"/>
      <c r="R318" s="377"/>
      <c r="S318" s="94">
        <v>449.62953696930299</v>
      </c>
      <c r="T318" s="94">
        <v>258.00456608033602</v>
      </c>
      <c r="U318" s="94">
        <v>257994.080269322</v>
      </c>
      <c r="V318" s="94">
        <v>100.02730633096</v>
      </c>
      <c r="W318" s="94">
        <v>197.78857546122799</v>
      </c>
      <c r="X318" s="94">
        <v>797439.10447052505</v>
      </c>
      <c r="Y318" s="94">
        <v>8108.8951639594698</v>
      </c>
      <c r="Z318" s="94">
        <v>40697.008579564303</v>
      </c>
      <c r="AA318" s="94">
        <v>98.076431051224603</v>
      </c>
      <c r="AB318" s="94">
        <v>98.874388983459298</v>
      </c>
      <c r="AC318" s="94">
        <v>78.685439619712497</v>
      </c>
      <c r="AD318" s="94">
        <v>3.2849983358127801</v>
      </c>
      <c r="AE318" s="94"/>
      <c r="AF318" s="94"/>
      <c r="AG318" s="377"/>
      <c r="AH318" s="377"/>
      <c r="AI318" s="377"/>
      <c r="AJ318" s="381"/>
    </row>
    <row r="319" spans="1:36" x14ac:dyDescent="0.25">
      <c r="A319" s="130">
        <f t="shared" si="20"/>
        <v>2006</v>
      </c>
      <c r="B319" s="130">
        <f t="shared" si="21"/>
        <v>3</v>
      </c>
      <c r="C319" s="329">
        <v>2.00512336173884</v>
      </c>
      <c r="D319" s="94"/>
      <c r="E319" s="94">
        <v>233.712028396656</v>
      </c>
      <c r="F319" s="94"/>
      <c r="G319" s="94">
        <v>7372.1862352921498</v>
      </c>
      <c r="H319" s="94">
        <v>7958.4471555587697</v>
      </c>
      <c r="I319" s="94"/>
      <c r="J319" s="94">
        <v>661444.26220852905</v>
      </c>
      <c r="K319" s="94">
        <v>40.786400793966202</v>
      </c>
      <c r="L319" s="94">
        <v>14590.7518269147</v>
      </c>
      <c r="M319" s="94"/>
      <c r="N319" s="94">
        <v>273.23764649868599</v>
      </c>
      <c r="O319" s="94">
        <v>1.9642579815011401</v>
      </c>
      <c r="P319" s="94">
        <v>739912.15904034604</v>
      </c>
      <c r="Q319" s="94"/>
      <c r="R319" s="377"/>
      <c r="S319" s="94">
        <v>436.63880570468098</v>
      </c>
      <c r="T319" s="94">
        <v>237.470119833317</v>
      </c>
      <c r="U319" s="94">
        <v>257683.28580894199</v>
      </c>
      <c r="V319" s="94">
        <v>100.074362778864</v>
      </c>
      <c r="W319" s="94">
        <v>198.20841658134199</v>
      </c>
      <c r="X319" s="94">
        <v>798566.30358153803</v>
      </c>
      <c r="Y319" s="94">
        <v>8058.9504991039603</v>
      </c>
      <c r="Z319" s="94">
        <v>40833.951767700899</v>
      </c>
      <c r="AA319" s="94">
        <v>97.825398203633</v>
      </c>
      <c r="AB319" s="94">
        <v>98.994381395486101</v>
      </c>
      <c r="AC319" s="94">
        <v>78.620995001522502</v>
      </c>
      <c r="AD319" s="94">
        <v>3.2912969055535699</v>
      </c>
      <c r="AE319" s="94"/>
      <c r="AF319" s="94"/>
      <c r="AG319" s="377"/>
      <c r="AH319" s="377"/>
      <c r="AI319" s="377"/>
      <c r="AJ319" s="381"/>
    </row>
    <row r="320" spans="1:36" x14ac:dyDescent="0.25">
      <c r="A320" s="130">
        <f t="shared" si="20"/>
        <v>2006</v>
      </c>
      <c r="B320" s="130">
        <f t="shared" si="21"/>
        <v>4</v>
      </c>
      <c r="C320" s="329">
        <v>2.0126666666670001</v>
      </c>
      <c r="D320" s="94"/>
      <c r="E320" s="94">
        <v>214.240178612585</v>
      </c>
      <c r="F320" s="94"/>
      <c r="G320" s="94">
        <v>7379.509</v>
      </c>
      <c r="H320" s="94">
        <v>7975.2333333333299</v>
      </c>
      <c r="I320" s="94"/>
      <c r="J320" s="94">
        <v>660310.48239488399</v>
      </c>
      <c r="K320" s="94">
        <v>40.657330262586498</v>
      </c>
      <c r="L320" s="94">
        <v>14591.6</v>
      </c>
      <c r="M320" s="94"/>
      <c r="N320" s="94">
        <v>291.89999999999998</v>
      </c>
      <c r="O320" s="94">
        <v>1.993666666667</v>
      </c>
      <c r="P320" s="94">
        <v>738621.31230710703</v>
      </c>
      <c r="Q320" s="94"/>
      <c r="R320" s="377"/>
      <c r="S320" s="94">
        <v>420.8</v>
      </c>
      <c r="T320" s="94">
        <v>214.51184432337001</v>
      </c>
      <c r="U320" s="94">
        <v>257152.13162358999</v>
      </c>
      <c r="V320" s="94">
        <v>100.088569770958</v>
      </c>
      <c r="W320" s="94">
        <v>198.742189247212</v>
      </c>
      <c r="X320" s="94">
        <v>799306.77258560399</v>
      </c>
      <c r="Y320" s="94">
        <v>7987.2546716487404</v>
      </c>
      <c r="Z320" s="94">
        <v>40921.323114573097</v>
      </c>
      <c r="AA320" s="94">
        <v>97.623474779082201</v>
      </c>
      <c r="AB320" s="94">
        <v>99.073736537242397</v>
      </c>
      <c r="AC320" s="94">
        <v>78.538833333333002</v>
      </c>
      <c r="AD320" s="94">
        <v>3.3069398849546801</v>
      </c>
      <c r="AE320" s="94"/>
      <c r="AF320" s="94"/>
      <c r="AG320" s="377"/>
      <c r="AH320" s="377"/>
      <c r="AI320" s="377"/>
      <c r="AJ320" s="381"/>
    </row>
    <row r="321" spans="1:36" x14ac:dyDescent="0.25">
      <c r="A321" s="130">
        <f t="shared" si="20"/>
        <v>2006</v>
      </c>
      <c r="B321" s="130">
        <f t="shared" si="21"/>
        <v>5</v>
      </c>
      <c r="C321" s="329">
        <v>2.0209736094793098</v>
      </c>
      <c r="D321" s="94"/>
      <c r="E321" s="94">
        <v>200.97696146668</v>
      </c>
      <c r="F321" s="94"/>
      <c r="G321" s="94">
        <v>7383.3264234154003</v>
      </c>
      <c r="H321" s="94">
        <v>7989.9147364449</v>
      </c>
      <c r="I321" s="94"/>
      <c r="J321" s="94">
        <v>659732.93760251801</v>
      </c>
      <c r="K321" s="94">
        <v>40.578746886214603</v>
      </c>
      <c r="L321" s="94">
        <v>14587.5332181295</v>
      </c>
      <c r="M321" s="94"/>
      <c r="N321" s="94">
        <v>301.22732235677802</v>
      </c>
      <c r="O321" s="94">
        <v>2.03329702871061</v>
      </c>
      <c r="P321" s="94">
        <v>737980.60111851199</v>
      </c>
      <c r="Q321" s="94"/>
      <c r="R321" s="377"/>
      <c r="S321" s="94">
        <v>404.09619036118102</v>
      </c>
      <c r="T321" s="94">
        <v>198.823959364942</v>
      </c>
      <c r="U321" s="94">
        <v>257299.95505081501</v>
      </c>
      <c r="V321" s="94">
        <v>100.10549750589399</v>
      </c>
      <c r="W321" s="94">
        <v>199.40971535103901</v>
      </c>
      <c r="X321" s="94">
        <v>799695.11216379597</v>
      </c>
      <c r="Y321" s="94">
        <v>7940.4774368103799</v>
      </c>
      <c r="Z321" s="94">
        <v>41006.772251009803</v>
      </c>
      <c r="AA321" s="94">
        <v>97.661335888398099</v>
      </c>
      <c r="AB321" s="94">
        <v>99.095996919791006</v>
      </c>
      <c r="AC321" s="94">
        <v>78.470000161487306</v>
      </c>
      <c r="AD321" s="94">
        <v>3.3202654117231298</v>
      </c>
      <c r="AE321" s="94"/>
      <c r="AF321" s="94"/>
      <c r="AG321" s="377"/>
      <c r="AH321" s="377"/>
      <c r="AI321" s="377"/>
      <c r="AJ321" s="381"/>
    </row>
    <row r="322" spans="1:36" x14ac:dyDescent="0.25">
      <c r="A322" s="130">
        <f t="shared" si="20"/>
        <v>2006</v>
      </c>
      <c r="B322" s="130">
        <f t="shared" si="21"/>
        <v>6</v>
      </c>
      <c r="C322" s="329">
        <v>2.0283399634158301</v>
      </c>
      <c r="D322" s="94"/>
      <c r="E322" s="94">
        <v>191.11726785792601</v>
      </c>
      <c r="F322" s="94"/>
      <c r="G322" s="94">
        <v>7384.98831560897</v>
      </c>
      <c r="H322" s="94">
        <v>8002.5137511107296</v>
      </c>
      <c r="I322" s="94"/>
      <c r="J322" s="94">
        <v>660318.67190899595</v>
      </c>
      <c r="K322" s="94">
        <v>40.5795683465415</v>
      </c>
      <c r="L322" s="94">
        <v>14588.4070988767</v>
      </c>
      <c r="M322" s="94"/>
      <c r="N322" s="94">
        <v>300.67054283195802</v>
      </c>
      <c r="O322" s="94">
        <v>2.0644091996037002</v>
      </c>
      <c r="P322" s="94">
        <v>738647.44378938002</v>
      </c>
      <c r="Q322" s="94"/>
      <c r="R322" s="377"/>
      <c r="S322" s="94">
        <v>386.878373341962</v>
      </c>
      <c r="T322" s="94">
        <v>187.95496587075399</v>
      </c>
      <c r="U322" s="94">
        <v>257962.63664426</v>
      </c>
      <c r="V322" s="94">
        <v>100.120534901361</v>
      </c>
      <c r="W322" s="94">
        <v>200.063867177801</v>
      </c>
      <c r="X322" s="94">
        <v>800145.76677017903</v>
      </c>
      <c r="Y322" s="94">
        <v>7907.6212803179296</v>
      </c>
      <c r="Z322" s="94">
        <v>41159.618779265496</v>
      </c>
      <c r="AA322" s="94">
        <v>97.9015019172856</v>
      </c>
      <c r="AB322" s="94">
        <v>99.075272025328402</v>
      </c>
      <c r="AC322" s="94">
        <v>78.407293203386004</v>
      </c>
      <c r="AD322" s="94">
        <v>3.3332232250094398</v>
      </c>
      <c r="AE322" s="94"/>
      <c r="AF322" s="94"/>
      <c r="AG322" s="377"/>
      <c r="AH322" s="377"/>
      <c r="AI322" s="377"/>
      <c r="AJ322" s="381"/>
    </row>
    <row r="323" spans="1:36" x14ac:dyDescent="0.25">
      <c r="A323" s="130">
        <f t="shared" si="20"/>
        <v>2006</v>
      </c>
      <c r="B323" s="130">
        <f t="shared" si="21"/>
        <v>7</v>
      </c>
      <c r="C323" s="329">
        <v>2.0316666666669998</v>
      </c>
      <c r="D323" s="94"/>
      <c r="E323" s="94">
        <v>182.02095898911</v>
      </c>
      <c r="F323" s="94"/>
      <c r="G323" s="94">
        <v>7386.00244140625</v>
      </c>
      <c r="H323" s="94">
        <v>8011.3</v>
      </c>
      <c r="I323" s="94"/>
      <c r="J323" s="94">
        <v>662408.987411496</v>
      </c>
      <c r="K323" s="94">
        <v>40.674083984996301</v>
      </c>
      <c r="L323" s="94">
        <v>14604.4</v>
      </c>
      <c r="M323" s="94"/>
      <c r="N323" s="94">
        <v>290.53333333333302</v>
      </c>
      <c r="O323" s="94">
        <v>2.0596666666669998</v>
      </c>
      <c r="P323" s="94">
        <v>740959.63142926095</v>
      </c>
      <c r="Q323" s="94"/>
      <c r="R323" s="377"/>
      <c r="S323" s="94">
        <v>372</v>
      </c>
      <c r="T323" s="94">
        <v>179.12947252407301</v>
      </c>
      <c r="U323" s="94">
        <v>258663.66201446901</v>
      </c>
      <c r="V323" s="94">
        <v>100.11494690179001</v>
      </c>
      <c r="W323" s="94">
        <v>200.40997935975301</v>
      </c>
      <c r="X323" s="94">
        <v>801050.24782643304</v>
      </c>
      <c r="Y323" s="94">
        <v>7871.0125016229103</v>
      </c>
      <c r="Z323" s="94">
        <v>41429.420740311398</v>
      </c>
      <c r="AA323" s="94">
        <v>98.238773981466807</v>
      </c>
      <c r="AB323" s="94">
        <v>99.028373099631295</v>
      </c>
      <c r="AC323" s="94">
        <v>78.345933333332994</v>
      </c>
      <c r="AD323" s="94">
        <v>3.3490252826284399</v>
      </c>
      <c r="AE323" s="94"/>
      <c r="AF323" s="94"/>
      <c r="AG323" s="377"/>
      <c r="AH323" s="377"/>
      <c r="AI323" s="377"/>
      <c r="AJ323" s="381"/>
    </row>
    <row r="324" spans="1:36" x14ac:dyDescent="0.25">
      <c r="A324" s="130">
        <f t="shared" si="20"/>
        <v>2006</v>
      </c>
      <c r="B324" s="130">
        <f t="shared" si="21"/>
        <v>8</v>
      </c>
      <c r="C324" s="329">
        <v>2.0296525975329001</v>
      </c>
      <c r="D324" s="94"/>
      <c r="E324" s="94">
        <v>170.51653638248499</v>
      </c>
      <c r="F324" s="94"/>
      <c r="G324" s="94">
        <v>7387.7548680017399</v>
      </c>
      <c r="H324" s="94">
        <v>8016.5195582179804</v>
      </c>
      <c r="I324" s="94"/>
      <c r="J324" s="94">
        <v>666198.01109628903</v>
      </c>
      <c r="K324" s="94">
        <v>40.8658315045652</v>
      </c>
      <c r="L324" s="94">
        <v>14642.163202968701</v>
      </c>
      <c r="M324" s="94"/>
      <c r="N324" s="94">
        <v>271.54934671941101</v>
      </c>
      <c r="O324" s="94">
        <v>2.00375010915339</v>
      </c>
      <c r="P324" s="94">
        <v>745117.99677080498</v>
      </c>
      <c r="Q324" s="94"/>
      <c r="R324" s="377"/>
      <c r="S324" s="94">
        <v>359.61308162352401</v>
      </c>
      <c r="T324" s="94">
        <v>168.93580929978401</v>
      </c>
      <c r="U324" s="94">
        <v>259099.247159472</v>
      </c>
      <c r="V324" s="94">
        <v>100.07745862153701</v>
      </c>
      <c r="W324" s="94">
        <v>200.31597531581201</v>
      </c>
      <c r="X324" s="94">
        <v>802692.939011393</v>
      </c>
      <c r="Y324" s="94">
        <v>7816.2545652312801</v>
      </c>
      <c r="Z324" s="94">
        <v>41862.047596340097</v>
      </c>
      <c r="AA324" s="94">
        <v>98.616143641549002</v>
      </c>
      <c r="AB324" s="94">
        <v>98.966795443798105</v>
      </c>
      <c r="AC324" s="94">
        <v>78.277671659004298</v>
      </c>
      <c r="AD324" s="94">
        <v>3.3714784027219298</v>
      </c>
      <c r="AE324" s="94"/>
      <c r="AF324" s="94"/>
      <c r="AG324" s="377"/>
      <c r="AH324" s="377"/>
      <c r="AI324" s="377"/>
      <c r="AJ324" s="381"/>
    </row>
    <row r="325" spans="1:36" x14ac:dyDescent="0.25">
      <c r="A325" s="130">
        <f t="shared" si="20"/>
        <v>2006</v>
      </c>
      <c r="B325" s="130">
        <f t="shared" si="21"/>
        <v>9</v>
      </c>
      <c r="C325" s="329">
        <v>2.0253823506263502</v>
      </c>
      <c r="D325" s="94"/>
      <c r="E325" s="94">
        <v>157.66778300329301</v>
      </c>
      <c r="F325" s="94"/>
      <c r="G325" s="94">
        <v>7390.1007164153298</v>
      </c>
      <c r="H325" s="94">
        <v>8019.9262107506001</v>
      </c>
      <c r="I325" s="94"/>
      <c r="J325" s="94">
        <v>670344.59110941202</v>
      </c>
      <c r="K325" s="94">
        <v>41.079989444915803</v>
      </c>
      <c r="L325" s="94">
        <v>14686.927749796099</v>
      </c>
      <c r="M325" s="94"/>
      <c r="N325" s="94">
        <v>249.831535182658</v>
      </c>
      <c r="O325" s="94">
        <v>1.92618872536404</v>
      </c>
      <c r="P325" s="94">
        <v>749728.85637320497</v>
      </c>
      <c r="Q325" s="94"/>
      <c r="R325" s="377"/>
      <c r="S325" s="94">
        <v>348.74098934382602</v>
      </c>
      <c r="T325" s="94">
        <v>157.98916421922701</v>
      </c>
      <c r="U325" s="94">
        <v>259292.163554853</v>
      </c>
      <c r="V325" s="94">
        <v>100.02703006732401</v>
      </c>
      <c r="W325" s="94">
        <v>200.03603313058599</v>
      </c>
      <c r="X325" s="94">
        <v>804428.93033295998</v>
      </c>
      <c r="Y325" s="94">
        <v>7766.7405028788298</v>
      </c>
      <c r="Z325" s="94">
        <v>42343.721369219696</v>
      </c>
      <c r="AA325" s="94">
        <v>98.998458183156501</v>
      </c>
      <c r="AB325" s="94">
        <v>98.900624448448497</v>
      </c>
      <c r="AC325" s="94">
        <v>78.220325031138898</v>
      </c>
      <c r="AD325" s="94">
        <v>3.3971011288392301</v>
      </c>
      <c r="AE325" s="94"/>
      <c r="AF325" s="94"/>
      <c r="AG325" s="377"/>
      <c r="AH325" s="377"/>
      <c r="AI325" s="377"/>
      <c r="AJ325" s="381"/>
    </row>
    <row r="326" spans="1:36" x14ac:dyDescent="0.25">
      <c r="A326" s="130">
        <f t="shared" si="20"/>
        <v>2006</v>
      </c>
      <c r="B326" s="130">
        <f t="shared" si="21"/>
        <v>10</v>
      </c>
      <c r="C326" s="329">
        <v>2.0233333333329999</v>
      </c>
      <c r="D326" s="94"/>
      <c r="E326" s="94">
        <v>145.48778285711401</v>
      </c>
      <c r="F326" s="94"/>
      <c r="G326" s="94">
        <v>7392.4849999999997</v>
      </c>
      <c r="H326" s="94">
        <v>8024.0666666666702</v>
      </c>
      <c r="I326" s="94"/>
      <c r="J326" s="94">
        <v>673152.52277074696</v>
      </c>
      <c r="K326" s="94">
        <v>41.2227839901715</v>
      </c>
      <c r="L326" s="94">
        <v>14718.4</v>
      </c>
      <c r="M326" s="94"/>
      <c r="N326" s="94">
        <v>232.86666666666699</v>
      </c>
      <c r="O326" s="94">
        <v>1.8696666666670001</v>
      </c>
      <c r="P326" s="94">
        <v>753022.36425755604</v>
      </c>
      <c r="Q326" s="94"/>
      <c r="R326" s="377"/>
      <c r="S326" s="94">
        <v>337.6</v>
      </c>
      <c r="T326" s="94">
        <v>147.73401706798799</v>
      </c>
      <c r="U326" s="94">
        <v>259389.253536615</v>
      </c>
      <c r="V326" s="94">
        <v>99.991216630096304</v>
      </c>
      <c r="W326" s="94">
        <v>199.94654921569099</v>
      </c>
      <c r="X326" s="94">
        <v>805406.24403301405</v>
      </c>
      <c r="Y326" s="94">
        <v>7753.0970853716799</v>
      </c>
      <c r="Z326" s="94">
        <v>42723.397975447398</v>
      </c>
      <c r="AA326" s="94">
        <v>99.3628196116087</v>
      </c>
      <c r="AB326" s="94">
        <v>98.839134265177293</v>
      </c>
      <c r="AC326" s="94">
        <v>78.194900000000004</v>
      </c>
      <c r="AD326" s="94">
        <v>3.4206690592747901</v>
      </c>
      <c r="AE326" s="94"/>
      <c r="AF326" s="94"/>
      <c r="AG326" s="377"/>
      <c r="AH326" s="377"/>
      <c r="AI326" s="377"/>
      <c r="AJ326" s="381"/>
    </row>
    <row r="327" spans="1:36" x14ac:dyDescent="0.25">
      <c r="A327" s="130">
        <f t="shared" si="20"/>
        <v>2006</v>
      </c>
      <c r="B327" s="130">
        <f t="shared" si="21"/>
        <v>11</v>
      </c>
      <c r="C327" s="329">
        <v>2.0266007596853801</v>
      </c>
      <c r="D327" s="94"/>
      <c r="E327" s="94">
        <v>134.53777419280701</v>
      </c>
      <c r="F327" s="94"/>
      <c r="G327" s="94">
        <v>7394.7178059416701</v>
      </c>
      <c r="H327" s="94">
        <v>8030.9408239324002</v>
      </c>
      <c r="I327" s="94"/>
      <c r="J327" s="94">
        <v>673719.11621989601</v>
      </c>
      <c r="K327" s="94">
        <v>41.242392187519101</v>
      </c>
      <c r="L327" s="94">
        <v>14726.230215346201</v>
      </c>
      <c r="M327" s="94"/>
      <c r="N327" s="94">
        <v>225.23482616569001</v>
      </c>
      <c r="O327" s="94">
        <v>1.8606648426911001</v>
      </c>
      <c r="P327" s="94">
        <v>754073.42025875999</v>
      </c>
      <c r="Q327" s="94"/>
      <c r="R327" s="377"/>
      <c r="S327" s="94">
        <v>324.11979343252699</v>
      </c>
      <c r="T327" s="94">
        <v>138.39444067572799</v>
      </c>
      <c r="U327" s="94">
        <v>259525.84117391999</v>
      </c>
      <c r="V327" s="94">
        <v>99.992586629151901</v>
      </c>
      <c r="W327" s="94">
        <v>200.31717997085201</v>
      </c>
      <c r="X327" s="94">
        <v>805172.83225449501</v>
      </c>
      <c r="Y327" s="94">
        <v>7791.8125730022903</v>
      </c>
      <c r="Z327" s="94">
        <v>42948.897841202699</v>
      </c>
      <c r="AA327" s="94">
        <v>99.726537390183694</v>
      </c>
      <c r="AB327" s="94">
        <v>98.799484049683102</v>
      </c>
      <c r="AC327" s="94">
        <v>78.218580432057806</v>
      </c>
      <c r="AD327" s="94">
        <v>3.4418255110998</v>
      </c>
      <c r="AE327" s="94"/>
      <c r="AF327" s="94"/>
      <c r="AG327" s="377"/>
      <c r="AH327" s="377"/>
      <c r="AI327" s="377"/>
      <c r="AJ327" s="381"/>
    </row>
    <row r="328" spans="1:36" x14ac:dyDescent="0.25">
      <c r="A328" s="130">
        <f t="shared" si="20"/>
        <v>2006</v>
      </c>
      <c r="B328" s="130">
        <f t="shared" si="21"/>
        <v>12</v>
      </c>
      <c r="C328" s="329">
        <v>2.03381593270253</v>
      </c>
      <c r="D328" s="94">
        <f>AVERAGE(C317:C328)</f>
        <v>2.0193140632530961</v>
      </c>
      <c r="E328" s="94">
        <v>126.04809893946501</v>
      </c>
      <c r="F328" s="94">
        <f>AVERAGE(E317:E328)</f>
        <v>190.05835345233007</v>
      </c>
      <c r="G328" s="94">
        <v>7396.7574064568598</v>
      </c>
      <c r="H328" s="94">
        <v>8038.2837334632604</v>
      </c>
      <c r="I328" s="94">
        <f>AVERAGE(H317:H328)</f>
        <v>7994.6045571278983</v>
      </c>
      <c r="J328" s="94">
        <v>672853.67262460897</v>
      </c>
      <c r="K328" s="94">
        <v>41.1805984244291</v>
      </c>
      <c r="L328" s="94">
        <v>14722.904192363299</v>
      </c>
      <c r="M328" s="94">
        <f>AVERAGE(L317:L328)</f>
        <v>14632.048552532224</v>
      </c>
      <c r="N328" s="94">
        <v>228.54979364692801</v>
      </c>
      <c r="O328" s="94">
        <v>1.89070257943536</v>
      </c>
      <c r="P328" s="94">
        <v>753611.88723874197</v>
      </c>
      <c r="Q328" s="94">
        <f>AVERAGE(P317:P328)</f>
        <v>744060.72848158248</v>
      </c>
      <c r="R328" s="377">
        <f>AVERAGE(K317:K328)</f>
        <v>40.872736082463632</v>
      </c>
      <c r="S328" s="94">
        <v>310.89182538516297</v>
      </c>
      <c r="T328" s="94">
        <v>130.76091591795401</v>
      </c>
      <c r="U328" s="94">
        <v>259751.937674049</v>
      </c>
      <c r="V328" s="94">
        <v>100.05047946165899</v>
      </c>
      <c r="W328" s="94">
        <v>201.03460963911601</v>
      </c>
      <c r="X328" s="94">
        <v>804369.18292785296</v>
      </c>
      <c r="Y328" s="94">
        <v>7849.1258702403902</v>
      </c>
      <c r="Z328" s="94">
        <v>43155.474605785697</v>
      </c>
      <c r="AA328" s="94">
        <v>100.07321944463099</v>
      </c>
      <c r="AB328" s="94">
        <v>98.857153551100097</v>
      </c>
      <c r="AC328" s="94">
        <v>78.302483340780498</v>
      </c>
      <c r="AD328" s="94">
        <v>3.4665263680536702</v>
      </c>
      <c r="AE328" s="94">
        <f>AVERAGE(AD317:AD328)</f>
        <v>3.3569620477231381</v>
      </c>
      <c r="AF328" s="94">
        <f>AVERAGE(X317:X328)</f>
        <v>801151.84762606164</v>
      </c>
      <c r="AG328" s="377">
        <f>AVERAGE(O317:O328)</f>
        <v>1.9631528004212351</v>
      </c>
      <c r="AH328" s="377">
        <f>AVERAGE(S317:S328)</f>
        <v>384.48404968018059</v>
      </c>
      <c r="AI328" s="377">
        <f>AVERAGE(U317:U328)</f>
        <v>258404.2927183538</v>
      </c>
      <c r="AJ328" s="381">
        <f>AVERAGE(G317:G328)</f>
        <v>7382.0955466928208</v>
      </c>
    </row>
    <row r="329" spans="1:36" x14ac:dyDescent="0.25">
      <c r="A329" s="130">
        <f>A317+1</f>
        <v>2007</v>
      </c>
      <c r="B329" s="130">
        <f>B317</f>
        <v>1</v>
      </c>
      <c r="C329" s="329">
        <v>2.0431699999999999</v>
      </c>
      <c r="D329" s="94"/>
      <c r="E329" s="94">
        <v>119.799201130507</v>
      </c>
      <c r="F329" s="94"/>
      <c r="G329" s="94">
        <v>7398.95751953125</v>
      </c>
      <c r="H329" s="94">
        <v>8043.8</v>
      </c>
      <c r="I329" s="94"/>
      <c r="J329" s="94">
        <v>671862.14417552797</v>
      </c>
      <c r="K329" s="94">
        <v>41.104113865819102</v>
      </c>
      <c r="L329" s="94">
        <v>14728.1</v>
      </c>
      <c r="M329" s="94"/>
      <c r="N329" s="94">
        <v>243.1</v>
      </c>
      <c r="O329" s="94">
        <v>1.942656666667</v>
      </c>
      <c r="P329" s="94">
        <v>752921.390257366</v>
      </c>
      <c r="Q329" s="94"/>
      <c r="R329" s="377"/>
      <c r="S329" s="94">
        <v>299.59329842928599</v>
      </c>
      <c r="T329" s="94">
        <v>124.34783880863201</v>
      </c>
      <c r="U329" s="94">
        <v>260127.675720361</v>
      </c>
      <c r="V329" s="94">
        <v>100.18791728357201</v>
      </c>
      <c r="W329" s="94">
        <v>201.96351626084899</v>
      </c>
      <c r="X329" s="94">
        <v>803879.79969268397</v>
      </c>
      <c r="Y329" s="94">
        <v>7884.02255906765</v>
      </c>
      <c r="Z329" s="94">
        <v>43570.305620744199</v>
      </c>
      <c r="AA329" s="94">
        <v>100.436862836731</v>
      </c>
      <c r="AB329" s="94">
        <v>99.105525626139993</v>
      </c>
      <c r="AC329" s="94">
        <v>78.464033333333006</v>
      </c>
      <c r="AD329" s="94">
        <v>3.5063953081191999</v>
      </c>
      <c r="AE329" s="94"/>
      <c r="AF329" s="94"/>
      <c r="AG329" s="377"/>
      <c r="AH329" s="377"/>
      <c r="AI329" s="377"/>
      <c r="AJ329" s="381"/>
    </row>
    <row r="330" spans="1:36" x14ac:dyDescent="0.25">
      <c r="A330" s="130">
        <f t="shared" si="20"/>
        <v>2007</v>
      </c>
      <c r="B330" s="130">
        <f t="shared" si="21"/>
        <v>2</v>
      </c>
      <c r="C330" s="329">
        <v>2.0523997431924199</v>
      </c>
      <c r="D330" s="94"/>
      <c r="E330" s="94">
        <v>116.122817198474</v>
      </c>
      <c r="F330" s="94"/>
      <c r="G330" s="94">
        <v>7401.3701341973201</v>
      </c>
      <c r="H330" s="94">
        <v>8044.7809644744302</v>
      </c>
      <c r="I330" s="94"/>
      <c r="J330" s="94">
        <v>671843.33889986202</v>
      </c>
      <c r="K330" s="94">
        <v>41.070992656601099</v>
      </c>
      <c r="L330" s="94">
        <v>14756.595603168</v>
      </c>
      <c r="M330" s="94"/>
      <c r="N330" s="94">
        <v>267.23271555642401</v>
      </c>
      <c r="O330" s="94">
        <v>1.9980358364669899</v>
      </c>
      <c r="P330" s="94">
        <v>753050.15005941398</v>
      </c>
      <c r="Q330" s="94"/>
      <c r="R330" s="377"/>
      <c r="S330" s="94">
        <v>292.18952180995001</v>
      </c>
      <c r="T330" s="94">
        <v>119.279132930979</v>
      </c>
      <c r="U330" s="94">
        <v>260668.85590185801</v>
      </c>
      <c r="V330" s="94">
        <v>100.40014991420399</v>
      </c>
      <c r="W330" s="94">
        <v>202.922305719078</v>
      </c>
      <c r="X330" s="94">
        <v>804389.84096236096</v>
      </c>
      <c r="Y330" s="94">
        <v>7862.1781370363296</v>
      </c>
      <c r="Z330" s="94">
        <v>44311.410341931303</v>
      </c>
      <c r="AA330" s="94">
        <v>100.794932438499</v>
      </c>
      <c r="AB330" s="94">
        <v>99.582157183072695</v>
      </c>
      <c r="AC330" s="94">
        <v>78.695228269384401</v>
      </c>
      <c r="AD330" s="94">
        <v>3.5687867860439701</v>
      </c>
      <c r="AE330" s="94"/>
      <c r="AF330" s="94"/>
      <c r="AG330" s="377"/>
      <c r="AH330" s="377"/>
      <c r="AI330" s="377"/>
      <c r="AJ330" s="381"/>
    </row>
    <row r="331" spans="1:36" x14ac:dyDescent="0.25">
      <c r="A331" s="130">
        <f t="shared" si="20"/>
        <v>2007</v>
      </c>
      <c r="B331" s="130">
        <f t="shared" si="21"/>
        <v>3</v>
      </c>
      <c r="C331" s="329">
        <v>2.0598026430707801</v>
      </c>
      <c r="D331" s="94"/>
      <c r="E331" s="94">
        <v>113.885248210212</v>
      </c>
      <c r="F331" s="94"/>
      <c r="G331" s="94">
        <v>7403.4930879089297</v>
      </c>
      <c r="H331" s="94">
        <v>8041.0438960744696</v>
      </c>
      <c r="I331" s="94"/>
      <c r="J331" s="94">
        <v>672528.76317967603</v>
      </c>
      <c r="K331" s="94">
        <v>41.073647416969997</v>
      </c>
      <c r="L331" s="94">
        <v>14795.8170343149</v>
      </c>
      <c r="M331" s="94"/>
      <c r="N331" s="94">
        <v>289.916093778218</v>
      </c>
      <c r="O331" s="94">
        <v>2.0412907922916101</v>
      </c>
      <c r="P331" s="94">
        <v>753756.18830811896</v>
      </c>
      <c r="Q331" s="94"/>
      <c r="R331" s="377"/>
      <c r="S331" s="94">
        <v>286.42848195123202</v>
      </c>
      <c r="T331" s="94">
        <v>115.13941870437699</v>
      </c>
      <c r="U331" s="94">
        <v>261235.95709718601</v>
      </c>
      <c r="V331" s="94">
        <v>100.57513665700399</v>
      </c>
      <c r="W331" s="94">
        <v>203.762397231547</v>
      </c>
      <c r="X331" s="94">
        <v>805269.070680868</v>
      </c>
      <c r="Y331" s="94">
        <v>7811.3596227524404</v>
      </c>
      <c r="Z331" s="94">
        <v>45049.908143487199</v>
      </c>
      <c r="AA331" s="94">
        <v>101.03143303494799</v>
      </c>
      <c r="AB331" s="94">
        <v>100.05972283734501</v>
      </c>
      <c r="AC331" s="94">
        <v>78.897769545242994</v>
      </c>
      <c r="AD331" s="94">
        <v>3.6439456108411901</v>
      </c>
      <c r="AE331" s="94"/>
      <c r="AF331" s="94"/>
      <c r="AG331" s="377"/>
      <c r="AH331" s="377"/>
      <c r="AI331" s="377"/>
      <c r="AJ331" s="381"/>
    </row>
    <row r="332" spans="1:36" x14ac:dyDescent="0.25">
      <c r="A332" s="130">
        <f t="shared" si="20"/>
        <v>2007</v>
      </c>
      <c r="B332" s="130">
        <f t="shared" si="21"/>
        <v>4</v>
      </c>
      <c r="C332" s="329">
        <v>2.0663100000000001</v>
      </c>
      <c r="D332" s="94"/>
      <c r="E332" s="94">
        <v>111.03000606046299</v>
      </c>
      <c r="F332" s="94"/>
      <c r="G332" s="94">
        <v>7405.4189999999999</v>
      </c>
      <c r="H332" s="94">
        <v>8031.3666666666704</v>
      </c>
      <c r="I332" s="94"/>
      <c r="J332" s="94">
        <v>673618.07151612104</v>
      </c>
      <c r="K332" s="94">
        <v>41.0924158750231</v>
      </c>
      <c r="L332" s="94">
        <v>14841.5</v>
      </c>
      <c r="M332" s="94"/>
      <c r="N332" s="94">
        <v>306.16666666666703</v>
      </c>
      <c r="O332" s="94">
        <v>2.07247</v>
      </c>
      <c r="P332" s="94">
        <v>754779.00219071598</v>
      </c>
      <c r="Q332" s="94"/>
      <c r="R332" s="377"/>
      <c r="S332" s="94">
        <v>277.33333333335099</v>
      </c>
      <c r="T332" s="94">
        <v>110.077990396556</v>
      </c>
      <c r="U332" s="94">
        <v>261856.15481130601</v>
      </c>
      <c r="V332" s="94">
        <v>100.63827254544999</v>
      </c>
      <c r="W332" s="94">
        <v>204.630854896833</v>
      </c>
      <c r="X332" s="94">
        <v>805932.09102711198</v>
      </c>
      <c r="Y332" s="94">
        <v>7753.1531394334397</v>
      </c>
      <c r="Z332" s="94">
        <v>45619.391618770504</v>
      </c>
      <c r="AA332" s="94">
        <v>101.08505758035</v>
      </c>
      <c r="AB332" s="94">
        <v>100.423466648191</v>
      </c>
      <c r="AC332" s="94">
        <v>79.024266666667003</v>
      </c>
      <c r="AD332" s="94">
        <v>3.7452730796493499</v>
      </c>
      <c r="AE332" s="94"/>
      <c r="AF332" s="94"/>
      <c r="AG332" s="377"/>
      <c r="AH332" s="377"/>
      <c r="AI332" s="377"/>
      <c r="AJ332" s="381"/>
    </row>
    <row r="333" spans="1:36" x14ac:dyDescent="0.25">
      <c r="A333" s="130">
        <f t="shared" si="20"/>
        <v>2007</v>
      </c>
      <c r="B333" s="130">
        <f t="shared" si="21"/>
        <v>5</v>
      </c>
      <c r="C333" s="329">
        <v>2.0706586235949902</v>
      </c>
      <c r="D333" s="94"/>
      <c r="E333" s="94">
        <v>106.705151931378</v>
      </c>
      <c r="F333" s="94"/>
      <c r="G333" s="94">
        <v>7406.6143620291396</v>
      </c>
      <c r="H333" s="94">
        <v>8016.61984758777</v>
      </c>
      <c r="I333" s="94"/>
      <c r="J333" s="94">
        <v>674569.53304048895</v>
      </c>
      <c r="K333" s="94">
        <v>41.107151183949497</v>
      </c>
      <c r="L333" s="94">
        <v>14878.313767858401</v>
      </c>
      <c r="M333" s="94"/>
      <c r="N333" s="94">
        <v>306.47439399964401</v>
      </c>
      <c r="O333" s="94">
        <v>2.0811015046998</v>
      </c>
      <c r="P333" s="94">
        <v>755628.94691726204</v>
      </c>
      <c r="Q333" s="94"/>
      <c r="R333" s="377"/>
      <c r="S333" s="94">
        <v>263.42203709667598</v>
      </c>
      <c r="T333" s="94">
        <v>104.098371207596</v>
      </c>
      <c r="U333" s="94">
        <v>262382.06108518102</v>
      </c>
      <c r="V333" s="94">
        <v>100.49437755853801</v>
      </c>
      <c r="W333" s="94">
        <v>205.39257186943399</v>
      </c>
      <c r="X333" s="94">
        <v>805711.21480828198</v>
      </c>
      <c r="Y333" s="94">
        <v>7718.0756295089304</v>
      </c>
      <c r="Z333" s="94">
        <v>45696.8004233764</v>
      </c>
      <c r="AA333" s="94">
        <v>100.85818939312</v>
      </c>
      <c r="AB333" s="94">
        <v>100.46173952088</v>
      </c>
      <c r="AC333" s="94">
        <v>78.988654280929097</v>
      </c>
      <c r="AD333" s="94">
        <v>3.85855162466556</v>
      </c>
      <c r="AE333" s="94"/>
      <c r="AF333" s="94"/>
      <c r="AG333" s="377"/>
      <c r="AH333" s="377"/>
      <c r="AI333" s="377"/>
      <c r="AJ333" s="381"/>
    </row>
    <row r="334" spans="1:36" x14ac:dyDescent="0.25">
      <c r="A334" s="130">
        <f t="shared" ref="A334:A340" si="22">A322+1</f>
        <v>2007</v>
      </c>
      <c r="B334" s="130">
        <f t="shared" ref="B334:B340" si="23">B322</f>
        <v>6</v>
      </c>
      <c r="C334" s="329">
        <v>2.07452301596954</v>
      </c>
      <c r="D334" s="94"/>
      <c r="E334" s="94">
        <v>100.967591310011</v>
      </c>
      <c r="F334" s="94"/>
      <c r="G334" s="94">
        <v>7407.3888833438496</v>
      </c>
      <c r="H334" s="94">
        <v>7998.4610637892401</v>
      </c>
      <c r="I334" s="94"/>
      <c r="J334" s="94">
        <v>675022.83884179895</v>
      </c>
      <c r="K334" s="94">
        <v>41.1014678624582</v>
      </c>
      <c r="L334" s="94">
        <v>14910.6968364276</v>
      </c>
      <c r="M334" s="94"/>
      <c r="N334" s="94">
        <v>297.48784583361203</v>
      </c>
      <c r="O334" s="94">
        <v>2.08098023738245</v>
      </c>
      <c r="P334" s="94">
        <v>756067.95492720103</v>
      </c>
      <c r="Q334" s="94"/>
      <c r="R334" s="377"/>
      <c r="S334" s="94">
        <v>246.81587724042299</v>
      </c>
      <c r="T334" s="94">
        <v>97.654693836965507</v>
      </c>
      <c r="U334" s="94">
        <v>262891.77607292199</v>
      </c>
      <c r="V334" s="94">
        <v>100.210792939195</v>
      </c>
      <c r="W334" s="94">
        <v>206.146582874698</v>
      </c>
      <c r="X334" s="94">
        <v>804915.05985777604</v>
      </c>
      <c r="Y334" s="94">
        <v>7690.3875851186904</v>
      </c>
      <c r="Z334" s="94">
        <v>45455.726277029797</v>
      </c>
      <c r="AA334" s="94">
        <v>100.432917553911</v>
      </c>
      <c r="AB334" s="94">
        <v>100.300840601494</v>
      </c>
      <c r="AC334" s="94">
        <v>78.850677977175096</v>
      </c>
      <c r="AD334" s="94">
        <v>3.9872441365253302</v>
      </c>
      <c r="AE334" s="94"/>
      <c r="AF334" s="94"/>
      <c r="AG334" s="377"/>
      <c r="AH334" s="377"/>
      <c r="AI334" s="377"/>
      <c r="AJ334" s="381"/>
    </row>
    <row r="335" spans="1:36" x14ac:dyDescent="0.25">
      <c r="A335" s="130">
        <f t="shared" si="22"/>
        <v>2007</v>
      </c>
      <c r="B335" s="130">
        <f t="shared" si="23"/>
        <v>7</v>
      </c>
      <c r="C335" s="329">
        <v>2.0793900000000001</v>
      </c>
      <c r="D335" s="94"/>
      <c r="E335" s="94">
        <v>94.915877028278302</v>
      </c>
      <c r="F335" s="94"/>
      <c r="G335" s="94">
        <v>7408.0339999999997</v>
      </c>
      <c r="H335" s="94">
        <v>7981.2</v>
      </c>
      <c r="I335" s="94"/>
      <c r="J335" s="94">
        <v>674552.80513006495</v>
      </c>
      <c r="K335" s="94">
        <v>41.059901575756797</v>
      </c>
      <c r="L335" s="94">
        <v>14941.5</v>
      </c>
      <c r="M335" s="94"/>
      <c r="N335" s="94">
        <v>289.5</v>
      </c>
      <c r="O335" s="94">
        <v>2.0893099999999998</v>
      </c>
      <c r="P335" s="94">
        <v>755813.36621454998</v>
      </c>
      <c r="Q335" s="94"/>
      <c r="R335" s="377"/>
      <c r="S335" s="94">
        <v>232.88976088288001</v>
      </c>
      <c r="T335" s="94">
        <v>92.349067465714697</v>
      </c>
      <c r="U335" s="94">
        <v>263421.84750875598</v>
      </c>
      <c r="V335" s="94">
        <v>99.918106983777506</v>
      </c>
      <c r="W335" s="94">
        <v>206.906864023456</v>
      </c>
      <c r="X335" s="94">
        <v>804130.20423501695</v>
      </c>
      <c r="Y335" s="94">
        <v>7649.6085896881004</v>
      </c>
      <c r="Z335" s="94">
        <v>45174.125185574601</v>
      </c>
      <c r="AA335" s="94">
        <v>99.972369964625699</v>
      </c>
      <c r="AB335" s="94">
        <v>100.139458892934</v>
      </c>
      <c r="AC335" s="94">
        <v>78.709966666667</v>
      </c>
      <c r="AD335" s="94">
        <v>4.1188902942321697</v>
      </c>
      <c r="AE335" s="94"/>
      <c r="AF335" s="94"/>
      <c r="AG335" s="377"/>
      <c r="AH335" s="377"/>
      <c r="AI335" s="377"/>
      <c r="AJ335" s="381"/>
    </row>
    <row r="336" spans="1:36" x14ac:dyDescent="0.25">
      <c r="A336" s="130">
        <f t="shared" si="22"/>
        <v>2007</v>
      </c>
      <c r="B336" s="130">
        <f t="shared" si="23"/>
        <v>8</v>
      </c>
      <c r="C336" s="329">
        <v>2.0868531345748802</v>
      </c>
      <c r="D336" s="94"/>
      <c r="E336" s="94">
        <v>88.866224001879004</v>
      </c>
      <c r="F336" s="94"/>
      <c r="G336" s="94">
        <v>7408.8628992457398</v>
      </c>
      <c r="H336" s="94">
        <v>7966.1134419191403</v>
      </c>
      <c r="I336" s="94"/>
      <c r="J336" s="94">
        <v>672981.28454629704</v>
      </c>
      <c r="K336" s="94">
        <v>40.9692219891908</v>
      </c>
      <c r="L336" s="94">
        <v>14974.5891829517</v>
      </c>
      <c r="M336" s="94"/>
      <c r="N336" s="94">
        <v>289.50437205356798</v>
      </c>
      <c r="O336" s="94">
        <v>2.1193375873486802</v>
      </c>
      <c r="P336" s="94">
        <v>754685.54836270004</v>
      </c>
      <c r="Q336" s="94"/>
      <c r="R336" s="377"/>
      <c r="S336" s="94">
        <v>223.94303838925799</v>
      </c>
      <c r="T336" s="94">
        <v>88.637653965884397</v>
      </c>
      <c r="U336" s="94">
        <v>264001.67784740601</v>
      </c>
      <c r="V336" s="94">
        <v>99.681444599650703</v>
      </c>
      <c r="W336" s="94">
        <v>207.77147603822101</v>
      </c>
      <c r="X336" s="94">
        <v>803601.45132362505</v>
      </c>
      <c r="Y336" s="94">
        <v>7580.1662481413296</v>
      </c>
      <c r="Z336" s="94">
        <v>45028.387451400398</v>
      </c>
      <c r="AA336" s="94">
        <v>99.543342529037304</v>
      </c>
      <c r="AB336" s="94">
        <v>100.112599483214</v>
      </c>
      <c r="AC336" s="94">
        <v>78.626738668723604</v>
      </c>
      <c r="AD336" s="94">
        <v>4.2582159048402604</v>
      </c>
      <c r="AE336" s="94"/>
      <c r="AF336" s="94"/>
      <c r="AG336" s="377"/>
      <c r="AH336" s="377"/>
      <c r="AI336" s="377"/>
      <c r="AJ336" s="381"/>
    </row>
    <row r="337" spans="1:36" x14ac:dyDescent="0.25">
      <c r="A337" s="130">
        <f t="shared" si="22"/>
        <v>2007</v>
      </c>
      <c r="B337" s="130">
        <f t="shared" si="23"/>
        <v>9</v>
      </c>
      <c r="C337" s="329">
        <v>2.0959193184132601</v>
      </c>
      <c r="D337" s="94"/>
      <c r="E337" s="94">
        <v>83.591407354984696</v>
      </c>
      <c r="F337" s="94"/>
      <c r="G337" s="94">
        <v>7409.7882510928303</v>
      </c>
      <c r="H337" s="94">
        <v>7952.9135875123802</v>
      </c>
      <c r="I337" s="94"/>
      <c r="J337" s="94">
        <v>671215.45950962103</v>
      </c>
      <c r="K337" s="94">
        <v>40.843519063962503</v>
      </c>
      <c r="L337" s="94">
        <v>14997.5165021553</v>
      </c>
      <c r="M337" s="94"/>
      <c r="N337" s="94">
        <v>295.15303999613502</v>
      </c>
      <c r="O337" s="94">
        <v>2.1631170456462998</v>
      </c>
      <c r="P337" s="94">
        <v>752922.27887703304</v>
      </c>
      <c r="Q337" s="94"/>
      <c r="R337" s="377"/>
      <c r="S337" s="94">
        <v>218.77898908591001</v>
      </c>
      <c r="T337" s="94">
        <v>85.845428085464903</v>
      </c>
      <c r="U337" s="94">
        <v>264296.77973651001</v>
      </c>
      <c r="V337" s="94">
        <v>99.468042761345899</v>
      </c>
      <c r="W337" s="94">
        <v>208.69293405941499</v>
      </c>
      <c r="X337" s="94">
        <v>802622.16224847105</v>
      </c>
      <c r="Y337" s="94">
        <v>7511.1985618530098</v>
      </c>
      <c r="Z337" s="94">
        <v>44915.370859421899</v>
      </c>
      <c r="AA337" s="94">
        <v>99.0854805339211</v>
      </c>
      <c r="AB337" s="94">
        <v>100.173920257373</v>
      </c>
      <c r="AC337" s="94">
        <v>78.577538833987006</v>
      </c>
      <c r="AD337" s="94">
        <v>4.3979311976175302</v>
      </c>
      <c r="AE337" s="94"/>
      <c r="AF337" s="94"/>
      <c r="AG337" s="377"/>
      <c r="AH337" s="377"/>
      <c r="AI337" s="377"/>
      <c r="AJ337" s="381"/>
    </row>
    <row r="338" spans="1:36" x14ac:dyDescent="0.25">
      <c r="A338" s="130">
        <f t="shared" si="22"/>
        <v>2007</v>
      </c>
      <c r="B338" s="130">
        <f t="shared" si="23"/>
        <v>10</v>
      </c>
      <c r="C338" s="329">
        <v>2.1048966666669999</v>
      </c>
      <c r="D338" s="94"/>
      <c r="E338" s="94">
        <v>79.727620813996893</v>
      </c>
      <c r="F338" s="94"/>
      <c r="G338" s="94">
        <v>7410.6319999999996</v>
      </c>
      <c r="H338" s="94">
        <v>7940.3</v>
      </c>
      <c r="I338" s="94"/>
      <c r="J338" s="94">
        <v>670429.20487056603</v>
      </c>
      <c r="K338" s="94">
        <v>40.706875137177803</v>
      </c>
      <c r="L338" s="94">
        <v>14996.1</v>
      </c>
      <c r="M338" s="94"/>
      <c r="N338" s="94">
        <v>301</v>
      </c>
      <c r="O338" s="94">
        <v>2.206163333333</v>
      </c>
      <c r="P338" s="94">
        <v>750936.05713471805</v>
      </c>
      <c r="Q338" s="94"/>
      <c r="R338" s="377"/>
      <c r="S338" s="94">
        <v>214.567441860435</v>
      </c>
      <c r="T338" s="94">
        <v>82.790421870938502</v>
      </c>
      <c r="U338" s="94">
        <v>263937.98927506898</v>
      </c>
      <c r="V338" s="94">
        <v>99.212548918346499</v>
      </c>
      <c r="W338" s="94">
        <v>209.60012282999699</v>
      </c>
      <c r="X338" s="94">
        <v>800305.90504518698</v>
      </c>
      <c r="Y338" s="94">
        <v>7481.2157118108098</v>
      </c>
      <c r="Z338" s="94">
        <v>44656.177574910798</v>
      </c>
      <c r="AA338" s="94">
        <v>98.502010217240397</v>
      </c>
      <c r="AB338" s="94">
        <v>100.21960718484701</v>
      </c>
      <c r="AC338" s="94">
        <v>78.511733333332998</v>
      </c>
      <c r="AD338" s="94">
        <v>4.5309618685509099</v>
      </c>
      <c r="AE338" s="94"/>
      <c r="AF338" s="94"/>
      <c r="AG338" s="377"/>
      <c r="AH338" s="377"/>
      <c r="AI338" s="377"/>
      <c r="AJ338" s="381"/>
    </row>
    <row r="339" spans="1:36" x14ac:dyDescent="0.25">
      <c r="A339" s="130">
        <f t="shared" si="22"/>
        <v>2007</v>
      </c>
      <c r="B339" s="130">
        <f t="shared" si="23"/>
        <v>11</v>
      </c>
      <c r="C339" s="329">
        <v>2.11330428118525</v>
      </c>
      <c r="D339" s="94"/>
      <c r="E339" s="94">
        <v>77.288603684044801</v>
      </c>
      <c r="F339" s="94"/>
      <c r="G339" s="94">
        <v>7411.3700637007796</v>
      </c>
      <c r="H339" s="94">
        <v>7925.6004213339402</v>
      </c>
      <c r="I339" s="94"/>
      <c r="J339" s="94">
        <v>671349.50036185398</v>
      </c>
      <c r="K339" s="94">
        <v>40.569237001638598</v>
      </c>
      <c r="L339" s="94">
        <v>14963.139928119699</v>
      </c>
      <c r="M339" s="94"/>
      <c r="N339" s="94">
        <v>304.02988879064702</v>
      </c>
      <c r="O339" s="94">
        <v>2.2417241670808101</v>
      </c>
      <c r="P339" s="94">
        <v>748937.14131744602</v>
      </c>
      <c r="Q339" s="94"/>
      <c r="R339" s="377"/>
      <c r="S339" s="94">
        <v>209.18157688575701</v>
      </c>
      <c r="T339" s="94">
        <v>78.394962450565401</v>
      </c>
      <c r="U339" s="133">
        <v>262701.13209226698</v>
      </c>
      <c r="V339" s="94">
        <v>98.838483157353394</v>
      </c>
      <c r="W339" s="94">
        <v>210.51418926904</v>
      </c>
      <c r="X339" s="94">
        <v>795951.13496680802</v>
      </c>
      <c r="Y339" s="94">
        <v>7513.3932169890604</v>
      </c>
      <c r="Z339" s="94">
        <v>44115.219463548201</v>
      </c>
      <c r="AA339" s="94">
        <v>97.6764249348752</v>
      </c>
      <c r="AB339" s="94">
        <v>100.15675069332001</v>
      </c>
      <c r="AC339" s="94">
        <v>78.380524701512201</v>
      </c>
      <c r="AD339" s="94">
        <v>4.6666904246978804</v>
      </c>
      <c r="AE339" s="94"/>
      <c r="AF339" s="94"/>
      <c r="AG339" s="377"/>
      <c r="AH339" s="377"/>
      <c r="AI339" s="377"/>
      <c r="AJ339" s="381"/>
    </row>
    <row r="340" spans="1:36" x14ac:dyDescent="0.25">
      <c r="A340" s="130">
        <f t="shared" si="22"/>
        <v>2007</v>
      </c>
      <c r="B340" s="130">
        <f t="shared" si="23"/>
        <v>12</v>
      </c>
      <c r="C340" s="329">
        <v>2.12063747532016</v>
      </c>
      <c r="D340" s="94">
        <f>AVERAGE(C329:C340)</f>
        <v>2.0806554084990232</v>
      </c>
      <c r="E340" s="94">
        <v>75.765146044828199</v>
      </c>
      <c r="F340" s="94">
        <f>AVERAGE(E329:E340)</f>
        <v>97.388741230754746</v>
      </c>
      <c r="G340" s="94">
        <v>7412.1314840920904</v>
      </c>
      <c r="H340" s="94">
        <v>7907.48517357943</v>
      </c>
      <c r="I340" s="94">
        <f>AVERAGE(H329:H340)</f>
        <v>7987.4737552447905</v>
      </c>
      <c r="J340" s="94">
        <v>673302.384529692</v>
      </c>
      <c r="K340" s="94">
        <v>40.458075066702797</v>
      </c>
      <c r="L340" s="94">
        <v>14921.1185283919</v>
      </c>
      <c r="M340" s="94">
        <f>AVERAGE(L329:L340)</f>
        <v>14892.08228194896</v>
      </c>
      <c r="N340" s="94">
        <v>307.32723003098101</v>
      </c>
      <c r="O340" s="94">
        <v>2.2702429354953</v>
      </c>
      <c r="P340" s="94">
        <v>747407.21499352297</v>
      </c>
      <c r="Q340" s="94">
        <f>AVERAGE(P329:P340)</f>
        <v>753075.43663000397</v>
      </c>
      <c r="R340" s="377">
        <f>AVERAGE(K329:K340)</f>
        <v>40.929718224604194</v>
      </c>
      <c r="S340" s="94">
        <v>205.16480279663</v>
      </c>
      <c r="T340" s="94">
        <v>73.577828454094998</v>
      </c>
      <c r="U340" s="133">
        <v>261165.41965344199</v>
      </c>
      <c r="V340" s="94">
        <v>98.365419002058601</v>
      </c>
      <c r="W340" s="94">
        <v>211.34084586022001</v>
      </c>
      <c r="X340" s="94">
        <v>790894.25694850495</v>
      </c>
      <c r="Y340" s="94">
        <v>7583.7537195723498</v>
      </c>
      <c r="Z340" s="94">
        <v>43470.158191248498</v>
      </c>
      <c r="AA340" s="94">
        <v>96.733324556954997</v>
      </c>
      <c r="AB340" s="94">
        <v>99.915865069362596</v>
      </c>
      <c r="AC340" s="94">
        <v>78.179186959817201</v>
      </c>
      <c r="AD340" s="94">
        <v>4.8085807122177497</v>
      </c>
      <c r="AE340" s="94">
        <f>AVERAGE(AD329:AD340)</f>
        <v>4.0909555790000915</v>
      </c>
      <c r="AF340" s="94">
        <f>AVERAGE(X329:X340)</f>
        <v>802300.18264972465</v>
      </c>
      <c r="AG340" s="377">
        <f>AVERAGE(O329:O340)</f>
        <v>2.1088691755343283</v>
      </c>
      <c r="AH340" s="377">
        <f>AVERAGE(S329:S340)</f>
        <v>247.52567998014896</v>
      </c>
      <c r="AI340" s="377">
        <f>AVERAGE(U329:U340)</f>
        <v>262390.61056685535</v>
      </c>
      <c r="AJ340" s="381">
        <f>AVERAGE(G329:G340)</f>
        <v>7407.0051404284941</v>
      </c>
    </row>
    <row r="341" spans="1:36" x14ac:dyDescent="0.25">
      <c r="A341" s="130">
        <f>A329+1</f>
        <v>2008</v>
      </c>
      <c r="B341" s="130">
        <f>B329</f>
        <v>1</v>
      </c>
      <c r="C341" s="329">
        <v>2.1276966666670001</v>
      </c>
      <c r="D341" s="94"/>
      <c r="E341" s="94">
        <v>74.1239772667127</v>
      </c>
      <c r="F341" s="94"/>
      <c r="G341" s="94">
        <v>7413.2160000000003</v>
      </c>
      <c r="H341" s="94">
        <v>7882.2333333333299</v>
      </c>
      <c r="I341" s="94"/>
      <c r="J341" s="94">
        <v>675430.28070777399</v>
      </c>
      <c r="K341" s="94">
        <v>40.385488607337102</v>
      </c>
      <c r="L341" s="94">
        <v>14895.4</v>
      </c>
      <c r="M341" s="94"/>
      <c r="N341" s="94">
        <v>316.2</v>
      </c>
      <c r="O341" s="94">
        <v>2.2995166666669999</v>
      </c>
      <c r="P341" s="94">
        <v>746619.04454486805</v>
      </c>
      <c r="Q341" s="94"/>
      <c r="R341" s="377"/>
      <c r="S341" s="94">
        <v>205.55033557045601</v>
      </c>
      <c r="T341" s="94">
        <v>69.055428451445707</v>
      </c>
      <c r="U341" s="133">
        <v>259925.80090370699</v>
      </c>
      <c r="V341" s="94">
        <v>97.770355104507999</v>
      </c>
      <c r="W341" s="94">
        <v>212.098902465652</v>
      </c>
      <c r="X341" s="94">
        <v>786302.005860548</v>
      </c>
      <c r="Y341" s="94">
        <v>7662.4202597165704</v>
      </c>
      <c r="Z341" s="94">
        <v>42892.178073281801</v>
      </c>
      <c r="AA341" s="94">
        <v>95.721360782233702</v>
      </c>
      <c r="AB341" s="94">
        <v>99.408716038417893</v>
      </c>
      <c r="AC341" s="94">
        <v>77.887966666666998</v>
      </c>
      <c r="AD341" s="94">
        <v>4.9818387937274302</v>
      </c>
      <c r="AE341" s="94"/>
      <c r="AF341" s="94"/>
      <c r="AG341" s="377"/>
      <c r="AH341" s="377"/>
      <c r="AI341" s="377"/>
      <c r="AJ341" s="381"/>
    </row>
    <row r="342" spans="1:36" x14ac:dyDescent="0.25">
      <c r="A342" s="130">
        <f t="shared" ref="A342:A364" si="24">A330+1</f>
        <v>2008</v>
      </c>
      <c r="B342" s="130">
        <f t="shared" ref="B342:B364" si="25">B330</f>
        <v>2</v>
      </c>
      <c r="C342" s="329">
        <v>2.1348214924122502</v>
      </c>
      <c r="D342" s="94"/>
      <c r="E342" s="94">
        <v>71.697129913604797</v>
      </c>
      <c r="F342" s="94"/>
      <c r="G342" s="94">
        <v>7414.6673009937404</v>
      </c>
      <c r="H342" s="94">
        <v>7848.9478205502901</v>
      </c>
      <c r="I342" s="94"/>
      <c r="J342" s="94">
        <v>676718.89170242497</v>
      </c>
      <c r="K342" s="94">
        <v>40.3577063767016</v>
      </c>
      <c r="L342" s="94">
        <v>14907.295277000499</v>
      </c>
      <c r="M342" s="94"/>
      <c r="N342" s="94">
        <v>334.09736234088899</v>
      </c>
      <c r="O342" s="94">
        <v>2.33568250044766</v>
      </c>
      <c r="P342" s="94">
        <v>746676.01826773596</v>
      </c>
      <c r="Q342" s="94"/>
      <c r="R342" s="377"/>
      <c r="S342" s="94">
        <v>212.38171656417899</v>
      </c>
      <c r="T342" s="94">
        <v>65.846280744110103</v>
      </c>
      <c r="U342" s="133">
        <v>259559.196136404</v>
      </c>
      <c r="V342" s="94">
        <v>97.0695678570127</v>
      </c>
      <c r="W342" s="94">
        <v>212.77458286134399</v>
      </c>
      <c r="X342" s="94">
        <v>783437.38327867002</v>
      </c>
      <c r="Y342" s="94">
        <v>7719.5817099349097</v>
      </c>
      <c r="Z342" s="94">
        <v>42566.810198831998</v>
      </c>
      <c r="AA342" s="94">
        <v>94.750631713027303</v>
      </c>
      <c r="AB342" s="94">
        <v>98.597826351490397</v>
      </c>
      <c r="AC342" s="94">
        <v>77.506146310650493</v>
      </c>
      <c r="AD342" s="94">
        <v>5.1947692153102603</v>
      </c>
      <c r="AE342" s="94"/>
      <c r="AF342" s="94"/>
      <c r="AG342" s="377"/>
      <c r="AH342" s="377"/>
      <c r="AI342" s="377"/>
      <c r="AJ342" s="381"/>
    </row>
    <row r="343" spans="1:36" x14ac:dyDescent="0.25">
      <c r="A343" s="130">
        <f t="shared" si="24"/>
        <v>2008</v>
      </c>
      <c r="B343" s="130">
        <f t="shared" si="25"/>
        <v>3</v>
      </c>
      <c r="C343" s="329">
        <v>2.1430463946868898</v>
      </c>
      <c r="D343" s="94"/>
      <c r="E343" s="94">
        <v>68.878858204019906</v>
      </c>
      <c r="F343" s="94"/>
      <c r="G343" s="94">
        <v>7415.7507674094704</v>
      </c>
      <c r="H343" s="94">
        <v>7813.3673856327496</v>
      </c>
      <c r="I343" s="94"/>
      <c r="J343" s="94">
        <v>676499.07544642198</v>
      </c>
      <c r="K343" s="94">
        <v>40.310661575559202</v>
      </c>
      <c r="L343" s="94">
        <v>14938.3900594837</v>
      </c>
      <c r="M343" s="94"/>
      <c r="N343" s="94">
        <v>356.13530751390903</v>
      </c>
      <c r="O343" s="94">
        <v>2.38596481680456</v>
      </c>
      <c r="P343" s="94">
        <v>746329.55381555995</v>
      </c>
      <c r="Q343" s="94"/>
      <c r="R343" s="377"/>
      <c r="S343" s="94">
        <v>220.91019937832101</v>
      </c>
      <c r="T343" s="94">
        <v>64.077473106686199</v>
      </c>
      <c r="U343" s="133">
        <v>259809.03782325101</v>
      </c>
      <c r="V343" s="94">
        <v>96.297708033390506</v>
      </c>
      <c r="W343" s="94">
        <v>213.529468618854</v>
      </c>
      <c r="X343" s="94">
        <v>781730.42087853095</v>
      </c>
      <c r="Y343" s="94">
        <v>7755.5103177056899</v>
      </c>
      <c r="Z343" s="94">
        <v>42442.991970732699</v>
      </c>
      <c r="AA343" s="94">
        <v>93.831088463143303</v>
      </c>
      <c r="AB343" s="94">
        <v>97.640069490260203</v>
      </c>
      <c r="AC343" s="94">
        <v>77.062805563868096</v>
      </c>
      <c r="AD343" s="94">
        <v>5.4291843133217599</v>
      </c>
      <c r="AE343" s="94"/>
      <c r="AF343" s="94"/>
      <c r="AG343" s="377"/>
      <c r="AH343" s="377"/>
      <c r="AI343" s="377"/>
      <c r="AJ343" s="381"/>
    </row>
    <row r="344" spans="1:36" x14ac:dyDescent="0.25">
      <c r="A344" s="130">
        <f t="shared" si="24"/>
        <v>2008</v>
      </c>
      <c r="B344" s="130">
        <f t="shared" si="25"/>
        <v>4</v>
      </c>
      <c r="C344" s="329">
        <v>2.1553766666669998</v>
      </c>
      <c r="D344" s="94"/>
      <c r="E344" s="94">
        <v>65.676912008144996</v>
      </c>
      <c r="F344" s="94"/>
      <c r="G344" s="94">
        <v>7415.7849999999999</v>
      </c>
      <c r="H344" s="94">
        <v>7774.7333333333299</v>
      </c>
      <c r="I344" s="94"/>
      <c r="J344" s="94">
        <v>674080.38750370406</v>
      </c>
      <c r="K344" s="94">
        <v>40.154580248594698</v>
      </c>
      <c r="L344" s="94">
        <v>14969.2</v>
      </c>
      <c r="M344" s="94"/>
      <c r="N344" s="94">
        <v>380.63333333333298</v>
      </c>
      <c r="O344" s="94">
        <v>2.4692766666670001</v>
      </c>
      <c r="P344" s="94">
        <v>743956.15541269002</v>
      </c>
      <c r="Q344" s="94"/>
      <c r="R344" s="377"/>
      <c r="S344" s="94">
        <v>226.888677966068</v>
      </c>
      <c r="T344" s="94">
        <v>63.3550024975547</v>
      </c>
      <c r="U344" s="133">
        <v>260315.974741946</v>
      </c>
      <c r="V344" s="94">
        <v>95.320101044213501</v>
      </c>
      <c r="W344" s="94">
        <v>214.72923273672299</v>
      </c>
      <c r="X344" s="94">
        <v>779883.59820558701</v>
      </c>
      <c r="Y344" s="94">
        <v>7784.5447512514802</v>
      </c>
      <c r="Z344" s="94">
        <v>42398.847343042798</v>
      </c>
      <c r="AA344" s="94">
        <v>92.750782911705201</v>
      </c>
      <c r="AB344" s="94">
        <v>96.515414264776695</v>
      </c>
      <c r="AC344" s="94">
        <v>76.492733333333007</v>
      </c>
      <c r="AD344" s="94">
        <v>5.7133784449930696</v>
      </c>
      <c r="AE344" s="94"/>
      <c r="AF344" s="94"/>
      <c r="AG344" s="377"/>
      <c r="AH344" s="377"/>
      <c r="AI344" s="377"/>
      <c r="AJ344" s="381"/>
    </row>
    <row r="345" spans="1:36" x14ac:dyDescent="0.25">
      <c r="A345" s="130">
        <f t="shared" si="24"/>
        <v>2008</v>
      </c>
      <c r="B345" s="130">
        <f t="shared" si="25"/>
        <v>5</v>
      </c>
      <c r="C345" s="329">
        <v>2.1710839997710298</v>
      </c>
      <c r="D345" s="94"/>
      <c r="E345" s="94">
        <v>62.717787688698401</v>
      </c>
      <c r="F345" s="94"/>
      <c r="G345" s="94">
        <v>7414.1658303800696</v>
      </c>
      <c r="H345" s="94">
        <v>7739.7343348780196</v>
      </c>
      <c r="I345" s="94"/>
      <c r="J345" s="94">
        <v>669368.44691703899</v>
      </c>
      <c r="K345" s="94">
        <v>39.8535423094633</v>
      </c>
      <c r="L345" s="94">
        <v>14976.553528788199</v>
      </c>
      <c r="M345" s="94"/>
      <c r="N345" s="94">
        <v>399.94068886754098</v>
      </c>
      <c r="O345" s="94">
        <v>2.5776426265633199</v>
      </c>
      <c r="P345" s="94">
        <v>738816.48222407501</v>
      </c>
      <c r="Q345" s="94"/>
      <c r="R345" s="377"/>
      <c r="S345" s="94">
        <v>225.92501860775499</v>
      </c>
      <c r="T345" s="94">
        <v>63.499138653657901</v>
      </c>
      <c r="U345" s="133">
        <v>260523.07192772001</v>
      </c>
      <c r="V345" s="94">
        <v>94.205948330346502</v>
      </c>
      <c r="W345" s="94">
        <v>216.354375331461</v>
      </c>
      <c r="X345" s="94">
        <v>777162.59856448602</v>
      </c>
      <c r="Y345" s="94">
        <v>7808.8426383187198</v>
      </c>
      <c r="Z345" s="94">
        <v>42348.697844987299</v>
      </c>
      <c r="AA345" s="94">
        <v>91.550416268896896</v>
      </c>
      <c r="AB345" s="94">
        <v>95.384211657725402</v>
      </c>
      <c r="AC345" s="94">
        <v>75.836743124361803</v>
      </c>
      <c r="AD345" s="94">
        <v>6.0168412316115001</v>
      </c>
      <c r="AE345" s="94"/>
      <c r="AF345" s="94"/>
      <c r="AG345" s="377"/>
      <c r="AH345" s="377"/>
      <c r="AI345" s="377"/>
      <c r="AJ345" s="381"/>
    </row>
    <row r="346" spans="1:36" x14ac:dyDescent="0.25">
      <c r="A346" s="130">
        <f t="shared" si="24"/>
        <v>2008</v>
      </c>
      <c r="B346" s="130">
        <f t="shared" si="25"/>
        <v>6</v>
      </c>
      <c r="C346" s="329">
        <v>2.1849859328942398</v>
      </c>
      <c r="D346" s="94"/>
      <c r="E346" s="94">
        <v>59.891296964566003</v>
      </c>
      <c r="F346" s="94"/>
      <c r="G346" s="94">
        <v>7411.3303707633904</v>
      </c>
      <c r="H346" s="94">
        <v>7704.6504257276501</v>
      </c>
      <c r="I346" s="94"/>
      <c r="J346" s="94">
        <v>663611.07007323694</v>
      </c>
      <c r="K346" s="94">
        <v>39.489499814945603</v>
      </c>
      <c r="L346" s="94">
        <v>14952.848407428</v>
      </c>
      <c r="M346" s="94"/>
      <c r="N346" s="94">
        <v>406.58177535193101</v>
      </c>
      <c r="O346" s="94">
        <v>2.6611868537844101</v>
      </c>
      <c r="P346" s="94">
        <v>732478.900027166</v>
      </c>
      <c r="Q346" s="94"/>
      <c r="R346" s="377"/>
      <c r="S346" s="94">
        <v>221.00797634011599</v>
      </c>
      <c r="T346" s="94">
        <v>63.5098590319758</v>
      </c>
      <c r="U346" s="133">
        <v>259311.61815280101</v>
      </c>
      <c r="V346" s="94">
        <v>92.902307574057005</v>
      </c>
      <c r="W346" s="94">
        <v>217.837389935879</v>
      </c>
      <c r="X346" s="94">
        <v>772943.15959607298</v>
      </c>
      <c r="Y346" s="94">
        <v>7819.86015912321</v>
      </c>
      <c r="Z346" s="94">
        <v>42222.899422124501</v>
      </c>
      <c r="AA346" s="94">
        <v>90.188971057546496</v>
      </c>
      <c r="AB346" s="94">
        <v>94.005030574334299</v>
      </c>
      <c r="AC346" s="94">
        <v>75.016219057582006</v>
      </c>
      <c r="AD346" s="94">
        <v>6.3518919918201604</v>
      </c>
      <c r="AE346" s="94"/>
      <c r="AF346" s="94"/>
      <c r="AG346" s="377"/>
      <c r="AH346" s="377"/>
      <c r="AI346" s="377"/>
      <c r="AJ346" s="381"/>
    </row>
    <row r="347" spans="1:36" x14ac:dyDescent="0.25">
      <c r="A347" s="130">
        <f t="shared" si="24"/>
        <v>2008</v>
      </c>
      <c r="B347" s="130">
        <f t="shared" si="25"/>
        <v>7</v>
      </c>
      <c r="C347" s="329">
        <v>2.1886100000000002</v>
      </c>
      <c r="D347" s="94"/>
      <c r="E347" s="94">
        <v>57.399780097456102</v>
      </c>
      <c r="F347" s="94"/>
      <c r="G347" s="94">
        <v>7408.26</v>
      </c>
      <c r="H347" s="94">
        <v>7669.3</v>
      </c>
      <c r="I347" s="94"/>
      <c r="J347" s="94">
        <v>659117.95477651095</v>
      </c>
      <c r="K347" s="94">
        <v>39.220705572258098</v>
      </c>
      <c r="L347" s="94">
        <v>14895.1</v>
      </c>
      <c r="M347" s="94"/>
      <c r="N347" s="94">
        <v>390.96666666666698</v>
      </c>
      <c r="O347" s="94">
        <v>2.6461333333330002</v>
      </c>
      <c r="P347" s="94">
        <v>727879.839913039</v>
      </c>
      <c r="Q347" s="94"/>
      <c r="R347" s="377"/>
      <c r="S347" s="94">
        <v>217.08354430379501</v>
      </c>
      <c r="T347" s="94">
        <v>62.250840311036498</v>
      </c>
      <c r="U347" s="133">
        <v>255531.76427036201</v>
      </c>
      <c r="V347" s="94">
        <v>91.523661189381102</v>
      </c>
      <c r="W347" s="94">
        <v>218.248817242737</v>
      </c>
      <c r="X347" s="94">
        <v>767201.90351292898</v>
      </c>
      <c r="Y347" s="94">
        <v>7803.2399240108898</v>
      </c>
      <c r="Z347" s="94">
        <v>41974.2945735838</v>
      </c>
      <c r="AA347" s="94">
        <v>88.816638661613197</v>
      </c>
      <c r="AB347" s="94">
        <v>92.252315718846006</v>
      </c>
      <c r="AC347" s="94">
        <v>74.044633333332996</v>
      </c>
      <c r="AD347" s="94">
        <v>6.6885977120623297</v>
      </c>
      <c r="AE347" s="94"/>
      <c r="AF347" s="94"/>
      <c r="AG347" s="377"/>
      <c r="AH347" s="377"/>
      <c r="AI347" s="377"/>
      <c r="AJ347" s="381"/>
    </row>
    <row r="348" spans="1:36" x14ac:dyDescent="0.25">
      <c r="A348" s="130">
        <f t="shared" si="24"/>
        <v>2008</v>
      </c>
      <c r="B348" s="130">
        <f t="shared" si="25"/>
        <v>8</v>
      </c>
      <c r="C348" s="329">
        <v>2.17723605672967</v>
      </c>
      <c r="D348" s="94"/>
      <c r="E348" s="94">
        <v>55.001355053321902</v>
      </c>
      <c r="F348" s="94"/>
      <c r="G348" s="94">
        <v>7405.41772984826</v>
      </c>
      <c r="H348" s="94">
        <v>7629.0308081294497</v>
      </c>
      <c r="I348" s="94"/>
      <c r="J348" s="94">
        <v>657021.29941546405</v>
      </c>
      <c r="K348" s="94">
        <v>39.119602680089002</v>
      </c>
      <c r="L348" s="94">
        <v>14799.2048178967</v>
      </c>
      <c r="M348" s="94"/>
      <c r="N348" s="94">
        <v>347.29444491651702</v>
      </c>
      <c r="O348" s="94">
        <v>2.4878159882165898</v>
      </c>
      <c r="P348" s="94">
        <v>726411.60043601796</v>
      </c>
      <c r="Q348" s="94"/>
      <c r="R348" s="377"/>
      <c r="S348" s="94">
        <v>217.67691360649701</v>
      </c>
      <c r="T348" s="94">
        <v>58.821645763419802</v>
      </c>
      <c r="U348" s="133">
        <v>248313.894782146</v>
      </c>
      <c r="V348" s="94">
        <v>90.011464182099004</v>
      </c>
      <c r="W348" s="94">
        <v>217.07057575278199</v>
      </c>
      <c r="X348" s="94">
        <v>759495.869742763</v>
      </c>
      <c r="Y348" s="94">
        <v>7755.0023007169202</v>
      </c>
      <c r="Z348" s="94">
        <v>41547.804442898603</v>
      </c>
      <c r="AA348" s="94">
        <v>87.408043676723693</v>
      </c>
      <c r="AB348" s="94">
        <v>89.869014576833393</v>
      </c>
      <c r="AC348" s="94">
        <v>72.831690479444902</v>
      </c>
      <c r="AD348" s="94">
        <v>7.044955088149</v>
      </c>
      <c r="AE348" s="94"/>
      <c r="AF348" s="94"/>
      <c r="AG348" s="377"/>
      <c r="AH348" s="377"/>
      <c r="AI348" s="377"/>
      <c r="AJ348" s="381"/>
    </row>
    <row r="349" spans="1:36" x14ac:dyDescent="0.25">
      <c r="A349" s="130">
        <f t="shared" si="24"/>
        <v>2008</v>
      </c>
      <c r="B349" s="130">
        <f t="shared" si="25"/>
        <v>9</v>
      </c>
      <c r="C349" s="329">
        <v>2.15716500427262</v>
      </c>
      <c r="D349" s="94"/>
      <c r="E349" s="94">
        <v>52.321465620942803</v>
      </c>
      <c r="F349" s="94"/>
      <c r="G349" s="94">
        <v>7402.9297315937702</v>
      </c>
      <c r="H349" s="94">
        <v>7583.6533950413004</v>
      </c>
      <c r="I349" s="94"/>
      <c r="J349" s="94">
        <v>656614.74278630503</v>
      </c>
      <c r="K349" s="94">
        <v>39.089840255874797</v>
      </c>
      <c r="L349" s="94">
        <v>14683.9384693709</v>
      </c>
      <c r="M349" s="94"/>
      <c r="N349" s="94">
        <v>289.88240277173298</v>
      </c>
      <c r="O349" s="94">
        <v>2.2502256913599998</v>
      </c>
      <c r="P349" s="94">
        <v>726272.52637245203</v>
      </c>
      <c r="Q349" s="94"/>
      <c r="R349" s="377"/>
      <c r="S349" s="94">
        <v>222.68319955073099</v>
      </c>
      <c r="T349" s="94">
        <v>53.866856911311103</v>
      </c>
      <c r="U349" s="133">
        <v>239741.188163718</v>
      </c>
      <c r="V349" s="94">
        <v>88.450616572735399</v>
      </c>
      <c r="W349" s="94">
        <v>214.99966631646799</v>
      </c>
      <c r="X349" s="94">
        <v>750912.41104702104</v>
      </c>
      <c r="Y349" s="94">
        <v>7717.4393465909097</v>
      </c>
      <c r="Z349" s="94">
        <v>40986.122064299401</v>
      </c>
      <c r="AA349" s="94">
        <v>86.080133775604196</v>
      </c>
      <c r="AB349" s="94">
        <v>87.094585101408995</v>
      </c>
      <c r="AC349" s="94">
        <v>71.442716004277102</v>
      </c>
      <c r="AD349" s="94">
        <v>7.4221691031030499</v>
      </c>
      <c r="AE349" s="94"/>
      <c r="AF349" s="94"/>
      <c r="AG349" s="377"/>
      <c r="AH349" s="377"/>
      <c r="AI349" s="377"/>
      <c r="AJ349" s="381"/>
    </row>
    <row r="350" spans="1:36" x14ac:dyDescent="0.25">
      <c r="A350" s="130">
        <f t="shared" si="24"/>
        <v>2008</v>
      </c>
      <c r="B350" s="130">
        <f t="shared" si="25"/>
        <v>10</v>
      </c>
      <c r="C350" s="329">
        <v>2.1384866666670002</v>
      </c>
      <c r="D350" s="94"/>
      <c r="E350" s="94">
        <v>48.933976305867603</v>
      </c>
      <c r="F350" s="94"/>
      <c r="G350" s="94">
        <v>7400.7259999999997</v>
      </c>
      <c r="H350" s="94">
        <v>7533.8666666666704</v>
      </c>
      <c r="I350" s="94"/>
      <c r="J350" s="94">
        <v>656438.04067373998</v>
      </c>
      <c r="K350" s="94">
        <v>38.980234643367801</v>
      </c>
      <c r="L350" s="94">
        <v>14574.6</v>
      </c>
      <c r="M350" s="94"/>
      <c r="N350" s="94">
        <v>239.166666666667</v>
      </c>
      <c r="O350" s="94">
        <v>2.0326766666670002</v>
      </c>
      <c r="P350" s="94">
        <v>724637.45037494495</v>
      </c>
      <c r="Q350" s="94"/>
      <c r="R350" s="377"/>
      <c r="S350" s="94">
        <v>230.48216062546399</v>
      </c>
      <c r="T350" s="94">
        <v>48.561545502640698</v>
      </c>
      <c r="U350" s="133">
        <v>232673.165393178</v>
      </c>
      <c r="V350" s="94">
        <v>86.933723197070904</v>
      </c>
      <c r="W350" s="94">
        <v>213.14237760177201</v>
      </c>
      <c r="X350" s="94">
        <v>742876.492420936</v>
      </c>
      <c r="Y350" s="94">
        <v>7741.7950650210596</v>
      </c>
      <c r="Z350" s="94">
        <v>40366.680010091703</v>
      </c>
      <c r="AA350" s="94">
        <v>84.940409278948593</v>
      </c>
      <c r="AB350" s="94">
        <v>84.294601684145903</v>
      </c>
      <c r="AC350" s="94">
        <v>69.979799999999997</v>
      </c>
      <c r="AD350" s="94">
        <v>7.8226163596726801</v>
      </c>
      <c r="AE350" s="94"/>
      <c r="AF350" s="94"/>
      <c r="AG350" s="377"/>
      <c r="AH350" s="377"/>
      <c r="AI350" s="377"/>
      <c r="AJ350" s="381"/>
    </row>
    <row r="351" spans="1:36" x14ac:dyDescent="0.25">
      <c r="A351" s="130">
        <f t="shared" si="24"/>
        <v>2008</v>
      </c>
      <c r="B351" s="130">
        <f t="shared" si="25"/>
        <v>11</v>
      </c>
      <c r="C351" s="329">
        <v>2.1272142816136799</v>
      </c>
      <c r="D351" s="94"/>
      <c r="E351" s="94">
        <v>44.340923858941103</v>
      </c>
      <c r="F351" s="94"/>
      <c r="G351" s="94">
        <v>7398.4960685082797</v>
      </c>
      <c r="H351" s="94">
        <v>7476.3897688260604</v>
      </c>
      <c r="I351" s="94"/>
      <c r="J351" s="94">
        <v>655371.89229894103</v>
      </c>
      <c r="K351" s="94">
        <v>38.679955314991297</v>
      </c>
      <c r="L351" s="94">
        <v>14481.744868481899</v>
      </c>
      <c r="M351" s="94"/>
      <c r="N351" s="94">
        <v>206.37639692988901</v>
      </c>
      <c r="O351" s="94">
        <v>1.89098515209563</v>
      </c>
      <c r="P351" s="94">
        <v>719470.04061157897</v>
      </c>
      <c r="Q351" s="94"/>
      <c r="R351" s="377"/>
      <c r="S351" s="94">
        <v>240.310741812635</v>
      </c>
      <c r="T351" s="94">
        <v>43.355023426356603</v>
      </c>
      <c r="U351" s="133">
        <v>228546.88553981399</v>
      </c>
      <c r="V351" s="94">
        <v>85.402726135675806</v>
      </c>
      <c r="W351" s="94">
        <v>212.16367329983299</v>
      </c>
      <c r="X351" s="94">
        <v>735812.53254731698</v>
      </c>
      <c r="Y351" s="94">
        <v>7859.9583730648201</v>
      </c>
      <c r="Z351" s="94">
        <v>39707.787071279803</v>
      </c>
      <c r="AA351" s="94">
        <v>83.968965447083505</v>
      </c>
      <c r="AB351" s="94">
        <v>81.516079115137202</v>
      </c>
      <c r="AC351" s="94">
        <v>68.412528743633104</v>
      </c>
      <c r="AD351" s="94">
        <v>8.2802586750132292</v>
      </c>
      <c r="AE351" s="94"/>
      <c r="AF351" s="94"/>
      <c r="AG351" s="377"/>
      <c r="AH351" s="377"/>
      <c r="AI351" s="377"/>
      <c r="AJ351" s="381"/>
    </row>
    <row r="352" spans="1:36" x14ac:dyDescent="0.25">
      <c r="A352" s="130">
        <f t="shared" si="24"/>
        <v>2008</v>
      </c>
      <c r="B352" s="130">
        <f t="shared" si="25"/>
        <v>12</v>
      </c>
      <c r="C352" s="329">
        <v>2.1233150805469601</v>
      </c>
      <c r="D352" s="94">
        <f>AVERAGE(C341:C352)</f>
        <v>2.1524198535773613</v>
      </c>
      <c r="E352" s="94">
        <v>39.589718244234902</v>
      </c>
      <c r="F352" s="94">
        <f>AVERAGE(E341:E352)</f>
        <v>58.381098435542604</v>
      </c>
      <c r="G352" s="94">
        <v>7396.1310991976297</v>
      </c>
      <c r="H352" s="94">
        <v>7418.9968885816097</v>
      </c>
      <c r="I352" s="94">
        <f>AVERAGE(H341:H352)</f>
        <v>7672.9086800583718</v>
      </c>
      <c r="J352" s="94">
        <v>653659.69679173897</v>
      </c>
      <c r="K352" s="94">
        <v>38.296207924969302</v>
      </c>
      <c r="L352" s="94">
        <v>14415.4127088681</v>
      </c>
      <c r="M352" s="94">
        <f>AVERAGE(L341:L352)</f>
        <v>14790.8073447765</v>
      </c>
      <c r="N352" s="94">
        <v>193.02797967443601</v>
      </c>
      <c r="O352" s="94">
        <v>1.8253449898142999</v>
      </c>
      <c r="P352" s="94">
        <v>712727.72695045103</v>
      </c>
      <c r="Q352" s="94">
        <f>AVERAGE(P341:P352)</f>
        <v>732689.61157921504</v>
      </c>
      <c r="R352" s="377">
        <f>AVERAGE(K341:K352)</f>
        <v>39.494835443679314</v>
      </c>
      <c r="S352" s="94">
        <v>250.32952202926501</v>
      </c>
      <c r="T352" s="94">
        <v>38.716036519946897</v>
      </c>
      <c r="U352" s="133">
        <v>226869.782805177</v>
      </c>
      <c r="V352" s="94">
        <v>84.004374891271198</v>
      </c>
      <c r="W352" s="94">
        <v>211.98293417655699</v>
      </c>
      <c r="X352" s="94">
        <v>730414.14903284702</v>
      </c>
      <c r="Y352" s="94">
        <v>8011.4339508102803</v>
      </c>
      <c r="Z352" s="94">
        <v>39127.643227815301</v>
      </c>
      <c r="AA352" s="94">
        <v>83.227249360962105</v>
      </c>
      <c r="AB352" s="94">
        <v>79.041774315716395</v>
      </c>
      <c r="AC352" s="94">
        <v>66.968218560278103</v>
      </c>
      <c r="AD352" s="94">
        <v>8.7397481534275503</v>
      </c>
      <c r="AE352" s="94">
        <f>AVERAGE(AD341:AD352)</f>
        <v>6.6405207568510027</v>
      </c>
      <c r="AF352" s="94">
        <f>AVERAGE(X341:X352)</f>
        <v>764014.37705730891</v>
      </c>
      <c r="AG352" s="377">
        <f>AVERAGE(O341:O352)</f>
        <v>2.3218709960350394</v>
      </c>
      <c r="AH352" s="377">
        <f>AVERAGE(S341:S352)</f>
        <v>224.26916719627346</v>
      </c>
      <c r="AI352" s="377">
        <f>AVERAGE(U341:U352)</f>
        <v>249260.11505335197</v>
      </c>
      <c r="AJ352" s="381">
        <f>AVERAGE(G341:G352)</f>
        <v>7408.0729915578841</v>
      </c>
    </row>
    <row r="353" spans="1:36" x14ac:dyDescent="0.25">
      <c r="A353" s="130">
        <f>A341+1</f>
        <v>2009</v>
      </c>
      <c r="B353" s="130">
        <f>B341</f>
        <v>1</v>
      </c>
      <c r="C353" s="329">
        <v>2.1237766666670002</v>
      </c>
      <c r="D353" s="94"/>
      <c r="E353" s="94">
        <v>35.4052848750095</v>
      </c>
      <c r="F353" s="94"/>
      <c r="G353" s="94">
        <v>7393.1850000000004</v>
      </c>
      <c r="H353" s="94">
        <v>7363.1333333333296</v>
      </c>
      <c r="I353" s="94"/>
      <c r="J353" s="94">
        <v>651683.45770996797</v>
      </c>
      <c r="K353" s="94">
        <v>37.942662399624297</v>
      </c>
      <c r="L353" s="94">
        <v>14372.1</v>
      </c>
      <c r="M353" s="94"/>
      <c r="N353" s="94">
        <v>193.9</v>
      </c>
      <c r="O353" s="94">
        <v>1.8026566666670001</v>
      </c>
      <c r="P353" s="94">
        <v>706539.04258751404</v>
      </c>
      <c r="Q353" s="94"/>
      <c r="R353" s="377"/>
      <c r="S353" s="94">
        <v>259.95302593658101</v>
      </c>
      <c r="T353" s="94">
        <v>34.312548702560001</v>
      </c>
      <c r="U353" s="133">
        <v>226080.45628626199</v>
      </c>
      <c r="V353" s="94">
        <v>82.697280445146902</v>
      </c>
      <c r="W353" s="94">
        <v>212.209554673979</v>
      </c>
      <c r="X353" s="94">
        <v>726396.87810265296</v>
      </c>
      <c r="Y353" s="94">
        <v>8130.2907591521698</v>
      </c>
      <c r="Z353" s="94">
        <v>38671.380472639103</v>
      </c>
      <c r="AA353" s="94">
        <v>82.650581376789106</v>
      </c>
      <c r="AB353" s="94">
        <v>76.784318785512397</v>
      </c>
      <c r="AC353" s="94">
        <v>65.698166666667007</v>
      </c>
      <c r="AD353" s="94">
        <v>9.1964127590124107</v>
      </c>
      <c r="AE353" s="94"/>
      <c r="AF353" s="94"/>
      <c r="AG353" s="377"/>
      <c r="AH353" s="377"/>
      <c r="AI353" s="377"/>
      <c r="AJ353" s="381"/>
    </row>
    <row r="354" spans="1:36" x14ac:dyDescent="0.25">
      <c r="A354" s="130">
        <f t="shared" si="24"/>
        <v>2009</v>
      </c>
      <c r="B354" s="130">
        <f t="shared" si="25"/>
        <v>2</v>
      </c>
      <c r="C354" s="329">
        <v>2.12641812349105</v>
      </c>
      <c r="D354" s="94"/>
      <c r="E354" s="94">
        <v>32.768791196536597</v>
      </c>
      <c r="F354" s="94"/>
      <c r="G354" s="94">
        <v>7389.7058280920801</v>
      </c>
      <c r="H354" s="94">
        <v>7315.0300047198498</v>
      </c>
      <c r="I354" s="94"/>
      <c r="J354" s="94">
        <v>649849.51999469101</v>
      </c>
      <c r="K354" s="94">
        <v>37.734237941302197</v>
      </c>
      <c r="L354" s="94">
        <v>14353.590103950901</v>
      </c>
      <c r="M354" s="94"/>
      <c r="N354" s="94">
        <v>205.14401142238</v>
      </c>
      <c r="O354" s="94">
        <v>1.8016722760956001</v>
      </c>
      <c r="P354" s="94">
        <v>703027.16136055195</v>
      </c>
      <c r="Q354" s="94"/>
      <c r="R354" s="377"/>
      <c r="S354" s="94">
        <v>267.75649602867401</v>
      </c>
      <c r="T354" s="94">
        <v>30.4105019676119</v>
      </c>
      <c r="U354" s="133">
        <v>225137.40121852199</v>
      </c>
      <c r="V354" s="94">
        <v>81.589913521863394</v>
      </c>
      <c r="W354" s="94">
        <v>212.52908323646</v>
      </c>
      <c r="X354" s="94">
        <v>723918.04994559102</v>
      </c>
      <c r="Y354" s="94">
        <v>8157.2538972553602</v>
      </c>
      <c r="Z354" s="94">
        <v>38414.1408668597</v>
      </c>
      <c r="AA354" s="94">
        <v>82.237277992880493</v>
      </c>
      <c r="AB354" s="94">
        <v>74.932706691218499</v>
      </c>
      <c r="AC354" s="94">
        <v>64.783406583519195</v>
      </c>
      <c r="AD354" s="94">
        <v>9.6049099535400302</v>
      </c>
      <c r="AE354" s="94"/>
      <c r="AF354" s="94"/>
      <c r="AG354" s="377"/>
      <c r="AH354" s="377"/>
      <c r="AI354" s="377"/>
      <c r="AJ354" s="381"/>
    </row>
    <row r="355" spans="1:36" x14ac:dyDescent="0.25">
      <c r="A355" s="130">
        <f t="shared" si="24"/>
        <v>2009</v>
      </c>
      <c r="B355" s="130">
        <f t="shared" si="25"/>
        <v>3</v>
      </c>
      <c r="C355" s="329">
        <v>2.1300317680546099</v>
      </c>
      <c r="D355" s="94"/>
      <c r="E355" s="94">
        <v>31.5842638198095</v>
      </c>
      <c r="F355" s="94"/>
      <c r="G355" s="94">
        <v>7386.9766445995501</v>
      </c>
      <c r="H355" s="94">
        <v>7278.2269488461698</v>
      </c>
      <c r="I355" s="94"/>
      <c r="J355" s="94">
        <v>648113.01609054802</v>
      </c>
      <c r="K355" s="94">
        <v>37.624009558949197</v>
      </c>
      <c r="L355" s="94">
        <v>14351.6421139758</v>
      </c>
      <c r="M355" s="94"/>
      <c r="N355" s="94">
        <v>219.97068109341299</v>
      </c>
      <c r="O355" s="94">
        <v>1.81562299707668</v>
      </c>
      <c r="P355" s="94">
        <v>701324.26721459196</v>
      </c>
      <c r="Q355" s="94"/>
      <c r="R355" s="377"/>
      <c r="S355" s="94">
        <v>272.97525583449601</v>
      </c>
      <c r="T355" s="94">
        <v>27.8266474529573</v>
      </c>
      <c r="U355" s="133">
        <v>224403.85437954299</v>
      </c>
      <c r="V355" s="94">
        <v>80.834246417234496</v>
      </c>
      <c r="W355" s="94">
        <v>212.81160876596701</v>
      </c>
      <c r="X355" s="94">
        <v>722550.01810500701</v>
      </c>
      <c r="Y355" s="94">
        <v>8135.4235182051898</v>
      </c>
      <c r="Z355" s="94">
        <v>38293.416002473998</v>
      </c>
      <c r="AA355" s="94">
        <v>81.933380163574896</v>
      </c>
      <c r="AB355" s="94">
        <v>73.769419376857499</v>
      </c>
      <c r="AC355" s="94">
        <v>64.302916340594507</v>
      </c>
      <c r="AD355" s="94">
        <v>9.92772836536105</v>
      </c>
      <c r="AE355" s="94"/>
      <c r="AF355" s="94"/>
      <c r="AG355" s="377"/>
      <c r="AH355" s="377"/>
      <c r="AI355" s="377"/>
      <c r="AJ355" s="381"/>
    </row>
    <row r="356" spans="1:36" x14ac:dyDescent="0.25">
      <c r="A356" s="130">
        <f t="shared" si="24"/>
        <v>2009</v>
      </c>
      <c r="B356" s="130">
        <f t="shared" si="25"/>
        <v>4</v>
      </c>
      <c r="C356" s="329">
        <v>2.1350699999999998</v>
      </c>
      <c r="D356" s="94"/>
      <c r="E356" s="94">
        <v>31.214038350079299</v>
      </c>
      <c r="F356" s="94"/>
      <c r="G356" s="94">
        <v>7385.6350000000002</v>
      </c>
      <c r="H356" s="94">
        <v>7243.7666666666701</v>
      </c>
      <c r="I356" s="94"/>
      <c r="J356" s="94">
        <v>645733.51960169501</v>
      </c>
      <c r="K356" s="94">
        <v>37.498471543127501</v>
      </c>
      <c r="L356" s="94">
        <v>14356.9</v>
      </c>
      <c r="M356" s="94"/>
      <c r="N356" s="94">
        <v>236.73333333333301</v>
      </c>
      <c r="O356" s="94">
        <v>1.84805</v>
      </c>
      <c r="P356" s="94">
        <v>699445.64023808797</v>
      </c>
      <c r="Q356" s="94"/>
      <c r="R356" s="377"/>
      <c r="S356" s="94">
        <v>276.619678995073</v>
      </c>
      <c r="T356" s="94">
        <v>26.6933356605157</v>
      </c>
      <c r="U356" s="133">
        <v>224342.86814154999</v>
      </c>
      <c r="V356" s="94">
        <v>80.355602815332503</v>
      </c>
      <c r="W356" s="94">
        <v>213.07725393262601</v>
      </c>
      <c r="X356" s="94">
        <v>721381.02253309102</v>
      </c>
      <c r="Y356" s="94">
        <v>8118.9587810787798</v>
      </c>
      <c r="Z356" s="94">
        <v>38187.332258066599</v>
      </c>
      <c r="AA356" s="94">
        <v>81.581794556715593</v>
      </c>
      <c r="AB356" s="94">
        <v>73.244314339820605</v>
      </c>
      <c r="AC356" s="94">
        <v>64.178666666666999</v>
      </c>
      <c r="AD356" s="94">
        <v>10.234645806119101</v>
      </c>
      <c r="AE356" s="94"/>
      <c r="AF356" s="94"/>
      <c r="AG356" s="377"/>
      <c r="AH356" s="377"/>
      <c r="AI356" s="377"/>
      <c r="AJ356" s="381"/>
    </row>
    <row r="357" spans="1:36" x14ac:dyDescent="0.25">
      <c r="A357" s="130">
        <f t="shared" si="24"/>
        <v>2009</v>
      </c>
      <c r="B357" s="130">
        <f t="shared" si="25"/>
        <v>5</v>
      </c>
      <c r="C357" s="329">
        <v>2.14068449800014</v>
      </c>
      <c r="D357" s="94"/>
      <c r="E357" s="94">
        <v>31.439682911054799</v>
      </c>
      <c r="F357" s="94"/>
      <c r="G357" s="94">
        <v>7386.8479110049402</v>
      </c>
      <c r="H357" s="94">
        <v>7215.8006395277498</v>
      </c>
      <c r="I357" s="94"/>
      <c r="J357" s="94">
        <v>642785.05196626706</v>
      </c>
      <c r="K357" s="94">
        <v>37.309248299849898</v>
      </c>
      <c r="L357" s="94">
        <v>14363.2710654488</v>
      </c>
      <c r="M357" s="94"/>
      <c r="N357" s="94">
        <v>249.389414852671</v>
      </c>
      <c r="O357" s="94">
        <v>1.89512470790474</v>
      </c>
      <c r="P357" s="94">
        <v>696473.56788562902</v>
      </c>
      <c r="Q357" s="94"/>
      <c r="R357" s="377"/>
      <c r="S357" s="94">
        <v>278.74479104530099</v>
      </c>
      <c r="T357" s="94">
        <v>27.7773507008711</v>
      </c>
      <c r="U357" s="133">
        <v>225412.581026937</v>
      </c>
      <c r="V357" s="94">
        <v>80.296923925764801</v>
      </c>
      <c r="W357" s="94">
        <v>213.28376873824001</v>
      </c>
      <c r="X357" s="94">
        <v>720156.517056752</v>
      </c>
      <c r="Y357" s="94">
        <v>8150.3044518707502</v>
      </c>
      <c r="Z357" s="94">
        <v>38047.8293918981</v>
      </c>
      <c r="AA357" s="94">
        <v>81.172662750685404</v>
      </c>
      <c r="AB357" s="94">
        <v>73.593642063365195</v>
      </c>
      <c r="AC357" s="94">
        <v>64.457940937225899</v>
      </c>
      <c r="AD357" s="94">
        <v>10.4831560510599</v>
      </c>
      <c r="AE357" s="94"/>
      <c r="AF357" s="94"/>
      <c r="AG357" s="377"/>
      <c r="AH357" s="377"/>
      <c r="AI357" s="377"/>
      <c r="AJ357" s="381"/>
    </row>
    <row r="358" spans="1:36" x14ac:dyDescent="0.25">
      <c r="A358" s="130">
        <f t="shared" si="24"/>
        <v>2009</v>
      </c>
      <c r="B358" s="130">
        <f t="shared" si="25"/>
        <v>6</v>
      </c>
      <c r="C358" s="329">
        <v>2.1470126862254699</v>
      </c>
      <c r="D358" s="94"/>
      <c r="E358" s="94">
        <v>31.987930472848799</v>
      </c>
      <c r="F358" s="94"/>
      <c r="G358" s="94">
        <v>7389.96400660584</v>
      </c>
      <c r="H358" s="94">
        <v>7192.1496854528496</v>
      </c>
      <c r="I358" s="94"/>
      <c r="J358" s="94">
        <v>639621.01209086797</v>
      </c>
      <c r="K358" s="94">
        <v>37.080635668342097</v>
      </c>
      <c r="L358" s="94">
        <v>14376.1953030562</v>
      </c>
      <c r="M358" s="94"/>
      <c r="N358" s="94">
        <v>258.27366275796498</v>
      </c>
      <c r="O358" s="94">
        <v>1.95072681676427</v>
      </c>
      <c r="P358" s="94">
        <v>692857.85197256505</v>
      </c>
      <c r="Q358" s="94"/>
      <c r="R358" s="377"/>
      <c r="S358" s="94">
        <v>283.86221416312901</v>
      </c>
      <c r="T358" s="94">
        <v>30.667335120972499</v>
      </c>
      <c r="U358" s="133">
        <v>227076.80596164899</v>
      </c>
      <c r="V358" s="94">
        <v>80.532969689951699</v>
      </c>
      <c r="W358" s="94">
        <v>213.59768548040799</v>
      </c>
      <c r="X358" s="94">
        <v>719065.17829450197</v>
      </c>
      <c r="Y358" s="94">
        <v>8194.1702431540707</v>
      </c>
      <c r="Z358" s="94">
        <v>37927.3187149183</v>
      </c>
      <c r="AA358" s="94">
        <v>80.780412211848898</v>
      </c>
      <c r="AB358" s="94">
        <v>74.502344624125101</v>
      </c>
      <c r="AC358" s="94">
        <v>65.008963481112801</v>
      </c>
      <c r="AD358" s="94">
        <v>10.698011611591401</v>
      </c>
      <c r="AE358" s="94"/>
      <c r="AF358" s="94"/>
      <c r="AG358" s="377"/>
      <c r="AH358" s="377"/>
      <c r="AI358" s="377"/>
      <c r="AJ358" s="381"/>
    </row>
    <row r="359" spans="1:36" x14ac:dyDescent="0.25">
      <c r="A359" s="130">
        <f t="shared" si="24"/>
        <v>2009</v>
      </c>
      <c r="B359" s="130">
        <f t="shared" si="25"/>
        <v>7</v>
      </c>
      <c r="C359" s="329">
        <v>2.1534399999999998</v>
      </c>
      <c r="D359" s="94"/>
      <c r="E359" s="94">
        <v>32.570644620937401</v>
      </c>
      <c r="F359" s="94"/>
      <c r="G359" s="94">
        <v>7393.6809999999996</v>
      </c>
      <c r="H359" s="94">
        <v>7174.2</v>
      </c>
      <c r="I359" s="94"/>
      <c r="J359" s="94">
        <v>637157.73336086504</v>
      </c>
      <c r="K359" s="94">
        <v>36.888803912699998</v>
      </c>
      <c r="L359" s="94">
        <v>14402.5</v>
      </c>
      <c r="M359" s="94"/>
      <c r="N359" s="94">
        <v>263.23333333333301</v>
      </c>
      <c r="O359" s="94">
        <v>2.0004599999999999</v>
      </c>
      <c r="P359" s="94">
        <v>689918.73279336095</v>
      </c>
      <c r="Q359" s="94"/>
      <c r="R359" s="377"/>
      <c r="S359" s="94">
        <v>296.71167192428697</v>
      </c>
      <c r="T359" s="94">
        <v>34.474844970742197</v>
      </c>
      <c r="U359" s="133">
        <v>228396.85527694301</v>
      </c>
      <c r="V359" s="94">
        <v>80.890138004791396</v>
      </c>
      <c r="W359" s="94">
        <v>214.183644404516</v>
      </c>
      <c r="X359" s="94">
        <v>718618.93490947597</v>
      </c>
      <c r="Y359" s="94">
        <v>8192.2531088216001</v>
      </c>
      <c r="Z359" s="94">
        <v>37924.920233474499</v>
      </c>
      <c r="AA359" s="94">
        <v>80.567042157945593</v>
      </c>
      <c r="AB359" s="94">
        <v>75.479378402410305</v>
      </c>
      <c r="AC359" s="94">
        <v>65.617266666667007</v>
      </c>
      <c r="AD359" s="94">
        <v>10.8746788252003</v>
      </c>
      <c r="AE359" s="94"/>
      <c r="AF359" s="94"/>
      <c r="AG359" s="377"/>
      <c r="AH359" s="377"/>
      <c r="AI359" s="377"/>
      <c r="AJ359" s="381"/>
    </row>
    <row r="360" spans="1:36" x14ac:dyDescent="0.25">
      <c r="A360" s="130">
        <f t="shared" si="24"/>
        <v>2009</v>
      </c>
      <c r="B360" s="130">
        <f t="shared" si="25"/>
        <v>8</v>
      </c>
      <c r="C360" s="329">
        <v>2.16008058929761</v>
      </c>
      <c r="D360" s="94"/>
      <c r="E360" s="94">
        <v>33.091895524876101</v>
      </c>
      <c r="F360" s="94"/>
      <c r="G360" s="94">
        <v>7397.3783571373697</v>
      </c>
      <c r="H360" s="94">
        <v>7160.35260185879</v>
      </c>
      <c r="I360" s="94"/>
      <c r="J360" s="94">
        <v>635853.98370900203</v>
      </c>
      <c r="K360" s="94">
        <v>36.773324664411703</v>
      </c>
      <c r="L360" s="94">
        <v>14447.8642231387</v>
      </c>
      <c r="M360" s="94"/>
      <c r="N360" s="94">
        <v>265.26660893190001</v>
      </c>
      <c r="O360" s="94">
        <v>2.0389761568605902</v>
      </c>
      <c r="P360" s="94">
        <v>688391.37005736702</v>
      </c>
      <c r="Q360" s="94"/>
      <c r="R360" s="377"/>
      <c r="S360" s="94">
        <v>320.71677023505202</v>
      </c>
      <c r="T360" s="94">
        <v>38.711273772347099</v>
      </c>
      <c r="U360" s="133">
        <v>228891.42728122999</v>
      </c>
      <c r="V360" s="94">
        <v>81.254557180880994</v>
      </c>
      <c r="W360" s="94">
        <v>215.16247044646801</v>
      </c>
      <c r="X360" s="94">
        <v>719050.15748902003</v>
      </c>
      <c r="Y360" s="94">
        <v>8111.5814972032404</v>
      </c>
      <c r="Z360" s="94">
        <v>38089.695796156797</v>
      </c>
      <c r="AA360" s="94">
        <v>80.606373473548899</v>
      </c>
      <c r="AB360" s="94">
        <v>76.2360984932034</v>
      </c>
      <c r="AC360" s="94">
        <v>66.174017058282203</v>
      </c>
      <c r="AD360" s="94">
        <v>11.032870783823601</v>
      </c>
      <c r="AE360" s="94"/>
      <c r="AF360" s="94"/>
      <c r="AG360" s="377"/>
      <c r="AH360" s="377"/>
      <c r="AI360" s="377"/>
      <c r="AJ360" s="381"/>
    </row>
    <row r="361" spans="1:36" x14ac:dyDescent="0.25">
      <c r="A361" s="130">
        <f t="shared" si="24"/>
        <v>2009</v>
      </c>
      <c r="B361" s="130">
        <f t="shared" si="25"/>
        <v>9</v>
      </c>
      <c r="C361" s="329">
        <v>2.1660086474089599</v>
      </c>
      <c r="D361" s="94"/>
      <c r="E361" s="94">
        <v>33.906843303215403</v>
      </c>
      <c r="F361" s="94"/>
      <c r="G361" s="94">
        <v>7401.1665187592398</v>
      </c>
      <c r="H361" s="94">
        <v>7149.8566634624003</v>
      </c>
      <c r="I361" s="94"/>
      <c r="J361" s="94">
        <v>635965.22477954801</v>
      </c>
      <c r="K361" s="94">
        <v>36.748332785618501</v>
      </c>
      <c r="L361" s="94">
        <v>14499.520491990501</v>
      </c>
      <c r="M361" s="94"/>
      <c r="N361" s="94">
        <v>265.741740339199</v>
      </c>
      <c r="O361" s="94">
        <v>2.0660285637562601</v>
      </c>
      <c r="P361" s="94">
        <v>688533.78218895197</v>
      </c>
      <c r="Q361" s="94"/>
      <c r="R361" s="377"/>
      <c r="S361" s="94">
        <v>347.40571710454998</v>
      </c>
      <c r="T361" s="94">
        <v>42.464037355348403</v>
      </c>
      <c r="U361" s="133">
        <v>229110.47539056401</v>
      </c>
      <c r="V361" s="94">
        <v>81.584466564679104</v>
      </c>
      <c r="W361" s="94">
        <v>216.16192734024401</v>
      </c>
      <c r="X361" s="94">
        <v>719864.77348815603</v>
      </c>
      <c r="Y361" s="94">
        <v>8017.1569780782402</v>
      </c>
      <c r="Z361" s="94">
        <v>38291.188950072399</v>
      </c>
      <c r="AA361" s="94">
        <v>80.782038773486207</v>
      </c>
      <c r="AB361" s="94">
        <v>76.764844754703901</v>
      </c>
      <c r="AC361" s="94">
        <v>66.654799636604395</v>
      </c>
      <c r="AD361" s="94">
        <v>11.167185606294</v>
      </c>
      <c r="AE361" s="94"/>
      <c r="AF361" s="94"/>
      <c r="AG361" s="377"/>
      <c r="AH361" s="377"/>
      <c r="AI361" s="377"/>
      <c r="AJ361" s="381"/>
    </row>
    <row r="362" spans="1:36" x14ac:dyDescent="0.25">
      <c r="A362" s="130">
        <f t="shared" si="24"/>
        <v>2009</v>
      </c>
      <c r="B362" s="130">
        <f t="shared" si="25"/>
        <v>10</v>
      </c>
      <c r="C362" s="329">
        <v>2.1703000000000001</v>
      </c>
      <c r="D362" s="94"/>
      <c r="E362" s="94">
        <v>35.450229140967501</v>
      </c>
      <c r="F362" s="94"/>
      <c r="G362" s="94">
        <v>7405.4</v>
      </c>
      <c r="H362" s="94">
        <v>7141.3</v>
      </c>
      <c r="I362" s="94"/>
      <c r="J362" s="94">
        <v>637456.108583914</v>
      </c>
      <c r="K362" s="94">
        <v>36.805682045052002</v>
      </c>
      <c r="L362" s="94">
        <v>14540.2</v>
      </c>
      <c r="M362" s="94"/>
      <c r="N362" s="94">
        <v>266.433333333333</v>
      </c>
      <c r="O362" s="94">
        <v>2.0852200000000001</v>
      </c>
      <c r="P362" s="94">
        <v>690204.98127563403</v>
      </c>
      <c r="Q362" s="94"/>
      <c r="R362" s="377"/>
      <c r="S362" s="94">
        <v>365.48945290465701</v>
      </c>
      <c r="T362" s="94">
        <v>44.874230970228503</v>
      </c>
      <c r="U362" s="133">
        <v>229910.35414756401</v>
      </c>
      <c r="V362" s="94">
        <v>81.867688926548198</v>
      </c>
      <c r="W362" s="94">
        <v>216.70617980770899</v>
      </c>
      <c r="X362" s="94">
        <v>720339.16445478098</v>
      </c>
      <c r="Y362" s="94">
        <v>7998.4973509474503</v>
      </c>
      <c r="Z362" s="94">
        <v>38352.3670358198</v>
      </c>
      <c r="AA362" s="94">
        <v>80.910595119668002</v>
      </c>
      <c r="AB362" s="94">
        <v>77.175919508757801</v>
      </c>
      <c r="AC362" s="94">
        <v>67.078933333332998</v>
      </c>
      <c r="AD362" s="94">
        <v>11.2736374529984</v>
      </c>
      <c r="AE362" s="94"/>
      <c r="AF362" s="94"/>
      <c r="AG362" s="377"/>
      <c r="AH362" s="377"/>
      <c r="AI362" s="377"/>
      <c r="AJ362" s="381"/>
    </row>
    <row r="363" spans="1:36" x14ac:dyDescent="0.25">
      <c r="A363" s="130">
        <f t="shared" si="24"/>
        <v>2009</v>
      </c>
      <c r="B363" s="130">
        <f t="shared" si="25"/>
        <v>11</v>
      </c>
      <c r="C363" s="329">
        <v>2.1727019975235802</v>
      </c>
      <c r="D363" s="94"/>
      <c r="E363" s="94">
        <v>38.0502304640818</v>
      </c>
      <c r="F363" s="94"/>
      <c r="G363" s="94">
        <v>7410.6297949257696</v>
      </c>
      <c r="H363" s="94">
        <v>7133.4205830338497</v>
      </c>
      <c r="I363" s="94"/>
      <c r="J363" s="94">
        <v>640358.31784380996</v>
      </c>
      <c r="K363" s="94">
        <v>36.940044540576402</v>
      </c>
      <c r="L363" s="94">
        <v>14562.386230711099</v>
      </c>
      <c r="M363" s="94"/>
      <c r="N363" s="94">
        <v>268.768295405804</v>
      </c>
      <c r="O363" s="94">
        <v>2.1006230207028702</v>
      </c>
      <c r="P363" s="94">
        <v>693364.67433904903</v>
      </c>
      <c r="Q363" s="94"/>
      <c r="R363" s="377"/>
      <c r="S363" s="94">
        <v>368.92314196582799</v>
      </c>
      <c r="T363" s="94">
        <v>45.533326652890302</v>
      </c>
      <c r="U363" s="133">
        <v>231946.354700314</v>
      </c>
      <c r="V363" s="94">
        <v>82.128365687508406</v>
      </c>
      <c r="W363" s="94">
        <v>216.53431398643099</v>
      </c>
      <c r="X363" s="94">
        <v>720035.586523543</v>
      </c>
      <c r="Y363" s="94">
        <v>8110.5332208604004</v>
      </c>
      <c r="Z363" s="94">
        <v>38163.8881414598</v>
      </c>
      <c r="AA363" s="94">
        <v>80.881711226931003</v>
      </c>
      <c r="AB363" s="94">
        <v>77.613112250790707</v>
      </c>
      <c r="AC363" s="94">
        <v>67.512388082147197</v>
      </c>
      <c r="AD363" s="94">
        <v>11.357085574538999</v>
      </c>
      <c r="AE363" s="94"/>
      <c r="AF363" s="94"/>
      <c r="AG363" s="377"/>
      <c r="AH363" s="377"/>
      <c r="AI363" s="377"/>
      <c r="AJ363" s="381"/>
    </row>
    <row r="364" spans="1:36" x14ac:dyDescent="0.25">
      <c r="A364" s="130">
        <f t="shared" si="24"/>
        <v>2009</v>
      </c>
      <c r="B364" s="130">
        <f t="shared" si="25"/>
        <v>12</v>
      </c>
      <c r="C364" s="329">
        <v>2.1734900457000599</v>
      </c>
      <c r="D364" s="94">
        <f>AVERAGE(C353:C364)</f>
        <v>2.1499179185307065</v>
      </c>
      <c r="E364" s="94">
        <v>40.764872981954902</v>
      </c>
      <c r="F364" s="94">
        <f>AVERAGE(E353:E364)</f>
        <v>34.019558971780967</v>
      </c>
      <c r="G364" s="94">
        <v>7415.9248981295204</v>
      </c>
      <c r="H364" s="94">
        <v>7129.6114319543503</v>
      </c>
      <c r="I364" s="94">
        <f>AVERAGE(H353:H364)</f>
        <v>7208.0707132380003</v>
      </c>
      <c r="J364" s="94">
        <v>644028.97426296398</v>
      </c>
      <c r="K364" s="94">
        <v>37.117684981619</v>
      </c>
      <c r="L364" s="94">
        <v>14575.6608593685</v>
      </c>
      <c r="M364" s="94">
        <f>AVERAGE(L353:L364)</f>
        <v>14433.485865970046</v>
      </c>
      <c r="N364" s="94">
        <v>272.45798752180701</v>
      </c>
      <c r="O364" s="94">
        <v>2.1092056032143498</v>
      </c>
      <c r="P364" s="94">
        <v>697315.90803348296</v>
      </c>
      <c r="Q364" s="94">
        <f>AVERAGE(P353:P364)</f>
        <v>695616.41499556554</v>
      </c>
      <c r="R364" s="377">
        <f>AVERAGE(K353:K364)</f>
        <v>37.205261528431066</v>
      </c>
      <c r="S364" s="94">
        <v>363.187055237219</v>
      </c>
      <c r="T364" s="94">
        <v>44.663164261588598</v>
      </c>
      <c r="U364" s="133">
        <v>234632.58646133501</v>
      </c>
      <c r="V364" s="94">
        <v>82.386585960674296</v>
      </c>
      <c r="W364" s="94">
        <v>215.96976779421601</v>
      </c>
      <c r="X364" s="94">
        <v>719389.79796259897</v>
      </c>
      <c r="Y364" s="94">
        <v>8278.7020594059995</v>
      </c>
      <c r="Z364" s="94">
        <v>37856.582468056098</v>
      </c>
      <c r="AA364" s="94">
        <v>80.7997794013191</v>
      </c>
      <c r="AB364" s="94">
        <v>78.144928574212202</v>
      </c>
      <c r="AC364" s="94">
        <v>67.983638021101797</v>
      </c>
      <c r="AD364" s="94">
        <v>11.4047316092103</v>
      </c>
      <c r="AE364" s="94">
        <f>AVERAGE(AD353:AD364)</f>
        <v>10.604587866562458</v>
      </c>
      <c r="AF364" s="94">
        <f>AVERAGE(X353:X364)</f>
        <v>720897.1732387644</v>
      </c>
      <c r="AG364" s="377">
        <f>AVERAGE(O353:O364)</f>
        <v>1.9595305674201964</v>
      </c>
      <c r="AH364" s="377">
        <f>AVERAGE(S353:S364)</f>
        <v>308.52877261457058</v>
      </c>
      <c r="AI364" s="377">
        <f>AVERAGE(U353:U364)</f>
        <v>227945.16835603441</v>
      </c>
      <c r="AJ364" s="381">
        <f>AVERAGE(G353:G364)</f>
        <v>7396.3745799378594</v>
      </c>
    </row>
    <row r="365" spans="1:36" x14ac:dyDescent="0.25">
      <c r="A365" s="130">
        <f>A353+1</f>
        <v>2010</v>
      </c>
      <c r="B365" s="130">
        <f>B353</f>
        <v>1</v>
      </c>
      <c r="C365" s="329">
        <v>2.1734066666670002</v>
      </c>
      <c r="D365" s="94"/>
      <c r="E365" s="94">
        <v>42.714789596227803</v>
      </c>
      <c r="F365" s="94"/>
      <c r="G365" s="94">
        <v>7420.8019999999997</v>
      </c>
      <c r="H365" s="94">
        <v>7133.5333333333301</v>
      </c>
      <c r="I365" s="94"/>
      <c r="J365" s="94">
        <v>648137.48524061497</v>
      </c>
      <c r="K365" s="94">
        <v>37.3201157897497</v>
      </c>
      <c r="L365" s="94">
        <v>14597.7</v>
      </c>
      <c r="M365" s="94"/>
      <c r="N365" s="94">
        <v>277.23333333333301</v>
      </c>
      <c r="O365" s="94">
        <v>2.108213333333</v>
      </c>
      <c r="P365" s="94">
        <v>701718.56795876904</v>
      </c>
      <c r="Q365" s="94"/>
      <c r="R365" s="377"/>
      <c r="S365" s="94">
        <v>357.06752411580601</v>
      </c>
      <c r="T365" s="94">
        <v>42.687518221779399</v>
      </c>
      <c r="U365" s="133">
        <v>237411.38701710399</v>
      </c>
      <c r="V365" s="94">
        <v>82.706218861398995</v>
      </c>
      <c r="W365" s="94">
        <v>215.45285837909199</v>
      </c>
      <c r="X365" s="94">
        <v>719013.41661915404</v>
      </c>
      <c r="Y365" s="94">
        <v>8413.1006715338208</v>
      </c>
      <c r="Z365" s="94">
        <v>37591.673973632198</v>
      </c>
      <c r="AA365" s="94">
        <v>80.821417595808498</v>
      </c>
      <c r="AB365" s="94">
        <v>78.904122803045098</v>
      </c>
      <c r="AC365" s="94">
        <v>68.588233333332994</v>
      </c>
      <c r="AD365" s="94">
        <v>11.4106662734404</v>
      </c>
      <c r="AE365" s="94"/>
      <c r="AF365" s="94"/>
      <c r="AG365" s="377"/>
      <c r="AH365" s="377"/>
      <c r="AI365" s="377"/>
      <c r="AJ365" s="381"/>
    </row>
    <row r="366" spans="1:36" x14ac:dyDescent="0.25">
      <c r="A366" s="130">
        <f t="shared" ref="A366:A388" si="26">A354+1</f>
        <v>2010</v>
      </c>
      <c r="B366" s="130">
        <f t="shared" ref="B366:B388" si="27">B354</f>
        <v>2</v>
      </c>
      <c r="C366" s="329">
        <v>2.1730583662709502</v>
      </c>
      <c r="D366" s="94"/>
      <c r="E366" s="94">
        <v>43.006235941338403</v>
      </c>
      <c r="F366" s="94"/>
      <c r="G366" s="94">
        <v>7424.5495519722199</v>
      </c>
      <c r="H366" s="94">
        <v>7147.3896287719399</v>
      </c>
      <c r="I366" s="94"/>
      <c r="J366" s="94">
        <v>652044.77022873401</v>
      </c>
      <c r="K366" s="94">
        <v>37.513833530560099</v>
      </c>
      <c r="L366" s="94">
        <v>14639.9383758981</v>
      </c>
      <c r="M366" s="94"/>
      <c r="N366" s="94">
        <v>282.260410533212</v>
      </c>
      <c r="O366" s="94">
        <v>2.09575525819228</v>
      </c>
      <c r="P366" s="94">
        <v>705905.29034121404</v>
      </c>
      <c r="Q366" s="94"/>
      <c r="R366" s="377"/>
      <c r="S366" s="94">
        <v>357.10054970284898</v>
      </c>
      <c r="T366" s="94">
        <v>40.119853512848898</v>
      </c>
      <c r="U366" s="133">
        <v>239575.143896211</v>
      </c>
      <c r="V366" s="94">
        <v>83.112495211468797</v>
      </c>
      <c r="W366" s="94">
        <v>215.366872838039</v>
      </c>
      <c r="X366" s="94">
        <v>719400.20998962701</v>
      </c>
      <c r="Y366" s="94">
        <v>8431.9315873769101</v>
      </c>
      <c r="Z366" s="94">
        <v>37517.688432938397</v>
      </c>
      <c r="AA366" s="94">
        <v>81.066605502111798</v>
      </c>
      <c r="AB366" s="94">
        <v>79.924647121559602</v>
      </c>
      <c r="AC366" s="94">
        <v>69.345614378595798</v>
      </c>
      <c r="AD366" s="94">
        <v>11.3704015752208</v>
      </c>
      <c r="AE366" s="94"/>
      <c r="AF366" s="94"/>
      <c r="AG366" s="377"/>
      <c r="AH366" s="377"/>
      <c r="AI366" s="377"/>
      <c r="AJ366" s="381"/>
    </row>
    <row r="367" spans="1:36" x14ac:dyDescent="0.25">
      <c r="A367" s="130">
        <f t="shared" si="26"/>
        <v>2010</v>
      </c>
      <c r="B367" s="130">
        <f t="shared" si="27"/>
        <v>3</v>
      </c>
      <c r="C367" s="329">
        <v>2.1728834549471001</v>
      </c>
      <c r="D367" s="94"/>
      <c r="E367" s="94">
        <v>42.129618203053703</v>
      </c>
      <c r="F367" s="94"/>
      <c r="G367" s="94">
        <v>7427.5903618948496</v>
      </c>
      <c r="H367" s="94">
        <v>7163.3973886661097</v>
      </c>
      <c r="I367" s="94"/>
      <c r="J367" s="94">
        <v>655168.90146199695</v>
      </c>
      <c r="K367" s="94">
        <v>37.667524121843101</v>
      </c>
      <c r="L367" s="94">
        <v>14687.799436937899</v>
      </c>
      <c r="M367" s="94"/>
      <c r="N367" s="94">
        <v>285.73765794746299</v>
      </c>
      <c r="O367" s="94">
        <v>2.0798107109243</v>
      </c>
      <c r="P367" s="94">
        <v>709285.079685517</v>
      </c>
      <c r="Q367" s="94"/>
      <c r="R367" s="377"/>
      <c r="S367" s="94">
        <v>357.98009391545997</v>
      </c>
      <c r="T367" s="94">
        <v>37.754887319186501</v>
      </c>
      <c r="U367" s="133">
        <v>240911.18425673901</v>
      </c>
      <c r="V367" s="94">
        <v>83.534115094390501</v>
      </c>
      <c r="W367" s="94">
        <v>215.562361995016</v>
      </c>
      <c r="X367" s="94">
        <v>720147.329691316</v>
      </c>
      <c r="Y367" s="94">
        <v>8375.6690247868792</v>
      </c>
      <c r="Z367" s="94">
        <v>37574.972561529597</v>
      </c>
      <c r="AA367" s="94">
        <v>81.415342199534805</v>
      </c>
      <c r="AB367" s="94">
        <v>80.944926319828795</v>
      </c>
      <c r="AC367" s="94">
        <v>70.083778899381898</v>
      </c>
      <c r="AD367" s="94">
        <v>11.315662587323599</v>
      </c>
      <c r="AE367" s="94"/>
      <c r="AF367" s="94"/>
      <c r="AG367" s="377"/>
      <c r="AH367" s="377"/>
      <c r="AI367" s="377"/>
      <c r="AJ367" s="381"/>
    </row>
    <row r="368" spans="1:36" x14ac:dyDescent="0.25">
      <c r="A368" s="130">
        <f t="shared" si="26"/>
        <v>2010</v>
      </c>
      <c r="B368" s="130">
        <f t="shared" si="27"/>
        <v>4</v>
      </c>
      <c r="C368" s="329">
        <v>2.1732</v>
      </c>
      <c r="D368" s="94"/>
      <c r="E368" s="94">
        <v>40.487854408558498</v>
      </c>
      <c r="F368" s="94"/>
      <c r="G368" s="94">
        <v>7431.5789999999997</v>
      </c>
      <c r="H368" s="94">
        <v>7177.4666666666699</v>
      </c>
      <c r="I368" s="94"/>
      <c r="J368" s="94">
        <v>657982.19575541199</v>
      </c>
      <c r="K368" s="94">
        <v>37.801646437848902</v>
      </c>
      <c r="L368" s="94">
        <v>14738</v>
      </c>
      <c r="M368" s="94"/>
      <c r="N368" s="94">
        <v>286.8</v>
      </c>
      <c r="O368" s="94">
        <v>2.0645233333330002</v>
      </c>
      <c r="P368" s="94">
        <v>712411.87005660904</v>
      </c>
      <c r="Q368" s="94"/>
      <c r="R368" s="377"/>
      <c r="S368" s="94">
        <v>352.15320167561902</v>
      </c>
      <c r="T368" s="94">
        <v>35.610345304255297</v>
      </c>
      <c r="U368" s="133">
        <v>241730.893631087</v>
      </c>
      <c r="V368" s="94">
        <v>84.025743978355905</v>
      </c>
      <c r="W368" s="94">
        <v>215.857077264639</v>
      </c>
      <c r="X368" s="94">
        <v>720940.64716027805</v>
      </c>
      <c r="Y368" s="94">
        <v>8287.0191760163598</v>
      </c>
      <c r="Z368" s="94">
        <v>37686.540742403202</v>
      </c>
      <c r="AA368" s="94">
        <v>81.8236886441682</v>
      </c>
      <c r="AB368" s="94">
        <v>81.995775519676599</v>
      </c>
      <c r="AC368" s="94">
        <v>70.844966666667005</v>
      </c>
      <c r="AD368" s="94">
        <v>11.2650480534446</v>
      </c>
      <c r="AE368" s="94"/>
      <c r="AF368" s="94"/>
      <c r="AG368" s="377"/>
      <c r="AH368" s="377"/>
      <c r="AI368" s="377"/>
      <c r="AJ368" s="381"/>
    </row>
    <row r="369" spans="1:36" x14ac:dyDescent="0.25">
      <c r="A369" s="130">
        <f t="shared" si="26"/>
        <v>2010</v>
      </c>
      <c r="B369" s="130">
        <f t="shared" si="27"/>
        <v>5</v>
      </c>
      <c r="C369" s="329">
        <v>2.1743355272900402</v>
      </c>
      <c r="D369" s="94"/>
      <c r="E369" s="94">
        <v>38.729430818500703</v>
      </c>
      <c r="F369" s="94"/>
      <c r="G369" s="94">
        <v>7436.7754208929</v>
      </c>
      <c r="H369" s="94">
        <v>7182.1316141766501</v>
      </c>
      <c r="I369" s="94"/>
      <c r="J369" s="94">
        <v>659957.56143200397</v>
      </c>
      <c r="K369" s="94">
        <v>37.887246333427903</v>
      </c>
      <c r="L369" s="94">
        <v>14774.2587949853</v>
      </c>
      <c r="M369" s="94"/>
      <c r="N369" s="94">
        <v>284.19919860010299</v>
      </c>
      <c r="O369" s="94">
        <v>2.0586762393420601</v>
      </c>
      <c r="P369" s="94">
        <v>714713.35208654299</v>
      </c>
      <c r="Q369" s="94"/>
      <c r="R369" s="377"/>
      <c r="S369" s="94">
        <v>335.00993860976899</v>
      </c>
      <c r="T369" s="94">
        <v>34.449540818186399</v>
      </c>
      <c r="U369" s="133">
        <v>241986.819788933</v>
      </c>
      <c r="V369" s="94">
        <v>84.486295391721299</v>
      </c>
      <c r="W369" s="94">
        <v>216.05756163172899</v>
      </c>
      <c r="X369" s="94">
        <v>721336.54490829504</v>
      </c>
      <c r="Y369" s="94">
        <v>8217.3526763652608</v>
      </c>
      <c r="Z369" s="94">
        <v>37776.013965719598</v>
      </c>
      <c r="AA369" s="94">
        <v>82.143424793189098</v>
      </c>
      <c r="AB369" s="94">
        <v>82.783358997557499</v>
      </c>
      <c r="AC369" s="94">
        <v>71.433117338963299</v>
      </c>
      <c r="AD369" s="94">
        <v>11.2485832773908</v>
      </c>
      <c r="AE369" s="94"/>
      <c r="AF369" s="94"/>
      <c r="AG369" s="377"/>
      <c r="AH369" s="377"/>
      <c r="AI369" s="377"/>
      <c r="AJ369" s="381"/>
    </row>
    <row r="370" spans="1:36" x14ac:dyDescent="0.25">
      <c r="A370" s="130">
        <f t="shared" si="26"/>
        <v>2010</v>
      </c>
      <c r="B370" s="130">
        <f t="shared" si="27"/>
        <v>6</v>
      </c>
      <c r="C370" s="329">
        <v>2.1765649001839602</v>
      </c>
      <c r="D370" s="94"/>
      <c r="E370" s="94">
        <v>36.920661558660299</v>
      </c>
      <c r="F370" s="94"/>
      <c r="G370" s="94">
        <v>7443.1000113222599</v>
      </c>
      <c r="H370" s="94">
        <v>7181.2140121211996</v>
      </c>
      <c r="I370" s="94"/>
      <c r="J370" s="94">
        <v>661519.21745127498</v>
      </c>
      <c r="K370" s="94">
        <v>37.939284411554297</v>
      </c>
      <c r="L370" s="94">
        <v>14805.3157413065</v>
      </c>
      <c r="M370" s="94"/>
      <c r="N370" s="94">
        <v>280.082721388457</v>
      </c>
      <c r="O370" s="94">
        <v>2.0650634804005201</v>
      </c>
      <c r="P370" s="94">
        <v>716480.79231937299</v>
      </c>
      <c r="Q370" s="94"/>
      <c r="R370" s="377"/>
      <c r="S370" s="94">
        <v>313.03037445768302</v>
      </c>
      <c r="T370" s="94">
        <v>34.3303695999534</v>
      </c>
      <c r="U370" s="133">
        <v>242244.113767373</v>
      </c>
      <c r="V370" s="94">
        <v>84.883327077018706</v>
      </c>
      <c r="W370" s="94">
        <v>216.253873029044</v>
      </c>
      <c r="X370" s="94">
        <v>721561.11701208702</v>
      </c>
      <c r="Y370" s="94">
        <v>8157.4965586097796</v>
      </c>
      <c r="Z370" s="94">
        <v>37870.623444174402</v>
      </c>
      <c r="AA370" s="94">
        <v>82.375748409813198</v>
      </c>
      <c r="AB370" s="94">
        <v>83.349932180560302</v>
      </c>
      <c r="AC370" s="94">
        <v>71.884133814465102</v>
      </c>
      <c r="AD370" s="94">
        <v>11.257250026073001</v>
      </c>
      <c r="AE370" s="94"/>
      <c r="AF370" s="94"/>
      <c r="AG370" s="377"/>
      <c r="AH370" s="377"/>
      <c r="AI370" s="377"/>
      <c r="AJ370" s="381"/>
    </row>
    <row r="371" spans="1:36" x14ac:dyDescent="0.25">
      <c r="A371" s="130">
        <f t="shared" si="26"/>
        <v>2010</v>
      </c>
      <c r="B371" s="130">
        <f t="shared" si="27"/>
        <v>7</v>
      </c>
      <c r="C371" s="329">
        <v>2.1798999999999999</v>
      </c>
      <c r="D371" s="94"/>
      <c r="E371" s="94">
        <v>35.266745177592199</v>
      </c>
      <c r="F371" s="94"/>
      <c r="G371" s="94">
        <v>7449.4430000000002</v>
      </c>
      <c r="H371" s="94">
        <v>7180.4</v>
      </c>
      <c r="I371" s="94"/>
      <c r="J371" s="94">
        <v>662945.492064544</v>
      </c>
      <c r="K371" s="94">
        <v>37.967699382617603</v>
      </c>
      <c r="L371" s="94">
        <v>14839.3</v>
      </c>
      <c r="M371" s="94"/>
      <c r="N371" s="94">
        <v>277.73333333333301</v>
      </c>
      <c r="O371" s="94">
        <v>2.0853700000000002</v>
      </c>
      <c r="P371" s="94">
        <v>717794.96155283297</v>
      </c>
      <c r="Q371" s="94"/>
      <c r="R371" s="377"/>
      <c r="S371" s="94">
        <v>298.05531574737398</v>
      </c>
      <c r="T371" s="94">
        <v>35.307134241650303</v>
      </c>
      <c r="U371" s="133">
        <v>243113.97781706601</v>
      </c>
      <c r="V371" s="94">
        <v>85.125749022569806</v>
      </c>
      <c r="W371" s="94">
        <v>216.568778630395</v>
      </c>
      <c r="X371" s="94">
        <v>721929.65924744098</v>
      </c>
      <c r="Y371" s="94">
        <v>8094.6349015642299</v>
      </c>
      <c r="Z371" s="94">
        <v>38007.486476390703</v>
      </c>
      <c r="AA371" s="94">
        <v>82.507239985259801</v>
      </c>
      <c r="AB371" s="94">
        <v>83.686362614496105</v>
      </c>
      <c r="AC371" s="94">
        <v>72.189333333332996</v>
      </c>
      <c r="AD371" s="94">
        <v>11.275001190547901</v>
      </c>
      <c r="AE371" s="94"/>
      <c r="AF371" s="94"/>
      <c r="AG371" s="377"/>
      <c r="AH371" s="377"/>
      <c r="AI371" s="377"/>
      <c r="AJ371" s="381"/>
    </row>
    <row r="372" spans="1:36" x14ac:dyDescent="0.25">
      <c r="A372" s="130">
        <f t="shared" si="26"/>
        <v>2010</v>
      </c>
      <c r="B372" s="130">
        <f t="shared" si="27"/>
        <v>8</v>
      </c>
      <c r="C372" s="329">
        <v>2.18463888092796</v>
      </c>
      <c r="D372" s="94"/>
      <c r="E372" s="94">
        <v>33.8479857789901</v>
      </c>
      <c r="F372" s="94"/>
      <c r="G372" s="94">
        <v>7455.6581085408197</v>
      </c>
      <c r="H372" s="94">
        <v>7184.0439803888903</v>
      </c>
      <c r="I372" s="94"/>
      <c r="J372" s="94">
        <v>664595.10363568796</v>
      </c>
      <c r="K372" s="94">
        <v>37.989789254922599</v>
      </c>
      <c r="L372" s="94">
        <v>14884.1004901912</v>
      </c>
      <c r="M372" s="94"/>
      <c r="N372" s="94">
        <v>279.41063629934098</v>
      </c>
      <c r="O372" s="94">
        <v>2.1214030107591801</v>
      </c>
      <c r="P372" s="94">
        <v>718988.89387648297</v>
      </c>
      <c r="Q372" s="94"/>
      <c r="R372" s="377"/>
      <c r="S372" s="94">
        <v>297.69714707447901</v>
      </c>
      <c r="T372" s="94">
        <v>37.305153168410499</v>
      </c>
      <c r="U372" s="133">
        <v>245065.372580233</v>
      </c>
      <c r="V372" s="94">
        <v>85.193170896732497</v>
      </c>
      <c r="W372" s="94">
        <v>217.116822775576</v>
      </c>
      <c r="X372" s="94">
        <v>722610.64634299499</v>
      </c>
      <c r="Y372" s="94">
        <v>8014.7154562790802</v>
      </c>
      <c r="Z372" s="94">
        <v>38206.5826183233</v>
      </c>
      <c r="AA372" s="94">
        <v>82.552683237264404</v>
      </c>
      <c r="AB372" s="94">
        <v>83.864166772959507</v>
      </c>
      <c r="AC372" s="94">
        <v>72.398748398553494</v>
      </c>
      <c r="AD372" s="94">
        <v>11.2861040948249</v>
      </c>
      <c r="AE372" s="94"/>
      <c r="AF372" s="94"/>
      <c r="AG372" s="377"/>
      <c r="AH372" s="377"/>
      <c r="AI372" s="377"/>
      <c r="AJ372" s="381"/>
    </row>
    <row r="373" spans="1:36" x14ac:dyDescent="0.25">
      <c r="A373" s="130">
        <f t="shared" si="26"/>
        <v>2010</v>
      </c>
      <c r="B373" s="130">
        <f t="shared" si="27"/>
        <v>9</v>
      </c>
      <c r="C373" s="329">
        <v>2.1904235450568099</v>
      </c>
      <c r="D373" s="94"/>
      <c r="E373" s="94">
        <v>33.307170636135801</v>
      </c>
      <c r="F373" s="94"/>
      <c r="G373" s="94">
        <v>7461.6002852068405</v>
      </c>
      <c r="H373" s="94">
        <v>7190.8968264289197</v>
      </c>
      <c r="I373" s="94"/>
      <c r="J373" s="94">
        <v>666166.13759219297</v>
      </c>
      <c r="K373" s="94">
        <v>38.026148181549402</v>
      </c>
      <c r="L373" s="94">
        <v>14924.7719121354</v>
      </c>
      <c r="M373" s="94"/>
      <c r="N373" s="94">
        <v>284.79703271308898</v>
      </c>
      <c r="O373" s="94">
        <v>2.1663010139013901</v>
      </c>
      <c r="P373" s="94">
        <v>720431.83936975</v>
      </c>
      <c r="Q373" s="94"/>
      <c r="R373" s="377"/>
      <c r="S373" s="94">
        <v>312.41809436115102</v>
      </c>
      <c r="T373" s="94">
        <v>39.418179020386397</v>
      </c>
      <c r="U373" s="133">
        <v>247532.74220201399</v>
      </c>
      <c r="V373" s="94">
        <v>85.163712446612493</v>
      </c>
      <c r="W373" s="94">
        <v>217.79607799928399</v>
      </c>
      <c r="X373" s="94">
        <v>722947.08949682699</v>
      </c>
      <c r="Y373" s="94">
        <v>7939.5630109546701</v>
      </c>
      <c r="Z373" s="94">
        <v>38339.263902059698</v>
      </c>
      <c r="AA373" s="94">
        <v>82.529698858748304</v>
      </c>
      <c r="AB373" s="94">
        <v>84.000335237500195</v>
      </c>
      <c r="AC373" s="94">
        <v>72.563801029886093</v>
      </c>
      <c r="AD373" s="94">
        <v>11.269735128426399</v>
      </c>
      <c r="AE373" s="94"/>
      <c r="AF373" s="94"/>
      <c r="AG373" s="377"/>
      <c r="AH373" s="377"/>
      <c r="AI373" s="377"/>
      <c r="AJ373" s="381"/>
    </row>
    <row r="374" spans="1:36" x14ac:dyDescent="0.25">
      <c r="A374" s="130">
        <f t="shared" si="26"/>
        <v>2010</v>
      </c>
      <c r="B374" s="130">
        <f t="shared" si="27"/>
        <v>10</v>
      </c>
      <c r="C374" s="329">
        <v>2.196683333333</v>
      </c>
      <c r="D374" s="94"/>
      <c r="E374" s="94">
        <v>34.263632600941399</v>
      </c>
      <c r="F374" s="94"/>
      <c r="G374" s="94">
        <v>7467.308</v>
      </c>
      <c r="H374" s="94">
        <v>7197.9666666666699</v>
      </c>
      <c r="I374" s="94"/>
      <c r="J374" s="94">
        <v>667246.75204836496</v>
      </c>
      <c r="K374" s="94">
        <v>38.096915693174601</v>
      </c>
      <c r="L374" s="94">
        <v>14942.4</v>
      </c>
      <c r="M374" s="94"/>
      <c r="N374" s="94">
        <v>292.433333333333</v>
      </c>
      <c r="O374" s="94">
        <v>2.2104933333329999</v>
      </c>
      <c r="P374" s="94">
        <v>722499.16763661604</v>
      </c>
      <c r="Q374" s="94"/>
      <c r="R374" s="377"/>
      <c r="S374" s="94">
        <v>338.68595505612802</v>
      </c>
      <c r="T374" s="94">
        <v>40.554407524813499</v>
      </c>
      <c r="U374" s="133">
        <v>249662.5451288</v>
      </c>
      <c r="V374" s="94">
        <v>85.156758725463206</v>
      </c>
      <c r="W374" s="94">
        <v>218.44437957987901</v>
      </c>
      <c r="X374" s="94">
        <v>722144.27697312704</v>
      </c>
      <c r="Y374" s="94">
        <v>7897.2452508855804</v>
      </c>
      <c r="Z374" s="94">
        <v>38254.298807573898</v>
      </c>
      <c r="AA374" s="94">
        <v>82.468633896363897</v>
      </c>
      <c r="AB374" s="94">
        <v>84.235714239277598</v>
      </c>
      <c r="AC374" s="94">
        <v>72.749166666666994</v>
      </c>
      <c r="AD374" s="94">
        <v>11.2079198163377</v>
      </c>
      <c r="AE374" s="94"/>
      <c r="AF374" s="94"/>
      <c r="AG374" s="377"/>
      <c r="AH374" s="377"/>
      <c r="AI374" s="377"/>
      <c r="AJ374" s="381"/>
    </row>
    <row r="375" spans="1:36" x14ac:dyDescent="0.25">
      <c r="A375" s="130">
        <f t="shared" si="26"/>
        <v>2010</v>
      </c>
      <c r="B375" s="130">
        <f t="shared" si="27"/>
        <v>11</v>
      </c>
      <c r="C375" s="329">
        <v>2.20360437210446</v>
      </c>
      <c r="D375" s="94"/>
      <c r="E375" s="94">
        <v>37.013223197412998</v>
      </c>
      <c r="F375" s="94"/>
      <c r="G375" s="94">
        <v>7473.32520141228</v>
      </c>
      <c r="H375" s="94">
        <v>7203.71390981272</v>
      </c>
      <c r="I375" s="94"/>
      <c r="J375" s="94">
        <v>667651.55150749802</v>
      </c>
      <c r="K375" s="94">
        <v>38.216604213143498</v>
      </c>
      <c r="L375" s="94">
        <v>14927.892128785399</v>
      </c>
      <c r="M375" s="94"/>
      <c r="N375" s="94">
        <v>302.14994047038601</v>
      </c>
      <c r="O375" s="94">
        <v>2.2514429123675401</v>
      </c>
      <c r="P375" s="94">
        <v>725528.253265684</v>
      </c>
      <c r="Q375" s="94"/>
      <c r="R375" s="377"/>
      <c r="S375" s="94">
        <v>374.02449476940501</v>
      </c>
      <c r="T375" s="94">
        <v>40.070064216984299</v>
      </c>
      <c r="U375" s="133">
        <v>251050.26675262701</v>
      </c>
      <c r="V375" s="94">
        <v>85.252310245854702</v>
      </c>
      <c r="W375" s="94">
        <v>219.01831994322899</v>
      </c>
      <c r="X375" s="94">
        <v>719716.78436735098</v>
      </c>
      <c r="Y375" s="94">
        <v>7902.7166062589204</v>
      </c>
      <c r="Z375" s="94">
        <v>37857.859401052403</v>
      </c>
      <c r="AA375" s="94">
        <v>82.392488405969502</v>
      </c>
      <c r="AB375" s="94">
        <v>84.669189244502107</v>
      </c>
      <c r="AC375" s="94">
        <v>73.008620244740996</v>
      </c>
      <c r="AD375" s="94">
        <v>11.085892991213401</v>
      </c>
      <c r="AE375" s="94"/>
      <c r="AF375" s="94"/>
      <c r="AG375" s="377"/>
      <c r="AH375" s="377"/>
      <c r="AI375" s="377"/>
      <c r="AJ375" s="381"/>
    </row>
    <row r="376" spans="1:36" x14ac:dyDescent="0.25">
      <c r="A376" s="130">
        <f t="shared" si="26"/>
        <v>2010</v>
      </c>
      <c r="B376" s="130">
        <f t="shared" si="27"/>
        <v>12</v>
      </c>
      <c r="C376" s="329">
        <v>2.2109434229962002</v>
      </c>
      <c r="D376" s="94">
        <f>AVERAGE(C365:C376)</f>
        <v>2.1841368724814565</v>
      </c>
      <c r="E376" s="94">
        <v>39.9861020638741</v>
      </c>
      <c r="F376" s="94">
        <f>AVERAGE(E365:E376)</f>
        <v>38.139454165107168</v>
      </c>
      <c r="G376" s="94">
        <v>7479.1932217582198</v>
      </c>
      <c r="H376" s="94">
        <v>7208.4272855961299</v>
      </c>
      <c r="I376" s="94">
        <f>AVERAGE(H365:H376)</f>
        <v>7179.2151093857692</v>
      </c>
      <c r="J376" s="94">
        <v>667553.86894694401</v>
      </c>
      <c r="K376" s="94">
        <v>38.338670151818697</v>
      </c>
      <c r="L376" s="94">
        <v>14902.6343394204</v>
      </c>
      <c r="M376" s="94">
        <f>AVERAGE(L365:L376)</f>
        <v>14805.342601638347</v>
      </c>
      <c r="N376" s="94">
        <v>314.40734127040099</v>
      </c>
      <c r="O376" s="94">
        <v>2.2904686410214499</v>
      </c>
      <c r="P376" s="94">
        <v>728587.76592787402</v>
      </c>
      <c r="Q376" s="94">
        <f>AVERAGE(P365:P376)</f>
        <v>716195.48617310543</v>
      </c>
      <c r="R376" s="377">
        <f>AVERAGE(K365:K376)</f>
        <v>37.897123125184201</v>
      </c>
      <c r="S376" s="94">
        <v>405.34740840614103</v>
      </c>
      <c r="T376" s="94">
        <v>38.5468769452415</v>
      </c>
      <c r="U376" s="133">
        <v>251931.84679389701</v>
      </c>
      <c r="V376" s="94">
        <v>85.382875744116106</v>
      </c>
      <c r="W376" s="94">
        <v>219.59101632131299</v>
      </c>
      <c r="X376" s="94">
        <v>716880.19512924703</v>
      </c>
      <c r="Y376" s="94">
        <v>7939.2568010965797</v>
      </c>
      <c r="Z376" s="94">
        <v>37340.692482610197</v>
      </c>
      <c r="AA376" s="94">
        <v>82.331578176344806</v>
      </c>
      <c r="AB376" s="94">
        <v>85.1108566934316</v>
      </c>
      <c r="AC376" s="94">
        <v>73.258040203498794</v>
      </c>
      <c r="AD376" s="94">
        <v>10.937983761375</v>
      </c>
      <c r="AE376" s="94">
        <f>AVERAGE(AD365:AD376)</f>
        <v>11.24418739796821</v>
      </c>
      <c r="AF376" s="94">
        <f>AVERAGE(X365:X376)</f>
        <v>720718.99307814531</v>
      </c>
      <c r="AG376" s="377">
        <f>AVERAGE(O365:O376)</f>
        <v>2.13312677224231</v>
      </c>
      <c r="AH376" s="377">
        <f>AVERAGE(S365:S376)</f>
        <v>341.54750815765533</v>
      </c>
      <c r="AI376" s="377">
        <f>AVERAGE(U365:U376)</f>
        <v>244351.35780267368</v>
      </c>
      <c r="AJ376" s="381">
        <f>AVERAGE(G365:G376)</f>
        <v>7447.5770135833664</v>
      </c>
    </row>
    <row r="377" spans="1:36" x14ac:dyDescent="0.25">
      <c r="A377" s="130">
        <f>A365+1</f>
        <v>2011</v>
      </c>
      <c r="B377" s="130">
        <f>B365</f>
        <v>1</v>
      </c>
      <c r="C377" s="329">
        <v>2.2195100000000001</v>
      </c>
      <c r="D377" s="94"/>
      <c r="E377" s="94">
        <v>41.515543215490702</v>
      </c>
      <c r="F377" s="94"/>
      <c r="G377" s="94">
        <v>7485.1719999999996</v>
      </c>
      <c r="H377" s="94">
        <v>7213.7666666666701</v>
      </c>
      <c r="I377" s="94"/>
      <c r="J377" s="94">
        <v>667268.84310298902</v>
      </c>
      <c r="K377" s="94">
        <v>38.418448475885498</v>
      </c>
      <c r="L377" s="94">
        <v>14894</v>
      </c>
      <c r="M377" s="94"/>
      <c r="N377" s="94">
        <v>331.6</v>
      </c>
      <c r="O377" s="94">
        <v>2.3366500000000001</v>
      </c>
      <c r="P377" s="94">
        <v>730877.36611130496</v>
      </c>
      <c r="Q377" s="94"/>
      <c r="R377" s="377"/>
      <c r="S377" s="94">
        <v>421.73601557430698</v>
      </c>
      <c r="T377" s="94">
        <v>36.773245523193403</v>
      </c>
      <c r="U377" s="133">
        <v>252921.68538643501</v>
      </c>
      <c r="V377" s="94">
        <v>85.457940292533905</v>
      </c>
      <c r="W377" s="94">
        <v>220.36477155353899</v>
      </c>
      <c r="X377" s="94">
        <v>714925.80966222298</v>
      </c>
      <c r="Y377" s="94">
        <v>7983.7212074485797</v>
      </c>
      <c r="Z377" s="94">
        <v>36904.2810448706</v>
      </c>
      <c r="AA377" s="94">
        <v>82.308251389252902</v>
      </c>
      <c r="AB377" s="94">
        <v>85.359607536423496</v>
      </c>
      <c r="AC377" s="94">
        <v>73.416466666667006</v>
      </c>
      <c r="AD377" s="94">
        <v>10.791281147496401</v>
      </c>
      <c r="AE377" s="94"/>
      <c r="AF377" s="94"/>
      <c r="AG377" s="377"/>
      <c r="AH377" s="377"/>
      <c r="AI377" s="377"/>
      <c r="AJ377" s="381"/>
    </row>
    <row r="378" spans="1:36" x14ac:dyDescent="0.25">
      <c r="A378" s="130">
        <f t="shared" si="26"/>
        <v>2011</v>
      </c>
      <c r="B378" s="130">
        <f t="shared" si="27"/>
        <v>2</v>
      </c>
      <c r="C378" s="329">
        <v>2.22913457708239</v>
      </c>
      <c r="D378" s="94"/>
      <c r="E378" s="94">
        <v>40.300030060965902</v>
      </c>
      <c r="F378" s="94"/>
      <c r="G378" s="94">
        <v>7491.0225283037498</v>
      </c>
      <c r="H378" s="94">
        <v>7220.6511648471396</v>
      </c>
      <c r="I378" s="94"/>
      <c r="J378" s="94">
        <v>667081.119430191</v>
      </c>
      <c r="K378" s="94">
        <v>38.415066843374298</v>
      </c>
      <c r="L378" s="94">
        <v>14923.1348382082</v>
      </c>
      <c r="M378" s="94"/>
      <c r="N378" s="94">
        <v>353.52998345416398</v>
      </c>
      <c r="O378" s="94">
        <v>2.3918743874817601</v>
      </c>
      <c r="P378" s="94">
        <v>731594.22745502903</v>
      </c>
      <c r="Q378" s="94"/>
      <c r="R378" s="377"/>
      <c r="S378" s="94">
        <v>413.075363904195</v>
      </c>
      <c r="T378" s="94">
        <v>35.617653298490502</v>
      </c>
      <c r="U378" s="133">
        <v>254381.550923423</v>
      </c>
      <c r="V378" s="94">
        <v>85.411744627929707</v>
      </c>
      <c r="W378" s="94">
        <v>221.413128526447</v>
      </c>
      <c r="X378" s="94">
        <v>714986.46602003404</v>
      </c>
      <c r="Y378" s="94">
        <v>8013.5248627578803</v>
      </c>
      <c r="Z378" s="94">
        <v>36746.052684795199</v>
      </c>
      <c r="AA378" s="94">
        <v>82.348254070104204</v>
      </c>
      <c r="AB378" s="94">
        <v>85.257759761120397</v>
      </c>
      <c r="AC378" s="94">
        <v>73.416051859859806</v>
      </c>
      <c r="AD378" s="94">
        <v>10.680204154174699</v>
      </c>
      <c r="AE378" s="94"/>
      <c r="AF378" s="94"/>
      <c r="AG378" s="377"/>
      <c r="AH378" s="377"/>
      <c r="AI378" s="377"/>
      <c r="AJ378" s="381"/>
    </row>
    <row r="379" spans="1:36" x14ac:dyDescent="0.25">
      <c r="A379" s="130">
        <f t="shared" si="26"/>
        <v>2011</v>
      </c>
      <c r="B379" s="130">
        <f t="shared" si="27"/>
        <v>3</v>
      </c>
      <c r="C379" s="329">
        <v>2.2379098356338298</v>
      </c>
      <c r="D379" s="94"/>
      <c r="E379" s="94">
        <v>38.216715043788597</v>
      </c>
      <c r="F379" s="94"/>
      <c r="G379" s="94">
        <v>7496.46205094175</v>
      </c>
      <c r="H379" s="94">
        <v>7228.11155552112</v>
      </c>
      <c r="I379" s="94"/>
      <c r="J379" s="94">
        <v>667094.43830716796</v>
      </c>
      <c r="K379" s="94">
        <v>38.368221003711199</v>
      </c>
      <c r="L379" s="94">
        <v>14967.4331763553</v>
      </c>
      <c r="M379" s="94"/>
      <c r="N379" s="94">
        <v>372.69814362157803</v>
      </c>
      <c r="O379" s="94">
        <v>2.44063818012962</v>
      </c>
      <c r="P379" s="94">
        <v>731412.36462191294</v>
      </c>
      <c r="Q379" s="94"/>
      <c r="R379" s="377"/>
      <c r="S379" s="94">
        <v>390.83023835908301</v>
      </c>
      <c r="T379" s="94">
        <v>35.520505476978499</v>
      </c>
      <c r="U379" s="133">
        <v>255856.53486768799</v>
      </c>
      <c r="V379" s="94">
        <v>85.347983812927396</v>
      </c>
      <c r="W379" s="94">
        <v>222.41753715425901</v>
      </c>
      <c r="X379" s="94">
        <v>716045.48436244205</v>
      </c>
      <c r="Y379" s="94">
        <v>8024.6673845958003</v>
      </c>
      <c r="Z379" s="94">
        <v>36790.872365399096</v>
      </c>
      <c r="AA379" s="94">
        <v>82.445790503858404</v>
      </c>
      <c r="AB379" s="94">
        <v>85.058933847472105</v>
      </c>
      <c r="AC379" s="94">
        <v>73.3662948751426</v>
      </c>
      <c r="AD379" s="94">
        <v>10.6083343959807</v>
      </c>
      <c r="AE379" s="94"/>
      <c r="AF379" s="94"/>
      <c r="AG379" s="377"/>
      <c r="AH379" s="377"/>
      <c r="AI379" s="377"/>
      <c r="AJ379" s="381"/>
    </row>
    <row r="380" spans="1:36" x14ac:dyDescent="0.25">
      <c r="A380" s="130">
        <f t="shared" si="26"/>
        <v>2011</v>
      </c>
      <c r="B380" s="130">
        <f t="shared" si="27"/>
        <v>4</v>
      </c>
      <c r="C380" s="329">
        <v>2.2465466666670002</v>
      </c>
      <c r="D380" s="94"/>
      <c r="E380" s="94">
        <v>37.023891193682203</v>
      </c>
      <c r="F380" s="94"/>
      <c r="G380" s="94">
        <v>7503.0370000000003</v>
      </c>
      <c r="H380" s="94">
        <v>7237.3666666666704</v>
      </c>
      <c r="I380" s="94"/>
      <c r="J380" s="94">
        <v>667381.06992788997</v>
      </c>
      <c r="K380" s="94">
        <v>38.315297277533098</v>
      </c>
      <c r="L380" s="94">
        <v>15011.3</v>
      </c>
      <c r="M380" s="94"/>
      <c r="N380" s="94">
        <v>386.6</v>
      </c>
      <c r="O380" s="94">
        <v>2.4802266666669999</v>
      </c>
      <c r="P380" s="94">
        <v>731189.28592045303</v>
      </c>
      <c r="Q380" s="94"/>
      <c r="R380" s="377"/>
      <c r="S380" s="94">
        <v>362.300887372067</v>
      </c>
      <c r="T380" s="94">
        <v>36.841377933113797</v>
      </c>
      <c r="U380" s="133">
        <v>257222.16022864301</v>
      </c>
      <c r="V380" s="94">
        <v>85.382455087410193</v>
      </c>
      <c r="W380" s="94">
        <v>223.32214994702301</v>
      </c>
      <c r="X380" s="94">
        <v>717065.02505319903</v>
      </c>
      <c r="Y380" s="94">
        <v>8020.3247663222701</v>
      </c>
      <c r="Z380" s="94">
        <v>36933.188637777603</v>
      </c>
      <c r="AA380" s="94">
        <v>82.625887469683207</v>
      </c>
      <c r="AB380" s="94">
        <v>85.026068764269894</v>
      </c>
      <c r="AC380" s="94">
        <v>73.392300000000006</v>
      </c>
      <c r="AD380" s="94">
        <v>10.5501042288049</v>
      </c>
      <c r="AE380" s="94"/>
      <c r="AF380" s="94"/>
      <c r="AG380" s="377"/>
      <c r="AH380" s="377"/>
      <c r="AI380" s="377"/>
      <c r="AJ380" s="381"/>
    </row>
    <row r="381" spans="1:36" x14ac:dyDescent="0.25">
      <c r="A381" s="130">
        <f t="shared" si="26"/>
        <v>2011</v>
      </c>
      <c r="B381" s="130">
        <f t="shared" si="27"/>
        <v>5</v>
      </c>
      <c r="C381" s="329">
        <v>2.2529455514360501</v>
      </c>
      <c r="D381" s="94"/>
      <c r="E381" s="94">
        <v>38.490338769442403</v>
      </c>
      <c r="F381" s="94"/>
      <c r="G381" s="94">
        <v>7510.2008478051403</v>
      </c>
      <c r="H381" s="94">
        <v>7246.9062909446302</v>
      </c>
      <c r="I381" s="94"/>
      <c r="J381" s="94">
        <v>667925.38825402595</v>
      </c>
      <c r="K381" s="94">
        <v>38.296595959757099</v>
      </c>
      <c r="L381" s="94">
        <v>15031.1748396764</v>
      </c>
      <c r="M381" s="94"/>
      <c r="N381" s="94">
        <v>388.05574426353797</v>
      </c>
      <c r="O381" s="94">
        <v>2.4948143293949898</v>
      </c>
      <c r="P381" s="94">
        <v>731585.52626068599</v>
      </c>
      <c r="Q381" s="94"/>
      <c r="R381" s="377"/>
      <c r="S381" s="94">
        <v>341.02809887893801</v>
      </c>
      <c r="T381" s="94">
        <v>39.673115237976198</v>
      </c>
      <c r="U381" s="133">
        <v>257982.608781491</v>
      </c>
      <c r="V381" s="94">
        <v>85.610244609768799</v>
      </c>
      <c r="W381" s="94">
        <v>223.798105728568</v>
      </c>
      <c r="X381" s="94">
        <v>717021.308240104</v>
      </c>
      <c r="Y381" s="94">
        <v>8003.9508911388903</v>
      </c>
      <c r="Z381" s="94">
        <v>37061.208127483798</v>
      </c>
      <c r="AA381" s="94">
        <v>82.864187788870197</v>
      </c>
      <c r="AB381" s="94">
        <v>85.397543783837193</v>
      </c>
      <c r="AC381" s="94">
        <v>73.591058755938107</v>
      </c>
      <c r="AD381" s="94">
        <v>10.5022280382791</v>
      </c>
      <c r="AE381" s="94"/>
      <c r="AF381" s="94"/>
      <c r="AG381" s="377"/>
      <c r="AH381" s="377"/>
      <c r="AI381" s="377"/>
      <c r="AJ381" s="381"/>
    </row>
    <row r="382" spans="1:36" x14ac:dyDescent="0.25">
      <c r="A382" s="130">
        <f t="shared" si="26"/>
        <v>2011</v>
      </c>
      <c r="B382" s="130">
        <f t="shared" si="27"/>
        <v>6</v>
      </c>
      <c r="C382" s="329">
        <v>2.2577764702382099</v>
      </c>
      <c r="D382" s="94"/>
      <c r="E382" s="94">
        <v>41.439767415611897</v>
      </c>
      <c r="F382" s="94"/>
      <c r="G382" s="94">
        <v>7518.1462755651601</v>
      </c>
      <c r="H382" s="94">
        <v>7256.7670732338102</v>
      </c>
      <c r="I382" s="94"/>
      <c r="J382" s="94">
        <v>668443.036649424</v>
      </c>
      <c r="K382" s="94">
        <v>38.289708320844802</v>
      </c>
      <c r="L382" s="94">
        <v>15041.5234625184</v>
      </c>
      <c r="M382" s="94"/>
      <c r="N382" s="94">
        <v>380.15189246782302</v>
      </c>
      <c r="O382" s="94">
        <v>2.4912673056076602</v>
      </c>
      <c r="P382" s="94">
        <v>732223.20399703505</v>
      </c>
      <c r="Q382" s="94"/>
      <c r="R382" s="377"/>
      <c r="S382" s="94">
        <v>329.26741407559302</v>
      </c>
      <c r="T382" s="94">
        <v>43.260257953437801</v>
      </c>
      <c r="U382" s="133">
        <v>258482.87790727199</v>
      </c>
      <c r="V382" s="94">
        <v>85.976260765912599</v>
      </c>
      <c r="W382" s="94">
        <v>223.99787625211201</v>
      </c>
      <c r="X382" s="94">
        <v>716572.21647895698</v>
      </c>
      <c r="Y382" s="94">
        <v>7995.2418671535097</v>
      </c>
      <c r="Z382" s="94">
        <v>37123.103180147897</v>
      </c>
      <c r="AA382" s="94">
        <v>83.115687989168904</v>
      </c>
      <c r="AB382" s="94">
        <v>86.059662250917</v>
      </c>
      <c r="AC382" s="94">
        <v>73.895688079436397</v>
      </c>
      <c r="AD382" s="94">
        <v>10.435728682273901</v>
      </c>
      <c r="AE382" s="94"/>
      <c r="AF382" s="94"/>
      <c r="AG382" s="377"/>
      <c r="AH382" s="377"/>
      <c r="AI382" s="377"/>
      <c r="AJ382" s="381"/>
    </row>
    <row r="383" spans="1:36" x14ac:dyDescent="0.25">
      <c r="A383" s="130">
        <f t="shared" si="26"/>
        <v>2011</v>
      </c>
      <c r="B383" s="130">
        <f t="shared" si="27"/>
        <v>7</v>
      </c>
      <c r="C383" s="329">
        <v>2.2612533333329998</v>
      </c>
      <c r="D383" s="94"/>
      <c r="E383" s="94">
        <v>43.749494120996999</v>
      </c>
      <c r="F383" s="94"/>
      <c r="G383" s="94">
        <v>7525.9520000000002</v>
      </c>
      <c r="H383" s="94">
        <v>7265.7</v>
      </c>
      <c r="I383" s="94"/>
      <c r="J383" s="94">
        <v>668515.76170150004</v>
      </c>
      <c r="K383" s="94">
        <v>38.260723209440101</v>
      </c>
      <c r="L383" s="94">
        <v>15062.1</v>
      </c>
      <c r="M383" s="94"/>
      <c r="N383" s="94">
        <v>368.23333333333301</v>
      </c>
      <c r="O383" s="94">
        <v>2.4793733333330001</v>
      </c>
      <c r="P383" s="94">
        <v>732406.81916023302</v>
      </c>
      <c r="Q383" s="94"/>
      <c r="R383" s="377"/>
      <c r="S383" s="94">
        <v>329.498360655738</v>
      </c>
      <c r="T383" s="94">
        <v>46.201257441204497</v>
      </c>
      <c r="U383" s="133">
        <v>259122.69965632999</v>
      </c>
      <c r="V383" s="94">
        <v>86.348657169050099</v>
      </c>
      <c r="W383" s="94">
        <v>224.104694196049</v>
      </c>
      <c r="X383" s="94">
        <v>716774.32648732199</v>
      </c>
      <c r="Y383" s="94">
        <v>8018.6047141396502</v>
      </c>
      <c r="Z383" s="94">
        <v>37069.232978541302</v>
      </c>
      <c r="AA383" s="94">
        <v>83.292971225990001</v>
      </c>
      <c r="AB383" s="94">
        <v>86.745914062417597</v>
      </c>
      <c r="AC383" s="94">
        <v>74.165599999999998</v>
      </c>
      <c r="AD383" s="94">
        <v>10.327239367474</v>
      </c>
      <c r="AE383" s="94"/>
      <c r="AF383" s="94"/>
      <c r="AG383" s="377"/>
      <c r="AH383" s="377"/>
      <c r="AI383" s="377"/>
      <c r="AJ383" s="381"/>
    </row>
    <row r="384" spans="1:36" x14ac:dyDescent="0.25">
      <c r="A384" s="130">
        <f t="shared" si="26"/>
        <v>2011</v>
      </c>
      <c r="B384" s="130">
        <f t="shared" si="27"/>
        <v>8</v>
      </c>
      <c r="C384" s="329">
        <v>2.2641562433727702</v>
      </c>
      <c r="D384" s="94"/>
      <c r="E384" s="94">
        <v>44.182184967471699</v>
      </c>
      <c r="F384" s="94"/>
      <c r="G384" s="94">
        <v>7533.8062136665603</v>
      </c>
      <c r="H384" s="94">
        <v>7274.0148458999201</v>
      </c>
      <c r="I384" s="94"/>
      <c r="J384" s="94">
        <v>667944.12097274896</v>
      </c>
      <c r="K384" s="94">
        <v>38.187080292042602</v>
      </c>
      <c r="L384" s="94">
        <v>15109.5478420411</v>
      </c>
      <c r="M384" s="94"/>
      <c r="N384" s="94">
        <v>356.12850980054401</v>
      </c>
      <c r="O384" s="94">
        <v>2.4670765223753501</v>
      </c>
      <c r="P384" s="94">
        <v>731756.98667310004</v>
      </c>
      <c r="Q384" s="94"/>
      <c r="R384" s="377"/>
      <c r="S384" s="94">
        <v>341.88179917808498</v>
      </c>
      <c r="T384" s="94">
        <v>47.827715078184703</v>
      </c>
      <c r="U384" s="133">
        <v>260288.07111528199</v>
      </c>
      <c r="V384" s="94">
        <v>86.667935437995297</v>
      </c>
      <c r="W384" s="94">
        <v>224.292967949147</v>
      </c>
      <c r="X384" s="94">
        <v>718409.90498115798</v>
      </c>
      <c r="Y384" s="94">
        <v>8089.14901500425</v>
      </c>
      <c r="Z384" s="94">
        <v>36882.359398708497</v>
      </c>
      <c r="AA384" s="94">
        <v>83.368948222317997</v>
      </c>
      <c r="AB384" s="94">
        <v>87.330457041719896</v>
      </c>
      <c r="AC384" s="94">
        <v>74.331658546540794</v>
      </c>
      <c r="AD384" s="94">
        <v>10.150735665548799</v>
      </c>
      <c r="AE384" s="94"/>
      <c r="AF384" s="94"/>
      <c r="AG384" s="377"/>
      <c r="AH384" s="377"/>
      <c r="AI384" s="377"/>
      <c r="AJ384" s="381"/>
    </row>
    <row r="385" spans="1:36" x14ac:dyDescent="0.25">
      <c r="A385" s="130">
        <f t="shared" si="26"/>
        <v>2011</v>
      </c>
      <c r="B385" s="130">
        <f t="shared" si="27"/>
        <v>9</v>
      </c>
      <c r="C385" s="329">
        <v>2.2669122883750301</v>
      </c>
      <c r="D385" s="94"/>
      <c r="E385" s="94">
        <v>43.703871193780401</v>
      </c>
      <c r="F385" s="94"/>
      <c r="G385" s="94">
        <v>7541.4835103060404</v>
      </c>
      <c r="H385" s="94">
        <v>7282.5146405422802</v>
      </c>
      <c r="I385" s="94"/>
      <c r="J385" s="94">
        <v>667292.02206433401</v>
      </c>
      <c r="K385" s="94">
        <v>38.108614201008002</v>
      </c>
      <c r="L385" s="94">
        <v>15175.0799855686</v>
      </c>
      <c r="M385" s="94"/>
      <c r="N385" s="94">
        <v>347.238931806925</v>
      </c>
      <c r="O385" s="94">
        <v>2.4586983345787701</v>
      </c>
      <c r="P385" s="94">
        <v>731014.10673204099</v>
      </c>
      <c r="Q385" s="94"/>
      <c r="R385" s="377"/>
      <c r="S385" s="94">
        <v>360.202310895675</v>
      </c>
      <c r="T385" s="94">
        <v>48.5598514326878</v>
      </c>
      <c r="U385" s="133">
        <v>261886.55771814199</v>
      </c>
      <c r="V385" s="94">
        <v>86.948936030928706</v>
      </c>
      <c r="W385" s="94">
        <v>224.58128304884599</v>
      </c>
      <c r="X385" s="94">
        <v>721068.06099406094</v>
      </c>
      <c r="Y385" s="94">
        <v>8175.56856977808</v>
      </c>
      <c r="Z385" s="94">
        <v>36683.303542128699</v>
      </c>
      <c r="AA385" s="94">
        <v>83.437100325542403</v>
      </c>
      <c r="AB385" s="94">
        <v>87.860735016429999</v>
      </c>
      <c r="AC385" s="94">
        <v>74.450007709199994</v>
      </c>
      <c r="AD385" s="94">
        <v>9.9297520200686797</v>
      </c>
      <c r="AE385" s="94"/>
      <c r="AF385" s="94"/>
      <c r="AG385" s="377"/>
      <c r="AH385" s="377"/>
      <c r="AI385" s="377"/>
      <c r="AJ385" s="381"/>
    </row>
    <row r="386" spans="1:36" x14ac:dyDescent="0.25">
      <c r="A386" s="130">
        <f t="shared" si="26"/>
        <v>2011</v>
      </c>
      <c r="B386" s="130">
        <f t="shared" si="27"/>
        <v>10</v>
      </c>
      <c r="C386" s="329">
        <v>2.269966666667</v>
      </c>
      <c r="D386" s="94"/>
      <c r="E386" s="94">
        <v>43.965840709322102</v>
      </c>
      <c r="F386" s="94"/>
      <c r="G386" s="94">
        <v>7548.8670000000002</v>
      </c>
      <c r="H386" s="94">
        <v>7292.3</v>
      </c>
      <c r="I386" s="94"/>
      <c r="J386" s="94">
        <v>667312.90746284695</v>
      </c>
      <c r="K386" s="94">
        <v>38.079609805488502</v>
      </c>
      <c r="L386" s="94">
        <v>15242.1</v>
      </c>
      <c r="M386" s="94"/>
      <c r="N386" s="94">
        <v>344.16666666666703</v>
      </c>
      <c r="O386" s="94">
        <v>2.456926666667</v>
      </c>
      <c r="P386" s="94">
        <v>731195.11060259305</v>
      </c>
      <c r="Q386" s="94"/>
      <c r="R386" s="377"/>
      <c r="S386" s="94">
        <v>375.987161201964</v>
      </c>
      <c r="T386" s="94">
        <v>49.256764128826802</v>
      </c>
      <c r="U386" s="133">
        <v>263672.43413565098</v>
      </c>
      <c r="V386" s="94">
        <v>87.237450076509901</v>
      </c>
      <c r="W386" s="94">
        <v>224.94134471428799</v>
      </c>
      <c r="X386" s="94">
        <v>723930.838797256</v>
      </c>
      <c r="Y386" s="94">
        <v>8234.2307341738197</v>
      </c>
      <c r="Z386" s="94">
        <v>36625.297338810502</v>
      </c>
      <c r="AA386" s="94">
        <v>83.624052191909499</v>
      </c>
      <c r="AB386" s="94">
        <v>88.447511355633196</v>
      </c>
      <c r="AC386" s="94">
        <v>74.618433333333002</v>
      </c>
      <c r="AD386" s="94">
        <v>9.70267081785647</v>
      </c>
      <c r="AE386" s="94"/>
      <c r="AF386" s="94"/>
      <c r="AG386" s="377"/>
      <c r="AH386" s="377"/>
      <c r="AI386" s="377"/>
      <c r="AJ386" s="381"/>
    </row>
    <row r="387" spans="1:36" x14ac:dyDescent="0.25">
      <c r="A387" s="130">
        <f t="shared" si="26"/>
        <v>2011</v>
      </c>
      <c r="B387" s="130">
        <f t="shared" si="27"/>
        <v>11</v>
      </c>
      <c r="C387" s="329">
        <v>2.2738649563909701</v>
      </c>
      <c r="D387" s="94"/>
      <c r="E387" s="94">
        <v>46.097918925800997</v>
      </c>
      <c r="F387" s="94"/>
      <c r="G387" s="94">
        <v>7556.5488115970902</v>
      </c>
      <c r="H387" s="94">
        <v>7305.0671054471704</v>
      </c>
      <c r="I387" s="94"/>
      <c r="J387" s="94">
        <v>668531.66214232706</v>
      </c>
      <c r="K387" s="94">
        <v>38.134137760034697</v>
      </c>
      <c r="L387" s="94">
        <v>15302.9475992274</v>
      </c>
      <c r="M387" s="94"/>
      <c r="N387" s="94">
        <v>348.201791398117</v>
      </c>
      <c r="O387" s="94">
        <v>2.4625257619972398</v>
      </c>
      <c r="P387" s="94">
        <v>733003.76729892497</v>
      </c>
      <c r="Q387" s="94"/>
      <c r="R387" s="377"/>
      <c r="S387" s="94">
        <v>384.40340890213798</v>
      </c>
      <c r="T387" s="94">
        <v>50.559321927913601</v>
      </c>
      <c r="U387" s="133">
        <v>265554.21189848002</v>
      </c>
      <c r="V387" s="94">
        <v>87.587611498322005</v>
      </c>
      <c r="W387" s="94">
        <v>225.372628228834</v>
      </c>
      <c r="X387" s="94">
        <v>726586.34649967204</v>
      </c>
      <c r="Y387" s="94">
        <v>8239.3311127967809</v>
      </c>
      <c r="Z387" s="94">
        <v>36804.111444687704</v>
      </c>
      <c r="AA387" s="94">
        <v>84.018852107936397</v>
      </c>
      <c r="AB387" s="94">
        <v>89.210938121915405</v>
      </c>
      <c r="AC387" s="94">
        <v>74.914497016319103</v>
      </c>
      <c r="AD387" s="94">
        <v>9.4817580105920793</v>
      </c>
      <c r="AE387" s="94"/>
      <c r="AF387" s="94"/>
      <c r="AG387" s="377"/>
      <c r="AH387" s="377"/>
      <c r="AI387" s="377"/>
      <c r="AJ387" s="381"/>
    </row>
    <row r="388" spans="1:36" x14ac:dyDescent="0.25">
      <c r="A388" s="130">
        <f t="shared" si="26"/>
        <v>2011</v>
      </c>
      <c r="B388" s="130">
        <f t="shared" si="27"/>
        <v>12</v>
      </c>
      <c r="C388" s="329">
        <v>2.27792767779246</v>
      </c>
      <c r="D388" s="94">
        <f>AVERAGE(C377:C388)</f>
        <v>2.2548253555823918</v>
      </c>
      <c r="E388" s="94">
        <v>49.041282528117101</v>
      </c>
      <c r="F388" s="94">
        <f>AVERAGE(E377:E388)</f>
        <v>42.310573178705916</v>
      </c>
      <c r="G388" s="94">
        <v>7564.0303043435297</v>
      </c>
      <c r="H388" s="94">
        <v>7319.5532238896603</v>
      </c>
      <c r="I388" s="94">
        <f>AVERAGE(H377:H388)</f>
        <v>7261.8932694715877</v>
      </c>
      <c r="J388" s="94">
        <v>670516.11084550398</v>
      </c>
      <c r="K388" s="94">
        <v>38.238915986602997</v>
      </c>
      <c r="L388" s="94">
        <v>15349.3260542771</v>
      </c>
      <c r="M388" s="94">
        <f>AVERAGE(L377:L388)</f>
        <v>15092.472316489375</v>
      </c>
      <c r="N388" s="94">
        <v>356.57751793598101</v>
      </c>
      <c r="O388" s="94">
        <v>2.4692353578480501</v>
      </c>
      <c r="P388" s="94">
        <v>735756.67572695098</v>
      </c>
      <c r="Q388" s="94">
        <f>AVERAGE(P377:P388)</f>
        <v>732001.28671335522</v>
      </c>
      <c r="R388" s="377">
        <f>AVERAGE(K377:K388)</f>
        <v>38.259368261310236</v>
      </c>
      <c r="S388" s="94">
        <v>386.59899432762501</v>
      </c>
      <c r="T388" s="94">
        <v>51.933314065558399</v>
      </c>
      <c r="U388" s="133">
        <v>267092.17308928398</v>
      </c>
      <c r="V388" s="94">
        <v>87.936113192219906</v>
      </c>
      <c r="W388" s="94">
        <v>225.78712541032601</v>
      </c>
      <c r="X388" s="94">
        <v>728671.2120531</v>
      </c>
      <c r="Y388" s="94">
        <v>8205.7178072543902</v>
      </c>
      <c r="Z388" s="94">
        <v>37111.808609380001</v>
      </c>
      <c r="AA388" s="94">
        <v>84.460117491881107</v>
      </c>
      <c r="AB388" s="94">
        <v>89.998920129666303</v>
      </c>
      <c r="AC388" s="94">
        <v>75.247335059253402</v>
      </c>
      <c r="AD388" s="94">
        <v>9.2974710716608708</v>
      </c>
      <c r="AE388" s="94">
        <f>AVERAGE(AD377:AD388)</f>
        <v>10.204792300017548</v>
      </c>
      <c r="AF388" s="94">
        <f>AVERAGE(X377:X388)</f>
        <v>719338.08330246073</v>
      </c>
      <c r="AG388" s="377">
        <f>AVERAGE(O377:O388)</f>
        <v>2.4524422371733703</v>
      </c>
      <c r="AH388" s="377">
        <f>AVERAGE(S377:S388)</f>
        <v>369.73417111045069</v>
      </c>
      <c r="AI388" s="377">
        <f>AVERAGE(U377:U388)</f>
        <v>259538.63047567676</v>
      </c>
      <c r="AJ388" s="381">
        <f>AVERAGE(G377:G388)</f>
        <v>7522.8940452107518</v>
      </c>
    </row>
    <row r="389" spans="1:36" x14ac:dyDescent="0.25">
      <c r="A389" s="130">
        <f>A377+1</f>
        <v>2012</v>
      </c>
      <c r="B389" s="130">
        <f>B377</f>
        <v>1</v>
      </c>
      <c r="C389" s="329">
        <v>2.2817866666670001</v>
      </c>
      <c r="D389" s="94"/>
      <c r="E389" s="94">
        <v>51.525095037066201</v>
      </c>
      <c r="F389" s="94"/>
      <c r="G389" s="94">
        <v>7571.7820000000002</v>
      </c>
      <c r="H389" s="94">
        <v>7335.9</v>
      </c>
      <c r="I389" s="94"/>
      <c r="J389" s="94">
        <v>672812.05407939502</v>
      </c>
      <c r="K389" s="94">
        <v>38.353516133206</v>
      </c>
      <c r="L389" s="94">
        <v>15381.6</v>
      </c>
      <c r="M389" s="94"/>
      <c r="N389" s="94">
        <v>366.23333333333301</v>
      </c>
      <c r="O389" s="94">
        <v>2.4696266666670001</v>
      </c>
      <c r="P389" s="94">
        <v>738733.10009386495</v>
      </c>
      <c r="Q389" s="94"/>
      <c r="R389" s="377"/>
      <c r="S389" s="94">
        <v>386.34779223394099</v>
      </c>
      <c r="T389" s="94">
        <v>52.741097552549597</v>
      </c>
      <c r="U389" s="133">
        <v>268026.64067477197</v>
      </c>
      <c r="V389" s="94">
        <v>88.244819683599104</v>
      </c>
      <c r="W389" s="94">
        <v>226.140270621799</v>
      </c>
      <c r="X389" s="94">
        <v>730221.59445199801</v>
      </c>
      <c r="Y389" s="94">
        <v>8158.0887437642004</v>
      </c>
      <c r="Z389" s="94">
        <v>37419.466005431001</v>
      </c>
      <c r="AA389" s="94">
        <v>84.782121400179705</v>
      </c>
      <c r="AB389" s="94">
        <v>90.710712943233901</v>
      </c>
      <c r="AC389" s="94">
        <v>75.529799999999994</v>
      </c>
      <c r="AD389" s="94">
        <v>9.1519056367032601</v>
      </c>
      <c r="AE389" s="94"/>
      <c r="AF389" s="94"/>
      <c r="AG389" s="377"/>
      <c r="AH389" s="377"/>
      <c r="AI389" s="377"/>
      <c r="AJ389" s="381"/>
    </row>
    <row r="390" spans="1:36" x14ac:dyDescent="0.25">
      <c r="A390" s="130">
        <f t="shared" ref="A390:A412" si="28">A378+1</f>
        <v>2012</v>
      </c>
      <c r="B390" s="130">
        <f t="shared" ref="B390:B412" si="29">B378</f>
        <v>2</v>
      </c>
      <c r="C390" s="329">
        <v>2.2848379751746601</v>
      </c>
      <c r="D390" s="94"/>
      <c r="E390" s="94">
        <v>52.430975756421198</v>
      </c>
      <c r="F390" s="94"/>
      <c r="G390" s="94">
        <v>7579.5384740549398</v>
      </c>
      <c r="H390" s="94">
        <v>7352.6574325063102</v>
      </c>
      <c r="I390" s="94"/>
      <c r="J390" s="94">
        <v>674778.04207728303</v>
      </c>
      <c r="K390" s="94">
        <v>38.4316517757022</v>
      </c>
      <c r="L390" s="94">
        <v>15397.9503198442</v>
      </c>
      <c r="M390" s="94"/>
      <c r="N390" s="94">
        <v>373.82974497757101</v>
      </c>
      <c r="O390" s="94">
        <v>2.45826343253737</v>
      </c>
      <c r="P390" s="94">
        <v>741021.79213661398</v>
      </c>
      <c r="Q390" s="94"/>
      <c r="R390" s="377"/>
      <c r="S390" s="94">
        <v>386.614308508102</v>
      </c>
      <c r="T390" s="94">
        <v>52.701654011599402</v>
      </c>
      <c r="U390" s="133">
        <v>268098.16959737003</v>
      </c>
      <c r="V390" s="94">
        <v>88.454835509656206</v>
      </c>
      <c r="W390" s="94">
        <v>226.37359200283001</v>
      </c>
      <c r="X390" s="94">
        <v>731149.13715031999</v>
      </c>
      <c r="Y390" s="94">
        <v>8120.9374994006503</v>
      </c>
      <c r="Z390" s="94">
        <v>37597.395713011698</v>
      </c>
      <c r="AA390" s="94">
        <v>84.831771623144107</v>
      </c>
      <c r="AB390" s="94">
        <v>91.198084562634804</v>
      </c>
      <c r="AC390" s="94">
        <v>75.666226430228903</v>
      </c>
      <c r="AD390" s="94">
        <v>9.0596252116009897</v>
      </c>
      <c r="AE390" s="94"/>
      <c r="AF390" s="94"/>
      <c r="AG390" s="377"/>
      <c r="AH390" s="377"/>
      <c r="AI390" s="377"/>
      <c r="AJ390" s="381"/>
    </row>
    <row r="391" spans="1:36" x14ac:dyDescent="0.25">
      <c r="A391" s="130">
        <f t="shared" si="28"/>
        <v>2012</v>
      </c>
      <c r="B391" s="130">
        <f t="shared" si="29"/>
        <v>3</v>
      </c>
      <c r="C391" s="329">
        <v>2.2872021506980902</v>
      </c>
      <c r="D391" s="94"/>
      <c r="E391" s="94">
        <v>52.631256836138299</v>
      </c>
      <c r="F391" s="94"/>
      <c r="G391" s="94">
        <v>7586.8274983483898</v>
      </c>
      <c r="H391" s="94">
        <v>7367.2846948343104</v>
      </c>
      <c r="I391" s="94"/>
      <c r="J391" s="94">
        <v>675858.71098552598</v>
      </c>
      <c r="K391" s="94">
        <v>38.451923361694497</v>
      </c>
      <c r="L391" s="94">
        <v>15408.498207909201</v>
      </c>
      <c r="M391" s="94"/>
      <c r="N391" s="94">
        <v>378.43044432191101</v>
      </c>
      <c r="O391" s="94">
        <v>2.44261098194462</v>
      </c>
      <c r="P391" s="94">
        <v>742146.90013841202</v>
      </c>
      <c r="Q391" s="94"/>
      <c r="R391" s="377"/>
      <c r="S391" s="94">
        <v>387.95291986752198</v>
      </c>
      <c r="T391" s="94">
        <v>53.509504203421798</v>
      </c>
      <c r="U391" s="133">
        <v>267806.93521134398</v>
      </c>
      <c r="V391" s="94">
        <v>88.576388627684807</v>
      </c>
      <c r="W391" s="94">
        <v>226.549783964233</v>
      </c>
      <c r="X391" s="94">
        <v>731780.76949542901</v>
      </c>
      <c r="Y391" s="94">
        <v>8103.4481532859099</v>
      </c>
      <c r="Z391" s="94">
        <v>37654.2532353141</v>
      </c>
      <c r="AA391" s="94">
        <v>84.728137981417603</v>
      </c>
      <c r="AB391" s="94">
        <v>91.467896810435406</v>
      </c>
      <c r="AC391" s="94">
        <v>75.683687155898198</v>
      </c>
      <c r="AD391" s="94">
        <v>9.0040583811464305</v>
      </c>
      <c r="AE391" s="94"/>
      <c r="AF391" s="94"/>
      <c r="AG391" s="377"/>
      <c r="AH391" s="377"/>
      <c r="AI391" s="377"/>
      <c r="AJ391" s="381"/>
    </row>
    <row r="392" spans="1:36" x14ac:dyDescent="0.25">
      <c r="A392" s="130">
        <f t="shared" si="28"/>
        <v>2012</v>
      </c>
      <c r="B392" s="130">
        <f t="shared" si="29"/>
        <v>4</v>
      </c>
      <c r="C392" s="329">
        <v>2.2896433333330002</v>
      </c>
      <c r="D392" s="94"/>
      <c r="E392" s="94">
        <v>53.453307838008101</v>
      </c>
      <c r="F392" s="94"/>
      <c r="G392" s="94">
        <v>7594.6970000000001</v>
      </c>
      <c r="H392" s="94">
        <v>7380.1333333333296</v>
      </c>
      <c r="I392" s="94"/>
      <c r="J392" s="94">
        <v>675727.88559710199</v>
      </c>
      <c r="K392" s="94">
        <v>38.401071698218999</v>
      </c>
      <c r="L392" s="94">
        <v>15427.7</v>
      </c>
      <c r="M392" s="94"/>
      <c r="N392" s="94">
        <v>380.566666666667</v>
      </c>
      <c r="O392" s="94">
        <v>2.429323333333</v>
      </c>
      <c r="P392" s="94">
        <v>741937.46761229297</v>
      </c>
      <c r="Q392" s="94"/>
      <c r="R392" s="377"/>
      <c r="S392" s="94">
        <v>390.62330299378101</v>
      </c>
      <c r="T392" s="94">
        <v>57.4983464156808</v>
      </c>
      <c r="U392" s="133">
        <v>267730.21399025299</v>
      </c>
      <c r="V392" s="94">
        <v>88.657097230719202</v>
      </c>
      <c r="W392" s="94">
        <v>226.79312206293201</v>
      </c>
      <c r="X392" s="94">
        <v>732646.48734417197</v>
      </c>
      <c r="Y392" s="94">
        <v>8107.8508407149202</v>
      </c>
      <c r="Z392" s="94">
        <v>37637.843762639</v>
      </c>
      <c r="AA392" s="94">
        <v>84.620214797671593</v>
      </c>
      <c r="AB392" s="94">
        <v>91.609953043989094</v>
      </c>
      <c r="AC392" s="94">
        <v>75.634833333333006</v>
      </c>
      <c r="AD392" s="94">
        <v>8.9521475640707298</v>
      </c>
      <c r="AE392" s="94"/>
      <c r="AF392" s="94"/>
      <c r="AG392" s="377"/>
      <c r="AH392" s="377"/>
      <c r="AI392" s="377"/>
      <c r="AJ392" s="381"/>
    </row>
    <row r="393" spans="1:36" x14ac:dyDescent="0.25">
      <c r="A393" s="130">
        <f t="shared" si="28"/>
        <v>2012</v>
      </c>
      <c r="B393" s="130">
        <f t="shared" si="29"/>
        <v>5</v>
      </c>
      <c r="C393" s="329">
        <v>2.29230277657991</v>
      </c>
      <c r="D393" s="94"/>
      <c r="E393" s="94">
        <v>55.750301449472701</v>
      </c>
      <c r="F393" s="94"/>
      <c r="G393" s="133">
        <v>7602.42671841434</v>
      </c>
      <c r="H393" s="94">
        <v>7389.0454880837597</v>
      </c>
      <c r="I393" s="94"/>
      <c r="J393" s="94">
        <v>674371.70638194203</v>
      </c>
      <c r="K393" s="94">
        <v>38.289695592591897</v>
      </c>
      <c r="L393" s="94">
        <v>15462.2123567771</v>
      </c>
      <c r="M393" s="94"/>
      <c r="N393" s="94">
        <v>379.90722847322701</v>
      </c>
      <c r="O393" s="94">
        <v>2.4266486269457399</v>
      </c>
      <c r="P393" s="94">
        <v>740513.49160660105</v>
      </c>
      <c r="Q393" s="94"/>
      <c r="R393" s="377"/>
      <c r="S393" s="94">
        <v>394.43544003740601</v>
      </c>
      <c r="T393" s="94">
        <v>65.518189349643194</v>
      </c>
      <c r="U393" s="133">
        <v>268361.129202476</v>
      </c>
      <c r="V393" s="94">
        <v>88.717978920146805</v>
      </c>
      <c r="W393" s="94">
        <v>227.15031618004701</v>
      </c>
      <c r="X393" s="94">
        <v>733959.87999087805</v>
      </c>
      <c r="Y393" s="94">
        <v>8134.2479443298098</v>
      </c>
      <c r="Z393" s="94">
        <v>37583.517812560298</v>
      </c>
      <c r="AA393" s="94">
        <v>84.640754601564694</v>
      </c>
      <c r="AB393" s="94">
        <v>91.662153290248099</v>
      </c>
      <c r="AC393" s="94">
        <v>75.564590235755105</v>
      </c>
      <c r="AD393" s="94">
        <v>8.88795464335902</v>
      </c>
      <c r="AE393" s="94"/>
      <c r="AF393" s="94"/>
      <c r="AG393" s="377"/>
      <c r="AH393" s="377"/>
      <c r="AI393" s="377"/>
      <c r="AJ393" s="381"/>
    </row>
    <row r="394" spans="1:36" x14ac:dyDescent="0.25">
      <c r="A394" s="130">
        <f t="shared" si="28"/>
        <v>2012</v>
      </c>
      <c r="B394" s="130">
        <f t="shared" si="29"/>
        <v>6</v>
      </c>
      <c r="C394" s="329">
        <v>2.29556993058292</v>
      </c>
      <c r="D394" s="94"/>
      <c r="E394" s="94">
        <v>59.081303892389897</v>
      </c>
      <c r="F394" s="94"/>
      <c r="G394" s="133">
        <v>7610.5550949426097</v>
      </c>
      <c r="H394" s="94">
        <v>7397.3968478492698</v>
      </c>
      <c r="I394" s="94"/>
      <c r="J394" s="94">
        <v>673871.36694007705</v>
      </c>
      <c r="K394" s="94">
        <v>38.226351413505597</v>
      </c>
      <c r="L394" s="94">
        <v>15503.5634688765</v>
      </c>
      <c r="M394" s="94"/>
      <c r="N394" s="94">
        <v>376.89313655750902</v>
      </c>
      <c r="O394" s="94">
        <v>2.43396177145488</v>
      </c>
      <c r="P394" s="94">
        <v>740036.95484003995</v>
      </c>
      <c r="Q394" s="94"/>
      <c r="R394" s="377"/>
      <c r="S394" s="94">
        <v>399.37571032889701</v>
      </c>
      <c r="T394" s="94">
        <v>74.633410066334505</v>
      </c>
      <c r="U394" s="133">
        <v>269701.04916255799</v>
      </c>
      <c r="V394" s="94">
        <v>88.801153049477406</v>
      </c>
      <c r="W394" s="94">
        <v>227.589431690613</v>
      </c>
      <c r="X394" s="94">
        <v>735501.18888172798</v>
      </c>
      <c r="Y394" s="94">
        <v>8161.9015759655204</v>
      </c>
      <c r="Z394" s="94">
        <v>37521.313090901</v>
      </c>
      <c r="AA394" s="94">
        <v>84.762878072162493</v>
      </c>
      <c r="AB394" s="94">
        <v>91.722391594238701</v>
      </c>
      <c r="AC394" s="94">
        <v>75.490948478085201</v>
      </c>
      <c r="AD394" s="94">
        <v>8.7991760131242192</v>
      </c>
      <c r="AE394" s="94"/>
      <c r="AF394" s="94"/>
      <c r="AG394" s="377"/>
      <c r="AH394" s="377"/>
      <c r="AI394" s="377"/>
      <c r="AJ394" s="381"/>
    </row>
    <row r="395" spans="1:36" x14ac:dyDescent="0.25">
      <c r="A395" s="130">
        <f t="shared" si="28"/>
        <v>2012</v>
      </c>
      <c r="B395" s="130">
        <f t="shared" si="29"/>
        <v>7</v>
      </c>
      <c r="C395" s="329">
        <v>2.2993899999999998</v>
      </c>
      <c r="D395" s="94"/>
      <c r="E395" s="94">
        <v>62.281036291322998</v>
      </c>
      <c r="F395" s="94"/>
      <c r="G395" s="133">
        <v>7618.57578094361</v>
      </c>
      <c r="H395" s="94">
        <v>7408.2</v>
      </c>
      <c r="I395" s="94"/>
      <c r="J395" s="94">
        <v>676863.97580749495</v>
      </c>
      <c r="K395" s="94">
        <v>38.352349078767503</v>
      </c>
      <c r="L395" s="94">
        <v>15534</v>
      </c>
      <c r="M395" s="94"/>
      <c r="N395" s="94">
        <v>372.3</v>
      </c>
      <c r="O395" s="94">
        <v>2.4484833333329998</v>
      </c>
      <c r="P395" s="94">
        <v>743211.65425216302</v>
      </c>
      <c r="Q395" s="94"/>
      <c r="R395" s="377"/>
      <c r="S395" s="94">
        <v>404.800863590853</v>
      </c>
      <c r="T395" s="94">
        <v>79.795970114040998</v>
      </c>
      <c r="U395" s="133">
        <v>271491.00657785003</v>
      </c>
      <c r="V395" s="94">
        <v>88.938941817369198</v>
      </c>
      <c r="W395" s="94">
        <v>227.99742624056</v>
      </c>
      <c r="X395" s="94">
        <v>736725.988639405</v>
      </c>
      <c r="Y395" s="94">
        <v>8162.0988814080501</v>
      </c>
      <c r="Z395" s="94">
        <v>37485.995657674001</v>
      </c>
      <c r="AA395" s="94">
        <v>84.9128840298238</v>
      </c>
      <c r="AB395" s="94">
        <v>91.885139866776598</v>
      </c>
      <c r="AC395" s="94">
        <v>75.434633333332997</v>
      </c>
      <c r="AD395" s="94">
        <v>8.6874336364304803</v>
      </c>
      <c r="AE395" s="94"/>
      <c r="AF395" s="94"/>
      <c r="AG395" s="377"/>
      <c r="AH395" s="377"/>
      <c r="AI395" s="377"/>
      <c r="AJ395" s="381"/>
    </row>
    <row r="396" spans="1:36" x14ac:dyDescent="0.25">
      <c r="A396" s="130">
        <f t="shared" si="28"/>
        <v>2012</v>
      </c>
      <c r="B396" s="130">
        <f t="shared" si="29"/>
        <v>8</v>
      </c>
      <c r="C396" s="329">
        <v>2.3040423362533402</v>
      </c>
      <c r="D396" s="94"/>
      <c r="E396" s="94">
        <v>64.911621424746798</v>
      </c>
      <c r="F396" s="94"/>
      <c r="G396" s="133">
        <v>7627.0390268234596</v>
      </c>
      <c r="H396" s="94">
        <v>7424.6504646903004</v>
      </c>
      <c r="I396" s="94"/>
      <c r="J396" s="94">
        <v>684841.01336496696</v>
      </c>
      <c r="K396" s="94">
        <v>38.7457830231372</v>
      </c>
      <c r="L396" s="94">
        <v>15544.634298143699</v>
      </c>
      <c r="M396" s="94"/>
      <c r="N396" s="94">
        <v>366.61902239052</v>
      </c>
      <c r="O396" s="94">
        <v>2.4681023736641601</v>
      </c>
      <c r="P396" s="94">
        <v>751608.63744260301</v>
      </c>
      <c r="Q396" s="94"/>
      <c r="R396" s="377"/>
      <c r="S396" s="94">
        <v>410.61802345505299</v>
      </c>
      <c r="T396" s="94">
        <v>78.296019456735607</v>
      </c>
      <c r="U396" s="133">
        <v>273641.23861672502</v>
      </c>
      <c r="V396" s="94">
        <v>89.165054293896503</v>
      </c>
      <c r="W396" s="94">
        <v>228.341131656562</v>
      </c>
      <c r="X396" s="94">
        <v>737375.20511630597</v>
      </c>
      <c r="Y396" s="94">
        <v>8117.1106212336699</v>
      </c>
      <c r="Z396" s="94">
        <v>37493.155114656598</v>
      </c>
      <c r="AA396" s="94">
        <v>85.040223958818203</v>
      </c>
      <c r="AB396" s="94">
        <v>92.234920715379303</v>
      </c>
      <c r="AC396" s="94">
        <v>75.4088541993912</v>
      </c>
      <c r="AD396" s="94">
        <v>8.5446817364766297</v>
      </c>
      <c r="AE396" s="94"/>
      <c r="AF396" s="94"/>
      <c r="AG396" s="377"/>
      <c r="AH396" s="377"/>
      <c r="AI396" s="377"/>
      <c r="AJ396" s="381"/>
    </row>
    <row r="397" spans="1:36" x14ac:dyDescent="0.25">
      <c r="A397" s="130">
        <f t="shared" si="28"/>
        <v>2012</v>
      </c>
      <c r="B397" s="130">
        <f t="shared" si="29"/>
        <v>9</v>
      </c>
      <c r="C397" s="329">
        <v>2.3088876600739501</v>
      </c>
      <c r="D397" s="94"/>
      <c r="E397" s="94">
        <v>67.548868086873199</v>
      </c>
      <c r="F397" s="94"/>
      <c r="G397" s="133">
        <v>7635.6829227794697</v>
      </c>
      <c r="H397" s="94">
        <v>7444.0920605353604</v>
      </c>
      <c r="I397" s="94"/>
      <c r="J397" s="94">
        <v>693425.76984339301</v>
      </c>
      <c r="K397" s="94">
        <v>39.185377212154798</v>
      </c>
      <c r="L397" s="94">
        <v>15542.2277323739</v>
      </c>
      <c r="M397" s="94"/>
      <c r="N397" s="94">
        <v>361.55339186525299</v>
      </c>
      <c r="O397" s="94">
        <v>2.4866296587628498</v>
      </c>
      <c r="P397" s="94">
        <v>760902.20380280202</v>
      </c>
      <c r="Q397" s="94"/>
      <c r="R397" s="377"/>
      <c r="S397" s="94">
        <v>415.72948573633698</v>
      </c>
      <c r="T397" s="94">
        <v>73.113706658950704</v>
      </c>
      <c r="U397" s="133">
        <v>275769.98225038801</v>
      </c>
      <c r="V397" s="94">
        <v>89.442284762327702</v>
      </c>
      <c r="W397" s="94">
        <v>228.655912264531</v>
      </c>
      <c r="X397" s="94">
        <v>737544.10092075996</v>
      </c>
      <c r="Y397" s="94">
        <v>8049.3745242232098</v>
      </c>
      <c r="Z397" s="94">
        <v>37506.655399898198</v>
      </c>
      <c r="AA397" s="94">
        <v>85.110492619241498</v>
      </c>
      <c r="AB397" s="94">
        <v>92.728796211098597</v>
      </c>
      <c r="AC397" s="94">
        <v>75.434355143650706</v>
      </c>
      <c r="AD397" s="94">
        <v>8.3882421622827792</v>
      </c>
      <c r="AE397" s="94"/>
      <c r="AF397" s="94"/>
      <c r="AG397" s="377"/>
      <c r="AH397" s="377"/>
      <c r="AI397" s="377"/>
      <c r="AJ397" s="381"/>
    </row>
    <row r="398" spans="1:36" x14ac:dyDescent="0.25">
      <c r="A398" s="130">
        <f t="shared" si="28"/>
        <v>2012</v>
      </c>
      <c r="B398" s="130">
        <f t="shared" si="29"/>
        <v>10</v>
      </c>
      <c r="C398" s="329">
        <v>2.3131366666669999</v>
      </c>
      <c r="D398" s="94"/>
      <c r="E398" s="94">
        <v>71.077378042236404</v>
      </c>
      <c r="F398" s="94"/>
      <c r="G398" s="133">
        <v>7644.2194175179702</v>
      </c>
      <c r="H398" s="94">
        <v>7462.3666666666704</v>
      </c>
      <c r="I398" s="94"/>
      <c r="J398" s="94">
        <v>696868.39263353904</v>
      </c>
      <c r="K398" s="94">
        <v>39.377187557801797</v>
      </c>
      <c r="L398" s="94">
        <v>15539.6</v>
      </c>
      <c r="M398" s="94"/>
      <c r="N398" s="94">
        <v>358.9</v>
      </c>
      <c r="O398" s="94">
        <v>2.4974099999999999</v>
      </c>
      <c r="P398" s="94">
        <v>765353.05284087698</v>
      </c>
      <c r="Q398" s="94"/>
      <c r="R398" s="377"/>
      <c r="S398" s="94">
        <v>419.02316539447997</v>
      </c>
      <c r="T398" s="94">
        <v>69.155351193620803</v>
      </c>
      <c r="U398" s="133">
        <v>277472.066064207</v>
      </c>
      <c r="V398" s="94">
        <v>89.713426648483093</v>
      </c>
      <c r="W398" s="94">
        <v>229.00632930964599</v>
      </c>
      <c r="X398" s="94">
        <v>737501.92956442502</v>
      </c>
      <c r="Y398" s="94">
        <v>7993.6562423598498</v>
      </c>
      <c r="Z398" s="94">
        <v>37476.6945742561</v>
      </c>
      <c r="AA398" s="94">
        <v>85.104034642966695</v>
      </c>
      <c r="AB398" s="94">
        <v>93.279028967839693</v>
      </c>
      <c r="AC398" s="94">
        <v>75.525566666667004</v>
      </c>
      <c r="AD398" s="94">
        <v>8.2405355829443891</v>
      </c>
      <c r="AE398" s="94"/>
      <c r="AF398" s="94"/>
      <c r="AG398" s="377"/>
      <c r="AH398" s="377"/>
      <c r="AI398" s="377"/>
      <c r="AJ398" s="381"/>
    </row>
    <row r="399" spans="1:36" x14ac:dyDescent="0.25">
      <c r="A399" s="130">
        <f t="shared" si="28"/>
        <v>2012</v>
      </c>
      <c r="B399" s="130">
        <f t="shared" si="29"/>
        <v>11</v>
      </c>
      <c r="C399" s="329">
        <v>2.3165381542728301</v>
      </c>
      <c r="D399" s="94"/>
      <c r="E399" s="94">
        <v>76.262502632193801</v>
      </c>
      <c r="F399" s="94"/>
      <c r="G399" s="133">
        <v>7653.2247480349697</v>
      </c>
      <c r="H399" s="94">
        <v>7478.06380727544</v>
      </c>
      <c r="I399" s="94"/>
      <c r="J399" s="133">
        <v>691840.40123054106</v>
      </c>
      <c r="K399" s="94">
        <v>39.150212837118197</v>
      </c>
      <c r="L399" s="94">
        <v>15546.442167385199</v>
      </c>
      <c r="M399" s="94"/>
      <c r="N399" s="94">
        <v>359.56456363899503</v>
      </c>
      <c r="O399" s="94">
        <v>2.4964435750627798</v>
      </c>
      <c r="P399" s="94">
        <v>761685.62785177096</v>
      </c>
      <c r="Q399" s="94"/>
      <c r="R399" s="377"/>
      <c r="S399" s="94">
        <v>420.16677926634702</v>
      </c>
      <c r="T399" s="94">
        <v>69.789409448461598</v>
      </c>
      <c r="U399" s="133">
        <v>278617.663812702</v>
      </c>
      <c r="V399" s="94">
        <v>89.962945304883206</v>
      </c>
      <c r="W399" s="94">
        <v>229.45248058154601</v>
      </c>
      <c r="X399" s="94">
        <v>737500.82164326205</v>
      </c>
      <c r="Y399" s="133">
        <v>7970.3543680324901</v>
      </c>
      <c r="Z399" s="94">
        <v>37376.247619735703</v>
      </c>
      <c r="AA399" s="94">
        <v>85.017585194434204</v>
      </c>
      <c r="AB399" s="94">
        <v>93.864421917203501</v>
      </c>
      <c r="AC399" s="94">
        <v>75.691927626145002</v>
      </c>
      <c r="AD399" s="94">
        <v>8.1044493111547293</v>
      </c>
      <c r="AE399" s="94"/>
      <c r="AF399" s="94"/>
      <c r="AG399" s="377"/>
      <c r="AH399" s="377"/>
      <c r="AI399" s="377"/>
      <c r="AJ399" s="381"/>
    </row>
    <row r="400" spans="1:36" x14ac:dyDescent="0.25">
      <c r="A400" s="130">
        <f t="shared" si="28"/>
        <v>2012</v>
      </c>
      <c r="B400" s="130">
        <f t="shared" si="29"/>
        <v>12</v>
      </c>
      <c r="C400" s="329">
        <v>2.3187713050360999</v>
      </c>
      <c r="D400" s="94">
        <f>AVERAGE(C389:C400)</f>
        <v>2.2993424129448998</v>
      </c>
      <c r="E400" s="94">
        <v>81.517516132330201</v>
      </c>
      <c r="F400" s="94">
        <f>AVERAGE(E389:E400)</f>
        <v>62.372596951599981</v>
      </c>
      <c r="G400" s="133">
        <v>7662.1535441769101</v>
      </c>
      <c r="H400" s="94">
        <v>7490.9036363387404</v>
      </c>
      <c r="I400" s="94">
        <f>AVERAGE(H389:H400)</f>
        <v>7410.8912026761236</v>
      </c>
      <c r="J400" s="133">
        <v>682964.02273663599</v>
      </c>
      <c r="K400" s="94">
        <v>38.727054277697597</v>
      </c>
      <c r="L400" s="94">
        <v>15561.8614535377</v>
      </c>
      <c r="M400" s="94">
        <f>AVERAGE(L389:L400)</f>
        <v>15487.524167070625</v>
      </c>
      <c r="N400" s="94">
        <v>362.171404639125</v>
      </c>
      <c r="O400" s="94">
        <v>2.4852194647019101</v>
      </c>
      <c r="P400" s="94">
        <v>754185.52385306102</v>
      </c>
      <c r="Q400" s="94">
        <f>AVERAGE(P389:P400)</f>
        <v>748444.70053925866</v>
      </c>
      <c r="R400" s="377">
        <f>AVERAGE(K389:K400)</f>
        <v>38.641014496799691</v>
      </c>
      <c r="S400" s="94">
        <v>420.27920552613398</v>
      </c>
      <c r="T400" s="94">
        <v>74.417603920742707</v>
      </c>
      <c r="U400" s="133">
        <v>279293.04895467998</v>
      </c>
      <c r="V400" s="94">
        <v>90.193745433741299</v>
      </c>
      <c r="W400" s="94">
        <v>229.85527349731399</v>
      </c>
      <c r="X400" s="94">
        <v>737765.661691966</v>
      </c>
      <c r="Y400" s="133">
        <v>7972.6465196394902</v>
      </c>
      <c r="Z400" s="94">
        <v>37283.4975403547</v>
      </c>
      <c r="AA400" s="94">
        <v>84.920923057618893</v>
      </c>
      <c r="AB400" s="94">
        <v>94.426061030673395</v>
      </c>
      <c r="AC400" s="94">
        <v>75.870247385635395</v>
      </c>
      <c r="AD400" s="94">
        <v>7.9840277094545096</v>
      </c>
      <c r="AE400" s="94">
        <f>AVERAGE(AD389:AD400)</f>
        <v>8.6503531323956793</v>
      </c>
      <c r="AF400" s="94">
        <f>AVERAGE(X389:X400)</f>
        <v>734972.73040755419</v>
      </c>
      <c r="AG400" s="377">
        <f>AVERAGE(O389:O400)</f>
        <v>2.4618936015339425</v>
      </c>
      <c r="AH400" s="377">
        <f>AVERAGE(S389:S400)</f>
        <v>402.99724974490454</v>
      </c>
      <c r="AI400" s="377">
        <f>AVERAGE(U389:U400)</f>
        <v>272167.42867627711</v>
      </c>
      <c r="AJ400" s="381">
        <f>AVERAGE(G389:G400)</f>
        <v>7615.5601855030573</v>
      </c>
    </row>
    <row r="401" spans="1:36" x14ac:dyDescent="0.25">
      <c r="A401" s="130">
        <f>A389+1</f>
        <v>2013</v>
      </c>
      <c r="B401" s="130">
        <f>B389</f>
        <v>1</v>
      </c>
      <c r="C401" s="329">
        <v>2.319983333333</v>
      </c>
      <c r="D401" s="94"/>
      <c r="E401" s="94">
        <v>85.437497154108698</v>
      </c>
      <c r="F401" s="94"/>
      <c r="G401" s="133">
        <v>7671.6455839453001</v>
      </c>
      <c r="H401" s="94">
        <v>7503.3333333333303</v>
      </c>
      <c r="I401" s="94"/>
      <c r="J401" s="133">
        <v>676094.76387670904</v>
      </c>
      <c r="K401" s="94">
        <v>38.394290784475302</v>
      </c>
      <c r="L401" s="94">
        <v>15583.9</v>
      </c>
      <c r="M401" s="94"/>
      <c r="N401" s="94">
        <v>364.9</v>
      </c>
      <c r="O401" s="94">
        <v>2.4659900000000001</v>
      </c>
      <c r="P401" s="94">
        <v>748480.27107165905</v>
      </c>
      <c r="Q401" s="94"/>
      <c r="R401" s="377"/>
      <c r="S401" s="94">
        <v>421.05115218786301</v>
      </c>
      <c r="T401" s="94">
        <v>81.741146569163305</v>
      </c>
      <c r="U401" s="133">
        <v>279810.46185789001</v>
      </c>
      <c r="V401" s="94">
        <v>90.454068458377293</v>
      </c>
      <c r="W401" s="94">
        <v>230.089360347282</v>
      </c>
      <c r="X401" s="94">
        <v>738544.08104721794</v>
      </c>
      <c r="Y401" s="133">
        <v>7984.0076355523297</v>
      </c>
      <c r="Z401" s="94">
        <v>37291.473301142498</v>
      </c>
      <c r="AA401" s="94">
        <v>84.891676380831299</v>
      </c>
      <c r="AB401" s="94">
        <v>94.988001172270302</v>
      </c>
      <c r="AC401" s="94">
        <v>76.003466666666995</v>
      </c>
      <c r="AD401" s="94">
        <v>7.8619952844268202</v>
      </c>
      <c r="AE401" s="94"/>
      <c r="AF401" s="94"/>
      <c r="AG401" s="377"/>
      <c r="AH401" s="377"/>
      <c r="AI401" s="377"/>
      <c r="AJ401" s="381"/>
    </row>
    <row r="402" spans="1:36" x14ac:dyDescent="0.25">
      <c r="A402" s="130">
        <f t="shared" si="28"/>
        <v>2013</v>
      </c>
      <c r="B402" s="130">
        <f t="shared" si="29"/>
        <v>2</v>
      </c>
      <c r="C402" s="329">
        <v>2.3202896321778899</v>
      </c>
      <c r="D402" s="94"/>
      <c r="E402" s="94">
        <v>86.449334148493705</v>
      </c>
      <c r="F402" s="94"/>
      <c r="G402" s="133">
        <v>7681.4413906463797</v>
      </c>
      <c r="H402" s="94">
        <v>7516.3704444509403</v>
      </c>
      <c r="I402" s="94"/>
      <c r="J402" s="133">
        <v>676310.44606578699</v>
      </c>
      <c r="K402" s="94">
        <v>38.3995211700407</v>
      </c>
      <c r="L402" s="94">
        <v>15610.125880036099</v>
      </c>
      <c r="M402" s="94"/>
      <c r="N402" s="94">
        <v>366.17758352683899</v>
      </c>
      <c r="O402" s="94">
        <v>2.4429899448644301</v>
      </c>
      <c r="P402" s="94">
        <v>749364.06266644096</v>
      </c>
      <c r="Q402" s="94"/>
      <c r="R402" s="377"/>
      <c r="S402" s="94">
        <v>423.93213531799802</v>
      </c>
      <c r="T402" s="94">
        <v>89.811844614777499</v>
      </c>
      <c r="U402" s="133">
        <v>280373.331700259</v>
      </c>
      <c r="V402" s="94">
        <v>90.758478673789</v>
      </c>
      <c r="W402" s="94">
        <v>230.05528017340501</v>
      </c>
      <c r="X402" s="94">
        <v>740007.45356193394</v>
      </c>
      <c r="Y402" s="133">
        <v>7991.2740803848101</v>
      </c>
      <c r="Z402" s="94">
        <v>37469.407787172</v>
      </c>
      <c r="AA402" s="94">
        <v>84.992543786374696</v>
      </c>
      <c r="AB402" s="94">
        <v>95.517316095749706</v>
      </c>
      <c r="AC402" s="94">
        <v>76.034809200687604</v>
      </c>
      <c r="AD402" s="94">
        <v>7.7356608065524801</v>
      </c>
      <c r="AE402" s="94"/>
      <c r="AF402" s="94"/>
      <c r="AG402" s="377"/>
      <c r="AH402" s="377"/>
      <c r="AI402" s="377"/>
      <c r="AJ402" s="381"/>
    </row>
    <row r="403" spans="1:36" x14ac:dyDescent="0.25">
      <c r="A403" s="130">
        <f t="shared" si="28"/>
        <v>2013</v>
      </c>
      <c r="B403" s="130">
        <f t="shared" si="29"/>
        <v>3</v>
      </c>
      <c r="C403" s="329">
        <v>2.3206517925567001</v>
      </c>
      <c r="D403" s="94"/>
      <c r="E403" s="94">
        <v>85.060857744680007</v>
      </c>
      <c r="F403" s="94"/>
      <c r="G403" s="133">
        <v>7690.54102059454</v>
      </c>
      <c r="H403" s="94">
        <v>7529.3751296804703</v>
      </c>
      <c r="I403" s="94"/>
      <c r="J403" s="133">
        <v>680632.40008737601</v>
      </c>
      <c r="K403" s="94">
        <v>38.599533550795499</v>
      </c>
      <c r="L403" s="94">
        <v>15639.0614677465</v>
      </c>
      <c r="M403" s="94"/>
      <c r="N403" s="94">
        <v>366.613174468164</v>
      </c>
      <c r="O403" s="94">
        <v>2.4254057495571701</v>
      </c>
      <c r="P403" s="94">
        <v>753967.78893654002</v>
      </c>
      <c r="Q403" s="94"/>
      <c r="R403" s="377"/>
      <c r="S403" s="94">
        <v>428.67719708852201</v>
      </c>
      <c r="T403" s="94">
        <v>95.535974852730803</v>
      </c>
      <c r="U403" s="133">
        <v>280972.78713066701</v>
      </c>
      <c r="V403" s="94">
        <v>91.051919227472695</v>
      </c>
      <c r="W403" s="94">
        <v>229.95992025304</v>
      </c>
      <c r="X403" s="94">
        <v>741859.09661359596</v>
      </c>
      <c r="Y403" s="133">
        <v>7995.41893592006</v>
      </c>
      <c r="Z403" s="94">
        <v>37710.619678638403</v>
      </c>
      <c r="AA403" s="94">
        <v>85.155246671351705</v>
      </c>
      <c r="AB403" s="94">
        <v>95.9547016450461</v>
      </c>
      <c r="AC403" s="94">
        <v>75.999593598292805</v>
      </c>
      <c r="AD403" s="94">
        <v>7.6209171187161502</v>
      </c>
      <c r="AE403" s="94"/>
      <c r="AF403" s="94"/>
      <c r="AG403" s="377"/>
      <c r="AH403" s="377"/>
      <c r="AI403" s="377"/>
      <c r="AJ403" s="381"/>
    </row>
    <row r="404" spans="1:36" x14ac:dyDescent="0.25">
      <c r="A404" s="130">
        <f t="shared" si="28"/>
        <v>2013</v>
      </c>
      <c r="B404" s="130">
        <f t="shared" si="29"/>
        <v>4</v>
      </c>
      <c r="C404" s="329">
        <v>2.3223033333330001</v>
      </c>
      <c r="D404" s="94"/>
      <c r="E404" s="94">
        <v>81.583849668964703</v>
      </c>
      <c r="F404" s="94"/>
      <c r="G404" s="133">
        <v>7700.87320466849</v>
      </c>
      <c r="H404" s="94">
        <v>7545.7666666666701</v>
      </c>
      <c r="I404" s="94"/>
      <c r="J404" s="133">
        <v>686092.72698113997</v>
      </c>
      <c r="K404" s="94">
        <v>38.847856996112398</v>
      </c>
      <c r="L404" s="94">
        <v>15679.7</v>
      </c>
      <c r="M404" s="94"/>
      <c r="N404" s="94">
        <v>367.4</v>
      </c>
      <c r="O404" s="94">
        <v>2.4174799999999999</v>
      </c>
      <c r="P404" s="94">
        <v>759586.70914500603</v>
      </c>
      <c r="Q404" s="94"/>
      <c r="R404" s="377"/>
      <c r="S404" s="94">
        <v>436.41331683476602</v>
      </c>
      <c r="T404" s="94">
        <v>97.503742241582501</v>
      </c>
      <c r="U404" s="133">
        <v>281754.209818926</v>
      </c>
      <c r="V404" s="94">
        <v>91.364849257530395</v>
      </c>
      <c r="W404" s="94">
        <v>230.03472076386601</v>
      </c>
      <c r="X404" s="94">
        <v>744371.81447965698</v>
      </c>
      <c r="Y404" s="133">
        <v>8002.0862228792303</v>
      </c>
      <c r="Z404" s="94">
        <v>37959.545676712798</v>
      </c>
      <c r="AA404" s="94">
        <v>85.344280502242896</v>
      </c>
      <c r="AB404" s="94">
        <v>96.3795817915736</v>
      </c>
      <c r="AC404" s="94">
        <v>75.936000000000007</v>
      </c>
      <c r="AD404" s="94">
        <v>7.4990928692922996</v>
      </c>
      <c r="AE404" s="94"/>
      <c r="AF404" s="94"/>
      <c r="AG404" s="377"/>
      <c r="AH404" s="377"/>
      <c r="AI404" s="377"/>
      <c r="AJ404" s="381"/>
    </row>
    <row r="405" spans="1:36" x14ac:dyDescent="0.25">
      <c r="A405" s="130">
        <f t="shared" si="28"/>
        <v>2013</v>
      </c>
      <c r="B405" s="130">
        <f t="shared" si="29"/>
        <v>5</v>
      </c>
      <c r="C405" s="329">
        <v>2.3258781979176302</v>
      </c>
      <c r="D405" s="94"/>
      <c r="E405" s="94">
        <v>77.119011487279295</v>
      </c>
      <c r="F405" s="94"/>
      <c r="G405" s="133">
        <v>7711.0802754618398</v>
      </c>
      <c r="H405" s="94">
        <v>7564.0008759296197</v>
      </c>
      <c r="I405" s="94"/>
      <c r="J405" s="133">
        <v>689061.11299608496</v>
      </c>
      <c r="K405" s="94">
        <v>38.969823555153397</v>
      </c>
      <c r="L405" s="94">
        <v>15728.959152569199</v>
      </c>
      <c r="M405" s="94"/>
      <c r="N405" s="94">
        <v>368.93390886500202</v>
      </c>
      <c r="O405" s="94">
        <v>2.42603776568648</v>
      </c>
      <c r="P405" s="94">
        <v>762714.99636098195</v>
      </c>
      <c r="Q405" s="94"/>
      <c r="R405" s="377"/>
      <c r="S405" s="94">
        <v>445.806313261181</v>
      </c>
      <c r="T405" s="94">
        <v>93.554127800420204</v>
      </c>
      <c r="U405" s="133">
        <v>282647.92184533703</v>
      </c>
      <c r="V405" s="94">
        <v>91.636130688442705</v>
      </c>
      <c r="W405" s="94">
        <v>230.455659937961</v>
      </c>
      <c r="X405" s="94">
        <v>747164.05221587699</v>
      </c>
      <c r="Y405" s="133">
        <v>8014.1234614916802</v>
      </c>
      <c r="Z405" s="94">
        <v>38106.528426433797</v>
      </c>
      <c r="AA405" s="94">
        <v>85.480761854738404</v>
      </c>
      <c r="AB405" s="94">
        <v>96.738580088728796</v>
      </c>
      <c r="AC405" s="94">
        <v>75.891500673602096</v>
      </c>
      <c r="AD405" s="94">
        <v>7.3876260561936</v>
      </c>
      <c r="AE405" s="94"/>
      <c r="AF405" s="94"/>
      <c r="AG405" s="377"/>
      <c r="AH405" s="377"/>
      <c r="AI405" s="377"/>
      <c r="AJ405" s="381"/>
    </row>
    <row r="406" spans="1:36" x14ac:dyDescent="0.25">
      <c r="A406" s="130">
        <f t="shared" si="28"/>
        <v>2013</v>
      </c>
      <c r="B406" s="130">
        <f t="shared" si="29"/>
        <v>6</v>
      </c>
      <c r="C406" s="329">
        <v>2.3306023257224302</v>
      </c>
      <c r="D406" s="94"/>
      <c r="E406" s="94">
        <v>73.283387867200005</v>
      </c>
      <c r="F406" s="94"/>
      <c r="G406" s="133">
        <v>7721.6676601901599</v>
      </c>
      <c r="H406" s="94">
        <v>7584.6321096103402</v>
      </c>
      <c r="I406" s="94"/>
      <c r="J406" s="133">
        <v>690219.82297620503</v>
      </c>
      <c r="K406" s="94">
        <v>38.998212322279201</v>
      </c>
      <c r="L406" s="94">
        <v>15785.3896156561</v>
      </c>
      <c r="M406" s="94"/>
      <c r="N406" s="94">
        <v>369.16597174015999</v>
      </c>
      <c r="O406" s="94">
        <v>2.4427773089861802</v>
      </c>
      <c r="P406" s="94">
        <v>764042.23470501404</v>
      </c>
      <c r="Q406" s="94"/>
      <c r="R406" s="377"/>
      <c r="S406" s="94">
        <v>453.93234912375698</v>
      </c>
      <c r="T406" s="94">
        <v>86.653961564666304</v>
      </c>
      <c r="U406" s="133">
        <v>283747.11603833199</v>
      </c>
      <c r="V406" s="94">
        <v>91.916234728357594</v>
      </c>
      <c r="W406" s="94">
        <v>231.08372730689501</v>
      </c>
      <c r="X406" s="94">
        <v>750399.35422483005</v>
      </c>
      <c r="Y406" s="133">
        <v>8030.9513204284203</v>
      </c>
      <c r="Z406" s="94">
        <v>38210.055762927499</v>
      </c>
      <c r="AA406" s="94">
        <v>85.575607539382801</v>
      </c>
      <c r="AB406" s="94">
        <v>97.154657584548701</v>
      </c>
      <c r="AC406" s="94">
        <v>75.892329133761805</v>
      </c>
      <c r="AD406" s="94">
        <v>7.2605465866243604</v>
      </c>
      <c r="AE406" s="94"/>
      <c r="AF406" s="94"/>
      <c r="AG406" s="377"/>
      <c r="AH406" s="377"/>
      <c r="AI406" s="377"/>
      <c r="AJ406" s="381"/>
    </row>
    <row r="407" spans="1:36" x14ac:dyDescent="0.25">
      <c r="A407" s="130">
        <f t="shared" si="28"/>
        <v>2013</v>
      </c>
      <c r="B407" s="130">
        <f t="shared" si="29"/>
        <v>7</v>
      </c>
      <c r="C407" s="329">
        <v>2.3347600000000002</v>
      </c>
      <c r="D407" s="94"/>
      <c r="E407" s="94">
        <v>72.408564133104406</v>
      </c>
      <c r="F407" s="94"/>
      <c r="G407" s="133">
        <v>7731.7545539667299</v>
      </c>
      <c r="H407" s="94">
        <v>7605.4333333333298</v>
      </c>
      <c r="I407" s="94"/>
      <c r="J407" s="133">
        <v>690867.53308599198</v>
      </c>
      <c r="K407" s="94">
        <v>38.999236584195202</v>
      </c>
      <c r="L407" s="94">
        <v>15839.3</v>
      </c>
      <c r="M407" s="94"/>
      <c r="N407" s="94">
        <v>365.36666666666702</v>
      </c>
      <c r="O407" s="94">
        <v>2.454696666667</v>
      </c>
      <c r="P407" s="94">
        <v>764809.98165513505</v>
      </c>
      <c r="Q407" s="94"/>
      <c r="R407" s="377"/>
      <c r="S407" s="94">
        <v>456.14381677998898</v>
      </c>
      <c r="T407" s="94">
        <v>81.530337197725302</v>
      </c>
      <c r="U407" s="133">
        <v>285016.16047921998</v>
      </c>
      <c r="V407" s="94">
        <v>92.231272967211694</v>
      </c>
      <c r="W407" s="94">
        <v>231.63278200811001</v>
      </c>
      <c r="X407" s="94">
        <v>753868.79773788701</v>
      </c>
      <c r="Y407" s="133">
        <v>8048.8940038195396</v>
      </c>
      <c r="Z407" s="94">
        <v>38342.103636361797</v>
      </c>
      <c r="AA407" s="94">
        <v>85.639507826217795</v>
      </c>
      <c r="AB407" s="94">
        <v>97.718337835860495</v>
      </c>
      <c r="AC407" s="94">
        <v>75.962599999999995</v>
      </c>
      <c r="AD407" s="94">
        <v>7.1034037455644103</v>
      </c>
      <c r="AE407" s="94"/>
      <c r="AF407" s="94"/>
      <c r="AG407" s="377"/>
      <c r="AH407" s="377"/>
      <c r="AI407" s="377"/>
      <c r="AJ407" s="381"/>
    </row>
    <row r="408" spans="1:36" x14ac:dyDescent="0.25">
      <c r="A408" s="130">
        <f t="shared" si="28"/>
        <v>2013</v>
      </c>
      <c r="B408" s="130">
        <f t="shared" si="29"/>
        <v>8</v>
      </c>
      <c r="C408" s="329">
        <v>2.3375730454169399</v>
      </c>
      <c r="D408" s="94"/>
      <c r="E408" s="94">
        <v>75.701327771006305</v>
      </c>
      <c r="F408" s="94"/>
      <c r="G408" s="133">
        <v>7741.899014525</v>
      </c>
      <c r="H408" s="94">
        <v>7626.8906409082902</v>
      </c>
      <c r="I408" s="94"/>
      <c r="J408" s="133">
        <v>692131.90404054301</v>
      </c>
      <c r="K408" s="94">
        <v>39.027847667341199</v>
      </c>
      <c r="L408" s="94">
        <v>15888.130102392701</v>
      </c>
      <c r="M408" s="94"/>
      <c r="N408" s="94">
        <v>355.78040495081501</v>
      </c>
      <c r="O408" s="94">
        <v>2.4538654526068502</v>
      </c>
      <c r="P408" s="94">
        <v>766139.70822113496</v>
      </c>
      <c r="Q408" s="94"/>
      <c r="R408" s="377"/>
      <c r="S408" s="94">
        <v>449.67532349308601</v>
      </c>
      <c r="T408" s="94">
        <v>81.046113129075096</v>
      </c>
      <c r="U408" s="133">
        <v>286498.69004064199</v>
      </c>
      <c r="V408" s="94">
        <v>92.637753723083804</v>
      </c>
      <c r="W408" s="94">
        <v>231.952462089813</v>
      </c>
      <c r="X408" s="94">
        <v>757625.13349342602</v>
      </c>
      <c r="Y408" s="133">
        <v>8066.0869645103403</v>
      </c>
      <c r="Z408" s="94">
        <v>38565.551553646503</v>
      </c>
      <c r="AA408" s="94">
        <v>85.691624856550007</v>
      </c>
      <c r="AB408" s="94">
        <v>98.537761173097607</v>
      </c>
      <c r="AC408" s="94">
        <v>76.113368440036794</v>
      </c>
      <c r="AD408" s="94">
        <v>6.8934513523809704</v>
      </c>
      <c r="AE408" s="94"/>
      <c r="AF408" s="94"/>
      <c r="AG408" s="377"/>
      <c r="AH408" s="377"/>
      <c r="AI408" s="377"/>
      <c r="AJ408" s="381"/>
    </row>
    <row r="409" spans="1:36" x14ac:dyDescent="0.25">
      <c r="A409" s="130">
        <f t="shared" si="28"/>
        <v>2013</v>
      </c>
      <c r="B409" s="130">
        <f t="shared" si="29"/>
        <v>9</v>
      </c>
      <c r="C409" s="329">
        <v>2.3394667113246501</v>
      </c>
      <c r="D409" s="94"/>
      <c r="E409" s="94">
        <v>80.926780264245096</v>
      </c>
      <c r="F409" s="94"/>
      <c r="G409" s="133">
        <v>7752.0096762891799</v>
      </c>
      <c r="H409" s="94">
        <v>7647.5349600549398</v>
      </c>
      <c r="I409" s="94"/>
      <c r="J409" s="133">
        <v>693713.53171733604</v>
      </c>
      <c r="K409" s="94">
        <v>39.075966676129099</v>
      </c>
      <c r="L409" s="94">
        <v>15924.3771125</v>
      </c>
      <c r="M409" s="94"/>
      <c r="N409" s="94">
        <v>344.20461743347801</v>
      </c>
      <c r="O409" s="94">
        <v>2.4455995273607898</v>
      </c>
      <c r="P409" s="94">
        <v>767847.98509805102</v>
      </c>
      <c r="Q409" s="94"/>
      <c r="R409" s="377"/>
      <c r="S409" s="94">
        <v>436.88250543524299</v>
      </c>
      <c r="T409" s="94">
        <v>83.674132674765005</v>
      </c>
      <c r="U409" s="133">
        <v>287804.80674305698</v>
      </c>
      <c r="V409" s="94">
        <v>93.120333608657901</v>
      </c>
      <c r="W409" s="94">
        <v>232.10661678280201</v>
      </c>
      <c r="X409" s="94">
        <v>760666.522554992</v>
      </c>
      <c r="Y409" s="133">
        <v>8077.3913534646699</v>
      </c>
      <c r="Z409" s="94">
        <v>38820.932807408499</v>
      </c>
      <c r="AA409" s="94">
        <v>85.734200469989105</v>
      </c>
      <c r="AB409" s="94">
        <v>99.463245301514803</v>
      </c>
      <c r="AC409" s="94">
        <v>76.275156487276604</v>
      </c>
      <c r="AD409" s="94">
        <v>6.6678692883436002</v>
      </c>
      <c r="AE409" s="94"/>
      <c r="AF409" s="94"/>
      <c r="AG409" s="377"/>
      <c r="AH409" s="377"/>
      <c r="AI409" s="377"/>
      <c r="AJ409" s="381"/>
    </row>
    <row r="410" spans="1:36" x14ac:dyDescent="0.25">
      <c r="A410" s="130">
        <f t="shared" si="28"/>
        <v>2013</v>
      </c>
      <c r="B410" s="130">
        <f t="shared" si="29"/>
        <v>10</v>
      </c>
      <c r="C410" s="329">
        <v>2.3413633333330002</v>
      </c>
      <c r="D410" s="94"/>
      <c r="E410" s="94">
        <v>84.775957606420903</v>
      </c>
      <c r="F410" s="94"/>
      <c r="G410" s="133">
        <v>7762.0830464239098</v>
      </c>
      <c r="H410" s="94">
        <v>7666.0333333333301</v>
      </c>
      <c r="I410" s="94"/>
      <c r="J410" s="133">
        <v>694954.89824094204</v>
      </c>
      <c r="K410" s="94">
        <v>39.1183332121294</v>
      </c>
      <c r="L410" s="94">
        <v>15942.3</v>
      </c>
      <c r="M410" s="94"/>
      <c r="N410" s="94">
        <v>335.9</v>
      </c>
      <c r="O410" s="94">
        <v>2.4395466666669998</v>
      </c>
      <c r="P410" s="94">
        <v>769416.34794884396</v>
      </c>
      <c r="Q410" s="94"/>
      <c r="R410" s="377"/>
      <c r="S410" s="94">
        <v>422.19457752507401</v>
      </c>
      <c r="T410" s="94">
        <v>86.338929044617899</v>
      </c>
      <c r="U410" s="133">
        <v>288496.65473346598</v>
      </c>
      <c r="V410" s="94">
        <v>93.644275560164502</v>
      </c>
      <c r="W410" s="94">
        <v>232.24338894813499</v>
      </c>
      <c r="X410" s="94">
        <v>761920.99824097205</v>
      </c>
      <c r="Y410" s="133">
        <v>8078.1004050093197</v>
      </c>
      <c r="Z410" s="94">
        <v>39019.231676874799</v>
      </c>
      <c r="AA410" s="94">
        <v>85.768288372824699</v>
      </c>
      <c r="AB410" s="94">
        <v>100.284358838207</v>
      </c>
      <c r="AC410" s="94">
        <v>76.359966666667006</v>
      </c>
      <c r="AD410" s="94">
        <v>6.4761622415380096</v>
      </c>
      <c r="AE410" s="94"/>
      <c r="AF410" s="94"/>
      <c r="AG410" s="377"/>
      <c r="AH410" s="377"/>
      <c r="AI410" s="377"/>
      <c r="AJ410" s="381"/>
    </row>
    <row r="411" spans="1:36" x14ac:dyDescent="0.25">
      <c r="A411" s="130">
        <f t="shared" si="28"/>
        <v>2013</v>
      </c>
      <c r="B411" s="130">
        <f t="shared" si="29"/>
        <v>11</v>
      </c>
      <c r="C411" s="329">
        <v>2.3441809905254898</v>
      </c>
      <c r="D411" s="94"/>
      <c r="E411" s="94">
        <v>85.263034187988794</v>
      </c>
      <c r="F411" s="94"/>
      <c r="G411" s="133">
        <v>7773.0321640741504</v>
      </c>
      <c r="H411" s="94">
        <v>7683.2739989072397</v>
      </c>
      <c r="I411" s="94"/>
      <c r="J411" s="133">
        <v>695557.38474781602</v>
      </c>
      <c r="K411" s="94">
        <v>39.1422083456089</v>
      </c>
      <c r="L411" s="94">
        <v>15941.853243031401</v>
      </c>
      <c r="M411" s="94"/>
      <c r="N411" s="94">
        <v>334.08822739895498</v>
      </c>
      <c r="O411" s="94">
        <v>2.44239963607632</v>
      </c>
      <c r="P411" s="94">
        <v>770646.40453985299</v>
      </c>
      <c r="Q411" s="133"/>
      <c r="R411" s="378"/>
      <c r="S411" s="94">
        <v>408.18742233596703</v>
      </c>
      <c r="T411" s="94">
        <v>86.936928564920294</v>
      </c>
      <c r="U411" s="133">
        <v>288430.48924879503</v>
      </c>
      <c r="V411" s="94">
        <v>94.218415071795604</v>
      </c>
      <c r="W411" s="94">
        <v>232.49380603901699</v>
      </c>
      <c r="X411" s="133">
        <v>760954.51276136597</v>
      </c>
      <c r="Y411" s="133">
        <v>8065.9737625095904</v>
      </c>
      <c r="Z411" s="94">
        <v>39119.203284308103</v>
      </c>
      <c r="AA411" s="94">
        <v>85.797110479727294</v>
      </c>
      <c r="AB411" s="94">
        <v>100.929064097786</v>
      </c>
      <c r="AC411" s="94">
        <v>76.322439578957699</v>
      </c>
      <c r="AD411" s="94">
        <v>6.3390155507802</v>
      </c>
      <c r="AE411" s="133"/>
      <c r="AF411" s="133"/>
      <c r="AG411" s="378"/>
      <c r="AH411" s="378"/>
      <c r="AI411" s="378"/>
      <c r="AJ411" s="382"/>
    </row>
    <row r="412" spans="1:36" x14ac:dyDescent="0.25">
      <c r="A412" s="130">
        <f t="shared" si="28"/>
        <v>2013</v>
      </c>
      <c r="B412" s="130">
        <f t="shared" si="29"/>
        <v>12</v>
      </c>
      <c r="C412" s="329">
        <v>2.34782831010624</v>
      </c>
      <c r="D412" s="94">
        <f>AVERAGE(C401:C412)</f>
        <v>2.332073417145581</v>
      </c>
      <c r="E412" s="94">
        <v>83.590103365101399</v>
      </c>
      <c r="F412" s="94">
        <f>AVERAGE(E401:E412)</f>
        <v>80.966642116549437</v>
      </c>
      <c r="G412" s="133">
        <v>7784.0454408244996</v>
      </c>
      <c r="H412" s="94">
        <v>7699.24712166883</v>
      </c>
      <c r="I412" s="94">
        <f>AVERAGE(H401:H412)</f>
        <v>7597.6576623231113</v>
      </c>
      <c r="J412" s="133">
        <v>695972.81040347996</v>
      </c>
      <c r="K412" s="94">
        <v>39.160854229759501</v>
      </c>
      <c r="L412" s="94">
        <v>15937.179611539401</v>
      </c>
      <c r="M412" s="94">
        <f>AVERAGE(L401:L412)</f>
        <v>15791.689682122613</v>
      </c>
      <c r="N412" s="94">
        <v>338.11600121618</v>
      </c>
      <c r="O412" s="94">
        <v>2.4524579288361901</v>
      </c>
      <c r="P412" s="94">
        <v>771754.33675130503</v>
      </c>
      <c r="Q412" s="133">
        <f>AVERAGE(P401:P412)</f>
        <v>762397.568924997</v>
      </c>
      <c r="R412" s="378">
        <f>AVERAGE(K401:K412)</f>
        <v>38.89447375783498</v>
      </c>
      <c r="S412" s="94">
        <v>398.11489186011602</v>
      </c>
      <c r="T412" s="94">
        <v>85.687508916227102</v>
      </c>
      <c r="U412" s="133">
        <v>288277.60279236501</v>
      </c>
      <c r="V412" s="94">
        <v>94.743286322047496</v>
      </c>
      <c r="W412" s="94">
        <v>232.85360930623401</v>
      </c>
      <c r="X412" s="133">
        <v>759286.532323819</v>
      </c>
      <c r="Y412" s="133">
        <v>8048.88456454275</v>
      </c>
      <c r="Z412" s="94">
        <v>39164.462941533297</v>
      </c>
      <c r="AA412" s="94">
        <v>85.815666634486405</v>
      </c>
      <c r="AB412" s="94">
        <v>101.437768085459</v>
      </c>
      <c r="AC412" s="94">
        <v>76.242785875951299</v>
      </c>
      <c r="AD412" s="94">
        <v>6.2622962568277103</v>
      </c>
      <c r="AE412" s="133">
        <f>AVERAGE(AD401:AD412)</f>
        <v>7.0923364297700502</v>
      </c>
      <c r="AF412" s="133">
        <f>AVERAGE(X401:X412)</f>
        <v>751389.02910463128</v>
      </c>
      <c r="AG412" s="378">
        <f>AVERAGE(O401:O412)</f>
        <v>2.4424372206090341</v>
      </c>
      <c r="AH412" s="378">
        <f>AVERAGE(S401:S412)</f>
        <v>431.75091677029678</v>
      </c>
      <c r="AI412" s="378">
        <f>AVERAGE(U401:U412)</f>
        <v>284485.85270241299</v>
      </c>
      <c r="AJ412" s="382">
        <f>AVERAGE(G401:G412)</f>
        <v>7726.8394193008471</v>
      </c>
    </row>
    <row r="413" spans="1:36" x14ac:dyDescent="0.25">
      <c r="A413" s="130">
        <v>2014</v>
      </c>
      <c r="B413" s="130">
        <f>B401</f>
        <v>1</v>
      </c>
      <c r="C413" s="329">
        <v>2.3524733333330001</v>
      </c>
      <c r="D413" s="94"/>
      <c r="E413" s="94">
        <v>81.793086044619898</v>
      </c>
      <c r="F413" s="94"/>
      <c r="G413" s="133">
        <v>7795.66174092853</v>
      </c>
      <c r="H413" s="94">
        <v>7716.5333333333301</v>
      </c>
      <c r="I413" s="94"/>
      <c r="J413" s="133">
        <v>696958.91959585203</v>
      </c>
      <c r="K413" s="94">
        <v>39.1985241958781</v>
      </c>
      <c r="L413" s="94">
        <v>15946.6</v>
      </c>
      <c r="M413" s="94"/>
      <c r="N413" s="94">
        <v>346.33333333333297</v>
      </c>
      <c r="O413" s="94">
        <v>2.466696666667</v>
      </c>
      <c r="P413" s="94">
        <v>773271.52774563804</v>
      </c>
      <c r="Q413" s="133"/>
      <c r="R413" s="378"/>
      <c r="S413" s="94">
        <v>393.49316630397402</v>
      </c>
      <c r="T413" s="94">
        <v>83.397230505551406</v>
      </c>
      <c r="U413" s="133">
        <v>288940.29291999899</v>
      </c>
      <c r="V413" s="94">
        <v>95.179151902274299</v>
      </c>
      <c r="W413" s="94">
        <v>233.33258732386599</v>
      </c>
      <c r="X413" s="133">
        <v>758824.22103686095</v>
      </c>
      <c r="Y413" s="133">
        <v>8035.4592098364301</v>
      </c>
      <c r="Z413" s="94">
        <v>39236.2976743334</v>
      </c>
      <c r="AA413" s="94">
        <v>85.820884002973301</v>
      </c>
      <c r="AB413" s="94">
        <v>101.981719143722</v>
      </c>
      <c r="AC413" s="94">
        <v>76.229133333332996</v>
      </c>
      <c r="AD413" s="94">
        <v>6.2288785782616998</v>
      </c>
      <c r="AE413" s="133"/>
      <c r="AF413" s="133"/>
      <c r="AG413" s="378"/>
      <c r="AH413" s="378"/>
      <c r="AI413" s="378"/>
      <c r="AJ413" s="382"/>
    </row>
    <row r="414" spans="1:36" x14ac:dyDescent="0.25">
      <c r="A414" s="130">
        <f t="shared" ref="A414:A436" si="30">A402+1</f>
        <v>2014</v>
      </c>
      <c r="B414" s="130">
        <f t="shared" ref="B414:B436" si="31">B402</f>
        <v>2</v>
      </c>
      <c r="C414" s="329">
        <v>2.3578634218307699</v>
      </c>
      <c r="D414" s="94"/>
      <c r="E414" s="133">
        <v>81.671711688402695</v>
      </c>
      <c r="F414" s="133"/>
      <c r="G414" s="133">
        <v>7807.3052978126998</v>
      </c>
      <c r="H414" s="133">
        <v>7735.5920319181296</v>
      </c>
      <c r="I414" s="133"/>
      <c r="J414" s="133">
        <v>698968.34891258297</v>
      </c>
      <c r="K414" s="133">
        <v>39.268428511558803</v>
      </c>
      <c r="L414" s="94">
        <v>15983.428067291599</v>
      </c>
      <c r="M414" s="94"/>
      <c r="N414" s="94">
        <v>356.546348887622</v>
      </c>
      <c r="O414" s="330">
        <v>2.4812403783536601</v>
      </c>
      <c r="P414" s="133">
        <v>775436.02479739301</v>
      </c>
      <c r="Q414" s="133"/>
      <c r="R414" s="378"/>
      <c r="S414" s="133">
        <v>396.10637330158198</v>
      </c>
      <c r="T414" s="94">
        <v>81.011274409645495</v>
      </c>
      <c r="U414" s="133">
        <v>291063.21129823802</v>
      </c>
      <c r="V414" s="133">
        <v>95.4595038010102</v>
      </c>
      <c r="W414" s="133">
        <v>233.90543457133799</v>
      </c>
      <c r="X414" s="133">
        <v>761075.72040479502</v>
      </c>
      <c r="Y414" s="133">
        <v>8033.9537355550901</v>
      </c>
      <c r="Z414" s="94">
        <v>39393.509853196803</v>
      </c>
      <c r="AA414" s="94">
        <v>85.815316837388906</v>
      </c>
      <c r="AB414" s="94">
        <v>102.640470109663</v>
      </c>
      <c r="AC414" s="94">
        <v>76.365880124800796</v>
      </c>
      <c r="AD414" s="94">
        <v>6.2281943309693499</v>
      </c>
      <c r="AE414" s="133"/>
      <c r="AF414" s="133"/>
      <c r="AG414" s="378"/>
      <c r="AH414" s="378"/>
      <c r="AI414" s="378"/>
      <c r="AJ414" s="382"/>
    </row>
    <row r="415" spans="1:36" x14ac:dyDescent="0.25">
      <c r="A415" s="130">
        <f t="shared" si="30"/>
        <v>2014</v>
      </c>
      <c r="B415" s="130">
        <f t="shared" si="31"/>
        <v>3</v>
      </c>
      <c r="C415" s="329">
        <v>2.3630227123344598</v>
      </c>
      <c r="D415" s="94"/>
      <c r="E415" s="133">
        <v>83.029883915787394</v>
      </c>
      <c r="F415" s="133"/>
      <c r="G415" s="133">
        <v>7817.6208274417604</v>
      </c>
      <c r="H415" s="133">
        <v>7753.3052529240304</v>
      </c>
      <c r="I415" s="133"/>
      <c r="J415" s="133">
        <v>701110.78972438001</v>
      </c>
      <c r="K415" s="133">
        <v>39.338215796201098</v>
      </c>
      <c r="L415" s="94">
        <v>16031.3294114852</v>
      </c>
      <c r="M415" s="94"/>
      <c r="N415" s="94">
        <v>365.11907330691201</v>
      </c>
      <c r="O415" s="330">
        <v>2.4921117539489601</v>
      </c>
      <c r="P415" s="133">
        <v>777528.10371253302</v>
      </c>
      <c r="Q415" s="133"/>
      <c r="R415" s="378"/>
      <c r="S415" s="133">
        <v>402.96059289640198</v>
      </c>
      <c r="T415" s="94">
        <v>79.598384774968096</v>
      </c>
      <c r="U415" s="133">
        <v>293770.67648235301</v>
      </c>
      <c r="V415" s="133">
        <v>95.633707980258507</v>
      </c>
      <c r="W415" s="133">
        <v>234.48875736588201</v>
      </c>
      <c r="X415" s="133">
        <v>764607.18518216501</v>
      </c>
      <c r="Y415" s="133">
        <v>8041.6471660828802</v>
      </c>
      <c r="Z415" s="94">
        <v>39594.592299612101</v>
      </c>
      <c r="AA415" s="94">
        <v>85.829485605129307</v>
      </c>
      <c r="AB415" s="94">
        <v>103.272314619394</v>
      </c>
      <c r="AC415" s="94">
        <v>76.572339041021294</v>
      </c>
      <c r="AD415" s="94">
        <v>6.2385504668427503</v>
      </c>
      <c r="AE415" s="133"/>
      <c r="AF415" s="133"/>
      <c r="AG415" s="378"/>
      <c r="AH415" s="378"/>
      <c r="AI415" s="378"/>
      <c r="AJ415" s="382"/>
    </row>
    <row r="416" spans="1:36" x14ac:dyDescent="0.25">
      <c r="A416" s="130">
        <f t="shared" si="30"/>
        <v>2014</v>
      </c>
      <c r="B416" s="130">
        <f t="shared" si="31"/>
        <v>4</v>
      </c>
      <c r="C416" s="329">
        <v>2.3686039999999999</v>
      </c>
      <c r="D416" s="94"/>
      <c r="E416" s="133">
        <v>85.772745292099202</v>
      </c>
      <c r="F416" s="133"/>
      <c r="G416" s="133">
        <v>7828.5567784144396</v>
      </c>
      <c r="H416" s="133">
        <v>7771.7999378302602</v>
      </c>
      <c r="I416" s="133"/>
      <c r="J416" s="133">
        <v>702963.20281934203</v>
      </c>
      <c r="K416" s="133">
        <v>39.390145618659297</v>
      </c>
      <c r="L416" s="94">
        <v>16084.97</v>
      </c>
      <c r="M416" s="94"/>
      <c r="N416" s="94">
        <v>371.1</v>
      </c>
      <c r="O416" s="330">
        <v>2.4989880000000002</v>
      </c>
      <c r="P416" s="133">
        <v>779345.15972216905</v>
      </c>
      <c r="Q416" s="133"/>
      <c r="R416" s="378"/>
      <c r="S416" s="133">
        <v>412.787191956448</v>
      </c>
      <c r="T416" s="94">
        <v>79.783255900573707</v>
      </c>
      <c r="U416" s="133">
        <v>296841.15416837099</v>
      </c>
      <c r="V416" s="133">
        <v>95.8268991508086</v>
      </c>
      <c r="W416" s="133">
        <v>235.19059349220899</v>
      </c>
      <c r="X416" s="133">
        <v>768661.59204914805</v>
      </c>
      <c r="Y416" s="133">
        <v>8056.6711217390402</v>
      </c>
      <c r="Z416" s="94">
        <v>39848.100859007202</v>
      </c>
      <c r="AA416" s="94">
        <v>85.905348796403899</v>
      </c>
      <c r="AB416" s="94">
        <v>103.902916540002</v>
      </c>
      <c r="AC416" s="94">
        <v>76.808459999999997</v>
      </c>
      <c r="AD416" s="94">
        <v>6.2415781263772798</v>
      </c>
      <c r="AE416" s="133"/>
      <c r="AF416" s="133"/>
      <c r="AG416" s="378"/>
      <c r="AH416" s="378"/>
      <c r="AI416" s="378"/>
      <c r="AJ416" s="382"/>
    </row>
    <row r="417" spans="1:36" x14ac:dyDescent="0.25">
      <c r="A417" s="130">
        <f t="shared" si="30"/>
        <v>2014</v>
      </c>
      <c r="B417" s="130">
        <f t="shared" si="31"/>
        <v>5</v>
      </c>
      <c r="C417" s="329">
        <v>2.3735156805493798</v>
      </c>
      <c r="D417" s="94"/>
      <c r="E417" s="133">
        <v>89.297009814285602</v>
      </c>
      <c r="F417" s="133"/>
      <c r="G417" s="133">
        <v>7838.5085862708202</v>
      </c>
      <c r="H417" s="133">
        <v>7787.4855867097604</v>
      </c>
      <c r="I417" s="133"/>
      <c r="J417" s="133">
        <v>703631.33681915095</v>
      </c>
      <c r="K417" s="133">
        <v>39.393762511490898</v>
      </c>
      <c r="L417" s="94">
        <v>16125.7377994737</v>
      </c>
      <c r="M417" s="94"/>
      <c r="N417" s="94">
        <v>371.25943925367199</v>
      </c>
      <c r="O417" s="330">
        <v>2.4988170372937999</v>
      </c>
      <c r="P417" s="133">
        <v>780179.82770646701</v>
      </c>
      <c r="Q417" s="133"/>
      <c r="R417" s="378"/>
      <c r="S417" s="133">
        <v>422.17143576580702</v>
      </c>
      <c r="T417" s="94">
        <v>82.302606112038305</v>
      </c>
      <c r="U417" s="133">
        <v>299227.76920803101</v>
      </c>
      <c r="V417" s="133">
        <v>96.078080475766399</v>
      </c>
      <c r="W417" s="133">
        <v>235.895753282816</v>
      </c>
      <c r="X417" s="133">
        <v>771570.05285345099</v>
      </c>
      <c r="Y417" s="133">
        <v>8074.3089351789004</v>
      </c>
      <c r="Z417" s="94">
        <v>40092.984526009401</v>
      </c>
      <c r="AA417" s="94">
        <v>86.062292171000493</v>
      </c>
      <c r="AB417" s="94">
        <v>104.367440076685</v>
      </c>
      <c r="AC417" s="94">
        <v>76.979329363071699</v>
      </c>
      <c r="AD417" s="94">
        <v>6.2211631836311003</v>
      </c>
      <c r="AE417" s="133"/>
      <c r="AF417" s="133"/>
      <c r="AG417" s="378"/>
      <c r="AH417" s="378"/>
      <c r="AI417" s="378"/>
      <c r="AJ417" s="382"/>
    </row>
    <row r="418" spans="1:36" x14ac:dyDescent="0.25">
      <c r="A418" s="130">
        <f t="shared" si="30"/>
        <v>2014</v>
      </c>
      <c r="B418" s="130">
        <f t="shared" si="31"/>
        <v>6</v>
      </c>
      <c r="C418" s="329">
        <v>2.3780833923140499</v>
      </c>
      <c r="D418" s="94"/>
      <c r="E418" s="133">
        <v>93.493064149404802</v>
      </c>
      <c r="F418" s="133"/>
      <c r="G418" s="133">
        <v>7848.4659959631099</v>
      </c>
      <c r="H418" s="133">
        <v>7802.6115383384504</v>
      </c>
      <c r="I418" s="133"/>
      <c r="J418" s="133">
        <v>703659.33060373401</v>
      </c>
      <c r="K418" s="133">
        <v>39.373814075928799</v>
      </c>
      <c r="L418" s="94">
        <v>16159.5375232114</v>
      </c>
      <c r="M418" s="94"/>
      <c r="N418" s="94">
        <v>366.093013202853</v>
      </c>
      <c r="O418" s="330">
        <v>2.4939196706731299</v>
      </c>
      <c r="P418" s="133">
        <v>780573.03583998804</v>
      </c>
      <c r="Q418" s="133"/>
      <c r="R418" s="378"/>
      <c r="S418" s="133">
        <v>430.68213008494001</v>
      </c>
      <c r="T418" s="94">
        <v>86.556758520001495</v>
      </c>
      <c r="U418" s="133">
        <v>300965.631753575</v>
      </c>
      <c r="V418" s="133">
        <v>96.374096219182405</v>
      </c>
      <c r="W418" s="133">
        <v>236.562295746443</v>
      </c>
      <c r="X418" s="133">
        <v>773731.30286129203</v>
      </c>
      <c r="Y418" s="133">
        <v>8092.3853176817101</v>
      </c>
      <c r="Z418" s="94">
        <v>40324.144229956597</v>
      </c>
      <c r="AA418" s="94">
        <v>86.270784711550903</v>
      </c>
      <c r="AB418" s="94">
        <v>104.75076382223899</v>
      </c>
      <c r="AC418" s="94">
        <v>77.1045482437723</v>
      </c>
      <c r="AD418" s="94">
        <v>6.1833857978953102</v>
      </c>
      <c r="AE418" s="133"/>
      <c r="AF418" s="133"/>
      <c r="AG418" s="378"/>
      <c r="AH418" s="378"/>
      <c r="AI418" s="378"/>
      <c r="AJ418" s="382"/>
    </row>
    <row r="419" spans="1:36" x14ac:dyDescent="0.25">
      <c r="A419" s="130">
        <f t="shared" si="30"/>
        <v>2014</v>
      </c>
      <c r="B419" s="130">
        <f t="shared" si="31"/>
        <v>7</v>
      </c>
      <c r="C419" s="329">
        <v>2.3821050000000001</v>
      </c>
      <c r="D419" s="94"/>
      <c r="E419" s="133">
        <v>97.772885454407799</v>
      </c>
      <c r="F419" s="133"/>
      <c r="G419" s="133">
        <v>7858.2182333745004</v>
      </c>
      <c r="H419" s="133">
        <v>7817.9409463997799</v>
      </c>
      <c r="I419" s="133"/>
      <c r="J419" s="133">
        <v>703806.80987995502</v>
      </c>
      <c r="K419" s="133">
        <v>39.366726725337401</v>
      </c>
      <c r="L419" s="94">
        <v>16191.13</v>
      </c>
      <c r="M419" s="94"/>
      <c r="N419" s="94">
        <v>357.07709999999997</v>
      </c>
      <c r="O419" s="330">
        <v>2.48786</v>
      </c>
      <c r="P419" s="133">
        <v>781195.98228684498</v>
      </c>
      <c r="Q419" s="133"/>
      <c r="R419" s="378"/>
      <c r="S419" s="133">
        <v>437.12177856674998</v>
      </c>
      <c r="T419" s="94">
        <v>91.190761574623906</v>
      </c>
      <c r="U419" s="133">
        <v>301966.98599027097</v>
      </c>
      <c r="V419" s="133">
        <v>96.642958429614495</v>
      </c>
      <c r="W419" s="133">
        <v>237.04802358983699</v>
      </c>
      <c r="X419" s="133">
        <v>775558.92156130401</v>
      </c>
      <c r="Y419" s="133">
        <v>8106.5986195408504</v>
      </c>
      <c r="Z419" s="94">
        <v>40509.139395493599</v>
      </c>
      <c r="AA419" s="94">
        <v>86.463046037681806</v>
      </c>
      <c r="AB419" s="94">
        <v>105.113361427493</v>
      </c>
      <c r="AC419" s="94">
        <v>77.203140000000005</v>
      </c>
      <c r="AD419" s="94">
        <v>6.1435813659476297</v>
      </c>
      <c r="AE419" s="133"/>
      <c r="AF419" s="133"/>
      <c r="AG419" s="378"/>
      <c r="AH419" s="378"/>
      <c r="AI419" s="378"/>
      <c r="AJ419" s="382"/>
    </row>
    <row r="420" spans="1:36" x14ac:dyDescent="0.25">
      <c r="A420" s="130">
        <f t="shared" si="30"/>
        <v>2014</v>
      </c>
      <c r="B420" s="130">
        <f t="shared" si="31"/>
        <v>8</v>
      </c>
      <c r="C420" s="329">
        <v>2.38593586626846</v>
      </c>
      <c r="D420" s="94"/>
      <c r="E420" s="133">
        <v>102.103943842259</v>
      </c>
      <c r="F420" s="133"/>
      <c r="G420" s="133">
        <v>7868.7482101341402</v>
      </c>
      <c r="H420" s="133">
        <v>7835.7359402519696</v>
      </c>
      <c r="I420" s="133"/>
      <c r="J420" s="133">
        <v>704727.61725909205</v>
      </c>
      <c r="K420" s="133">
        <v>39.401351434381098</v>
      </c>
      <c r="L420" s="94">
        <v>16228.245792937199</v>
      </c>
      <c r="M420" s="94"/>
      <c r="N420" s="94">
        <v>345.17708518460603</v>
      </c>
      <c r="O420" s="330">
        <v>2.4827579548406602</v>
      </c>
      <c r="P420" s="133">
        <v>782672.02804597502</v>
      </c>
      <c r="Q420" s="133"/>
      <c r="R420" s="378"/>
      <c r="S420" s="133">
        <v>441.63642841903101</v>
      </c>
      <c r="T420" s="94">
        <v>95.572882043653607</v>
      </c>
      <c r="U420" s="133">
        <v>302402.24042917398</v>
      </c>
      <c r="V420" s="133">
        <v>96.860651451996205</v>
      </c>
      <c r="W420" s="133">
        <v>237.322959965172</v>
      </c>
      <c r="X420" s="133">
        <v>777627.12728105695</v>
      </c>
      <c r="Y420" s="133">
        <v>8115.6043867570097</v>
      </c>
      <c r="Z420" s="94">
        <v>40650.190271911299</v>
      </c>
      <c r="AA420" s="94">
        <v>86.608024929750997</v>
      </c>
      <c r="AB420" s="94">
        <v>105.544997547845</v>
      </c>
      <c r="AC420" s="94">
        <v>77.304863322145593</v>
      </c>
      <c r="AD420" s="94">
        <v>6.1093019607469996</v>
      </c>
      <c r="AE420" s="133"/>
      <c r="AF420" s="133"/>
      <c r="AG420" s="378"/>
      <c r="AH420" s="378"/>
      <c r="AI420" s="378"/>
      <c r="AJ420" s="382"/>
    </row>
    <row r="421" spans="1:36" x14ac:dyDescent="0.25">
      <c r="A421" s="130">
        <f t="shared" si="30"/>
        <v>2014</v>
      </c>
      <c r="B421" s="130">
        <f t="shared" si="31"/>
        <v>9</v>
      </c>
      <c r="C421" s="329">
        <v>2.38948786232227</v>
      </c>
      <c r="D421" s="94"/>
      <c r="E421" s="133">
        <v>106.07312467232001</v>
      </c>
      <c r="F421" s="133"/>
      <c r="G421" s="133">
        <v>7879.60769899756</v>
      </c>
      <c r="H421" s="133">
        <v>7854.49071674062</v>
      </c>
      <c r="I421" s="133"/>
      <c r="J421" s="133">
        <v>706483.17361483001</v>
      </c>
      <c r="K421" s="133">
        <v>39.479113332700202</v>
      </c>
      <c r="L421" s="94">
        <v>16269.166006420101</v>
      </c>
      <c r="M421" s="94"/>
      <c r="N421" s="94">
        <v>333.72028178092103</v>
      </c>
      <c r="O421" s="330">
        <v>2.47795076948288</v>
      </c>
      <c r="P421" s="133">
        <v>785006.74971634895</v>
      </c>
      <c r="Q421" s="133"/>
      <c r="R421" s="378"/>
      <c r="S421" s="133">
        <v>445.25205398083301</v>
      </c>
      <c r="T421" s="94">
        <v>99.332172543694497</v>
      </c>
      <c r="U421" s="133">
        <v>302643.76957962499</v>
      </c>
      <c r="V421" s="133">
        <v>97.027419386183595</v>
      </c>
      <c r="W421" s="133">
        <v>237.46753374988501</v>
      </c>
      <c r="X421" s="133">
        <v>779840.44220098201</v>
      </c>
      <c r="Y421" s="133">
        <v>8120.4080465444003</v>
      </c>
      <c r="Z421" s="94">
        <v>40762.551725617603</v>
      </c>
      <c r="AA421" s="94">
        <v>86.704976152048005</v>
      </c>
      <c r="AB421" s="94">
        <v>106.008272291366</v>
      </c>
      <c r="AC421" s="94">
        <v>77.409654429264904</v>
      </c>
      <c r="AD421" s="94">
        <v>6.0793915255551401</v>
      </c>
      <c r="AE421" s="133"/>
      <c r="AF421" s="133"/>
      <c r="AG421" s="378"/>
      <c r="AH421" s="378"/>
      <c r="AI421" s="378"/>
      <c r="AJ421" s="382"/>
    </row>
    <row r="422" spans="1:36" x14ac:dyDescent="0.25">
      <c r="A422" s="130">
        <f t="shared" si="30"/>
        <v>2014</v>
      </c>
      <c r="B422" s="130">
        <f t="shared" si="31"/>
        <v>10</v>
      </c>
      <c r="C422" s="329">
        <v>2.3927</v>
      </c>
      <c r="D422" s="94"/>
      <c r="E422" s="133">
        <v>109.325991374388</v>
      </c>
      <c r="F422" s="133"/>
      <c r="G422" s="133">
        <v>7890.1992021221304</v>
      </c>
      <c r="H422" s="133">
        <v>7872.0540775830896</v>
      </c>
      <c r="I422" s="133"/>
      <c r="J422" s="133">
        <v>708890.79905113403</v>
      </c>
      <c r="K422" s="133">
        <v>39.5892220547086</v>
      </c>
      <c r="L422" s="94">
        <v>16310.21</v>
      </c>
      <c r="M422" s="94"/>
      <c r="N422" s="94">
        <v>326.31470000000002</v>
      </c>
      <c r="O422" s="330">
        <v>2.4719500000000001</v>
      </c>
      <c r="P422" s="133">
        <v>787963.62212201895</v>
      </c>
      <c r="Q422" s="133"/>
      <c r="R422" s="378"/>
      <c r="S422" s="133">
        <v>449.46690599524101</v>
      </c>
      <c r="T422" s="94">
        <v>102.34788853619099</v>
      </c>
      <c r="U422" s="133">
        <v>303159.61548134399</v>
      </c>
      <c r="V422" s="133">
        <v>97.162090937369996</v>
      </c>
      <c r="W422" s="133">
        <v>237.61626156576401</v>
      </c>
      <c r="X422" s="133">
        <v>781971.20802125602</v>
      </c>
      <c r="Y422" s="133">
        <v>8123.4442589468199</v>
      </c>
      <c r="Z422" s="94">
        <v>40872.580179321099</v>
      </c>
      <c r="AA422" s="94">
        <v>86.770982645705502</v>
      </c>
      <c r="AB422" s="94">
        <v>106.44051005485601</v>
      </c>
      <c r="AC422" s="94">
        <v>77.512410000000003</v>
      </c>
      <c r="AD422" s="94">
        <v>6.04917221189912</v>
      </c>
      <c r="AE422" s="133"/>
      <c r="AF422" s="133"/>
      <c r="AG422" s="378"/>
      <c r="AH422" s="378"/>
      <c r="AI422" s="378"/>
      <c r="AJ422" s="382"/>
    </row>
    <row r="423" spans="1:36" x14ac:dyDescent="0.25">
      <c r="A423" s="130">
        <f t="shared" si="30"/>
        <v>2014</v>
      </c>
      <c r="B423" s="130">
        <f t="shared" si="31"/>
        <v>11</v>
      </c>
      <c r="C423" s="329">
        <v>2.3957888562190299</v>
      </c>
      <c r="D423" s="94"/>
      <c r="E423" s="133">
        <v>111.983396866227</v>
      </c>
      <c r="F423" s="133"/>
      <c r="G423" s="133">
        <v>7901.0529997685699</v>
      </c>
      <c r="H423" s="133">
        <v>7888.4336583515897</v>
      </c>
      <c r="I423" s="133"/>
      <c r="J423" s="133">
        <v>711955.24996205803</v>
      </c>
      <c r="K423" s="133">
        <v>39.729814612228402</v>
      </c>
      <c r="L423" s="94">
        <v>16352.377750948501</v>
      </c>
      <c r="M423" s="94"/>
      <c r="N423" s="94">
        <v>324.79353403186099</v>
      </c>
      <c r="O423" s="330">
        <v>2.4628844038959099</v>
      </c>
      <c r="P423" s="133">
        <v>791560.19467341201</v>
      </c>
      <c r="Q423" s="133"/>
      <c r="R423" s="378"/>
      <c r="S423" s="133">
        <v>455.64486075025798</v>
      </c>
      <c r="T423" s="94">
        <v>104.893640796987</v>
      </c>
      <c r="U423" s="133">
        <v>304306.83355396101</v>
      </c>
      <c r="V423" s="133">
        <v>97.292438471559507</v>
      </c>
      <c r="W423" s="133">
        <v>237.87962680660999</v>
      </c>
      <c r="X423" s="133">
        <v>784051.69681834301</v>
      </c>
      <c r="Y423" s="133">
        <v>8126.6703553202397</v>
      </c>
      <c r="Z423" s="94">
        <v>41011.680307854098</v>
      </c>
      <c r="AA423" s="94">
        <v>86.827373496082203</v>
      </c>
      <c r="AB423" s="94">
        <v>106.836774419683</v>
      </c>
      <c r="AC423" s="94">
        <v>77.618510944784106</v>
      </c>
      <c r="AD423" s="94">
        <v>6.0129759540720604</v>
      </c>
      <c r="AE423" s="133"/>
      <c r="AF423" s="133"/>
      <c r="AG423" s="378"/>
      <c r="AH423" s="378"/>
      <c r="AI423" s="378"/>
      <c r="AJ423" s="382"/>
    </row>
    <row r="424" spans="1:36" x14ac:dyDescent="0.25">
      <c r="A424" s="130">
        <f t="shared" si="30"/>
        <v>2014</v>
      </c>
      <c r="B424" s="130">
        <f t="shared" si="31"/>
        <v>12</v>
      </c>
      <c r="C424" s="329">
        <v>2.3984115884809198</v>
      </c>
      <c r="D424" s="94">
        <f>AVERAGE(C413:C424)</f>
        <v>2.3781659761376952</v>
      </c>
      <c r="E424" s="133">
        <v>114.36271905746899</v>
      </c>
      <c r="F424" s="133">
        <f>AVERAGE(E413:E424)</f>
        <v>96.389963514305862</v>
      </c>
      <c r="G424" s="133">
        <v>7911.5364782869001</v>
      </c>
      <c r="H424" s="133">
        <v>7902.9014014045697</v>
      </c>
      <c r="I424" s="133">
        <f>AVERAGE(H413:H424)</f>
        <v>7811.573701815465</v>
      </c>
      <c r="J424" s="133">
        <v>715080.84399353794</v>
      </c>
      <c r="K424" s="133">
        <v>39.872654012433202</v>
      </c>
      <c r="L424" s="94">
        <v>16393.205308858898</v>
      </c>
      <c r="M424" s="94">
        <f>AVERAGE(L413:L424)</f>
        <v>16172.994805052216</v>
      </c>
      <c r="N424" s="94">
        <v>327.60158207147799</v>
      </c>
      <c r="O424" s="330">
        <v>2.4507225457459598</v>
      </c>
      <c r="P424" s="133">
        <v>795185.86177723599</v>
      </c>
      <c r="Q424" s="133">
        <f>AVERAGE(P413:P424)</f>
        <v>782493.17651216872</v>
      </c>
      <c r="R424" s="378">
        <f>AVERAGE(K413:K424)</f>
        <v>39.450147740125495</v>
      </c>
      <c r="S424" s="133">
        <v>462.40657948869102</v>
      </c>
      <c r="T424" s="94">
        <v>107.257830231</v>
      </c>
      <c r="U424" s="133">
        <v>305726.109906347</v>
      </c>
      <c r="V424" s="133">
        <v>97.414247160491897</v>
      </c>
      <c r="W424" s="133">
        <v>238.199759993545</v>
      </c>
      <c r="X424" s="133">
        <v>786008.47527311603</v>
      </c>
      <c r="Y424" s="133">
        <v>8128.9004714392604</v>
      </c>
      <c r="Z424" s="94">
        <v>41173.452831438502</v>
      </c>
      <c r="AA424" s="94">
        <v>86.880827859309804</v>
      </c>
      <c r="AB424" s="94">
        <v>107.191380216079</v>
      </c>
      <c r="AC424" s="94">
        <v>77.720298662247899</v>
      </c>
      <c r="AD424" s="94">
        <v>5.9769492357917597</v>
      </c>
      <c r="AE424" s="133">
        <f>AVERAGE(AD413:AD424)</f>
        <v>6.1427602281658507</v>
      </c>
      <c r="AF424" s="133">
        <f>AVERAGE(X413:X424)</f>
        <v>773627.32879531418</v>
      </c>
      <c r="AG424" s="378">
        <f>AVERAGE(O413:O424)</f>
        <v>2.4804915984084972</v>
      </c>
      <c r="AH424" s="378">
        <f>AVERAGE(S413:S424)</f>
        <v>429.14412479249637</v>
      </c>
      <c r="AI424" s="378">
        <f>AVERAGE(U413:U424)</f>
        <v>299251.19089760742</v>
      </c>
      <c r="AJ424" s="382">
        <f>AVERAGE(G413:G424)</f>
        <v>7853.7901707929304</v>
      </c>
    </row>
    <row r="425" spans="1:36" x14ac:dyDescent="0.25">
      <c r="A425" s="130">
        <f>A413+1</f>
        <v>2015</v>
      </c>
      <c r="B425" s="130">
        <f>B413</f>
        <v>1</v>
      </c>
      <c r="C425" s="329">
        <v>2.4005559999999999</v>
      </c>
      <c r="D425" s="94"/>
      <c r="E425" s="133">
        <v>117.280799080207</v>
      </c>
      <c r="F425" s="133"/>
      <c r="G425" s="133">
        <v>7922.4791357906797</v>
      </c>
      <c r="H425" s="133">
        <v>7917.1316353840602</v>
      </c>
      <c r="I425" s="133"/>
      <c r="J425" s="133">
        <v>717996.95545065496</v>
      </c>
      <c r="K425" s="133">
        <v>40.004608407843598</v>
      </c>
      <c r="L425" s="94">
        <v>16436.169999999998</v>
      </c>
      <c r="M425" s="94"/>
      <c r="N425" s="94">
        <v>332.21280000000002</v>
      </c>
      <c r="O425" s="330">
        <v>2.4342109999999999</v>
      </c>
      <c r="P425" s="133">
        <v>798634.33564244898</v>
      </c>
      <c r="Q425" s="133"/>
      <c r="R425" s="378"/>
      <c r="S425" s="133">
        <v>468.665685971095</v>
      </c>
      <c r="T425" s="94">
        <v>110.168300931069</v>
      </c>
      <c r="U425" s="133">
        <v>307063.04688827897</v>
      </c>
      <c r="V425" s="133">
        <v>97.536514500507707</v>
      </c>
      <c r="W425" s="133">
        <v>238.52045234259199</v>
      </c>
      <c r="X425" s="133">
        <v>788077.64967232896</v>
      </c>
      <c r="Y425" s="133">
        <v>8128.5866148469004</v>
      </c>
      <c r="Z425" s="94">
        <v>41366.172795691098</v>
      </c>
      <c r="AA425" s="94">
        <v>86.944191858533998</v>
      </c>
      <c r="AB425" s="94">
        <v>107.561996785283</v>
      </c>
      <c r="AC425" s="94">
        <v>77.823859999999996</v>
      </c>
      <c r="AD425" s="94">
        <v>5.9445287761089398</v>
      </c>
      <c r="AE425" s="133"/>
      <c r="AF425" s="133"/>
      <c r="AG425" s="378"/>
      <c r="AH425" s="378"/>
      <c r="AI425" s="378"/>
      <c r="AJ425" s="382"/>
    </row>
    <row r="426" spans="1:36" x14ac:dyDescent="0.25">
      <c r="A426" s="130">
        <f t="shared" si="30"/>
        <v>2015</v>
      </c>
      <c r="B426" s="130">
        <f t="shared" si="31"/>
        <v>2</v>
      </c>
      <c r="C426" s="329">
        <v>2.4020760739631002</v>
      </c>
      <c r="D426" s="94"/>
      <c r="E426" s="133">
        <v>121.13473575612601</v>
      </c>
      <c r="F426" s="133"/>
      <c r="G426" s="133">
        <v>7933.6015281733899</v>
      </c>
      <c r="H426" s="133">
        <v>7931.3464723633397</v>
      </c>
      <c r="I426" s="133"/>
      <c r="J426" s="133">
        <v>720259.29560755799</v>
      </c>
      <c r="K426" s="133">
        <v>40.104307469548701</v>
      </c>
      <c r="L426" s="94">
        <v>16480.599262109601</v>
      </c>
      <c r="M426" s="94"/>
      <c r="N426" s="94">
        <v>336.29293771131398</v>
      </c>
      <c r="O426" s="330">
        <v>2.4143118669446699</v>
      </c>
      <c r="P426" s="133">
        <v>801455.943617785</v>
      </c>
      <c r="Q426" s="133"/>
      <c r="R426" s="378"/>
      <c r="S426" s="133">
        <v>473.02574600723602</v>
      </c>
      <c r="T426" s="94">
        <v>113.954293439954</v>
      </c>
      <c r="U426" s="133">
        <v>307955.00330178102</v>
      </c>
      <c r="V426" s="133">
        <v>97.660116682433696</v>
      </c>
      <c r="W426" s="133">
        <v>238.774814822943</v>
      </c>
      <c r="X426" s="133">
        <v>790279.53653962095</v>
      </c>
      <c r="Y426" s="133">
        <v>8124.6815197821197</v>
      </c>
      <c r="Z426" s="94">
        <v>41579.899209624899</v>
      </c>
      <c r="AA426" s="94">
        <v>87.024681184561103</v>
      </c>
      <c r="AB426" s="94">
        <v>107.966148118701</v>
      </c>
      <c r="AC426" s="94">
        <v>77.925814109835301</v>
      </c>
      <c r="AD426" s="94">
        <v>5.9204622975156296</v>
      </c>
      <c r="AE426" s="133"/>
      <c r="AF426" s="133"/>
      <c r="AG426" s="378"/>
      <c r="AH426" s="378"/>
      <c r="AI426" s="378"/>
      <c r="AJ426" s="382"/>
    </row>
    <row r="427" spans="1:36" x14ac:dyDescent="0.25">
      <c r="A427" s="130">
        <f t="shared" si="30"/>
        <v>2015</v>
      </c>
      <c r="B427" s="130">
        <f t="shared" si="31"/>
        <v>3</v>
      </c>
      <c r="C427" s="329">
        <v>2.4033342145947501</v>
      </c>
      <c r="D427" s="94"/>
      <c r="E427" s="133">
        <v>125.155830525526</v>
      </c>
      <c r="F427" s="133"/>
      <c r="G427" s="133">
        <v>7943.6470522547597</v>
      </c>
      <c r="H427" s="133">
        <v>7944.7572568648702</v>
      </c>
      <c r="I427" s="133"/>
      <c r="J427" s="133">
        <v>721958.906326278</v>
      </c>
      <c r="K427" s="133">
        <v>40.174842336687703</v>
      </c>
      <c r="L427" s="94">
        <v>16522.252327305301</v>
      </c>
      <c r="M427" s="94"/>
      <c r="N427" s="94">
        <v>339.22334972146302</v>
      </c>
      <c r="O427" s="330">
        <v>2.39747409547609</v>
      </c>
      <c r="P427" s="133">
        <v>803625.71528255194</v>
      </c>
      <c r="Q427" s="133"/>
      <c r="R427" s="378"/>
      <c r="S427" s="133">
        <v>475.68382397790799</v>
      </c>
      <c r="T427" s="94">
        <v>117.87345678865201</v>
      </c>
      <c r="U427" s="133">
        <v>308585.905174513</v>
      </c>
      <c r="V427" s="133">
        <v>97.790609713720897</v>
      </c>
      <c r="W427" s="133">
        <v>238.975342196871</v>
      </c>
      <c r="X427" s="133">
        <v>792379.26376124402</v>
      </c>
      <c r="Y427" s="133">
        <v>8119.8997607720403</v>
      </c>
      <c r="Z427" s="94">
        <v>41778.869527237403</v>
      </c>
      <c r="AA427" s="94">
        <v>87.117677306818706</v>
      </c>
      <c r="AB427" s="94">
        <v>108.367151334734</v>
      </c>
      <c r="AC427" s="94">
        <v>78.019017505261303</v>
      </c>
      <c r="AD427" s="94">
        <v>5.9007065283844797</v>
      </c>
      <c r="AE427" s="133"/>
      <c r="AF427" s="133"/>
      <c r="AG427" s="378"/>
      <c r="AH427" s="378"/>
      <c r="AI427" s="378"/>
      <c r="AJ427" s="382"/>
    </row>
    <row r="428" spans="1:36" x14ac:dyDescent="0.25">
      <c r="A428" s="130">
        <f t="shared" si="30"/>
        <v>2015</v>
      </c>
      <c r="B428" s="130">
        <f t="shared" si="31"/>
        <v>4</v>
      </c>
      <c r="C428" s="329">
        <v>2.4052009999999999</v>
      </c>
      <c r="D428" s="94"/>
      <c r="E428" s="133">
        <v>129.72271429602</v>
      </c>
      <c r="F428" s="133"/>
      <c r="G428" s="133">
        <v>7954.5353085884699</v>
      </c>
      <c r="H428" s="133">
        <v>7960.8801740669296</v>
      </c>
      <c r="I428" s="133"/>
      <c r="J428" s="133">
        <v>723846.04018234997</v>
      </c>
      <c r="K428" s="133">
        <v>40.246765764887698</v>
      </c>
      <c r="L428" s="94">
        <v>16570.259999999998</v>
      </c>
      <c r="M428" s="94"/>
      <c r="N428" s="94">
        <v>341.767</v>
      </c>
      <c r="O428" s="330">
        <v>2.3855900000000001</v>
      </c>
      <c r="P428" s="133">
        <v>805910.82809110603</v>
      </c>
      <c r="Q428" s="133"/>
      <c r="R428" s="378"/>
      <c r="S428" s="133">
        <v>477.98321283872599</v>
      </c>
      <c r="T428" s="94">
        <v>122.315009639011</v>
      </c>
      <c r="U428" s="133">
        <v>309457.17989761598</v>
      </c>
      <c r="V428" s="133">
        <v>97.979464018697598</v>
      </c>
      <c r="W428" s="133">
        <v>239.21744333107199</v>
      </c>
      <c r="X428" s="133">
        <v>794801.77026264602</v>
      </c>
      <c r="Y428" s="133">
        <v>8116.0011820355703</v>
      </c>
      <c r="Z428" s="94">
        <v>41989.992744668001</v>
      </c>
      <c r="AA428" s="94">
        <v>87.248739139699396</v>
      </c>
      <c r="AB428" s="94">
        <v>108.853785771943</v>
      </c>
      <c r="AC428" s="94">
        <v>78.126919999999998</v>
      </c>
      <c r="AD428" s="94">
        <v>5.8729254977398702</v>
      </c>
      <c r="AE428" s="133"/>
      <c r="AF428" s="133"/>
      <c r="AG428" s="378"/>
      <c r="AH428" s="378"/>
      <c r="AI428" s="378"/>
      <c r="AJ428" s="382"/>
    </row>
    <row r="429" spans="1:36" x14ac:dyDescent="0.25">
      <c r="A429" s="130">
        <f t="shared" si="30"/>
        <v>2015</v>
      </c>
      <c r="B429" s="130">
        <f t="shared" si="31"/>
        <v>5</v>
      </c>
      <c r="C429" s="329">
        <v>2.40786909185874</v>
      </c>
      <c r="D429" s="94"/>
      <c r="E429" s="133">
        <v>133.845573960167</v>
      </c>
      <c r="F429" s="133"/>
      <c r="G429" s="133">
        <v>7964.6894560808996</v>
      </c>
      <c r="H429" s="133">
        <v>7978.17666524378</v>
      </c>
      <c r="I429" s="133"/>
      <c r="J429" s="133">
        <v>725971.01405160897</v>
      </c>
      <c r="K429" s="133">
        <v>40.322618264518503</v>
      </c>
      <c r="L429" s="94">
        <v>16618.579996751701</v>
      </c>
      <c r="M429" s="94"/>
      <c r="N429" s="94">
        <v>343.33377523073102</v>
      </c>
      <c r="O429" s="330">
        <v>2.38419179063562</v>
      </c>
      <c r="P429" s="133">
        <v>808248.27573976805</v>
      </c>
      <c r="Q429" s="133"/>
      <c r="R429" s="378"/>
      <c r="S429" s="133">
        <v>480.18323449038797</v>
      </c>
      <c r="T429" s="94">
        <v>126.333944235665</v>
      </c>
      <c r="U429" s="133">
        <v>310728.278409641</v>
      </c>
      <c r="V429" s="133">
        <v>98.220059624661801</v>
      </c>
      <c r="W429" s="133">
        <v>239.50562805612199</v>
      </c>
      <c r="X429" s="133">
        <v>797213.79842694697</v>
      </c>
      <c r="Y429" s="133">
        <v>8115.5249678708196</v>
      </c>
      <c r="Z429" s="94">
        <v>42173.315267898201</v>
      </c>
      <c r="AA429" s="94">
        <v>87.403676326898207</v>
      </c>
      <c r="AB429" s="94">
        <v>109.366652954481</v>
      </c>
      <c r="AC429" s="94">
        <v>78.236281278234699</v>
      </c>
      <c r="AD429" s="94">
        <v>5.8348793493579798</v>
      </c>
      <c r="AE429" s="133"/>
      <c r="AF429" s="133"/>
      <c r="AG429" s="378"/>
      <c r="AH429" s="378"/>
      <c r="AI429" s="378"/>
      <c r="AJ429" s="382"/>
    </row>
    <row r="430" spans="1:36" x14ac:dyDescent="0.25">
      <c r="A430" s="130">
        <f t="shared" si="30"/>
        <v>2015</v>
      </c>
      <c r="B430" s="130">
        <f t="shared" si="31"/>
        <v>6</v>
      </c>
      <c r="C430" s="329">
        <v>2.41104505468051</v>
      </c>
      <c r="D430" s="94"/>
      <c r="E430" s="133">
        <v>137.642277659868</v>
      </c>
      <c r="F430" s="133"/>
      <c r="G430" s="133">
        <v>7974.9747223410805</v>
      </c>
      <c r="H430" s="133">
        <v>7997.31496975148</v>
      </c>
      <c r="I430" s="133"/>
      <c r="J430" s="133">
        <v>728409.94901517697</v>
      </c>
      <c r="K430" s="133">
        <v>40.408534226661402</v>
      </c>
      <c r="L430" s="94">
        <v>16669.3964444146</v>
      </c>
      <c r="M430" s="94"/>
      <c r="N430" s="94">
        <v>342.42305416125902</v>
      </c>
      <c r="O430" s="330">
        <v>2.3877792397487601</v>
      </c>
      <c r="P430" s="133">
        <v>810815.40858266701</v>
      </c>
      <c r="Q430" s="133"/>
      <c r="R430" s="378"/>
      <c r="S430" s="133">
        <v>482.463895174595</v>
      </c>
      <c r="T430" s="94">
        <v>130.06351663055401</v>
      </c>
      <c r="U430" s="133">
        <v>312297.99580863398</v>
      </c>
      <c r="V430" s="133">
        <v>98.500788742060493</v>
      </c>
      <c r="W430" s="133">
        <v>239.817924368061</v>
      </c>
      <c r="X430" s="133">
        <v>799720.58698739402</v>
      </c>
      <c r="Y430" s="133">
        <v>8116.8178783373196</v>
      </c>
      <c r="Z430" s="94">
        <v>42344.415539485497</v>
      </c>
      <c r="AA430" s="94">
        <v>87.568941612195999</v>
      </c>
      <c r="AB430" s="94">
        <v>109.923842927992</v>
      </c>
      <c r="AC430" s="94">
        <v>78.340888712059893</v>
      </c>
      <c r="AD430" s="94">
        <v>5.79024662896561</v>
      </c>
      <c r="AE430" s="133"/>
      <c r="AF430" s="133"/>
      <c r="AG430" s="378"/>
      <c r="AH430" s="378"/>
      <c r="AI430" s="378"/>
      <c r="AJ430" s="382"/>
    </row>
    <row r="431" spans="1:36" x14ac:dyDescent="0.25">
      <c r="A431" s="130">
        <f t="shared" si="30"/>
        <v>2015</v>
      </c>
      <c r="B431" s="130">
        <f t="shared" si="31"/>
        <v>7</v>
      </c>
      <c r="C431" s="329">
        <v>2.4138540000000002</v>
      </c>
      <c r="D431" s="94"/>
      <c r="E431" s="133">
        <v>140.78752257435599</v>
      </c>
      <c r="F431" s="133"/>
      <c r="G431" s="133">
        <v>7984.9937185419203</v>
      </c>
      <c r="H431" s="133">
        <v>8016.3660498604104</v>
      </c>
      <c r="I431" s="133"/>
      <c r="J431" s="133">
        <v>730849.09389933303</v>
      </c>
      <c r="K431" s="133">
        <v>40.496988202759297</v>
      </c>
      <c r="L431" s="94">
        <v>16718.189999999999</v>
      </c>
      <c r="M431" s="94"/>
      <c r="N431" s="94">
        <v>337.2115</v>
      </c>
      <c r="O431" s="330">
        <v>2.3887260000000001</v>
      </c>
      <c r="P431" s="133">
        <v>813408.28641336295</v>
      </c>
      <c r="Q431" s="133"/>
      <c r="R431" s="378"/>
      <c r="S431" s="133">
        <v>484.55483198625001</v>
      </c>
      <c r="T431" s="94">
        <v>133.201751509084</v>
      </c>
      <c r="U431" s="133">
        <v>313773.73779011099</v>
      </c>
      <c r="V431" s="133">
        <v>98.766692921714196</v>
      </c>
      <c r="W431" s="133">
        <v>240.075654576278</v>
      </c>
      <c r="X431" s="133">
        <v>802101.45820841996</v>
      </c>
      <c r="Y431" s="133">
        <v>8117.3416138265802</v>
      </c>
      <c r="Z431" s="94">
        <v>42499.419676064397</v>
      </c>
      <c r="AA431" s="94">
        <v>87.705118221275896</v>
      </c>
      <c r="AB431" s="94">
        <v>110.470215318143</v>
      </c>
      <c r="AC431" s="94">
        <v>78.417670000000001</v>
      </c>
      <c r="AD431" s="94">
        <v>5.7507788844737204</v>
      </c>
      <c r="AE431" s="133"/>
      <c r="AF431" s="133"/>
      <c r="AG431" s="378"/>
      <c r="AH431" s="378"/>
      <c r="AI431" s="378"/>
      <c r="AJ431" s="382"/>
    </row>
    <row r="432" spans="1:36" x14ac:dyDescent="0.25">
      <c r="A432" s="130">
        <f t="shared" si="30"/>
        <v>2015</v>
      </c>
      <c r="B432" s="130">
        <f t="shared" si="31"/>
        <v>8</v>
      </c>
      <c r="C432" s="329">
        <v>2.4160233520086098</v>
      </c>
      <c r="D432" s="94"/>
      <c r="E432" s="133">
        <v>143.46019693053199</v>
      </c>
      <c r="F432" s="133"/>
      <c r="G432" s="133">
        <v>7995.6160597655498</v>
      </c>
      <c r="H432" s="133">
        <v>8035.9150585360903</v>
      </c>
      <c r="I432" s="133"/>
      <c r="J432" s="133">
        <v>733339.109293869</v>
      </c>
      <c r="K432" s="133">
        <v>40.593257171093299</v>
      </c>
      <c r="L432" s="94">
        <v>16767.303863187401</v>
      </c>
      <c r="M432" s="94"/>
      <c r="N432" s="94">
        <v>326.65924358019703</v>
      </c>
      <c r="O432" s="330">
        <v>2.3818746801254398</v>
      </c>
      <c r="P432" s="133">
        <v>816189.02577818302</v>
      </c>
      <c r="Q432" s="133"/>
      <c r="R432" s="378"/>
      <c r="S432" s="133">
        <v>486.52845418709802</v>
      </c>
      <c r="T432" s="94">
        <v>135.93576366176501</v>
      </c>
      <c r="U432" s="133">
        <v>315038.29027603701</v>
      </c>
      <c r="V432" s="133">
        <v>99.007931447971501</v>
      </c>
      <c r="W432" s="133">
        <v>240.259127359677</v>
      </c>
      <c r="X432" s="133">
        <v>804470.803152462</v>
      </c>
      <c r="Y432" s="133">
        <v>8115.4193537553701</v>
      </c>
      <c r="Z432" s="94">
        <v>42655.176958021402</v>
      </c>
      <c r="AA432" s="94">
        <v>87.801366821995501</v>
      </c>
      <c r="AB432" s="94">
        <v>111.024918004746</v>
      </c>
      <c r="AC432" s="94">
        <v>78.461098296904296</v>
      </c>
      <c r="AD432" s="94">
        <v>5.7209823178993604</v>
      </c>
      <c r="AE432" s="133"/>
      <c r="AF432" s="133"/>
      <c r="AG432" s="378"/>
      <c r="AH432" s="378"/>
      <c r="AI432" s="378"/>
      <c r="AJ432" s="382"/>
    </row>
    <row r="433" spans="1:36" x14ac:dyDescent="0.25">
      <c r="A433" s="130">
        <f t="shared" si="30"/>
        <v>2015</v>
      </c>
      <c r="B433" s="130">
        <f t="shared" si="31"/>
        <v>9</v>
      </c>
      <c r="C433" s="329">
        <v>2.4179325687442099</v>
      </c>
      <c r="D433" s="94"/>
      <c r="E433" s="133">
        <v>145.725552616454</v>
      </c>
      <c r="F433" s="133"/>
      <c r="G433" s="133">
        <v>8006.4141291062797</v>
      </c>
      <c r="H433" s="133">
        <v>8054.7889080054902</v>
      </c>
      <c r="I433" s="133"/>
      <c r="J433" s="133">
        <v>735888.48372103495</v>
      </c>
      <c r="K433" s="133">
        <v>40.699599247594897</v>
      </c>
      <c r="L433" s="94">
        <v>16815.699320673699</v>
      </c>
      <c r="M433" s="94"/>
      <c r="N433" s="94">
        <v>315.204828041908</v>
      </c>
      <c r="O433" s="330">
        <v>2.3716965831276</v>
      </c>
      <c r="P433" s="133">
        <v>819178.138542803</v>
      </c>
      <c r="Q433" s="133"/>
      <c r="R433" s="378"/>
      <c r="S433" s="133">
        <v>488.488863744112</v>
      </c>
      <c r="T433" s="94">
        <v>138.296759053187</v>
      </c>
      <c r="U433" s="133">
        <v>316171.12896165397</v>
      </c>
      <c r="V433" s="133">
        <v>99.2304168552009</v>
      </c>
      <c r="W433" s="133">
        <v>240.41720717673499</v>
      </c>
      <c r="X433" s="133">
        <v>806771.14392774098</v>
      </c>
      <c r="Y433" s="133">
        <v>8112.6369168987503</v>
      </c>
      <c r="Z433" s="94">
        <v>42809.225054734299</v>
      </c>
      <c r="AA433" s="94">
        <v>87.872329968196595</v>
      </c>
      <c r="AB433" s="94">
        <v>111.56301899040101</v>
      </c>
      <c r="AC433" s="94">
        <v>78.482624544883393</v>
      </c>
      <c r="AD433" s="94">
        <v>5.7011524514046004</v>
      </c>
      <c r="AE433" s="133"/>
      <c r="AF433" s="133"/>
      <c r="AG433" s="378"/>
      <c r="AH433" s="378"/>
      <c r="AI433" s="378"/>
      <c r="AJ433" s="382"/>
    </row>
    <row r="434" spans="1:36" x14ac:dyDescent="0.25">
      <c r="A434" s="130">
        <f t="shared" si="30"/>
        <v>2015</v>
      </c>
      <c r="B434" s="130">
        <f t="shared" si="31"/>
        <v>10</v>
      </c>
      <c r="C434" s="329">
        <v>2.4202119999999998</v>
      </c>
      <c r="D434" s="94"/>
      <c r="E434" s="133">
        <v>147.7491458227</v>
      </c>
      <c r="F434" s="133"/>
      <c r="G434" s="133">
        <v>8016.8685847656798</v>
      </c>
      <c r="H434" s="133">
        <v>8071.9375558061902</v>
      </c>
      <c r="I434" s="133"/>
      <c r="J434" s="133">
        <v>738544.72974811203</v>
      </c>
      <c r="K434" s="133">
        <v>40.8182984484462</v>
      </c>
      <c r="L434" s="94">
        <v>16862.78</v>
      </c>
      <c r="M434" s="94"/>
      <c r="N434" s="94">
        <v>308.55669999999998</v>
      </c>
      <c r="O434" s="330">
        <v>2.3653590000000002</v>
      </c>
      <c r="P434" s="133">
        <v>822396.01169610606</v>
      </c>
      <c r="Q434" s="133"/>
      <c r="R434" s="378"/>
      <c r="S434" s="133">
        <v>490.597812886165</v>
      </c>
      <c r="T434" s="94">
        <v>140.40175084871399</v>
      </c>
      <c r="U434" s="133">
        <v>317349.01786061801</v>
      </c>
      <c r="V434" s="133">
        <v>99.452364189677297</v>
      </c>
      <c r="W434" s="133">
        <v>240.624006457272</v>
      </c>
      <c r="X434" s="133">
        <v>808969.46863244299</v>
      </c>
      <c r="Y434" s="133">
        <v>8111.46317216646</v>
      </c>
      <c r="Z434" s="94">
        <v>42958.441852796997</v>
      </c>
      <c r="AA434" s="94">
        <v>87.945060002021407</v>
      </c>
      <c r="AB434" s="94">
        <v>112.064224710963</v>
      </c>
      <c r="AC434" s="94">
        <v>78.502309999999994</v>
      </c>
      <c r="AD434" s="94">
        <v>5.6883776967841202</v>
      </c>
      <c r="AE434" s="133"/>
      <c r="AF434" s="133"/>
      <c r="AG434" s="378"/>
      <c r="AH434" s="378"/>
      <c r="AI434" s="378"/>
      <c r="AJ434" s="382"/>
    </row>
    <row r="435" spans="1:36" x14ac:dyDescent="0.25">
      <c r="A435" s="130">
        <f t="shared" si="30"/>
        <v>2015</v>
      </c>
      <c r="B435" s="130">
        <f t="shared" si="31"/>
        <v>11</v>
      </c>
      <c r="C435" s="329">
        <v>2.4235016746549398</v>
      </c>
      <c r="D435" s="94"/>
      <c r="E435" s="133">
        <v>149.83678345171401</v>
      </c>
      <c r="F435" s="133"/>
      <c r="G435" s="133">
        <v>8027.5592190591296</v>
      </c>
      <c r="H435" s="133">
        <v>8088.2059773004603</v>
      </c>
      <c r="I435" s="133"/>
      <c r="J435" s="133">
        <v>741564.20207546605</v>
      </c>
      <c r="K435" s="133">
        <v>40.959829561812299</v>
      </c>
      <c r="L435" s="94">
        <v>16912.349827768099</v>
      </c>
      <c r="M435" s="94"/>
      <c r="N435" s="94">
        <v>310.14079558773699</v>
      </c>
      <c r="O435" s="330">
        <v>2.3672656106969199</v>
      </c>
      <c r="P435" s="133">
        <v>826110.58264919405</v>
      </c>
      <c r="Q435" s="133"/>
      <c r="R435" s="378"/>
      <c r="S435" s="133">
        <v>492.97964578440599</v>
      </c>
      <c r="T435" s="94">
        <v>142.53012560585199</v>
      </c>
      <c r="U435" s="133">
        <v>318796.434756501</v>
      </c>
      <c r="V435" s="133">
        <v>99.709188133247096</v>
      </c>
      <c r="W435" s="133">
        <v>240.94849978995501</v>
      </c>
      <c r="X435" s="133">
        <v>811251.71947774303</v>
      </c>
      <c r="Y435" s="133">
        <v>8113.5286747670798</v>
      </c>
      <c r="Z435" s="94">
        <v>43114.290455663402</v>
      </c>
      <c r="AA435" s="94">
        <v>88.046937938392603</v>
      </c>
      <c r="AB435" s="94">
        <v>112.561609251875</v>
      </c>
      <c r="AC435" s="94">
        <v>78.536033533620198</v>
      </c>
      <c r="AD435" s="94">
        <v>5.6789604684039503</v>
      </c>
      <c r="AE435" s="133"/>
      <c r="AF435" s="133"/>
      <c r="AG435" s="378"/>
      <c r="AH435" s="378"/>
      <c r="AI435" s="378"/>
      <c r="AJ435" s="382"/>
    </row>
    <row r="436" spans="1:36" x14ac:dyDescent="0.25">
      <c r="A436" s="130">
        <f t="shared" si="30"/>
        <v>2015</v>
      </c>
      <c r="B436" s="130">
        <f t="shared" si="31"/>
        <v>12</v>
      </c>
      <c r="C436" s="329">
        <v>2.4272588389033598</v>
      </c>
      <c r="D436" s="94">
        <f>AVERAGE(C425:C436)</f>
        <v>2.412405322450685</v>
      </c>
      <c r="E436" s="133">
        <v>151.81040857244199</v>
      </c>
      <c r="F436" s="133">
        <f>AVERAGE(E425:E436)</f>
        <v>137.01262843717601</v>
      </c>
      <c r="G436" s="133">
        <v>8037.8736579880697</v>
      </c>
      <c r="H436" s="133">
        <v>8102.9709908376999</v>
      </c>
      <c r="I436" s="133">
        <f>AVERAGE(H425:H436)</f>
        <v>8008.3159761684001</v>
      </c>
      <c r="J436" s="133">
        <v>744612.81443934003</v>
      </c>
      <c r="K436" s="133">
        <v>41.103198054683197</v>
      </c>
      <c r="L436" s="94">
        <v>16960.7438160499</v>
      </c>
      <c r="M436" s="94">
        <f>AVERAGE(L425:L436)</f>
        <v>16694.527071521694</v>
      </c>
      <c r="N436" s="94">
        <v>317.58457333923502</v>
      </c>
      <c r="O436" s="330">
        <v>2.3741763976354502</v>
      </c>
      <c r="P436" s="133">
        <v>829844.16860996198</v>
      </c>
      <c r="Q436" s="133">
        <f>AVERAGE(P425:P436)</f>
        <v>812984.7267204948</v>
      </c>
      <c r="R436" s="378">
        <f>AVERAGE(K425:K436)</f>
        <v>40.494403929711396</v>
      </c>
      <c r="S436" s="133">
        <v>494.54065496171501</v>
      </c>
      <c r="T436" s="94">
        <v>144.520757604175</v>
      </c>
      <c r="U436" s="133">
        <v>320306.49445893901</v>
      </c>
      <c r="V436" s="133">
        <v>99.986568968442697</v>
      </c>
      <c r="W436" s="133">
        <v>241.32789801969599</v>
      </c>
      <c r="X436" s="133">
        <v>813509.23110025702</v>
      </c>
      <c r="Y436" s="133">
        <v>8117.7010608011797</v>
      </c>
      <c r="Z436" s="94">
        <v>43267.015541050299</v>
      </c>
      <c r="AA436" s="94">
        <v>88.168601829852193</v>
      </c>
      <c r="AB436" s="94">
        <v>113.03585593457299</v>
      </c>
      <c r="AC436" s="94">
        <v>78.573958351149301</v>
      </c>
      <c r="AD436" s="94">
        <v>5.6720165496268704</v>
      </c>
      <c r="AE436" s="133">
        <f>AVERAGE(AD425:AD436)</f>
        <v>5.7896681205554286</v>
      </c>
      <c r="AF436" s="133">
        <f>AVERAGE(X425:X436)</f>
        <v>800795.53584577062</v>
      </c>
      <c r="AG436" s="378">
        <f>AVERAGE(O425:O436)</f>
        <v>2.3877213553658794</v>
      </c>
      <c r="AH436" s="378">
        <f>AVERAGE(S425:S436)</f>
        <v>482.97465516747451</v>
      </c>
      <c r="AI436" s="378">
        <f>AVERAGE(U425:U436)</f>
        <v>313126.87613202701</v>
      </c>
      <c r="AJ436" s="382">
        <f>AVERAGE(G425:G436)</f>
        <v>7980.2710477046576</v>
      </c>
    </row>
    <row r="437" spans="1:36" x14ac:dyDescent="0.25">
      <c r="A437" s="130">
        <f>A425+1</f>
        <v>2016</v>
      </c>
      <c r="B437" s="130">
        <f>B425</f>
        <v>1</v>
      </c>
      <c r="C437" s="329">
        <v>2.4311859999999998</v>
      </c>
      <c r="D437" s="94"/>
      <c r="E437" s="133">
        <v>153.70370222044599</v>
      </c>
      <c r="F437" s="133"/>
      <c r="G437" s="133">
        <v>8048.6284811601699</v>
      </c>
      <c r="H437" s="133">
        <v>8117.8432618308798</v>
      </c>
      <c r="I437" s="133"/>
      <c r="J437" s="133">
        <v>747693.63272872404</v>
      </c>
      <c r="K437" s="133">
        <v>41.241930864967799</v>
      </c>
      <c r="L437" s="94">
        <v>17010.419999999998</v>
      </c>
      <c r="M437" s="94"/>
      <c r="N437" s="94">
        <v>327.49459999999999</v>
      </c>
      <c r="O437" s="330">
        <v>2.3813300000000002</v>
      </c>
      <c r="P437" s="133">
        <v>833523.53409130499</v>
      </c>
      <c r="Q437" s="133"/>
      <c r="R437" s="378"/>
      <c r="S437" s="133">
        <v>494.16796227069</v>
      </c>
      <c r="T437" s="94">
        <v>146.441610493014</v>
      </c>
      <c r="U437" s="133">
        <v>321796.95503509598</v>
      </c>
      <c r="V437" s="133">
        <v>100.300905795205</v>
      </c>
      <c r="W437" s="133">
        <v>241.719712963879</v>
      </c>
      <c r="X437" s="133">
        <v>815933.02697392704</v>
      </c>
      <c r="Y437" s="133">
        <v>8122.5452741989602</v>
      </c>
      <c r="Z437" s="94">
        <v>43426.819121434703</v>
      </c>
      <c r="AA437" s="94">
        <v>88.309059917584307</v>
      </c>
      <c r="AB437" s="94">
        <v>113.535252556537</v>
      </c>
      <c r="AC437" s="94">
        <v>78.605119999999999</v>
      </c>
      <c r="AD437" s="94">
        <v>5.6658377026757503</v>
      </c>
      <c r="AE437" s="133"/>
      <c r="AF437" s="133"/>
      <c r="AG437" s="378"/>
      <c r="AH437" s="378"/>
      <c r="AI437" s="378"/>
      <c r="AJ437" s="382"/>
    </row>
    <row r="438" spans="1:36" x14ac:dyDescent="0.25">
      <c r="A438" s="130">
        <f t="shared" ref="A438:A448" si="32">A426+1</f>
        <v>2016</v>
      </c>
      <c r="B438" s="130">
        <f t="shared" ref="B438:B448" si="33">B426</f>
        <v>2</v>
      </c>
      <c r="C438" s="329">
        <v>2.43473470237294</v>
      </c>
      <c r="D438" s="94"/>
      <c r="E438" s="133">
        <v>155.389822068006</v>
      </c>
      <c r="F438" s="133"/>
      <c r="G438" s="133">
        <v>8059.5956877109802</v>
      </c>
      <c r="H438" s="133">
        <v>8132.8407002638796</v>
      </c>
      <c r="I438" s="133"/>
      <c r="J438" s="133">
        <v>750563.66627075803</v>
      </c>
      <c r="K438" s="133">
        <v>41.3595971221593</v>
      </c>
      <c r="L438" s="94">
        <v>17059.225723511601</v>
      </c>
      <c r="M438" s="94"/>
      <c r="N438" s="94">
        <v>336.27896098181799</v>
      </c>
      <c r="O438" s="330">
        <v>2.3844540304430599</v>
      </c>
      <c r="P438" s="133">
        <v>836790.225073635</v>
      </c>
      <c r="Q438" s="133"/>
      <c r="R438" s="378"/>
      <c r="S438" s="133">
        <v>491.012712947512</v>
      </c>
      <c r="T438" s="94">
        <v>148.18182636768799</v>
      </c>
      <c r="U438" s="133">
        <v>323086.50894421601</v>
      </c>
      <c r="V438" s="133">
        <v>100.63784086639301</v>
      </c>
      <c r="W438" s="133">
        <v>242.059636229343</v>
      </c>
      <c r="X438" s="133">
        <v>818474.06846533401</v>
      </c>
      <c r="Y438" s="133">
        <v>8126.5941813494301</v>
      </c>
      <c r="Z438" s="94">
        <v>43588.687807257302</v>
      </c>
      <c r="AA438" s="94">
        <v>88.456696324693297</v>
      </c>
      <c r="AB438" s="94">
        <v>114.05476572344899</v>
      </c>
      <c r="AC438" s="94">
        <v>78.618771301827394</v>
      </c>
      <c r="AD438" s="94">
        <v>5.6595306430583401</v>
      </c>
      <c r="AE438" s="133"/>
      <c r="AF438" s="133"/>
      <c r="AG438" s="378"/>
      <c r="AH438" s="378"/>
      <c r="AI438" s="378"/>
      <c r="AJ438" s="382"/>
    </row>
    <row r="439" spans="1:36" x14ac:dyDescent="0.25">
      <c r="A439" s="130">
        <f t="shared" si="32"/>
        <v>2016</v>
      </c>
      <c r="B439" s="130">
        <f t="shared" si="33"/>
        <v>3</v>
      </c>
      <c r="C439" s="329">
        <v>2.4377996076481399</v>
      </c>
      <c r="D439" s="94"/>
      <c r="E439" s="133">
        <v>156.870596445931</v>
      </c>
      <c r="F439" s="133"/>
      <c r="G439" s="133">
        <v>8070.0907367994296</v>
      </c>
      <c r="H439" s="133">
        <v>8147.0238295229501</v>
      </c>
      <c r="I439" s="133"/>
      <c r="J439" s="133">
        <v>753154.32391381299</v>
      </c>
      <c r="K439" s="133">
        <v>41.457159611238502</v>
      </c>
      <c r="L439" s="94">
        <v>17104.483450277701</v>
      </c>
      <c r="M439" s="94"/>
      <c r="N439" s="94">
        <v>342.46542199893503</v>
      </c>
      <c r="O439" s="330">
        <v>2.3845559606983802</v>
      </c>
      <c r="P439" s="133">
        <v>839604.24624263297</v>
      </c>
      <c r="Q439" s="133"/>
      <c r="R439" s="378"/>
      <c r="S439" s="133">
        <v>486.51851601841702</v>
      </c>
      <c r="T439" s="94">
        <v>149.69109236747499</v>
      </c>
      <c r="U439" s="133">
        <v>324191.82733488799</v>
      </c>
      <c r="V439" s="133">
        <v>100.956427871481</v>
      </c>
      <c r="W439" s="133">
        <v>242.34495962929401</v>
      </c>
      <c r="X439" s="133">
        <v>820921.57909598097</v>
      </c>
      <c r="Y439" s="133">
        <v>8129.88638512543</v>
      </c>
      <c r="Z439" s="94">
        <v>43742.1080838321</v>
      </c>
      <c r="AA439" s="94">
        <v>88.599415161440405</v>
      </c>
      <c r="AB439" s="94">
        <v>114.546264410763</v>
      </c>
      <c r="AC439" s="94">
        <v>78.622646839844904</v>
      </c>
      <c r="AD439" s="94">
        <v>5.6529306304437696</v>
      </c>
      <c r="AE439" s="133"/>
      <c r="AF439" s="133"/>
      <c r="AG439" s="378"/>
      <c r="AH439" s="378"/>
      <c r="AI439" s="378"/>
      <c r="AJ439" s="382"/>
    </row>
    <row r="440" spans="1:36" x14ac:dyDescent="0.25">
      <c r="A440" s="130">
        <f t="shared" si="32"/>
        <v>2016</v>
      </c>
      <c r="B440" s="130">
        <f t="shared" si="33"/>
        <v>4</v>
      </c>
      <c r="C440" s="329">
        <v>2.4410259999999999</v>
      </c>
      <c r="D440" s="94"/>
      <c r="E440" s="133">
        <v>158.48705973281099</v>
      </c>
      <c r="F440" s="133"/>
      <c r="G440" s="133">
        <v>8081.5910375201402</v>
      </c>
      <c r="H440" s="133">
        <v>8162.2753171806698</v>
      </c>
      <c r="I440" s="133"/>
      <c r="J440" s="133">
        <v>755987.39781438594</v>
      </c>
      <c r="K440" s="133">
        <v>41.559728359699598</v>
      </c>
      <c r="L440" s="94">
        <v>17153.09</v>
      </c>
      <c r="M440" s="94"/>
      <c r="N440" s="94">
        <v>346.3802</v>
      </c>
      <c r="O440" s="330">
        <v>2.383759</v>
      </c>
      <c r="P440" s="133">
        <v>842587.74354831001</v>
      </c>
      <c r="Q440" s="133"/>
      <c r="R440" s="378"/>
      <c r="S440" s="133">
        <v>481.56676799839101</v>
      </c>
      <c r="T440" s="94">
        <v>151.24830611472899</v>
      </c>
      <c r="U440" s="133">
        <v>325406.06324753602</v>
      </c>
      <c r="V440" s="133">
        <v>101.27903624003299</v>
      </c>
      <c r="W440" s="133">
        <v>242.64701207766899</v>
      </c>
      <c r="X440" s="133">
        <v>823559.00961639604</v>
      </c>
      <c r="Y440" s="133">
        <v>8133.5074431613602</v>
      </c>
      <c r="Z440" s="94">
        <v>43908.398587089003</v>
      </c>
      <c r="AA440" s="94">
        <v>88.756283238342505</v>
      </c>
      <c r="AB440" s="94">
        <v>115.05783689754701</v>
      </c>
      <c r="AC440" s="94">
        <v>78.62894</v>
      </c>
      <c r="AD440" s="94">
        <v>5.6446238878420703</v>
      </c>
      <c r="AE440" s="133"/>
      <c r="AF440" s="133"/>
      <c r="AG440" s="378"/>
      <c r="AH440" s="378"/>
      <c r="AI440" s="378"/>
      <c r="AJ440" s="382"/>
    </row>
    <row r="441" spans="1:36" x14ac:dyDescent="0.25">
      <c r="A441" s="130">
        <f t="shared" si="32"/>
        <v>2016</v>
      </c>
      <c r="B441" s="130">
        <f t="shared" si="33"/>
        <v>5</v>
      </c>
      <c r="C441" s="329">
        <v>2.4442912931857101</v>
      </c>
      <c r="D441" s="94"/>
      <c r="E441" s="133">
        <v>160.18915826925701</v>
      </c>
      <c r="F441" s="133"/>
      <c r="G441" s="133">
        <v>8093.00161629589</v>
      </c>
      <c r="H441" s="133">
        <v>8177.1527302245904</v>
      </c>
      <c r="I441" s="133"/>
      <c r="J441" s="133">
        <v>758922.12470250996</v>
      </c>
      <c r="K441" s="133">
        <v>41.666516699234101</v>
      </c>
      <c r="L441" s="94">
        <v>17201.016022463202</v>
      </c>
      <c r="M441" s="94"/>
      <c r="N441" s="94">
        <v>347.10198688493398</v>
      </c>
      <c r="O441" s="330">
        <v>2.3840017613864299</v>
      </c>
      <c r="P441" s="133">
        <v>845635.793350533</v>
      </c>
      <c r="Q441" s="133"/>
      <c r="R441" s="378"/>
      <c r="S441" s="133">
        <v>477.80266592003397</v>
      </c>
      <c r="T441" s="94">
        <v>152.76346596817001</v>
      </c>
      <c r="U441" s="133">
        <v>326720.11222543201</v>
      </c>
      <c r="V441" s="133">
        <v>101.559934430002</v>
      </c>
      <c r="W441" s="133">
        <v>242.96220921064301</v>
      </c>
      <c r="X441" s="133">
        <v>826103.04057000903</v>
      </c>
      <c r="Y441" s="133">
        <v>8137.6863341667504</v>
      </c>
      <c r="Z441" s="94">
        <v>44071.293814235803</v>
      </c>
      <c r="AA441" s="94">
        <v>88.912150578269006</v>
      </c>
      <c r="AB441" s="94">
        <v>115.525387114154</v>
      </c>
      <c r="AC441" s="94">
        <v>78.646854897232203</v>
      </c>
      <c r="AD441" s="94">
        <v>5.6349748511310196</v>
      </c>
      <c r="AE441" s="133"/>
      <c r="AF441" s="133"/>
      <c r="AG441" s="378"/>
      <c r="AH441" s="378"/>
      <c r="AI441" s="378"/>
      <c r="AJ441" s="382"/>
    </row>
    <row r="442" spans="1:36" x14ac:dyDescent="0.25">
      <c r="A442" s="130">
        <f t="shared" si="32"/>
        <v>2016</v>
      </c>
      <c r="B442" s="130">
        <f t="shared" si="33"/>
        <v>6</v>
      </c>
      <c r="C442" s="329">
        <v>2.44791116097714</v>
      </c>
      <c r="D442" s="94"/>
      <c r="E442" s="133">
        <v>162.07957117806501</v>
      </c>
      <c r="F442" s="133"/>
      <c r="G442" s="133">
        <v>8104.9820703759397</v>
      </c>
      <c r="H442" s="133">
        <v>8193.1104689207295</v>
      </c>
      <c r="I442" s="133"/>
      <c r="J442" s="133">
        <v>762164.54486758704</v>
      </c>
      <c r="K442" s="133">
        <v>41.7853191183289</v>
      </c>
      <c r="L442" s="94">
        <v>17252.272030193901</v>
      </c>
      <c r="M442" s="94"/>
      <c r="N442" s="94">
        <v>344.67645115019599</v>
      </c>
      <c r="O442" s="330">
        <v>2.3866832828365898</v>
      </c>
      <c r="P442" s="133">
        <v>848964.05158884998</v>
      </c>
      <c r="Q442" s="133"/>
      <c r="R442" s="378"/>
      <c r="S442" s="133">
        <v>474.98200984693398</v>
      </c>
      <c r="T442" s="94">
        <v>154.38141274057301</v>
      </c>
      <c r="U442" s="133">
        <v>328205.53810624703</v>
      </c>
      <c r="V442" s="133">
        <v>101.834921794697</v>
      </c>
      <c r="W442" s="133">
        <v>243.31600123624699</v>
      </c>
      <c r="X442" s="133">
        <v>828793.50511429005</v>
      </c>
      <c r="Y442" s="133">
        <v>8143.1372444133804</v>
      </c>
      <c r="Z442" s="94">
        <v>44239.483371488997</v>
      </c>
      <c r="AA442" s="94">
        <v>89.079038373766394</v>
      </c>
      <c r="AB442" s="94">
        <v>115.987886125852</v>
      </c>
      <c r="AC442" s="94">
        <v>78.680834827641405</v>
      </c>
      <c r="AD442" s="94">
        <v>5.6234154664560698</v>
      </c>
      <c r="AE442" s="133"/>
      <c r="AF442" s="133"/>
      <c r="AG442" s="378"/>
      <c r="AH442" s="378"/>
      <c r="AI442" s="378"/>
      <c r="AJ442" s="382"/>
    </row>
    <row r="443" spans="1:36" x14ac:dyDescent="0.25">
      <c r="A443" s="130">
        <f t="shared" si="32"/>
        <v>2016</v>
      </c>
      <c r="B443" s="130">
        <f t="shared" si="33"/>
        <v>7</v>
      </c>
      <c r="C443" s="329">
        <v>2.4517199999999999</v>
      </c>
      <c r="D443" s="94"/>
      <c r="E443" s="133">
        <v>163.99606115224199</v>
      </c>
      <c r="F443" s="133"/>
      <c r="G443" s="133">
        <v>8116.6366255265102</v>
      </c>
      <c r="H443" s="133">
        <v>8209.6682437002892</v>
      </c>
      <c r="I443" s="133"/>
      <c r="J443" s="133">
        <v>765484.03951996798</v>
      </c>
      <c r="K443" s="133">
        <v>41.906881920457998</v>
      </c>
      <c r="L443" s="94">
        <v>17304.36</v>
      </c>
      <c r="M443" s="94"/>
      <c r="N443" s="94">
        <v>339.36439999999999</v>
      </c>
      <c r="O443" s="330">
        <v>2.3927990000000001</v>
      </c>
      <c r="P443" s="133">
        <v>852324.60397578904</v>
      </c>
      <c r="Q443" s="133"/>
      <c r="R443" s="378"/>
      <c r="S443" s="133">
        <v>472.98936676628301</v>
      </c>
      <c r="T443" s="94">
        <v>156.03400963472001</v>
      </c>
      <c r="U443" s="133">
        <v>329719.37941850699</v>
      </c>
      <c r="V443" s="133">
        <v>102.110362108139</v>
      </c>
      <c r="W443" s="133">
        <v>243.68418772815201</v>
      </c>
      <c r="X443" s="133">
        <v>831548.94773947995</v>
      </c>
      <c r="Y443" s="133">
        <v>8149.8832462893697</v>
      </c>
      <c r="Z443" s="94">
        <v>44399.577907254803</v>
      </c>
      <c r="AA443" s="94">
        <v>89.248188117221403</v>
      </c>
      <c r="AB443" s="94">
        <v>116.428511300918</v>
      </c>
      <c r="AC443" s="94">
        <v>78.730069999999998</v>
      </c>
      <c r="AD443" s="94">
        <v>5.6108807168650401</v>
      </c>
      <c r="AE443" s="133"/>
      <c r="AF443" s="133"/>
      <c r="AG443" s="378"/>
      <c r="AH443" s="378"/>
      <c r="AI443" s="378"/>
      <c r="AJ443" s="382"/>
    </row>
    <row r="444" spans="1:36" x14ac:dyDescent="0.25">
      <c r="A444" s="130">
        <f t="shared" si="32"/>
        <v>2016</v>
      </c>
      <c r="B444" s="130">
        <f t="shared" si="33"/>
        <v>8</v>
      </c>
      <c r="C444" s="329">
        <v>2.45598045127488</v>
      </c>
      <c r="D444" s="94"/>
      <c r="E444" s="133">
        <v>165.99226834123999</v>
      </c>
      <c r="F444" s="133"/>
      <c r="G444" s="133">
        <v>8128.6376254769102</v>
      </c>
      <c r="H444" s="133">
        <v>8228.1289373490308</v>
      </c>
      <c r="I444" s="133"/>
      <c r="J444" s="133">
        <v>769054.88093535998</v>
      </c>
      <c r="K444" s="133">
        <v>42.038105566495098</v>
      </c>
      <c r="L444" s="94">
        <v>17360.758783368601</v>
      </c>
      <c r="M444" s="94"/>
      <c r="N444" s="94">
        <v>331.40894569694001</v>
      </c>
      <c r="O444" s="330">
        <v>2.4030864633679498</v>
      </c>
      <c r="P444" s="133">
        <v>855916.49245809496</v>
      </c>
      <c r="Q444" s="133"/>
      <c r="R444" s="378"/>
      <c r="S444" s="133">
        <v>471.42332248269901</v>
      </c>
      <c r="T444" s="94">
        <v>157.82295732607099</v>
      </c>
      <c r="U444" s="133">
        <v>331304.71147863299</v>
      </c>
      <c r="V444" s="133">
        <v>102.419348153775</v>
      </c>
      <c r="W444" s="133">
        <v>244.08640791239401</v>
      </c>
      <c r="X444" s="133">
        <v>834588.94827821304</v>
      </c>
      <c r="Y444" s="133">
        <v>8158.4173832425304</v>
      </c>
      <c r="Z444" s="94">
        <v>44560.429562920697</v>
      </c>
      <c r="AA444" s="94">
        <v>89.430863855565505</v>
      </c>
      <c r="AB444" s="94">
        <v>116.88570585364801</v>
      </c>
      <c r="AC444" s="94">
        <v>78.793002280642995</v>
      </c>
      <c r="AD444" s="94">
        <v>5.5968902979284003</v>
      </c>
      <c r="AE444" s="133"/>
      <c r="AF444" s="133"/>
      <c r="AG444" s="378"/>
      <c r="AH444" s="378"/>
      <c r="AI444" s="378"/>
      <c r="AJ444" s="382"/>
    </row>
    <row r="445" spans="1:36" x14ac:dyDescent="0.25">
      <c r="A445" s="130">
        <f t="shared" si="32"/>
        <v>2016</v>
      </c>
      <c r="B445" s="130">
        <f t="shared" si="33"/>
        <v>9</v>
      </c>
      <c r="C445" s="329">
        <v>2.4603327618943198</v>
      </c>
      <c r="D445" s="94"/>
      <c r="E445" s="133">
        <v>167.80207585675899</v>
      </c>
      <c r="F445" s="133"/>
      <c r="G445" s="133">
        <v>8140.5835957724103</v>
      </c>
      <c r="H445" s="133">
        <v>8246.6783296596604</v>
      </c>
      <c r="I445" s="133"/>
      <c r="J445" s="133">
        <v>772623.178213423</v>
      </c>
      <c r="K445" s="133">
        <v>42.175616728583698</v>
      </c>
      <c r="L445" s="94">
        <v>17416.453677571499</v>
      </c>
      <c r="M445" s="94"/>
      <c r="N445" s="94">
        <v>323.49082019774301</v>
      </c>
      <c r="O445" s="330">
        <v>2.41420804578599</v>
      </c>
      <c r="P445" s="133">
        <v>859642.63754677901</v>
      </c>
      <c r="Q445" s="133"/>
      <c r="R445" s="378"/>
      <c r="S445" s="133">
        <v>470.25254682413401</v>
      </c>
      <c r="T445" s="94">
        <v>159.502052866133</v>
      </c>
      <c r="U445" s="133">
        <v>332818.44900555903</v>
      </c>
      <c r="V445" s="133">
        <v>102.72660421185699</v>
      </c>
      <c r="W445" s="133">
        <v>244.49199262286999</v>
      </c>
      <c r="X445" s="133">
        <v>837621.84447904502</v>
      </c>
      <c r="Y445" s="133">
        <v>8167.2031283289898</v>
      </c>
      <c r="Z445" s="94">
        <v>44718.072950310401</v>
      </c>
      <c r="AA445" s="94">
        <v>89.613169750196903</v>
      </c>
      <c r="AB445" s="94">
        <v>117.33606057937401</v>
      </c>
      <c r="AC445" s="94">
        <v>78.838335476471102</v>
      </c>
      <c r="AD445" s="94">
        <v>5.5828317157654404</v>
      </c>
      <c r="AE445" s="133"/>
      <c r="AF445" s="133"/>
      <c r="AG445" s="378"/>
      <c r="AH445" s="378"/>
      <c r="AI445" s="378"/>
      <c r="AJ445" s="382"/>
    </row>
    <row r="446" spans="1:36" x14ac:dyDescent="0.25">
      <c r="A446" s="130">
        <f t="shared" si="32"/>
        <v>2016</v>
      </c>
      <c r="B446" s="130">
        <f t="shared" si="33"/>
        <v>10</v>
      </c>
      <c r="C446" s="329">
        <v>2.4643489999999999</v>
      </c>
      <c r="D446" s="94"/>
      <c r="E446" s="133">
        <v>169.154176309067</v>
      </c>
      <c r="F446" s="133"/>
      <c r="G446" s="133">
        <v>8152.1015892226096</v>
      </c>
      <c r="H446" s="133">
        <v>8263.1512013972697</v>
      </c>
      <c r="I446" s="133"/>
      <c r="J446" s="133">
        <v>775913.03515746398</v>
      </c>
      <c r="K446" s="133">
        <v>42.315650889049699</v>
      </c>
      <c r="L446" s="94">
        <v>17465.759999999998</v>
      </c>
      <c r="M446" s="94"/>
      <c r="N446" s="94">
        <v>318.7285</v>
      </c>
      <c r="O446" s="330">
        <v>2.4219119999999998</v>
      </c>
      <c r="P446" s="133">
        <v>863397.54569570604</v>
      </c>
      <c r="Q446" s="133"/>
      <c r="R446" s="378"/>
      <c r="S446" s="133">
        <v>469.433301884304</v>
      </c>
      <c r="T446" s="94">
        <v>160.79715565688301</v>
      </c>
      <c r="U446" s="133">
        <v>334118.86338966998</v>
      </c>
      <c r="V446" s="133">
        <v>102.987603180607</v>
      </c>
      <c r="W446" s="133">
        <v>244.86669719532401</v>
      </c>
      <c r="X446" s="133">
        <v>840302.18186741101</v>
      </c>
      <c r="Y446" s="133">
        <v>8174.35618970222</v>
      </c>
      <c r="Z446" s="94">
        <v>44869.706480614499</v>
      </c>
      <c r="AA446" s="94">
        <v>89.779344247933395</v>
      </c>
      <c r="AB446" s="94">
        <v>117.752936583626</v>
      </c>
      <c r="AC446" s="94">
        <v>78.831329999999994</v>
      </c>
      <c r="AD446" s="94">
        <v>5.5702441024550602</v>
      </c>
      <c r="AE446" s="133"/>
      <c r="AF446" s="133"/>
      <c r="AG446" s="378"/>
      <c r="AH446" s="378"/>
      <c r="AI446" s="378"/>
      <c r="AJ446" s="382"/>
    </row>
    <row r="447" spans="1:36" x14ac:dyDescent="0.25">
      <c r="A447" s="130">
        <f t="shared" si="32"/>
        <v>2016</v>
      </c>
      <c r="B447" s="130">
        <f t="shared" si="33"/>
        <v>11</v>
      </c>
      <c r="C447" s="329">
        <v>2.4680990154523599</v>
      </c>
      <c r="D447" s="94"/>
      <c r="E447" s="133">
        <v>169.93362237880501</v>
      </c>
      <c r="F447" s="133"/>
      <c r="G447" s="133">
        <v>8163.9810255859102</v>
      </c>
      <c r="H447" s="133">
        <v>8277.56435257462</v>
      </c>
      <c r="I447" s="133"/>
      <c r="J447" s="133">
        <v>779040.56104704202</v>
      </c>
      <c r="K447" s="133">
        <v>42.467040770938802</v>
      </c>
      <c r="L447" s="94">
        <v>17509.415118934699</v>
      </c>
      <c r="M447" s="94"/>
      <c r="N447" s="94">
        <v>318.98369908886002</v>
      </c>
      <c r="O447" s="330">
        <v>2.4240568613589302</v>
      </c>
      <c r="P447" s="133">
        <v>867423.22370771505</v>
      </c>
      <c r="Q447" s="133"/>
      <c r="R447" s="378"/>
      <c r="S447" s="133">
        <v>468.77546640511099</v>
      </c>
      <c r="T447" s="94">
        <v>161.58159565170601</v>
      </c>
      <c r="U447" s="133">
        <v>335240.65039492998</v>
      </c>
      <c r="V447" s="133">
        <v>103.195601468118</v>
      </c>
      <c r="W447" s="133">
        <v>245.22192233913501</v>
      </c>
      <c r="X447" s="133">
        <v>842643.20276904304</v>
      </c>
      <c r="Y447" s="133">
        <v>8179.2478298895403</v>
      </c>
      <c r="Z447" s="94">
        <v>45027.143446405003</v>
      </c>
      <c r="AA447" s="94">
        <v>89.934095974541904</v>
      </c>
      <c r="AB447" s="94">
        <v>118.15476322014401</v>
      </c>
      <c r="AC447" s="94">
        <v>78.749899865227405</v>
      </c>
      <c r="AD447" s="94">
        <v>5.5593554195235102</v>
      </c>
      <c r="AE447" s="133"/>
      <c r="AF447" s="133"/>
      <c r="AG447" s="378"/>
      <c r="AH447" s="378"/>
      <c r="AI447" s="378"/>
      <c r="AJ447" s="382"/>
    </row>
    <row r="448" spans="1:36" x14ac:dyDescent="0.25">
      <c r="A448" s="130">
        <f t="shared" si="32"/>
        <v>2016</v>
      </c>
      <c r="B448" s="130">
        <f t="shared" si="33"/>
        <v>12</v>
      </c>
      <c r="C448" s="329">
        <v>2.4715042403449998</v>
      </c>
      <c r="D448" s="94">
        <f>AVERAGE(C437:C448)</f>
        <v>2.450744519429207</v>
      </c>
      <c r="E448" s="133">
        <v>169.983829721642</v>
      </c>
      <c r="F448" s="133">
        <f>AVERAGE(E437:E448)</f>
        <v>162.79849530618927</v>
      </c>
      <c r="G448" s="133">
        <v>8175.5188077967696</v>
      </c>
      <c r="H448" s="133">
        <v>8289.9400675892393</v>
      </c>
      <c r="I448" s="133">
        <f>AVERAGE(H437:H448)</f>
        <v>8203.78145335115</v>
      </c>
      <c r="J448" s="133">
        <v>781940.17093095498</v>
      </c>
      <c r="K448" s="133">
        <v>42.613920028262697</v>
      </c>
      <c r="L448" s="94">
        <v>17547.7618624674</v>
      </c>
      <c r="M448" s="94">
        <f>AVERAGE(L437:L448)</f>
        <v>17282.084722399049</v>
      </c>
      <c r="N448" s="94">
        <v>323.41511796753002</v>
      </c>
      <c r="O448" s="330">
        <v>2.42290559635983</v>
      </c>
      <c r="P448" s="133">
        <v>871339.61281892098</v>
      </c>
      <c r="Q448" s="133">
        <f>AVERAGE(P437:P448)</f>
        <v>851429.14250818919</v>
      </c>
      <c r="R448" s="378">
        <f>AVERAGE(K437:K448)</f>
        <v>41.882288973284687</v>
      </c>
      <c r="S448" s="133">
        <v>467.92781609831701</v>
      </c>
      <c r="T448" s="94">
        <v>161.67439527587501</v>
      </c>
      <c r="U448" s="133">
        <v>336238.80720948603</v>
      </c>
      <c r="V448" s="133">
        <v>103.357710961194</v>
      </c>
      <c r="W448" s="133">
        <v>245.552012442532</v>
      </c>
      <c r="X448" s="133">
        <v>844673.77845901996</v>
      </c>
      <c r="Y448" s="133">
        <v>8182.5022075089601</v>
      </c>
      <c r="Z448" s="94">
        <v>45180.007105320001</v>
      </c>
      <c r="AA448" s="94">
        <v>90.075722812159498</v>
      </c>
      <c r="AB448" s="94">
        <v>118.519663067932</v>
      </c>
      <c r="AC448" s="94">
        <v>78.629425217738103</v>
      </c>
      <c r="AD448" s="94">
        <v>5.5516984483105798</v>
      </c>
      <c r="AE448" s="133">
        <f>AVERAGE(AD437:AD448)</f>
        <v>5.6127678235379213</v>
      </c>
      <c r="AF448" s="133">
        <f>AVERAGE(X437:X448)</f>
        <v>830430.26111901237</v>
      </c>
      <c r="AG448" s="378">
        <f>AVERAGE(O437:O448)</f>
        <v>2.3986460001864298</v>
      </c>
      <c r="AH448" s="378">
        <f>AVERAGE(S437:S448)</f>
        <v>477.23770462190214</v>
      </c>
      <c r="AI448" s="378">
        <f>AVERAGE(U437:U448)</f>
        <v>329070.65548251668</v>
      </c>
      <c r="AJ448" s="382">
        <f>AVERAGE(G437:G448)</f>
        <v>8111.2790749369733</v>
      </c>
    </row>
    <row r="449" spans="1:36" x14ac:dyDescent="0.25">
      <c r="A449" s="130">
        <f>A437+1</f>
        <v>2017</v>
      </c>
      <c r="B449" s="130">
        <f>B437</f>
        <v>1</v>
      </c>
      <c r="C449" s="329">
        <v>2.4750519999999998</v>
      </c>
      <c r="D449" s="94"/>
      <c r="E449" s="133">
        <v>169.21996943343501</v>
      </c>
      <c r="F449" s="133"/>
      <c r="G449" s="133">
        <v>8187.5611150692903</v>
      </c>
      <c r="H449" s="133">
        <v>8302.6030485053998</v>
      </c>
      <c r="I449" s="133"/>
      <c r="J449" s="133">
        <v>785007.15622027195</v>
      </c>
      <c r="K449" s="133">
        <v>42.7582813798819</v>
      </c>
      <c r="L449" s="94">
        <v>17588.080000000002</v>
      </c>
      <c r="M449" s="94"/>
      <c r="N449" s="94">
        <v>330.71690000000001</v>
      </c>
      <c r="O449" s="330">
        <v>2.4221460000000001</v>
      </c>
      <c r="P449" s="133">
        <v>875253.53822873696</v>
      </c>
      <c r="Q449" s="133"/>
      <c r="R449" s="378"/>
      <c r="S449" s="133">
        <v>466.35551637895202</v>
      </c>
      <c r="T449" s="94">
        <v>160.96422928356799</v>
      </c>
      <c r="U449" s="133">
        <v>337357.949619413</v>
      </c>
      <c r="V449" s="133">
        <v>103.517276248904</v>
      </c>
      <c r="W449" s="133">
        <v>245.90469583410101</v>
      </c>
      <c r="X449" s="133">
        <v>846803.17495987599</v>
      </c>
      <c r="Y449" s="133">
        <v>8185.8256987269697</v>
      </c>
      <c r="Z449" s="94">
        <v>45337.788731686</v>
      </c>
      <c r="AA449" s="94">
        <v>90.225971993087896</v>
      </c>
      <c r="AB449" s="94">
        <v>118.879495814858</v>
      </c>
      <c r="AC449" s="94">
        <v>78.506259999999997</v>
      </c>
      <c r="AD449" s="94">
        <v>5.5475815331266496</v>
      </c>
      <c r="AE449" s="133"/>
      <c r="AF449" s="133"/>
      <c r="AG449" s="378"/>
      <c r="AH449" s="378"/>
      <c r="AI449" s="378"/>
      <c r="AJ449" s="382"/>
    </row>
    <row r="450" spans="1:36" x14ac:dyDescent="0.25">
      <c r="A450" s="130">
        <f t="shared" ref="A450:A472" si="34">A438+1</f>
        <v>2017</v>
      </c>
      <c r="B450" s="130">
        <f t="shared" ref="B450:B472" si="35">B438</f>
        <v>2</v>
      </c>
      <c r="C450" s="329">
        <v>2.4788271652698501</v>
      </c>
      <c r="D450" s="94"/>
      <c r="E450" s="133">
        <v>167.66325453252099</v>
      </c>
      <c r="F450" s="133"/>
      <c r="G450" s="133">
        <v>8199.7733858442298</v>
      </c>
      <c r="H450" s="133">
        <v>8316.2641923017509</v>
      </c>
      <c r="I450" s="133"/>
      <c r="J450" s="133">
        <v>788294.23736855399</v>
      </c>
      <c r="K450" s="133">
        <v>42.889454450141102</v>
      </c>
      <c r="L450" s="94">
        <v>17632.630478614999</v>
      </c>
      <c r="M450" s="94"/>
      <c r="N450" s="94">
        <v>339.12556688635601</v>
      </c>
      <c r="O450" s="330">
        <v>2.42468958356389</v>
      </c>
      <c r="P450" s="133">
        <v>878919.66634926898</v>
      </c>
      <c r="Q450" s="133"/>
      <c r="R450" s="378"/>
      <c r="S450" s="133">
        <v>463.76709049997498</v>
      </c>
      <c r="T450" s="94">
        <v>159.44935956376099</v>
      </c>
      <c r="U450" s="133">
        <v>338692.88317999302</v>
      </c>
      <c r="V450" s="133">
        <v>103.694573385401</v>
      </c>
      <c r="W450" s="133">
        <v>246.28935284136699</v>
      </c>
      <c r="X450" s="133">
        <v>849167.00690600101</v>
      </c>
      <c r="Y450" s="133">
        <v>8190.28872753824</v>
      </c>
      <c r="Z450" s="94">
        <v>45494.789189751304</v>
      </c>
      <c r="AA450" s="94">
        <v>90.3896407110105</v>
      </c>
      <c r="AB450" s="94">
        <v>119.229229802885</v>
      </c>
      <c r="AC450" s="94">
        <v>78.418478783579303</v>
      </c>
      <c r="AD450" s="94">
        <v>5.5472602693098301</v>
      </c>
      <c r="AE450" s="133"/>
      <c r="AF450" s="133"/>
      <c r="AG450" s="378"/>
      <c r="AH450" s="378"/>
      <c r="AI450" s="378"/>
      <c r="AJ450" s="382"/>
    </row>
    <row r="451" spans="1:36" x14ac:dyDescent="0.25">
      <c r="A451" s="130">
        <f t="shared" si="34"/>
        <v>2017</v>
      </c>
      <c r="B451" s="130">
        <f t="shared" si="35"/>
        <v>3</v>
      </c>
      <c r="C451" s="329">
        <v>2.4823794665824299</v>
      </c>
      <c r="D451" s="94"/>
      <c r="E451" s="133">
        <v>166.02040243605799</v>
      </c>
      <c r="F451" s="133"/>
      <c r="G451" s="133">
        <v>8210.8909857537001</v>
      </c>
      <c r="H451" s="133">
        <v>8329.0954716403194</v>
      </c>
      <c r="I451" s="133"/>
      <c r="J451" s="133">
        <v>791389.19675471901</v>
      </c>
      <c r="K451" s="133">
        <v>42.999327754602703</v>
      </c>
      <c r="L451" s="94">
        <v>17675.285210681501</v>
      </c>
      <c r="M451" s="94"/>
      <c r="N451" s="94">
        <v>346.16762831577302</v>
      </c>
      <c r="O451" s="330">
        <v>2.4290767082939402</v>
      </c>
      <c r="P451" s="133">
        <v>882068.73890543904</v>
      </c>
      <c r="Q451" s="133"/>
      <c r="R451" s="378"/>
      <c r="S451" s="133">
        <v>460.88173391080801</v>
      </c>
      <c r="T451" s="94">
        <v>157.84262067588</v>
      </c>
      <c r="U451" s="133">
        <v>340011.750358889</v>
      </c>
      <c r="V451" s="133">
        <v>103.867764951086</v>
      </c>
      <c r="W451" s="133">
        <v>246.66166609632501</v>
      </c>
      <c r="X451" s="133">
        <v>851425.36004798999</v>
      </c>
      <c r="Y451" s="133">
        <v>8195.19117649693</v>
      </c>
      <c r="Z451" s="94">
        <v>45635.7825217262</v>
      </c>
      <c r="AA451" s="94">
        <v>90.546908509256497</v>
      </c>
      <c r="AB451" s="94">
        <v>119.54187498660001</v>
      </c>
      <c r="AC451" s="94">
        <v>78.361780149928606</v>
      </c>
      <c r="AD451" s="94">
        <v>5.5472386146854404</v>
      </c>
      <c r="AE451" s="133"/>
      <c r="AF451" s="133"/>
      <c r="AG451" s="378"/>
      <c r="AH451" s="378"/>
      <c r="AI451" s="378"/>
      <c r="AJ451" s="382"/>
    </row>
    <row r="452" spans="1:36" x14ac:dyDescent="0.25">
      <c r="A452" s="130">
        <f t="shared" si="34"/>
        <v>2017</v>
      </c>
      <c r="B452" s="130">
        <f t="shared" si="35"/>
        <v>4</v>
      </c>
      <c r="C452" s="329">
        <v>2.486348</v>
      </c>
      <c r="D452" s="94"/>
      <c r="E452" s="133">
        <v>164.551496983747</v>
      </c>
      <c r="F452" s="133"/>
      <c r="G452" s="133">
        <v>8223.2022887261501</v>
      </c>
      <c r="H452" s="133">
        <v>8343.0620275655492</v>
      </c>
      <c r="I452" s="133"/>
      <c r="J452" s="133">
        <v>794830.95633738802</v>
      </c>
      <c r="K452" s="133">
        <v>43.116632268760704</v>
      </c>
      <c r="L452" s="94">
        <v>17722.62</v>
      </c>
      <c r="M452" s="94"/>
      <c r="N452" s="94">
        <v>351.65539999999999</v>
      </c>
      <c r="O452" s="330">
        <v>2.434504</v>
      </c>
      <c r="P452" s="133">
        <v>885473.76070746395</v>
      </c>
      <c r="Q452" s="133"/>
      <c r="R452" s="378"/>
      <c r="S452" s="133">
        <v>457.611283445646</v>
      </c>
      <c r="T452" s="94">
        <v>156.428981480533</v>
      </c>
      <c r="U452" s="133">
        <v>341465.33495289099</v>
      </c>
      <c r="V452" s="133">
        <v>104.06463086925601</v>
      </c>
      <c r="W452" s="133">
        <v>247.092874722056</v>
      </c>
      <c r="X452" s="133">
        <v>853903.62650099199</v>
      </c>
      <c r="Y452" s="133">
        <v>8201.1457436012406</v>
      </c>
      <c r="Z452" s="94">
        <v>45790.929252744303</v>
      </c>
      <c r="AA452" s="94">
        <v>90.726249313523596</v>
      </c>
      <c r="AB452" s="94">
        <v>119.89021510676599</v>
      </c>
      <c r="AC452" s="94">
        <v>78.304810000000003</v>
      </c>
      <c r="AD452" s="94">
        <v>5.5433464024541399</v>
      </c>
      <c r="AE452" s="133"/>
      <c r="AF452" s="133"/>
      <c r="AG452" s="378"/>
      <c r="AH452" s="378"/>
      <c r="AI452" s="378"/>
      <c r="AJ452" s="382"/>
    </row>
    <row r="453" spans="1:36" x14ac:dyDescent="0.25">
      <c r="A453" s="130">
        <f t="shared" si="34"/>
        <v>2017</v>
      </c>
      <c r="B453" s="130">
        <f t="shared" si="35"/>
        <v>5</v>
      </c>
      <c r="C453" s="329">
        <v>2.4901259348990701</v>
      </c>
      <c r="D453" s="94"/>
      <c r="E453" s="133">
        <v>163.91321200815699</v>
      </c>
      <c r="F453" s="133"/>
      <c r="G453" s="133">
        <v>8235.0473747719898</v>
      </c>
      <c r="H453" s="133">
        <v>8355.7919159212397</v>
      </c>
      <c r="I453" s="133"/>
      <c r="J453" s="133">
        <v>798083.91146927502</v>
      </c>
      <c r="K453" s="133">
        <v>43.229727118822296</v>
      </c>
      <c r="L453" s="94">
        <v>17766.6789211703</v>
      </c>
      <c r="M453" s="94"/>
      <c r="N453" s="94">
        <v>353.27626338249303</v>
      </c>
      <c r="O453" s="330">
        <v>2.43900800819037</v>
      </c>
      <c r="P453" s="133">
        <v>888761.31854385603</v>
      </c>
      <c r="Q453" s="133"/>
      <c r="R453" s="378"/>
      <c r="S453" s="133">
        <v>454.80476677259003</v>
      </c>
      <c r="T453" s="94">
        <v>155.870137514421</v>
      </c>
      <c r="U453" s="133">
        <v>342768.30968658399</v>
      </c>
      <c r="V453" s="133">
        <v>104.25221045781301</v>
      </c>
      <c r="W453" s="133">
        <v>247.520073165849</v>
      </c>
      <c r="X453" s="133">
        <v>856172.81311195705</v>
      </c>
      <c r="Y453" s="133">
        <v>8207.1328058883901</v>
      </c>
      <c r="Z453" s="94">
        <v>45940.380671505598</v>
      </c>
      <c r="AA453" s="94">
        <v>90.899878560387194</v>
      </c>
      <c r="AB453" s="94">
        <v>120.233325413636</v>
      </c>
      <c r="AC453" s="94">
        <v>78.240782339383699</v>
      </c>
      <c r="AD453" s="94">
        <v>5.5328090108619596</v>
      </c>
      <c r="AE453" s="133"/>
      <c r="AF453" s="133"/>
      <c r="AG453" s="378"/>
      <c r="AH453" s="378"/>
      <c r="AI453" s="378"/>
      <c r="AJ453" s="382"/>
    </row>
    <row r="454" spans="1:36" x14ac:dyDescent="0.25">
      <c r="A454" s="130">
        <f t="shared" si="34"/>
        <v>2017</v>
      </c>
      <c r="B454" s="130">
        <f t="shared" si="35"/>
        <v>6</v>
      </c>
      <c r="C454" s="329">
        <v>2.4939567162546101</v>
      </c>
      <c r="D454" s="94"/>
      <c r="E454" s="133">
        <v>163.788377887373</v>
      </c>
      <c r="F454" s="133"/>
      <c r="G454" s="133">
        <v>8247.23069006072</v>
      </c>
      <c r="H454" s="133">
        <v>8368.5309859525405</v>
      </c>
      <c r="I454" s="133"/>
      <c r="J454" s="133">
        <v>801393.69061163696</v>
      </c>
      <c r="K454" s="133">
        <v>43.345149694970601</v>
      </c>
      <c r="L454" s="94">
        <v>17811.312001404502</v>
      </c>
      <c r="M454" s="94"/>
      <c r="N454" s="94">
        <v>350.94142014278401</v>
      </c>
      <c r="O454" s="330">
        <v>2.4432165815674201</v>
      </c>
      <c r="P454" s="133">
        <v>892129.980191482</v>
      </c>
      <c r="Q454" s="133"/>
      <c r="R454" s="378"/>
      <c r="S454" s="133">
        <v>452.35423184907501</v>
      </c>
      <c r="T454" s="94">
        <v>155.838695570928</v>
      </c>
      <c r="U454" s="133">
        <v>344046.09022866498</v>
      </c>
      <c r="V454" s="133">
        <v>104.43943186425599</v>
      </c>
      <c r="W454" s="133">
        <v>247.95917121511999</v>
      </c>
      <c r="X454" s="133">
        <v>858482.54459880397</v>
      </c>
      <c r="Y454" s="133">
        <v>8213.7863578994693</v>
      </c>
      <c r="Z454" s="94">
        <v>46095.725674557798</v>
      </c>
      <c r="AA454" s="94">
        <v>91.073949232148607</v>
      </c>
      <c r="AB454" s="94">
        <v>120.58995190236701</v>
      </c>
      <c r="AC454" s="94">
        <v>78.168092196363702</v>
      </c>
      <c r="AD454" s="94">
        <v>5.5170422993015</v>
      </c>
      <c r="AE454" s="133"/>
      <c r="AF454" s="133"/>
      <c r="AG454" s="378"/>
      <c r="AH454" s="378"/>
      <c r="AI454" s="378"/>
      <c r="AJ454" s="382"/>
    </row>
    <row r="455" spans="1:36" x14ac:dyDescent="0.25">
      <c r="A455" s="130">
        <f t="shared" si="34"/>
        <v>2017</v>
      </c>
      <c r="B455" s="130">
        <f t="shared" si="35"/>
        <v>7</v>
      </c>
      <c r="C455" s="329">
        <v>2.4976090000000002</v>
      </c>
      <c r="D455" s="94"/>
      <c r="E455" s="133">
        <v>163.73991009155301</v>
      </c>
      <c r="F455" s="133"/>
      <c r="G455" s="133">
        <v>8259.0029205816409</v>
      </c>
      <c r="H455" s="133">
        <v>8381.0800880887691</v>
      </c>
      <c r="I455" s="133"/>
      <c r="J455" s="133">
        <v>804605.96242917306</v>
      </c>
      <c r="K455" s="133">
        <v>43.4532115682495</v>
      </c>
      <c r="L455" s="94">
        <v>17855.23</v>
      </c>
      <c r="M455" s="94"/>
      <c r="N455" s="94">
        <v>344.92880000000002</v>
      </c>
      <c r="O455" s="330">
        <v>2.4476010000000001</v>
      </c>
      <c r="P455" s="133">
        <v>895318.088625081</v>
      </c>
      <c r="Q455" s="133"/>
      <c r="R455" s="378"/>
      <c r="S455" s="133">
        <v>450.398381639972</v>
      </c>
      <c r="T455" s="94">
        <v>155.87003635200099</v>
      </c>
      <c r="U455" s="133">
        <v>345288.32226826297</v>
      </c>
      <c r="V455" s="133">
        <v>104.61203545184</v>
      </c>
      <c r="W455" s="133">
        <v>248.369107019278</v>
      </c>
      <c r="X455" s="133">
        <v>860830.53597260697</v>
      </c>
      <c r="Y455" s="133">
        <v>8221.0399195734808</v>
      </c>
      <c r="Z455" s="94">
        <v>46248.830369578303</v>
      </c>
      <c r="AA455" s="94">
        <v>91.232060638704894</v>
      </c>
      <c r="AB455" s="94">
        <v>120.931108565435</v>
      </c>
      <c r="AC455" s="94">
        <v>78.098519999999994</v>
      </c>
      <c r="AD455" s="94">
        <v>5.5003809150271099</v>
      </c>
      <c r="AE455" s="133"/>
      <c r="AF455" s="133"/>
      <c r="AG455" s="378"/>
      <c r="AH455" s="378"/>
      <c r="AI455" s="378"/>
      <c r="AJ455" s="382"/>
    </row>
    <row r="456" spans="1:36" x14ac:dyDescent="0.25">
      <c r="A456" s="130">
        <f t="shared" si="34"/>
        <v>2017</v>
      </c>
      <c r="B456" s="130">
        <f t="shared" si="35"/>
        <v>8</v>
      </c>
      <c r="C456" s="329">
        <v>2.5013715344756502</v>
      </c>
      <c r="D456" s="94"/>
      <c r="E456" s="133">
        <v>163.43005582693399</v>
      </c>
      <c r="F456" s="133"/>
      <c r="G456" s="133">
        <v>8271.1686010671692</v>
      </c>
      <c r="H456" s="133">
        <v>8394.6213030543695</v>
      </c>
      <c r="I456" s="133"/>
      <c r="J456" s="133">
        <v>807958.02774398495</v>
      </c>
      <c r="K456" s="133">
        <v>43.560023976323798</v>
      </c>
      <c r="L456" s="94">
        <v>17902.190586672201</v>
      </c>
      <c r="M456" s="94"/>
      <c r="N456" s="94">
        <v>335.605649964647</v>
      </c>
      <c r="O456" s="330">
        <v>2.45307814556989</v>
      </c>
      <c r="P456" s="133">
        <v>898517.30982194794</v>
      </c>
      <c r="Q456" s="133"/>
      <c r="R456" s="378"/>
      <c r="S456" s="133">
        <v>448.77912629502202</v>
      </c>
      <c r="T456" s="94">
        <v>155.61494439146301</v>
      </c>
      <c r="U456" s="133">
        <v>346632.715118572</v>
      </c>
      <c r="V456" s="133">
        <v>104.779965534678</v>
      </c>
      <c r="W456" s="133">
        <v>248.77065700862499</v>
      </c>
      <c r="X456" s="133">
        <v>863458.01640562096</v>
      </c>
      <c r="Y456" s="133">
        <v>8229.48291841625</v>
      </c>
      <c r="Z456" s="94">
        <v>46410.323462887602</v>
      </c>
      <c r="AA456" s="94">
        <v>91.380840073050706</v>
      </c>
      <c r="AB456" s="94">
        <v>121.274130642572</v>
      </c>
      <c r="AC456" s="94">
        <v>78.030517150461804</v>
      </c>
      <c r="AD456" s="94">
        <v>5.4845566740713299</v>
      </c>
      <c r="AE456" s="133"/>
      <c r="AF456" s="133"/>
      <c r="AG456" s="378"/>
      <c r="AH456" s="378"/>
      <c r="AI456" s="378"/>
      <c r="AJ456" s="382"/>
    </row>
    <row r="457" spans="1:36" x14ac:dyDescent="0.25">
      <c r="A457" s="130">
        <f t="shared" si="34"/>
        <v>2017</v>
      </c>
      <c r="B457" s="130">
        <f t="shared" si="35"/>
        <v>9</v>
      </c>
      <c r="C457" s="329">
        <v>2.5052824642099099</v>
      </c>
      <c r="D457" s="94"/>
      <c r="E457" s="133">
        <v>163.03392504805299</v>
      </c>
      <c r="F457" s="133"/>
      <c r="G457" s="133">
        <v>8283.2814849949991</v>
      </c>
      <c r="H457" s="133">
        <v>8407.8865511192198</v>
      </c>
      <c r="I457" s="133"/>
      <c r="J457" s="133">
        <v>811213.34836166503</v>
      </c>
      <c r="K457" s="133">
        <v>43.665749995450398</v>
      </c>
      <c r="L457" s="94">
        <v>17948.300064486601</v>
      </c>
      <c r="M457" s="94"/>
      <c r="N457" s="94">
        <v>326.42168238266203</v>
      </c>
      <c r="O457" s="330">
        <v>2.4595515476726701</v>
      </c>
      <c r="P457" s="133">
        <v>901699.48381692194</v>
      </c>
      <c r="Q457" s="133"/>
      <c r="R457" s="378"/>
      <c r="S457" s="133">
        <v>447.51058948366102</v>
      </c>
      <c r="T457" s="94">
        <v>155.25092010347001</v>
      </c>
      <c r="U457" s="133">
        <v>348013.677549674</v>
      </c>
      <c r="V457" s="133">
        <v>104.93854886535701</v>
      </c>
      <c r="W457" s="133">
        <v>249.169911197766</v>
      </c>
      <c r="X457" s="133">
        <v>866103.98922974896</v>
      </c>
      <c r="Y457" s="133">
        <v>8237.9131043487905</v>
      </c>
      <c r="Z457" s="94">
        <v>46569.430697981203</v>
      </c>
      <c r="AA457" s="94">
        <v>91.516703011592497</v>
      </c>
      <c r="AB457" s="94">
        <v>121.605311578301</v>
      </c>
      <c r="AC457" s="94">
        <v>77.952475950612296</v>
      </c>
      <c r="AD457" s="94">
        <v>5.4705649209004799</v>
      </c>
      <c r="AE457" s="133"/>
      <c r="AF457" s="133"/>
      <c r="AG457" s="378"/>
      <c r="AH457" s="378"/>
      <c r="AI457" s="378"/>
      <c r="AJ457" s="382"/>
    </row>
    <row r="458" spans="1:36" x14ac:dyDescent="0.25">
      <c r="A458" s="130">
        <f t="shared" si="34"/>
        <v>2017</v>
      </c>
      <c r="B458" s="130">
        <f t="shared" si="35"/>
        <v>10</v>
      </c>
      <c r="C458" s="329">
        <v>2.5093869999999998</v>
      </c>
      <c r="D458" s="94"/>
      <c r="E458" s="133">
        <v>162.85595284895899</v>
      </c>
      <c r="F458" s="133"/>
      <c r="G458" s="133">
        <v>8294.8852011599502</v>
      </c>
      <c r="H458" s="133">
        <v>8419.3665750436303</v>
      </c>
      <c r="I458" s="133"/>
      <c r="J458" s="133">
        <v>814112.69504235196</v>
      </c>
      <c r="K458" s="133">
        <v>43.771823834155498</v>
      </c>
      <c r="L458" s="94">
        <v>17989.02</v>
      </c>
      <c r="M458" s="94"/>
      <c r="N458" s="94">
        <v>321.38440000000003</v>
      </c>
      <c r="O458" s="330">
        <v>2.4666600000000001</v>
      </c>
      <c r="P458" s="133">
        <v>904861.68030068697</v>
      </c>
      <c r="Q458" s="133"/>
      <c r="R458" s="378"/>
      <c r="S458" s="133">
        <v>446.55526557446501</v>
      </c>
      <c r="T458" s="94">
        <v>155.09284341369801</v>
      </c>
      <c r="U458" s="133">
        <v>349342.43931968499</v>
      </c>
      <c r="V458" s="133">
        <v>105.08495715477299</v>
      </c>
      <c r="W458" s="133">
        <v>249.579370464866</v>
      </c>
      <c r="X458" s="133">
        <v>868442.92619928799</v>
      </c>
      <c r="Y458" s="133">
        <v>8244.8823195005207</v>
      </c>
      <c r="Z458" s="94">
        <v>46714.2774701538</v>
      </c>
      <c r="AA458" s="94">
        <v>91.639066649697597</v>
      </c>
      <c r="AB458" s="94">
        <v>121.913218471942</v>
      </c>
      <c r="AC458" s="94">
        <v>77.850160000000002</v>
      </c>
      <c r="AD458" s="94">
        <v>5.4586017171711001</v>
      </c>
      <c r="AE458" s="133"/>
      <c r="AF458" s="133"/>
      <c r="AG458" s="378"/>
      <c r="AH458" s="378"/>
      <c r="AI458" s="378"/>
      <c r="AJ458" s="382"/>
    </row>
    <row r="459" spans="1:36" x14ac:dyDescent="0.25">
      <c r="A459" s="130">
        <f t="shared" si="34"/>
        <v>2017</v>
      </c>
      <c r="B459" s="130">
        <f t="shared" si="35"/>
        <v>11</v>
      </c>
      <c r="C459" s="329">
        <v>2.5140571999046202</v>
      </c>
      <c r="D459" s="94"/>
      <c r="E459" s="133">
        <v>163.079364739158</v>
      </c>
      <c r="F459" s="133"/>
      <c r="G459" s="133">
        <v>8306.7245064116705</v>
      </c>
      <c r="H459" s="133">
        <v>8429.1166447125706</v>
      </c>
      <c r="I459" s="133"/>
      <c r="J459" s="133">
        <v>816754.70360015403</v>
      </c>
      <c r="K459" s="133">
        <v>43.888036299050199</v>
      </c>
      <c r="L459" s="94">
        <v>18025.135978937298</v>
      </c>
      <c r="M459" s="94"/>
      <c r="N459" s="94">
        <v>322.885136728774</v>
      </c>
      <c r="O459" s="330">
        <v>2.4746581834753698</v>
      </c>
      <c r="P459" s="133">
        <v>908271.74381069397</v>
      </c>
      <c r="Q459" s="133"/>
      <c r="R459" s="378"/>
      <c r="S459" s="133">
        <v>445.83099874776201</v>
      </c>
      <c r="T459" s="94">
        <v>155.334161805798</v>
      </c>
      <c r="U459" s="133">
        <v>350675.52725808002</v>
      </c>
      <c r="V459" s="133">
        <v>105.23044238502401</v>
      </c>
      <c r="W459" s="133">
        <v>250.04276267794901</v>
      </c>
      <c r="X459" s="133">
        <v>870471.778479364</v>
      </c>
      <c r="Y459" s="133">
        <v>8250.1112977727407</v>
      </c>
      <c r="Z459" s="94">
        <v>46850.999687880998</v>
      </c>
      <c r="AA459" s="94">
        <v>91.759392859758705</v>
      </c>
      <c r="AB459" s="94">
        <v>122.218044238435</v>
      </c>
      <c r="AC459" s="94">
        <v>77.706599588972395</v>
      </c>
      <c r="AD459" s="94">
        <v>5.44774015053253</v>
      </c>
      <c r="AE459" s="133"/>
      <c r="AF459" s="133"/>
      <c r="AG459" s="378"/>
      <c r="AH459" s="378"/>
      <c r="AI459" s="378"/>
      <c r="AJ459" s="382"/>
    </row>
    <row r="460" spans="1:36" x14ac:dyDescent="0.25">
      <c r="A460" s="130">
        <f t="shared" si="34"/>
        <v>2017</v>
      </c>
      <c r="B460" s="130">
        <f t="shared" si="35"/>
        <v>12</v>
      </c>
      <c r="C460" s="329">
        <v>2.5187655026755</v>
      </c>
      <c r="D460" s="94">
        <f>AVERAGE(C449:C460)</f>
        <v>2.4960968320226367</v>
      </c>
      <c r="E460" s="133">
        <v>163.496321012929</v>
      </c>
      <c r="F460" s="133">
        <f>AVERAGE(E449:E460)</f>
        <v>164.56602023740641</v>
      </c>
      <c r="G460" s="133">
        <v>8318.1630316876999</v>
      </c>
      <c r="H460" s="133">
        <v>8437.3967596890598</v>
      </c>
      <c r="I460" s="133">
        <f>AVERAGE(H449:H460)</f>
        <v>8373.7346302995338</v>
      </c>
      <c r="J460" s="133">
        <v>819137.26781292201</v>
      </c>
      <c r="K460" s="133">
        <v>44.001170662458399</v>
      </c>
      <c r="L460" s="94">
        <v>18057.1880922079</v>
      </c>
      <c r="M460" s="94">
        <f>AVERAGE(L449:L460)</f>
        <v>17831.139277847939</v>
      </c>
      <c r="N460" s="94">
        <v>329.28379322043901</v>
      </c>
      <c r="O460" s="330">
        <v>2.4824065173381</v>
      </c>
      <c r="P460" s="133">
        <v>911595.94085359701</v>
      </c>
      <c r="Q460" s="133">
        <f>AVERAGE(P449:P460)</f>
        <v>893572.60417959804</v>
      </c>
      <c r="R460" s="378">
        <f>AVERAGE(K449:K460)</f>
        <v>43.3898824169056</v>
      </c>
      <c r="S460" s="133">
        <v>445.53536673222601</v>
      </c>
      <c r="T460" s="94">
        <v>155.76751275247901</v>
      </c>
      <c r="U460" s="133">
        <v>351940.337062773</v>
      </c>
      <c r="V460" s="133">
        <v>105.365518947826</v>
      </c>
      <c r="W460" s="133">
        <v>250.509840575591</v>
      </c>
      <c r="X460" s="133">
        <v>872236.46991503902</v>
      </c>
      <c r="Y460" s="133">
        <v>8254.3101492873193</v>
      </c>
      <c r="Z460" s="94">
        <v>46980.688713485899</v>
      </c>
      <c r="AA460" s="94">
        <v>91.873143630646396</v>
      </c>
      <c r="AB460" s="94">
        <v>122.503626496281</v>
      </c>
      <c r="AC460" s="94">
        <v>77.549887159671499</v>
      </c>
      <c r="AD460" s="94">
        <v>5.43872031539461</v>
      </c>
      <c r="AE460" s="133">
        <f>AVERAGE(AD449:AD460)</f>
        <v>5.5029869019030562</v>
      </c>
      <c r="AF460" s="133">
        <f>AVERAGE(X449:X460)</f>
        <v>859791.52019394061</v>
      </c>
      <c r="AG460" s="378">
        <f>AVERAGE(O449:O460)</f>
        <v>2.4480496896393045</v>
      </c>
      <c r="AH460" s="378">
        <f>AVERAGE(S449:S460)</f>
        <v>453.36536261084615</v>
      </c>
      <c r="AI460" s="378">
        <f>AVERAGE(U449:U460)</f>
        <v>344686.27805029019</v>
      </c>
      <c r="AJ460" s="382">
        <f>AVERAGE(G449:G460)</f>
        <v>8253.0776321774338</v>
      </c>
    </row>
    <row r="461" spans="1:36" x14ac:dyDescent="0.25">
      <c r="A461" s="130">
        <f>A449+1</f>
        <v>2018</v>
      </c>
      <c r="B461" s="130">
        <f>B449</f>
        <v>1</v>
      </c>
      <c r="C461" s="329">
        <v>2.5235080000000001</v>
      </c>
      <c r="D461" s="94"/>
      <c r="E461" s="133">
        <v>163.835953846156</v>
      </c>
      <c r="F461" s="133"/>
      <c r="G461" s="133">
        <v>8330.1358934200998</v>
      </c>
      <c r="H461" s="133">
        <v>8446.0862803868204</v>
      </c>
      <c r="I461" s="133"/>
      <c r="J461" s="133">
        <v>821660.88937132596</v>
      </c>
      <c r="K461" s="133">
        <v>44.110679995597998</v>
      </c>
      <c r="L461" s="94">
        <v>18091.509999999998</v>
      </c>
      <c r="M461" s="94"/>
      <c r="N461" s="94">
        <v>338.33929999999998</v>
      </c>
      <c r="O461" s="330">
        <v>2.489665</v>
      </c>
      <c r="P461" s="133">
        <v>914894.30522659596</v>
      </c>
      <c r="Q461" s="133"/>
      <c r="R461" s="378"/>
      <c r="S461" s="133">
        <v>445.84907306145698</v>
      </c>
      <c r="T461" s="94">
        <v>156.123078034294</v>
      </c>
      <c r="U461" s="133">
        <v>353246.39148626698</v>
      </c>
      <c r="V461" s="133">
        <v>105.49870002938999</v>
      </c>
      <c r="W461" s="133">
        <v>250.981315251979</v>
      </c>
      <c r="X461" s="133">
        <v>874122.95784253697</v>
      </c>
      <c r="Y461" s="133">
        <v>8259.3001353910804</v>
      </c>
      <c r="Z461" s="94">
        <v>47125.720345784801</v>
      </c>
      <c r="AA461" s="94">
        <v>91.991287195404894</v>
      </c>
      <c r="AB461" s="94">
        <v>122.793635979168</v>
      </c>
      <c r="AC461" s="94">
        <v>77.396500000000003</v>
      </c>
      <c r="AD461" s="94">
        <v>5.4310234571813698</v>
      </c>
      <c r="AE461" s="133"/>
      <c r="AF461" s="133"/>
      <c r="AG461" s="378"/>
      <c r="AH461" s="378"/>
      <c r="AI461" s="378"/>
      <c r="AJ461" s="382"/>
    </row>
    <row r="462" spans="1:36" x14ac:dyDescent="0.25">
      <c r="A462" s="130">
        <f t="shared" si="34"/>
        <v>2018</v>
      </c>
      <c r="B462" s="130">
        <f t="shared" si="35"/>
        <v>2</v>
      </c>
      <c r="C462" s="329">
        <v>2.5279022047821198</v>
      </c>
      <c r="D462" s="94"/>
      <c r="E462" s="133">
        <v>163.86142175907</v>
      </c>
      <c r="F462" s="133"/>
      <c r="G462" s="133">
        <v>8342.3778804603298</v>
      </c>
      <c r="H462" s="133">
        <v>8455.9208432567593</v>
      </c>
      <c r="I462" s="133"/>
      <c r="J462" s="133">
        <v>824424.69417976099</v>
      </c>
      <c r="K462" s="133">
        <v>44.206898308968903</v>
      </c>
      <c r="L462" s="94">
        <v>18130.250351576298</v>
      </c>
      <c r="M462" s="94"/>
      <c r="N462" s="94">
        <v>347.43133799322197</v>
      </c>
      <c r="O462" s="330">
        <v>2.4956991240241901</v>
      </c>
      <c r="P462" s="133">
        <v>917937.73636851495</v>
      </c>
      <c r="Q462" s="133"/>
      <c r="R462" s="378"/>
      <c r="S462" s="133">
        <v>446.88540411175399</v>
      </c>
      <c r="T462" s="94">
        <v>156.164345248215</v>
      </c>
      <c r="U462" s="133">
        <v>354574.614622747</v>
      </c>
      <c r="V462" s="133">
        <v>105.62597898679201</v>
      </c>
      <c r="W462" s="133">
        <v>251.419900851009</v>
      </c>
      <c r="X462" s="133">
        <v>876279.96441828203</v>
      </c>
      <c r="Y462" s="133">
        <v>8266.1780690184205</v>
      </c>
      <c r="Z462" s="94">
        <v>47291.803692335197</v>
      </c>
      <c r="AA462" s="94">
        <v>92.112629942484503</v>
      </c>
      <c r="AB462" s="94">
        <v>123.082614622294</v>
      </c>
      <c r="AC462" s="94">
        <v>77.273093957276103</v>
      </c>
      <c r="AD462" s="94">
        <v>5.4248880025546899</v>
      </c>
      <c r="AE462" s="133"/>
      <c r="AF462" s="133"/>
      <c r="AG462" s="378"/>
      <c r="AH462" s="378"/>
      <c r="AI462" s="378"/>
      <c r="AJ462" s="382"/>
    </row>
    <row r="463" spans="1:36" x14ac:dyDescent="0.25">
      <c r="A463" s="130">
        <f t="shared" si="34"/>
        <v>2018</v>
      </c>
      <c r="B463" s="130">
        <f t="shared" si="35"/>
        <v>3</v>
      </c>
      <c r="C463" s="329">
        <v>2.5317111546561599</v>
      </c>
      <c r="D463" s="94"/>
      <c r="E463" s="133">
        <v>163.69837995094599</v>
      </c>
      <c r="F463" s="133"/>
      <c r="G463" s="133">
        <v>8353.5585772717204</v>
      </c>
      <c r="H463" s="133">
        <v>8465.5190284472592</v>
      </c>
      <c r="I463" s="133"/>
      <c r="J463" s="133">
        <v>827052.704641914</v>
      </c>
      <c r="K463" s="133">
        <v>44.285582309822402</v>
      </c>
      <c r="L463" s="94">
        <v>18168.212706075799</v>
      </c>
      <c r="M463" s="94"/>
      <c r="N463" s="94">
        <v>354.486921510755</v>
      </c>
      <c r="O463" s="330">
        <v>2.5007103770077599</v>
      </c>
      <c r="P463" s="133">
        <v>920528.451834679</v>
      </c>
      <c r="Q463" s="133"/>
      <c r="R463" s="378"/>
      <c r="S463" s="133">
        <v>448.15767492678998</v>
      </c>
      <c r="T463" s="94">
        <v>156.01928988450001</v>
      </c>
      <c r="U463" s="133">
        <v>355804.499286359</v>
      </c>
      <c r="V463" s="133">
        <v>105.739994804162</v>
      </c>
      <c r="W463" s="133">
        <v>251.800573923287</v>
      </c>
      <c r="X463" s="133">
        <v>878416.57327409799</v>
      </c>
      <c r="Y463" s="133">
        <v>8273.9236711024296</v>
      </c>
      <c r="Z463" s="94">
        <v>47454.690024188902</v>
      </c>
      <c r="AA463" s="94">
        <v>92.224352087176797</v>
      </c>
      <c r="AB463" s="94">
        <v>123.344374085882</v>
      </c>
      <c r="AC463" s="94">
        <v>77.185316197811204</v>
      </c>
      <c r="AD463" s="94">
        <v>5.4200451578848403</v>
      </c>
      <c r="AE463" s="133"/>
      <c r="AF463" s="133"/>
      <c r="AG463" s="378"/>
      <c r="AH463" s="378"/>
      <c r="AI463" s="378"/>
      <c r="AJ463" s="382"/>
    </row>
    <row r="464" spans="1:36" x14ac:dyDescent="0.25">
      <c r="A464" s="130">
        <f t="shared" si="34"/>
        <v>2018</v>
      </c>
      <c r="B464" s="130">
        <f t="shared" si="35"/>
        <v>4</v>
      </c>
      <c r="C464" s="329">
        <v>2.536</v>
      </c>
      <c r="D464" s="94"/>
      <c r="E464" s="133">
        <v>163.48301612052899</v>
      </c>
      <c r="F464" s="133"/>
      <c r="G464" s="133">
        <v>8365.8955640899403</v>
      </c>
      <c r="H464" s="133">
        <v>8476.3167281903006</v>
      </c>
      <c r="I464" s="133"/>
      <c r="J464" s="133">
        <v>829960.48579305504</v>
      </c>
      <c r="K464" s="133">
        <v>44.369466649140001</v>
      </c>
      <c r="L464" s="94">
        <v>18211.599999999999</v>
      </c>
      <c r="M464" s="94"/>
      <c r="N464" s="94">
        <v>359.95420000000001</v>
      </c>
      <c r="O464" s="330">
        <v>2.506742</v>
      </c>
      <c r="P464" s="133">
        <v>923334.90683933801</v>
      </c>
      <c r="Q464" s="133"/>
      <c r="R464" s="378"/>
      <c r="S464" s="133">
        <v>449.51803667963298</v>
      </c>
      <c r="T464" s="94">
        <v>155.83308573471999</v>
      </c>
      <c r="U464" s="133">
        <v>357209.53695895599</v>
      </c>
      <c r="V464" s="133">
        <v>105.870796334025</v>
      </c>
      <c r="W464" s="133">
        <v>252.228017128993</v>
      </c>
      <c r="X464" s="133">
        <v>880878.73093074001</v>
      </c>
      <c r="Y464" s="133">
        <v>8283.7736427274704</v>
      </c>
      <c r="Z464" s="94">
        <v>47639.600603765102</v>
      </c>
      <c r="AA464" s="94">
        <v>92.348888453512899</v>
      </c>
      <c r="AB464" s="94">
        <v>123.636277337164</v>
      </c>
      <c r="AC464" s="94">
        <v>77.106269999999995</v>
      </c>
      <c r="AD464" s="94">
        <v>5.4145806397980998</v>
      </c>
      <c r="AE464" s="133"/>
      <c r="AF464" s="133"/>
      <c r="AG464" s="378"/>
      <c r="AH464" s="378"/>
      <c r="AI464" s="378"/>
      <c r="AJ464" s="382"/>
    </row>
    <row r="465" spans="1:36" x14ac:dyDescent="0.25">
      <c r="A465" s="130">
        <f t="shared" si="34"/>
        <v>2018</v>
      </c>
      <c r="B465" s="130">
        <f t="shared" si="35"/>
        <v>5</v>
      </c>
      <c r="C465" s="329">
        <v>2.54038995783471</v>
      </c>
      <c r="D465" s="94"/>
      <c r="E465" s="133">
        <v>163.38365972840899</v>
      </c>
      <c r="F465" s="133"/>
      <c r="G465" s="133">
        <v>8377.6774700794103</v>
      </c>
      <c r="H465" s="133">
        <v>8486.4266399975804</v>
      </c>
      <c r="I465" s="133"/>
      <c r="J465" s="133">
        <v>832657.49060246104</v>
      </c>
      <c r="K465" s="133">
        <v>44.451803992006603</v>
      </c>
      <c r="L465" s="94">
        <v>18253.3606367514</v>
      </c>
      <c r="M465" s="94"/>
      <c r="N465" s="94">
        <v>361.98098969685799</v>
      </c>
      <c r="O465" s="330">
        <v>2.5137079374914602</v>
      </c>
      <c r="P465" s="133">
        <v>926073.21924421296</v>
      </c>
      <c r="Q465" s="133"/>
      <c r="R465" s="378"/>
      <c r="S465" s="133">
        <v>450.48039537228999</v>
      </c>
      <c r="T465" s="94">
        <v>155.775279193617</v>
      </c>
      <c r="U465" s="133">
        <v>358612.35640752403</v>
      </c>
      <c r="V465" s="133">
        <v>106.00612711989599</v>
      </c>
      <c r="W465" s="133">
        <v>252.66366353076299</v>
      </c>
      <c r="X465" s="133">
        <v>883262.94468817895</v>
      </c>
      <c r="Y465" s="133">
        <v>8294.1598700348695</v>
      </c>
      <c r="Z465" s="94">
        <v>47815.447566468603</v>
      </c>
      <c r="AA465" s="94">
        <v>92.469122183691994</v>
      </c>
      <c r="AB465" s="94">
        <v>123.921781683181</v>
      </c>
      <c r="AC465" s="94">
        <v>77.040853597743293</v>
      </c>
      <c r="AD465" s="94">
        <v>5.4083763060058603</v>
      </c>
      <c r="AE465" s="133"/>
      <c r="AF465" s="133"/>
      <c r="AG465" s="378"/>
      <c r="AH465" s="378"/>
      <c r="AI465" s="378"/>
      <c r="AJ465" s="382"/>
    </row>
    <row r="466" spans="1:36" x14ac:dyDescent="0.25">
      <c r="A466" s="130">
        <f t="shared" si="34"/>
        <v>2018</v>
      </c>
      <c r="B466" s="130">
        <f t="shared" si="35"/>
        <v>6</v>
      </c>
      <c r="C466" s="329">
        <v>2.54501661143486</v>
      </c>
      <c r="D466" s="94"/>
      <c r="E466" s="133">
        <v>163.438994201984</v>
      </c>
      <c r="F466" s="133"/>
      <c r="G466" s="133">
        <v>8389.8268072496303</v>
      </c>
      <c r="H466" s="133">
        <v>8496.4197747460494</v>
      </c>
      <c r="I466" s="133"/>
      <c r="J466" s="133">
        <v>835332.264526007</v>
      </c>
      <c r="K466" s="133">
        <v>44.536703700842303</v>
      </c>
      <c r="L466" s="94">
        <v>18295.978210406902</v>
      </c>
      <c r="M466" s="94"/>
      <c r="N466" s="94">
        <v>360.29336113872199</v>
      </c>
      <c r="O466" s="330">
        <v>2.521420425699</v>
      </c>
      <c r="P466" s="133">
        <v>928896.99507885904</v>
      </c>
      <c r="Q466" s="133"/>
      <c r="R466" s="378"/>
      <c r="S466" s="133">
        <v>451.25279229972398</v>
      </c>
      <c r="T466" s="94">
        <v>155.88741817275601</v>
      </c>
      <c r="U466" s="133">
        <v>360062.85495860002</v>
      </c>
      <c r="V466" s="133">
        <v>106.153570493513</v>
      </c>
      <c r="W466" s="133">
        <v>253.12434299117101</v>
      </c>
      <c r="X466" s="133">
        <v>885692.75961285201</v>
      </c>
      <c r="Y466" s="133">
        <v>8305.3138318768306</v>
      </c>
      <c r="Z466" s="94">
        <v>47993.904895697502</v>
      </c>
      <c r="AA466" s="94">
        <v>92.593399648451197</v>
      </c>
      <c r="AB466" s="94">
        <v>124.21944825180201</v>
      </c>
      <c r="AC466" s="94">
        <v>76.981153800803298</v>
      </c>
      <c r="AD466" s="94">
        <v>5.40038066610978</v>
      </c>
      <c r="AE466" s="133"/>
      <c r="AF466" s="133"/>
      <c r="AG466" s="378"/>
      <c r="AH466" s="378"/>
      <c r="AI466" s="378"/>
      <c r="AJ466" s="382"/>
    </row>
    <row r="467" spans="1:36" x14ac:dyDescent="0.25">
      <c r="A467" s="130">
        <f t="shared" si="34"/>
        <v>2018</v>
      </c>
      <c r="B467" s="130">
        <f t="shared" si="35"/>
        <v>7</v>
      </c>
      <c r="C467" s="329">
        <v>2.5493480000000002</v>
      </c>
      <c r="D467" s="94"/>
      <c r="E467" s="133">
        <v>163.66200897969699</v>
      </c>
      <c r="F467" s="133"/>
      <c r="G467" s="133">
        <v>8401.7553098791104</v>
      </c>
      <c r="H467" s="133">
        <v>8505.6622478754598</v>
      </c>
      <c r="I467" s="133"/>
      <c r="J467" s="133">
        <v>837853.19118684402</v>
      </c>
      <c r="K467" s="133">
        <v>44.615866891867803</v>
      </c>
      <c r="L467" s="94">
        <v>18336.759999999998</v>
      </c>
      <c r="M467" s="94"/>
      <c r="N467" s="94">
        <v>354.75009999999997</v>
      </c>
      <c r="O467" s="330">
        <v>2.5284260000000001</v>
      </c>
      <c r="P467" s="133">
        <v>931566.93622420297</v>
      </c>
      <c r="Q467" s="133"/>
      <c r="R467" s="378"/>
      <c r="S467" s="133">
        <v>452.03947594802099</v>
      </c>
      <c r="T467" s="94">
        <v>156.17786372188499</v>
      </c>
      <c r="U467" s="133">
        <v>361414.987311812</v>
      </c>
      <c r="V467" s="133">
        <v>106.30077813581499</v>
      </c>
      <c r="W467" s="133">
        <v>253.56139718695201</v>
      </c>
      <c r="X467" s="133">
        <v>887993.91365264403</v>
      </c>
      <c r="Y467" s="133">
        <v>8316.0719688058307</v>
      </c>
      <c r="Z467" s="94">
        <v>48165.426498989204</v>
      </c>
      <c r="AA467" s="94">
        <v>92.714399736384394</v>
      </c>
      <c r="AB467" s="94">
        <v>124.509261196601</v>
      </c>
      <c r="AC467" s="94">
        <v>76.928610000000006</v>
      </c>
      <c r="AD467" s="94">
        <v>5.3905560492002502</v>
      </c>
      <c r="AE467" s="133"/>
      <c r="AF467" s="133"/>
      <c r="AG467" s="378"/>
      <c r="AH467" s="378"/>
      <c r="AI467" s="378"/>
      <c r="AJ467" s="382"/>
    </row>
    <row r="468" spans="1:36" x14ac:dyDescent="0.25">
      <c r="A468" s="130">
        <f t="shared" si="34"/>
        <v>2018</v>
      </c>
      <c r="B468" s="130">
        <f t="shared" si="35"/>
        <v>8</v>
      </c>
      <c r="C468" s="329">
        <v>2.5535257055946601</v>
      </c>
      <c r="D468" s="94"/>
      <c r="E468" s="133">
        <v>164.06431241637199</v>
      </c>
      <c r="F468" s="133"/>
      <c r="G468" s="133">
        <v>8414.3644432061501</v>
      </c>
      <c r="H468" s="133">
        <v>8514.7999631548992</v>
      </c>
      <c r="I468" s="133"/>
      <c r="J468" s="133">
        <v>840436.41673968895</v>
      </c>
      <c r="K468" s="133">
        <v>44.693680074682099</v>
      </c>
      <c r="L468" s="94">
        <v>18378.446550142198</v>
      </c>
      <c r="M468" s="94"/>
      <c r="N468" s="94">
        <v>345.49252258944301</v>
      </c>
      <c r="O468" s="330">
        <v>2.5346119153593198</v>
      </c>
      <c r="P468" s="133">
        <v>934244.13084163901</v>
      </c>
      <c r="Q468" s="133"/>
      <c r="R468" s="378"/>
      <c r="S468" s="133">
        <v>453.08445402301999</v>
      </c>
      <c r="T468" s="94">
        <v>156.66015380333201</v>
      </c>
      <c r="U468" s="133">
        <v>362731.51837927598</v>
      </c>
      <c r="V468" s="133">
        <v>106.454909071456</v>
      </c>
      <c r="W468" s="133">
        <v>253.99163585787699</v>
      </c>
      <c r="X468" s="133">
        <v>890308.95095068298</v>
      </c>
      <c r="Y468" s="133">
        <v>8326.8250098278295</v>
      </c>
      <c r="Z468" s="94">
        <v>48342.449064045701</v>
      </c>
      <c r="AA468" s="94">
        <v>92.841543146191597</v>
      </c>
      <c r="AB468" s="94">
        <v>124.81038867785701</v>
      </c>
      <c r="AC468" s="94">
        <v>76.876801412006898</v>
      </c>
      <c r="AD468" s="94">
        <v>5.3782317493709497</v>
      </c>
      <c r="AE468" s="133"/>
      <c r="AF468" s="133"/>
      <c r="AG468" s="378"/>
      <c r="AH468" s="378"/>
      <c r="AI468" s="378"/>
      <c r="AJ468" s="382"/>
    </row>
    <row r="469" spans="1:36" x14ac:dyDescent="0.25">
      <c r="A469" s="130">
        <f t="shared" si="34"/>
        <v>2018</v>
      </c>
      <c r="B469" s="130">
        <f t="shared" si="35"/>
        <v>9</v>
      </c>
      <c r="C469" s="329">
        <v>2.5576345938482299</v>
      </c>
      <c r="D469" s="94"/>
      <c r="E469" s="133">
        <v>164.55641443125799</v>
      </c>
      <c r="F469" s="133"/>
      <c r="G469" s="133">
        <v>8426.9801379953897</v>
      </c>
      <c r="H469" s="133">
        <v>8523.6213764641707</v>
      </c>
      <c r="I469" s="133"/>
      <c r="J469" s="133">
        <v>843067.47158962302</v>
      </c>
      <c r="K469" s="133">
        <v>44.774692155395698</v>
      </c>
      <c r="L469" s="94">
        <v>18419.544043965001</v>
      </c>
      <c r="M469" s="94"/>
      <c r="N469" s="94">
        <v>336.23001683530799</v>
      </c>
      <c r="O469" s="330">
        <v>2.5407996421341799</v>
      </c>
      <c r="P469" s="133">
        <v>936990.70839672303</v>
      </c>
      <c r="Q469" s="133"/>
      <c r="R469" s="378"/>
      <c r="S469" s="133">
        <v>454.26694101743101</v>
      </c>
      <c r="T469" s="94">
        <v>157.23392637371001</v>
      </c>
      <c r="U469" s="133">
        <v>364047.05744991603</v>
      </c>
      <c r="V469" s="133">
        <v>106.609612024868</v>
      </c>
      <c r="W469" s="133">
        <v>254.417190750185</v>
      </c>
      <c r="X469" s="133">
        <v>892578.51196792501</v>
      </c>
      <c r="Y469" s="133">
        <v>8337.4212873577599</v>
      </c>
      <c r="Z469" s="94">
        <v>48516.091390212103</v>
      </c>
      <c r="AA469" s="94">
        <v>92.974691219231602</v>
      </c>
      <c r="AB469" s="94">
        <v>125.11579984829</v>
      </c>
      <c r="AC469" s="94">
        <v>76.822976185579094</v>
      </c>
      <c r="AD469" s="94">
        <v>5.36591530415396</v>
      </c>
      <c r="AE469" s="133"/>
      <c r="AF469" s="133"/>
      <c r="AG469" s="378"/>
      <c r="AH469" s="378"/>
      <c r="AI469" s="378"/>
      <c r="AJ469" s="382"/>
    </row>
    <row r="470" spans="1:36" x14ac:dyDescent="0.25">
      <c r="A470" s="130">
        <f t="shared" si="34"/>
        <v>2018</v>
      </c>
      <c r="B470" s="130">
        <f t="shared" si="35"/>
        <v>10</v>
      </c>
      <c r="C470" s="329">
        <v>2.5618560000000001</v>
      </c>
      <c r="D470" s="94"/>
      <c r="E470" s="133">
        <v>165.01869881868001</v>
      </c>
      <c r="F470" s="133"/>
      <c r="G470" s="133">
        <v>8438.8386028269197</v>
      </c>
      <c r="H470" s="133">
        <v>8531.9721228530907</v>
      </c>
      <c r="I470" s="133"/>
      <c r="J470" s="133">
        <v>845730.57212162402</v>
      </c>
      <c r="K470" s="133">
        <v>44.864906474254497</v>
      </c>
      <c r="L470" s="94">
        <v>18458.599999999999</v>
      </c>
      <c r="M470" s="94"/>
      <c r="N470" s="94">
        <v>331.37240000000003</v>
      </c>
      <c r="O470" s="330">
        <v>2.54819</v>
      </c>
      <c r="P470" s="133">
        <v>939898.67524714104</v>
      </c>
      <c r="Q470" s="133"/>
      <c r="R470" s="378"/>
      <c r="S470" s="133">
        <v>455.38159935554302</v>
      </c>
      <c r="T470" s="94">
        <v>157.76706467301699</v>
      </c>
      <c r="U470" s="133">
        <v>365421.20286000601</v>
      </c>
      <c r="V470" s="133">
        <v>106.75874142978699</v>
      </c>
      <c r="W470" s="133">
        <v>254.847550692444</v>
      </c>
      <c r="X470" s="133">
        <v>894755.77871693997</v>
      </c>
      <c r="Y470" s="133">
        <v>8347.8536427223407</v>
      </c>
      <c r="Z470" s="94">
        <v>48676.950312610199</v>
      </c>
      <c r="AA470" s="94">
        <v>93.113504191371604</v>
      </c>
      <c r="AB470" s="94">
        <v>125.418545577526</v>
      </c>
      <c r="AC470" s="94">
        <v>76.764279999999999</v>
      </c>
      <c r="AD470" s="94">
        <v>5.3566230683983003</v>
      </c>
      <c r="AE470" s="133"/>
      <c r="AF470" s="133"/>
      <c r="AG470" s="378"/>
      <c r="AH470" s="378"/>
      <c r="AI470" s="378"/>
      <c r="AJ470" s="382"/>
    </row>
    <row r="471" spans="1:36" x14ac:dyDescent="0.25">
      <c r="A471" s="130">
        <f t="shared" si="34"/>
        <v>2018</v>
      </c>
      <c r="B471" s="130">
        <f t="shared" si="35"/>
        <v>11</v>
      </c>
      <c r="C471" s="329">
        <v>2.5666659364619502</v>
      </c>
      <c r="D471" s="94"/>
      <c r="E471" s="133">
        <v>165.40147266448801</v>
      </c>
      <c r="F471" s="133"/>
      <c r="G471" s="133">
        <v>8450.4840315380097</v>
      </c>
      <c r="H471" s="133">
        <v>8540.5248959200198</v>
      </c>
      <c r="I471" s="133"/>
      <c r="J471" s="133">
        <v>848645.67772444803</v>
      </c>
      <c r="K471" s="133">
        <v>44.975750036594803</v>
      </c>
      <c r="L471" s="94">
        <v>18498.209885954398</v>
      </c>
      <c r="M471" s="94"/>
      <c r="N471" s="94">
        <v>333.588460764307</v>
      </c>
      <c r="O471" s="330">
        <v>2.5580049118395198</v>
      </c>
      <c r="P471" s="133">
        <v>943276.50077357201</v>
      </c>
      <c r="Q471" s="133"/>
      <c r="R471" s="378"/>
      <c r="S471" s="133">
        <v>456.36861719690501</v>
      </c>
      <c r="T471" s="94">
        <v>158.20784429978801</v>
      </c>
      <c r="U471" s="133">
        <v>367008.00280934898</v>
      </c>
      <c r="V471" s="133">
        <v>106.911395049617</v>
      </c>
      <c r="W471" s="133">
        <v>255.32569123942</v>
      </c>
      <c r="X471" s="133">
        <v>897006.46767120704</v>
      </c>
      <c r="Y471" s="133">
        <v>8358.9695999788091</v>
      </c>
      <c r="Z471" s="94">
        <v>48833.892593600998</v>
      </c>
      <c r="AA471" s="94">
        <v>93.268970450940401</v>
      </c>
      <c r="AB471" s="94">
        <v>125.73966780087601</v>
      </c>
      <c r="AC471" s="94">
        <v>76.694798000378995</v>
      </c>
      <c r="AD471" s="94">
        <v>5.35116107962667</v>
      </c>
      <c r="AE471" s="133"/>
      <c r="AF471" s="133"/>
      <c r="AG471" s="378"/>
      <c r="AH471" s="378"/>
      <c r="AI471" s="378"/>
      <c r="AJ471" s="382"/>
    </row>
    <row r="472" spans="1:36" x14ac:dyDescent="0.25">
      <c r="A472" s="130">
        <f t="shared" si="34"/>
        <v>2018</v>
      </c>
      <c r="B472" s="130">
        <f t="shared" si="35"/>
        <v>12</v>
      </c>
      <c r="C472" s="329">
        <v>2.5714695018896698</v>
      </c>
      <c r="D472" s="94">
        <f>AVERAGE(C461:C472)</f>
        <v>2.5470856388751963</v>
      </c>
      <c r="E472" s="133">
        <v>165.68587251979901</v>
      </c>
      <c r="F472" s="133">
        <f>AVERAGE(E461:E472)</f>
        <v>164.17418378644899</v>
      </c>
      <c r="G472" s="133">
        <v>8461.38401898138</v>
      </c>
      <c r="H472" s="133">
        <v>8548.8280594626794</v>
      </c>
      <c r="I472" s="133">
        <f>AVERAGE(H461:H472)</f>
        <v>8499.3414967295921</v>
      </c>
      <c r="J472" s="133">
        <v>851548.54190467205</v>
      </c>
      <c r="K472" s="133">
        <v>45.091653817255903</v>
      </c>
      <c r="L472" s="94">
        <v>18536.376187563201</v>
      </c>
      <c r="M472" s="94">
        <f>AVERAGE(L461:L472)</f>
        <v>18314.904047702934</v>
      </c>
      <c r="N472" s="94">
        <v>340.922503302736</v>
      </c>
      <c r="O472" s="330">
        <v>2.5676337781749901</v>
      </c>
      <c r="P472" s="133">
        <v>946734.79564715701</v>
      </c>
      <c r="Q472" s="133">
        <f>AVERAGE(P461:P472)</f>
        <v>930364.78014355281</v>
      </c>
      <c r="R472" s="378">
        <f>AVERAGE(K461:K472)</f>
        <v>44.581473700535753</v>
      </c>
      <c r="S472" s="133">
        <v>457.15458721550903</v>
      </c>
      <c r="T472" s="94">
        <v>158.53970111956599</v>
      </c>
      <c r="U472" s="133">
        <v>368604.80645980302</v>
      </c>
      <c r="V472" s="133">
        <v>107.058112963146</v>
      </c>
      <c r="W472" s="133">
        <v>255.799135499334</v>
      </c>
      <c r="X472" s="133">
        <v>899188.44370132603</v>
      </c>
      <c r="Y472" s="133">
        <v>8369.50432839532</v>
      </c>
      <c r="Z472" s="94">
        <v>48983.356968259999</v>
      </c>
      <c r="AA472" s="94">
        <v>93.422844968526306</v>
      </c>
      <c r="AB472" s="94">
        <v>126.05050436195999</v>
      </c>
      <c r="AC472" s="94">
        <v>76.627685746855406</v>
      </c>
      <c r="AD472" s="94">
        <v>5.3464719167651502</v>
      </c>
      <c r="AE472" s="133">
        <f>AVERAGE(AD461:AD472)</f>
        <v>5.3906877830874933</v>
      </c>
      <c r="AF472" s="133">
        <f>AVERAGE(X461:X472)</f>
        <v>886707.16645228444</v>
      </c>
      <c r="AG472" s="378">
        <f>AVERAGE(O461:O472)</f>
        <v>2.5254675926442016</v>
      </c>
      <c r="AH472" s="378">
        <f>AVERAGE(S461:S472)</f>
        <v>451.70325426733967</v>
      </c>
      <c r="AI472" s="378">
        <f>AVERAGE(U461:U472)</f>
        <v>360728.1524158846</v>
      </c>
      <c r="AJ472" s="382">
        <f>AVERAGE(G461:G472)</f>
        <v>8396.1065614165072</v>
      </c>
    </row>
    <row r="473" spans="1:36" x14ac:dyDescent="0.25">
      <c r="A473" s="130">
        <f>A461+1</f>
        <v>2019</v>
      </c>
      <c r="B473" s="130">
        <f>B461</f>
        <v>1</v>
      </c>
      <c r="C473" s="329">
        <v>2.5761699999999998</v>
      </c>
      <c r="D473" s="94"/>
      <c r="E473" s="133">
        <v>165.918013950747</v>
      </c>
      <c r="F473" s="133"/>
      <c r="G473" s="133">
        <v>8472.6094694740295</v>
      </c>
      <c r="H473" s="133">
        <v>8557.5370297005302</v>
      </c>
      <c r="I473" s="133"/>
      <c r="J473" s="133">
        <v>854523.437830618</v>
      </c>
      <c r="K473" s="133">
        <v>45.208095452044503</v>
      </c>
      <c r="L473" s="94">
        <v>18576.37</v>
      </c>
      <c r="M473" s="94"/>
      <c r="N473" s="94">
        <v>350.78129999999999</v>
      </c>
      <c r="O473" s="330">
        <v>2.574973</v>
      </c>
      <c r="P473" s="133">
        <v>950253.54535724805</v>
      </c>
      <c r="Q473" s="133"/>
      <c r="R473" s="378"/>
      <c r="S473" s="133">
        <v>457.811892419797</v>
      </c>
      <c r="T473" s="94">
        <v>158.821404113726</v>
      </c>
      <c r="U473" s="133">
        <v>370172.64502060501</v>
      </c>
      <c r="V473" s="133">
        <v>107.209386516807</v>
      </c>
      <c r="W473" s="133">
        <v>256.26788086041103</v>
      </c>
      <c r="X473" s="133">
        <v>901446.15811451594</v>
      </c>
      <c r="Y473" s="133">
        <v>8379.41186544212</v>
      </c>
      <c r="Z473" s="94">
        <v>49144.2846094856</v>
      </c>
      <c r="AA473" s="94">
        <v>93.574294925565994</v>
      </c>
      <c r="AB473" s="94">
        <v>126.361250593272</v>
      </c>
      <c r="AC473" s="94">
        <v>76.570220000000006</v>
      </c>
      <c r="AD473" s="94">
        <v>5.3374677019145098</v>
      </c>
      <c r="AE473" s="133"/>
      <c r="AF473" s="133"/>
      <c r="AG473" s="378"/>
      <c r="AH473" s="378"/>
      <c r="AI473" s="378"/>
      <c r="AJ473" s="382"/>
    </row>
    <row r="474" spans="1:36" x14ac:dyDescent="0.25">
      <c r="A474" s="130">
        <f t="shared" ref="A474:A484" si="36">A462+1</f>
        <v>2019</v>
      </c>
      <c r="B474" s="130">
        <f t="shared" ref="B474:B484" si="37">B462</f>
        <v>2</v>
      </c>
      <c r="C474" s="329">
        <v>2.5803043555678</v>
      </c>
      <c r="D474" s="94"/>
      <c r="E474" s="133">
        <v>166.11910496998701</v>
      </c>
      <c r="F474" s="133"/>
      <c r="G474" s="133">
        <v>8484.0607998274008</v>
      </c>
      <c r="H474" s="133">
        <v>8566.4064132829608</v>
      </c>
      <c r="I474" s="133"/>
      <c r="J474" s="133">
        <v>857384.66054041404</v>
      </c>
      <c r="K474" s="133">
        <v>45.3116902782197</v>
      </c>
      <c r="L474" s="94">
        <v>18617.456856306901</v>
      </c>
      <c r="M474" s="94"/>
      <c r="N474" s="94">
        <v>360.20212264540999</v>
      </c>
      <c r="O474" s="330">
        <v>2.5777607284669402</v>
      </c>
      <c r="P474" s="133">
        <v>953521.87949307403</v>
      </c>
      <c r="Q474" s="133"/>
      <c r="R474" s="378"/>
      <c r="S474" s="133">
        <v>458.35626708979601</v>
      </c>
      <c r="T474" s="94">
        <v>159.07844372835501</v>
      </c>
      <c r="U474" s="133">
        <v>371556.73074674897</v>
      </c>
      <c r="V474" s="133">
        <v>107.363083733926</v>
      </c>
      <c r="W474" s="133">
        <v>256.69390204447302</v>
      </c>
      <c r="X474" s="133">
        <v>903707.37966265401</v>
      </c>
      <c r="Y474" s="133">
        <v>8387.9615180589099</v>
      </c>
      <c r="Z474" s="94">
        <v>49318.112551394799</v>
      </c>
      <c r="AA474" s="94">
        <v>93.712176211801307</v>
      </c>
      <c r="AB474" s="94">
        <v>126.657106235764</v>
      </c>
      <c r="AC474" s="94">
        <v>76.533901717347007</v>
      </c>
      <c r="AD474" s="94">
        <v>5.3212876072404303</v>
      </c>
      <c r="AE474" s="133"/>
      <c r="AF474" s="133"/>
      <c r="AG474" s="378"/>
      <c r="AH474" s="378"/>
      <c r="AI474" s="378"/>
      <c r="AJ474" s="382"/>
    </row>
    <row r="475" spans="1:36" x14ac:dyDescent="0.25">
      <c r="A475" s="130">
        <f t="shared" si="36"/>
        <v>2019</v>
      </c>
      <c r="B475" s="130">
        <f t="shared" si="37"/>
        <v>3</v>
      </c>
      <c r="C475" s="329">
        <v>2.5837126114725599</v>
      </c>
      <c r="D475" s="94"/>
      <c r="E475" s="133">
        <v>166.314190270387</v>
      </c>
      <c r="F475" s="133"/>
      <c r="G475" s="133">
        <v>8494.5390107353505</v>
      </c>
      <c r="H475" s="133">
        <v>8574.3355468088303</v>
      </c>
      <c r="I475" s="133"/>
      <c r="J475" s="133">
        <v>859870.890475241</v>
      </c>
      <c r="K475" s="133">
        <v>45.396074394262499</v>
      </c>
      <c r="L475" s="94">
        <v>18655.260743945601</v>
      </c>
      <c r="M475" s="94"/>
      <c r="N475" s="94">
        <v>367.25840866369498</v>
      </c>
      <c r="O475" s="330">
        <v>2.5777070909128201</v>
      </c>
      <c r="P475" s="133">
        <v>956292.33773085999</v>
      </c>
      <c r="Q475" s="133"/>
      <c r="R475" s="378"/>
      <c r="S475" s="133">
        <v>458.86778220084301</v>
      </c>
      <c r="T475" s="94">
        <v>159.322008014331</v>
      </c>
      <c r="U475" s="133">
        <v>372721.26991841203</v>
      </c>
      <c r="V475" s="133">
        <v>107.513034447206</v>
      </c>
      <c r="W475" s="133">
        <v>257.05703178875302</v>
      </c>
      <c r="X475" s="133">
        <v>905758.045517575</v>
      </c>
      <c r="Y475" s="133">
        <v>8395.5174632154194</v>
      </c>
      <c r="Z475" s="94">
        <v>49482.264946246301</v>
      </c>
      <c r="AA475" s="94">
        <v>93.837806492514204</v>
      </c>
      <c r="AB475" s="94">
        <v>126.929107320724</v>
      </c>
      <c r="AC475" s="94">
        <v>76.517442185439293</v>
      </c>
      <c r="AD475" s="94">
        <v>5.3042928118331103</v>
      </c>
      <c r="AE475" s="133"/>
      <c r="AF475" s="133"/>
      <c r="AG475" s="378"/>
      <c r="AH475" s="378"/>
      <c r="AI475" s="378"/>
      <c r="AJ475" s="382"/>
    </row>
    <row r="476" spans="1:36" x14ac:dyDescent="0.25">
      <c r="A476" s="130">
        <f t="shared" si="36"/>
        <v>2019</v>
      </c>
      <c r="B476" s="130">
        <f t="shared" si="37"/>
        <v>4</v>
      </c>
      <c r="C476" s="329">
        <v>2.5874220000000001</v>
      </c>
      <c r="D476" s="94"/>
      <c r="E476" s="133">
        <v>166.59341910255199</v>
      </c>
      <c r="F476" s="133"/>
      <c r="G476" s="133">
        <v>8506.1426553666606</v>
      </c>
      <c r="H476" s="133">
        <v>8582.7094944299806</v>
      </c>
      <c r="I476" s="133"/>
      <c r="J476" s="133">
        <v>862535.86886410601</v>
      </c>
      <c r="K476" s="133">
        <v>45.484224791973702</v>
      </c>
      <c r="L476" s="94">
        <v>18697.41</v>
      </c>
      <c r="M476" s="94"/>
      <c r="N476" s="94">
        <v>372.6293</v>
      </c>
      <c r="O476" s="330">
        <v>2.577134</v>
      </c>
      <c r="P476" s="133">
        <v>959252.925008249</v>
      </c>
      <c r="Q476" s="133"/>
      <c r="R476" s="378"/>
      <c r="S476" s="133">
        <v>459.60845031713899</v>
      </c>
      <c r="T476" s="94">
        <v>159.640675098694</v>
      </c>
      <c r="U476" s="133">
        <v>374041.183626746</v>
      </c>
      <c r="V476" s="133">
        <v>107.703327702632</v>
      </c>
      <c r="W476" s="133">
        <v>257.46143844086902</v>
      </c>
      <c r="X476" s="133">
        <v>908044.81580934499</v>
      </c>
      <c r="Y476" s="133">
        <v>8405.18470613713</v>
      </c>
      <c r="Z476" s="94">
        <v>49664.878334494701</v>
      </c>
      <c r="AA476" s="94">
        <v>93.997349448777896</v>
      </c>
      <c r="AB476" s="94">
        <v>127.26111903947</v>
      </c>
      <c r="AC476" s="94">
        <v>76.512550000000005</v>
      </c>
      <c r="AD476" s="94">
        <v>5.2888470972732398</v>
      </c>
      <c r="AE476" s="133"/>
      <c r="AF476" s="133"/>
      <c r="AG476" s="378"/>
      <c r="AH476" s="378"/>
      <c r="AI476" s="378"/>
      <c r="AJ476" s="382"/>
    </row>
    <row r="477" spans="1:36" x14ac:dyDescent="0.25">
      <c r="A477" s="130">
        <f t="shared" si="36"/>
        <v>2019</v>
      </c>
      <c r="B477" s="130">
        <f t="shared" si="37"/>
        <v>5</v>
      </c>
      <c r="C477" s="329">
        <v>2.59117148376184</v>
      </c>
      <c r="D477" s="94"/>
      <c r="E477" s="133">
        <v>166.95810787469799</v>
      </c>
      <c r="F477" s="133"/>
      <c r="G477" s="133">
        <v>8517.2615853947009</v>
      </c>
      <c r="H477" s="133">
        <v>8590.2251064446791</v>
      </c>
      <c r="I477" s="133"/>
      <c r="J477" s="133">
        <v>865050.97824361897</v>
      </c>
      <c r="K477" s="133">
        <v>45.568139527763698</v>
      </c>
      <c r="L477" s="94">
        <v>18738.150154183801</v>
      </c>
      <c r="M477" s="94"/>
      <c r="N477" s="94">
        <v>374.64045887944098</v>
      </c>
      <c r="O477" s="330">
        <v>2.57786043707811</v>
      </c>
      <c r="P477" s="133">
        <v>962086.17197145498</v>
      </c>
      <c r="Q477" s="133"/>
      <c r="R477" s="378"/>
      <c r="S477" s="133">
        <v>460.594356007383</v>
      </c>
      <c r="T477" s="94">
        <v>160.021901777925</v>
      </c>
      <c r="U477" s="133">
        <v>375440.46250124398</v>
      </c>
      <c r="V477" s="133">
        <v>107.918586814504</v>
      </c>
      <c r="W477" s="133">
        <v>257.87510412512501</v>
      </c>
      <c r="X477" s="133">
        <v>910279.02540967497</v>
      </c>
      <c r="Y477" s="133">
        <v>8416.8105343987409</v>
      </c>
      <c r="Z477" s="94">
        <v>49836.794690114897</v>
      </c>
      <c r="AA477" s="94">
        <v>94.185182153727396</v>
      </c>
      <c r="AB477" s="94">
        <v>127.629903839354</v>
      </c>
      <c r="AC477" s="94">
        <v>76.517126350080602</v>
      </c>
      <c r="AD477" s="94">
        <v>5.2813327053827503</v>
      </c>
      <c r="AE477" s="133"/>
      <c r="AF477" s="133"/>
      <c r="AG477" s="378"/>
      <c r="AH477" s="378"/>
      <c r="AI477" s="378"/>
      <c r="AJ477" s="382"/>
    </row>
    <row r="478" spans="1:36" x14ac:dyDescent="0.25">
      <c r="A478" s="130">
        <f t="shared" si="36"/>
        <v>2019</v>
      </c>
      <c r="B478" s="130">
        <f t="shared" si="37"/>
        <v>6</v>
      </c>
      <c r="C478" s="329">
        <v>2.5951513880579902</v>
      </c>
      <c r="D478" s="94"/>
      <c r="E478" s="133">
        <v>167.394789677495</v>
      </c>
      <c r="F478" s="133"/>
      <c r="G478" s="133">
        <v>8528.6531012971991</v>
      </c>
      <c r="H478" s="133">
        <v>8597.7321969888108</v>
      </c>
      <c r="I478" s="133"/>
      <c r="J478" s="133">
        <v>867622.20809885999</v>
      </c>
      <c r="K478" s="133">
        <v>45.653474038571701</v>
      </c>
      <c r="L478" s="94">
        <v>18780.3543517328</v>
      </c>
      <c r="M478" s="94"/>
      <c r="N478" s="94">
        <v>372.97499642560302</v>
      </c>
      <c r="O478" s="330">
        <v>2.5796577022857199</v>
      </c>
      <c r="P478" s="133">
        <v>964982.34399413201</v>
      </c>
      <c r="Q478" s="133"/>
      <c r="R478" s="378"/>
      <c r="S478" s="133">
        <v>461.75269731421099</v>
      </c>
      <c r="T478" s="94">
        <v>160.464434416085</v>
      </c>
      <c r="U478" s="133">
        <v>376970.13136113097</v>
      </c>
      <c r="V478" s="133">
        <v>108.159015244553</v>
      </c>
      <c r="W478" s="133">
        <v>258.32065490882297</v>
      </c>
      <c r="X478" s="133">
        <v>912604.72412583895</v>
      </c>
      <c r="Y478" s="133">
        <v>8430.0587258236792</v>
      </c>
      <c r="Z478" s="94">
        <v>50008.895477041602</v>
      </c>
      <c r="AA478" s="94">
        <v>94.401767839843899</v>
      </c>
      <c r="AB478" s="94">
        <v>128.04056828969999</v>
      </c>
      <c r="AC478" s="94">
        <v>76.530107290031907</v>
      </c>
      <c r="AD478" s="94">
        <v>5.2775524136100396</v>
      </c>
      <c r="AE478" s="133"/>
      <c r="AF478" s="133"/>
      <c r="AG478" s="378"/>
      <c r="AH478" s="378"/>
      <c r="AI478" s="378"/>
      <c r="AJ478" s="382"/>
    </row>
    <row r="479" spans="1:36" x14ac:dyDescent="0.25">
      <c r="A479" s="130">
        <f t="shared" si="36"/>
        <v>2019</v>
      </c>
      <c r="B479" s="130">
        <f t="shared" si="37"/>
        <v>7</v>
      </c>
      <c r="C479" s="329">
        <v>2.5989740000000001</v>
      </c>
      <c r="D479" s="94"/>
      <c r="E479" s="133">
        <v>167.82155020960599</v>
      </c>
      <c r="F479" s="133"/>
      <c r="G479" s="133">
        <v>8539.6314723917003</v>
      </c>
      <c r="H479" s="133">
        <v>8605.2149167595308</v>
      </c>
      <c r="I479" s="133"/>
      <c r="J479" s="133">
        <v>870123.54230680899</v>
      </c>
      <c r="K479" s="133">
        <v>45.7337703212213</v>
      </c>
      <c r="L479" s="94">
        <v>18821.580000000002</v>
      </c>
      <c r="M479" s="94"/>
      <c r="N479" s="94">
        <v>367.39359999999999</v>
      </c>
      <c r="O479" s="330">
        <v>2.5816020000000002</v>
      </c>
      <c r="P479" s="133">
        <v>967736.46864371805</v>
      </c>
      <c r="Q479" s="133"/>
      <c r="R479" s="378"/>
      <c r="S479" s="133">
        <v>462.81688366081102</v>
      </c>
      <c r="T479" s="94">
        <v>160.90131413996599</v>
      </c>
      <c r="U479" s="133">
        <v>378456.48297469597</v>
      </c>
      <c r="V479" s="133">
        <v>108.390262088599</v>
      </c>
      <c r="W479" s="133">
        <v>258.75811738783102</v>
      </c>
      <c r="X479" s="133">
        <v>914864.69857004599</v>
      </c>
      <c r="Y479" s="133">
        <v>8442.4804300859396</v>
      </c>
      <c r="Z479" s="94">
        <v>50170.879318736697</v>
      </c>
      <c r="AA479" s="94">
        <v>94.615182684996697</v>
      </c>
      <c r="AB479" s="94">
        <v>128.438772552861</v>
      </c>
      <c r="AC479" s="94">
        <v>76.550070000000005</v>
      </c>
      <c r="AD479" s="94">
        <v>5.2722255555113202</v>
      </c>
      <c r="AE479" s="133"/>
      <c r="AF479" s="133"/>
      <c r="AG479" s="378"/>
      <c r="AH479" s="378"/>
      <c r="AI479" s="378"/>
      <c r="AJ479" s="382"/>
    </row>
    <row r="480" spans="1:36" x14ac:dyDescent="0.25">
      <c r="A480" s="130">
        <f t="shared" si="36"/>
        <v>2019</v>
      </c>
      <c r="B480" s="130">
        <f t="shared" si="37"/>
        <v>8</v>
      </c>
      <c r="C480" s="329">
        <v>2.6028321941149102</v>
      </c>
      <c r="D480" s="94"/>
      <c r="E480" s="133">
        <v>168.21891976503099</v>
      </c>
      <c r="F480" s="133"/>
      <c r="G480" s="133">
        <v>8550.9712571665896</v>
      </c>
      <c r="H480" s="133">
        <v>8613.3710193674196</v>
      </c>
      <c r="I480" s="133"/>
      <c r="J480" s="133">
        <v>872723.11829180003</v>
      </c>
      <c r="K480" s="133">
        <v>45.813322873440001</v>
      </c>
      <c r="L480" s="94">
        <v>18864.514996999998</v>
      </c>
      <c r="M480" s="94"/>
      <c r="N480" s="94">
        <v>357.98717123978997</v>
      </c>
      <c r="O480" s="330">
        <v>2.5834254240834902</v>
      </c>
      <c r="P480" s="133">
        <v>970511.53519238695</v>
      </c>
      <c r="Q480" s="133"/>
      <c r="R480" s="378"/>
      <c r="S480" s="133">
        <v>463.71450172811899</v>
      </c>
      <c r="T480" s="94">
        <v>161.32435366804901</v>
      </c>
      <c r="U480" s="133">
        <v>379935.30710033298</v>
      </c>
      <c r="V480" s="133">
        <v>108.61356814448099</v>
      </c>
      <c r="W480" s="133">
        <v>259.20841678246501</v>
      </c>
      <c r="X480" s="133">
        <v>917197.81418040802</v>
      </c>
      <c r="Y480" s="133">
        <v>8453.7852829311596</v>
      </c>
      <c r="Z480" s="94">
        <v>50335.576383736799</v>
      </c>
      <c r="AA480" s="94">
        <v>94.824217054116701</v>
      </c>
      <c r="AB480" s="94">
        <v>128.830114712984</v>
      </c>
      <c r="AC480" s="94">
        <v>76.575347578458107</v>
      </c>
      <c r="AD480" s="94">
        <v>5.2610932945278304</v>
      </c>
      <c r="AE480" s="133"/>
      <c r="AF480" s="133"/>
      <c r="AG480" s="378"/>
      <c r="AH480" s="378"/>
      <c r="AI480" s="378"/>
      <c r="AJ480" s="382"/>
    </row>
    <row r="481" spans="1:36" x14ac:dyDescent="0.25">
      <c r="A481" s="130">
        <f t="shared" si="36"/>
        <v>2019</v>
      </c>
      <c r="B481" s="130">
        <f t="shared" si="37"/>
        <v>9</v>
      </c>
      <c r="C481" s="329">
        <v>2.60683093029238</v>
      </c>
      <c r="D481" s="94"/>
      <c r="E481" s="133">
        <v>168.55587238704399</v>
      </c>
      <c r="F481" s="133"/>
      <c r="G481" s="133">
        <v>8562.3151378989896</v>
      </c>
      <c r="H481" s="133">
        <v>8621.0076854687795</v>
      </c>
      <c r="I481" s="133"/>
      <c r="J481" s="133">
        <v>875179.448354644</v>
      </c>
      <c r="K481" s="133">
        <v>45.888071346845202</v>
      </c>
      <c r="L481" s="94">
        <v>18906.327714331401</v>
      </c>
      <c r="M481" s="94"/>
      <c r="N481" s="94">
        <v>348.626640035869</v>
      </c>
      <c r="O481" s="330">
        <v>2.5864271149596401</v>
      </c>
      <c r="P481" s="133">
        <v>973186.92989987403</v>
      </c>
      <c r="Q481" s="133"/>
      <c r="R481" s="378"/>
      <c r="S481" s="133">
        <v>464.48748086366498</v>
      </c>
      <c r="T481" s="94">
        <v>161.691757050402</v>
      </c>
      <c r="U481" s="133">
        <v>381351.57512687199</v>
      </c>
      <c r="V481" s="133">
        <v>108.82840264794901</v>
      </c>
      <c r="W481" s="133">
        <v>259.66241801160902</v>
      </c>
      <c r="X481" s="133">
        <v>919499.60743877303</v>
      </c>
      <c r="Y481" s="133">
        <v>8464.5669457441709</v>
      </c>
      <c r="Z481" s="94">
        <v>50504.342626931</v>
      </c>
      <c r="AA481" s="94">
        <v>95.019031408844</v>
      </c>
      <c r="AB481" s="94">
        <v>129.21199544496099</v>
      </c>
      <c r="AC481" s="94">
        <v>76.592837163777503</v>
      </c>
      <c r="AD481" s="94">
        <v>5.2476829018567503</v>
      </c>
      <c r="AE481" s="133"/>
      <c r="AF481" s="133"/>
      <c r="AG481" s="378"/>
      <c r="AH481" s="378"/>
      <c r="AI481" s="378"/>
      <c r="AJ481" s="382"/>
    </row>
    <row r="482" spans="1:36" x14ac:dyDescent="0.25">
      <c r="A482" s="130">
        <f t="shared" si="36"/>
        <v>2019</v>
      </c>
      <c r="B482" s="130">
        <f t="shared" si="37"/>
        <v>10</v>
      </c>
      <c r="C482" s="329">
        <v>2.6111249999999999</v>
      </c>
      <c r="D482" s="94"/>
      <c r="E482" s="133">
        <v>168.816567149034</v>
      </c>
      <c r="F482" s="133"/>
      <c r="G482" s="133">
        <v>8573.2973535295805</v>
      </c>
      <c r="H482" s="133">
        <v>8626.7352867258996</v>
      </c>
      <c r="I482" s="133"/>
      <c r="J482" s="133">
        <v>877232.88219327002</v>
      </c>
      <c r="K482" s="133">
        <v>45.954512752571397</v>
      </c>
      <c r="L482" s="94">
        <v>18944.009999999998</v>
      </c>
      <c r="M482" s="94"/>
      <c r="N482" s="94">
        <v>343.92500000000001</v>
      </c>
      <c r="O482" s="330">
        <v>2.5921599999999998</v>
      </c>
      <c r="P482" s="133">
        <v>975653.26765921898</v>
      </c>
      <c r="Q482" s="133"/>
      <c r="R482" s="378"/>
      <c r="S482" s="133">
        <v>465.245429869063</v>
      </c>
      <c r="T482" s="94">
        <v>161.971398039007</v>
      </c>
      <c r="U482" s="133">
        <v>382671.92421806202</v>
      </c>
      <c r="V482" s="133">
        <v>109.040308962439</v>
      </c>
      <c r="W482" s="133">
        <v>260.11367615042599</v>
      </c>
      <c r="X482" s="133">
        <v>921665.71682236402</v>
      </c>
      <c r="Y482" s="133">
        <v>8475.9816978081708</v>
      </c>
      <c r="Z482" s="94">
        <v>50679.0948769846</v>
      </c>
      <c r="AA482" s="94">
        <v>95.194611089811403</v>
      </c>
      <c r="AB482" s="94">
        <v>129.59040458438099</v>
      </c>
      <c r="AC482" s="94">
        <v>76.588269999999994</v>
      </c>
      <c r="AD482" s="94">
        <v>5.2375059790334904</v>
      </c>
      <c r="AE482" s="133"/>
      <c r="AF482" s="133"/>
      <c r="AG482" s="378"/>
      <c r="AH482" s="378"/>
      <c r="AI482" s="378"/>
      <c r="AJ482" s="382"/>
    </row>
    <row r="483" spans="1:36" x14ac:dyDescent="0.25">
      <c r="A483" s="130">
        <f t="shared" si="36"/>
        <v>2019</v>
      </c>
      <c r="B483" s="130">
        <f t="shared" si="37"/>
        <v>11</v>
      </c>
      <c r="C483" s="329">
        <v>2.6161692148019702</v>
      </c>
      <c r="D483" s="94"/>
      <c r="E483" s="133">
        <v>169.01558446708501</v>
      </c>
      <c r="F483" s="133"/>
      <c r="G483" s="133">
        <v>8584.6640496677301</v>
      </c>
      <c r="H483" s="133">
        <v>8630.4974694716693</v>
      </c>
      <c r="I483" s="133"/>
      <c r="J483" s="133">
        <v>878931.65969201096</v>
      </c>
      <c r="K483" s="133">
        <v>46.017401880867801</v>
      </c>
      <c r="L483" s="94">
        <v>18979.2547320427</v>
      </c>
      <c r="M483" s="94"/>
      <c r="N483" s="94">
        <v>346.69812044710699</v>
      </c>
      <c r="O483" s="330">
        <v>2.6019124039169599</v>
      </c>
      <c r="P483" s="133">
        <v>978082.63247093302</v>
      </c>
      <c r="Q483" s="133"/>
      <c r="R483" s="378"/>
      <c r="S483" s="133">
        <v>466.12502317613701</v>
      </c>
      <c r="T483" s="94">
        <v>162.169549953792</v>
      </c>
      <c r="U483" s="133">
        <v>384003.21835136903</v>
      </c>
      <c r="V483" s="133">
        <v>109.272488686854</v>
      </c>
      <c r="W483" s="133">
        <v>260.59612253392299</v>
      </c>
      <c r="X483" s="133">
        <v>923829.64972838096</v>
      </c>
      <c r="Y483" s="133">
        <v>8489.5954830250703</v>
      </c>
      <c r="Z483" s="94">
        <v>50875.077425431198</v>
      </c>
      <c r="AA483" s="94">
        <v>95.364420502894504</v>
      </c>
      <c r="AB483" s="94">
        <v>130.004656890798</v>
      </c>
      <c r="AC483" s="94">
        <v>76.553015596083995</v>
      </c>
      <c r="AD483" s="94">
        <v>5.2330790691031197</v>
      </c>
      <c r="AE483" s="133"/>
      <c r="AF483" s="133"/>
      <c r="AG483" s="378"/>
      <c r="AH483" s="378"/>
      <c r="AI483" s="378"/>
      <c r="AJ483" s="382"/>
    </row>
    <row r="484" spans="1:36" x14ac:dyDescent="0.25">
      <c r="A484" s="130">
        <f t="shared" si="36"/>
        <v>2019</v>
      </c>
      <c r="B484" s="130">
        <f t="shared" si="37"/>
        <v>12</v>
      </c>
      <c r="C484" s="329">
        <v>2.6213088769833099</v>
      </c>
      <c r="D484" s="94">
        <f>AVERAGE(C473:C484)</f>
        <v>2.5975976712543969</v>
      </c>
      <c r="E484" s="133">
        <v>169.15725310372801</v>
      </c>
      <c r="F484" s="133">
        <f>AVERAGE(E473:E484)</f>
        <v>167.57361441061616</v>
      </c>
      <c r="G484" s="133">
        <v>8595.7460402741908</v>
      </c>
      <c r="H484" s="133">
        <v>8634.4972691416497</v>
      </c>
      <c r="I484" s="133">
        <f>AVERAGE(H473:H484)</f>
        <v>8600.022452882562</v>
      </c>
      <c r="J484" s="133">
        <v>880472.05962839699</v>
      </c>
      <c r="K484" s="133">
        <v>46.079294627679801</v>
      </c>
      <c r="L484" s="94">
        <v>19012.547278514401</v>
      </c>
      <c r="M484" s="94">
        <f>AVERAGE(L473:L484)</f>
        <v>18799.436402338131</v>
      </c>
      <c r="N484" s="94">
        <v>354.81498802084599</v>
      </c>
      <c r="O484" s="330">
        <v>2.6127293694647</v>
      </c>
      <c r="P484" s="133">
        <v>980461.42607689498</v>
      </c>
      <c r="Q484" s="133">
        <f>AVERAGE(P473:P484)</f>
        <v>966001.78862483706</v>
      </c>
      <c r="R484" s="378">
        <f>AVERAGE(K473:K484)</f>
        <v>45.675672690455109</v>
      </c>
      <c r="S484" s="133">
        <v>466.977878480051</v>
      </c>
      <c r="T484" s="94">
        <v>162.30381922897999</v>
      </c>
      <c r="U484" s="133">
        <v>385311.88853308</v>
      </c>
      <c r="V484" s="133">
        <v>109.505994840951</v>
      </c>
      <c r="W484" s="133">
        <v>261.06439320473203</v>
      </c>
      <c r="X484" s="133">
        <v>925922.46240582701</v>
      </c>
      <c r="Y484" s="133">
        <v>8502.6049412010598</v>
      </c>
      <c r="Z484" s="94">
        <v>51067.385813794601</v>
      </c>
      <c r="AA484" s="94">
        <v>95.523475099513306</v>
      </c>
      <c r="AB484" s="94">
        <v>130.42525152216501</v>
      </c>
      <c r="AC484" s="94">
        <v>76.504559038998707</v>
      </c>
      <c r="AD484" s="94">
        <v>5.2305145644523297</v>
      </c>
      <c r="AE484" s="133">
        <f>AVERAGE(AD473:AD484)</f>
        <v>5.2744068084782434</v>
      </c>
      <c r="AF484" s="133">
        <f>AVERAGE(X473:X484)</f>
        <v>913735.00814878335</v>
      </c>
      <c r="AG484" s="378">
        <f>AVERAGE(O473:O484)</f>
        <v>2.5852791059306983</v>
      </c>
      <c r="AH484" s="378">
        <f>AVERAGE(S473:S484)</f>
        <v>462.19655359391794</v>
      </c>
      <c r="AI484" s="378">
        <f>AVERAGE(U473:U484)</f>
        <v>377719.4016232749</v>
      </c>
      <c r="AJ484" s="382">
        <f>AVERAGE(G473:G484)</f>
        <v>8534.1576610853426</v>
      </c>
    </row>
    <row r="485" spans="1:36" x14ac:dyDescent="0.25">
      <c r="A485" s="130">
        <f>A473+1</f>
        <v>2020</v>
      </c>
      <c r="B485" s="130">
        <f>B473</f>
        <v>1</v>
      </c>
      <c r="C485" s="329">
        <v>2.6264180000000001</v>
      </c>
      <c r="D485" s="94"/>
      <c r="E485" s="133">
        <v>169.273996522332</v>
      </c>
      <c r="F485" s="133"/>
      <c r="G485" s="133">
        <v>8607.3620353845599</v>
      </c>
      <c r="H485" s="133">
        <v>8642.2843932301203</v>
      </c>
      <c r="I485" s="133"/>
      <c r="J485" s="133">
        <v>882375.60238749499</v>
      </c>
      <c r="K485" s="133">
        <v>46.152827155619498</v>
      </c>
      <c r="L485" s="94">
        <v>19049.89</v>
      </c>
      <c r="M485" s="94"/>
      <c r="N485" s="94">
        <v>365.52030000000002</v>
      </c>
      <c r="O485" s="330">
        <v>2.6220910000000002</v>
      </c>
      <c r="P485" s="133">
        <v>983132.27093816199</v>
      </c>
      <c r="Q485" s="133"/>
      <c r="R485" s="378"/>
      <c r="S485" s="133">
        <v>467.720889176311</v>
      </c>
      <c r="T485" s="94">
        <v>162.42563578584</v>
      </c>
      <c r="U485" s="133">
        <v>386748.55007873598</v>
      </c>
      <c r="V485" s="133">
        <v>109.749034392079</v>
      </c>
      <c r="W485" s="133">
        <v>261.53027804426102</v>
      </c>
      <c r="X485" s="133">
        <v>928178.10416498</v>
      </c>
      <c r="Y485" s="133">
        <v>8513.1813899660592</v>
      </c>
      <c r="Z485" s="94">
        <v>51252.042967910798</v>
      </c>
      <c r="AA485" s="94">
        <v>95.689705514668205</v>
      </c>
      <c r="AB485" s="94">
        <v>130.873197904189</v>
      </c>
      <c r="AC485" s="94">
        <v>76.461449999999999</v>
      </c>
      <c r="AD485" s="94">
        <v>5.2234443761229503</v>
      </c>
      <c r="AE485" s="133"/>
      <c r="AF485" s="133"/>
      <c r="AG485" s="378"/>
      <c r="AH485" s="378"/>
      <c r="AI485" s="378"/>
      <c r="AJ485" s="382"/>
    </row>
    <row r="486" spans="1:36" x14ac:dyDescent="0.25">
      <c r="A486" s="130">
        <f t="shared" ref="A486:A508" si="38">A474+1</f>
        <v>2020</v>
      </c>
      <c r="B486" s="130">
        <f t="shared" ref="B486:B508" si="39">B474</f>
        <v>2</v>
      </c>
      <c r="C486" s="329">
        <v>2.6309803296719698</v>
      </c>
      <c r="D486" s="94"/>
      <c r="E486" s="133">
        <v>169.38172792999501</v>
      </c>
      <c r="F486" s="133"/>
      <c r="G486" s="133">
        <v>8619.1855954982093</v>
      </c>
      <c r="H486" s="133">
        <v>8655.6985597776202</v>
      </c>
      <c r="I486" s="133"/>
      <c r="J486" s="133">
        <v>884882.07183545502</v>
      </c>
      <c r="K486" s="133">
        <v>46.2411649224127</v>
      </c>
      <c r="L486" s="94">
        <v>19092.7416526692</v>
      </c>
      <c r="M486" s="94"/>
      <c r="N486" s="94">
        <v>375.65455912010702</v>
      </c>
      <c r="O486" s="330">
        <v>2.6273060588956501</v>
      </c>
      <c r="P486" s="133">
        <v>986129.26895899198</v>
      </c>
      <c r="Q486" s="133"/>
      <c r="R486" s="378"/>
      <c r="S486" s="133">
        <v>468.22049752350301</v>
      </c>
      <c r="T486" s="94">
        <v>162.564714702092</v>
      </c>
      <c r="U486" s="133">
        <v>388306.15042284899</v>
      </c>
      <c r="V486" s="133">
        <v>109.988399708393</v>
      </c>
      <c r="W486" s="133">
        <v>261.96329205660402</v>
      </c>
      <c r="X486" s="133">
        <v>930586.78260577598</v>
      </c>
      <c r="Y486" s="133">
        <v>8519.27840236669</v>
      </c>
      <c r="Z486" s="94">
        <v>51412.036833367099</v>
      </c>
      <c r="AA486" s="94">
        <v>95.8629037898408</v>
      </c>
      <c r="AB486" s="94">
        <v>131.329208345643</v>
      </c>
      <c r="AC486" s="94">
        <v>76.441848550577106</v>
      </c>
      <c r="AD486" s="94">
        <v>5.2075202955726398</v>
      </c>
      <c r="AE486" s="133"/>
      <c r="AF486" s="133"/>
      <c r="AG486" s="378"/>
      <c r="AH486" s="378"/>
      <c r="AI486" s="378"/>
      <c r="AJ486" s="382"/>
    </row>
    <row r="487" spans="1:36" x14ac:dyDescent="0.25">
      <c r="A487" s="130">
        <f t="shared" si="38"/>
        <v>2020</v>
      </c>
      <c r="B487" s="130">
        <f t="shared" si="39"/>
        <v>3</v>
      </c>
      <c r="C487" s="329">
        <v>2.6349207235496501</v>
      </c>
      <c r="D487" s="94"/>
      <c r="E487" s="133">
        <v>169.485412811142</v>
      </c>
      <c r="F487" s="133"/>
      <c r="G487" s="133">
        <v>8630.3263682884299</v>
      </c>
      <c r="H487" s="133">
        <v>8670.0512976918308</v>
      </c>
      <c r="I487" s="133"/>
      <c r="J487" s="133">
        <v>887537.93809495098</v>
      </c>
      <c r="K487" s="133">
        <v>46.329174405841201</v>
      </c>
      <c r="L487" s="94">
        <v>19135.417937596801</v>
      </c>
      <c r="M487" s="94"/>
      <c r="N487" s="94">
        <v>383.485451885305</v>
      </c>
      <c r="O487" s="330">
        <v>2.6298609187594102</v>
      </c>
      <c r="P487" s="133">
        <v>989055.48847895698</v>
      </c>
      <c r="Q487" s="133"/>
      <c r="R487" s="378"/>
      <c r="S487" s="133">
        <v>468.51385567249997</v>
      </c>
      <c r="T487" s="94">
        <v>162.71071585921399</v>
      </c>
      <c r="U487" s="133">
        <v>389801.55921552802</v>
      </c>
      <c r="V487" s="133">
        <v>110.211239872243</v>
      </c>
      <c r="W487" s="133">
        <v>262.34370823370602</v>
      </c>
      <c r="X487" s="133">
        <v>932899.03614167997</v>
      </c>
      <c r="Y487" s="133">
        <v>8523.6517990734101</v>
      </c>
      <c r="Z487" s="94">
        <v>51553.6451916273</v>
      </c>
      <c r="AA487" s="94">
        <v>96.027392031771498</v>
      </c>
      <c r="AB487" s="94">
        <v>131.764016582301</v>
      </c>
      <c r="AC487" s="94">
        <v>76.439452532893</v>
      </c>
      <c r="AD487" s="94">
        <v>5.1875115618912098</v>
      </c>
      <c r="AE487" s="133"/>
      <c r="AF487" s="133"/>
      <c r="AG487" s="378"/>
      <c r="AH487" s="378"/>
      <c r="AI487" s="378"/>
      <c r="AJ487" s="382"/>
    </row>
    <row r="488" spans="1:36" x14ac:dyDescent="0.25">
      <c r="A488" s="130">
        <f t="shared" si="38"/>
        <v>2020</v>
      </c>
      <c r="B488" s="130">
        <f t="shared" si="39"/>
        <v>4</v>
      </c>
      <c r="C488" s="329">
        <v>2.6390920000000002</v>
      </c>
      <c r="D488" s="94"/>
      <c r="E488" s="133">
        <v>169.609015980099</v>
      </c>
      <c r="F488" s="133"/>
      <c r="G488" s="133">
        <v>8642.1660468766604</v>
      </c>
      <c r="H488" s="133">
        <v>8682.4273805375105</v>
      </c>
      <c r="I488" s="133"/>
      <c r="J488" s="133">
        <v>890323.44176392199</v>
      </c>
      <c r="K488" s="133">
        <v>46.416946014885703</v>
      </c>
      <c r="L488" s="94">
        <v>19179.96</v>
      </c>
      <c r="M488" s="94"/>
      <c r="N488" s="94">
        <v>389.29230000000001</v>
      </c>
      <c r="O488" s="330">
        <v>2.6325980000000002</v>
      </c>
      <c r="P488" s="133">
        <v>992055.286195077</v>
      </c>
      <c r="Q488" s="133"/>
      <c r="R488" s="378"/>
      <c r="S488" s="133">
        <v>468.72908369666499</v>
      </c>
      <c r="T488" s="94">
        <v>162.875637215334</v>
      </c>
      <c r="U488" s="133">
        <v>391336.662128027</v>
      </c>
      <c r="V488" s="133">
        <v>110.452652872358</v>
      </c>
      <c r="W488" s="133">
        <v>262.73444506035003</v>
      </c>
      <c r="X488" s="133">
        <v>935312.41375001695</v>
      </c>
      <c r="Y488" s="133">
        <v>8530.9542519064507</v>
      </c>
      <c r="Z488" s="94">
        <v>51718.134076085298</v>
      </c>
      <c r="AA488" s="94">
        <v>96.199442099358095</v>
      </c>
      <c r="AB488" s="94">
        <v>132.24018232775401</v>
      </c>
      <c r="AC488" s="94">
        <v>76.442700000000002</v>
      </c>
      <c r="AD488" s="94">
        <v>5.1656370516562502</v>
      </c>
      <c r="AE488" s="133"/>
      <c r="AF488" s="133"/>
      <c r="AG488" s="378"/>
      <c r="AH488" s="378"/>
      <c r="AI488" s="378"/>
      <c r="AJ488" s="382"/>
    </row>
    <row r="489" spans="1:36" x14ac:dyDescent="0.25">
      <c r="A489" s="130">
        <f t="shared" si="38"/>
        <v>2020</v>
      </c>
      <c r="B489" s="130">
        <f t="shared" si="39"/>
        <v>5</v>
      </c>
      <c r="C489" s="329">
        <v>2.6433233749483098</v>
      </c>
      <c r="D489" s="94"/>
      <c r="E489" s="133">
        <v>169.733272456691</v>
      </c>
      <c r="F489" s="133"/>
      <c r="G489" s="133">
        <v>8653.4479634794407</v>
      </c>
      <c r="H489" s="133">
        <v>8688.0684685554006</v>
      </c>
      <c r="I489" s="133"/>
      <c r="J489" s="133">
        <v>892690.57177045895</v>
      </c>
      <c r="K489" s="133">
        <v>46.487304249318498</v>
      </c>
      <c r="L489" s="94">
        <v>19219.254680897699</v>
      </c>
      <c r="M489" s="94"/>
      <c r="N489" s="94">
        <v>391.67675246461602</v>
      </c>
      <c r="O489" s="330">
        <v>2.6371243658808199</v>
      </c>
      <c r="P489" s="133">
        <v>994651.39612114895</v>
      </c>
      <c r="Q489" s="133"/>
      <c r="R489" s="378"/>
      <c r="S489" s="133">
        <v>468.90557506986801</v>
      </c>
      <c r="T489" s="94">
        <v>163.02229999903699</v>
      </c>
      <c r="U489" s="133">
        <v>392692.06072424998</v>
      </c>
      <c r="V489" s="133">
        <v>110.692058040752</v>
      </c>
      <c r="W489" s="133">
        <v>263.10702880639502</v>
      </c>
      <c r="X489" s="133">
        <v>937507.26742761605</v>
      </c>
      <c r="Y489" s="133">
        <v>8543.4292293287308</v>
      </c>
      <c r="Z489" s="94">
        <v>51905.560710703598</v>
      </c>
      <c r="AA489" s="94">
        <v>96.357903826073098</v>
      </c>
      <c r="AB489" s="94">
        <v>132.71286033331401</v>
      </c>
      <c r="AC489" s="94">
        <v>76.4428773690599</v>
      </c>
      <c r="AD489" s="94">
        <v>5.1480164794554799</v>
      </c>
      <c r="AE489" s="133"/>
      <c r="AF489" s="133"/>
      <c r="AG489" s="378"/>
      <c r="AH489" s="378"/>
      <c r="AI489" s="378"/>
      <c r="AJ489" s="382"/>
    </row>
    <row r="490" spans="1:36" x14ac:dyDescent="0.25">
      <c r="A490" s="130">
        <f t="shared" si="38"/>
        <v>2020</v>
      </c>
      <c r="B490" s="130">
        <f t="shared" si="39"/>
        <v>6</v>
      </c>
      <c r="C490" s="329">
        <v>2.6478617985675799</v>
      </c>
      <c r="D490" s="94"/>
      <c r="E490" s="133">
        <v>169.78388617511399</v>
      </c>
      <c r="F490" s="133"/>
      <c r="G490" s="133">
        <v>8664.9959609642392</v>
      </c>
      <c r="H490" s="133">
        <v>8689.5067536730403</v>
      </c>
      <c r="I490" s="133"/>
      <c r="J490" s="133">
        <v>894933.38846153603</v>
      </c>
      <c r="K490" s="133">
        <v>46.550433594365103</v>
      </c>
      <c r="L490" s="94">
        <v>19257.262070782999</v>
      </c>
      <c r="M490" s="94"/>
      <c r="N490" s="94">
        <v>390.33192058767997</v>
      </c>
      <c r="O490" s="330">
        <v>2.64335719951749</v>
      </c>
      <c r="P490" s="133">
        <v>997132.31744454603</v>
      </c>
      <c r="Q490" s="133"/>
      <c r="R490" s="378"/>
      <c r="S490" s="133">
        <v>469.03671603259897</v>
      </c>
      <c r="T490" s="94">
        <v>163.07881715071699</v>
      </c>
      <c r="U490" s="133">
        <v>394031.29843143403</v>
      </c>
      <c r="V490" s="133">
        <v>110.941263217479</v>
      </c>
      <c r="W490" s="133">
        <v>263.49673619107898</v>
      </c>
      <c r="X490" s="133">
        <v>939691.20624657604</v>
      </c>
      <c r="Y490" s="133">
        <v>8560.1040092930998</v>
      </c>
      <c r="Z490" s="94">
        <v>52119.747444126297</v>
      </c>
      <c r="AA490" s="94">
        <v>96.517032336089301</v>
      </c>
      <c r="AB490" s="94">
        <v>133.206440989199</v>
      </c>
      <c r="AC490" s="94">
        <v>76.440459394207707</v>
      </c>
      <c r="AD490" s="94">
        <v>5.1342230349298497</v>
      </c>
      <c r="AE490" s="133"/>
      <c r="AF490" s="133"/>
      <c r="AG490" s="378"/>
      <c r="AH490" s="378"/>
      <c r="AI490" s="378"/>
      <c r="AJ490" s="382"/>
    </row>
    <row r="491" spans="1:36" x14ac:dyDescent="0.25">
      <c r="A491" s="130">
        <f t="shared" si="38"/>
        <v>2020</v>
      </c>
      <c r="B491" s="130">
        <f t="shared" si="39"/>
        <v>7</v>
      </c>
      <c r="C491" s="329">
        <v>2.6523110000000001</v>
      </c>
      <c r="D491" s="94"/>
      <c r="E491" s="133">
        <v>169.66024700890799</v>
      </c>
      <c r="F491" s="133"/>
      <c r="G491" s="133">
        <v>8676.1793414535896</v>
      </c>
      <c r="H491" s="133">
        <v>8690.1348606021693</v>
      </c>
      <c r="I491" s="133"/>
      <c r="J491" s="133">
        <v>897143.052799567</v>
      </c>
      <c r="K491" s="133">
        <v>46.611056123484197</v>
      </c>
      <c r="L491" s="94">
        <v>19293.86</v>
      </c>
      <c r="M491" s="94"/>
      <c r="N491" s="94">
        <v>384.96929999999998</v>
      </c>
      <c r="O491" s="330">
        <v>2.6499440000000001</v>
      </c>
      <c r="P491" s="133">
        <v>999524.01240130805</v>
      </c>
      <c r="Q491" s="133"/>
      <c r="R491" s="378"/>
      <c r="S491" s="133">
        <v>469.07499729566803</v>
      </c>
      <c r="T491" s="94">
        <v>162.94887408348501</v>
      </c>
      <c r="U491" s="133">
        <v>395373.71914733702</v>
      </c>
      <c r="V491" s="133">
        <v>111.17850784902799</v>
      </c>
      <c r="W491" s="133">
        <v>263.88835670802501</v>
      </c>
      <c r="X491" s="133">
        <v>941818.79188586504</v>
      </c>
      <c r="Y491" s="133">
        <v>8576.9955104391902</v>
      </c>
      <c r="Z491" s="94">
        <v>52332.440417199097</v>
      </c>
      <c r="AA491" s="94">
        <v>96.672128755215596</v>
      </c>
      <c r="AB491" s="94">
        <v>133.68032928950299</v>
      </c>
      <c r="AC491" s="94">
        <v>76.438419999999994</v>
      </c>
      <c r="AD491" s="94">
        <v>5.1249983223270998</v>
      </c>
      <c r="AE491" s="133"/>
      <c r="AF491" s="133"/>
      <c r="AG491" s="378"/>
      <c r="AH491" s="378"/>
      <c r="AI491" s="378"/>
      <c r="AJ491" s="382"/>
    </row>
    <row r="492" spans="1:36" x14ac:dyDescent="0.25">
      <c r="A492" s="130">
        <f t="shared" si="38"/>
        <v>2020</v>
      </c>
      <c r="B492" s="130">
        <f t="shared" si="39"/>
        <v>8</v>
      </c>
      <c r="C492" s="329">
        <v>2.6568947760082899</v>
      </c>
      <c r="D492" s="94"/>
      <c r="E492" s="133">
        <v>169.29811390208999</v>
      </c>
      <c r="F492" s="133"/>
      <c r="G492" s="133">
        <v>8687.8039969950496</v>
      </c>
      <c r="H492" s="133">
        <v>8692.81235572062</v>
      </c>
      <c r="I492" s="133"/>
      <c r="J492" s="133">
        <v>899631.13164765399</v>
      </c>
      <c r="K492" s="133">
        <v>46.680137196976403</v>
      </c>
      <c r="L492" s="94">
        <v>19333.240422171501</v>
      </c>
      <c r="M492" s="94"/>
      <c r="N492" s="94">
        <v>375.66289571823597</v>
      </c>
      <c r="O492" s="330">
        <v>2.6566562163055201</v>
      </c>
      <c r="P492" s="133">
        <v>1002132.37725042</v>
      </c>
      <c r="Q492" s="133"/>
      <c r="R492" s="378"/>
      <c r="S492" s="133">
        <v>468.99712124660698</v>
      </c>
      <c r="T492" s="94">
        <v>162.57361258544501</v>
      </c>
      <c r="U492" s="133">
        <v>396885.41743453097</v>
      </c>
      <c r="V492" s="133">
        <v>111.414283952517</v>
      </c>
      <c r="W492" s="133">
        <v>264.316487736478</v>
      </c>
      <c r="X492" s="133">
        <v>944099.04800221499</v>
      </c>
      <c r="Y492" s="133">
        <v>8592.7690113181397</v>
      </c>
      <c r="Z492" s="94">
        <v>52544.910660647001</v>
      </c>
      <c r="AA492" s="94">
        <v>96.836803944437605</v>
      </c>
      <c r="AB492" s="94">
        <v>134.157757105195</v>
      </c>
      <c r="AC492" s="94">
        <v>76.438160792047697</v>
      </c>
      <c r="AD492" s="94">
        <v>5.1194301989771498</v>
      </c>
      <c r="AE492" s="133"/>
      <c r="AF492" s="133"/>
      <c r="AG492" s="378"/>
      <c r="AH492" s="378"/>
      <c r="AI492" s="378"/>
      <c r="AJ492" s="382"/>
    </row>
    <row r="493" spans="1:36" x14ac:dyDescent="0.25">
      <c r="A493" s="130">
        <f t="shared" si="38"/>
        <v>2020</v>
      </c>
      <c r="B493" s="130">
        <f t="shared" si="39"/>
        <v>9</v>
      </c>
      <c r="C493" s="329">
        <v>2.6615305340587998</v>
      </c>
      <c r="D493" s="94"/>
      <c r="E493" s="133">
        <v>168.82213722510099</v>
      </c>
      <c r="F493" s="133"/>
      <c r="G493" s="133">
        <v>8699.3250903367407</v>
      </c>
      <c r="H493" s="133">
        <v>8697.1485059762308</v>
      </c>
      <c r="I493" s="133"/>
      <c r="J493" s="133">
        <v>902168.39560956997</v>
      </c>
      <c r="K493" s="133">
        <v>46.753816759730498</v>
      </c>
      <c r="L493" s="94">
        <v>19373.2843983491</v>
      </c>
      <c r="M493" s="94"/>
      <c r="N493" s="94">
        <v>366.235529243249</v>
      </c>
      <c r="O493" s="330">
        <v>2.6638841983218602</v>
      </c>
      <c r="P493" s="133">
        <v>1004838.81537831</v>
      </c>
      <c r="Q493" s="133"/>
      <c r="R493" s="378"/>
      <c r="S493" s="133">
        <v>468.83289893357102</v>
      </c>
      <c r="T493" s="94">
        <v>162.08732373556899</v>
      </c>
      <c r="U493" s="133">
        <v>398467.16499021201</v>
      </c>
      <c r="V493" s="133">
        <v>111.63754786215701</v>
      </c>
      <c r="W493" s="133">
        <v>264.76960453896203</v>
      </c>
      <c r="X493" s="133">
        <v>946401.57876065804</v>
      </c>
      <c r="Y493" s="133">
        <v>8606.6194043393207</v>
      </c>
      <c r="Z493" s="94">
        <v>52745.445028848997</v>
      </c>
      <c r="AA493" s="94">
        <v>96.999187733865696</v>
      </c>
      <c r="AB493" s="94">
        <v>134.61732980273101</v>
      </c>
      <c r="AC493" s="94">
        <v>76.435763766026795</v>
      </c>
      <c r="AD493" s="94">
        <v>5.1170248132198299</v>
      </c>
      <c r="AE493" s="133"/>
      <c r="AF493" s="133"/>
      <c r="AG493" s="378"/>
      <c r="AH493" s="378"/>
      <c r="AI493" s="378"/>
      <c r="AJ493" s="382"/>
    </row>
    <row r="494" spans="1:36" x14ac:dyDescent="0.25">
      <c r="A494" s="130">
        <f t="shared" si="38"/>
        <v>2020</v>
      </c>
      <c r="B494" s="130">
        <f t="shared" si="39"/>
        <v>10</v>
      </c>
      <c r="C494" s="329">
        <v>2.6661609999999998</v>
      </c>
      <c r="D494" s="94"/>
      <c r="E494" s="133">
        <v>168.412953740467</v>
      </c>
      <c r="F494" s="133"/>
      <c r="G494" s="133">
        <v>8710.1574668242902</v>
      </c>
      <c r="H494" s="133">
        <v>8701.7939498403994</v>
      </c>
      <c r="I494" s="133"/>
      <c r="J494" s="133">
        <v>904444.87254811905</v>
      </c>
      <c r="K494" s="133">
        <v>46.825594193937199</v>
      </c>
      <c r="L494" s="94">
        <v>19411.169999999998</v>
      </c>
      <c r="M494" s="94"/>
      <c r="N494" s="94">
        <v>361.27190000000002</v>
      </c>
      <c r="O494" s="330">
        <v>2.672247</v>
      </c>
      <c r="P494" s="133">
        <v>1007468.7789402</v>
      </c>
      <c r="Q494" s="133"/>
      <c r="R494" s="378"/>
      <c r="S494" s="133">
        <v>468.63673688548602</v>
      </c>
      <c r="T494" s="94">
        <v>161.680756290955</v>
      </c>
      <c r="U494" s="133">
        <v>399980.06899182103</v>
      </c>
      <c r="V494" s="133">
        <v>111.839412454552</v>
      </c>
      <c r="W494" s="133">
        <v>265.23127473245</v>
      </c>
      <c r="X494" s="133">
        <v>948563.64375750395</v>
      </c>
      <c r="Y494" s="133">
        <v>8618.5101143805496</v>
      </c>
      <c r="Z494" s="94">
        <v>52925.826543042203</v>
      </c>
      <c r="AA494" s="94">
        <v>97.145396497145498</v>
      </c>
      <c r="AB494" s="94">
        <v>135.04064632557601</v>
      </c>
      <c r="AC494" s="94">
        <v>76.426310000000001</v>
      </c>
      <c r="AD494" s="94">
        <v>5.1167545958352498</v>
      </c>
      <c r="AE494" s="133"/>
      <c r="AF494" s="133"/>
      <c r="AG494" s="378"/>
      <c r="AH494" s="378"/>
      <c r="AI494" s="378"/>
      <c r="AJ494" s="382"/>
    </row>
    <row r="495" spans="1:36" x14ac:dyDescent="0.25">
      <c r="A495" s="130">
        <f t="shared" si="38"/>
        <v>2020</v>
      </c>
      <c r="B495" s="130">
        <f t="shared" si="39"/>
        <v>11</v>
      </c>
      <c r="C495" s="329">
        <v>2.6711649207891099</v>
      </c>
      <c r="D495" s="94"/>
      <c r="E495" s="133">
        <v>168.16387795095099</v>
      </c>
      <c r="F495" s="133"/>
      <c r="G495" s="133">
        <v>8720.9042795578898</v>
      </c>
      <c r="H495" s="133">
        <v>8706.29516678256</v>
      </c>
      <c r="I495" s="133"/>
      <c r="J495" s="133">
        <v>906462.91299628804</v>
      </c>
      <c r="K495" s="133">
        <v>46.897170674694301</v>
      </c>
      <c r="L495" s="94">
        <v>19448.385181421399</v>
      </c>
      <c r="M495" s="94"/>
      <c r="N495" s="94">
        <v>363.601101315596</v>
      </c>
      <c r="O495" s="330">
        <v>2.6829365811850301</v>
      </c>
      <c r="P495" s="133">
        <v>1010133.50413238</v>
      </c>
      <c r="Q495" s="133"/>
      <c r="R495" s="378"/>
      <c r="S495" s="133">
        <v>468.42037730211302</v>
      </c>
      <c r="T495" s="94">
        <v>161.45449429448499</v>
      </c>
      <c r="U495" s="133">
        <v>401461.52651838202</v>
      </c>
      <c r="V495" s="133">
        <v>112.03326503105301</v>
      </c>
      <c r="W495" s="133">
        <v>265.73065687950799</v>
      </c>
      <c r="X495" s="133">
        <v>950673.38479769498</v>
      </c>
      <c r="Y495" s="133">
        <v>8629.5136336823507</v>
      </c>
      <c r="Z495" s="94">
        <v>53097.834336825101</v>
      </c>
      <c r="AA495" s="94">
        <v>97.279846632299694</v>
      </c>
      <c r="AB495" s="94">
        <v>135.455210274857</v>
      </c>
      <c r="AC495" s="94">
        <v>76.405795347691296</v>
      </c>
      <c r="AD495" s="94">
        <v>5.1174445411151002</v>
      </c>
      <c r="AE495" s="133"/>
      <c r="AF495" s="133"/>
      <c r="AG495" s="378"/>
      <c r="AH495" s="378"/>
      <c r="AI495" s="378"/>
      <c r="AJ495" s="382"/>
    </row>
    <row r="496" spans="1:36" x14ac:dyDescent="0.25">
      <c r="A496" s="130">
        <f t="shared" si="38"/>
        <v>2020</v>
      </c>
      <c r="B496" s="130">
        <f t="shared" si="39"/>
        <v>12</v>
      </c>
      <c r="C496" s="329">
        <v>2.6761826833267999</v>
      </c>
      <c r="D496" s="94">
        <f>AVERAGE(C485:C496)</f>
        <v>2.6505700950767088</v>
      </c>
      <c r="E496" s="133">
        <v>168.04033659102899</v>
      </c>
      <c r="F496" s="133">
        <f>AVERAGE(E485:E496)</f>
        <v>169.13874819115992</v>
      </c>
      <c r="G496" s="133">
        <v>8731.1560294742703</v>
      </c>
      <c r="H496" s="133">
        <v>8711.1386827557199</v>
      </c>
      <c r="I496" s="133">
        <f>AVERAGE(H485:H496)</f>
        <v>8685.6133645952686</v>
      </c>
      <c r="J496" s="133">
        <v>908261.87488261901</v>
      </c>
      <c r="K496" s="133">
        <v>46.964515941001302</v>
      </c>
      <c r="L496" s="94">
        <v>19483.438380875101</v>
      </c>
      <c r="M496" s="94">
        <f>AVERAGE(L485:L496)</f>
        <v>19273.158727063652</v>
      </c>
      <c r="N496" s="94">
        <v>371.41250723913498</v>
      </c>
      <c r="O496" s="330">
        <v>2.6948581530001001</v>
      </c>
      <c r="P496" s="133">
        <v>1012678.74191361</v>
      </c>
      <c r="Q496" s="133">
        <f>AVERAGE(P485:P496)</f>
        <v>998244.35484609252</v>
      </c>
      <c r="R496" s="378">
        <f>AVERAGE(K485:K496)</f>
        <v>46.575845102688881</v>
      </c>
      <c r="S496" s="133">
        <v>468.14083984726801</v>
      </c>
      <c r="T496" s="94">
        <v>161.36754800474799</v>
      </c>
      <c r="U496" s="133">
        <v>402844.15934696398</v>
      </c>
      <c r="V496" s="133">
        <v>112.21506427678599</v>
      </c>
      <c r="W496" s="133">
        <v>266.23033418897398</v>
      </c>
      <c r="X496" s="133">
        <v>952668.96602900396</v>
      </c>
      <c r="Y496" s="133">
        <v>8639.0053270466906</v>
      </c>
      <c r="Z496" s="94">
        <v>53258.148912272998</v>
      </c>
      <c r="AA496" s="94">
        <v>97.402608843240102</v>
      </c>
      <c r="AB496" s="94">
        <v>135.84797640313101</v>
      </c>
      <c r="AC496" s="94">
        <v>76.379373938022098</v>
      </c>
      <c r="AD496" s="94">
        <v>5.11730383252329</v>
      </c>
      <c r="AE496" s="133">
        <f>AVERAGE(AD485:AD496)</f>
        <v>5.1482757586355081</v>
      </c>
      <c r="AF496" s="133">
        <f>AVERAGE(X485:X496)</f>
        <v>940700.01863079879</v>
      </c>
      <c r="AG496" s="378">
        <f>AVERAGE(O485:O496)</f>
        <v>2.6510719743221567</v>
      </c>
      <c r="AH496" s="378">
        <f>AVERAGE(S485:S496)</f>
        <v>468.60246572351326</v>
      </c>
      <c r="AI496" s="378">
        <f>AVERAGE(U485:U496)</f>
        <v>394827.36145250592</v>
      </c>
      <c r="AJ496" s="382">
        <f>AVERAGE(G485:G496)</f>
        <v>8670.2508479277803</v>
      </c>
    </row>
    <row r="497" spans="1:36" x14ac:dyDescent="0.25">
      <c r="A497" s="130">
        <f>A485+1</f>
        <v>2021</v>
      </c>
      <c r="B497" s="130">
        <f>B485</f>
        <v>1</v>
      </c>
      <c r="C497" s="329">
        <v>2.6814840000000002</v>
      </c>
      <c r="D497" s="94"/>
      <c r="E497" s="133">
        <v>167.93899031464599</v>
      </c>
      <c r="F497" s="133"/>
      <c r="G497" s="133">
        <v>8741.9937584232594</v>
      </c>
      <c r="H497" s="133">
        <v>8717.84207449516</v>
      </c>
      <c r="I497" s="133"/>
      <c r="J497" s="133">
        <v>910218.24072798295</v>
      </c>
      <c r="K497" s="133">
        <v>47.033632873547802</v>
      </c>
      <c r="L497" s="94">
        <v>19520.099999999999</v>
      </c>
      <c r="M497" s="94"/>
      <c r="N497" s="94">
        <v>382.30189999999999</v>
      </c>
      <c r="O497" s="330">
        <v>2.708126</v>
      </c>
      <c r="P497" s="133">
        <v>1015312.7111505599</v>
      </c>
      <c r="Q497" s="133"/>
      <c r="R497" s="378"/>
      <c r="S497" s="133">
        <v>467.69950142593001</v>
      </c>
      <c r="T497" s="94">
        <v>161.31087018137899</v>
      </c>
      <c r="U497" s="133">
        <v>404272.203075153</v>
      </c>
      <c r="V497" s="133">
        <v>112.40794174287799</v>
      </c>
      <c r="W497" s="133">
        <v>266.757260576318</v>
      </c>
      <c r="X497" s="133">
        <v>954793.51334062906</v>
      </c>
      <c r="Y497" s="133">
        <v>8647.6606733624194</v>
      </c>
      <c r="Z497" s="94">
        <v>53427.6193692948</v>
      </c>
      <c r="AA497" s="94">
        <v>97.534521450015205</v>
      </c>
      <c r="AB497" s="94">
        <v>136.26309785148601</v>
      </c>
      <c r="AC497" s="94">
        <v>76.351079999999996</v>
      </c>
      <c r="AD497" s="94">
        <v>5.1143364361133798</v>
      </c>
      <c r="AE497" s="133"/>
      <c r="AF497" s="133"/>
      <c r="AG497" s="378"/>
      <c r="AH497" s="378"/>
      <c r="AI497" s="378"/>
      <c r="AJ497" s="382"/>
    </row>
    <row r="498" spans="1:36" x14ac:dyDescent="0.25">
      <c r="A498" s="130">
        <f t="shared" si="38"/>
        <v>2021</v>
      </c>
      <c r="B498" s="130">
        <f t="shared" si="39"/>
        <v>2</v>
      </c>
      <c r="C498" s="329">
        <v>2.6868392404081201</v>
      </c>
      <c r="D498" s="94"/>
      <c r="E498" s="133">
        <v>167.786320203005</v>
      </c>
      <c r="F498" s="133"/>
      <c r="G498" s="133">
        <v>8753.3460978867806</v>
      </c>
      <c r="H498" s="133">
        <v>8726.9731806355994</v>
      </c>
      <c r="I498" s="133"/>
      <c r="J498" s="133">
        <v>912458.65825562098</v>
      </c>
      <c r="K498" s="133">
        <v>47.103130456118897</v>
      </c>
      <c r="L498" s="94">
        <v>19558.2130251011</v>
      </c>
      <c r="M498" s="94"/>
      <c r="N498" s="94">
        <v>393.35026956919</v>
      </c>
      <c r="O498" s="330">
        <v>2.7217144587606201</v>
      </c>
      <c r="P498" s="133">
        <v>1017972.68906475</v>
      </c>
      <c r="Q498" s="133"/>
      <c r="R498" s="378"/>
      <c r="S498" s="133">
        <v>467.05535892704199</v>
      </c>
      <c r="T498" s="94">
        <v>161.20282477440901</v>
      </c>
      <c r="U498" s="133">
        <v>405740.409668429</v>
      </c>
      <c r="V498" s="133">
        <v>112.61426275605299</v>
      </c>
      <c r="W498" s="133">
        <v>267.28610075227198</v>
      </c>
      <c r="X498" s="133">
        <v>957052.26418869104</v>
      </c>
      <c r="Y498" s="133">
        <v>8655.2820988165695</v>
      </c>
      <c r="Z498" s="94">
        <v>53607.778110683998</v>
      </c>
      <c r="AA498" s="94">
        <v>97.6803721562964</v>
      </c>
      <c r="AB498" s="94">
        <v>136.70072958647799</v>
      </c>
      <c r="AC498" s="94">
        <v>76.3253918154237</v>
      </c>
      <c r="AD498" s="94">
        <v>5.1072933583699198</v>
      </c>
      <c r="AE498" s="133"/>
      <c r="AF498" s="133"/>
      <c r="AG498" s="378"/>
      <c r="AH498" s="378"/>
      <c r="AI498" s="378"/>
      <c r="AJ498" s="382"/>
    </row>
    <row r="499" spans="1:36" x14ac:dyDescent="0.25">
      <c r="A499" s="130">
        <f t="shared" si="38"/>
        <v>2021</v>
      </c>
      <c r="B499" s="130">
        <f t="shared" si="39"/>
        <v>3</v>
      </c>
      <c r="C499" s="329">
        <v>2.6916737626328802</v>
      </c>
      <c r="D499" s="94"/>
      <c r="E499" s="133">
        <v>167.59984992833901</v>
      </c>
      <c r="F499" s="133"/>
      <c r="G499" s="133">
        <v>8763.8128225267301</v>
      </c>
      <c r="H499" s="133">
        <v>8736.2097344664999</v>
      </c>
      <c r="I499" s="133"/>
      <c r="J499" s="133">
        <v>914632.75613387395</v>
      </c>
      <c r="K499" s="133">
        <v>47.164728393541097</v>
      </c>
      <c r="L499" s="94">
        <v>19593.239659856201</v>
      </c>
      <c r="M499" s="94"/>
      <c r="N499" s="94">
        <v>402.07396308819898</v>
      </c>
      <c r="O499" s="330">
        <v>2.7338794316083499</v>
      </c>
      <c r="P499" s="133">
        <v>1020359.83909012</v>
      </c>
      <c r="Q499" s="133"/>
      <c r="R499" s="378"/>
      <c r="S499" s="133">
        <v>466.36918234718001</v>
      </c>
      <c r="T499" s="94">
        <v>161.054912820699</v>
      </c>
      <c r="U499" s="133">
        <v>407095.710199386</v>
      </c>
      <c r="V499" s="133">
        <v>112.80981270044499</v>
      </c>
      <c r="W499" s="133">
        <v>267.75009677614503</v>
      </c>
      <c r="X499" s="133">
        <v>959131.82282714196</v>
      </c>
      <c r="Y499" s="133">
        <v>8661.7034160206895</v>
      </c>
      <c r="Z499" s="94">
        <v>53773.854634228301</v>
      </c>
      <c r="AA499" s="94">
        <v>97.8181103374732</v>
      </c>
      <c r="AB499" s="94">
        <v>137.10936415014899</v>
      </c>
      <c r="AC499" s="94">
        <v>76.299976181648205</v>
      </c>
      <c r="AD499" s="94">
        <v>5.0990846460002404</v>
      </c>
      <c r="AE499" s="133"/>
      <c r="AF499" s="133"/>
      <c r="AG499" s="378"/>
      <c r="AH499" s="378"/>
      <c r="AI499" s="378"/>
      <c r="AJ499" s="382"/>
    </row>
    <row r="500" spans="1:36" x14ac:dyDescent="0.25">
      <c r="A500" s="130">
        <f t="shared" si="38"/>
        <v>2021</v>
      </c>
      <c r="B500" s="130">
        <f t="shared" si="39"/>
        <v>4</v>
      </c>
      <c r="C500" s="329">
        <v>2.696971</v>
      </c>
      <c r="D500" s="94"/>
      <c r="E500" s="133">
        <v>167.35237716615799</v>
      </c>
      <c r="F500" s="133"/>
      <c r="G500" s="133">
        <v>8775.2518201048497</v>
      </c>
      <c r="H500" s="133">
        <v>8745.8278308442405</v>
      </c>
      <c r="I500" s="133"/>
      <c r="J500" s="133">
        <v>917030.64783629903</v>
      </c>
      <c r="K500" s="133">
        <v>47.229320456422002</v>
      </c>
      <c r="L500" s="94">
        <v>19631.54</v>
      </c>
      <c r="M500" s="94"/>
      <c r="N500" s="94">
        <v>409.05619999999999</v>
      </c>
      <c r="O500" s="330">
        <v>2.746848</v>
      </c>
      <c r="P500" s="133">
        <v>1022927.59605028</v>
      </c>
      <c r="Q500" s="133"/>
      <c r="R500" s="378"/>
      <c r="S500" s="133">
        <v>465.60322918601003</v>
      </c>
      <c r="T500" s="94">
        <v>160.84751094974001</v>
      </c>
      <c r="U500" s="133">
        <v>408611.13240044599</v>
      </c>
      <c r="V500" s="133">
        <v>113.031171568381</v>
      </c>
      <c r="W500" s="133">
        <v>268.229449673619</v>
      </c>
      <c r="X500" s="133">
        <v>961354.54960976797</v>
      </c>
      <c r="Y500" s="133">
        <v>8668.8621543645695</v>
      </c>
      <c r="Z500" s="94">
        <v>53951.633086181697</v>
      </c>
      <c r="AA500" s="94">
        <v>97.9667646979929</v>
      </c>
      <c r="AB500" s="94">
        <v>137.56501219436299</v>
      </c>
      <c r="AC500" s="94">
        <v>76.262289999999993</v>
      </c>
      <c r="AD500" s="94">
        <v>5.0905571399077898</v>
      </c>
      <c r="AE500" s="133"/>
      <c r="AF500" s="133"/>
      <c r="AG500" s="378"/>
      <c r="AH500" s="378"/>
      <c r="AI500" s="378"/>
      <c r="AJ500" s="382"/>
    </row>
    <row r="501" spans="1:36" x14ac:dyDescent="0.25">
      <c r="A501" s="130">
        <f t="shared" si="38"/>
        <v>2021</v>
      </c>
      <c r="B501" s="130">
        <f t="shared" si="39"/>
        <v>5</v>
      </c>
      <c r="C501" s="329">
        <v>2.70200301367441</v>
      </c>
      <c r="D501" s="94"/>
      <c r="E501" s="133">
        <v>167.08820919858701</v>
      </c>
      <c r="F501" s="133"/>
      <c r="G501" s="133">
        <v>8785.9064673681405</v>
      </c>
      <c r="H501" s="133">
        <v>8753.2933832245908</v>
      </c>
      <c r="I501" s="133"/>
      <c r="J501" s="133">
        <v>919214.00965670205</v>
      </c>
      <c r="K501" s="133">
        <v>47.286774215987798</v>
      </c>
      <c r="L501" s="94">
        <v>19667.376315487902</v>
      </c>
      <c r="M501" s="94"/>
      <c r="N501" s="94">
        <v>412.045526580927</v>
      </c>
      <c r="O501" s="330">
        <v>2.7586337608173102</v>
      </c>
      <c r="P501" s="133">
        <v>1025299.55620973</v>
      </c>
      <c r="Q501" s="133"/>
      <c r="R501" s="378"/>
      <c r="S501" s="133">
        <v>464.942254655787</v>
      </c>
      <c r="T501" s="94">
        <v>160.619195659209</v>
      </c>
      <c r="U501" s="133">
        <v>410080.96240122197</v>
      </c>
      <c r="V501" s="133">
        <v>113.24606321594</v>
      </c>
      <c r="W501" s="133">
        <v>268.649173038691</v>
      </c>
      <c r="X501" s="133">
        <v>963342.99286091502</v>
      </c>
      <c r="Y501" s="133">
        <v>8676.2555219646292</v>
      </c>
      <c r="Z501" s="94">
        <v>54111.113778680599</v>
      </c>
      <c r="AA501" s="94">
        <v>98.099549540811694</v>
      </c>
      <c r="AB501" s="94">
        <v>138.001109751543</v>
      </c>
      <c r="AC501" s="94">
        <v>76.212597043970604</v>
      </c>
      <c r="AD501" s="94">
        <v>5.0846995967101396</v>
      </c>
      <c r="AE501" s="133"/>
      <c r="AF501" s="133"/>
      <c r="AG501" s="378"/>
      <c r="AH501" s="378"/>
      <c r="AI501" s="378"/>
      <c r="AJ501" s="382"/>
    </row>
    <row r="502" spans="1:36" x14ac:dyDescent="0.25">
      <c r="A502" s="130">
        <f t="shared" si="38"/>
        <v>2021</v>
      </c>
      <c r="B502" s="130">
        <f t="shared" si="39"/>
        <v>6</v>
      </c>
      <c r="C502" s="329">
        <v>2.7071188206039398</v>
      </c>
      <c r="D502" s="94"/>
      <c r="E502" s="133">
        <v>166.823225007866</v>
      </c>
      <c r="F502" s="133"/>
      <c r="G502" s="133">
        <v>8796.6932619388099</v>
      </c>
      <c r="H502" s="133">
        <v>8759.7140286169506</v>
      </c>
      <c r="I502" s="133"/>
      <c r="J502" s="133">
        <v>921387.63052166696</v>
      </c>
      <c r="K502" s="133">
        <v>47.342938460548297</v>
      </c>
      <c r="L502" s="94">
        <v>19703.979544251</v>
      </c>
      <c r="M502" s="94"/>
      <c r="N502" s="94">
        <v>410.85635087759198</v>
      </c>
      <c r="O502" s="330">
        <v>2.7702154087556501</v>
      </c>
      <c r="P502" s="133">
        <v>1027677.74094754</v>
      </c>
      <c r="Q502" s="133"/>
      <c r="R502" s="378"/>
      <c r="S502" s="133">
        <v>464.34231502949501</v>
      </c>
      <c r="T502" s="94">
        <v>160.38949390138399</v>
      </c>
      <c r="U502" s="133">
        <v>411614.62075550301</v>
      </c>
      <c r="V502" s="133">
        <v>113.46895937257101</v>
      </c>
      <c r="W502" s="133">
        <v>269.06623116810403</v>
      </c>
      <c r="X502" s="133">
        <v>965308.02257351298</v>
      </c>
      <c r="Y502" s="133">
        <v>8684.2249933890598</v>
      </c>
      <c r="Z502" s="94">
        <v>54269.828618902298</v>
      </c>
      <c r="AA502" s="94">
        <v>98.231029315434597</v>
      </c>
      <c r="AB502" s="94">
        <v>138.45239012014599</v>
      </c>
      <c r="AC502" s="94">
        <v>76.157984166692202</v>
      </c>
      <c r="AD502" s="94">
        <v>5.0799002242759199</v>
      </c>
      <c r="AE502" s="133"/>
      <c r="AF502" s="133"/>
      <c r="AG502" s="378"/>
      <c r="AH502" s="378"/>
      <c r="AI502" s="378"/>
      <c r="AJ502" s="382"/>
    </row>
    <row r="503" spans="1:36" x14ac:dyDescent="0.25">
      <c r="A503" s="130">
        <f t="shared" si="38"/>
        <v>2021</v>
      </c>
      <c r="B503" s="130">
        <f t="shared" si="39"/>
        <v>7</v>
      </c>
      <c r="C503" s="329">
        <v>2.7120150000000001</v>
      </c>
      <c r="D503" s="94"/>
      <c r="E503" s="133">
        <v>166.61053539561499</v>
      </c>
      <c r="F503" s="133"/>
      <c r="G503" s="133">
        <v>8807.2349034686795</v>
      </c>
      <c r="H503" s="133">
        <v>8765.7360258243807</v>
      </c>
      <c r="I503" s="133"/>
      <c r="J503" s="133">
        <v>923516.43004579202</v>
      </c>
      <c r="K503" s="133">
        <v>47.397003098648497</v>
      </c>
      <c r="L503" s="94">
        <v>19740.2</v>
      </c>
      <c r="M503" s="94"/>
      <c r="N503" s="94">
        <v>405.3897</v>
      </c>
      <c r="O503" s="330">
        <v>2.781148</v>
      </c>
      <c r="P503" s="133">
        <v>1029971.5572535601</v>
      </c>
      <c r="Q503" s="133"/>
      <c r="R503" s="378"/>
      <c r="S503" s="133">
        <v>463.819409872878</v>
      </c>
      <c r="T503" s="94">
        <v>160.210835832009</v>
      </c>
      <c r="U503" s="133">
        <v>413130.00153490098</v>
      </c>
      <c r="V503" s="133">
        <v>113.686760629955</v>
      </c>
      <c r="W503" s="133">
        <v>269.49121133858603</v>
      </c>
      <c r="X503" s="133">
        <v>967239.07304319798</v>
      </c>
      <c r="Y503" s="133">
        <v>8691.9641435400608</v>
      </c>
      <c r="Z503" s="94">
        <v>54427.556609855601</v>
      </c>
      <c r="AA503" s="94">
        <v>98.361511041370804</v>
      </c>
      <c r="AB503" s="94">
        <v>138.89869105989499</v>
      </c>
      <c r="AC503" s="94">
        <v>76.115470000000002</v>
      </c>
      <c r="AD503" s="94">
        <v>5.0745133555867499</v>
      </c>
      <c r="AE503" s="133"/>
      <c r="AF503" s="133"/>
      <c r="AG503" s="378"/>
      <c r="AH503" s="378"/>
      <c r="AI503" s="378"/>
      <c r="AJ503" s="382"/>
    </row>
    <row r="504" spans="1:36" x14ac:dyDescent="0.25">
      <c r="A504" s="130">
        <f t="shared" si="38"/>
        <v>2021</v>
      </c>
      <c r="B504" s="130">
        <f t="shared" si="39"/>
        <v>8</v>
      </c>
      <c r="C504" s="329">
        <v>2.7170385282538501</v>
      </c>
      <c r="D504" s="94"/>
      <c r="E504" s="133">
        <v>166.46752137137099</v>
      </c>
      <c r="F504" s="133"/>
      <c r="G504" s="133">
        <v>8818.4535844747206</v>
      </c>
      <c r="H504" s="133">
        <v>8772.6382501707794</v>
      </c>
      <c r="I504" s="133"/>
      <c r="J504" s="133">
        <v>925818.89594728302</v>
      </c>
      <c r="K504" s="133">
        <v>47.455367264880699</v>
      </c>
      <c r="L504" s="94">
        <v>19779.269326906098</v>
      </c>
      <c r="M504" s="94"/>
      <c r="N504" s="94">
        <v>395.88758965794898</v>
      </c>
      <c r="O504" s="330">
        <v>2.7923460607722399</v>
      </c>
      <c r="P504" s="133">
        <v>1032396.23951727</v>
      </c>
      <c r="Q504" s="133"/>
      <c r="R504" s="378"/>
      <c r="S504" s="133">
        <v>463.32952454834498</v>
      </c>
      <c r="T504" s="94">
        <v>160.10308053141401</v>
      </c>
      <c r="U504" s="133">
        <v>414735.32435951103</v>
      </c>
      <c r="V504" s="133">
        <v>113.915525295195</v>
      </c>
      <c r="W504" s="133">
        <v>269.97979860029898</v>
      </c>
      <c r="X504" s="133">
        <v>969360.21365470602</v>
      </c>
      <c r="Y504" s="133">
        <v>8699.8790186946699</v>
      </c>
      <c r="Z504" s="94">
        <v>54602.254927812603</v>
      </c>
      <c r="AA504" s="94">
        <v>98.506435671657997</v>
      </c>
      <c r="AB504" s="94">
        <v>139.37505684887401</v>
      </c>
      <c r="AC504" s="94">
        <v>76.092136310239496</v>
      </c>
      <c r="AD504" s="94">
        <v>5.0669320199308201</v>
      </c>
      <c r="AE504" s="133"/>
      <c r="AF504" s="133"/>
      <c r="AG504" s="378"/>
      <c r="AH504" s="378"/>
      <c r="AI504" s="378"/>
      <c r="AJ504" s="382"/>
    </row>
    <row r="505" spans="1:36" x14ac:dyDescent="0.25">
      <c r="A505" s="130">
        <f t="shared" si="38"/>
        <v>2021</v>
      </c>
      <c r="B505" s="130">
        <f t="shared" si="39"/>
        <v>9</v>
      </c>
      <c r="C505" s="329">
        <v>2.72201772322913</v>
      </c>
      <c r="D505" s="94"/>
      <c r="E505" s="133">
        <v>166.41055078471001</v>
      </c>
      <c r="F505" s="133"/>
      <c r="G505" s="133">
        <v>8829.7762113535391</v>
      </c>
      <c r="H505" s="133">
        <v>8780.2085481426893</v>
      </c>
      <c r="I505" s="133"/>
      <c r="J505" s="133">
        <v>928171.52771669603</v>
      </c>
      <c r="K505" s="133">
        <v>47.518537878039098</v>
      </c>
      <c r="L505" s="94">
        <v>19819.0560704169</v>
      </c>
      <c r="M505" s="94"/>
      <c r="N505" s="94">
        <v>386.21959109005797</v>
      </c>
      <c r="O505" s="330">
        <v>2.8031162248821899</v>
      </c>
      <c r="P505" s="133">
        <v>1034926.33073099</v>
      </c>
      <c r="Q505" s="133"/>
      <c r="R505" s="378"/>
      <c r="S505" s="133">
        <v>462.93940084960201</v>
      </c>
      <c r="T505" s="94">
        <v>160.07589292638099</v>
      </c>
      <c r="U505" s="133">
        <v>416346.78367869998</v>
      </c>
      <c r="V505" s="133">
        <v>114.150410875291</v>
      </c>
      <c r="W505" s="133">
        <v>270.49955921641202</v>
      </c>
      <c r="X505" s="133">
        <v>971602.60335711204</v>
      </c>
      <c r="Y505" s="133">
        <v>8708.3739108536593</v>
      </c>
      <c r="Z505" s="94">
        <v>54784.423466473003</v>
      </c>
      <c r="AA505" s="94">
        <v>98.658791152532103</v>
      </c>
      <c r="AB505" s="94">
        <v>139.856123284836</v>
      </c>
      <c r="AC505" s="94">
        <v>76.0832245900896</v>
      </c>
      <c r="AD505" s="94">
        <v>5.0591877362967903</v>
      </c>
      <c r="AE505" s="133"/>
      <c r="AF505" s="133"/>
      <c r="AG505" s="378"/>
      <c r="AH505" s="378"/>
      <c r="AI505" s="378"/>
      <c r="AJ505" s="382"/>
    </row>
    <row r="506" spans="1:36" x14ac:dyDescent="0.25">
      <c r="A506" s="130">
        <f t="shared" si="38"/>
        <v>2021</v>
      </c>
      <c r="B506" s="130">
        <f t="shared" si="39"/>
        <v>10</v>
      </c>
      <c r="C506" s="329">
        <v>2.7267800000000002</v>
      </c>
      <c r="D506" s="94"/>
      <c r="E506" s="133">
        <v>166.43948257762199</v>
      </c>
      <c r="F506" s="133"/>
      <c r="G506" s="133">
        <v>8840.5135701872296</v>
      </c>
      <c r="H506" s="133">
        <v>8787.9403736672393</v>
      </c>
      <c r="I506" s="133"/>
      <c r="J506" s="133">
        <v>930414.23771109001</v>
      </c>
      <c r="K506" s="133">
        <v>47.586275881363697</v>
      </c>
      <c r="L506" s="94">
        <v>19856.93</v>
      </c>
      <c r="M506" s="94"/>
      <c r="N506" s="94">
        <v>380.99250000000001</v>
      </c>
      <c r="O506" s="330">
        <v>2.8127019999999998</v>
      </c>
      <c r="P506" s="133">
        <v>1037519.86156775</v>
      </c>
      <c r="Q506" s="133"/>
      <c r="R506" s="378"/>
      <c r="S506" s="133">
        <v>462.71621385581102</v>
      </c>
      <c r="T506" s="94">
        <v>160.12180880067999</v>
      </c>
      <c r="U506" s="133">
        <v>417870.36459294503</v>
      </c>
      <c r="V506" s="133">
        <v>114.385972703685</v>
      </c>
      <c r="W506" s="133">
        <v>271.00335980599999</v>
      </c>
      <c r="X506" s="133">
        <v>973858.25370879099</v>
      </c>
      <c r="Y506" s="133">
        <v>8717.9559951958399</v>
      </c>
      <c r="Z506" s="94">
        <v>54960.8649247309</v>
      </c>
      <c r="AA506" s="94">
        <v>98.808402747688305</v>
      </c>
      <c r="AB506" s="94">
        <v>140.31224323696699</v>
      </c>
      <c r="AC506" s="94">
        <v>76.078339999999997</v>
      </c>
      <c r="AD506" s="94">
        <v>5.05405325218379</v>
      </c>
      <c r="AE506" s="133"/>
      <c r="AF506" s="133"/>
      <c r="AG506" s="378"/>
      <c r="AH506" s="378"/>
      <c r="AI506" s="378"/>
      <c r="AJ506" s="382"/>
    </row>
    <row r="507" spans="1:36" x14ac:dyDescent="0.25">
      <c r="A507" s="130">
        <f t="shared" si="38"/>
        <v>2021</v>
      </c>
      <c r="B507" s="130">
        <f t="shared" si="39"/>
        <v>11</v>
      </c>
      <c r="C507" s="329">
        <v>2.7316360404224702</v>
      </c>
      <c r="D507" s="94"/>
      <c r="E507" s="133">
        <v>166.54754177810699</v>
      </c>
      <c r="F507" s="133"/>
      <c r="G507" s="133">
        <v>8851.1840299200703</v>
      </c>
      <c r="H507" s="133">
        <v>8796.1358080498594</v>
      </c>
      <c r="I507" s="133"/>
      <c r="J507" s="133">
        <v>932642.61208127404</v>
      </c>
      <c r="K507" s="133">
        <v>47.663866921779103</v>
      </c>
      <c r="L507" s="94">
        <v>19894.470371533302</v>
      </c>
      <c r="M507" s="94"/>
      <c r="N507" s="94">
        <v>383.048845280877</v>
      </c>
      <c r="O507" s="330">
        <v>2.82144040768098</v>
      </c>
      <c r="P507" s="133">
        <v>1040367.99182593</v>
      </c>
      <c r="Q507" s="133"/>
      <c r="R507" s="378"/>
      <c r="S507" s="133">
        <v>462.678849590401</v>
      </c>
      <c r="T507" s="94">
        <v>160.23164478165299</v>
      </c>
      <c r="U507" s="133">
        <v>419380.52072855702</v>
      </c>
      <c r="V507" s="133">
        <v>114.638487661135</v>
      </c>
      <c r="W507" s="133">
        <v>271.50413366892798</v>
      </c>
      <c r="X507" s="133">
        <v>976251.30852255004</v>
      </c>
      <c r="Y507" s="133">
        <v>8729.7894225017008</v>
      </c>
      <c r="Z507" s="94">
        <v>55138.662845509098</v>
      </c>
      <c r="AA507" s="94">
        <v>98.961293632163503</v>
      </c>
      <c r="AB507" s="94">
        <v>140.76497711904801</v>
      </c>
      <c r="AC507" s="94">
        <v>76.068859947920501</v>
      </c>
      <c r="AD507" s="94">
        <v>5.0529526664544502</v>
      </c>
      <c r="AE507" s="133"/>
      <c r="AF507" s="133"/>
      <c r="AG507" s="378"/>
      <c r="AH507" s="378"/>
      <c r="AI507" s="378"/>
      <c r="AJ507" s="382"/>
    </row>
    <row r="508" spans="1:36" x14ac:dyDescent="0.25">
      <c r="A508" s="130">
        <f t="shared" si="38"/>
        <v>2021</v>
      </c>
      <c r="B508" s="130">
        <f t="shared" si="39"/>
        <v>12</v>
      </c>
      <c r="C508" s="329">
        <v>2.7362949344688698</v>
      </c>
      <c r="D508" s="94">
        <f>AVERAGE(C497:C508)</f>
        <v>2.7093226719744727</v>
      </c>
      <c r="E508" s="133">
        <v>166.67875207016601</v>
      </c>
      <c r="F508" s="133">
        <f>AVERAGE(E497:E508)</f>
        <v>166.97861298301601</v>
      </c>
      <c r="G508" s="133">
        <v>8861.4026860783706</v>
      </c>
      <c r="H508" s="133">
        <v>8804.1537957208893</v>
      </c>
      <c r="I508" s="133">
        <f>AVERAGE(H497:H508)</f>
        <v>8762.2227528215735</v>
      </c>
      <c r="J508" s="133">
        <v>934775.26819598</v>
      </c>
      <c r="K508" s="133">
        <v>47.742098451818798</v>
      </c>
      <c r="L508" s="94">
        <v>19929.879778410799</v>
      </c>
      <c r="M508" s="94">
        <f>AVERAGE(L497:L508)</f>
        <v>19724.521174330275</v>
      </c>
      <c r="N508" s="94">
        <v>390.69388167027398</v>
      </c>
      <c r="O508" s="330">
        <v>2.8290071152729701</v>
      </c>
      <c r="P508" s="133">
        <v>1043200.39134579</v>
      </c>
      <c r="Q508" s="133">
        <f>AVERAGE(P497:P508)</f>
        <v>1028994.3753961893</v>
      </c>
      <c r="R508" s="378">
        <f>AVERAGE(K497:K508)</f>
        <v>47.376972862724649</v>
      </c>
      <c r="S508" s="133">
        <v>462.75926733071702</v>
      </c>
      <c r="T508" s="94">
        <v>160.35823524390199</v>
      </c>
      <c r="U508" s="133">
        <v>420813.5294683</v>
      </c>
      <c r="V508" s="133">
        <v>114.885008233325</v>
      </c>
      <c r="W508" s="133">
        <v>271.98402556478698</v>
      </c>
      <c r="X508" s="133">
        <v>978619.45110503805</v>
      </c>
      <c r="Y508" s="133">
        <v>8742.4562414454704</v>
      </c>
      <c r="Z508" s="94">
        <v>55311.243760907899</v>
      </c>
      <c r="AA508" s="94">
        <v>99.107979976533699</v>
      </c>
      <c r="AB508" s="94">
        <v>141.19721594939699</v>
      </c>
      <c r="AC508" s="94">
        <v>76.055011518718999</v>
      </c>
      <c r="AD508" s="94">
        <v>5.0545453195960102</v>
      </c>
      <c r="AE508" s="133">
        <f>AVERAGE(AD497:AD508)</f>
        <v>5.0781713126188333</v>
      </c>
      <c r="AF508" s="133">
        <f>AVERAGE(X497:X508)</f>
        <v>966492.8390660045</v>
      </c>
      <c r="AG508" s="378">
        <f>AVERAGE(O497:O508)</f>
        <v>2.7732647390458598</v>
      </c>
      <c r="AH508" s="378">
        <f>AVERAGE(S497:S508)</f>
        <v>464.52120896826659</v>
      </c>
      <c r="AI508" s="378">
        <f>AVERAGE(U497:U508)</f>
        <v>412474.29690525448</v>
      </c>
      <c r="AJ508" s="382">
        <f>AVERAGE(G497:G508)</f>
        <v>8802.1307678109315</v>
      </c>
    </row>
    <row r="509" spans="1:36" x14ac:dyDescent="0.25">
      <c r="A509" s="130">
        <f>A497+1</f>
        <v>2022</v>
      </c>
      <c r="B509" s="130">
        <f>B497</f>
        <v>1</v>
      </c>
      <c r="C509" s="329">
        <v>2.741098</v>
      </c>
      <c r="D509" s="94"/>
      <c r="E509" s="133">
        <v>166.780331703489</v>
      </c>
      <c r="F509" s="133"/>
      <c r="G509" s="133">
        <v>8872.2929993130092</v>
      </c>
      <c r="H509" s="133">
        <v>8812.4348894142495</v>
      </c>
      <c r="I509" s="133"/>
      <c r="J509" s="133">
        <v>937048.52099049697</v>
      </c>
      <c r="K509" s="133">
        <v>47.820535177435801</v>
      </c>
      <c r="L509" s="94">
        <v>19966.560000000001</v>
      </c>
      <c r="M509" s="94"/>
      <c r="N509" s="94">
        <v>401.63240000000002</v>
      </c>
      <c r="O509" s="330">
        <v>2.8362910000000001</v>
      </c>
      <c r="P509" s="133">
        <v>1046088.99882132</v>
      </c>
      <c r="Q509" s="133"/>
      <c r="R509" s="378"/>
      <c r="S509" s="133">
        <v>462.86311593565699</v>
      </c>
      <c r="T509" s="94">
        <v>160.460943542748</v>
      </c>
      <c r="U509" s="133">
        <v>422315.29775489401</v>
      </c>
      <c r="V509" s="133">
        <v>115.133184904567</v>
      </c>
      <c r="W509" s="133">
        <v>272.49882230379097</v>
      </c>
      <c r="X509" s="133">
        <v>981116.64368903497</v>
      </c>
      <c r="Y509" s="133">
        <v>8755.8230836910698</v>
      </c>
      <c r="Z509" s="94">
        <v>55497.611676067398</v>
      </c>
      <c r="AA509" s="94">
        <v>99.259695453264698</v>
      </c>
      <c r="AB509" s="94">
        <v>141.655642193793</v>
      </c>
      <c r="AC509" s="94">
        <v>76.037390000000002</v>
      </c>
      <c r="AD509" s="94">
        <v>5.0566743455795802</v>
      </c>
      <c r="AE509" s="133"/>
      <c r="AF509" s="133"/>
      <c r="AG509" s="378"/>
      <c r="AH509" s="378"/>
      <c r="AI509" s="378"/>
      <c r="AJ509" s="382"/>
    </row>
    <row r="510" spans="1:36" x14ac:dyDescent="0.25">
      <c r="A510" s="130">
        <f t="shared" ref="A510:A532" si="40">A498+1</f>
        <v>2022</v>
      </c>
      <c r="B510" s="130">
        <f t="shared" ref="B510:B532" si="41">B498</f>
        <v>2</v>
      </c>
      <c r="C510" s="329">
        <v>2.7459200987833898</v>
      </c>
      <c r="D510" s="94"/>
      <c r="E510" s="133">
        <v>166.79655831312201</v>
      </c>
      <c r="F510" s="133"/>
      <c r="G510" s="133">
        <v>8883.8052004601996</v>
      </c>
      <c r="H510" s="133">
        <v>8820.6145394367304</v>
      </c>
      <c r="I510" s="133"/>
      <c r="J510" s="133">
        <v>939460.35998422001</v>
      </c>
      <c r="K510" s="133">
        <v>47.892536447710199</v>
      </c>
      <c r="L510" s="94">
        <v>20004.123036718502</v>
      </c>
      <c r="M510" s="94"/>
      <c r="N510" s="94">
        <v>413.01662724044701</v>
      </c>
      <c r="O510" s="330">
        <v>2.8434348699246401</v>
      </c>
      <c r="P510" s="133">
        <v>1048855.5770089701</v>
      </c>
      <c r="Q510" s="133"/>
      <c r="R510" s="378"/>
      <c r="S510" s="133">
        <v>462.91447411880603</v>
      </c>
      <c r="T510" s="94">
        <v>160.492414072142</v>
      </c>
      <c r="U510" s="133">
        <v>423876.14685098</v>
      </c>
      <c r="V510" s="133">
        <v>115.3683025891</v>
      </c>
      <c r="W510" s="133">
        <v>273.04503285581097</v>
      </c>
      <c r="X510" s="133">
        <v>983650.89515531005</v>
      </c>
      <c r="Y510" s="133">
        <v>8768.6548282029999</v>
      </c>
      <c r="Z510" s="94">
        <v>55696.3409895652</v>
      </c>
      <c r="AA510" s="94">
        <v>99.412303944522506</v>
      </c>
      <c r="AB510" s="94">
        <v>142.13861241682301</v>
      </c>
      <c r="AC510" s="94">
        <v>76.017959063028201</v>
      </c>
      <c r="AD510" s="94">
        <v>5.0574376721056602</v>
      </c>
      <c r="AE510" s="133"/>
      <c r="AF510" s="133"/>
      <c r="AG510" s="378"/>
      <c r="AH510" s="378"/>
      <c r="AI510" s="378"/>
      <c r="AJ510" s="382"/>
    </row>
    <row r="511" spans="1:36" x14ac:dyDescent="0.25">
      <c r="A511" s="130">
        <f t="shared" si="40"/>
        <v>2022</v>
      </c>
      <c r="B511" s="130">
        <f t="shared" si="41"/>
        <v>3</v>
      </c>
      <c r="C511" s="329">
        <v>2.7503144919312499</v>
      </c>
      <c r="D511" s="94"/>
      <c r="E511" s="133">
        <v>166.73379569333099</v>
      </c>
      <c r="F511" s="133"/>
      <c r="G511" s="133">
        <v>8894.4380793069195</v>
      </c>
      <c r="H511" s="133">
        <v>8827.8280987323305</v>
      </c>
      <c r="I511" s="133"/>
      <c r="J511" s="133">
        <v>941723.75387866702</v>
      </c>
      <c r="K511" s="133">
        <v>47.954438140007497</v>
      </c>
      <c r="L511" s="94">
        <v>20038.594874967799</v>
      </c>
      <c r="M511" s="94"/>
      <c r="N511" s="94">
        <v>422.144889147333</v>
      </c>
      <c r="O511" s="330">
        <v>2.8501495919864501</v>
      </c>
      <c r="P511" s="133">
        <v>1051296.7396273301</v>
      </c>
      <c r="Q511" s="133"/>
      <c r="R511" s="378"/>
      <c r="S511" s="133">
        <v>462.94523793280098</v>
      </c>
      <c r="T511" s="94">
        <v>160.44743419210599</v>
      </c>
      <c r="U511" s="133">
        <v>425324.19222128403</v>
      </c>
      <c r="V511" s="133">
        <v>115.572420621324</v>
      </c>
      <c r="W511" s="133">
        <v>273.53619176160299</v>
      </c>
      <c r="X511" s="133">
        <v>985927.51981242001</v>
      </c>
      <c r="Y511" s="133">
        <v>8779.6779686995997</v>
      </c>
      <c r="Z511" s="94">
        <v>55878.717497998099</v>
      </c>
      <c r="AA511" s="94">
        <v>99.549149938824002</v>
      </c>
      <c r="AB511" s="94">
        <v>142.58812328300999</v>
      </c>
      <c r="AC511" s="94">
        <v>76.000204492021098</v>
      </c>
      <c r="AD511" s="94">
        <v>5.0568503534112699</v>
      </c>
      <c r="AE511" s="133"/>
      <c r="AF511" s="133"/>
      <c r="AG511" s="378"/>
      <c r="AH511" s="378"/>
      <c r="AI511" s="378"/>
      <c r="AJ511" s="382"/>
    </row>
    <row r="512" spans="1:36" x14ac:dyDescent="0.25">
      <c r="A512" s="130">
        <f t="shared" si="40"/>
        <v>2022</v>
      </c>
      <c r="B512" s="130">
        <f t="shared" si="41"/>
        <v>4</v>
      </c>
      <c r="C512" s="329">
        <v>2.7552469999999998</v>
      </c>
      <c r="D512" s="94"/>
      <c r="E512" s="133">
        <v>166.58528210985</v>
      </c>
      <c r="F512" s="133"/>
      <c r="G512" s="133">
        <v>8905.9821250274908</v>
      </c>
      <c r="H512" s="133">
        <v>8835.5230429390303</v>
      </c>
      <c r="I512" s="133"/>
      <c r="J512" s="133">
        <v>944259.49647974595</v>
      </c>
      <c r="K512" s="133">
        <v>48.023826859316401</v>
      </c>
      <c r="L512" s="94">
        <v>20076.87</v>
      </c>
      <c r="M512" s="94"/>
      <c r="N512" s="94">
        <v>429.4692</v>
      </c>
      <c r="O512" s="330">
        <v>2.8583099999999999</v>
      </c>
      <c r="P512" s="133">
        <v>1054021.7387961701</v>
      </c>
      <c r="Q512" s="133"/>
      <c r="R512" s="378"/>
      <c r="S512" s="133">
        <v>463.02107450809302</v>
      </c>
      <c r="T512" s="94">
        <v>160.30974310747899</v>
      </c>
      <c r="U512" s="133">
        <v>426943.04753541597</v>
      </c>
      <c r="V512" s="133">
        <v>115.794991059993</v>
      </c>
      <c r="W512" s="133">
        <v>274.033817497374</v>
      </c>
      <c r="X512" s="133">
        <v>988375.97977411095</v>
      </c>
      <c r="Y512" s="133">
        <v>8791.3041286941007</v>
      </c>
      <c r="Z512" s="94">
        <v>56071.985779356</v>
      </c>
      <c r="AA512" s="94">
        <v>99.696915249158906</v>
      </c>
      <c r="AB512" s="94">
        <v>143.08652707417599</v>
      </c>
      <c r="AC512" s="94">
        <v>75.981830000000002</v>
      </c>
      <c r="AD512" s="94">
        <v>5.0550943690303702</v>
      </c>
      <c r="AE512" s="133"/>
      <c r="AF512" s="133"/>
      <c r="AG512" s="378"/>
      <c r="AH512" s="378"/>
      <c r="AI512" s="378"/>
      <c r="AJ512" s="382"/>
    </row>
    <row r="513" spans="1:36" x14ac:dyDescent="0.25">
      <c r="A513" s="130">
        <f t="shared" si="40"/>
        <v>2022</v>
      </c>
      <c r="B513" s="130">
        <f t="shared" si="41"/>
        <v>5</v>
      </c>
      <c r="C513" s="329">
        <v>2.7600994391787999</v>
      </c>
      <c r="D513" s="94"/>
      <c r="E513" s="133">
        <v>166.38216353187499</v>
      </c>
      <c r="F513" s="133"/>
      <c r="G513" s="133">
        <v>8916.60081522162</v>
      </c>
      <c r="H513" s="133">
        <v>8842.6342055450496</v>
      </c>
      <c r="I513" s="133"/>
      <c r="J513" s="133">
        <v>946691.07123107102</v>
      </c>
      <c r="K513" s="133">
        <v>48.094772212719498</v>
      </c>
      <c r="L513" s="94">
        <v>20113.610560424699</v>
      </c>
      <c r="M513" s="94"/>
      <c r="N513" s="94">
        <v>432.50953722552799</v>
      </c>
      <c r="O513" s="330">
        <v>2.8671999797249201</v>
      </c>
      <c r="P513" s="133">
        <v>1056738.77827268</v>
      </c>
      <c r="Q513" s="133"/>
      <c r="R513" s="378"/>
      <c r="S513" s="133">
        <v>463.17771634907501</v>
      </c>
      <c r="T513" s="94">
        <v>160.099835151837</v>
      </c>
      <c r="U513" s="133">
        <v>428504.55500046501</v>
      </c>
      <c r="V513" s="133">
        <v>116.011311602714</v>
      </c>
      <c r="W513" s="133">
        <v>274.44342154941199</v>
      </c>
      <c r="X513" s="133">
        <v>990636.24216223205</v>
      </c>
      <c r="Y513" s="133">
        <v>8802.0497468196409</v>
      </c>
      <c r="Z513" s="94">
        <v>56242.423588660597</v>
      </c>
      <c r="AA513" s="94">
        <v>99.8347159920378</v>
      </c>
      <c r="AB513" s="94">
        <v>143.55868259021599</v>
      </c>
      <c r="AC513" s="94">
        <v>75.965911593769604</v>
      </c>
      <c r="AD513" s="94">
        <v>5.0526233917062804</v>
      </c>
      <c r="AE513" s="133"/>
      <c r="AF513" s="133"/>
      <c r="AG513" s="378"/>
      <c r="AH513" s="378"/>
      <c r="AI513" s="378"/>
      <c r="AJ513" s="382"/>
    </row>
    <row r="514" spans="1:36" x14ac:dyDescent="0.25">
      <c r="A514" s="130">
        <f t="shared" si="40"/>
        <v>2022</v>
      </c>
      <c r="B514" s="130">
        <f t="shared" si="41"/>
        <v>6</v>
      </c>
      <c r="C514" s="329">
        <v>2.7651557546788399</v>
      </c>
      <c r="D514" s="94"/>
      <c r="E514" s="133">
        <v>166.187692066729</v>
      </c>
      <c r="F514" s="133"/>
      <c r="G514" s="133">
        <v>8927.3303412224504</v>
      </c>
      <c r="H514" s="133">
        <v>8849.8166585313593</v>
      </c>
      <c r="I514" s="133"/>
      <c r="J514" s="133">
        <v>949173.11864765198</v>
      </c>
      <c r="K514" s="133">
        <v>48.169434897108097</v>
      </c>
      <c r="L514" s="94">
        <v>20151.1584495026</v>
      </c>
      <c r="M514" s="94"/>
      <c r="N514" s="94">
        <v>431.074845158024</v>
      </c>
      <c r="O514" s="330">
        <v>2.8769908125653498</v>
      </c>
      <c r="P514" s="133">
        <v>1059572.7219219799</v>
      </c>
      <c r="Q514" s="133"/>
      <c r="R514" s="378"/>
      <c r="S514" s="133">
        <v>463.397269339812</v>
      </c>
      <c r="T514" s="94">
        <v>159.89195028768299</v>
      </c>
      <c r="U514" s="133">
        <v>430114.53196943598</v>
      </c>
      <c r="V514" s="133">
        <v>116.234882653665</v>
      </c>
      <c r="W514" s="133">
        <v>274.83944283597401</v>
      </c>
      <c r="X514" s="133">
        <v>992907.72736979101</v>
      </c>
      <c r="Y514" s="133">
        <v>8812.8108657988305</v>
      </c>
      <c r="Z514" s="94">
        <v>56409.006902822301</v>
      </c>
      <c r="AA514" s="94">
        <v>99.975147418535599</v>
      </c>
      <c r="AB514" s="94">
        <v>144.036902289832</v>
      </c>
      <c r="AC514" s="94">
        <v>75.948111890265096</v>
      </c>
      <c r="AD514" s="94">
        <v>5.0497589049856701</v>
      </c>
      <c r="AE514" s="133"/>
      <c r="AF514" s="133"/>
      <c r="AG514" s="378"/>
      <c r="AH514" s="378"/>
      <c r="AI514" s="378"/>
      <c r="AJ514" s="382"/>
    </row>
    <row r="515" spans="1:36" x14ac:dyDescent="0.25">
      <c r="A515" s="130">
        <f t="shared" si="40"/>
        <v>2022</v>
      </c>
      <c r="B515" s="130">
        <f t="shared" si="41"/>
        <v>7</v>
      </c>
      <c r="C515" s="329">
        <v>2.7700390000000001</v>
      </c>
      <c r="D515" s="94"/>
      <c r="E515" s="133">
        <v>166.10171319631201</v>
      </c>
      <c r="F515" s="133"/>
      <c r="G515" s="133">
        <v>8937.9596441213507</v>
      </c>
      <c r="H515" s="133">
        <v>8856.8366128059497</v>
      </c>
      <c r="I515" s="133"/>
      <c r="J515" s="133">
        <v>951550.30900667899</v>
      </c>
      <c r="K515" s="133">
        <v>48.239127332599203</v>
      </c>
      <c r="L515" s="94">
        <v>20187.07</v>
      </c>
      <c r="M515" s="94"/>
      <c r="N515" s="94">
        <v>425.1173</v>
      </c>
      <c r="O515" s="330">
        <v>2.8864730000000001</v>
      </c>
      <c r="P515" s="133">
        <v>1062257.73276512</v>
      </c>
      <c r="Q515" s="133"/>
      <c r="R515" s="378"/>
      <c r="S515" s="133">
        <v>463.62049090322103</v>
      </c>
      <c r="T515" s="94">
        <v>159.80279535308199</v>
      </c>
      <c r="U515" s="133">
        <v>431676.66928964801</v>
      </c>
      <c r="V515" s="133">
        <v>116.44902246038301</v>
      </c>
      <c r="W515" s="133">
        <v>275.25991029573902</v>
      </c>
      <c r="X515" s="133">
        <v>995112.38319667801</v>
      </c>
      <c r="Y515" s="133">
        <v>8823.0903861265506</v>
      </c>
      <c r="Z515" s="94">
        <v>56572.256130392801</v>
      </c>
      <c r="AA515" s="94">
        <v>100.11363864867801</v>
      </c>
      <c r="AB515" s="94">
        <v>144.49421869875201</v>
      </c>
      <c r="AC515" s="94">
        <v>75.925479999999993</v>
      </c>
      <c r="AD515" s="94">
        <v>5.0471829492601401</v>
      </c>
      <c r="AE515" s="133"/>
      <c r="AF515" s="133"/>
      <c r="AG515" s="378"/>
      <c r="AH515" s="378"/>
      <c r="AI515" s="378"/>
      <c r="AJ515" s="382"/>
    </row>
    <row r="516" spans="1:36" x14ac:dyDescent="0.25">
      <c r="A516" s="130">
        <f t="shared" si="40"/>
        <v>2022</v>
      </c>
      <c r="B516" s="130">
        <f t="shared" si="41"/>
        <v>8</v>
      </c>
      <c r="C516" s="329">
        <v>2.77504135066498</v>
      </c>
      <c r="D516" s="94"/>
      <c r="E516" s="133">
        <v>166.173919729462</v>
      </c>
      <c r="F516" s="133"/>
      <c r="G516" s="133">
        <v>8949.5221979104699</v>
      </c>
      <c r="H516" s="133">
        <v>8864.2947056798203</v>
      </c>
      <c r="I516" s="133"/>
      <c r="J516" s="133">
        <v>953981.87988277595</v>
      </c>
      <c r="K516" s="133">
        <v>48.3060933201265</v>
      </c>
      <c r="L516" s="94">
        <v>20223.8161356167</v>
      </c>
      <c r="M516" s="94"/>
      <c r="N516" s="94">
        <v>414.92217253895899</v>
      </c>
      <c r="O516" s="330">
        <v>2.89588345732726</v>
      </c>
      <c r="P516" s="133">
        <v>1064921.88075613</v>
      </c>
      <c r="Q516" s="133"/>
      <c r="R516" s="378"/>
      <c r="S516" s="133">
        <v>463.82726620244102</v>
      </c>
      <c r="T516" s="94">
        <v>159.89349467285999</v>
      </c>
      <c r="U516" s="133">
        <v>433301.75107002701</v>
      </c>
      <c r="V516" s="133">
        <v>116.665760204642</v>
      </c>
      <c r="W516" s="133">
        <v>275.775283867496</v>
      </c>
      <c r="X516" s="133">
        <v>997445.36874257296</v>
      </c>
      <c r="Y516" s="133">
        <v>8833.7141290326708</v>
      </c>
      <c r="Z516" s="94">
        <v>56750.936764537299</v>
      </c>
      <c r="AA516" s="94">
        <v>100.262766092758</v>
      </c>
      <c r="AB516" s="94">
        <v>144.963837647763</v>
      </c>
      <c r="AC516" s="94">
        <v>75.894961481282493</v>
      </c>
      <c r="AD516" s="94">
        <v>5.04493996325641</v>
      </c>
      <c r="AE516" s="133"/>
      <c r="AF516" s="133"/>
      <c r="AG516" s="378"/>
      <c r="AH516" s="378"/>
      <c r="AI516" s="378"/>
      <c r="AJ516" s="382"/>
    </row>
    <row r="517" spans="1:36" x14ac:dyDescent="0.25">
      <c r="A517" s="130">
        <f t="shared" si="40"/>
        <v>2022</v>
      </c>
      <c r="B517" s="130">
        <f t="shared" si="41"/>
        <v>9</v>
      </c>
      <c r="C517" s="329">
        <v>2.7800432536012698</v>
      </c>
      <c r="D517" s="94"/>
      <c r="E517" s="133">
        <v>166.32422222352801</v>
      </c>
      <c r="F517" s="133"/>
      <c r="G517" s="133">
        <v>8961.2979224887204</v>
      </c>
      <c r="H517" s="133">
        <v>8871.6697556692707</v>
      </c>
      <c r="I517" s="133"/>
      <c r="J517" s="133">
        <v>956372.05929848098</v>
      </c>
      <c r="K517" s="133">
        <v>48.371996421207299</v>
      </c>
      <c r="L517" s="94">
        <v>20260.664662765001</v>
      </c>
      <c r="M517" s="94"/>
      <c r="N517" s="94">
        <v>404.60467354045898</v>
      </c>
      <c r="O517" s="330">
        <v>2.9053249064353399</v>
      </c>
      <c r="P517" s="133">
        <v>1067564.0389883399</v>
      </c>
      <c r="Q517" s="133"/>
      <c r="R517" s="378"/>
      <c r="S517" s="133">
        <v>464.022180602378</v>
      </c>
      <c r="T517" s="94">
        <v>160.076151670087</v>
      </c>
      <c r="U517" s="133">
        <v>434939.64973837999</v>
      </c>
      <c r="V517" s="133">
        <v>116.876043786389</v>
      </c>
      <c r="W517" s="133">
        <v>276.32082028698198</v>
      </c>
      <c r="X517" s="133">
        <v>999790.33620667295</v>
      </c>
      <c r="Y517" s="133">
        <v>8844.2226094229409</v>
      </c>
      <c r="Z517" s="94">
        <v>56932.353680974396</v>
      </c>
      <c r="AA517" s="94">
        <v>100.41607000573001</v>
      </c>
      <c r="AB517" s="94">
        <v>145.42790974064201</v>
      </c>
      <c r="AC517" s="94">
        <v>75.866480284825002</v>
      </c>
      <c r="AD517" s="94">
        <v>5.04213918924364</v>
      </c>
      <c r="AE517" s="133"/>
      <c r="AF517" s="133"/>
      <c r="AG517" s="378"/>
      <c r="AH517" s="378"/>
      <c r="AI517" s="378"/>
      <c r="AJ517" s="382"/>
    </row>
    <row r="518" spans="1:36" x14ac:dyDescent="0.25">
      <c r="A518" s="130">
        <f t="shared" si="40"/>
        <v>2022</v>
      </c>
      <c r="B518" s="130">
        <f t="shared" si="41"/>
        <v>10</v>
      </c>
      <c r="C518" s="329">
        <v>2.7849430000000002</v>
      </c>
      <c r="D518" s="94"/>
      <c r="E518" s="133">
        <v>166.43011179108399</v>
      </c>
      <c r="F518" s="133"/>
      <c r="G518" s="133">
        <v>8972.3782951376998</v>
      </c>
      <c r="H518" s="133">
        <v>8878.3540397246397</v>
      </c>
      <c r="I518" s="133"/>
      <c r="J518" s="133">
        <v>958626.51326260401</v>
      </c>
      <c r="K518" s="133">
        <v>48.440123720724401</v>
      </c>
      <c r="L518" s="94">
        <v>20296.96</v>
      </c>
      <c r="M518" s="94"/>
      <c r="N518" s="94">
        <v>399.0471</v>
      </c>
      <c r="O518" s="330">
        <v>2.9150849999999999</v>
      </c>
      <c r="P518" s="133">
        <v>1070218.3233187599</v>
      </c>
      <c r="Q518" s="133"/>
      <c r="R518" s="378"/>
      <c r="S518" s="133">
        <v>464.22230039486101</v>
      </c>
      <c r="T518" s="94">
        <v>160.21408333781201</v>
      </c>
      <c r="U518" s="133">
        <v>436537.45842136297</v>
      </c>
      <c r="V518" s="133">
        <v>117.07174860750899</v>
      </c>
      <c r="W518" s="133">
        <v>276.80617216340403</v>
      </c>
      <c r="X518" s="133">
        <v>1002008.21988584</v>
      </c>
      <c r="Y518" s="133">
        <v>8854.1117698406397</v>
      </c>
      <c r="Z518" s="94">
        <v>57099.9368364529</v>
      </c>
      <c r="AA518" s="94">
        <v>100.56533603909701</v>
      </c>
      <c r="AB518" s="94">
        <v>145.86808018992099</v>
      </c>
      <c r="AC518" s="94">
        <v>75.852180000000004</v>
      </c>
      <c r="AD518" s="94">
        <v>5.03768638897228</v>
      </c>
      <c r="AE518" s="133"/>
      <c r="AF518" s="133"/>
      <c r="AG518" s="378"/>
      <c r="AH518" s="378"/>
      <c r="AI518" s="378"/>
      <c r="AJ518" s="382"/>
    </row>
    <row r="519" spans="1:36" x14ac:dyDescent="0.25">
      <c r="A519" s="130">
        <f t="shared" si="40"/>
        <v>2022</v>
      </c>
      <c r="B519" s="130">
        <f t="shared" si="41"/>
        <v>11</v>
      </c>
      <c r="C519" s="329">
        <v>2.7901036329815301</v>
      </c>
      <c r="D519" s="94"/>
      <c r="E519" s="133">
        <v>166.42079404814601</v>
      </c>
      <c r="F519" s="133"/>
      <c r="G519" s="133">
        <v>8983.1692220715195</v>
      </c>
      <c r="H519" s="133">
        <v>8884.6069223982195</v>
      </c>
      <c r="I519" s="133"/>
      <c r="J519" s="133">
        <v>960896.53899684502</v>
      </c>
      <c r="K519" s="133">
        <v>48.5188426776432</v>
      </c>
      <c r="L519" s="94">
        <v>20335.503268880198</v>
      </c>
      <c r="M519" s="94"/>
      <c r="N519" s="94">
        <v>401.25225319859197</v>
      </c>
      <c r="O519" s="330">
        <v>2.9261353023429701</v>
      </c>
      <c r="P519" s="133">
        <v>1073147.24982694</v>
      </c>
      <c r="Q519" s="133"/>
      <c r="R519" s="378"/>
      <c r="S519" s="133">
        <v>464.452425906521</v>
      </c>
      <c r="T519" s="94">
        <v>160.22973194923301</v>
      </c>
      <c r="U519" s="133">
        <v>438198.97382861102</v>
      </c>
      <c r="V519" s="133">
        <v>117.265386610083</v>
      </c>
      <c r="W519" s="133">
        <v>277.216475822875</v>
      </c>
      <c r="X519" s="133">
        <v>1004214.94623792</v>
      </c>
      <c r="Y519" s="133">
        <v>8864.0001393080292</v>
      </c>
      <c r="Z519" s="94">
        <v>57258.022511376199</v>
      </c>
      <c r="AA519" s="94">
        <v>100.71809405611</v>
      </c>
      <c r="AB519" s="94">
        <v>146.31172971884399</v>
      </c>
      <c r="AC519" s="94">
        <v>75.858138999403195</v>
      </c>
      <c r="AD519" s="94">
        <v>5.0306488929236801</v>
      </c>
      <c r="AE519" s="133"/>
      <c r="AF519" s="133"/>
      <c r="AG519" s="378"/>
      <c r="AH519" s="378"/>
      <c r="AI519" s="378"/>
      <c r="AJ519" s="382"/>
    </row>
    <row r="520" spans="1:36" x14ac:dyDescent="0.25">
      <c r="A520" s="130">
        <f t="shared" si="40"/>
        <v>2022</v>
      </c>
      <c r="B520" s="130">
        <f t="shared" si="41"/>
        <v>12</v>
      </c>
      <c r="C520" s="329">
        <v>2.7951330818869402</v>
      </c>
      <c r="D520" s="94">
        <f>AVERAGE(C509:C520)</f>
        <v>2.7677615086422502</v>
      </c>
      <c r="E520" s="133">
        <v>166.37090346652701</v>
      </c>
      <c r="F520" s="133">
        <f>AVERAGE(E509:E520)</f>
        <v>166.44062398945459</v>
      </c>
      <c r="G520" s="133">
        <v>8993.4122516492007</v>
      </c>
      <c r="H520" s="133">
        <v>8890.5919809546795</v>
      </c>
      <c r="I520" s="133">
        <f>AVERAGE(H509:H520)</f>
        <v>8852.9337876526097</v>
      </c>
      <c r="J520" s="133">
        <v>963114.34904718096</v>
      </c>
      <c r="K520" s="133">
        <v>48.600345060442997</v>
      </c>
      <c r="L520" s="94">
        <v>20373.522731221001</v>
      </c>
      <c r="M520" s="94">
        <f>AVERAGE(L509:L520)</f>
        <v>20169.037810008038</v>
      </c>
      <c r="N520" s="94">
        <v>409.38143945142002</v>
      </c>
      <c r="O520" s="330">
        <v>2.9369797179255102</v>
      </c>
      <c r="P520" s="133">
        <v>1076107.0986425199</v>
      </c>
      <c r="Q520" s="133">
        <f>AVERAGE(P509:P520)</f>
        <v>1060899.2398955219</v>
      </c>
      <c r="R520" s="378">
        <f>AVERAGE(K509:K520)</f>
        <v>48.202672688920096</v>
      </c>
      <c r="S520" s="133">
        <v>464.66363942554</v>
      </c>
      <c r="T520" s="94">
        <v>160.202444695216</v>
      </c>
      <c r="U520" s="133">
        <v>439802.15651448502</v>
      </c>
      <c r="V520" s="133">
        <v>117.44831334360001</v>
      </c>
      <c r="W520" s="133">
        <v>277.57866782696601</v>
      </c>
      <c r="X520" s="133">
        <v>1006360.59001119</v>
      </c>
      <c r="Y520" s="133">
        <v>8873.7157912748407</v>
      </c>
      <c r="Z520" s="94">
        <v>57405.160824348503</v>
      </c>
      <c r="AA520" s="94">
        <v>100.864966788556</v>
      </c>
      <c r="AB520" s="94">
        <v>146.735092902861</v>
      </c>
      <c r="AC520" s="94">
        <v>75.873308715665303</v>
      </c>
      <c r="AD520" s="94">
        <v>5.02316700518075</v>
      </c>
      <c r="AE520" s="133">
        <f>AVERAGE(AD509:AD520)</f>
        <v>5.0461836188046449</v>
      </c>
      <c r="AF520" s="133">
        <f>AVERAGE(X509:X520)</f>
        <v>993962.2376869811</v>
      </c>
      <c r="AG520" s="378">
        <f>AVERAGE(O509:O520)</f>
        <v>2.8831881365193701</v>
      </c>
      <c r="AH520" s="378">
        <f>AVERAGE(S509:S520)</f>
        <v>463.59393263493388</v>
      </c>
      <c r="AI520" s="378">
        <f>AVERAGE(U509:U520)</f>
        <v>430961.20251624909</v>
      </c>
      <c r="AJ520" s="382">
        <f>AVERAGE(G509:G520)</f>
        <v>8933.18242449422</v>
      </c>
    </row>
    <row r="521" spans="1:36" x14ac:dyDescent="0.25">
      <c r="A521" s="130">
        <f>A509+1</f>
        <v>2023</v>
      </c>
      <c r="B521" s="130">
        <f>B509</f>
        <v>1</v>
      </c>
      <c r="C521" s="329">
        <v>2.800281</v>
      </c>
      <c r="D521" s="94"/>
      <c r="E521" s="133">
        <v>166.39220148542901</v>
      </c>
      <c r="F521" s="133"/>
      <c r="G521" s="133">
        <v>9004.4397111245398</v>
      </c>
      <c r="H521" s="133">
        <v>8897.4899081786807</v>
      </c>
      <c r="I521" s="133"/>
      <c r="J521" s="133">
        <v>965529.72305588203</v>
      </c>
      <c r="K521" s="133">
        <v>48.685588799974603</v>
      </c>
      <c r="L521" s="94">
        <v>20413.09</v>
      </c>
      <c r="M521" s="94"/>
      <c r="N521" s="94">
        <v>420.9529</v>
      </c>
      <c r="O521" s="330">
        <v>2.9472459999999998</v>
      </c>
      <c r="P521" s="133">
        <v>1079203.2660506801</v>
      </c>
      <c r="Q521" s="133"/>
      <c r="R521" s="378"/>
      <c r="S521" s="133">
        <v>464.82298454307499</v>
      </c>
      <c r="T521" s="94">
        <v>160.25586710051201</v>
      </c>
      <c r="U521" s="133">
        <v>441435.26767052402</v>
      </c>
      <c r="V521" s="133">
        <v>117.637852147592</v>
      </c>
      <c r="W521" s="133">
        <v>277.99774346855298</v>
      </c>
      <c r="X521" s="133">
        <v>1008716.0244215</v>
      </c>
      <c r="Y521" s="133">
        <v>8884.5216165145303</v>
      </c>
      <c r="Z521" s="94">
        <v>57564.186794057197</v>
      </c>
      <c r="AA521" s="94">
        <v>101.016955549626</v>
      </c>
      <c r="AB521" s="94">
        <v>147.173179916371</v>
      </c>
      <c r="AC521" s="94">
        <v>75.883139999999997</v>
      </c>
      <c r="AD521" s="94">
        <v>5.01708665469884</v>
      </c>
      <c r="AE521" s="133"/>
      <c r="AF521" s="133"/>
      <c r="AG521" s="378"/>
      <c r="AH521" s="378"/>
      <c r="AI521" s="378"/>
      <c r="AJ521" s="382"/>
    </row>
    <row r="522" spans="1:36" x14ac:dyDescent="0.25">
      <c r="A522" s="130">
        <f t="shared" si="40"/>
        <v>2023</v>
      </c>
      <c r="B522" s="130">
        <f t="shared" si="41"/>
        <v>2</v>
      </c>
      <c r="C522" s="329">
        <v>2.8053185768779101</v>
      </c>
      <c r="D522" s="94"/>
      <c r="E522" s="133">
        <v>166.56400646993501</v>
      </c>
      <c r="F522" s="133"/>
      <c r="G522" s="133">
        <v>9016.3370437616704</v>
      </c>
      <c r="H522" s="133">
        <v>8905.5888749965197</v>
      </c>
      <c r="I522" s="133"/>
      <c r="J522" s="133">
        <v>968138.35035505902</v>
      </c>
      <c r="K522" s="133">
        <v>48.768246233891098</v>
      </c>
      <c r="L522" s="94">
        <v>20452.601229767199</v>
      </c>
      <c r="M522" s="94"/>
      <c r="N522" s="94">
        <v>432.913082437269</v>
      </c>
      <c r="O522" s="330">
        <v>2.9558034218039202</v>
      </c>
      <c r="P522" s="133">
        <v>1082261.8391291201</v>
      </c>
      <c r="Q522" s="133"/>
      <c r="R522" s="378"/>
      <c r="S522" s="133">
        <v>464.88454858542701</v>
      </c>
      <c r="T522" s="94">
        <v>160.47403311930199</v>
      </c>
      <c r="U522" s="133">
        <v>443035.16026150098</v>
      </c>
      <c r="V522" s="133">
        <v>117.831773861233</v>
      </c>
      <c r="W522" s="133">
        <v>278.515673447778</v>
      </c>
      <c r="X522" s="133">
        <v>1011283.6815241301</v>
      </c>
      <c r="Y522" s="133">
        <v>8896.3713540571098</v>
      </c>
      <c r="Z522" s="94">
        <v>57738.652504425198</v>
      </c>
      <c r="AA522" s="94">
        <v>101.16968190650699</v>
      </c>
      <c r="AB522" s="94">
        <v>147.617311741972</v>
      </c>
      <c r="AC522" s="94">
        <v>75.876312629627094</v>
      </c>
      <c r="AD522" s="94">
        <v>5.0141584274488</v>
      </c>
      <c r="AE522" s="133"/>
      <c r="AF522" s="133"/>
      <c r="AG522" s="378"/>
      <c r="AH522" s="378"/>
      <c r="AI522" s="378"/>
      <c r="AJ522" s="382"/>
    </row>
    <row r="523" spans="1:36" x14ac:dyDescent="0.25">
      <c r="A523" s="130">
        <f t="shared" si="40"/>
        <v>2023</v>
      </c>
      <c r="B523" s="130">
        <f t="shared" si="41"/>
        <v>3</v>
      </c>
      <c r="C523" s="329">
        <v>2.80981088181005</v>
      </c>
      <c r="D523" s="94"/>
      <c r="E523" s="133">
        <v>166.77953555082701</v>
      </c>
      <c r="F523" s="133"/>
      <c r="G523" s="133">
        <v>9027.3922124309902</v>
      </c>
      <c r="H523" s="133">
        <v>8913.2885310275797</v>
      </c>
      <c r="I523" s="133"/>
      <c r="J523" s="133">
        <v>970598.98884223006</v>
      </c>
      <c r="K523" s="133">
        <v>48.840662450873197</v>
      </c>
      <c r="L523" s="94">
        <v>20488.379835124098</v>
      </c>
      <c r="M523" s="94"/>
      <c r="N523" s="94">
        <v>442.45197436268001</v>
      </c>
      <c r="O523" s="330">
        <v>2.9626123543068998</v>
      </c>
      <c r="P523" s="133">
        <v>1084986.1122798901</v>
      </c>
      <c r="Q523" s="133"/>
      <c r="R523" s="378"/>
      <c r="S523" s="133">
        <v>464.85681809819403</v>
      </c>
      <c r="T523" s="94">
        <v>160.730968519002</v>
      </c>
      <c r="U523" s="133">
        <v>444475.42421230202</v>
      </c>
      <c r="V523" s="133">
        <v>118.009492032114</v>
      </c>
      <c r="W523" s="133">
        <v>279.018293847211</v>
      </c>
      <c r="X523" s="133">
        <v>1013653.91195541</v>
      </c>
      <c r="Y523" s="133">
        <v>8907.0091373877003</v>
      </c>
      <c r="Z523" s="94">
        <v>57900.406129291099</v>
      </c>
      <c r="AA523" s="94">
        <v>101.306338561949</v>
      </c>
      <c r="AB523" s="94">
        <v>148.023368068021</v>
      </c>
      <c r="AC523" s="94">
        <v>75.863585325865898</v>
      </c>
      <c r="AD523" s="94">
        <v>5.0124712948648797</v>
      </c>
      <c r="AE523" s="133"/>
      <c r="AF523" s="133"/>
      <c r="AG523" s="378"/>
      <c r="AH523" s="378"/>
      <c r="AI523" s="378"/>
      <c r="AJ523" s="382"/>
    </row>
    <row r="524" spans="1:36" x14ac:dyDescent="0.25">
      <c r="A524" s="130">
        <f t="shared" si="40"/>
        <v>2023</v>
      </c>
      <c r="B524" s="130">
        <f t="shared" si="41"/>
        <v>4</v>
      </c>
      <c r="C524" s="329">
        <v>2.8147869999999999</v>
      </c>
      <c r="D524" s="94"/>
      <c r="E524" s="133">
        <v>166.97001286881601</v>
      </c>
      <c r="F524" s="133"/>
      <c r="G524" s="133">
        <v>9039.2598642135399</v>
      </c>
      <c r="H524" s="133">
        <v>8921.2184175433904</v>
      </c>
      <c r="I524" s="133"/>
      <c r="J524" s="133">
        <v>973336.40211846202</v>
      </c>
      <c r="K524" s="133">
        <v>48.919210679931901</v>
      </c>
      <c r="L524" s="94">
        <v>20528.37</v>
      </c>
      <c r="M524" s="94"/>
      <c r="N524" s="94">
        <v>450.07159999999999</v>
      </c>
      <c r="O524" s="330">
        <v>2.970081</v>
      </c>
      <c r="P524" s="133">
        <v>1087969.93546177</v>
      </c>
      <c r="Q524" s="133"/>
      <c r="R524" s="378"/>
      <c r="S524" s="133">
        <v>464.74405769846197</v>
      </c>
      <c r="T524" s="94">
        <v>160.94773478590801</v>
      </c>
      <c r="U524" s="133">
        <v>446100.12020801898</v>
      </c>
      <c r="V524" s="133">
        <v>118.20646908635899</v>
      </c>
      <c r="W524" s="133">
        <v>279.53031190520898</v>
      </c>
      <c r="X524" s="133">
        <v>1016133.77392291</v>
      </c>
      <c r="Y524" s="133">
        <v>8917.3060959880895</v>
      </c>
      <c r="Z524" s="94">
        <v>58069.375003266498</v>
      </c>
      <c r="AA524" s="94">
        <v>101.453397986973</v>
      </c>
      <c r="AB524" s="94">
        <v>148.47663636133899</v>
      </c>
      <c r="AC524" s="94">
        <v>75.855670000000003</v>
      </c>
      <c r="AD524" s="94">
        <v>5.0088594090879202</v>
      </c>
      <c r="AE524" s="133"/>
      <c r="AF524" s="133"/>
      <c r="AG524" s="378"/>
      <c r="AH524" s="378"/>
      <c r="AI524" s="378"/>
      <c r="AJ524" s="382"/>
    </row>
    <row r="525" spans="1:36" x14ac:dyDescent="0.25">
      <c r="A525" s="130">
        <f t="shared" si="40"/>
        <v>2023</v>
      </c>
      <c r="B525" s="130">
        <f t="shared" si="41"/>
        <v>5</v>
      </c>
      <c r="C525" s="329">
        <v>2.8196505362429698</v>
      </c>
      <c r="D525" s="94"/>
      <c r="E525" s="133">
        <v>167.03640933363599</v>
      </c>
      <c r="F525" s="133"/>
      <c r="G525" s="133">
        <v>9049.8977969869593</v>
      </c>
      <c r="H525" s="133">
        <v>8927.5856393500908</v>
      </c>
      <c r="I525" s="133"/>
      <c r="J525" s="133">
        <v>975915.03911175299</v>
      </c>
      <c r="K525" s="133">
        <v>48.994004583699301</v>
      </c>
      <c r="L525" s="94">
        <v>20567.637583678199</v>
      </c>
      <c r="M525" s="94"/>
      <c r="N525" s="94">
        <v>453.20934485278201</v>
      </c>
      <c r="O525" s="330">
        <v>2.9779262980882502</v>
      </c>
      <c r="P525" s="133">
        <v>1090827.0842882299</v>
      </c>
      <c r="Q525" s="133"/>
      <c r="R525" s="378"/>
      <c r="S525" s="133">
        <v>464.57344620579499</v>
      </c>
      <c r="T525" s="94">
        <v>161.00802870149701</v>
      </c>
      <c r="U525" s="133">
        <v>447729.35383473302</v>
      </c>
      <c r="V525" s="133">
        <v>118.39521285921801</v>
      </c>
      <c r="W525" s="133">
        <v>279.927002655546</v>
      </c>
      <c r="X525" s="133">
        <v>1018257.15108699</v>
      </c>
      <c r="Y525" s="133">
        <v>8924.9684205447702</v>
      </c>
      <c r="Z525" s="94">
        <v>58213.3564740039</v>
      </c>
      <c r="AA525" s="94">
        <v>101.590169254638</v>
      </c>
      <c r="AB525" s="94">
        <v>148.917223775639</v>
      </c>
      <c r="AC525" s="94">
        <v>75.863939379990896</v>
      </c>
      <c r="AD525" s="94">
        <v>5.0015905917359698</v>
      </c>
      <c r="AE525" s="133"/>
      <c r="AF525" s="133"/>
      <c r="AG525" s="378"/>
      <c r="AH525" s="378"/>
      <c r="AI525" s="378"/>
      <c r="AJ525" s="382"/>
    </row>
    <row r="526" spans="1:36" x14ac:dyDescent="0.25">
      <c r="A526" s="130">
        <f t="shared" si="40"/>
        <v>2023</v>
      </c>
      <c r="B526" s="130">
        <f t="shared" si="41"/>
        <v>6</v>
      </c>
      <c r="C526" s="329">
        <v>2.8246875282636799</v>
      </c>
      <c r="D526" s="94"/>
      <c r="E526" s="133">
        <v>167.09650484037701</v>
      </c>
      <c r="F526" s="133"/>
      <c r="G526" s="133">
        <v>9060.4995682252102</v>
      </c>
      <c r="H526" s="133">
        <v>8933.3264960895704</v>
      </c>
      <c r="I526" s="133"/>
      <c r="J526" s="133">
        <v>978493.60943453095</v>
      </c>
      <c r="K526" s="133">
        <v>49.068589311180503</v>
      </c>
      <c r="L526" s="94">
        <v>20608.6378812359</v>
      </c>
      <c r="M526" s="94"/>
      <c r="N526" s="94">
        <v>451.68641967525201</v>
      </c>
      <c r="O526" s="330">
        <v>2.9863304004178799</v>
      </c>
      <c r="P526" s="133">
        <v>1093715.75941684</v>
      </c>
      <c r="Q526" s="133"/>
      <c r="R526" s="378"/>
      <c r="S526" s="133">
        <v>464.40055354966501</v>
      </c>
      <c r="T526" s="94">
        <v>161.045712337494</v>
      </c>
      <c r="U526" s="133">
        <v>449465.15731072897</v>
      </c>
      <c r="V526" s="133">
        <v>118.588182626971</v>
      </c>
      <c r="W526" s="133">
        <v>280.29548388406499</v>
      </c>
      <c r="X526" s="133">
        <v>1020309.17269494</v>
      </c>
      <c r="Y526" s="133">
        <v>8932.0752380445392</v>
      </c>
      <c r="Z526" s="94">
        <v>58353.945864429603</v>
      </c>
      <c r="AA526" s="94">
        <v>101.73069424369601</v>
      </c>
      <c r="AB526" s="94">
        <v>149.37235487454501</v>
      </c>
      <c r="AC526" s="94">
        <v>75.884208489823195</v>
      </c>
      <c r="AD526" s="94">
        <v>4.9912010455657096</v>
      </c>
      <c r="AE526" s="133"/>
      <c r="AF526" s="133"/>
      <c r="AG526" s="378"/>
      <c r="AH526" s="378"/>
      <c r="AI526" s="378"/>
      <c r="AJ526" s="382"/>
    </row>
    <row r="527" spans="1:36" x14ac:dyDescent="0.25">
      <c r="A527" s="130">
        <f t="shared" si="40"/>
        <v>2023</v>
      </c>
      <c r="B527" s="130">
        <f t="shared" si="41"/>
        <v>7</v>
      </c>
      <c r="C527" s="329">
        <v>2.8295149999999998</v>
      </c>
      <c r="D527" s="94"/>
      <c r="E527" s="133">
        <v>167.301376740574</v>
      </c>
      <c r="F527" s="133"/>
      <c r="G527" s="133">
        <v>9071.0899493497</v>
      </c>
      <c r="H527" s="133">
        <v>8938.8750566561594</v>
      </c>
      <c r="I527" s="133"/>
      <c r="J527" s="133">
        <v>980911.93734524597</v>
      </c>
      <c r="K527" s="133">
        <v>49.136309631082099</v>
      </c>
      <c r="L527" s="94">
        <v>20648.48</v>
      </c>
      <c r="M527" s="94"/>
      <c r="N527" s="94">
        <v>445.4753</v>
      </c>
      <c r="O527" s="330">
        <v>2.9941589999999998</v>
      </c>
      <c r="P527" s="133">
        <v>1096410.20935108</v>
      </c>
      <c r="Q527" s="133"/>
      <c r="R527" s="378"/>
      <c r="S527" s="133">
        <v>464.31172132331102</v>
      </c>
      <c r="T527" s="94">
        <v>161.23633291137</v>
      </c>
      <c r="U527" s="133">
        <v>451180.53291825397</v>
      </c>
      <c r="V527" s="133">
        <v>118.773333592651</v>
      </c>
      <c r="W527" s="133">
        <v>280.69940793905499</v>
      </c>
      <c r="X527" s="133">
        <v>1022365.25921273</v>
      </c>
      <c r="Y527" s="133">
        <v>8940.2738471880402</v>
      </c>
      <c r="Z527" s="94">
        <v>58499.0089086648</v>
      </c>
      <c r="AA527" s="94">
        <v>101.87218145060901</v>
      </c>
      <c r="AB527" s="94">
        <v>149.81054598503101</v>
      </c>
      <c r="AC527" s="94">
        <v>75.906890000000004</v>
      </c>
      <c r="AD527" s="94">
        <v>4.9801262769200703</v>
      </c>
      <c r="AE527" s="133"/>
      <c r="AF527" s="133"/>
      <c r="AG527" s="378"/>
      <c r="AH527" s="378"/>
      <c r="AI527" s="378"/>
      <c r="AJ527" s="382"/>
    </row>
    <row r="528" spans="1:36" x14ac:dyDescent="0.25">
      <c r="A528" s="130">
        <f t="shared" si="40"/>
        <v>2023</v>
      </c>
      <c r="B528" s="130">
        <f t="shared" si="41"/>
        <v>8</v>
      </c>
      <c r="C528" s="329">
        <v>2.8344177653454801</v>
      </c>
      <c r="D528" s="94"/>
      <c r="E528" s="133">
        <v>167.76513070864999</v>
      </c>
      <c r="F528" s="133"/>
      <c r="G528" s="133">
        <v>9082.8732083745199</v>
      </c>
      <c r="H528" s="133">
        <v>8945.0998658970493</v>
      </c>
      <c r="I528" s="133"/>
      <c r="J528" s="133">
        <v>983343.84266051499</v>
      </c>
      <c r="K528" s="133">
        <v>49.201217460970597</v>
      </c>
      <c r="L528" s="94">
        <v>20689.533276349899</v>
      </c>
      <c r="M528" s="94"/>
      <c r="N528" s="94">
        <v>434.88427433849802</v>
      </c>
      <c r="O528" s="330">
        <v>3.0015581505109701</v>
      </c>
      <c r="P528" s="133">
        <v>1099081.54839006</v>
      </c>
      <c r="Q528" s="133"/>
      <c r="R528" s="378"/>
      <c r="S528" s="133">
        <v>464.34722843814001</v>
      </c>
      <c r="T528" s="94">
        <v>161.70937403617199</v>
      </c>
      <c r="U528" s="133">
        <v>452968.90462508198</v>
      </c>
      <c r="V528" s="133">
        <v>118.96317556670699</v>
      </c>
      <c r="W528" s="133">
        <v>281.22888518738</v>
      </c>
      <c r="X528" s="133">
        <v>1024703.2408778199</v>
      </c>
      <c r="Y528" s="133">
        <v>8951.5431241891292</v>
      </c>
      <c r="Z528" s="94">
        <v>58670.059893079502</v>
      </c>
      <c r="AA528" s="94">
        <v>102.027798816748</v>
      </c>
      <c r="AB528" s="94">
        <v>150.25999883888099</v>
      </c>
      <c r="AC528" s="94">
        <v>75.925849770559495</v>
      </c>
      <c r="AD528" s="94">
        <v>4.9693767868967704</v>
      </c>
      <c r="AE528" s="133"/>
      <c r="AF528" s="133"/>
      <c r="AG528" s="378"/>
      <c r="AH528" s="378"/>
      <c r="AI528" s="378"/>
      <c r="AJ528" s="382"/>
    </row>
    <row r="529" spans="1:36" x14ac:dyDescent="0.25">
      <c r="A529" s="130">
        <f t="shared" si="40"/>
        <v>2023</v>
      </c>
      <c r="B529" s="130">
        <f t="shared" si="41"/>
        <v>9</v>
      </c>
      <c r="C529" s="329">
        <v>2.8392894417629599</v>
      </c>
      <c r="D529" s="94"/>
      <c r="E529" s="133">
        <v>168.34345152267301</v>
      </c>
      <c r="F529" s="133"/>
      <c r="G529" s="133">
        <v>9095.0557022404901</v>
      </c>
      <c r="H529" s="133">
        <v>8950.9750238906508</v>
      </c>
      <c r="I529" s="133"/>
      <c r="J529" s="133">
        <v>985744.77070838597</v>
      </c>
      <c r="K529" s="133">
        <v>49.266305696026897</v>
      </c>
      <c r="L529" s="94">
        <v>20730.056755179601</v>
      </c>
      <c r="M529" s="94"/>
      <c r="N529" s="94">
        <v>424.17323210417601</v>
      </c>
      <c r="O529" s="330">
        <v>3.0088364655392899</v>
      </c>
      <c r="P529" s="133">
        <v>1101758.9041301899</v>
      </c>
      <c r="Q529" s="133"/>
      <c r="R529" s="378"/>
      <c r="S529" s="133">
        <v>464.43075710998602</v>
      </c>
      <c r="T529" s="94">
        <v>162.30733888951499</v>
      </c>
      <c r="U529" s="133">
        <v>454731.23432123102</v>
      </c>
      <c r="V529" s="133">
        <v>119.150663946322</v>
      </c>
      <c r="W529" s="133">
        <v>281.82482922873299</v>
      </c>
      <c r="X529" s="133">
        <v>1027098.29593076</v>
      </c>
      <c r="Y529" s="133">
        <v>8964.0661657579003</v>
      </c>
      <c r="Z529" s="94">
        <v>58851.441708434897</v>
      </c>
      <c r="AA529" s="94">
        <v>102.185595297836</v>
      </c>
      <c r="AB529" s="94">
        <v>150.70980167008</v>
      </c>
      <c r="AC529" s="94">
        <v>75.936467499076201</v>
      </c>
      <c r="AD529" s="94">
        <v>4.9607326146963997</v>
      </c>
      <c r="AE529" s="133"/>
      <c r="AF529" s="133"/>
      <c r="AG529" s="378"/>
      <c r="AH529" s="378"/>
      <c r="AI529" s="378"/>
      <c r="AJ529" s="382"/>
    </row>
    <row r="530" spans="1:36" x14ac:dyDescent="0.25">
      <c r="A530" s="130">
        <f t="shared" si="40"/>
        <v>2023</v>
      </c>
      <c r="B530" s="130">
        <f t="shared" si="41"/>
        <v>10</v>
      </c>
      <c r="C530" s="329">
        <v>2.844049</v>
      </c>
      <c r="D530" s="94"/>
      <c r="E530" s="133">
        <v>168.82168400446</v>
      </c>
      <c r="F530" s="133"/>
      <c r="G530" s="133">
        <v>9106.5731912955507</v>
      </c>
      <c r="H530" s="133">
        <v>8955.2096453073209</v>
      </c>
      <c r="I530" s="133"/>
      <c r="J530" s="133">
        <v>988079.69458961603</v>
      </c>
      <c r="K530" s="133">
        <v>49.335870004246303</v>
      </c>
      <c r="L530" s="94">
        <v>20768.349999999999</v>
      </c>
      <c r="M530" s="94"/>
      <c r="N530" s="94">
        <v>418.39120000000003</v>
      </c>
      <c r="O530" s="330">
        <v>3.0165380000000002</v>
      </c>
      <c r="P530" s="133">
        <v>1104500.20687091</v>
      </c>
      <c r="Q530" s="133"/>
      <c r="R530" s="378"/>
      <c r="S530" s="133">
        <v>464.45052739630597</v>
      </c>
      <c r="T530" s="94">
        <v>162.794063985261</v>
      </c>
      <c r="U530" s="133">
        <v>456367.055995011</v>
      </c>
      <c r="V530" s="133">
        <v>119.328822858292</v>
      </c>
      <c r="W530" s="133">
        <v>282.39413358848702</v>
      </c>
      <c r="X530" s="133">
        <v>1029249.11162826</v>
      </c>
      <c r="Y530" s="133">
        <v>8975.1699048784194</v>
      </c>
      <c r="Z530" s="94">
        <v>59020.873548334799</v>
      </c>
      <c r="AA530" s="94">
        <v>102.330785526784</v>
      </c>
      <c r="AB530" s="94">
        <v>151.15008923298601</v>
      </c>
      <c r="AC530" s="94">
        <v>75.936099999999996</v>
      </c>
      <c r="AD530" s="94">
        <v>4.9556179836624201</v>
      </c>
      <c r="AE530" s="133"/>
      <c r="AF530" s="133"/>
      <c r="AG530" s="378"/>
      <c r="AH530" s="378"/>
      <c r="AI530" s="378"/>
      <c r="AJ530" s="382"/>
    </row>
    <row r="531" spans="1:36" x14ac:dyDescent="0.25">
      <c r="A531" s="130">
        <f t="shared" si="40"/>
        <v>2023</v>
      </c>
      <c r="B531" s="130">
        <f t="shared" si="41"/>
        <v>11</v>
      </c>
      <c r="C531" s="329">
        <v>2.8490703038303198</v>
      </c>
      <c r="D531" s="94"/>
      <c r="E531" s="133">
        <v>169.091707858929</v>
      </c>
      <c r="F531" s="133"/>
      <c r="G531" s="133">
        <v>9117.7517225549891</v>
      </c>
      <c r="H531" s="133">
        <v>8957.4186137351608</v>
      </c>
      <c r="I531" s="133"/>
      <c r="J531" s="133">
        <v>990531.57558100403</v>
      </c>
      <c r="K531" s="133">
        <v>49.418424118473602</v>
      </c>
      <c r="L531" s="94">
        <v>20806.755563159801</v>
      </c>
      <c r="M531" s="94"/>
      <c r="N531" s="94">
        <v>420.65042309267</v>
      </c>
      <c r="O531" s="330">
        <v>3.0257336072423699</v>
      </c>
      <c r="P531" s="133">
        <v>1107576.38233287</v>
      </c>
      <c r="Q531" s="133"/>
      <c r="R531" s="378"/>
      <c r="S531" s="133">
        <v>464.33701813111298</v>
      </c>
      <c r="T531" s="94">
        <v>163.04802750563999</v>
      </c>
      <c r="U531" s="133">
        <v>457962.56575603201</v>
      </c>
      <c r="V531" s="133">
        <v>119.509755492775</v>
      </c>
      <c r="W531" s="133">
        <v>282.923716205262</v>
      </c>
      <c r="X531" s="133">
        <v>1031154.58656096</v>
      </c>
      <c r="Y531" s="133">
        <v>8983.9992057378404</v>
      </c>
      <c r="Z531" s="94">
        <v>59178.872786613603</v>
      </c>
      <c r="AA531" s="94">
        <v>102.466627745135</v>
      </c>
      <c r="AB531" s="94">
        <v>151.614137954922</v>
      </c>
      <c r="AC531" s="94">
        <v>75.923605510016102</v>
      </c>
      <c r="AD531" s="94">
        <v>4.9543221529518702</v>
      </c>
      <c r="AE531" s="133"/>
      <c r="AF531" s="133"/>
      <c r="AG531" s="378"/>
      <c r="AH531" s="378"/>
      <c r="AI531" s="378"/>
      <c r="AJ531" s="382"/>
    </row>
    <row r="532" spans="1:36" x14ac:dyDescent="0.25">
      <c r="A532" s="130">
        <f t="shared" si="40"/>
        <v>2023</v>
      </c>
      <c r="B532" s="130">
        <f t="shared" si="41"/>
        <v>12</v>
      </c>
      <c r="C532" s="329">
        <v>2.8540069186037602</v>
      </c>
      <c r="D532" s="94">
        <f>AVERAGE(C521:C532)</f>
        <v>2.8270736627280946</v>
      </c>
      <c r="E532" s="133">
        <v>169.21398617338201</v>
      </c>
      <c r="F532" s="133">
        <f>AVERAGE(E521:E532)</f>
        <v>167.61466729647398</v>
      </c>
      <c r="G532" s="133">
        <v>9128.3121063988692</v>
      </c>
      <c r="H532" s="133">
        <v>8958.6388271967498</v>
      </c>
      <c r="I532" s="133">
        <f>AVERAGE(H521:H532)</f>
        <v>8933.7262416557442</v>
      </c>
      <c r="J532" s="133">
        <v>992912.44654180598</v>
      </c>
      <c r="K532" s="133">
        <v>49.502137163553897</v>
      </c>
      <c r="L532" s="94">
        <v>20843.422375855302</v>
      </c>
      <c r="M532" s="94">
        <f>AVERAGE(L521:L532)</f>
        <v>20628.776208362498</v>
      </c>
      <c r="N532" s="94">
        <v>429.09783543963903</v>
      </c>
      <c r="O532" s="330">
        <v>3.03546401831409</v>
      </c>
      <c r="P532" s="133">
        <v>1110645.1931218801</v>
      </c>
      <c r="Q532" s="133">
        <f>AVERAGE(P521:P532)</f>
        <v>1094911.3700686269</v>
      </c>
      <c r="R532" s="378">
        <f>AVERAGE(K521:K532)</f>
        <v>49.094713844491999</v>
      </c>
      <c r="S532" s="133">
        <v>464.17696349864502</v>
      </c>
      <c r="T532" s="94">
        <v>163.14378048719701</v>
      </c>
      <c r="U532" s="133">
        <v>459480.51714406098</v>
      </c>
      <c r="V532" s="133">
        <v>119.686853592917</v>
      </c>
      <c r="W532" s="133">
        <v>283.41262059329603</v>
      </c>
      <c r="X532" s="133">
        <v>1032867.2763382</v>
      </c>
      <c r="Y532" s="133">
        <v>8991.0185872332695</v>
      </c>
      <c r="Z532" s="94">
        <v>59326.126073337902</v>
      </c>
      <c r="AA532" s="94">
        <v>102.591214573808</v>
      </c>
      <c r="AB532" s="94">
        <v>152.07243861045501</v>
      </c>
      <c r="AC532" s="94">
        <v>75.904953893867102</v>
      </c>
      <c r="AD532" s="94">
        <v>4.9550820446035697</v>
      </c>
      <c r="AE532" s="133">
        <f>AVERAGE(AD521:AD532)</f>
        <v>4.9850521069277685</v>
      </c>
      <c r="AF532" s="133">
        <f>AVERAGE(X521:X532)</f>
        <v>1021315.9571795509</v>
      </c>
      <c r="AG532" s="378">
        <f>AVERAGE(O521:O532)</f>
        <v>2.9901907263519725</v>
      </c>
      <c r="AH532" s="378">
        <f>AVERAGE(S521:S532)</f>
        <v>464.52805204817656</v>
      </c>
      <c r="AI532" s="378">
        <f>AVERAGE(U521:U532)</f>
        <v>450410.94118812325</v>
      </c>
      <c r="AJ532" s="382">
        <f>AVERAGE(G521:G532)</f>
        <v>9066.6235064130869</v>
      </c>
    </row>
    <row r="533" spans="1:36" x14ac:dyDescent="0.25">
      <c r="A533" s="130">
        <f>A521+1</f>
        <v>2024</v>
      </c>
      <c r="B533" s="130">
        <f>B521</f>
        <v>1</v>
      </c>
      <c r="C533" s="329">
        <v>2.8591449999999998</v>
      </c>
      <c r="D533" s="94"/>
      <c r="E533" s="133">
        <v>169.33187488139501</v>
      </c>
      <c r="F533" s="133"/>
      <c r="G533" s="133">
        <v>9139.63988155677</v>
      </c>
      <c r="H533" s="133">
        <v>8960.64574704195</v>
      </c>
      <c r="I533" s="133"/>
      <c r="J533" s="133">
        <v>995335.71347361396</v>
      </c>
      <c r="K533" s="133">
        <v>49.583199031511398</v>
      </c>
      <c r="L533" s="94">
        <v>20881.66</v>
      </c>
      <c r="M533" s="94"/>
      <c r="N533" s="94">
        <v>441.2285</v>
      </c>
      <c r="O533" s="330">
        <v>3.0457670000000001</v>
      </c>
      <c r="P533" s="133">
        <v>1113703.0517418899</v>
      </c>
      <c r="Q533" s="133"/>
      <c r="R533" s="378"/>
      <c r="S533" s="133">
        <v>464.080059018817</v>
      </c>
      <c r="T533" s="94">
        <v>163.24325895076899</v>
      </c>
      <c r="U533" s="133">
        <v>461112.98231472401</v>
      </c>
      <c r="V533" s="133">
        <v>119.87844678864801</v>
      </c>
      <c r="W533" s="133">
        <v>283.94898534530603</v>
      </c>
      <c r="X533" s="133">
        <v>1034764.42277768</v>
      </c>
      <c r="Y533" s="133">
        <v>8998.4271541526396</v>
      </c>
      <c r="Z533" s="94">
        <v>59489.202502003202</v>
      </c>
      <c r="AA533" s="94">
        <v>102.72331870628599</v>
      </c>
      <c r="AB533" s="94">
        <v>152.55514791858801</v>
      </c>
      <c r="AC533" s="94">
        <v>75.88588</v>
      </c>
      <c r="AD533" s="94">
        <v>4.9553966209545504</v>
      </c>
      <c r="AE533" s="133"/>
      <c r="AF533" s="133"/>
      <c r="AG533" s="378"/>
      <c r="AH533" s="378"/>
      <c r="AI533" s="378"/>
      <c r="AJ533" s="382"/>
    </row>
    <row r="534" spans="1:36" x14ac:dyDescent="0.25">
      <c r="A534" s="130">
        <f t="shared" ref="A534:A597" si="42">A522+1</f>
        <v>2024</v>
      </c>
      <c r="B534" s="130">
        <f t="shared" ref="B534:B597" si="43">B522</f>
        <v>2</v>
      </c>
      <c r="C534" s="329">
        <v>2.8642773843759199</v>
      </c>
      <c r="D534" s="94"/>
      <c r="E534" s="133">
        <v>169.53159273944701</v>
      </c>
      <c r="F534" s="133"/>
      <c r="G534" s="133">
        <v>9151.8403052640897</v>
      </c>
      <c r="H534" s="133">
        <v>8964.6684559340192</v>
      </c>
      <c r="I534" s="133"/>
      <c r="J534" s="133">
        <v>997690.92551406403</v>
      </c>
      <c r="K534" s="133">
        <v>49.651962607257403</v>
      </c>
      <c r="L534" s="94">
        <v>20920.927068624202</v>
      </c>
      <c r="M534" s="94"/>
      <c r="N534" s="94">
        <v>453.90339730360199</v>
      </c>
      <c r="O534" s="330">
        <v>3.05576890831078</v>
      </c>
      <c r="P534" s="133">
        <v>1116495.6715460699</v>
      </c>
      <c r="Q534" s="133"/>
      <c r="R534" s="378"/>
      <c r="S534" s="133">
        <v>464.13195451807098</v>
      </c>
      <c r="T534" s="94">
        <v>163.448344520365</v>
      </c>
      <c r="U534" s="133">
        <v>462874.41020034399</v>
      </c>
      <c r="V534" s="133">
        <v>120.082559903087</v>
      </c>
      <c r="W534" s="133">
        <v>284.55102668658401</v>
      </c>
      <c r="X534" s="133">
        <v>1036978.27925446</v>
      </c>
      <c r="Y534" s="133">
        <v>9007.2802305837104</v>
      </c>
      <c r="Z534" s="94">
        <v>59674.416877226497</v>
      </c>
      <c r="AA534" s="94">
        <v>102.866094283533</v>
      </c>
      <c r="AB534" s="94">
        <v>153.04542497299599</v>
      </c>
      <c r="AC534" s="94">
        <v>75.872972114885897</v>
      </c>
      <c r="AD534" s="94">
        <v>4.9532491381444803</v>
      </c>
      <c r="AE534" s="133"/>
      <c r="AF534" s="133"/>
      <c r="AG534" s="378"/>
      <c r="AH534" s="378"/>
      <c r="AI534" s="378"/>
      <c r="AJ534" s="382"/>
    </row>
    <row r="535" spans="1:36" x14ac:dyDescent="0.25">
      <c r="A535" s="130">
        <f t="shared" si="42"/>
        <v>2024</v>
      </c>
      <c r="B535" s="130">
        <f t="shared" si="43"/>
        <v>3</v>
      </c>
      <c r="C535" s="329">
        <v>2.86903634242449</v>
      </c>
      <c r="D535" s="94"/>
      <c r="E535" s="133">
        <v>169.708361880821</v>
      </c>
      <c r="F535" s="133"/>
      <c r="G535" s="133">
        <v>9163.5957520256707</v>
      </c>
      <c r="H535" s="133">
        <v>8969.7507378237005</v>
      </c>
      <c r="I535" s="133"/>
      <c r="J535" s="133">
        <v>999860.03093098104</v>
      </c>
      <c r="K535" s="133">
        <v>49.708856728587598</v>
      </c>
      <c r="L535" s="94">
        <v>20958.479896980702</v>
      </c>
      <c r="M535" s="94"/>
      <c r="N535" s="94">
        <v>464.365670924055</v>
      </c>
      <c r="O535" s="330">
        <v>3.0645949277080899</v>
      </c>
      <c r="P535" s="133">
        <v>1118949.5124506501</v>
      </c>
      <c r="Q535" s="133"/>
      <c r="R535" s="378"/>
      <c r="S535" s="133">
        <v>464.23449553871598</v>
      </c>
      <c r="T535" s="94">
        <v>163.643498863589</v>
      </c>
      <c r="U535" s="133">
        <v>464596.57378916402</v>
      </c>
      <c r="V535" s="133">
        <v>120.278239889492</v>
      </c>
      <c r="W535" s="133">
        <v>285.12522503844502</v>
      </c>
      <c r="X535" s="133">
        <v>1039222.1448635299</v>
      </c>
      <c r="Y535" s="133">
        <v>9016.3606940089194</v>
      </c>
      <c r="Z535" s="94">
        <v>59856.589310875599</v>
      </c>
      <c r="AA535" s="94">
        <v>103.003911866479</v>
      </c>
      <c r="AB535" s="94">
        <v>153.50478127353699</v>
      </c>
      <c r="AC535" s="94">
        <v>75.867850091972102</v>
      </c>
      <c r="AD535" s="94">
        <v>4.9493780434610297</v>
      </c>
      <c r="AE535" s="133"/>
      <c r="AF535" s="133"/>
      <c r="AG535" s="378"/>
      <c r="AH535" s="378"/>
      <c r="AI535" s="378"/>
      <c r="AJ535" s="382"/>
    </row>
    <row r="536" spans="1:36" x14ac:dyDescent="0.25">
      <c r="A536" s="130">
        <f t="shared" si="42"/>
        <v>2024</v>
      </c>
      <c r="B536" s="130">
        <f t="shared" si="43"/>
        <v>4</v>
      </c>
      <c r="C536" s="329">
        <v>2.8740389999999998</v>
      </c>
      <c r="D536" s="94"/>
      <c r="E536" s="133">
        <v>169.75114569921701</v>
      </c>
      <c r="F536" s="133"/>
      <c r="G536" s="133">
        <v>9175.8144964656494</v>
      </c>
      <c r="H536" s="133">
        <v>8975.6035283234596</v>
      </c>
      <c r="I536" s="133"/>
      <c r="J536" s="133">
        <v>1002186.63971986</v>
      </c>
      <c r="K536" s="133">
        <v>49.7683725710232</v>
      </c>
      <c r="L536" s="94">
        <v>20999.18</v>
      </c>
      <c r="M536" s="94"/>
      <c r="N536" s="94">
        <v>472.23919999999998</v>
      </c>
      <c r="O536" s="330">
        <v>3.0732520000000001</v>
      </c>
      <c r="P536" s="133">
        <v>1121549.6383295399</v>
      </c>
      <c r="Q536" s="133"/>
      <c r="R536" s="378"/>
      <c r="S536" s="133">
        <v>464.27378776998501</v>
      </c>
      <c r="T536" s="94">
        <v>163.705640100284</v>
      </c>
      <c r="U536" s="133">
        <v>466444.26524725102</v>
      </c>
      <c r="V536" s="133">
        <v>120.48267200425499</v>
      </c>
      <c r="W536" s="133">
        <v>285.67725000362401</v>
      </c>
      <c r="X536" s="133">
        <v>1041606.24777574</v>
      </c>
      <c r="Y536" s="133">
        <v>9025.9192197311095</v>
      </c>
      <c r="Z536" s="94">
        <v>60043.155358780103</v>
      </c>
      <c r="AA536" s="94">
        <v>103.146722871945</v>
      </c>
      <c r="AB536" s="94">
        <v>153.988743196624</v>
      </c>
      <c r="AC536" s="94">
        <v>75.870180000000005</v>
      </c>
      <c r="AD536" s="94">
        <v>4.9442316044168297</v>
      </c>
      <c r="AE536" s="133"/>
      <c r="AF536" s="133"/>
      <c r="AG536" s="378"/>
      <c r="AH536" s="378"/>
      <c r="AI536" s="378"/>
      <c r="AJ536" s="382"/>
    </row>
    <row r="537" spans="1:36" x14ac:dyDescent="0.25">
      <c r="A537" s="130">
        <f t="shared" si="42"/>
        <v>2024</v>
      </c>
      <c r="B537" s="130">
        <f t="shared" si="43"/>
        <v>5</v>
      </c>
      <c r="C537" s="329">
        <v>2.87876634121363</v>
      </c>
      <c r="D537" s="94"/>
      <c r="E537" s="133">
        <v>169.58195180089001</v>
      </c>
      <c r="F537" s="133"/>
      <c r="G537" s="133">
        <v>9186.82633935581</v>
      </c>
      <c r="H537" s="133">
        <v>8980.9119534399997</v>
      </c>
      <c r="I537" s="133"/>
      <c r="J537" s="133">
        <v>1004474.36982056</v>
      </c>
      <c r="K537" s="133">
        <v>49.829565190783697</v>
      </c>
      <c r="L537" s="94">
        <v>21038.8973726636</v>
      </c>
      <c r="M537" s="94"/>
      <c r="N537" s="94">
        <v>475.11032434277598</v>
      </c>
      <c r="O537" s="330">
        <v>3.0806693023182099</v>
      </c>
      <c r="P537" s="133">
        <v>1124150.38474487</v>
      </c>
      <c r="Q537" s="133"/>
      <c r="R537" s="378"/>
      <c r="S537" s="133">
        <v>464.16635233649902</v>
      </c>
      <c r="T537" s="94">
        <v>163.54470997665399</v>
      </c>
      <c r="U537" s="133">
        <v>468186.74965954002</v>
      </c>
      <c r="V537" s="133">
        <v>120.669115582431</v>
      </c>
      <c r="W537" s="133">
        <v>286.10613299696701</v>
      </c>
      <c r="X537" s="133">
        <v>1043764.01294686</v>
      </c>
      <c r="Y537" s="133">
        <v>9034.4283125396996</v>
      </c>
      <c r="Z537" s="94">
        <v>60204.220115597898</v>
      </c>
      <c r="AA537" s="94">
        <v>103.274956160844</v>
      </c>
      <c r="AB537" s="94">
        <v>154.445479376105</v>
      </c>
      <c r="AC537" s="94">
        <v>75.880123740832204</v>
      </c>
      <c r="AD537" s="94">
        <v>4.9388495389967</v>
      </c>
      <c r="AE537" s="133"/>
      <c r="AF537" s="133"/>
      <c r="AG537" s="378"/>
      <c r="AH537" s="378"/>
      <c r="AI537" s="378"/>
      <c r="AJ537" s="382"/>
    </row>
    <row r="538" spans="1:36" x14ac:dyDescent="0.25">
      <c r="A538" s="130">
        <f t="shared" si="42"/>
        <v>2024</v>
      </c>
      <c r="B538" s="130">
        <f t="shared" si="43"/>
        <v>6</v>
      </c>
      <c r="C538" s="329">
        <v>2.8835327964652202</v>
      </c>
      <c r="D538" s="94"/>
      <c r="E538" s="133">
        <v>169.39736806371101</v>
      </c>
      <c r="F538" s="133"/>
      <c r="G538" s="133">
        <v>9197.8233385005806</v>
      </c>
      <c r="H538" s="133">
        <v>8986.0514361596797</v>
      </c>
      <c r="I538" s="133"/>
      <c r="J538" s="133">
        <v>1006842.17494491</v>
      </c>
      <c r="K538" s="133">
        <v>49.894867751165897</v>
      </c>
      <c r="L538" s="94">
        <v>21080.4406399281</v>
      </c>
      <c r="M538" s="94"/>
      <c r="N538" s="94">
        <v>472.78862521485502</v>
      </c>
      <c r="O538" s="330">
        <v>3.0871749881400499</v>
      </c>
      <c r="P538" s="133">
        <v>1126885.80699656</v>
      </c>
      <c r="Q538" s="133"/>
      <c r="R538" s="378"/>
      <c r="S538" s="133">
        <v>464.031426644936</v>
      </c>
      <c r="T538" s="94">
        <v>163.36427419685501</v>
      </c>
      <c r="U538" s="133">
        <v>469964.39577334002</v>
      </c>
      <c r="V538" s="133">
        <v>120.854946447458</v>
      </c>
      <c r="W538" s="133">
        <v>286.50902425425397</v>
      </c>
      <c r="X538" s="133">
        <v>1045948.19424114</v>
      </c>
      <c r="Y538" s="133">
        <v>9043.4521315316106</v>
      </c>
      <c r="Z538" s="94">
        <v>60363.150359836502</v>
      </c>
      <c r="AA538" s="94">
        <v>103.405373586632</v>
      </c>
      <c r="AB538" s="94">
        <v>154.913237144769</v>
      </c>
      <c r="AC538" s="94">
        <v>75.896843134939104</v>
      </c>
      <c r="AD538" s="94">
        <v>4.9319319768737202</v>
      </c>
      <c r="AE538" s="133"/>
      <c r="AF538" s="133"/>
      <c r="AG538" s="378"/>
      <c r="AH538" s="378"/>
      <c r="AI538" s="378"/>
      <c r="AJ538" s="382"/>
    </row>
    <row r="539" spans="1:36" x14ac:dyDescent="0.25">
      <c r="A539" s="130">
        <f t="shared" si="42"/>
        <v>2024</v>
      </c>
      <c r="B539" s="130">
        <f t="shared" si="43"/>
        <v>7</v>
      </c>
      <c r="C539" s="329">
        <v>2.8880379999999999</v>
      </c>
      <c r="D539" s="94"/>
      <c r="E539" s="133">
        <v>169.476920593719</v>
      </c>
      <c r="F539" s="133"/>
      <c r="G539" s="133">
        <v>9208.7699072515206</v>
      </c>
      <c r="H539" s="133">
        <v>8990.9165326110597</v>
      </c>
      <c r="I539" s="133"/>
      <c r="J539" s="133">
        <v>1009089.4988284101</v>
      </c>
      <c r="K539" s="133">
        <v>49.9568150475015</v>
      </c>
      <c r="L539" s="94">
        <v>21121.38</v>
      </c>
      <c r="M539" s="94"/>
      <c r="N539" s="94">
        <v>465.35270000000003</v>
      </c>
      <c r="O539" s="330">
        <v>3.0922000000000001</v>
      </c>
      <c r="P539" s="133">
        <v>1129504.19948981</v>
      </c>
      <c r="Q539" s="133"/>
      <c r="R539" s="378"/>
      <c r="S539" s="133">
        <v>464.04973691554801</v>
      </c>
      <c r="T539" s="94">
        <v>163.45397857677</v>
      </c>
      <c r="U539" s="133">
        <v>471705.26034422399</v>
      </c>
      <c r="V539" s="133">
        <v>121.03588173651301</v>
      </c>
      <c r="W539" s="133">
        <v>286.954063692273</v>
      </c>
      <c r="X539" s="133">
        <v>1048184.16987529</v>
      </c>
      <c r="Y539" s="133">
        <v>9053.7635610074794</v>
      </c>
      <c r="Z539" s="94">
        <v>60527.875787113597</v>
      </c>
      <c r="AA539" s="94">
        <v>103.540888531181</v>
      </c>
      <c r="AB539" s="94">
        <v>155.37243800731099</v>
      </c>
      <c r="AC539" s="94">
        <v>75.917450000000002</v>
      </c>
      <c r="AD539" s="94">
        <v>4.9226386016005996</v>
      </c>
      <c r="AE539" s="133"/>
      <c r="AF539" s="133"/>
      <c r="AG539" s="378"/>
      <c r="AH539" s="378"/>
      <c r="AI539" s="378"/>
      <c r="AJ539" s="382"/>
    </row>
    <row r="540" spans="1:36" x14ac:dyDescent="0.25">
      <c r="A540" s="130">
        <f t="shared" si="42"/>
        <v>2024</v>
      </c>
      <c r="B540" s="130">
        <f t="shared" si="43"/>
        <v>8</v>
      </c>
      <c r="C540" s="329">
        <v>2.8926124388143801</v>
      </c>
      <c r="D540" s="94"/>
      <c r="E540" s="133">
        <v>169.99935761992199</v>
      </c>
      <c r="F540" s="133"/>
      <c r="G540" s="133">
        <v>9220.8561451117293</v>
      </c>
      <c r="H540" s="133">
        <v>8995.9797224672402</v>
      </c>
      <c r="I540" s="133"/>
      <c r="J540" s="133">
        <v>1011355.38956048</v>
      </c>
      <c r="K540" s="133">
        <v>50.018136178779599</v>
      </c>
      <c r="L540" s="94">
        <v>21164.475457860899</v>
      </c>
      <c r="M540" s="94"/>
      <c r="N540" s="94">
        <v>453.15526217953698</v>
      </c>
      <c r="O540" s="330">
        <v>3.0962598938763302</v>
      </c>
      <c r="P540" s="133">
        <v>1132147.3089743</v>
      </c>
      <c r="Q540" s="133"/>
      <c r="R540" s="378"/>
      <c r="S540" s="133">
        <v>464.35251136403099</v>
      </c>
      <c r="T540" s="94">
        <v>163.99887529143899</v>
      </c>
      <c r="U540" s="133">
        <v>473558.21930461202</v>
      </c>
      <c r="V540" s="133">
        <v>121.22898650184</v>
      </c>
      <c r="W540" s="133">
        <v>287.53586916557998</v>
      </c>
      <c r="X540" s="133">
        <v>1050720.4062629801</v>
      </c>
      <c r="Y540" s="133">
        <v>9066.7778153001691</v>
      </c>
      <c r="Z540" s="94">
        <v>60721.155274800498</v>
      </c>
      <c r="AA540" s="94">
        <v>103.69773623515199</v>
      </c>
      <c r="AB540" s="94">
        <v>155.86092935738401</v>
      </c>
      <c r="AC540" s="94">
        <v>75.941123002417797</v>
      </c>
      <c r="AD540" s="94">
        <v>4.9100902392941901</v>
      </c>
      <c r="AE540" s="133"/>
      <c r="AF540" s="133"/>
      <c r="AG540" s="378"/>
      <c r="AH540" s="378"/>
      <c r="AI540" s="378"/>
      <c r="AJ540" s="382"/>
    </row>
    <row r="541" spans="1:36" x14ac:dyDescent="0.25">
      <c r="A541" s="130">
        <f t="shared" si="42"/>
        <v>2024</v>
      </c>
      <c r="B541" s="130">
        <f t="shared" si="43"/>
        <v>9</v>
      </c>
      <c r="C541" s="329">
        <v>2.8972251961936899</v>
      </c>
      <c r="D541" s="94"/>
      <c r="E541" s="133">
        <v>170.72448329664101</v>
      </c>
      <c r="F541" s="133"/>
      <c r="G541" s="133">
        <v>9233.2309942355296</v>
      </c>
      <c r="H541" s="133">
        <v>9000.8804759803206</v>
      </c>
      <c r="I541" s="133"/>
      <c r="J541" s="133">
        <v>1013708.4067937901</v>
      </c>
      <c r="K541" s="133">
        <v>50.083219964763401</v>
      </c>
      <c r="L541" s="94">
        <v>21207.490590126501</v>
      </c>
      <c r="M541" s="94"/>
      <c r="N541" s="94">
        <v>440.89352766298498</v>
      </c>
      <c r="O541" s="330">
        <v>3.1006873404699702</v>
      </c>
      <c r="P541" s="133">
        <v>1134875.0816567601</v>
      </c>
      <c r="Q541" s="133"/>
      <c r="R541" s="378"/>
      <c r="S541" s="133">
        <v>464.878756513962</v>
      </c>
      <c r="T541" s="94">
        <v>164.74361957867501</v>
      </c>
      <c r="U541" s="133">
        <v>475452.53265983798</v>
      </c>
      <c r="V541" s="133">
        <v>121.42132321200999</v>
      </c>
      <c r="W541" s="133">
        <v>288.17514892107999</v>
      </c>
      <c r="X541" s="133">
        <v>1053292.2463434399</v>
      </c>
      <c r="Y541" s="133">
        <v>9080.2007765059498</v>
      </c>
      <c r="Z541" s="94">
        <v>60921.208337917502</v>
      </c>
      <c r="AA541" s="94">
        <v>103.860615230373</v>
      </c>
      <c r="AB541" s="94">
        <v>156.35575582156099</v>
      </c>
      <c r="AC541" s="94">
        <v>75.963774139185702</v>
      </c>
      <c r="AD541" s="94">
        <v>4.8985869269434001</v>
      </c>
      <c r="AE541" s="133"/>
      <c r="AF541" s="133"/>
      <c r="AG541" s="378"/>
      <c r="AH541" s="378"/>
      <c r="AI541" s="378"/>
      <c r="AJ541" s="382"/>
    </row>
    <row r="542" spans="1:36" x14ac:dyDescent="0.25">
      <c r="A542" s="130">
        <f t="shared" si="42"/>
        <v>2024</v>
      </c>
      <c r="B542" s="130">
        <f t="shared" si="43"/>
        <v>10</v>
      </c>
      <c r="C542" s="329">
        <v>2.9018609999999998</v>
      </c>
      <c r="D542" s="94"/>
      <c r="E542" s="133">
        <v>171.2899702089</v>
      </c>
      <c r="F542" s="133"/>
      <c r="G542" s="133">
        <v>9244.7856022985507</v>
      </c>
      <c r="H542" s="133">
        <v>9005.1992063299003</v>
      </c>
      <c r="I542" s="133"/>
      <c r="J542" s="133">
        <v>1016241.44726785</v>
      </c>
      <c r="K542" s="133">
        <v>50.157783318331902</v>
      </c>
      <c r="L542" s="94">
        <v>21247.99</v>
      </c>
      <c r="M542" s="94"/>
      <c r="N542" s="94">
        <v>434.10930000000002</v>
      </c>
      <c r="O542" s="330">
        <v>3.1070730000000002</v>
      </c>
      <c r="P542" s="133">
        <v>1137778.1147809499</v>
      </c>
      <c r="Q542" s="133"/>
      <c r="R542" s="378"/>
      <c r="S542" s="133">
        <v>465.49383160094902</v>
      </c>
      <c r="T542" s="94">
        <v>165.30636383148601</v>
      </c>
      <c r="U542" s="133">
        <v>477301.44075320801</v>
      </c>
      <c r="V542" s="133">
        <v>121.597290280089</v>
      </c>
      <c r="W542" s="133">
        <v>288.75499223277302</v>
      </c>
      <c r="X542" s="133">
        <v>1055563.11593968</v>
      </c>
      <c r="Y542" s="133">
        <v>9091.0626197607307</v>
      </c>
      <c r="Z542" s="94">
        <v>61098.845155172101</v>
      </c>
      <c r="AA542" s="94">
        <v>104.009253408359</v>
      </c>
      <c r="AB542" s="94">
        <v>156.82967175779299</v>
      </c>
      <c r="AC542" s="94">
        <v>75.981170000000006</v>
      </c>
      <c r="AD542" s="94">
        <v>4.8932778342365202</v>
      </c>
      <c r="AE542" s="133"/>
      <c r="AF542" s="133"/>
      <c r="AG542" s="378"/>
      <c r="AH542" s="378"/>
      <c r="AI542" s="378"/>
      <c r="AJ542" s="382"/>
    </row>
    <row r="543" spans="1:36" x14ac:dyDescent="0.25">
      <c r="A543" s="130">
        <f t="shared" si="42"/>
        <v>2024</v>
      </c>
      <c r="B543" s="130">
        <f t="shared" si="43"/>
        <v>11</v>
      </c>
      <c r="C543" s="329">
        <v>2.9069213318159601</v>
      </c>
      <c r="D543" s="94"/>
      <c r="E543" s="133">
        <v>171.49216259140101</v>
      </c>
      <c r="F543" s="133"/>
      <c r="G543" s="133">
        <v>9255.8353429565905</v>
      </c>
      <c r="H543" s="133">
        <v>9009.1240779323107</v>
      </c>
      <c r="I543" s="133"/>
      <c r="J543" s="133">
        <v>1019216.9132008801</v>
      </c>
      <c r="K543" s="133">
        <v>50.251122345786797</v>
      </c>
      <c r="L543" s="94">
        <v>21287.966759122399</v>
      </c>
      <c r="M543" s="94"/>
      <c r="N543" s="94">
        <v>436.15405060684702</v>
      </c>
      <c r="O543" s="330">
        <v>3.11699766340949</v>
      </c>
      <c r="P543" s="133">
        <v>1141150.1898753</v>
      </c>
      <c r="Q543" s="133"/>
      <c r="R543" s="378"/>
      <c r="T543" s="94">
        <v>165.470378326896</v>
      </c>
      <c r="U543" s="133">
        <v>479206.18063190399</v>
      </c>
      <c r="V543" s="133">
        <v>121.762930860387</v>
      </c>
      <c r="W543" s="133">
        <v>289.24873010899302</v>
      </c>
      <c r="X543" s="133">
        <v>1057522.47614063</v>
      </c>
      <c r="Y543" s="133">
        <v>9098.3507053634803</v>
      </c>
      <c r="Z543" s="94">
        <v>61250.887052848397</v>
      </c>
      <c r="AA543" s="94">
        <v>104.143532462275</v>
      </c>
      <c r="AB543" s="94">
        <v>157.307085493545</v>
      </c>
      <c r="AC543" s="94">
        <v>75.9920413774623</v>
      </c>
      <c r="AD543" s="94">
        <v>4.89719291699351</v>
      </c>
      <c r="AE543" s="133"/>
      <c r="AF543" s="133"/>
      <c r="AG543" s="378"/>
      <c r="AH543" s="378"/>
      <c r="AI543" s="378"/>
      <c r="AJ543" s="382"/>
    </row>
    <row r="544" spans="1:36" x14ac:dyDescent="0.25">
      <c r="A544" s="130">
        <f t="shared" si="42"/>
        <v>2024</v>
      </c>
      <c r="B544" s="130">
        <f t="shared" si="43"/>
        <v>12</v>
      </c>
      <c r="C544" s="329">
        <v>2.9119913945910998</v>
      </c>
      <c r="D544" s="94">
        <f>AVERAGE(C533:C544)</f>
        <v>2.8856205188245325</v>
      </c>
      <c r="E544" s="133">
        <v>171.455354691135</v>
      </c>
      <c r="F544" s="133">
        <f>AVERAGE(E533:E544)</f>
        <v>170.14504533893324</v>
      </c>
      <c r="G544" s="133">
        <v>9266.2160385941006</v>
      </c>
      <c r="H544" s="133">
        <v>9012.9715459710005</v>
      </c>
      <c r="I544" s="133">
        <f>AVERAGE(H533:H544)</f>
        <v>8987.7252850012192</v>
      </c>
      <c r="J544" s="133">
        <v>1022214.86674208</v>
      </c>
      <c r="K544" s="133">
        <v>50.346681416563001</v>
      </c>
      <c r="L544" s="94">
        <v>21325.5804462212</v>
      </c>
      <c r="M544" s="94">
        <f>AVERAGE(L533:L544)</f>
        <v>21102.872352627299</v>
      </c>
      <c r="N544" s="94">
        <v>444.90677608318703</v>
      </c>
      <c r="O544" s="330">
        <v>3.1284882750198602</v>
      </c>
      <c r="P544" s="133">
        <v>1144539.98204003</v>
      </c>
      <c r="Q544" s="133">
        <f>AVERAGE(P533:P544)</f>
        <v>1128477.4118855605</v>
      </c>
      <c r="R544" s="378">
        <f>AVERAGE(K533:K544)</f>
        <v>49.937548512671292</v>
      </c>
      <c r="T544" s="94">
        <v>165.375294803527</v>
      </c>
      <c r="U544" s="133">
        <v>481031.872746868</v>
      </c>
      <c r="V544" s="133">
        <v>121.917244578791</v>
      </c>
      <c r="W544" s="133">
        <v>289.67872749151502</v>
      </c>
      <c r="X544" s="133">
        <v>1059255.4949717501</v>
      </c>
      <c r="Y544" s="133">
        <v>9103.1535034970293</v>
      </c>
      <c r="Z544" s="94">
        <v>61383.472600981098</v>
      </c>
      <c r="AA544" s="94">
        <v>104.26454078418401</v>
      </c>
      <c r="AB544" s="94">
        <v>157.76582005565501</v>
      </c>
      <c r="AC544" s="94">
        <v>75.997986700678197</v>
      </c>
      <c r="AD544" s="94">
        <v>4.9073372524671397</v>
      </c>
      <c r="AE544" s="133">
        <f>AVERAGE(AD533:AD544)</f>
        <v>4.9251800578652229</v>
      </c>
      <c r="AF544" s="133">
        <f>AVERAGE(X533:X544)</f>
        <v>1047235.1009494318</v>
      </c>
      <c r="AG544" s="378">
        <f>AVERAGE(O533:O544)</f>
        <v>3.0874111082710649</v>
      </c>
      <c r="AH544" s="378">
        <f>AVERAGE(S533:S544)</f>
        <v>464.36929122215145</v>
      </c>
      <c r="AI544" s="378">
        <f>AVERAGE(U533:U544)</f>
        <v>470952.9069520848</v>
      </c>
      <c r="AJ544" s="382">
        <f>AVERAGE(G533:G544)</f>
        <v>9203.7695119680484</v>
      </c>
    </row>
    <row r="545" spans="1:36" x14ac:dyDescent="0.25">
      <c r="A545" s="130">
        <f>A533+1</f>
        <v>2025</v>
      </c>
      <c r="B545" s="130">
        <f>B533</f>
        <v>1</v>
      </c>
      <c r="C545" s="329">
        <v>2.9172720000000001</v>
      </c>
      <c r="D545" s="94"/>
      <c r="E545" s="133">
        <v>171.41416539504701</v>
      </c>
      <c r="F545" s="133"/>
      <c r="G545" s="133">
        <v>9277.4430292224697</v>
      </c>
      <c r="H545" s="133">
        <v>9017.7622438078597</v>
      </c>
      <c r="I545" s="133"/>
      <c r="J545" s="133">
        <v>1025116.33903254</v>
      </c>
      <c r="K545" s="133">
        <v>50.436098238095703</v>
      </c>
      <c r="L545" s="94">
        <v>21364.47</v>
      </c>
      <c r="M545" s="94"/>
      <c r="N545" s="94">
        <v>457.4425</v>
      </c>
      <c r="O545" s="330">
        <v>3.1402990000000002</v>
      </c>
      <c r="P545" s="133">
        <v>1147845.4802184899</v>
      </c>
      <c r="Q545" s="133"/>
      <c r="R545" s="378"/>
      <c r="T545" s="94">
        <v>165.271703311984</v>
      </c>
      <c r="U545" s="133">
        <v>482890.010023045</v>
      </c>
      <c r="V545" s="133">
        <v>122.08448246345</v>
      </c>
      <c r="W545" s="133">
        <v>290.15995696489898</v>
      </c>
      <c r="X545" s="133">
        <v>1061191.88265377</v>
      </c>
      <c r="Y545" s="133">
        <v>9108.2379607880794</v>
      </c>
      <c r="Z545" s="94">
        <v>61529.806634307301</v>
      </c>
      <c r="AA545" s="94">
        <v>104.39544947201399</v>
      </c>
      <c r="AB545" s="94">
        <v>158.249405992714</v>
      </c>
      <c r="AC545" s="94">
        <v>76.002979999999994</v>
      </c>
      <c r="AD545" s="94">
        <v>4.92000245032352</v>
      </c>
      <c r="AE545" s="133"/>
      <c r="AF545" s="133"/>
      <c r="AG545" s="378"/>
      <c r="AH545" s="378"/>
      <c r="AI545" s="378"/>
      <c r="AJ545" s="382"/>
    </row>
    <row r="546" spans="1:36" x14ac:dyDescent="0.25">
      <c r="A546" s="130">
        <f t="shared" si="42"/>
        <v>2025</v>
      </c>
      <c r="B546" s="130">
        <f t="shared" si="43"/>
        <v>2</v>
      </c>
      <c r="C546" s="329">
        <v>2.9224832447774198</v>
      </c>
      <c r="D546" s="94"/>
      <c r="E546" s="133">
        <v>171.55212965525899</v>
      </c>
      <c r="F546" s="133"/>
      <c r="G546" s="133">
        <v>9289.7259666499303</v>
      </c>
      <c r="H546" s="133">
        <v>9023.8985965077009</v>
      </c>
      <c r="I546" s="133"/>
      <c r="J546" s="133">
        <v>1027591.10458356</v>
      </c>
      <c r="K546" s="133">
        <v>50.505555423135398</v>
      </c>
      <c r="L546" s="94">
        <v>21404.366150587499</v>
      </c>
      <c r="M546" s="94"/>
      <c r="N546" s="94">
        <v>470.26623829834398</v>
      </c>
      <c r="O546" s="330">
        <v>3.1504903926420602</v>
      </c>
      <c r="P546" s="133">
        <v>1150716.4175651399</v>
      </c>
      <c r="Q546" s="133"/>
      <c r="R546" s="378"/>
      <c r="T546" s="94">
        <v>165.35922855668301</v>
      </c>
      <c r="U546" s="133">
        <v>484718.51233535499</v>
      </c>
      <c r="V546" s="133">
        <v>122.26953491757</v>
      </c>
      <c r="W546" s="133">
        <v>290.73514635274199</v>
      </c>
      <c r="X546" s="133">
        <v>1063501.20015558</v>
      </c>
      <c r="Y546" s="133">
        <v>9115.2766788708796</v>
      </c>
      <c r="Z546" s="94">
        <v>61702.8520834136</v>
      </c>
      <c r="AA546" s="94">
        <v>104.543144283228</v>
      </c>
      <c r="AB546" s="94">
        <v>158.75127138996299</v>
      </c>
      <c r="AC546" s="94">
        <v>76.009636776899498</v>
      </c>
      <c r="AD546" s="94">
        <v>4.9314851612280899</v>
      </c>
      <c r="AE546" s="133"/>
      <c r="AF546" s="133"/>
      <c r="AG546" s="378"/>
      <c r="AH546" s="378"/>
      <c r="AI546" s="378"/>
      <c r="AJ546" s="382"/>
    </row>
    <row r="547" spans="1:36" x14ac:dyDescent="0.25">
      <c r="A547" s="130">
        <f t="shared" si="42"/>
        <v>2025</v>
      </c>
      <c r="B547" s="130">
        <f t="shared" si="43"/>
        <v>3</v>
      </c>
      <c r="C547" s="329">
        <v>2.9271284051929198</v>
      </c>
      <c r="D547" s="94"/>
      <c r="E547" s="133">
        <v>171.791247171289</v>
      </c>
      <c r="F547" s="133"/>
      <c r="G547" s="133">
        <v>9301.2362071050393</v>
      </c>
      <c r="H547" s="133">
        <v>9030.1793398776808</v>
      </c>
      <c r="I547" s="133"/>
      <c r="J547" s="133">
        <v>1029587.8030801</v>
      </c>
      <c r="K547" s="133">
        <v>50.5571151534919</v>
      </c>
      <c r="L547" s="94">
        <v>21441.548708857099</v>
      </c>
      <c r="M547" s="94"/>
      <c r="N547" s="94">
        <v>480.36038948758602</v>
      </c>
      <c r="O547" s="330">
        <v>3.1586063744521802</v>
      </c>
      <c r="P547" s="133">
        <v>1153066.0709222499</v>
      </c>
      <c r="Q547" s="133"/>
      <c r="R547" s="378"/>
      <c r="T547" s="94">
        <v>165.55525833884499</v>
      </c>
      <c r="U547" s="133">
        <v>486375.63848694297</v>
      </c>
      <c r="V547" s="133">
        <v>122.446219190825</v>
      </c>
      <c r="W547" s="133">
        <v>291.28002920663101</v>
      </c>
      <c r="X547" s="133">
        <v>1065786.15074896</v>
      </c>
      <c r="Y547" s="133">
        <v>9122.6942141381005</v>
      </c>
      <c r="Z547" s="94">
        <v>61871.801799435103</v>
      </c>
      <c r="AA547" s="94">
        <v>104.68517467452099</v>
      </c>
      <c r="AB547" s="94">
        <v>159.21235111613899</v>
      </c>
      <c r="AC547" s="94">
        <v>76.016816037462903</v>
      </c>
      <c r="AD547" s="94">
        <v>4.9414538638919003</v>
      </c>
      <c r="AE547" s="133"/>
      <c r="AF547" s="133"/>
      <c r="AG547" s="378"/>
      <c r="AH547" s="378"/>
      <c r="AI547" s="378"/>
      <c r="AJ547" s="382"/>
    </row>
    <row r="548" spans="1:36" x14ac:dyDescent="0.25">
      <c r="A548" s="130">
        <f t="shared" si="42"/>
        <v>2025</v>
      </c>
      <c r="B548" s="130">
        <f t="shared" si="43"/>
        <v>4</v>
      </c>
      <c r="C548" s="329">
        <v>2.9322270000000001</v>
      </c>
      <c r="D548" s="94"/>
      <c r="E548" s="133">
        <v>172.083281571226</v>
      </c>
      <c r="F548" s="133"/>
      <c r="G548" s="133">
        <v>9313.6206039114095</v>
      </c>
      <c r="H548" s="133">
        <v>9037.2403329074496</v>
      </c>
      <c r="I548" s="133"/>
      <c r="J548" s="133">
        <v>1031768.5155829</v>
      </c>
      <c r="K548" s="133">
        <v>50.612724326662899</v>
      </c>
      <c r="L548" s="94">
        <v>21484.14</v>
      </c>
      <c r="M548" s="94"/>
      <c r="N548" s="94">
        <v>488.25659999999999</v>
      </c>
      <c r="O548" s="330">
        <v>3.1671870000000002</v>
      </c>
      <c r="P548" s="133">
        <v>1155636.4638469</v>
      </c>
      <c r="Q548" s="133"/>
      <c r="R548" s="378"/>
      <c r="T548" s="94">
        <v>165.787965200717</v>
      </c>
      <c r="U548" s="133">
        <v>488260.02453973203</v>
      </c>
      <c r="V548" s="133">
        <v>122.64192756554201</v>
      </c>
      <c r="W548" s="133">
        <v>291.82027447889999</v>
      </c>
      <c r="X548" s="133">
        <v>1068312.11340386</v>
      </c>
      <c r="Y548" s="133">
        <v>9130.7694729766408</v>
      </c>
      <c r="Z548" s="94">
        <v>62054.2752964311</v>
      </c>
      <c r="AA548" s="94">
        <v>104.841245781777</v>
      </c>
      <c r="AB548" s="94">
        <v>159.718293213078</v>
      </c>
      <c r="AC548" s="94">
        <v>76.025000000000006</v>
      </c>
      <c r="AD548" s="94">
        <v>4.9537285419699497</v>
      </c>
      <c r="AE548" s="133"/>
      <c r="AF548" s="133"/>
      <c r="AG548" s="378"/>
      <c r="AH548" s="378"/>
      <c r="AI548" s="378"/>
      <c r="AJ548" s="382"/>
    </row>
    <row r="549" spans="1:36" x14ac:dyDescent="0.25">
      <c r="A549" s="130">
        <f t="shared" si="42"/>
        <v>2025</v>
      </c>
      <c r="B549" s="130">
        <f t="shared" si="43"/>
        <v>5</v>
      </c>
      <c r="C549" s="329">
        <v>2.9371360433734202</v>
      </c>
      <c r="D549" s="94"/>
      <c r="E549" s="133">
        <v>172.32437577262201</v>
      </c>
      <c r="F549" s="133"/>
      <c r="G549" s="133">
        <v>9324.6891641486109</v>
      </c>
      <c r="H549" s="133">
        <v>9043.6512075435494</v>
      </c>
      <c r="I549" s="133"/>
      <c r="J549" s="133">
        <v>1034025.5096828199</v>
      </c>
      <c r="K549" s="133">
        <v>50.673326863385199</v>
      </c>
      <c r="L549" s="94">
        <v>21526.7547667535</v>
      </c>
      <c r="M549" s="94"/>
      <c r="N549" s="94">
        <v>491.25721660424301</v>
      </c>
      <c r="O549" s="330">
        <v>3.1757011374523998</v>
      </c>
      <c r="P549" s="133">
        <v>1158273.52076</v>
      </c>
      <c r="Q549" s="133"/>
      <c r="R549" s="378"/>
      <c r="T549" s="94">
        <v>165.951099727794</v>
      </c>
      <c r="U549" s="133">
        <v>490159.442121058</v>
      </c>
      <c r="V549" s="133">
        <v>122.823876707455</v>
      </c>
      <c r="W549" s="133">
        <v>292.22132334461003</v>
      </c>
      <c r="X549" s="133">
        <v>1070593.0344756001</v>
      </c>
      <c r="Y549" s="133">
        <v>9137.5696322561507</v>
      </c>
      <c r="Z549" s="94">
        <v>62213.522751014199</v>
      </c>
      <c r="AA549" s="94">
        <v>104.98336904100501</v>
      </c>
      <c r="AB549" s="94">
        <v>160.19473997562201</v>
      </c>
      <c r="AC549" s="94">
        <v>76.032360353084997</v>
      </c>
      <c r="AD549" s="94">
        <v>4.9679334341840997</v>
      </c>
      <c r="AE549" s="133"/>
      <c r="AF549" s="133"/>
      <c r="AG549" s="378"/>
      <c r="AH549" s="378"/>
      <c r="AI549" s="378"/>
      <c r="AJ549" s="382"/>
    </row>
    <row r="550" spans="1:36" x14ac:dyDescent="0.25">
      <c r="A550" s="130">
        <f t="shared" si="42"/>
        <v>2025</v>
      </c>
      <c r="B550" s="130">
        <f t="shared" si="43"/>
        <v>6</v>
      </c>
      <c r="C550" s="329">
        <v>2.9421833809374598</v>
      </c>
      <c r="D550" s="94"/>
      <c r="E550" s="133">
        <v>172.58349450476601</v>
      </c>
      <c r="F550" s="133"/>
      <c r="G550" s="133">
        <v>9335.6694016352503</v>
      </c>
      <c r="H550" s="133">
        <v>9050.0116830466104</v>
      </c>
      <c r="I550" s="133"/>
      <c r="J550" s="133">
        <v>1036462.12726392</v>
      </c>
      <c r="K550" s="133">
        <v>50.7410223606541</v>
      </c>
      <c r="L550" s="94">
        <v>21571.429392428901</v>
      </c>
      <c r="M550" s="94"/>
      <c r="N550" s="94">
        <v>489.19722529873201</v>
      </c>
      <c r="O550" s="330">
        <v>3.18461769661468</v>
      </c>
      <c r="P550" s="133">
        <v>1161109.30383109</v>
      </c>
      <c r="Q550" s="133"/>
      <c r="R550" s="378"/>
      <c r="T550" s="94">
        <v>166.12150310198001</v>
      </c>
      <c r="U550" s="133">
        <v>492155.76787051302</v>
      </c>
      <c r="V550" s="133">
        <v>123.00818193971401</v>
      </c>
      <c r="W550" s="133">
        <v>292.581381156698</v>
      </c>
      <c r="X550" s="133">
        <v>1072875.74485804</v>
      </c>
      <c r="Y550" s="133">
        <v>9144.4014350851794</v>
      </c>
      <c r="Z550" s="94">
        <v>62370.574689344503</v>
      </c>
      <c r="AA550" s="94">
        <v>105.125062184567</v>
      </c>
      <c r="AB550" s="94">
        <v>160.68295481577201</v>
      </c>
      <c r="AC550" s="94">
        <v>76.039605438711504</v>
      </c>
      <c r="AD550" s="94">
        <v>4.98370624313036</v>
      </c>
      <c r="AE550" s="133"/>
      <c r="AF550" s="133"/>
      <c r="AG550" s="378"/>
      <c r="AH550" s="378"/>
      <c r="AI550" s="378"/>
      <c r="AJ550" s="382"/>
    </row>
    <row r="551" spans="1:36" x14ac:dyDescent="0.25">
      <c r="A551" s="130">
        <f t="shared" si="42"/>
        <v>2025</v>
      </c>
      <c r="B551" s="130">
        <f t="shared" si="43"/>
        <v>7</v>
      </c>
      <c r="C551" s="329">
        <v>2.9470390000000002</v>
      </c>
      <c r="D551" s="94"/>
      <c r="E551" s="133">
        <v>172.925804445127</v>
      </c>
      <c r="F551" s="133"/>
      <c r="G551" s="133">
        <v>9346.5897449206805</v>
      </c>
      <c r="H551" s="133">
        <v>9056.2588616409394</v>
      </c>
      <c r="I551" s="133"/>
      <c r="J551" s="133">
        <v>1038817.77928439</v>
      </c>
      <c r="K551" s="133">
        <v>50.806923879713501</v>
      </c>
      <c r="L551" s="94">
        <v>21614.32</v>
      </c>
      <c r="M551" s="94"/>
      <c r="N551" s="94">
        <v>482.12889999999999</v>
      </c>
      <c r="O551" s="330">
        <v>3.1930800000000001</v>
      </c>
      <c r="P551" s="133">
        <v>1163860.47773623</v>
      </c>
      <c r="Q551" s="133"/>
      <c r="R551" s="378"/>
      <c r="T551" s="94">
        <v>166.388167140793</v>
      </c>
      <c r="U551" s="133">
        <v>494059.417887018</v>
      </c>
      <c r="V551" s="133">
        <v>123.189744024693</v>
      </c>
      <c r="W551" s="133">
        <v>292.97880636266598</v>
      </c>
      <c r="X551" s="133">
        <v>1075169.3084686501</v>
      </c>
      <c r="Y551" s="133">
        <v>9152.0837520688001</v>
      </c>
      <c r="Z551" s="94">
        <v>62531.211655056803</v>
      </c>
      <c r="AA551" s="94">
        <v>105.264096141011</v>
      </c>
      <c r="AB551" s="94">
        <v>161.16516267282299</v>
      </c>
      <c r="AC551" s="94">
        <v>76.04674</v>
      </c>
      <c r="AD551" s="94">
        <v>4.9981651540136198</v>
      </c>
      <c r="AE551" s="133"/>
      <c r="AF551" s="133"/>
      <c r="AG551" s="378"/>
      <c r="AH551" s="378"/>
      <c r="AI551" s="378"/>
      <c r="AJ551" s="382"/>
    </row>
    <row r="552" spans="1:36" x14ac:dyDescent="0.25">
      <c r="A552" s="130">
        <f t="shared" si="42"/>
        <v>2025</v>
      </c>
      <c r="B552" s="130">
        <f t="shared" si="43"/>
        <v>8</v>
      </c>
      <c r="C552" s="329">
        <v>2.9520226026556999</v>
      </c>
      <c r="D552" s="94"/>
      <c r="E552" s="133">
        <v>173.42017840499599</v>
      </c>
      <c r="F552" s="133"/>
      <c r="G552" s="133">
        <v>9358.7004694762309</v>
      </c>
      <c r="H552" s="133">
        <v>9063.0093497104208</v>
      </c>
      <c r="I552" s="133"/>
      <c r="J552" s="133">
        <v>1041179.50793643</v>
      </c>
      <c r="K552" s="133">
        <v>50.872256697321497</v>
      </c>
      <c r="L552" s="94">
        <v>21657.571665244101</v>
      </c>
      <c r="M552" s="94"/>
      <c r="N552" s="94">
        <v>470.37047597930598</v>
      </c>
      <c r="O552" s="330">
        <v>3.2014023164643701</v>
      </c>
      <c r="P552" s="133">
        <v>1166640.61740784</v>
      </c>
      <c r="Q552" s="133"/>
      <c r="R552" s="378"/>
      <c r="T552" s="94">
        <v>166.827802305511</v>
      </c>
      <c r="U552" s="133">
        <v>495956.90076035802</v>
      </c>
      <c r="V552" s="133">
        <v>123.385074837522</v>
      </c>
      <c r="W552" s="133">
        <v>293.511431358202</v>
      </c>
      <c r="X552" s="133">
        <v>1077730.8075739101</v>
      </c>
      <c r="Y552" s="133">
        <v>9161.8980950113</v>
      </c>
      <c r="Z552" s="94">
        <v>62717.3149042937</v>
      </c>
      <c r="AA552" s="94">
        <v>105.414633824779</v>
      </c>
      <c r="AB552" s="94">
        <v>161.68226764151399</v>
      </c>
      <c r="AC552" s="94">
        <v>76.054587413040196</v>
      </c>
      <c r="AD552" s="94">
        <v>5.0107225289705299</v>
      </c>
      <c r="AE552" s="133"/>
      <c r="AF552" s="133"/>
      <c r="AG552" s="378"/>
      <c r="AH552" s="378"/>
      <c r="AI552" s="378"/>
      <c r="AJ552" s="382"/>
    </row>
    <row r="553" spans="1:36" x14ac:dyDescent="0.25">
      <c r="A553" s="130">
        <f t="shared" si="42"/>
        <v>2025</v>
      </c>
      <c r="B553" s="130">
        <f t="shared" si="43"/>
        <v>9</v>
      </c>
      <c r="C553" s="329">
        <v>2.9569699608147699</v>
      </c>
      <c r="D553" s="94"/>
      <c r="E553" s="133">
        <v>173.94764913660299</v>
      </c>
      <c r="F553" s="133"/>
      <c r="G553" s="133">
        <v>9371.2000145333004</v>
      </c>
      <c r="H553" s="133">
        <v>9069.6170733422605</v>
      </c>
      <c r="I553" s="133"/>
      <c r="J553" s="133">
        <v>1043547.23648453</v>
      </c>
      <c r="K553" s="133">
        <v>50.937720935685498</v>
      </c>
      <c r="L553" s="94">
        <v>21700.162934502601</v>
      </c>
      <c r="M553" s="94"/>
      <c r="N553" s="94">
        <v>458.35304860877199</v>
      </c>
      <c r="O553" s="330">
        <v>3.2092166507845801</v>
      </c>
      <c r="P553" s="133">
        <v>1169424.98177901</v>
      </c>
      <c r="Q553" s="133"/>
      <c r="R553" s="378"/>
      <c r="T553" s="94">
        <v>167.313517349655</v>
      </c>
      <c r="U553" s="133">
        <v>497834.21428813302</v>
      </c>
      <c r="V553" s="133">
        <v>123.582068166423</v>
      </c>
      <c r="W553" s="133">
        <v>294.102493646803</v>
      </c>
      <c r="X553" s="133">
        <v>1080358.1783199599</v>
      </c>
      <c r="Y553" s="133">
        <v>9172.2327659298098</v>
      </c>
      <c r="Z553" s="94">
        <v>62913.585883125903</v>
      </c>
      <c r="AA553" s="94">
        <v>105.567894523427</v>
      </c>
      <c r="AB553" s="94">
        <v>162.205272030565</v>
      </c>
      <c r="AC553" s="94">
        <v>76.062693737815707</v>
      </c>
      <c r="AD553" s="94">
        <v>5.0208511802308404</v>
      </c>
      <c r="AE553" s="133"/>
      <c r="AF553" s="133"/>
      <c r="AG553" s="378"/>
      <c r="AH553" s="378"/>
      <c r="AI553" s="378"/>
      <c r="AJ553" s="382"/>
    </row>
    <row r="554" spans="1:36" x14ac:dyDescent="0.25">
      <c r="A554" s="130">
        <f t="shared" si="42"/>
        <v>2025</v>
      </c>
      <c r="B554" s="130">
        <f t="shared" si="43"/>
        <v>10</v>
      </c>
      <c r="C554" s="329">
        <v>2.961722</v>
      </c>
      <c r="D554" s="94"/>
      <c r="E554" s="133">
        <v>174.34922189740701</v>
      </c>
      <c r="F554" s="133"/>
      <c r="G554" s="133">
        <v>9383.0127350602706</v>
      </c>
      <c r="H554" s="133">
        <v>9075.3066335312596</v>
      </c>
      <c r="I554" s="133"/>
      <c r="J554" s="133">
        <v>1045954.56643896</v>
      </c>
      <c r="K554" s="133">
        <v>51.005407673075297</v>
      </c>
      <c r="L554" s="94">
        <v>21741.42</v>
      </c>
      <c r="M554" s="94"/>
      <c r="N554" s="94">
        <v>451.33269999999999</v>
      </c>
      <c r="O554" s="330">
        <v>3.2162600000000001</v>
      </c>
      <c r="P554" s="133">
        <v>1172220.0379902399</v>
      </c>
      <c r="Q554" s="133"/>
      <c r="R554" s="378"/>
      <c r="T554" s="94">
        <v>167.67126691648801</v>
      </c>
      <c r="U554" s="133">
        <v>499700.87711357197</v>
      </c>
      <c r="V554" s="133">
        <v>123.76596957727099</v>
      </c>
      <c r="W554" s="133">
        <v>294.63622019057198</v>
      </c>
      <c r="X554" s="133">
        <v>1082787.3228390501</v>
      </c>
      <c r="Y554" s="133">
        <v>9180.9141087906792</v>
      </c>
      <c r="Z554" s="94">
        <v>63098.483493559797</v>
      </c>
      <c r="AA554" s="94">
        <v>105.712639696466</v>
      </c>
      <c r="AB554" s="94">
        <v>162.699366733381</v>
      </c>
      <c r="AC554" s="94">
        <v>76.070440000000005</v>
      </c>
      <c r="AD554" s="94">
        <v>5.0286936388663399</v>
      </c>
      <c r="AE554" s="133"/>
      <c r="AF554" s="133"/>
      <c r="AG554" s="378"/>
      <c r="AH554" s="378"/>
      <c r="AI554" s="378"/>
      <c r="AJ554" s="382"/>
    </row>
    <row r="555" spans="1:36" x14ac:dyDescent="0.25">
      <c r="A555" s="130">
        <f t="shared" si="42"/>
        <v>2025</v>
      </c>
      <c r="B555" s="130">
        <f t="shared" si="43"/>
        <v>11</v>
      </c>
      <c r="C555" s="329">
        <v>2.9666067225904502</v>
      </c>
      <c r="D555" s="94"/>
      <c r="E555" s="133">
        <v>174.551126841583</v>
      </c>
      <c r="F555" s="133"/>
      <c r="G555" s="133">
        <v>9394.4862802973093</v>
      </c>
      <c r="H555" s="133">
        <v>9080.1896581751098</v>
      </c>
      <c r="I555" s="133"/>
      <c r="J555" s="133">
        <v>1048637.8452010599</v>
      </c>
      <c r="K555" s="133">
        <v>51.082762438577703</v>
      </c>
      <c r="L555" s="94">
        <v>21784.617157412598</v>
      </c>
      <c r="M555" s="94"/>
      <c r="N555" s="94">
        <v>452.47947373580899</v>
      </c>
      <c r="O555" s="330">
        <v>3.2230590252135798</v>
      </c>
      <c r="P555" s="133">
        <v>1175280.6110030999</v>
      </c>
      <c r="Q555" s="133"/>
      <c r="R555" s="378"/>
      <c r="T555" s="94">
        <v>167.81506325818799</v>
      </c>
      <c r="U555" s="133">
        <v>501725.48227081198</v>
      </c>
      <c r="V555" s="133">
        <v>123.943643963585</v>
      </c>
      <c r="W555" s="133">
        <v>295.08328084749598</v>
      </c>
      <c r="X555" s="133">
        <v>1085068.22244361</v>
      </c>
      <c r="Y555" s="133">
        <v>9187.2898765229493</v>
      </c>
      <c r="Z555" s="94">
        <v>63273.9955558125</v>
      </c>
      <c r="AA555" s="94">
        <v>105.854346437221</v>
      </c>
      <c r="AB555" s="94">
        <v>163.18562412567101</v>
      </c>
      <c r="AC555" s="94">
        <v>76.078108806099294</v>
      </c>
      <c r="AD555" s="94">
        <v>5.0351868021751001</v>
      </c>
      <c r="AE555" s="133"/>
      <c r="AF555" s="133"/>
      <c r="AG555" s="378"/>
      <c r="AH555" s="378"/>
      <c r="AI555" s="378"/>
      <c r="AJ555" s="382"/>
    </row>
    <row r="556" spans="1:36" x14ac:dyDescent="0.25">
      <c r="A556" s="130">
        <f t="shared" si="42"/>
        <v>2025</v>
      </c>
      <c r="B556" s="130">
        <f t="shared" si="43"/>
        <v>12</v>
      </c>
      <c r="C556" s="329">
        <v>2.97136612767201</v>
      </c>
      <c r="D556" s="94">
        <f>AVERAGE(C545:C556)</f>
        <v>2.9445130406678461</v>
      </c>
      <c r="E556" s="133">
        <v>174.61004837682799</v>
      </c>
      <c r="F556" s="133">
        <f>AVERAGE(E545:E556)</f>
        <v>172.96272693106275</v>
      </c>
      <c r="G556" s="133">
        <v>9405.3378758940707</v>
      </c>
      <c r="H556" s="133">
        <v>9084.8887296498306</v>
      </c>
      <c r="I556" s="133">
        <f>AVERAGE(H545:H556)</f>
        <v>9052.6678091450558</v>
      </c>
      <c r="J556" s="133">
        <v>1051354.65574254</v>
      </c>
      <c r="K556" s="133">
        <v>51.162324345726603</v>
      </c>
      <c r="L556" s="94">
        <v>21826.8467810525</v>
      </c>
      <c r="M556" s="94">
        <f>AVERAGE(L545:L556)</f>
        <v>21593.137296403234</v>
      </c>
      <c r="N556" s="94">
        <v>460.06003265771</v>
      </c>
      <c r="O556" s="330">
        <v>3.2295782438353</v>
      </c>
      <c r="P556" s="133">
        <v>1178358.4793926801</v>
      </c>
      <c r="Q556" s="133">
        <f>AVERAGE(P545:P556)</f>
        <v>1162702.705204414</v>
      </c>
      <c r="R556" s="378">
        <f>AVERAGE(K545:K556)</f>
        <v>50.782769861293779</v>
      </c>
      <c r="T556" s="94">
        <v>167.82254685008499</v>
      </c>
      <c r="U556" s="133">
        <v>503718.06400938402</v>
      </c>
      <c r="V556" s="133">
        <v>124.11039739001301</v>
      </c>
      <c r="W556" s="133">
        <v>295.47241869968798</v>
      </c>
      <c r="X556" s="133">
        <v>1087207.77963415</v>
      </c>
      <c r="Y556" s="133">
        <v>9192.1734780527895</v>
      </c>
      <c r="Z556" s="94">
        <v>63437.0691144374</v>
      </c>
      <c r="AA556" s="94">
        <v>105.988065929483</v>
      </c>
      <c r="AB556" s="94">
        <v>163.645075909334</v>
      </c>
      <c r="AC556" s="94">
        <v>76.085439108204199</v>
      </c>
      <c r="AD556" s="94">
        <v>5.0404917975442496</v>
      </c>
      <c r="AE556" s="133">
        <f>AVERAGE(AD545:AD556)</f>
        <v>4.9860350663773838</v>
      </c>
      <c r="AF556" s="133">
        <f>AVERAGE(X545:X556)</f>
        <v>1074215.1454645952</v>
      </c>
      <c r="AG556" s="378">
        <f>AVERAGE(O545:O556)</f>
        <v>3.1874581531215962</v>
      </c>
      <c r="AH556" s="378" t="e">
        <f>AVERAGE(S545:S556)</f>
        <v>#DIV/0!</v>
      </c>
      <c r="AI556" s="378">
        <f>AVERAGE(U545:U556)</f>
        <v>493129.52930882695</v>
      </c>
      <c r="AJ556" s="382">
        <f>AVERAGE(G545:G556)</f>
        <v>9341.8092910712148</v>
      </c>
    </row>
    <row r="557" spans="1:36" x14ac:dyDescent="0.25">
      <c r="A557" s="130">
        <f>A545+1</f>
        <v>2026</v>
      </c>
      <c r="B557" s="130">
        <f>B545</f>
        <v>1</v>
      </c>
      <c r="C557" s="329">
        <v>2.9763890000000002</v>
      </c>
      <c r="D557" s="94"/>
      <c r="E557" s="133">
        <v>174.64490572082801</v>
      </c>
      <c r="F557" s="133"/>
      <c r="G557" s="133">
        <v>9416.9920716751603</v>
      </c>
      <c r="H557" s="133">
        <v>9090.9999711773708</v>
      </c>
      <c r="I557" s="133"/>
      <c r="J557" s="133">
        <v>1054177.6610508801</v>
      </c>
      <c r="K557" s="133">
        <v>51.245475857071</v>
      </c>
      <c r="L557" s="94">
        <v>21870.639999999999</v>
      </c>
      <c r="M557" s="94"/>
      <c r="N557" s="94">
        <v>471.53980000000001</v>
      </c>
      <c r="O557" s="330">
        <v>3.2367620000000001</v>
      </c>
      <c r="P557" s="133">
        <v>1181576.2449101801</v>
      </c>
      <c r="Q557" s="133"/>
      <c r="R557" s="378"/>
      <c r="T557" s="94">
        <v>167.833816841199</v>
      </c>
      <c r="U557" s="133">
        <v>505723.64652187203</v>
      </c>
      <c r="V557" s="133">
        <v>124.28745023078</v>
      </c>
      <c r="W557" s="133">
        <v>295.92015442536098</v>
      </c>
      <c r="X557" s="133">
        <v>1089575.94744082</v>
      </c>
      <c r="Y557" s="133">
        <v>9197.7805527842902</v>
      </c>
      <c r="Z557" s="94">
        <v>63611.831617139404</v>
      </c>
      <c r="AA557" s="94">
        <v>106.129174105527</v>
      </c>
      <c r="AB557" s="94">
        <v>164.12734734236901</v>
      </c>
      <c r="AC557" s="94">
        <v>76.093279999999993</v>
      </c>
      <c r="AD557" s="94">
        <v>5.04561492543949</v>
      </c>
      <c r="AE557" s="133"/>
      <c r="AF557" s="133"/>
      <c r="AG557" s="378"/>
      <c r="AH557" s="378"/>
      <c r="AI557" s="378"/>
      <c r="AJ557" s="382"/>
    </row>
    <row r="558" spans="1:36" x14ac:dyDescent="0.25">
      <c r="A558" s="130">
        <f t="shared" si="42"/>
        <v>2026</v>
      </c>
      <c r="B558" s="130">
        <f t="shared" si="43"/>
        <v>2</v>
      </c>
      <c r="C558" s="329">
        <v>2.9815685198593398</v>
      </c>
      <c r="D558" s="94"/>
      <c r="E558" s="133">
        <v>174.73326411783901</v>
      </c>
      <c r="F558" s="133"/>
      <c r="G558" s="133">
        <v>9429.5647424606996</v>
      </c>
      <c r="H558" s="133">
        <v>9099.2875285812606</v>
      </c>
      <c r="I558" s="133"/>
      <c r="J558" s="133">
        <v>1056936.3680261101</v>
      </c>
      <c r="K558" s="133">
        <v>51.326654537190002</v>
      </c>
      <c r="L558" s="94">
        <v>21914.3391030046</v>
      </c>
      <c r="M558" s="94"/>
      <c r="N558" s="94">
        <v>483.81184300029503</v>
      </c>
      <c r="O558" s="330">
        <v>3.24478013171858</v>
      </c>
      <c r="P558" s="133">
        <v>1184769.3616126999</v>
      </c>
      <c r="Q558" s="133"/>
      <c r="R558" s="378"/>
      <c r="T558" s="94">
        <v>167.94402917057499</v>
      </c>
      <c r="U558" s="133">
        <v>507618.94238689903</v>
      </c>
      <c r="V558" s="133">
        <v>124.476733410772</v>
      </c>
      <c r="W558" s="133">
        <v>296.47571481536198</v>
      </c>
      <c r="X558" s="133">
        <v>1092257.88323156</v>
      </c>
      <c r="Y558" s="133">
        <v>9205.2861593735106</v>
      </c>
      <c r="Z558" s="94">
        <v>63801.763886466601</v>
      </c>
      <c r="AA558" s="94">
        <v>106.27739617106199</v>
      </c>
      <c r="AB558" s="94">
        <v>164.63143475019601</v>
      </c>
      <c r="AC558" s="94">
        <v>76.101644059109802</v>
      </c>
      <c r="AD558" s="94">
        <v>5.05082890564612</v>
      </c>
      <c r="AE558" s="133"/>
      <c r="AF558" s="133"/>
      <c r="AG558" s="378"/>
      <c r="AH558" s="378"/>
      <c r="AI558" s="378"/>
      <c r="AJ558" s="382"/>
    </row>
    <row r="559" spans="1:36" x14ac:dyDescent="0.25">
      <c r="A559" s="130">
        <f t="shared" si="42"/>
        <v>2026</v>
      </c>
      <c r="B559" s="130">
        <f t="shared" si="43"/>
        <v>3</v>
      </c>
      <c r="C559" s="329">
        <v>2.98634935802587</v>
      </c>
      <c r="D559" s="94"/>
      <c r="E559" s="133">
        <v>174.80480413288299</v>
      </c>
      <c r="F559" s="133"/>
      <c r="G559" s="133">
        <v>9441.3085955640709</v>
      </c>
      <c r="H559" s="133">
        <v>9108.0722903491896</v>
      </c>
      <c r="I559" s="133"/>
      <c r="J559" s="133">
        <v>1059404.27760167</v>
      </c>
      <c r="K559" s="133">
        <v>51.399309993100204</v>
      </c>
      <c r="L559" s="94">
        <v>21953.635152157101</v>
      </c>
      <c r="M559" s="94"/>
      <c r="N559" s="94">
        <v>493.70533778476101</v>
      </c>
      <c r="O559" s="330">
        <v>3.2526038676067799</v>
      </c>
      <c r="P559" s="133">
        <v>1187650.0307621299</v>
      </c>
      <c r="Q559" s="133"/>
      <c r="R559" s="378"/>
      <c r="T559" s="94">
        <v>168.05565014552599</v>
      </c>
      <c r="U559" s="133">
        <v>509298.39364278701</v>
      </c>
      <c r="V559" s="133">
        <v>124.655040871434</v>
      </c>
      <c r="W559" s="133">
        <v>297.02112907407502</v>
      </c>
      <c r="X559" s="133">
        <v>1094825.5308234801</v>
      </c>
      <c r="Y559" s="133">
        <v>9212.8651961030901</v>
      </c>
      <c r="Z559" s="94">
        <v>63978.435240115999</v>
      </c>
      <c r="AA559" s="94">
        <v>106.412860347601</v>
      </c>
      <c r="AB559" s="94">
        <v>165.100579979738</v>
      </c>
      <c r="AC559" s="94">
        <v>76.109486411635103</v>
      </c>
      <c r="AD559" s="94">
        <v>5.0553152657111804</v>
      </c>
      <c r="AE559" s="133"/>
      <c r="AF559" s="133"/>
      <c r="AG559" s="378"/>
      <c r="AH559" s="378"/>
      <c r="AI559" s="378"/>
      <c r="AJ559" s="382"/>
    </row>
    <row r="560" spans="1:36" x14ac:dyDescent="0.25">
      <c r="A560" s="130">
        <f t="shared" si="42"/>
        <v>2026</v>
      </c>
      <c r="B560" s="130">
        <f t="shared" si="43"/>
        <v>4</v>
      </c>
      <c r="C560" s="329">
        <v>2.9916990000000001</v>
      </c>
      <c r="D560" s="94"/>
      <c r="E560" s="133">
        <v>174.77965633141901</v>
      </c>
      <c r="F560" s="133"/>
      <c r="G560" s="133">
        <v>9454.0650750897203</v>
      </c>
      <c r="H560" s="133">
        <v>9118.2199739179196</v>
      </c>
      <c r="I560" s="133"/>
      <c r="J560" s="133">
        <v>1062173.6289401299</v>
      </c>
      <c r="K560" s="133">
        <v>51.481158823832899</v>
      </c>
      <c r="L560" s="94">
        <v>21996.880000000001</v>
      </c>
      <c r="M560" s="94"/>
      <c r="N560" s="94">
        <v>501.43509999999998</v>
      </c>
      <c r="O560" s="330">
        <v>3.261628</v>
      </c>
      <c r="P560" s="133">
        <v>1190875.5372835</v>
      </c>
      <c r="Q560" s="133"/>
      <c r="R560" s="378"/>
      <c r="T560" s="94">
        <v>168.06752241569001</v>
      </c>
      <c r="U560" s="133">
        <v>511222.58190875902</v>
      </c>
      <c r="V560" s="133">
        <v>124.85435226301099</v>
      </c>
      <c r="W560" s="133">
        <v>297.589823759799</v>
      </c>
      <c r="X560" s="133">
        <v>1097617.9194839399</v>
      </c>
      <c r="Y560" s="133">
        <v>9220.6568121488599</v>
      </c>
      <c r="Z560" s="94">
        <v>64166.502587827999</v>
      </c>
      <c r="AA560" s="94">
        <v>106.557266092351</v>
      </c>
      <c r="AB560" s="94">
        <v>165.62500664820601</v>
      </c>
      <c r="AC560" s="94">
        <v>76.118200000000002</v>
      </c>
      <c r="AD560" s="94">
        <v>5.0595041335073097</v>
      </c>
      <c r="AE560" s="133"/>
      <c r="AF560" s="133"/>
      <c r="AG560" s="378"/>
      <c r="AH560" s="378"/>
      <c r="AI560" s="378"/>
      <c r="AJ560" s="382"/>
    </row>
    <row r="561" spans="1:36" x14ac:dyDescent="0.25">
      <c r="A561" s="130">
        <f t="shared" si="42"/>
        <v>2026</v>
      </c>
      <c r="B561" s="130">
        <f t="shared" si="43"/>
        <v>5</v>
      </c>
      <c r="C561" s="329">
        <v>2.9968807858080999</v>
      </c>
      <c r="D561" s="94"/>
      <c r="E561" s="133">
        <v>174.59341799261401</v>
      </c>
      <c r="F561" s="133"/>
      <c r="G561" s="133">
        <v>9465.6955562472194</v>
      </c>
      <c r="H561" s="133">
        <v>9127.6360394675394</v>
      </c>
      <c r="I561" s="133"/>
      <c r="J561" s="133">
        <v>1064921.7902406401</v>
      </c>
      <c r="K561" s="133">
        <v>51.562865627391602</v>
      </c>
      <c r="L561" s="94">
        <v>22038.337800155201</v>
      </c>
      <c r="M561" s="94"/>
      <c r="N561" s="94">
        <v>504.11214293815601</v>
      </c>
      <c r="O561" s="330">
        <v>3.2704379492613098</v>
      </c>
      <c r="P561" s="133">
        <v>1194050.6996961399</v>
      </c>
      <c r="Q561" s="133"/>
      <c r="R561" s="378"/>
      <c r="T561" s="94">
        <v>167.88965347735899</v>
      </c>
      <c r="U561" s="133">
        <v>513216.039444594</v>
      </c>
      <c r="V561" s="133">
        <v>125.04423098116099</v>
      </c>
      <c r="W561" s="133">
        <v>298.04906438293898</v>
      </c>
      <c r="X561" s="133">
        <v>1100114.98381986</v>
      </c>
      <c r="Y561" s="133">
        <v>9226.5655067683092</v>
      </c>
      <c r="Z561" s="94">
        <v>64332.001640794297</v>
      </c>
      <c r="AA561" s="94">
        <v>106.68611233419399</v>
      </c>
      <c r="AB561" s="94">
        <v>166.12945986927201</v>
      </c>
      <c r="AC561" s="94">
        <v>76.126429592187407</v>
      </c>
      <c r="AD561" s="94">
        <v>5.0624059563327597</v>
      </c>
      <c r="AE561" s="133"/>
      <c r="AF561" s="133"/>
      <c r="AG561" s="378"/>
      <c r="AH561" s="378"/>
      <c r="AI561" s="378"/>
      <c r="AJ561" s="382"/>
    </row>
    <row r="562" spans="1:36" x14ac:dyDescent="0.25">
      <c r="A562" s="130">
        <f t="shared" si="42"/>
        <v>2026</v>
      </c>
      <c r="B562" s="130">
        <f t="shared" si="43"/>
        <v>6</v>
      </c>
      <c r="C562" s="329">
        <v>3.0022039154298201</v>
      </c>
      <c r="D562" s="94"/>
      <c r="E562" s="133">
        <v>174.32904548833099</v>
      </c>
      <c r="F562" s="133"/>
      <c r="G562" s="133">
        <v>9477.3258549074799</v>
      </c>
      <c r="H562" s="133">
        <v>9136.8337153358007</v>
      </c>
      <c r="I562" s="133"/>
      <c r="J562" s="133">
        <v>1067730.07169682</v>
      </c>
      <c r="K562" s="133">
        <v>51.646613643996503</v>
      </c>
      <c r="L562" s="94">
        <v>22080.3664723441</v>
      </c>
      <c r="M562" s="94"/>
      <c r="N562" s="94">
        <v>501.54192778163798</v>
      </c>
      <c r="O562" s="330">
        <v>3.2792876575621599</v>
      </c>
      <c r="P562" s="133">
        <v>1197311.5320671001</v>
      </c>
      <c r="Q562" s="133"/>
      <c r="R562" s="378"/>
      <c r="T562" s="94">
        <v>167.62451830931599</v>
      </c>
      <c r="U562" s="133">
        <v>515341.194937989</v>
      </c>
      <c r="V562" s="133">
        <v>125.23747735099199</v>
      </c>
      <c r="W562" s="133">
        <v>298.48349324127298</v>
      </c>
      <c r="X562" s="133">
        <v>1102548.8615548201</v>
      </c>
      <c r="Y562" s="133">
        <v>9231.7517703030699</v>
      </c>
      <c r="Z562" s="94">
        <v>64493.893289695101</v>
      </c>
      <c r="AA562" s="94">
        <v>106.81052492408899</v>
      </c>
      <c r="AB562" s="94">
        <v>166.64801553258599</v>
      </c>
      <c r="AC562" s="94">
        <v>76.134690163211999</v>
      </c>
      <c r="AD562" s="94">
        <v>5.0644660207187799</v>
      </c>
      <c r="AE562" s="133"/>
      <c r="AF562" s="133"/>
      <c r="AG562" s="378"/>
      <c r="AH562" s="378"/>
      <c r="AI562" s="378"/>
      <c r="AJ562" s="382"/>
    </row>
    <row r="563" spans="1:36" x14ac:dyDescent="0.25">
      <c r="A563" s="130">
        <f t="shared" si="42"/>
        <v>2026</v>
      </c>
      <c r="B563" s="130">
        <f t="shared" si="43"/>
        <v>7</v>
      </c>
      <c r="C563" s="329">
        <v>3.0072950000000001</v>
      </c>
      <c r="D563" s="94"/>
      <c r="E563" s="133">
        <v>174.133650449442</v>
      </c>
      <c r="F563" s="133"/>
      <c r="G563" s="133">
        <v>9488.7515186103901</v>
      </c>
      <c r="H563" s="133">
        <v>9145.2998736975806</v>
      </c>
      <c r="I563" s="133"/>
      <c r="J563" s="133">
        <v>1070286.34510833</v>
      </c>
      <c r="K563" s="133">
        <v>51.7227810610026</v>
      </c>
      <c r="L563" s="94">
        <v>22119.8</v>
      </c>
      <c r="M563" s="94"/>
      <c r="N563" s="94">
        <v>493.85770000000002</v>
      </c>
      <c r="O563" s="330">
        <v>3.28728</v>
      </c>
      <c r="P563" s="133">
        <v>1200351.90534592</v>
      </c>
      <c r="Q563" s="133"/>
      <c r="R563" s="378"/>
      <c r="T563" s="94">
        <v>167.44742261061899</v>
      </c>
      <c r="U563" s="133">
        <v>517358.50064224697</v>
      </c>
      <c r="V563" s="133">
        <v>125.42308966094301</v>
      </c>
      <c r="W563" s="133">
        <v>298.94492665504799</v>
      </c>
      <c r="X563" s="133">
        <v>1104882.5174932401</v>
      </c>
      <c r="Y563" s="133">
        <v>9237.0768052880594</v>
      </c>
      <c r="Z563" s="94">
        <v>64653.648850135702</v>
      </c>
      <c r="AA563" s="94">
        <v>106.926938366961</v>
      </c>
      <c r="AB563" s="94">
        <v>167.14988779223299</v>
      </c>
      <c r="AC563" s="94">
        <v>76.142470000000003</v>
      </c>
      <c r="AD563" s="94">
        <v>5.0659533317743097</v>
      </c>
      <c r="AE563" s="133"/>
      <c r="AF563" s="133"/>
      <c r="AG563" s="378"/>
      <c r="AH563" s="378"/>
      <c r="AI563" s="378"/>
      <c r="AJ563" s="382"/>
    </row>
    <row r="564" spans="1:36" x14ac:dyDescent="0.25">
      <c r="A564" s="130">
        <f t="shared" si="42"/>
        <v>2026</v>
      </c>
      <c r="B564" s="130">
        <f t="shared" si="43"/>
        <v>8</v>
      </c>
      <c r="C564" s="329">
        <v>3.0124709954469</v>
      </c>
      <c r="D564" s="94"/>
      <c r="E564" s="133">
        <v>174.09026109409899</v>
      </c>
      <c r="F564" s="133"/>
      <c r="G564" s="133">
        <v>9501.1219055695601</v>
      </c>
      <c r="H564" s="133">
        <v>9153.6703602094603</v>
      </c>
      <c r="I564" s="133"/>
      <c r="J564" s="133">
        <v>1072708.95885712</v>
      </c>
      <c r="K564" s="133">
        <v>51.794328139008996</v>
      </c>
      <c r="L564" s="94">
        <v>22159.183817399</v>
      </c>
      <c r="M564" s="94"/>
      <c r="N564" s="94">
        <v>481.41378652953102</v>
      </c>
      <c r="O564" s="330">
        <v>3.2947042721917201</v>
      </c>
      <c r="P564" s="133">
        <v>1203327.3827384601</v>
      </c>
      <c r="Q564" s="133"/>
      <c r="R564" s="378"/>
      <c r="T564" s="94">
        <v>167.45981614719801</v>
      </c>
      <c r="U564" s="133">
        <v>519331.25828238501</v>
      </c>
      <c r="V564" s="133">
        <v>125.614880444338</v>
      </c>
      <c r="W564" s="133">
        <v>299.519251711793</v>
      </c>
      <c r="X564" s="133">
        <v>1107364.8221398499</v>
      </c>
      <c r="Y564" s="133">
        <v>9243.76584637419</v>
      </c>
      <c r="Z564" s="94">
        <v>64831.097642499699</v>
      </c>
      <c r="AA564" s="94">
        <v>107.047587343072</v>
      </c>
      <c r="AB564" s="94">
        <v>167.67035056685799</v>
      </c>
      <c r="AC564" s="94">
        <v>76.150343107129402</v>
      </c>
      <c r="AD564" s="94">
        <v>5.0672586490953897</v>
      </c>
      <c r="AE564" s="133"/>
      <c r="AF564" s="133"/>
      <c r="AG564" s="378"/>
      <c r="AH564" s="378"/>
      <c r="AI564" s="378"/>
      <c r="AJ564" s="382"/>
    </row>
    <row r="565" spans="1:36" x14ac:dyDescent="0.25">
      <c r="A565" s="130">
        <f t="shared" si="42"/>
        <v>2026</v>
      </c>
      <c r="B565" s="130">
        <f t="shared" si="43"/>
        <v>9</v>
      </c>
      <c r="C565" s="329">
        <v>3.01757310244989</v>
      </c>
      <c r="D565" s="94"/>
      <c r="E565" s="133">
        <v>174.147672683645</v>
      </c>
      <c r="F565" s="133"/>
      <c r="G565" s="133">
        <v>9513.7348457565404</v>
      </c>
      <c r="H565" s="133">
        <v>9161.6800975379301</v>
      </c>
      <c r="I565" s="133"/>
      <c r="J565" s="133">
        <v>1075192.3376204099</v>
      </c>
      <c r="K565" s="133">
        <v>51.865529951524103</v>
      </c>
      <c r="L565" s="94">
        <v>22198.648772958499</v>
      </c>
      <c r="M565" s="94"/>
      <c r="N565" s="94">
        <v>468.846343535556</v>
      </c>
      <c r="O565" s="330">
        <v>3.3014185760450201</v>
      </c>
      <c r="P565" s="133">
        <v>1206295.87164855</v>
      </c>
      <c r="Q565" s="133"/>
      <c r="R565" s="378"/>
      <c r="T565" s="94">
        <v>167.57956819347601</v>
      </c>
      <c r="U565" s="133">
        <v>521260.19878266897</v>
      </c>
      <c r="V565" s="133">
        <v>125.807755803917</v>
      </c>
      <c r="W565" s="133">
        <v>300.13649283504702</v>
      </c>
      <c r="X565" s="133">
        <v>1109886.79098333</v>
      </c>
      <c r="Y565" s="133">
        <v>9251.0417419495698</v>
      </c>
      <c r="Z565" s="94">
        <v>65017.475874940297</v>
      </c>
      <c r="AA565" s="94">
        <v>107.17240366703599</v>
      </c>
      <c r="AB565" s="94">
        <v>168.19069120826501</v>
      </c>
      <c r="AC565" s="94">
        <v>76.158235295731998</v>
      </c>
      <c r="AD565" s="94">
        <v>5.0681161193034896</v>
      </c>
      <c r="AE565" s="133"/>
      <c r="AF565" s="133"/>
      <c r="AG565" s="378"/>
      <c r="AH565" s="378"/>
      <c r="AI565" s="378"/>
      <c r="AJ565" s="382"/>
    </row>
    <row r="566" spans="1:36" x14ac:dyDescent="0.25">
      <c r="A566" s="130">
        <f t="shared" si="42"/>
        <v>2026</v>
      </c>
      <c r="B566" s="130">
        <f t="shared" si="43"/>
        <v>10</v>
      </c>
      <c r="C566" s="329">
        <v>3.0224600000000001</v>
      </c>
      <c r="D566" s="94"/>
      <c r="E566" s="133">
        <v>174.20569591542099</v>
      </c>
      <c r="F566" s="133"/>
      <c r="G566" s="133">
        <v>9525.6915977490298</v>
      </c>
      <c r="H566" s="133">
        <v>9169.0989223714605</v>
      </c>
      <c r="I566" s="133"/>
      <c r="J566" s="133">
        <v>1077999.9213942599</v>
      </c>
      <c r="K566" s="133">
        <v>51.942780928772798</v>
      </c>
      <c r="L566" s="94">
        <v>22238.67</v>
      </c>
      <c r="M566" s="94"/>
      <c r="N566" s="94">
        <v>461.62360000000001</v>
      </c>
      <c r="O566" s="330">
        <v>3.3074599999999998</v>
      </c>
      <c r="P566" s="133">
        <v>1209364.1211149399</v>
      </c>
      <c r="Q566" s="133"/>
      <c r="R566" s="378"/>
      <c r="T566" s="94">
        <v>167.663666183705</v>
      </c>
      <c r="U566" s="133">
        <v>523184.13775817398</v>
      </c>
      <c r="V566" s="133">
        <v>125.996398809837</v>
      </c>
      <c r="W566" s="133">
        <v>300.69554442037298</v>
      </c>
      <c r="X566" s="133">
        <v>1112305.308315</v>
      </c>
      <c r="Y566" s="133">
        <v>9257.7087289725405</v>
      </c>
      <c r="Z566" s="94">
        <v>65199.913672064598</v>
      </c>
      <c r="AA566" s="94">
        <v>107.300616557792</v>
      </c>
      <c r="AB566" s="94">
        <v>168.69133096538701</v>
      </c>
      <c r="AC566" s="94">
        <v>76.1661</v>
      </c>
      <c r="AD566" s="94">
        <v>5.0682009587418602</v>
      </c>
      <c r="AE566" s="133"/>
      <c r="AF566" s="133"/>
      <c r="AG566" s="378"/>
      <c r="AH566" s="378"/>
      <c r="AI566" s="378"/>
      <c r="AJ566" s="382"/>
    </row>
    <row r="567" spans="1:36" x14ac:dyDescent="0.25">
      <c r="A567" s="130">
        <f t="shared" si="42"/>
        <v>2026</v>
      </c>
      <c r="B567" s="130">
        <f t="shared" si="43"/>
        <v>11</v>
      </c>
      <c r="C567" s="329">
        <v>3.0274780490484798</v>
      </c>
      <c r="D567" s="94"/>
      <c r="E567" s="133">
        <v>174.20171449563901</v>
      </c>
      <c r="F567" s="133"/>
      <c r="G567" s="133">
        <v>9537.4780495258692</v>
      </c>
      <c r="H567" s="133">
        <v>9176.4620694023397</v>
      </c>
      <c r="I567" s="133"/>
      <c r="J567" s="133">
        <v>1081525.9935269901</v>
      </c>
      <c r="K567" s="133">
        <v>52.036575540200303</v>
      </c>
      <c r="L567" s="94">
        <v>22283.1670037576</v>
      </c>
      <c r="M567" s="94"/>
      <c r="N567" s="94">
        <v>463.02470787074202</v>
      </c>
      <c r="O567" s="330">
        <v>3.3134192491615102</v>
      </c>
      <c r="P567" s="133">
        <v>1212862.44967971</v>
      </c>
      <c r="Q567" s="133"/>
      <c r="R567" s="378"/>
      <c r="T567" s="94">
        <v>167.624111588571</v>
      </c>
      <c r="U567" s="133">
        <v>525300.06493349897</v>
      </c>
      <c r="V567" s="133">
        <v>126.194853789139</v>
      </c>
      <c r="W567" s="133">
        <v>301.17852622707301</v>
      </c>
      <c r="X567" s="133">
        <v>1114744.2135816701</v>
      </c>
      <c r="Y567" s="133">
        <v>9263.5793469823093</v>
      </c>
      <c r="Z567" s="94">
        <v>65385.754059310297</v>
      </c>
      <c r="AA567" s="94">
        <v>107.44289563574701</v>
      </c>
      <c r="AB567" s="94">
        <v>169.20547416965499</v>
      </c>
      <c r="AC567" s="94">
        <v>76.174592023342996</v>
      </c>
      <c r="AD567" s="94">
        <v>5.0674346980404197</v>
      </c>
      <c r="AE567" s="133"/>
      <c r="AF567" s="133"/>
      <c r="AG567" s="378"/>
      <c r="AH567" s="378"/>
      <c r="AI567" s="378"/>
      <c r="AJ567" s="382"/>
    </row>
    <row r="568" spans="1:36" x14ac:dyDescent="0.25">
      <c r="A568" s="130">
        <f t="shared" si="42"/>
        <v>2026</v>
      </c>
      <c r="B568" s="130">
        <f t="shared" si="43"/>
        <v>12</v>
      </c>
      <c r="C568" s="329">
        <v>3.0323238779373098</v>
      </c>
      <c r="D568" s="94">
        <f>AVERAGE(C557:C568)</f>
        <v>3.0045576336671425</v>
      </c>
      <c r="E568" s="133">
        <v>174.184676799231</v>
      </c>
      <c r="F568" s="133">
        <f>AVERAGE(E557:E568)</f>
        <v>174.40406376844928</v>
      </c>
      <c r="G568" s="133">
        <v>9548.7254113265208</v>
      </c>
      <c r="H568" s="133">
        <v>9183.4427151363598</v>
      </c>
      <c r="I568" s="133">
        <f>AVERAGE(H557:H568)</f>
        <v>9139.225296432016</v>
      </c>
      <c r="J568" s="133">
        <v>1085179.0205284499</v>
      </c>
      <c r="K568" s="133">
        <v>52.1324906180932</v>
      </c>
      <c r="L568" s="94">
        <v>22328.383618362899</v>
      </c>
      <c r="M568" s="94">
        <f>AVERAGE(L557:L568)</f>
        <v>22098.504311678247</v>
      </c>
      <c r="N568" s="94">
        <v>471.100592989007</v>
      </c>
      <c r="O568" s="330">
        <v>3.31894615174923</v>
      </c>
      <c r="P568" s="133">
        <v>1216375.72372508</v>
      </c>
      <c r="Q568" s="133">
        <f>AVERAGE(P557:P568)</f>
        <v>1198734.2383820342</v>
      </c>
      <c r="R568" s="378">
        <f>AVERAGE(K557:K568)</f>
        <v>51.67971372676535</v>
      </c>
      <c r="T568" s="94">
        <v>167.541069118493</v>
      </c>
      <c r="U568" s="133">
        <v>527412.37278684403</v>
      </c>
      <c r="V568" s="133">
        <v>126.393509193768</v>
      </c>
      <c r="W568" s="133">
        <v>301.60071374442703</v>
      </c>
      <c r="X568" s="133">
        <v>1117101.5242627</v>
      </c>
      <c r="Y568" s="133">
        <v>9268.9076350082305</v>
      </c>
      <c r="Z568" s="94">
        <v>65565.1950596557</v>
      </c>
      <c r="AA568" s="94">
        <v>107.586696703339</v>
      </c>
      <c r="AB568" s="94">
        <v>169.70992581937401</v>
      </c>
      <c r="AC568" s="94">
        <v>76.182970132576699</v>
      </c>
      <c r="AD568" s="94">
        <v>5.0666994162554602</v>
      </c>
      <c r="AE568" s="133">
        <f>AVERAGE(AD557:AD568)</f>
        <v>5.0618165317138812</v>
      </c>
      <c r="AF568" s="133">
        <f>AVERAGE(X557:X568)</f>
        <v>1103602.1919275227</v>
      </c>
      <c r="AG568" s="378">
        <f>AVERAGE(O557:O568)</f>
        <v>3.2807273212746928</v>
      </c>
      <c r="AH568" s="378" t="e">
        <f>AVERAGE(S557:S568)</f>
        <v>#DIV/0!</v>
      </c>
      <c r="AI568" s="378">
        <f>AVERAGE(U557:U568)</f>
        <v>516355.61100239324</v>
      </c>
      <c r="AJ568" s="382">
        <f>AVERAGE(G557:G568)</f>
        <v>9483.3712687068546</v>
      </c>
    </row>
    <row r="569" spans="1:36" x14ac:dyDescent="0.25">
      <c r="A569" s="130">
        <f>A557+1</f>
        <v>2027</v>
      </c>
      <c r="B569" s="130">
        <f>B557</f>
        <v>1</v>
      </c>
      <c r="C569" s="329">
        <v>3.0373420000000002</v>
      </c>
      <c r="D569" s="94"/>
      <c r="E569" s="133">
        <v>174.232856083944</v>
      </c>
      <c r="F569" s="133"/>
      <c r="G569" s="133">
        <v>9560.7678357747009</v>
      </c>
      <c r="H569" s="133">
        <v>9190.6888518294309</v>
      </c>
      <c r="I569" s="133"/>
      <c r="J569" s="133">
        <v>1088679.35400019</v>
      </c>
      <c r="K569" s="133">
        <v>52.224747479026597</v>
      </c>
      <c r="L569" s="94">
        <v>22375.88</v>
      </c>
      <c r="M569" s="94"/>
      <c r="N569" s="94">
        <v>483.06099999999998</v>
      </c>
      <c r="O569" s="330">
        <v>3.324408</v>
      </c>
      <c r="P569" s="133">
        <v>1219861.54006915</v>
      </c>
      <c r="Q569" s="133"/>
      <c r="R569" s="378"/>
      <c r="T569" s="94">
        <v>167.53256995925699</v>
      </c>
      <c r="U569" s="133">
        <v>529568.41412733996</v>
      </c>
      <c r="V569" s="133">
        <v>126.609397325798</v>
      </c>
      <c r="W569" s="133">
        <v>302.06397538169301</v>
      </c>
      <c r="X569" s="133">
        <v>1119615.39744974</v>
      </c>
      <c r="Y569" s="133">
        <v>9275.0243533020002</v>
      </c>
      <c r="Z569" s="94">
        <v>65754.212930079797</v>
      </c>
      <c r="AA569" s="94">
        <v>107.73672013638701</v>
      </c>
      <c r="AB569" s="94">
        <v>170.251313703698</v>
      </c>
      <c r="AC569" s="94">
        <v>76.191509999999994</v>
      </c>
      <c r="AD569" s="94">
        <v>5.06704796789667</v>
      </c>
      <c r="AE569" s="133"/>
      <c r="AF569" s="133"/>
      <c r="AG569" s="378"/>
      <c r="AH569" s="378"/>
      <c r="AI569" s="378"/>
      <c r="AJ569" s="382"/>
    </row>
    <row r="570" spans="1:36" x14ac:dyDescent="0.25">
      <c r="A570" s="130">
        <f t="shared" si="42"/>
        <v>2027</v>
      </c>
      <c r="B570" s="130">
        <f t="shared" si="43"/>
        <v>2</v>
      </c>
      <c r="C570" s="329">
        <v>3.0423884783855599</v>
      </c>
      <c r="D570" s="94"/>
      <c r="E570" s="133">
        <v>174.38599925096599</v>
      </c>
      <c r="F570" s="133"/>
      <c r="G570" s="133">
        <v>9573.6171332760496</v>
      </c>
      <c r="H570" s="133">
        <v>9198.1545609046898</v>
      </c>
      <c r="I570" s="133"/>
      <c r="J570" s="133">
        <v>1091521.19158868</v>
      </c>
      <c r="K570" s="133">
        <v>52.301259131078503</v>
      </c>
      <c r="L570" s="94">
        <v>22422.928834406499</v>
      </c>
      <c r="M570" s="94"/>
      <c r="N570" s="94">
        <v>495.55349091161202</v>
      </c>
      <c r="O570" s="330">
        <v>3.3296528723043601</v>
      </c>
      <c r="P570" s="133">
        <v>1223000.1542325399</v>
      </c>
      <c r="Q570" s="133"/>
      <c r="R570" s="378"/>
      <c r="T570" s="94">
        <v>167.67402388105</v>
      </c>
      <c r="U570" s="133">
        <v>531632.34642578301</v>
      </c>
      <c r="V570" s="133">
        <v>126.837666813562</v>
      </c>
      <c r="W570" s="133">
        <v>302.60424376057301</v>
      </c>
      <c r="X570" s="133">
        <v>1122258.6610864301</v>
      </c>
      <c r="Y570" s="133">
        <v>9282.4106380179801</v>
      </c>
      <c r="Z570" s="94">
        <v>65948.769489906204</v>
      </c>
      <c r="AA570" s="94">
        <v>107.883632916067</v>
      </c>
      <c r="AB570" s="94">
        <v>170.820858652731</v>
      </c>
      <c r="AC570" s="94">
        <v>76.1997024748987</v>
      </c>
      <c r="AD570" s="94">
        <v>5.0692480167072098</v>
      </c>
      <c r="AE570" s="133"/>
      <c r="AF570" s="133"/>
      <c r="AG570" s="378"/>
      <c r="AH570" s="378"/>
      <c r="AI570" s="378"/>
      <c r="AJ570" s="382"/>
    </row>
    <row r="571" spans="1:36" x14ac:dyDescent="0.25">
      <c r="A571" s="130">
        <f t="shared" si="42"/>
        <v>2027</v>
      </c>
      <c r="B571" s="130">
        <f t="shared" si="43"/>
        <v>3</v>
      </c>
      <c r="C571" s="329">
        <v>3.0469711401523001</v>
      </c>
      <c r="D571" s="94"/>
      <c r="E571" s="133">
        <v>174.506371504306</v>
      </c>
      <c r="F571" s="133"/>
      <c r="G571" s="133">
        <v>9585.5314657585095</v>
      </c>
      <c r="H571" s="133">
        <v>9205.2451472047596</v>
      </c>
      <c r="I571" s="133"/>
      <c r="J571" s="133">
        <v>1093703.77683035</v>
      </c>
      <c r="K571" s="133">
        <v>52.361282190843198</v>
      </c>
      <c r="L571" s="94">
        <v>22464.8106901965</v>
      </c>
      <c r="M571" s="94"/>
      <c r="N571" s="94">
        <v>505.44405579119001</v>
      </c>
      <c r="O571" s="330">
        <v>3.3343579440560198</v>
      </c>
      <c r="P571" s="133">
        <v>1225634.37762461</v>
      </c>
      <c r="Q571" s="133"/>
      <c r="R571" s="378"/>
      <c r="T571" s="94">
        <v>167.812288635903</v>
      </c>
      <c r="U571" s="133">
        <v>533461.45245530899</v>
      </c>
      <c r="V571" s="133">
        <v>127.04841294751699</v>
      </c>
      <c r="W571" s="133">
        <v>303.11661934287002</v>
      </c>
      <c r="X571" s="133">
        <v>1124693.5211575299</v>
      </c>
      <c r="Y571" s="133">
        <v>9289.5908608108202</v>
      </c>
      <c r="Z571" s="94">
        <v>66123.620254240494</v>
      </c>
      <c r="AA571" s="94">
        <v>108.01114517795099</v>
      </c>
      <c r="AB571" s="94">
        <v>171.34785463930501</v>
      </c>
      <c r="AC571" s="94">
        <v>76.206807815455406</v>
      </c>
      <c r="AD571" s="94">
        <v>5.0721365976274502</v>
      </c>
      <c r="AE571" s="133"/>
      <c r="AF571" s="133"/>
      <c r="AG571" s="378"/>
      <c r="AH571" s="378"/>
      <c r="AI571" s="378"/>
      <c r="AJ571" s="382"/>
    </row>
    <row r="572" spans="1:36" x14ac:dyDescent="0.25">
      <c r="A572" s="130">
        <f t="shared" si="42"/>
        <v>2027</v>
      </c>
      <c r="B572" s="130">
        <f t="shared" si="43"/>
        <v>4</v>
      </c>
      <c r="C572" s="329">
        <v>3.0520679999999998</v>
      </c>
      <c r="D572" s="94"/>
      <c r="E572" s="133">
        <v>174.45945946249901</v>
      </c>
      <c r="F572" s="133"/>
      <c r="G572" s="133">
        <v>9598.4339297220904</v>
      </c>
      <c r="H572" s="133">
        <v>9213.6562492442099</v>
      </c>
      <c r="I572" s="133"/>
      <c r="J572" s="133">
        <v>1096040.8949800599</v>
      </c>
      <c r="K572" s="133">
        <v>52.426025718325199</v>
      </c>
      <c r="L572" s="94">
        <v>22510.48</v>
      </c>
      <c r="M572" s="94"/>
      <c r="N572" s="94">
        <v>513.0326</v>
      </c>
      <c r="O572" s="330">
        <v>3.3397380000000001</v>
      </c>
      <c r="P572" s="133">
        <v>1228513.91297143</v>
      </c>
      <c r="Q572" s="133"/>
      <c r="R572" s="378"/>
      <c r="T572" s="94">
        <v>167.794324744188</v>
      </c>
      <c r="U572" s="133">
        <v>535525.03821054206</v>
      </c>
      <c r="V572" s="133">
        <v>127.277924828008</v>
      </c>
      <c r="W572" s="133">
        <v>303.640480124948</v>
      </c>
      <c r="X572" s="133">
        <v>1127340.43190082</v>
      </c>
      <c r="Y572" s="133">
        <v>9297.1325386548397</v>
      </c>
      <c r="Z572" s="94">
        <v>66307.901908256201</v>
      </c>
      <c r="AA572" s="94">
        <v>108.144186497658</v>
      </c>
      <c r="AB572" s="94">
        <v>171.927111273516</v>
      </c>
      <c r="AC572" s="94">
        <v>76.214410000000001</v>
      </c>
      <c r="AD572" s="94">
        <v>5.0751929651934704</v>
      </c>
      <c r="AE572" s="133"/>
      <c r="AF572" s="133"/>
      <c r="AG572" s="378"/>
      <c r="AH572" s="378"/>
      <c r="AI572" s="378"/>
      <c r="AJ572" s="382"/>
    </row>
    <row r="573" spans="1:36" x14ac:dyDescent="0.25">
      <c r="A573" s="130">
        <f t="shared" si="42"/>
        <v>2027</v>
      </c>
      <c r="B573" s="130">
        <f t="shared" si="43"/>
        <v>5</v>
      </c>
      <c r="C573" s="329">
        <v>3.0570193108080201</v>
      </c>
      <c r="D573" s="94"/>
      <c r="E573" s="133">
        <v>174.12773425748301</v>
      </c>
      <c r="F573" s="133"/>
      <c r="G573" s="133">
        <v>9610.2026033058391</v>
      </c>
      <c r="H573" s="133">
        <v>9222.3978894021002</v>
      </c>
      <c r="I573" s="133"/>
      <c r="J573" s="133">
        <v>1098475.77729132</v>
      </c>
      <c r="K573" s="133">
        <v>52.492926601635197</v>
      </c>
      <c r="L573" s="94">
        <v>22553.902114381901</v>
      </c>
      <c r="M573" s="94"/>
      <c r="N573" s="94">
        <v>515.50366092245804</v>
      </c>
      <c r="O573" s="330">
        <v>3.3452748426324401</v>
      </c>
      <c r="P573" s="133">
        <v>1231394.9149732301</v>
      </c>
      <c r="Q573" s="133"/>
      <c r="R573" s="378"/>
      <c r="T573" s="94">
        <v>167.48336921536</v>
      </c>
      <c r="U573" s="133">
        <v>537609.92824255896</v>
      </c>
      <c r="V573" s="133">
        <v>127.489602744149</v>
      </c>
      <c r="W573" s="133">
        <v>304.05836039170998</v>
      </c>
      <c r="X573" s="133">
        <v>1129775.76730243</v>
      </c>
      <c r="Y573" s="133">
        <v>9303.3069817172509</v>
      </c>
      <c r="Z573" s="94">
        <v>66471.514754080403</v>
      </c>
      <c r="AA573" s="94">
        <v>108.263625346705</v>
      </c>
      <c r="AB573" s="94">
        <v>172.470158070629</v>
      </c>
      <c r="AC573" s="94">
        <v>76.221568777849797</v>
      </c>
      <c r="AD573" s="94">
        <v>5.0771888666682301</v>
      </c>
      <c r="AE573" s="133"/>
      <c r="AF573" s="133"/>
      <c r="AG573" s="378"/>
      <c r="AH573" s="378"/>
      <c r="AI573" s="378"/>
      <c r="AJ573" s="382"/>
    </row>
    <row r="574" spans="1:36" x14ac:dyDescent="0.25">
      <c r="A574" s="130">
        <f t="shared" si="42"/>
        <v>2027</v>
      </c>
      <c r="B574" s="130">
        <f t="shared" si="43"/>
        <v>6</v>
      </c>
      <c r="C574" s="329">
        <v>3.062148795153</v>
      </c>
      <c r="D574" s="94"/>
      <c r="E574" s="133">
        <v>173.600362114549</v>
      </c>
      <c r="F574" s="133"/>
      <c r="G574" s="133">
        <v>9621.9938066178293</v>
      </c>
      <c r="H574" s="133">
        <v>9231.5255735123701</v>
      </c>
      <c r="I574" s="133"/>
      <c r="J574" s="133">
        <v>1101056.3653893</v>
      </c>
      <c r="K574" s="133">
        <v>52.5629771550134</v>
      </c>
      <c r="L574" s="94">
        <v>22597.663759412499</v>
      </c>
      <c r="M574" s="94"/>
      <c r="N574" s="94">
        <v>512.65368556944395</v>
      </c>
      <c r="O574" s="330">
        <v>3.3513156085534899</v>
      </c>
      <c r="P574" s="133">
        <v>1234387.7054592799</v>
      </c>
      <c r="Q574" s="133"/>
      <c r="R574" s="378"/>
      <c r="T574" s="94">
        <v>166.97696929075201</v>
      </c>
      <c r="U574" s="133">
        <v>539791.67055941594</v>
      </c>
      <c r="V574" s="133">
        <v>127.699733456514</v>
      </c>
      <c r="W574" s="133">
        <v>304.45199998129402</v>
      </c>
      <c r="X574" s="133">
        <v>1132177.0720585601</v>
      </c>
      <c r="Y574" s="133">
        <v>9308.8075819553396</v>
      </c>
      <c r="Z574" s="94">
        <v>66631.658701893102</v>
      </c>
      <c r="AA574" s="94">
        <v>108.381279115429</v>
      </c>
      <c r="AB574" s="94">
        <v>173.01865623760301</v>
      </c>
      <c r="AC574" s="94">
        <v>76.228856501159598</v>
      </c>
      <c r="AD574" s="94">
        <v>5.07869534428335</v>
      </c>
      <c r="AE574" s="133"/>
      <c r="AF574" s="133"/>
      <c r="AG574" s="378"/>
      <c r="AH574" s="378"/>
      <c r="AI574" s="378"/>
      <c r="AJ574" s="382"/>
    </row>
    <row r="575" spans="1:36" x14ac:dyDescent="0.25">
      <c r="A575" s="130">
        <f t="shared" si="42"/>
        <v>2027</v>
      </c>
      <c r="B575" s="130">
        <f t="shared" si="43"/>
        <v>7</v>
      </c>
      <c r="C575" s="329">
        <v>3.0671189999999999</v>
      </c>
      <c r="D575" s="94"/>
      <c r="E575" s="133">
        <v>173.07340702880899</v>
      </c>
      <c r="F575" s="133"/>
      <c r="G575" s="133">
        <v>9633.6078662038108</v>
      </c>
      <c r="H575" s="133">
        <v>9239.8045810569802</v>
      </c>
      <c r="I575" s="133"/>
      <c r="J575" s="133">
        <v>1103411.71196478</v>
      </c>
      <c r="K575" s="133">
        <v>52.625907932916803</v>
      </c>
      <c r="L575" s="94">
        <v>22638.59</v>
      </c>
      <c r="M575" s="94"/>
      <c r="N575" s="94">
        <v>504.62150000000003</v>
      </c>
      <c r="O575" s="330">
        <v>3.357402</v>
      </c>
      <c r="P575" s="133">
        <v>1237166.06692645</v>
      </c>
      <c r="Q575" s="133"/>
      <c r="R575" s="378"/>
      <c r="T575" s="94">
        <v>166.48259077776399</v>
      </c>
      <c r="U575" s="133">
        <v>541840.05896501697</v>
      </c>
      <c r="V575" s="133">
        <v>127.89912644846299</v>
      </c>
      <c r="W575" s="133">
        <v>304.87295525361702</v>
      </c>
      <c r="X575" s="133">
        <v>1134428.1419591799</v>
      </c>
      <c r="Y575" s="133">
        <v>9313.8078910622808</v>
      </c>
      <c r="Z575" s="94">
        <v>66787.011150403501</v>
      </c>
      <c r="AA575" s="94">
        <v>108.494510081505</v>
      </c>
      <c r="AB575" s="94">
        <v>173.547310190014</v>
      </c>
      <c r="AC575" s="94">
        <v>76.235900000000001</v>
      </c>
      <c r="AD575" s="94">
        <v>5.0803593178981199</v>
      </c>
      <c r="AE575" s="133"/>
      <c r="AF575" s="133"/>
      <c r="AG575" s="378"/>
      <c r="AH575" s="378"/>
      <c r="AI575" s="378"/>
      <c r="AJ575" s="382"/>
    </row>
    <row r="576" spans="1:36" x14ac:dyDescent="0.25">
      <c r="A576" s="130">
        <f t="shared" si="42"/>
        <v>2027</v>
      </c>
      <c r="B576" s="130">
        <f t="shared" si="43"/>
        <v>8</v>
      </c>
      <c r="C576" s="329">
        <v>3.0722548950538</v>
      </c>
      <c r="D576" s="94"/>
      <c r="E576" s="133">
        <v>172.643978702781</v>
      </c>
      <c r="F576" s="133"/>
      <c r="G576" s="133">
        <v>9646.2208779014709</v>
      </c>
      <c r="H576" s="133">
        <v>9247.3692957021394</v>
      </c>
      <c r="I576" s="133"/>
      <c r="J576" s="133">
        <v>1105584.13371341</v>
      </c>
      <c r="K576" s="133">
        <v>52.682596077380602</v>
      </c>
      <c r="L576" s="94">
        <v>22679.416515561599</v>
      </c>
      <c r="M576" s="94"/>
      <c r="N576" s="94">
        <v>491.73733130830902</v>
      </c>
      <c r="O576" s="330">
        <v>3.3638554845170998</v>
      </c>
      <c r="P576" s="133">
        <v>1239839.44676498</v>
      </c>
      <c r="Q576" s="133"/>
      <c r="R576" s="378"/>
      <c r="T576" s="94">
        <v>166.10801475039301</v>
      </c>
      <c r="U576" s="133">
        <v>543832.88558064902</v>
      </c>
      <c r="V576" s="133">
        <v>128.105828075906</v>
      </c>
      <c r="W576" s="133">
        <v>305.40359282249398</v>
      </c>
      <c r="X576" s="133">
        <v>1136722.8443954</v>
      </c>
      <c r="Y576" s="133">
        <v>9319.1185366320206</v>
      </c>
      <c r="Z576" s="94">
        <v>66955.490629368607</v>
      </c>
      <c r="AA576" s="94">
        <v>108.61525171827699</v>
      </c>
      <c r="AB576" s="94">
        <v>174.09942801604001</v>
      </c>
      <c r="AC576" s="94">
        <v>76.243248973220105</v>
      </c>
      <c r="AD576" s="94">
        <v>5.0827338379261304</v>
      </c>
      <c r="AE576" s="133"/>
      <c r="AF576" s="133"/>
      <c r="AG576" s="378"/>
      <c r="AH576" s="378"/>
      <c r="AI576" s="378"/>
      <c r="AJ576" s="382"/>
    </row>
    <row r="577" spans="1:36" x14ac:dyDescent="0.25">
      <c r="A577" s="130">
        <f t="shared" si="42"/>
        <v>2027</v>
      </c>
      <c r="B577" s="130">
        <f t="shared" si="43"/>
        <v>9</v>
      </c>
      <c r="C577" s="329">
        <v>3.07738604140668</v>
      </c>
      <c r="D577" s="94"/>
      <c r="E577" s="133">
        <v>172.31898627187601</v>
      </c>
      <c r="F577" s="133"/>
      <c r="G577" s="133">
        <v>9659.1330044813294</v>
      </c>
      <c r="H577" s="133">
        <v>9254.5232868384392</v>
      </c>
      <c r="I577" s="133"/>
      <c r="J577" s="133">
        <v>1107766.55729959</v>
      </c>
      <c r="K577" s="133">
        <v>52.7381014680739</v>
      </c>
      <c r="L577" s="94">
        <v>22720.248517144399</v>
      </c>
      <c r="M577" s="94"/>
      <c r="N577" s="94">
        <v>478.69478838186598</v>
      </c>
      <c r="O577" s="330">
        <v>3.37033998921153</v>
      </c>
      <c r="P577" s="133">
        <v>1242486.1276028401</v>
      </c>
      <c r="Q577" s="133"/>
      <c r="R577" s="378"/>
      <c r="T577" s="94">
        <v>165.848907951472</v>
      </c>
      <c r="U577" s="133">
        <v>545777.68853087397</v>
      </c>
      <c r="V577" s="133">
        <v>128.31879612860999</v>
      </c>
      <c r="W577" s="133">
        <v>305.98314364626498</v>
      </c>
      <c r="X577" s="133">
        <v>1139043.4215969199</v>
      </c>
      <c r="Y577" s="133">
        <v>9324.7636650397508</v>
      </c>
      <c r="Z577" s="94">
        <v>67132.394639325605</v>
      </c>
      <c r="AA577" s="94">
        <v>108.74111566964901</v>
      </c>
      <c r="AB577" s="94">
        <v>174.655850133005</v>
      </c>
      <c r="AC577" s="94">
        <v>76.2506671034037</v>
      </c>
      <c r="AD577" s="94">
        <v>5.0848935500662202</v>
      </c>
      <c r="AE577" s="133"/>
      <c r="AF577" s="133"/>
      <c r="AG577" s="378"/>
      <c r="AH577" s="378"/>
      <c r="AI577" s="378"/>
      <c r="AJ577" s="382"/>
    </row>
    <row r="578" spans="1:36" x14ac:dyDescent="0.25">
      <c r="A578" s="130">
        <f t="shared" si="42"/>
        <v>2027</v>
      </c>
      <c r="B578" s="130">
        <f t="shared" si="43"/>
        <v>10</v>
      </c>
      <c r="C578" s="329">
        <v>3.0823429999999998</v>
      </c>
      <c r="D578" s="94"/>
      <c r="E578" s="133">
        <v>172.058400905561</v>
      </c>
      <c r="F578" s="133"/>
      <c r="G578" s="133">
        <v>9671.4390938436609</v>
      </c>
      <c r="H578" s="133">
        <v>9261.8557508838694</v>
      </c>
      <c r="I578" s="133"/>
      <c r="J578" s="133">
        <v>1110240.25307174</v>
      </c>
      <c r="K578" s="133">
        <v>52.800072240795501</v>
      </c>
      <c r="L578" s="94">
        <v>22761.53</v>
      </c>
      <c r="M578" s="94"/>
      <c r="N578" s="94">
        <v>471.03500000000003</v>
      </c>
      <c r="O578" s="330">
        <v>3.3765040000000002</v>
      </c>
      <c r="P578" s="133">
        <v>1245245.1854528899</v>
      </c>
      <c r="Q578" s="133"/>
      <c r="R578" s="378"/>
      <c r="T578" s="94">
        <v>165.64821378605501</v>
      </c>
      <c r="U578" s="133">
        <v>547719.58250501903</v>
      </c>
      <c r="V578" s="133">
        <v>128.536360414624</v>
      </c>
      <c r="W578" s="133">
        <v>306.52093388051998</v>
      </c>
      <c r="X578" s="133">
        <v>1141371.8375639601</v>
      </c>
      <c r="Y578" s="133">
        <v>9330.6568463130607</v>
      </c>
      <c r="Z578" s="94">
        <v>67310.265568453906</v>
      </c>
      <c r="AA578" s="94">
        <v>108.868342488119</v>
      </c>
      <c r="AB578" s="94">
        <v>175.19462031344599</v>
      </c>
      <c r="AC578" s="94">
        <v>76.257890000000003</v>
      </c>
      <c r="AD578" s="94">
        <v>5.0856367550651598</v>
      </c>
      <c r="AE578" s="133"/>
      <c r="AF578" s="133"/>
      <c r="AG578" s="378"/>
      <c r="AH578" s="378"/>
      <c r="AI578" s="378"/>
      <c r="AJ578" s="382"/>
    </row>
    <row r="579" spans="1:36" x14ac:dyDescent="0.25">
      <c r="A579" s="130">
        <f t="shared" si="42"/>
        <v>2027</v>
      </c>
      <c r="B579" s="130">
        <f t="shared" si="43"/>
        <v>11</v>
      </c>
      <c r="C579" s="329">
        <v>3.0874498124846999</v>
      </c>
      <c r="D579" s="94"/>
      <c r="E579" s="133">
        <v>171.80451803504999</v>
      </c>
      <c r="F579" s="133"/>
      <c r="G579" s="133">
        <v>9683.6362240298295</v>
      </c>
      <c r="H579" s="133">
        <v>9270.4956072968798</v>
      </c>
      <c r="I579" s="133"/>
      <c r="J579" s="133">
        <v>1113396.7490620899</v>
      </c>
      <c r="K579" s="133">
        <v>52.878984737309402</v>
      </c>
      <c r="L579" s="94">
        <v>22807.227250373999</v>
      </c>
      <c r="M579" s="94"/>
      <c r="N579" s="94">
        <v>472.05248824439298</v>
      </c>
      <c r="O579" s="330">
        <v>3.3826048111515901</v>
      </c>
      <c r="P579" s="133">
        <v>1248452.1213126599</v>
      </c>
      <c r="Q579" s="133"/>
      <c r="R579" s="378"/>
      <c r="T579" s="94">
        <v>165.44294071752299</v>
      </c>
      <c r="U579" s="133">
        <v>549860.51590190094</v>
      </c>
      <c r="V579" s="133">
        <v>128.77638724740299</v>
      </c>
      <c r="W579" s="133">
        <v>307.00294767942199</v>
      </c>
      <c r="X579" s="133">
        <v>1143910.0748694399</v>
      </c>
      <c r="Y579" s="133">
        <v>9337.2685935675599</v>
      </c>
      <c r="Z579" s="94">
        <v>67499.506746328494</v>
      </c>
      <c r="AA579" s="94">
        <v>109.005657107514</v>
      </c>
      <c r="AB579" s="94">
        <v>175.74957426814601</v>
      </c>
      <c r="AC579" s="94">
        <v>76.265379040270503</v>
      </c>
      <c r="AD579" s="94">
        <v>5.0843246271191003</v>
      </c>
      <c r="AE579" s="133"/>
      <c r="AF579" s="133"/>
      <c r="AG579" s="378"/>
      <c r="AH579" s="378"/>
      <c r="AI579" s="378"/>
      <c r="AJ579" s="382"/>
    </row>
    <row r="580" spans="1:36" x14ac:dyDescent="0.25">
      <c r="A580" s="130">
        <f t="shared" si="42"/>
        <v>2027</v>
      </c>
      <c r="B580" s="130">
        <f t="shared" si="43"/>
        <v>12</v>
      </c>
      <c r="C580" s="329">
        <v>3.0923628904219398</v>
      </c>
      <c r="D580" s="94">
        <f>AVERAGE(C569:C580)</f>
        <v>3.0647377803221665</v>
      </c>
      <c r="E580" s="133">
        <v>171.56007104807</v>
      </c>
      <c r="F580" s="133">
        <f>AVERAGE(E569:E580)</f>
        <v>173.23101205549116</v>
      </c>
      <c r="G580" s="133">
        <v>9695.2495390329696</v>
      </c>
      <c r="H580" s="133">
        <v>9279.8016926122691</v>
      </c>
      <c r="I580" s="133">
        <f>AVERAGE(H569:H580)</f>
        <v>9234.6265405406775</v>
      </c>
      <c r="J580" s="133">
        <v>1116737.7856753001</v>
      </c>
      <c r="K580" s="133">
        <v>52.963338671743401</v>
      </c>
      <c r="L580" s="94">
        <v>22853.2963065162</v>
      </c>
      <c r="M580" s="94">
        <f>AVERAGE(L569:L580)</f>
        <v>22615.4978323328</v>
      </c>
      <c r="N580" s="94">
        <v>479.81610726313397</v>
      </c>
      <c r="O580" s="330">
        <v>3.3880715964125798</v>
      </c>
      <c r="P580" s="133">
        <v>1251750.54340209</v>
      </c>
      <c r="Q580" s="133">
        <f>AVERAGE(P569:P580)</f>
        <v>1235644.3413993458</v>
      </c>
      <c r="R580" s="378">
        <f>AVERAGE(K569:K580)</f>
        <v>52.588184950345145</v>
      </c>
      <c r="T580" s="94">
        <v>165.244573204472</v>
      </c>
      <c r="U580" s="133">
        <v>551995.43584535702</v>
      </c>
      <c r="V580" s="133">
        <v>129.01796026634599</v>
      </c>
      <c r="W580" s="133">
        <v>307.43266858372999</v>
      </c>
      <c r="X580" s="133">
        <v>1146489.79212108</v>
      </c>
      <c r="Y580" s="133">
        <v>9344.1059097819507</v>
      </c>
      <c r="Z580" s="94">
        <v>67686.285408525102</v>
      </c>
      <c r="AA580" s="94">
        <v>109.143237392316</v>
      </c>
      <c r="AB580" s="94">
        <v>176.28979235799</v>
      </c>
      <c r="AC580" s="94">
        <v>76.272640577514906</v>
      </c>
      <c r="AD580" s="94">
        <v>5.0822163508117697</v>
      </c>
      <c r="AE580" s="133">
        <f>AVERAGE(AD569:AD580)</f>
        <v>5.0783061831052398</v>
      </c>
      <c r="AF580" s="133">
        <f>AVERAGE(X569:X580)</f>
        <v>1133152.2469551242</v>
      </c>
      <c r="AG580" s="378">
        <f>AVERAGE(O569:O580)</f>
        <v>3.3552937624032588</v>
      </c>
      <c r="AH580" s="378" t="e">
        <f>AVERAGE(S569:S580)</f>
        <v>#DIV/0!</v>
      </c>
      <c r="AI580" s="378">
        <f>AVERAGE(U569:U580)</f>
        <v>540717.91811248066</v>
      </c>
      <c r="AJ580" s="382">
        <f>AVERAGE(G569:G580)</f>
        <v>9628.3194483290063</v>
      </c>
    </row>
    <row r="581" spans="1:36" x14ac:dyDescent="0.25">
      <c r="A581" s="130">
        <f>A569+1</f>
        <v>2028</v>
      </c>
      <c r="B581" s="130">
        <f>B569</f>
        <v>1</v>
      </c>
      <c r="C581" s="329">
        <v>3.0973929999999998</v>
      </c>
      <c r="D581" s="94"/>
      <c r="E581" s="133">
        <v>171.30084960149901</v>
      </c>
      <c r="F581" s="133"/>
      <c r="G581" s="133">
        <v>9707.5371866542991</v>
      </c>
      <c r="H581" s="133">
        <v>9290.1299575657195</v>
      </c>
      <c r="I581" s="133"/>
      <c r="J581" s="133">
        <v>1120048.3455961901</v>
      </c>
      <c r="K581" s="133">
        <v>53.048890427193697</v>
      </c>
      <c r="L581" s="94">
        <v>22901.09</v>
      </c>
      <c r="M581" s="94"/>
      <c r="N581" s="94">
        <v>491.49509999999998</v>
      </c>
      <c r="O581" s="330">
        <v>3.3930760000000002</v>
      </c>
      <c r="P581" s="133">
        <v>1255129.3272474101</v>
      </c>
      <c r="Q581" s="133"/>
      <c r="R581" s="378"/>
      <c r="T581" s="94">
        <v>165.04966856453601</v>
      </c>
      <c r="U581" s="133">
        <v>554162.11568256805</v>
      </c>
      <c r="V581" s="133">
        <v>129.26931333302201</v>
      </c>
      <c r="W581" s="133">
        <v>307.89578645898399</v>
      </c>
      <c r="X581" s="133">
        <v>1149265.64528011</v>
      </c>
      <c r="Y581" s="133">
        <v>9351.5194534028105</v>
      </c>
      <c r="Z581" s="94">
        <v>67881.298518703203</v>
      </c>
      <c r="AA581" s="94">
        <v>109.288945342079</v>
      </c>
      <c r="AB581" s="94">
        <v>176.85813856156801</v>
      </c>
      <c r="AC581" s="94">
        <v>76.280150000000006</v>
      </c>
      <c r="AD581" s="94">
        <v>5.0808642438585796</v>
      </c>
      <c r="AE581" s="133"/>
      <c r="AF581" s="133"/>
      <c r="AG581" s="378"/>
      <c r="AH581" s="378"/>
      <c r="AI581" s="378"/>
      <c r="AJ581" s="382"/>
    </row>
    <row r="582" spans="1:36" x14ac:dyDescent="0.25">
      <c r="A582" s="130">
        <f t="shared" si="42"/>
        <v>2028</v>
      </c>
      <c r="B582" s="130">
        <f t="shared" si="43"/>
        <v>2</v>
      </c>
      <c r="C582" s="329">
        <v>3.10236959922802</v>
      </c>
      <c r="D582" s="94"/>
      <c r="E582" s="133">
        <v>171.025104689752</v>
      </c>
      <c r="F582" s="133"/>
      <c r="G582" s="133">
        <v>9720.4402037395193</v>
      </c>
      <c r="H582" s="133">
        <v>9300.88853983443</v>
      </c>
      <c r="I582" s="133"/>
      <c r="J582" s="133">
        <v>1122890.44224375</v>
      </c>
      <c r="K582" s="133">
        <v>53.125404122153903</v>
      </c>
      <c r="L582" s="94">
        <v>22947.7297086982</v>
      </c>
      <c r="M582" s="94"/>
      <c r="N582" s="94">
        <v>503.734385961459</v>
      </c>
      <c r="O582" s="330">
        <v>3.39734763493558</v>
      </c>
      <c r="P582" s="133">
        <v>1258304.63921464</v>
      </c>
      <c r="Q582" s="133"/>
      <c r="R582" s="378"/>
      <c r="T582" s="94">
        <v>164.86649747819399</v>
      </c>
      <c r="U582" s="133">
        <v>556218.88756112906</v>
      </c>
      <c r="V582" s="133">
        <v>129.515948548019</v>
      </c>
      <c r="W582" s="133">
        <v>308.41694911992403</v>
      </c>
      <c r="X582" s="133">
        <v>1152121.97510976</v>
      </c>
      <c r="Y582" s="133">
        <v>9359.1269315788704</v>
      </c>
      <c r="Z582" s="94">
        <v>68076.154990172407</v>
      </c>
      <c r="AA582" s="94">
        <v>109.436578956606</v>
      </c>
      <c r="AB582" s="94">
        <v>177.44120476867499</v>
      </c>
      <c r="AC582" s="94">
        <v>76.287651612196399</v>
      </c>
      <c r="AD582" s="94">
        <v>5.0814830849749297</v>
      </c>
      <c r="AE582" s="133"/>
      <c r="AF582" s="133"/>
      <c r="AG582" s="378"/>
      <c r="AH582" s="378"/>
      <c r="AI582" s="378"/>
      <c r="AJ582" s="382"/>
    </row>
    <row r="583" spans="1:36" x14ac:dyDescent="0.25">
      <c r="A583" s="130">
        <f t="shared" si="42"/>
        <v>2028</v>
      </c>
      <c r="B583" s="130">
        <f t="shared" si="43"/>
        <v>3</v>
      </c>
      <c r="C583" s="329">
        <v>3.1070101056370398</v>
      </c>
      <c r="D583" s="94"/>
      <c r="E583" s="133">
        <v>170.73729321698801</v>
      </c>
      <c r="F583" s="133"/>
      <c r="G583" s="133">
        <v>9732.7656199430603</v>
      </c>
      <c r="H583" s="133">
        <v>9310.9936778108895</v>
      </c>
      <c r="I583" s="133"/>
      <c r="J583" s="133">
        <v>1125258.6264217</v>
      </c>
      <c r="K583" s="133">
        <v>53.191422119760297</v>
      </c>
      <c r="L583" s="94">
        <v>22990.517864412501</v>
      </c>
      <c r="M583" s="94"/>
      <c r="N583" s="94">
        <v>513.73294115475301</v>
      </c>
      <c r="O583" s="330">
        <v>3.4010268190784601</v>
      </c>
      <c r="P583" s="133">
        <v>1261151.40652838</v>
      </c>
      <c r="Q583" s="133"/>
      <c r="R583" s="378"/>
      <c r="T583" s="94">
        <v>164.67741188906899</v>
      </c>
      <c r="U583" s="133">
        <v>558108.86535286496</v>
      </c>
      <c r="V583" s="133">
        <v>129.74196728783301</v>
      </c>
      <c r="W583" s="133">
        <v>308.92376727071002</v>
      </c>
      <c r="X583" s="133">
        <v>1154789.9719386401</v>
      </c>
      <c r="Y583" s="133">
        <v>9366.0888388147396</v>
      </c>
      <c r="Z583" s="94">
        <v>68254.873884654793</v>
      </c>
      <c r="AA583" s="94">
        <v>109.57372825595399</v>
      </c>
      <c r="AB583" s="94">
        <v>177.99506401912001</v>
      </c>
      <c r="AC583" s="94">
        <v>76.294632715446795</v>
      </c>
      <c r="AD583" s="94">
        <v>5.0827868066144699</v>
      </c>
      <c r="AE583" s="133"/>
      <c r="AF583" s="133"/>
      <c r="AG583" s="378"/>
      <c r="AH583" s="378"/>
      <c r="AI583" s="378"/>
      <c r="AJ583" s="382"/>
    </row>
    <row r="584" spans="1:36" x14ac:dyDescent="0.25">
      <c r="A584" s="130">
        <f t="shared" si="42"/>
        <v>2028</v>
      </c>
      <c r="B584" s="130">
        <f t="shared" si="43"/>
        <v>4</v>
      </c>
      <c r="C584" s="329">
        <v>3.1120009999999998</v>
      </c>
      <c r="D584" s="94"/>
      <c r="E584" s="133">
        <v>170.38010316244601</v>
      </c>
      <c r="F584" s="133"/>
      <c r="G584" s="133">
        <v>9745.7274133610008</v>
      </c>
      <c r="H584" s="133">
        <v>9321.4424599901304</v>
      </c>
      <c r="I584" s="133"/>
      <c r="J584" s="133">
        <v>1127739.05086865</v>
      </c>
      <c r="K584" s="133">
        <v>53.261400591825797</v>
      </c>
      <c r="L584" s="94">
        <v>23035.96</v>
      </c>
      <c r="M584" s="94"/>
      <c r="N584" s="94">
        <v>521.01549999999997</v>
      </c>
      <c r="O584" s="330">
        <v>3.405106</v>
      </c>
      <c r="P584" s="133">
        <v>1264186.4035907499</v>
      </c>
      <c r="Q584" s="133"/>
      <c r="R584" s="378"/>
      <c r="T584" s="94">
        <v>164.417844719442</v>
      </c>
      <c r="U584" s="133">
        <v>560197.88363287505</v>
      </c>
      <c r="V584" s="133">
        <v>129.979558256427</v>
      </c>
      <c r="W584" s="133">
        <v>309.43188836561399</v>
      </c>
      <c r="X584" s="133">
        <v>1157542.0036083299</v>
      </c>
      <c r="Y584" s="133">
        <v>9372.96083067361</v>
      </c>
      <c r="Z584" s="94">
        <v>68438.044559225396</v>
      </c>
      <c r="AA584" s="94">
        <v>109.71608959022799</v>
      </c>
      <c r="AB584" s="94">
        <v>178.588408843325</v>
      </c>
      <c r="AC584" s="94">
        <v>76.302019999999999</v>
      </c>
      <c r="AD584" s="94">
        <v>5.0832520103486702</v>
      </c>
      <c r="AE584" s="133"/>
      <c r="AF584" s="133"/>
      <c r="AG584" s="378"/>
      <c r="AH584" s="378"/>
      <c r="AI584" s="378"/>
      <c r="AJ584" s="382"/>
    </row>
    <row r="585" spans="1:36" x14ac:dyDescent="0.25">
      <c r="A585" s="130">
        <f t="shared" si="42"/>
        <v>2028</v>
      </c>
      <c r="B585" s="130">
        <f t="shared" si="43"/>
        <v>5</v>
      </c>
      <c r="C585" s="329">
        <v>3.1168895288068699</v>
      </c>
      <c r="D585" s="94"/>
      <c r="E585" s="133">
        <v>169.98622425331001</v>
      </c>
      <c r="F585" s="133"/>
      <c r="G585" s="133">
        <v>9757.7371255763792</v>
      </c>
      <c r="H585" s="133">
        <v>9330.9043415742199</v>
      </c>
      <c r="I585" s="133"/>
      <c r="J585" s="133">
        <v>1130273.4835846</v>
      </c>
      <c r="K585" s="133">
        <v>53.332105085035003</v>
      </c>
      <c r="L585" s="94">
        <v>23080.0867618148</v>
      </c>
      <c r="M585" s="94"/>
      <c r="N585" s="94">
        <v>523.194494021418</v>
      </c>
      <c r="O585" s="330">
        <v>3.4095196834679702</v>
      </c>
      <c r="P585" s="133">
        <v>1267197.42052029</v>
      </c>
      <c r="Q585" s="133"/>
      <c r="R585" s="378"/>
      <c r="T585" s="94">
        <v>164.09592035196101</v>
      </c>
      <c r="U585" s="133">
        <v>562353.97294711601</v>
      </c>
      <c r="V585" s="133">
        <v>130.20638661338299</v>
      </c>
      <c r="W585" s="133">
        <v>309.85610622132202</v>
      </c>
      <c r="X585" s="133">
        <v>1160044.62507986</v>
      </c>
      <c r="Y585" s="133">
        <v>9378.8067161632407</v>
      </c>
      <c r="Z585" s="94">
        <v>68605.344200726497</v>
      </c>
      <c r="AA585" s="94">
        <v>109.847746028405</v>
      </c>
      <c r="AB585" s="94">
        <v>179.157736190886</v>
      </c>
      <c r="AC585" s="94">
        <v>76.3090816359298</v>
      </c>
      <c r="AD585" s="94">
        <v>5.0816974415082203</v>
      </c>
      <c r="AE585" s="133"/>
      <c r="AF585" s="133"/>
      <c r="AG585" s="378"/>
      <c r="AH585" s="378"/>
      <c r="AI585" s="378"/>
      <c r="AJ585" s="382"/>
    </row>
    <row r="586" spans="1:36" x14ac:dyDescent="0.25">
      <c r="A586" s="130">
        <f t="shared" si="42"/>
        <v>2028</v>
      </c>
      <c r="B586" s="130">
        <f t="shared" si="43"/>
        <v>6</v>
      </c>
      <c r="C586" s="329">
        <v>3.1219617576793302</v>
      </c>
      <c r="D586" s="94"/>
      <c r="E586" s="133">
        <v>169.60559279375499</v>
      </c>
      <c r="F586" s="133"/>
      <c r="G586" s="133">
        <v>9769.8926898573209</v>
      </c>
      <c r="H586" s="133">
        <v>9340.0496099154407</v>
      </c>
      <c r="I586" s="133"/>
      <c r="J586" s="133">
        <v>1132933.24297077</v>
      </c>
      <c r="K586" s="133">
        <v>53.404991955765297</v>
      </c>
      <c r="L586" s="94">
        <v>23125.6871480747</v>
      </c>
      <c r="M586" s="94"/>
      <c r="N586" s="94">
        <v>520.03856670583798</v>
      </c>
      <c r="O586" s="330">
        <v>3.41426107867091</v>
      </c>
      <c r="P586" s="133">
        <v>1270305.1345213701</v>
      </c>
      <c r="Q586" s="133"/>
      <c r="R586" s="378"/>
      <c r="T586" s="94">
        <v>163.77468904334501</v>
      </c>
      <c r="U586" s="133">
        <v>564639.66660112701</v>
      </c>
      <c r="V586" s="133">
        <v>130.43789914630599</v>
      </c>
      <c r="W586" s="133">
        <v>310.267145842118</v>
      </c>
      <c r="X586" s="133">
        <v>1162530.7124576999</v>
      </c>
      <c r="Y586" s="133">
        <v>9384.4020518253292</v>
      </c>
      <c r="Z586" s="94">
        <v>68773.0243340046</v>
      </c>
      <c r="AA586" s="94">
        <v>109.980569442858</v>
      </c>
      <c r="AB586" s="94">
        <v>179.74029096647499</v>
      </c>
      <c r="AC586" s="94">
        <v>76.3163684138419</v>
      </c>
      <c r="AD586" s="94">
        <v>5.0792914188333897</v>
      </c>
      <c r="AE586" s="133"/>
      <c r="AF586" s="133"/>
      <c r="AG586" s="378"/>
      <c r="AH586" s="378"/>
      <c r="AI586" s="378"/>
      <c r="AJ586" s="382"/>
    </row>
    <row r="587" spans="1:36" x14ac:dyDescent="0.25">
      <c r="A587" s="130">
        <f t="shared" si="42"/>
        <v>2028</v>
      </c>
      <c r="B587" s="130">
        <f t="shared" si="43"/>
        <v>7</v>
      </c>
      <c r="C587" s="329">
        <v>3.1268349999999998</v>
      </c>
      <c r="D587" s="94"/>
      <c r="E587" s="133">
        <v>169.354351979093</v>
      </c>
      <c r="F587" s="133"/>
      <c r="G587" s="133">
        <v>9781.85205815892</v>
      </c>
      <c r="H587" s="133">
        <v>9348.4145147662693</v>
      </c>
      <c r="I587" s="133"/>
      <c r="J587" s="133">
        <v>1135381.1974356901</v>
      </c>
      <c r="K587" s="133">
        <v>53.470509001093802</v>
      </c>
      <c r="L587" s="94">
        <v>23169.52</v>
      </c>
      <c r="M587" s="94"/>
      <c r="N587" s="94">
        <v>511.69330000000002</v>
      </c>
      <c r="O587" s="330">
        <v>3.4185780000000001</v>
      </c>
      <c r="P587" s="133">
        <v>1273191.3495943099</v>
      </c>
      <c r="Q587" s="133"/>
      <c r="R587" s="378"/>
      <c r="T587" s="94">
        <v>163.58031103737201</v>
      </c>
      <c r="U587" s="133">
        <v>566792.33155363204</v>
      </c>
      <c r="V587" s="133">
        <v>130.6593287453</v>
      </c>
      <c r="W587" s="133">
        <v>310.69854161512501</v>
      </c>
      <c r="X587" s="133">
        <v>1164935.58442376</v>
      </c>
      <c r="Y587" s="133">
        <v>9389.9137379178192</v>
      </c>
      <c r="Z587" s="94">
        <v>68936.981024000794</v>
      </c>
      <c r="AA587" s="94">
        <v>110.110219822282</v>
      </c>
      <c r="AB587" s="94">
        <v>180.29923435140799</v>
      </c>
      <c r="AC587" s="94">
        <v>76.323509999999999</v>
      </c>
      <c r="AD587" s="94">
        <v>5.0780045352417504</v>
      </c>
      <c r="AE587" s="133"/>
      <c r="AF587" s="133"/>
      <c r="AG587" s="378"/>
      <c r="AH587" s="378"/>
      <c r="AI587" s="378"/>
      <c r="AJ587" s="382"/>
    </row>
    <row r="588" spans="1:36" x14ac:dyDescent="0.25">
      <c r="A588" s="130">
        <f t="shared" si="42"/>
        <v>2028</v>
      </c>
      <c r="B588" s="130">
        <f t="shared" si="43"/>
        <v>8</v>
      </c>
      <c r="C588" s="329">
        <v>3.1317951550117602</v>
      </c>
      <c r="D588" s="94"/>
      <c r="E588" s="133">
        <v>169.283992170967</v>
      </c>
      <c r="F588" s="133"/>
      <c r="G588" s="133">
        <v>9794.7127702389498</v>
      </c>
      <c r="H588" s="133">
        <v>9356.7449764322391</v>
      </c>
      <c r="I588" s="133"/>
      <c r="J588" s="133">
        <v>1137684.6746036599</v>
      </c>
      <c r="K588" s="133">
        <v>53.530305393347902</v>
      </c>
      <c r="L588" s="94">
        <v>23214.2888036449</v>
      </c>
      <c r="M588" s="94"/>
      <c r="N588" s="94">
        <v>498.46078896374303</v>
      </c>
      <c r="O588" s="330">
        <v>3.4224544128776899</v>
      </c>
      <c r="P588" s="133">
        <v>1275982.13307954</v>
      </c>
      <c r="Q588" s="133"/>
      <c r="R588" s="378"/>
      <c r="T588" s="94">
        <v>163.57700562038801</v>
      </c>
      <c r="U588" s="133">
        <v>568872.24424985703</v>
      </c>
      <c r="V588" s="133">
        <v>130.88570999997501</v>
      </c>
      <c r="W588" s="133">
        <v>311.22172185207302</v>
      </c>
      <c r="X588" s="133">
        <v>1167492.9672455799</v>
      </c>
      <c r="Y588" s="133">
        <v>9396.0659400436307</v>
      </c>
      <c r="Z588" s="94">
        <v>69113.396764950798</v>
      </c>
      <c r="AA588" s="94">
        <v>110.24883416211</v>
      </c>
      <c r="AB588" s="94">
        <v>180.872800329988</v>
      </c>
      <c r="AC588" s="94">
        <v>76.331055713384103</v>
      </c>
      <c r="AD588" s="94">
        <v>5.0789949673758601</v>
      </c>
      <c r="AE588" s="133"/>
      <c r="AF588" s="133"/>
      <c r="AG588" s="378"/>
      <c r="AH588" s="378"/>
      <c r="AI588" s="378"/>
      <c r="AJ588" s="382"/>
    </row>
    <row r="589" spans="1:36" x14ac:dyDescent="0.25">
      <c r="A589" s="130">
        <f t="shared" si="42"/>
        <v>2028</v>
      </c>
      <c r="B589" s="130">
        <f t="shared" si="43"/>
        <v>9</v>
      </c>
      <c r="C589" s="329">
        <v>3.1367140605821402</v>
      </c>
      <c r="D589" s="94"/>
      <c r="E589" s="133">
        <v>169.36649091738499</v>
      </c>
      <c r="F589" s="133"/>
      <c r="G589" s="133">
        <v>9807.7481179994793</v>
      </c>
      <c r="H589" s="133">
        <v>9365.1719286398493</v>
      </c>
      <c r="I589" s="133"/>
      <c r="J589" s="133">
        <v>1139966.65171347</v>
      </c>
      <c r="K589" s="133">
        <v>53.588619170739697</v>
      </c>
      <c r="L589" s="94">
        <v>23258.673948393</v>
      </c>
      <c r="M589" s="94"/>
      <c r="N589" s="94">
        <v>485.06229863805498</v>
      </c>
      <c r="O589" s="330">
        <v>3.4260723201174899</v>
      </c>
      <c r="P589" s="133">
        <v>1278735.2898454899</v>
      </c>
      <c r="Q589" s="133"/>
      <c r="R589" s="378"/>
      <c r="T589" s="94">
        <v>163.72213621842599</v>
      </c>
      <c r="U589" s="133">
        <v>570867.78989093006</v>
      </c>
      <c r="V589" s="133">
        <v>131.11027953368699</v>
      </c>
      <c r="W589" s="133">
        <v>311.78732899637299</v>
      </c>
      <c r="X589" s="133">
        <v>1170093.012409</v>
      </c>
      <c r="Y589" s="133">
        <v>9402.2723352030807</v>
      </c>
      <c r="Z589" s="94">
        <v>69295.268366897406</v>
      </c>
      <c r="AA589" s="94">
        <v>110.392049696448</v>
      </c>
      <c r="AB589" s="94">
        <v>181.444042129498</v>
      </c>
      <c r="AC589" s="94">
        <v>76.338721547146207</v>
      </c>
      <c r="AD589" s="94">
        <v>5.0810193116395101</v>
      </c>
      <c r="AE589" s="133"/>
      <c r="AF589" s="133"/>
      <c r="AG589" s="378"/>
      <c r="AH589" s="378"/>
      <c r="AI589" s="378"/>
      <c r="AJ589" s="382"/>
    </row>
    <row r="590" spans="1:36" x14ac:dyDescent="0.25">
      <c r="A590" s="130">
        <f t="shared" si="42"/>
        <v>2028</v>
      </c>
      <c r="B590" s="130">
        <f t="shared" si="43"/>
        <v>10</v>
      </c>
      <c r="C590" s="329">
        <v>3.141486</v>
      </c>
      <c r="D590" s="94"/>
      <c r="E590" s="133">
        <v>169.52939238971101</v>
      </c>
      <c r="F590" s="133"/>
      <c r="G590" s="133">
        <v>9820.0624960030309</v>
      </c>
      <c r="H590" s="133">
        <v>9373.8650261160692</v>
      </c>
      <c r="I590" s="133"/>
      <c r="J590" s="133">
        <v>1142422.70053735</v>
      </c>
      <c r="K590" s="133">
        <v>53.652006091600597</v>
      </c>
      <c r="L590" s="94">
        <v>23301.49</v>
      </c>
      <c r="M590" s="94"/>
      <c r="N590" s="94">
        <v>477.07330000000002</v>
      </c>
      <c r="O590" s="330">
        <v>3.4297939999999998</v>
      </c>
      <c r="P590" s="133">
        <v>1281564.7481018701</v>
      </c>
      <c r="Q590" s="133"/>
      <c r="R590" s="378"/>
      <c r="T590" s="94">
        <v>163.92418687441699</v>
      </c>
      <c r="U590" s="133">
        <v>572811.759102382</v>
      </c>
      <c r="V590" s="133">
        <v>131.32659274626599</v>
      </c>
      <c r="W590" s="133">
        <v>312.322387138019</v>
      </c>
      <c r="X590" s="133">
        <v>1172596.31466067</v>
      </c>
      <c r="Y590" s="133">
        <v>9407.7631500053703</v>
      </c>
      <c r="Z590" s="94">
        <v>69473.297286997797</v>
      </c>
      <c r="AA590" s="94">
        <v>110.53407676373</v>
      </c>
      <c r="AB590" s="94">
        <v>181.996484847945</v>
      </c>
      <c r="AC590" s="94">
        <v>76.346180000000004</v>
      </c>
      <c r="AD590" s="94">
        <v>5.0821104415718503</v>
      </c>
      <c r="AE590" s="133"/>
      <c r="AF590" s="133"/>
      <c r="AG590" s="378"/>
      <c r="AH590" s="378"/>
      <c r="AI590" s="378"/>
      <c r="AJ590" s="382"/>
    </row>
    <row r="591" spans="1:36" x14ac:dyDescent="0.25">
      <c r="A591" s="130">
        <f t="shared" si="42"/>
        <v>2028</v>
      </c>
      <c r="B591" s="130">
        <f t="shared" si="43"/>
        <v>11</v>
      </c>
      <c r="C591" s="329">
        <v>3.1464704690022098</v>
      </c>
      <c r="D591" s="94"/>
      <c r="E591" s="133">
        <v>169.73461991710201</v>
      </c>
      <c r="F591" s="133"/>
      <c r="G591" s="133">
        <v>9832.1730713506604</v>
      </c>
      <c r="H591" s="133">
        <v>9383.7624914729004</v>
      </c>
      <c r="I591" s="133"/>
      <c r="J591" s="133">
        <v>1145393.8090458901</v>
      </c>
      <c r="K591" s="133">
        <v>53.730363533003697</v>
      </c>
      <c r="L591" s="94">
        <v>23345.8389634741</v>
      </c>
      <c r="M591" s="94"/>
      <c r="N591" s="94">
        <v>477.79164342287999</v>
      </c>
      <c r="O591" s="330">
        <v>3.4342077212887498</v>
      </c>
      <c r="P591" s="133">
        <v>1284796.8378995601</v>
      </c>
      <c r="Q591" s="133"/>
      <c r="R591" s="378"/>
      <c r="T591" s="94">
        <v>164.136231152108</v>
      </c>
      <c r="U591" s="133">
        <v>574903.20571464801</v>
      </c>
      <c r="V591" s="133">
        <v>131.549990363782</v>
      </c>
      <c r="W591" s="133">
        <v>312.82570326717001</v>
      </c>
      <c r="X591" s="133">
        <v>1175144.1087708101</v>
      </c>
      <c r="Y591" s="133">
        <v>9412.5490163523991</v>
      </c>
      <c r="Z591" s="94">
        <v>69657.357486602996</v>
      </c>
      <c r="AA591" s="94">
        <v>110.683758787133</v>
      </c>
      <c r="AB591" s="94">
        <v>182.568896961636</v>
      </c>
      <c r="AC591" s="94">
        <v>76.353888548704106</v>
      </c>
      <c r="AD591" s="94">
        <v>5.0809635452940398</v>
      </c>
      <c r="AE591" s="133"/>
      <c r="AF591" s="133"/>
      <c r="AG591" s="378"/>
      <c r="AH591" s="378"/>
      <c r="AI591" s="378"/>
      <c r="AJ591" s="382"/>
    </row>
    <row r="592" spans="1:36" x14ac:dyDescent="0.25">
      <c r="A592" s="130">
        <f t="shared" si="42"/>
        <v>2028</v>
      </c>
      <c r="B592" s="130">
        <f t="shared" si="43"/>
        <v>12</v>
      </c>
      <c r="C592" s="329">
        <v>3.15134331716862</v>
      </c>
      <c r="D592" s="94">
        <f>AVERAGE(C581:C592)</f>
        <v>3.1243557494263321</v>
      </c>
      <c r="E592" s="133">
        <v>169.98030930792001</v>
      </c>
      <c r="F592" s="133">
        <f>AVERAGE(E581:E592)</f>
        <v>170.02369369999397</v>
      </c>
      <c r="G592" s="133">
        <v>9843.6729511760495</v>
      </c>
      <c r="H592" s="133">
        <v>9394.1879134534702</v>
      </c>
      <c r="I592" s="133">
        <f>AVERAGE(H581:H592)</f>
        <v>9343.0462864643014</v>
      </c>
      <c r="J592" s="133">
        <v>1148485.91040282</v>
      </c>
      <c r="K592" s="133">
        <v>53.812985942376002</v>
      </c>
      <c r="L592" s="94">
        <v>23389.141424653699</v>
      </c>
      <c r="M592" s="94">
        <f>AVERAGE(L581:L592)</f>
        <v>23146.668718597153</v>
      </c>
      <c r="N592" s="94">
        <v>485.33724093779199</v>
      </c>
      <c r="O592" s="330">
        <v>3.43882515393177</v>
      </c>
      <c r="P592" s="133">
        <v>1288094.2323894</v>
      </c>
      <c r="Q592" s="133">
        <f>AVERAGE(P581:P592)</f>
        <v>1271553.2435444172</v>
      </c>
      <c r="R592" s="378">
        <f>AVERAGE(K581:K592)</f>
        <v>53.429083619491315</v>
      </c>
      <c r="T592" s="94">
        <v>164.36872076442299</v>
      </c>
      <c r="U592" s="133">
        <v>576973.91554079298</v>
      </c>
      <c r="V592" s="133">
        <v>131.76762290933499</v>
      </c>
      <c r="W592" s="133">
        <v>313.29507658481702</v>
      </c>
      <c r="X592" s="133">
        <v>1177657.84867139</v>
      </c>
      <c r="Y592" s="133">
        <v>9416.8396994858904</v>
      </c>
      <c r="Z592" s="94">
        <v>69838.440621277798</v>
      </c>
      <c r="AA592" s="94">
        <v>110.832167767862</v>
      </c>
      <c r="AB592" s="94">
        <v>183.12634103675001</v>
      </c>
      <c r="AC592" s="94">
        <v>76.361450419563695</v>
      </c>
      <c r="AD592" s="94">
        <v>5.0783333021771497</v>
      </c>
      <c r="AE592" s="133">
        <f>AVERAGE(AD581:AD592)</f>
        <v>5.0807334257865344</v>
      </c>
      <c r="AF592" s="133">
        <f>AVERAGE(X581:X592)</f>
        <v>1163684.5641379675</v>
      </c>
      <c r="AG592" s="378">
        <f>AVERAGE(O581:O592)</f>
        <v>3.4158557353640524</v>
      </c>
      <c r="AH592" s="378" t="e">
        <f>AVERAGE(S581:S592)</f>
        <v>#DIV/0!</v>
      </c>
      <c r="AI592" s="378">
        <f>AVERAGE(U581:U592)</f>
        <v>565575.21981916018</v>
      </c>
      <c r="AJ592" s="382">
        <f>AVERAGE(G581:G592)</f>
        <v>9776.1934753382211</v>
      </c>
    </row>
    <row r="593" spans="1:36" x14ac:dyDescent="0.25">
      <c r="A593" s="130">
        <f>A581+1</f>
        <v>2029</v>
      </c>
      <c r="B593" s="130">
        <f>B581</f>
        <v>1</v>
      </c>
      <c r="C593" s="329">
        <v>3.1564160000000001</v>
      </c>
      <c r="D593" s="94"/>
      <c r="E593" s="133">
        <v>170.30951716609599</v>
      </c>
      <c r="F593" s="133"/>
      <c r="G593" s="133">
        <v>9855.8889854017107</v>
      </c>
      <c r="H593" s="133">
        <v>9405.6999054156095</v>
      </c>
      <c r="I593" s="133"/>
      <c r="J593" s="133">
        <v>1151599.1861763799</v>
      </c>
      <c r="K593" s="133">
        <v>53.896663709835401</v>
      </c>
      <c r="L593" s="94">
        <v>23434.59</v>
      </c>
      <c r="M593" s="94"/>
      <c r="N593" s="94">
        <v>496.8999</v>
      </c>
      <c r="O593" s="330">
        <v>3.4436070000000001</v>
      </c>
      <c r="P593" s="133">
        <v>1291475.9792641101</v>
      </c>
      <c r="Q593" s="133"/>
      <c r="R593" s="378"/>
      <c r="T593" s="94">
        <v>164.68318622456599</v>
      </c>
      <c r="U593" s="133">
        <v>579101.81735858403</v>
      </c>
      <c r="V593" s="133">
        <v>131.99580583401601</v>
      </c>
      <c r="W593" s="133">
        <v>313.81007975947801</v>
      </c>
      <c r="X593" s="133">
        <v>1180422.8265873899</v>
      </c>
      <c r="Y593" s="133">
        <v>9421.6811416767705</v>
      </c>
      <c r="Z593" s="94">
        <v>70032.8269604284</v>
      </c>
      <c r="AA593" s="94">
        <v>110.99029634061</v>
      </c>
      <c r="AB593" s="94">
        <v>183.70809607539201</v>
      </c>
      <c r="AC593" s="94">
        <v>76.369510000000005</v>
      </c>
      <c r="AD593" s="94">
        <v>5.0752634586534704</v>
      </c>
      <c r="AE593" s="133"/>
      <c r="AF593" s="133"/>
      <c r="AG593" s="378"/>
      <c r="AH593" s="378"/>
      <c r="AI593" s="378"/>
      <c r="AJ593" s="382"/>
    </row>
    <row r="594" spans="1:36" x14ac:dyDescent="0.25">
      <c r="A594" s="130">
        <f t="shared" si="42"/>
        <v>2029</v>
      </c>
      <c r="B594" s="130">
        <f t="shared" si="43"/>
        <v>2</v>
      </c>
      <c r="C594" s="329">
        <v>3.1615157422791502</v>
      </c>
      <c r="D594" s="94"/>
      <c r="E594" s="133">
        <v>170.721837126232</v>
      </c>
      <c r="F594" s="133"/>
      <c r="G594" s="133">
        <v>9868.8171846919995</v>
      </c>
      <c r="H594" s="133">
        <v>9417.6682118890603</v>
      </c>
      <c r="I594" s="133"/>
      <c r="J594" s="133">
        <v>1154394.6510200801</v>
      </c>
      <c r="K594" s="133">
        <v>53.9717878189537</v>
      </c>
      <c r="L594" s="94">
        <v>23480.9534793981</v>
      </c>
      <c r="M594" s="94"/>
      <c r="N594" s="94">
        <v>509.14278444965601</v>
      </c>
      <c r="O594" s="330">
        <v>3.4481555989675701</v>
      </c>
      <c r="P594" s="133">
        <v>1294673.12546317</v>
      </c>
      <c r="Q594" s="133"/>
      <c r="R594" s="378"/>
      <c r="T594" s="94">
        <v>165.094129563189</v>
      </c>
      <c r="U594" s="133">
        <v>581181.74101641297</v>
      </c>
      <c r="V594" s="133">
        <v>132.22856444082601</v>
      </c>
      <c r="W594" s="133">
        <v>314.38635341299897</v>
      </c>
      <c r="X594" s="133">
        <v>1183421.19909435</v>
      </c>
      <c r="Y594" s="133">
        <v>9427.5077359316692</v>
      </c>
      <c r="Z594" s="94">
        <v>70236.656448797003</v>
      </c>
      <c r="AA594" s="94">
        <v>111.153446298822</v>
      </c>
      <c r="AB594" s="94">
        <v>184.29671079489799</v>
      </c>
      <c r="AC594" s="94">
        <v>76.377895238650297</v>
      </c>
      <c r="AD594" s="94">
        <v>5.0728700854768896</v>
      </c>
      <c r="AE594" s="133"/>
      <c r="AF594" s="133"/>
      <c r="AG594" s="378"/>
      <c r="AH594" s="378"/>
      <c r="AI594" s="378"/>
      <c r="AJ594" s="382"/>
    </row>
    <row r="595" spans="1:36" x14ac:dyDescent="0.25">
      <c r="A595" s="130">
        <f t="shared" si="42"/>
        <v>2029</v>
      </c>
      <c r="B595" s="130">
        <f t="shared" si="43"/>
        <v>3</v>
      </c>
      <c r="C595" s="329">
        <v>3.16614475794769</v>
      </c>
      <c r="D595" s="94"/>
      <c r="E595" s="133">
        <v>171.103526428489</v>
      </c>
      <c r="F595" s="133"/>
      <c r="G595" s="133">
        <v>9880.7775185280298</v>
      </c>
      <c r="H595" s="133">
        <v>9428.1085987309107</v>
      </c>
      <c r="I595" s="133"/>
      <c r="J595" s="133">
        <v>1156700.57683663</v>
      </c>
      <c r="K595" s="133">
        <v>54.0332407088056</v>
      </c>
      <c r="L595" s="94">
        <v>23523.4229766508</v>
      </c>
      <c r="M595" s="94"/>
      <c r="N595" s="94">
        <v>518.86493146534303</v>
      </c>
      <c r="O595" s="330">
        <v>3.45221675788419</v>
      </c>
      <c r="P595" s="133">
        <v>1297418.3745372901</v>
      </c>
      <c r="Q595" s="133"/>
      <c r="R595" s="378"/>
      <c r="T595" s="94">
        <v>165.48118461860301</v>
      </c>
      <c r="U595" s="133">
        <v>583071.67230513506</v>
      </c>
      <c r="V595" s="133">
        <v>132.441752585611</v>
      </c>
      <c r="W595" s="133">
        <v>314.92527403529198</v>
      </c>
      <c r="X595" s="133">
        <v>1186197.4585824499</v>
      </c>
      <c r="Y595" s="133">
        <v>9433.4336962108191</v>
      </c>
      <c r="Z595" s="94">
        <v>70423.301483724194</v>
      </c>
      <c r="AA595" s="94">
        <v>111.302153549195</v>
      </c>
      <c r="AB595" s="94">
        <v>184.831463026168</v>
      </c>
      <c r="AC595" s="94">
        <v>76.385593733541</v>
      </c>
      <c r="AD595" s="94">
        <v>5.0714850755722001</v>
      </c>
      <c r="AE595" s="133"/>
      <c r="AF595" s="133"/>
      <c r="AG595" s="378"/>
      <c r="AH595" s="378"/>
      <c r="AI595" s="378"/>
      <c r="AJ595" s="382"/>
    </row>
    <row r="596" spans="1:36" x14ac:dyDescent="0.25">
      <c r="A596" s="130">
        <f t="shared" si="42"/>
        <v>2029</v>
      </c>
      <c r="B596" s="130">
        <f t="shared" si="43"/>
        <v>4</v>
      </c>
      <c r="C596" s="329">
        <v>3.171297</v>
      </c>
      <c r="D596" s="94"/>
      <c r="E596" s="133">
        <v>171.44797859328801</v>
      </c>
      <c r="F596" s="133"/>
      <c r="G596" s="133">
        <v>9893.7827773582994</v>
      </c>
      <c r="H596" s="133">
        <v>9438.2661025219095</v>
      </c>
      <c r="I596" s="133"/>
      <c r="J596" s="133">
        <v>1159143.75266119</v>
      </c>
      <c r="K596" s="133">
        <v>54.097178843099996</v>
      </c>
      <c r="L596" s="94">
        <v>23570.78</v>
      </c>
      <c r="M596" s="94"/>
      <c r="N596" s="94">
        <v>526.23310000000004</v>
      </c>
      <c r="O596" s="330">
        <v>3.456934</v>
      </c>
      <c r="P596" s="133">
        <v>1300361.1492580399</v>
      </c>
      <c r="Q596" s="133"/>
      <c r="R596" s="378"/>
      <c r="T596" s="94">
        <v>165.828559126892</v>
      </c>
      <c r="U596" s="133">
        <v>585258.687959695</v>
      </c>
      <c r="V596" s="133">
        <v>132.679389289065</v>
      </c>
      <c r="W596" s="133">
        <v>315.487013959026</v>
      </c>
      <c r="X596" s="133">
        <v>1189146.05428889</v>
      </c>
      <c r="Y596" s="133">
        <v>9440.3338115201004</v>
      </c>
      <c r="Z596" s="94">
        <v>70624.471733062499</v>
      </c>
      <c r="AA596" s="94">
        <v>111.464095316878</v>
      </c>
      <c r="AB596" s="94">
        <v>185.42278660002401</v>
      </c>
      <c r="AC596" s="94">
        <v>76.394019999999998</v>
      </c>
      <c r="AD596" s="94">
        <v>5.07083287193334</v>
      </c>
      <c r="AE596" s="133"/>
      <c r="AF596" s="133"/>
      <c r="AG596" s="378"/>
      <c r="AH596" s="378"/>
      <c r="AI596" s="378"/>
      <c r="AJ596" s="382"/>
    </row>
    <row r="597" spans="1:36" x14ac:dyDescent="0.25">
      <c r="A597" s="130">
        <f t="shared" si="42"/>
        <v>2029</v>
      </c>
      <c r="B597" s="130">
        <f t="shared" si="43"/>
        <v>5</v>
      </c>
      <c r="C597" s="329">
        <v>3.1763050337486498</v>
      </c>
      <c r="D597" s="94"/>
      <c r="E597" s="133">
        <v>171.64392449347699</v>
      </c>
      <c r="F597" s="133"/>
      <c r="G597" s="133">
        <v>9905.7547487698903</v>
      </c>
      <c r="H597" s="133">
        <v>9446.0831355246391</v>
      </c>
      <c r="I597" s="133"/>
      <c r="J597" s="133">
        <v>1161503.6444627701</v>
      </c>
      <c r="K597" s="133">
        <v>54.1573847957956</v>
      </c>
      <c r="L597" s="94">
        <v>23616.653470165202</v>
      </c>
      <c r="M597" s="94"/>
      <c r="N597" s="94">
        <v>528.38215876313598</v>
      </c>
      <c r="O597" s="330">
        <v>3.4618626915897499</v>
      </c>
      <c r="P597" s="133">
        <v>1303162.3677253299</v>
      </c>
      <c r="Q597" s="133"/>
      <c r="R597" s="378"/>
      <c r="T597" s="94">
        <v>166.01720495142601</v>
      </c>
      <c r="U597" s="133">
        <v>587518.27055315895</v>
      </c>
      <c r="V597" s="133">
        <v>132.909344865832</v>
      </c>
      <c r="W597" s="133">
        <v>315.95962659125502</v>
      </c>
      <c r="X597" s="133">
        <v>1191737.60103395</v>
      </c>
      <c r="Y597" s="133">
        <v>9446.9803235053696</v>
      </c>
      <c r="Z597" s="94">
        <v>70808.285426459595</v>
      </c>
      <c r="AA597" s="94">
        <v>111.615096735308</v>
      </c>
      <c r="AB597" s="94">
        <v>185.99076813700799</v>
      </c>
      <c r="AC597" s="94">
        <v>76.401918573626403</v>
      </c>
      <c r="AD597" s="94">
        <v>5.0709014071005099</v>
      </c>
      <c r="AE597" s="133"/>
      <c r="AF597" s="133"/>
      <c r="AG597" s="378"/>
      <c r="AH597" s="378"/>
      <c r="AI597" s="378"/>
      <c r="AJ597" s="382"/>
    </row>
    <row r="598" spans="1:36" x14ac:dyDescent="0.25">
      <c r="A598" s="130">
        <f t="shared" ref="A598:A604" si="44">A586+1</f>
        <v>2029</v>
      </c>
      <c r="B598" s="130">
        <f t="shared" ref="B598:B604" si="45">B586</f>
        <v>6</v>
      </c>
      <c r="C598" s="329">
        <v>3.1814659781166599</v>
      </c>
      <c r="D598" s="94"/>
      <c r="E598" s="133">
        <v>171.76182070709299</v>
      </c>
      <c r="F598" s="133"/>
      <c r="G598" s="133">
        <v>9917.8031452677897</v>
      </c>
      <c r="H598" s="133">
        <v>9453.0141912060099</v>
      </c>
      <c r="I598" s="133"/>
      <c r="J598" s="133">
        <v>1163939.70187559</v>
      </c>
      <c r="K598" s="133">
        <v>54.2182276150455</v>
      </c>
      <c r="L598" s="94">
        <v>23663.8840465457</v>
      </c>
      <c r="M598" s="94"/>
      <c r="N598" s="94">
        <v>525.09786478343801</v>
      </c>
      <c r="O598" s="330">
        <v>3.4669375186003402</v>
      </c>
      <c r="P598" s="133">
        <v>1306017.4703949201</v>
      </c>
      <c r="Q598" s="133"/>
      <c r="R598" s="378"/>
      <c r="T598" s="94">
        <v>166.122819616214</v>
      </c>
      <c r="U598" s="133">
        <v>589912.92592098995</v>
      </c>
      <c r="V598" s="133">
        <v>133.1453152329</v>
      </c>
      <c r="W598" s="133">
        <v>316.41581155500103</v>
      </c>
      <c r="X598" s="133">
        <v>1194261.9508676501</v>
      </c>
      <c r="Y598" s="133">
        <v>9453.5080006678509</v>
      </c>
      <c r="Z598" s="94">
        <v>70993.226048419994</v>
      </c>
      <c r="AA598" s="94">
        <v>111.766820197013</v>
      </c>
      <c r="AB598" s="94">
        <v>186.57191848307201</v>
      </c>
      <c r="AC598" s="94">
        <v>76.409962218605997</v>
      </c>
      <c r="AD598" s="94">
        <v>5.0706337227659004</v>
      </c>
      <c r="AE598" s="133"/>
      <c r="AF598" s="133"/>
      <c r="AG598" s="378"/>
      <c r="AH598" s="378"/>
      <c r="AI598" s="378"/>
      <c r="AJ598" s="382"/>
    </row>
    <row r="599" spans="1:36" x14ac:dyDescent="0.25">
      <c r="A599" s="130">
        <f t="shared" si="44"/>
        <v>2029</v>
      </c>
      <c r="B599" s="130">
        <f t="shared" si="45"/>
        <v>7</v>
      </c>
      <c r="C599" s="329">
        <v>3.186404</v>
      </c>
      <c r="D599" s="94"/>
      <c r="E599" s="133">
        <v>171.878828750221</v>
      </c>
      <c r="F599" s="133"/>
      <c r="G599" s="133">
        <v>9929.6255257731591</v>
      </c>
      <c r="H599" s="133">
        <v>9459.8975387582705</v>
      </c>
      <c r="I599" s="133"/>
      <c r="J599" s="133">
        <v>1166269.4819248</v>
      </c>
      <c r="K599" s="133">
        <v>54.275567766521</v>
      </c>
      <c r="L599" s="94">
        <v>23709.24</v>
      </c>
      <c r="M599" s="94"/>
      <c r="N599" s="94">
        <v>516.57979999999998</v>
      </c>
      <c r="O599" s="330">
        <v>3.4713189999999998</v>
      </c>
      <c r="P599" s="133">
        <v>1308739.5136645499</v>
      </c>
      <c r="Q599" s="133"/>
      <c r="R599" s="378"/>
      <c r="T599" s="94">
        <v>166.23213290273199</v>
      </c>
      <c r="U599" s="133">
        <v>592169.20620798098</v>
      </c>
      <c r="V599" s="133">
        <v>133.370536551322</v>
      </c>
      <c r="W599" s="133">
        <v>316.88527643596302</v>
      </c>
      <c r="X599" s="133">
        <v>1196733.3766367</v>
      </c>
      <c r="Y599" s="133">
        <v>9459.2221569267804</v>
      </c>
      <c r="Z599" s="94">
        <v>71176.288734872796</v>
      </c>
      <c r="AA599" s="94">
        <v>111.912195611664</v>
      </c>
      <c r="AB599" s="94">
        <v>187.128048231419</v>
      </c>
      <c r="AC599" s="94">
        <v>76.417850000000001</v>
      </c>
      <c r="AD599" s="94">
        <v>5.0688165799471703</v>
      </c>
      <c r="AE599" s="133"/>
      <c r="AF599" s="133"/>
      <c r="AG599" s="378"/>
      <c r="AH599" s="378"/>
      <c r="AI599" s="378"/>
      <c r="AJ599" s="382"/>
    </row>
    <row r="600" spans="1:36" x14ac:dyDescent="0.25">
      <c r="A600" s="130">
        <f t="shared" si="44"/>
        <v>2029</v>
      </c>
      <c r="B600" s="130">
        <f t="shared" si="45"/>
        <v>8</v>
      </c>
      <c r="C600" s="329">
        <v>3.1914205780115799</v>
      </c>
      <c r="D600" s="94"/>
      <c r="E600" s="133">
        <v>172.07343851256101</v>
      </c>
      <c r="F600" s="133"/>
      <c r="G600" s="133">
        <v>9942.3337909276906</v>
      </c>
      <c r="H600" s="133">
        <v>9468.1121333810806</v>
      </c>
      <c r="I600" s="133"/>
      <c r="J600" s="133">
        <v>1168641.1280678599</v>
      </c>
      <c r="K600" s="133">
        <v>54.333677679427801</v>
      </c>
      <c r="L600" s="94">
        <v>23755.576897013099</v>
      </c>
      <c r="M600" s="94"/>
      <c r="N600" s="94">
        <v>503.16770782779298</v>
      </c>
      <c r="O600" s="330">
        <v>3.4749628543809701</v>
      </c>
      <c r="P600" s="133">
        <v>1311523.00593481</v>
      </c>
      <c r="Q600" s="133"/>
      <c r="R600" s="378"/>
      <c r="T600" s="94">
        <v>166.429386514534</v>
      </c>
      <c r="U600" s="133">
        <v>594348.08222033898</v>
      </c>
      <c r="V600" s="133">
        <v>133.598591390064</v>
      </c>
      <c r="W600" s="133">
        <v>317.44040295547302</v>
      </c>
      <c r="X600" s="133">
        <v>1199440.96454944</v>
      </c>
      <c r="Y600" s="133">
        <v>9464.3650670411898</v>
      </c>
      <c r="Z600" s="94">
        <v>71376.410943014795</v>
      </c>
      <c r="AA600" s="94">
        <v>112.062894575288</v>
      </c>
      <c r="AB600" s="94">
        <v>187.696546058628</v>
      </c>
      <c r="AC600" s="94">
        <v>76.426260429640195</v>
      </c>
      <c r="AD600" s="94">
        <v>5.0645140793498102</v>
      </c>
      <c r="AE600" s="133"/>
      <c r="AF600" s="133"/>
      <c r="AG600" s="378"/>
      <c r="AH600" s="378"/>
      <c r="AI600" s="378"/>
      <c r="AJ600" s="382"/>
    </row>
    <row r="601" spans="1:36" x14ac:dyDescent="0.25">
      <c r="A601" s="130">
        <f t="shared" si="44"/>
        <v>2029</v>
      </c>
      <c r="B601" s="130">
        <f t="shared" si="45"/>
        <v>9</v>
      </c>
      <c r="C601" s="329">
        <v>3.1963892115731798</v>
      </c>
      <c r="D601" s="94"/>
      <c r="E601" s="133">
        <v>172.34392583117699</v>
      </c>
      <c r="F601" s="133"/>
      <c r="G601" s="133">
        <v>9955.1872063324608</v>
      </c>
      <c r="H601" s="133">
        <v>9476.7043515348596</v>
      </c>
      <c r="I601" s="133"/>
      <c r="J601" s="133">
        <v>1171045.40041239</v>
      </c>
      <c r="K601" s="133">
        <v>54.393756405980596</v>
      </c>
      <c r="L601" s="94">
        <v>23801.301162082898</v>
      </c>
      <c r="M601" s="94"/>
      <c r="N601" s="94">
        <v>489.64415207694799</v>
      </c>
      <c r="O601" s="330">
        <v>3.47815444660645</v>
      </c>
      <c r="P601" s="133">
        <v>1314353.0829828</v>
      </c>
      <c r="Q601" s="133"/>
      <c r="R601" s="378"/>
      <c r="T601" s="94">
        <v>166.70813598715301</v>
      </c>
      <c r="U601" s="133">
        <v>596419.07469907496</v>
      </c>
      <c r="V601" s="133">
        <v>133.821140604714</v>
      </c>
      <c r="W601" s="133">
        <v>318.02633562957402</v>
      </c>
      <c r="X601" s="133">
        <v>1202190.3062692699</v>
      </c>
      <c r="Y601" s="133">
        <v>9469.1764107576691</v>
      </c>
      <c r="Z601" s="94">
        <v>71584.229123138401</v>
      </c>
      <c r="AA601" s="94">
        <v>112.212679209748</v>
      </c>
      <c r="AB601" s="94">
        <v>188.26321872321901</v>
      </c>
      <c r="AC601" s="94">
        <v>76.434792092726894</v>
      </c>
      <c r="AD601" s="94">
        <v>5.0587864636344699</v>
      </c>
      <c r="AE601" s="133"/>
      <c r="AF601" s="133"/>
      <c r="AG601" s="378"/>
      <c r="AH601" s="378"/>
      <c r="AI601" s="378"/>
      <c r="AJ601" s="382"/>
    </row>
    <row r="602" spans="1:36" x14ac:dyDescent="0.25">
      <c r="A602" s="130">
        <f t="shared" si="44"/>
        <v>2029</v>
      </c>
      <c r="B602" s="130">
        <f t="shared" si="45"/>
        <v>10</v>
      </c>
      <c r="C602" s="329">
        <v>3.2012049999999999</v>
      </c>
      <c r="D602" s="94"/>
      <c r="E602" s="133">
        <v>172.66266216643501</v>
      </c>
      <c r="F602" s="133"/>
      <c r="G602" s="133">
        <v>9967.2702523656699</v>
      </c>
      <c r="H602" s="133">
        <v>9484.2890356586995</v>
      </c>
      <c r="I602" s="133"/>
      <c r="J602" s="133">
        <v>1173486.31378301</v>
      </c>
      <c r="K602" s="133">
        <v>54.457361423159497</v>
      </c>
      <c r="L602" s="94">
        <v>23844.92</v>
      </c>
      <c r="M602" s="94"/>
      <c r="N602" s="94">
        <v>481.64019999999999</v>
      </c>
      <c r="O602" s="330">
        <v>3.481417</v>
      </c>
      <c r="P602" s="133">
        <v>1317223.3329366001</v>
      </c>
      <c r="Q602" s="133"/>
      <c r="R602" s="378"/>
      <c r="T602" s="94">
        <v>167.03268208799099</v>
      </c>
      <c r="U602" s="133">
        <v>598397.07221987797</v>
      </c>
      <c r="V602" s="133">
        <v>134.03070975886999</v>
      </c>
      <c r="W602" s="133">
        <v>318.56551747581699</v>
      </c>
      <c r="X602" s="133">
        <v>1204726.61293176</v>
      </c>
      <c r="Y602" s="133">
        <v>9474.0716252645507</v>
      </c>
      <c r="Z602" s="94">
        <v>71787.045143311203</v>
      </c>
      <c r="AA602" s="94">
        <v>112.354649137907</v>
      </c>
      <c r="AB602" s="94">
        <v>188.815049420593</v>
      </c>
      <c r="AC602" s="94">
        <v>76.442959999999999</v>
      </c>
      <c r="AD602" s="94">
        <v>5.0533030186427998</v>
      </c>
      <c r="AE602" s="133"/>
      <c r="AF602" s="133"/>
      <c r="AG602" s="378"/>
      <c r="AH602" s="378"/>
      <c r="AI602" s="378"/>
      <c r="AJ602" s="382"/>
    </row>
    <row r="603" spans="1:36" x14ac:dyDescent="0.25">
      <c r="A603" s="130">
        <f t="shared" si="44"/>
        <v>2029</v>
      </c>
      <c r="B603" s="130">
        <f t="shared" si="45"/>
        <v>11</v>
      </c>
      <c r="C603" s="329">
        <v>3.2062275711416</v>
      </c>
      <c r="D603" s="94"/>
      <c r="E603" s="133">
        <v>173.03634964198</v>
      </c>
      <c r="F603" s="133"/>
      <c r="G603" s="133">
        <v>9979.0676593079006</v>
      </c>
      <c r="H603" s="133">
        <v>9490.9215092375107</v>
      </c>
      <c r="I603" s="133"/>
      <c r="J603" s="133">
        <v>1176183.4636720801</v>
      </c>
      <c r="K603" s="133">
        <v>54.531126174171298</v>
      </c>
      <c r="L603" s="94">
        <v>23889.5923000736</v>
      </c>
      <c r="M603" s="94"/>
      <c r="N603" s="94">
        <v>482.48454906056401</v>
      </c>
      <c r="O603" s="330">
        <v>3.48535083010675</v>
      </c>
      <c r="P603" s="133">
        <v>1320384.57358428</v>
      </c>
      <c r="Q603" s="133"/>
      <c r="R603" s="378"/>
      <c r="T603" s="94">
        <v>167.40527380580801</v>
      </c>
      <c r="U603" s="133">
        <v>600483.47225571296</v>
      </c>
      <c r="V603" s="133">
        <v>134.24248983573801</v>
      </c>
      <c r="W603" s="133">
        <v>319.054099755641</v>
      </c>
      <c r="X603" s="133">
        <v>1207128.2987671001</v>
      </c>
      <c r="Y603" s="133">
        <v>9479.6983805736108</v>
      </c>
      <c r="Z603" s="94">
        <v>71992.815759535806</v>
      </c>
      <c r="AA603" s="94">
        <v>112.49767833522699</v>
      </c>
      <c r="AB603" s="94">
        <v>189.394580906399</v>
      </c>
      <c r="AC603" s="94">
        <v>76.451173862126097</v>
      </c>
      <c r="AD603" s="94">
        <v>5.0489683038696498</v>
      </c>
      <c r="AE603" s="133"/>
      <c r="AF603" s="133"/>
      <c r="AG603" s="378"/>
      <c r="AH603" s="378"/>
      <c r="AI603" s="378"/>
      <c r="AJ603" s="382"/>
    </row>
    <row r="604" spans="1:36" x14ac:dyDescent="0.25">
      <c r="A604" s="130">
        <f t="shared" si="44"/>
        <v>2029</v>
      </c>
      <c r="B604" s="130">
        <f t="shared" si="45"/>
        <v>12</v>
      </c>
      <c r="C604" s="329">
        <v>3.2111091585478402</v>
      </c>
      <c r="D604" s="94">
        <f>AVERAGE(C593:C604)</f>
        <v>3.183825002613863</v>
      </c>
      <c r="E604" s="133">
        <v>173.431550096081</v>
      </c>
      <c r="F604" s="133">
        <f>AVERAGE(E593:E604)</f>
        <v>171.86794662609418</v>
      </c>
      <c r="G604" s="133">
        <v>9990.2177632872008</v>
      </c>
      <c r="H604" s="133">
        <v>9498.2615717870303</v>
      </c>
      <c r="I604" s="133">
        <f>AVERAGE(H593:H604)</f>
        <v>9455.5855238038021</v>
      </c>
      <c r="J604" s="133">
        <v>1178909.07242365</v>
      </c>
      <c r="K604" s="133">
        <v>54.607677348166398</v>
      </c>
      <c r="L604" s="94">
        <v>23933.792946071499</v>
      </c>
      <c r="M604" s="94">
        <f>AVERAGE(L593:L604)</f>
        <v>23685.392273166737</v>
      </c>
      <c r="N604" s="94">
        <v>490.22953385407601</v>
      </c>
      <c r="O604" s="330">
        <v>3.4891672773265201</v>
      </c>
      <c r="P604" s="133">
        <v>1323575.9484286299</v>
      </c>
      <c r="Q604" s="133">
        <f>AVERAGE(P593:P604)</f>
        <v>1307408.993681211</v>
      </c>
      <c r="R604" s="378">
        <f>AVERAGE(K593:K604)</f>
        <v>54.247804190746869</v>
      </c>
      <c r="T604" s="94">
        <v>167.798888138015</v>
      </c>
      <c r="U604" s="133">
        <v>602574.63484499406</v>
      </c>
      <c r="V604" s="133">
        <v>134.45068262252099</v>
      </c>
      <c r="W604" s="133">
        <v>319.494363361674</v>
      </c>
      <c r="X604" s="133">
        <v>1209447.6317893099</v>
      </c>
      <c r="Y604" s="133">
        <v>9485.0624036709505</v>
      </c>
      <c r="Z604" s="94">
        <v>72183.867622209495</v>
      </c>
      <c r="AA604" s="94">
        <v>112.637906530568</v>
      </c>
      <c r="AB604" s="94">
        <v>189.971444609299</v>
      </c>
      <c r="AC604" s="94">
        <v>76.459057737873295</v>
      </c>
      <c r="AD604" s="94">
        <v>5.0465570962825099</v>
      </c>
      <c r="AE604" s="133">
        <f>AVERAGE(AD593:AD604)</f>
        <v>5.0644110136023937</v>
      </c>
      <c r="AF604" s="133">
        <f>AVERAGE(X593:X604)</f>
        <v>1195404.5234498547</v>
      </c>
      <c r="AG604" s="378">
        <f>AVERAGE(O593:O604)</f>
        <v>3.4675070812885456</v>
      </c>
      <c r="AH604" s="378" t="e">
        <f>AVERAGE(S593:S604)</f>
        <v>#DIV/0!</v>
      </c>
      <c r="AI604" s="378">
        <f>AVERAGE(U593:U604)</f>
        <v>590869.72146349645</v>
      </c>
      <c r="AJ604" s="382">
        <f>AVERAGE(G593:G604)</f>
        <v>9923.8772131676506</v>
      </c>
    </row>
    <row r="605" spans="1:36" x14ac:dyDescent="0.25">
      <c r="A605" s="130">
        <f>A593+1</f>
        <v>2030</v>
      </c>
      <c r="B605" s="130">
        <f>B593</f>
        <v>1</v>
      </c>
      <c r="C605" s="329">
        <v>3.216135</v>
      </c>
      <c r="D605" s="94"/>
      <c r="E605" s="133">
        <v>173.86603163160601</v>
      </c>
      <c r="F605" s="133"/>
      <c r="G605" s="133">
        <v>10002.060735258699</v>
      </c>
      <c r="H605" s="133">
        <v>9509.6195320301995</v>
      </c>
      <c r="I605" s="133"/>
      <c r="J605" s="133">
        <v>1181761.1838857799</v>
      </c>
      <c r="K605" s="133">
        <v>54.688140947941399</v>
      </c>
      <c r="L605" s="94">
        <v>23982.17</v>
      </c>
      <c r="M605" s="94"/>
      <c r="N605" s="94">
        <v>501.99329999999998</v>
      </c>
      <c r="O605" s="330">
        <v>3.4923329999999999</v>
      </c>
      <c r="P605" s="133">
        <v>1326921.8451709901</v>
      </c>
      <c r="Q605" s="133"/>
      <c r="R605" s="378"/>
      <c r="T605" s="94">
        <v>168.24060472203101</v>
      </c>
      <c r="U605" s="133">
        <v>604833.27832239901</v>
      </c>
      <c r="V605" s="133">
        <v>134.679085849914</v>
      </c>
      <c r="W605" s="133">
        <v>319.96923920702</v>
      </c>
      <c r="X605" s="133">
        <v>1212130.4126774999</v>
      </c>
      <c r="Y605" s="133">
        <v>9489.6232880085408</v>
      </c>
      <c r="Z605" s="94">
        <v>72368.579069455605</v>
      </c>
      <c r="AA605" s="94">
        <v>112.79179698427301</v>
      </c>
      <c r="AB605" s="94">
        <v>190.59181674511299</v>
      </c>
      <c r="AC605" s="94">
        <v>76.467370000000003</v>
      </c>
      <c r="AD605" s="94">
        <v>5.0462427822815599</v>
      </c>
      <c r="AE605" s="133"/>
      <c r="AF605" s="133"/>
      <c r="AG605" s="378"/>
      <c r="AH605" s="378"/>
      <c r="AI605" s="378"/>
      <c r="AJ605" s="382"/>
    </row>
    <row r="606" spans="1:36" x14ac:dyDescent="0.25">
      <c r="A606" s="130">
        <f t="shared" ref="A606:A628" si="46">A594+1</f>
        <v>2030</v>
      </c>
      <c r="B606" s="130">
        <f t="shared" ref="B606:B628" si="47">B594</f>
        <v>2</v>
      </c>
      <c r="C606" s="329">
        <v>3.2211148280803799</v>
      </c>
      <c r="D606" s="94"/>
      <c r="E606" s="133">
        <v>174.32237816374001</v>
      </c>
      <c r="F606" s="133"/>
      <c r="G606" s="133">
        <v>10014.6310116596</v>
      </c>
      <c r="H606" s="133">
        <v>9526.4286851751604</v>
      </c>
      <c r="I606" s="133"/>
      <c r="J606" s="133">
        <v>1184583.1405684799</v>
      </c>
      <c r="K606" s="133">
        <v>54.766821606983498</v>
      </c>
      <c r="L606" s="94">
        <v>24034.169275703</v>
      </c>
      <c r="M606" s="94"/>
      <c r="N606" s="94">
        <v>514.36499305201403</v>
      </c>
      <c r="O606" s="330">
        <v>3.4942001167750898</v>
      </c>
      <c r="P606" s="133">
        <v>1330244.93651881</v>
      </c>
      <c r="Q606" s="133"/>
      <c r="R606" s="378"/>
      <c r="T606" s="94">
        <v>168.71935303835201</v>
      </c>
      <c r="U606" s="133">
        <v>607200.60797838704</v>
      </c>
      <c r="V606" s="133">
        <v>134.927016958921</v>
      </c>
      <c r="W606" s="133">
        <v>320.50020772814202</v>
      </c>
      <c r="X606" s="133">
        <v>1215290.24306414</v>
      </c>
      <c r="Y606" s="133">
        <v>9492.7407432877408</v>
      </c>
      <c r="Z606" s="94">
        <v>72539.8382173219</v>
      </c>
      <c r="AA606" s="94">
        <v>112.95888321965801</v>
      </c>
      <c r="AB606" s="94">
        <v>191.23840244780499</v>
      </c>
      <c r="AC606" s="94">
        <v>76.475994144467094</v>
      </c>
      <c r="AD606" s="94">
        <v>5.0481380498196398</v>
      </c>
      <c r="AE606" s="133"/>
      <c r="AF606" s="133"/>
      <c r="AG606" s="378"/>
      <c r="AH606" s="378"/>
      <c r="AI606" s="378"/>
      <c r="AJ606" s="382"/>
    </row>
    <row r="607" spans="1:36" x14ac:dyDescent="0.25">
      <c r="A607" s="130">
        <f t="shared" si="46"/>
        <v>2030</v>
      </c>
      <c r="B607" s="130">
        <f t="shared" si="47"/>
        <v>3</v>
      </c>
      <c r="C607" s="329">
        <v>3.2255950790789298</v>
      </c>
      <c r="D607" s="94"/>
      <c r="E607" s="133">
        <v>174.76274945353001</v>
      </c>
      <c r="F607" s="133"/>
      <c r="G607" s="133">
        <v>10026.2699045791</v>
      </c>
      <c r="H607" s="133">
        <v>9543.53878112446</v>
      </c>
      <c r="I607" s="133"/>
      <c r="J607" s="133">
        <v>1187111.6195113999</v>
      </c>
      <c r="K607" s="133">
        <v>54.836577994963001</v>
      </c>
      <c r="L607" s="94">
        <v>24082.174066452</v>
      </c>
      <c r="M607" s="94"/>
      <c r="N607" s="94">
        <v>524.14746149836196</v>
      </c>
      <c r="O607" s="330">
        <v>3.4953066352684501</v>
      </c>
      <c r="P607" s="133">
        <v>1333226.014405</v>
      </c>
      <c r="Q607" s="133"/>
      <c r="R607" s="378"/>
      <c r="T607" s="94">
        <v>169.18689531963099</v>
      </c>
      <c r="U607" s="133">
        <v>609392.76378397201</v>
      </c>
      <c r="V607" s="133">
        <v>135.15952065074501</v>
      </c>
      <c r="W607" s="133">
        <v>320.99683331893499</v>
      </c>
      <c r="X607" s="133">
        <v>1218349.84315189</v>
      </c>
      <c r="Y607" s="133">
        <v>9495.4790817946305</v>
      </c>
      <c r="Z607" s="94">
        <v>72695.326738131698</v>
      </c>
      <c r="AA607" s="94">
        <v>113.114122496608</v>
      </c>
      <c r="AB607" s="94">
        <v>191.825477791423</v>
      </c>
      <c r="AC607" s="94">
        <v>76.483866414968602</v>
      </c>
      <c r="AD607" s="94">
        <v>5.0506176687181803</v>
      </c>
      <c r="AE607" s="133"/>
      <c r="AF607" s="133"/>
      <c r="AG607" s="378"/>
      <c r="AH607" s="378"/>
      <c r="AI607" s="378"/>
      <c r="AJ607" s="382"/>
    </row>
    <row r="608" spans="1:36" x14ac:dyDescent="0.25">
      <c r="A608" s="130">
        <f t="shared" si="46"/>
        <v>2030</v>
      </c>
      <c r="B608" s="130">
        <f t="shared" si="47"/>
        <v>4</v>
      </c>
      <c r="C608" s="329">
        <v>3.2305730000000001</v>
      </c>
      <c r="D608" s="94"/>
      <c r="E608" s="133">
        <v>175.29576376019099</v>
      </c>
      <c r="F608" s="133"/>
      <c r="G608" s="133">
        <v>10038.899174007</v>
      </c>
      <c r="H608" s="133">
        <v>9560.3724395027602</v>
      </c>
      <c r="I608" s="133"/>
      <c r="J608" s="133">
        <v>1189912.3084259401</v>
      </c>
      <c r="K608" s="133">
        <v>54.913438432700403</v>
      </c>
      <c r="L608" s="94">
        <v>24133.360000000001</v>
      </c>
      <c r="M608" s="94"/>
      <c r="N608" s="94">
        <v>531.5453</v>
      </c>
      <c r="O608" s="330">
        <v>3.4967619999999999</v>
      </c>
      <c r="P608" s="133">
        <v>1336520.17791227</v>
      </c>
      <c r="Q608" s="133"/>
      <c r="R608" s="378"/>
      <c r="T608" s="94">
        <v>169.747660963551</v>
      </c>
      <c r="U608" s="133">
        <v>611822.08036706201</v>
      </c>
      <c r="V608" s="133">
        <v>135.413474236654</v>
      </c>
      <c r="W608" s="133">
        <v>321.51329629805798</v>
      </c>
      <c r="X608" s="133">
        <v>1221634.03865297</v>
      </c>
      <c r="Y608" s="133">
        <v>9500.1576769820294</v>
      </c>
      <c r="Z608" s="94">
        <v>72885.760139105594</v>
      </c>
      <c r="AA608" s="94">
        <v>113.279991453885</v>
      </c>
      <c r="AB608" s="94">
        <v>192.45128605135201</v>
      </c>
      <c r="AC608" s="94">
        <v>76.492379999999997</v>
      </c>
      <c r="AD608" s="94">
        <v>5.0526339509608196</v>
      </c>
      <c r="AE608" s="133"/>
      <c r="AF608" s="133"/>
      <c r="AG608" s="378"/>
      <c r="AH608" s="378"/>
      <c r="AI608" s="378"/>
      <c r="AJ608" s="382"/>
    </row>
    <row r="609" spans="1:36" x14ac:dyDescent="0.25">
      <c r="A609" s="130">
        <f t="shared" si="46"/>
        <v>2030</v>
      </c>
      <c r="B609" s="130">
        <f t="shared" si="47"/>
        <v>5</v>
      </c>
      <c r="C609" s="329">
        <v>3.2354354810080799</v>
      </c>
      <c r="D609" s="94"/>
      <c r="E609" s="133">
        <v>175.856105922588</v>
      </c>
      <c r="F609" s="133"/>
      <c r="G609" s="133">
        <v>10050.4646160628</v>
      </c>
      <c r="H609" s="133">
        <v>9571.3901323577793</v>
      </c>
      <c r="I609" s="133"/>
      <c r="J609" s="133">
        <v>1192627.20126198</v>
      </c>
      <c r="K609" s="133">
        <v>54.987627755798599</v>
      </c>
      <c r="L609" s="94">
        <v>24178.644331808599</v>
      </c>
      <c r="M609" s="94"/>
      <c r="N609" s="94">
        <v>533.70460999344004</v>
      </c>
      <c r="O609" s="330">
        <v>3.4990388611072598</v>
      </c>
      <c r="P609" s="133">
        <v>1339698.10397828</v>
      </c>
      <c r="Q609" s="133"/>
      <c r="R609" s="378"/>
      <c r="T609" s="94">
        <v>170.324511726027</v>
      </c>
      <c r="U609" s="133">
        <v>614127.769911126</v>
      </c>
      <c r="V609" s="133">
        <v>135.64583110735899</v>
      </c>
      <c r="W609" s="133">
        <v>321.94661262260303</v>
      </c>
      <c r="X609" s="133">
        <v>1224469.7752751801</v>
      </c>
      <c r="Y609" s="133">
        <v>9507.5970825239692</v>
      </c>
      <c r="Z609" s="94">
        <v>73101.093324702102</v>
      </c>
      <c r="AA609" s="94">
        <v>113.426828586547</v>
      </c>
      <c r="AB609" s="94">
        <v>193.01315012523901</v>
      </c>
      <c r="AC609" s="94">
        <v>76.500218053414002</v>
      </c>
      <c r="AD609" s="94">
        <v>5.0527503919298704</v>
      </c>
      <c r="AE609" s="133"/>
      <c r="AF609" s="133"/>
      <c r="AG609" s="378"/>
      <c r="AH609" s="378"/>
      <c r="AI609" s="378"/>
      <c r="AJ609" s="382"/>
    </row>
    <row r="610" spans="1:36" x14ac:dyDescent="0.25">
      <c r="A610" s="130">
        <f t="shared" si="46"/>
        <v>2030</v>
      </c>
      <c r="B610" s="130">
        <f t="shared" si="47"/>
        <v>6</v>
      </c>
      <c r="C610" s="329">
        <v>3.24049625592039</v>
      </c>
      <c r="D610" s="94"/>
      <c r="E610" s="133">
        <v>176.41574434187601</v>
      </c>
      <c r="F610" s="133"/>
      <c r="G610" s="133">
        <v>10062.0220502826</v>
      </c>
      <c r="H610" s="133">
        <v>9578.3779531415403</v>
      </c>
      <c r="I610" s="133"/>
      <c r="J610" s="133">
        <v>1195353.7322186299</v>
      </c>
      <c r="K610" s="133">
        <v>55.060477010780602</v>
      </c>
      <c r="L610" s="94">
        <v>24221.9823874588</v>
      </c>
      <c r="M610" s="94"/>
      <c r="N610" s="94">
        <v>530.40626091360298</v>
      </c>
      <c r="O610" s="330">
        <v>3.5020089911068899</v>
      </c>
      <c r="P610" s="133">
        <v>1342883.2546977701</v>
      </c>
      <c r="Q610" s="133"/>
      <c r="R610" s="378"/>
      <c r="T610" s="94">
        <v>170.890028484439</v>
      </c>
      <c r="U610" s="133">
        <v>616452.29400623601</v>
      </c>
      <c r="V610" s="133">
        <v>135.87370790452499</v>
      </c>
      <c r="W610" s="133">
        <v>322.36973852343999</v>
      </c>
      <c r="X610" s="133">
        <v>1227166.7522442001</v>
      </c>
      <c r="Y610" s="133">
        <v>9517.7197477599802</v>
      </c>
      <c r="Z610" s="94">
        <v>73350.223212327197</v>
      </c>
      <c r="AA610" s="94">
        <v>113.569040862515</v>
      </c>
      <c r="AB610" s="94">
        <v>193.56047553854</v>
      </c>
      <c r="AC610" s="94">
        <v>76.508083832691199</v>
      </c>
      <c r="AD610" s="94">
        <v>5.0517460575575903</v>
      </c>
      <c r="AE610" s="133"/>
      <c r="AF610" s="133"/>
      <c r="AG610" s="378"/>
      <c r="AH610" s="378"/>
      <c r="AI610" s="378"/>
      <c r="AJ610" s="382"/>
    </row>
    <row r="611" spans="1:36" x14ac:dyDescent="0.25">
      <c r="A611" s="130">
        <f t="shared" si="46"/>
        <v>2030</v>
      </c>
      <c r="B611" s="130">
        <f t="shared" si="47"/>
        <v>7</v>
      </c>
      <c r="C611" s="329">
        <v>3.245409</v>
      </c>
      <c r="D611" s="94"/>
      <c r="E611" s="133">
        <v>176.86007070864</v>
      </c>
      <c r="F611" s="133"/>
      <c r="G611" s="133">
        <v>10073.2743968985</v>
      </c>
      <c r="H611" s="133">
        <v>9582.98675445769</v>
      </c>
      <c r="I611" s="133"/>
      <c r="J611" s="133">
        <v>1197814.49551059</v>
      </c>
      <c r="K611" s="133">
        <v>55.122885138627502</v>
      </c>
      <c r="L611" s="94">
        <v>24262.31</v>
      </c>
      <c r="M611" s="94"/>
      <c r="N611" s="94">
        <v>521.83910000000003</v>
      </c>
      <c r="O611" s="330">
        <v>3.504975</v>
      </c>
      <c r="P611" s="133">
        <v>1345764.6277773899</v>
      </c>
      <c r="Q611" s="133"/>
      <c r="R611" s="378"/>
      <c r="T611" s="94">
        <v>171.33075259360299</v>
      </c>
      <c r="U611" s="133">
        <v>618644.68950230395</v>
      </c>
      <c r="V611" s="133">
        <v>136.086987055496</v>
      </c>
      <c r="W611" s="133">
        <v>322.81719466430002</v>
      </c>
      <c r="X611" s="133">
        <v>1229759.4711955099</v>
      </c>
      <c r="Y611" s="133">
        <v>9528.8480220167894</v>
      </c>
      <c r="Z611" s="94">
        <v>73607.135716793506</v>
      </c>
      <c r="AA611" s="94">
        <v>113.705042147694</v>
      </c>
      <c r="AB611" s="94">
        <v>194.07751153386801</v>
      </c>
      <c r="AC611" s="94">
        <v>76.515739999999994</v>
      </c>
      <c r="AD611" s="94">
        <v>5.0509066731004202</v>
      </c>
      <c r="AE611" s="133"/>
      <c r="AF611" s="133"/>
      <c r="AG611" s="378"/>
      <c r="AH611" s="378"/>
      <c r="AI611" s="378"/>
      <c r="AJ611" s="382"/>
    </row>
    <row r="612" spans="1:36" x14ac:dyDescent="0.25">
      <c r="A612" s="130">
        <f t="shared" si="46"/>
        <v>2030</v>
      </c>
      <c r="B612" s="130">
        <f t="shared" si="47"/>
        <v>8</v>
      </c>
      <c r="C612" s="329">
        <v>3.25049151279944</v>
      </c>
      <c r="D612" s="94"/>
      <c r="E612" s="133">
        <v>177.145331286035</v>
      </c>
      <c r="F612" s="133"/>
      <c r="G612" s="133">
        <v>10085.291256244</v>
      </c>
      <c r="H612" s="133">
        <v>9587.5417477607298</v>
      </c>
      <c r="I612" s="133"/>
      <c r="J612" s="133">
        <v>1200127.7636599301</v>
      </c>
      <c r="K612" s="133">
        <v>55.177144276512998</v>
      </c>
      <c r="L612" s="94">
        <v>24303.992513229201</v>
      </c>
      <c r="M612" s="94"/>
      <c r="N612" s="94">
        <v>508.33710015299698</v>
      </c>
      <c r="O612" s="330">
        <v>3.50779388345138</v>
      </c>
      <c r="P612" s="133">
        <v>1348490.5314724201</v>
      </c>
      <c r="Q612" s="133"/>
      <c r="R612" s="378"/>
      <c r="T612" s="94">
        <v>171.60335300588301</v>
      </c>
      <c r="U612" s="133">
        <v>620859.08331830997</v>
      </c>
      <c r="V612" s="133">
        <v>136.304736817811</v>
      </c>
      <c r="W612" s="133">
        <v>323.36191325373801</v>
      </c>
      <c r="X612" s="133">
        <v>1232584.4041937599</v>
      </c>
      <c r="Y612" s="133">
        <v>9540.5806514091601</v>
      </c>
      <c r="Z612" s="94">
        <v>73877.981324986293</v>
      </c>
      <c r="AA612" s="94">
        <v>113.850272457163</v>
      </c>
      <c r="AB612" s="94">
        <v>194.615789093698</v>
      </c>
      <c r="AC612" s="94">
        <v>76.523914316935603</v>
      </c>
      <c r="AD612" s="94">
        <v>5.0509765994701201</v>
      </c>
      <c r="AE612" s="133"/>
      <c r="AF612" s="133"/>
      <c r="AG612" s="378"/>
      <c r="AH612" s="378"/>
      <c r="AI612" s="378"/>
      <c r="AJ612" s="382"/>
    </row>
    <row r="613" spans="1:36" x14ac:dyDescent="0.25">
      <c r="A613" s="130">
        <f t="shared" si="46"/>
        <v>2030</v>
      </c>
      <c r="B613" s="130">
        <f t="shared" si="47"/>
        <v>9</v>
      </c>
      <c r="C613" s="329">
        <v>3.2556138674205601</v>
      </c>
      <c r="D613" s="94"/>
      <c r="E613" s="133">
        <v>177.21354440362899</v>
      </c>
      <c r="F613" s="133"/>
      <c r="G613" s="133">
        <v>10097.436854146399</v>
      </c>
      <c r="H613" s="133">
        <v>9593.2321976933599</v>
      </c>
      <c r="I613" s="133"/>
      <c r="J613" s="133">
        <v>1202400.276569</v>
      </c>
      <c r="K613" s="133">
        <v>55.229935466158899</v>
      </c>
      <c r="L613" s="94">
        <v>24346.8649390172</v>
      </c>
      <c r="M613" s="94"/>
      <c r="N613" s="94">
        <v>494.71962139635599</v>
      </c>
      <c r="O613" s="330">
        <v>3.5107607960746301</v>
      </c>
      <c r="P613" s="133">
        <v>1351179.8792204601</v>
      </c>
      <c r="Q613" s="133"/>
      <c r="R613" s="378"/>
      <c r="T613" s="94">
        <v>171.64678835737399</v>
      </c>
      <c r="U613" s="133">
        <v>623065.38271717005</v>
      </c>
      <c r="V613" s="133">
        <v>136.52497431735199</v>
      </c>
      <c r="W613" s="133">
        <v>323.94892199974601</v>
      </c>
      <c r="X613" s="133">
        <v>1235508.8261955599</v>
      </c>
      <c r="Y613" s="133">
        <v>9551.0999214009407</v>
      </c>
      <c r="Z613" s="94">
        <v>74140.780476384694</v>
      </c>
      <c r="AA613" s="94">
        <v>114.000585212796</v>
      </c>
      <c r="AB613" s="94">
        <v>195.16210046292801</v>
      </c>
      <c r="AC613" s="94">
        <v>76.532319515649107</v>
      </c>
      <c r="AD613" s="94">
        <v>5.0509275156274702</v>
      </c>
      <c r="AE613" s="133"/>
      <c r="AF613" s="133"/>
      <c r="AG613" s="378"/>
      <c r="AH613" s="378"/>
      <c r="AI613" s="378"/>
      <c r="AJ613" s="382"/>
    </row>
    <row r="614" spans="1:36" x14ac:dyDescent="0.25">
      <c r="A614" s="130">
        <f t="shared" si="46"/>
        <v>2030</v>
      </c>
      <c r="B614" s="130">
        <f t="shared" si="47"/>
        <v>10</v>
      </c>
      <c r="C614" s="329">
        <v>3.2606510000000002</v>
      </c>
      <c r="D614" s="94"/>
      <c r="E614" s="133">
        <v>177.042334938881</v>
      </c>
      <c r="F614" s="133"/>
      <c r="G614" s="133">
        <v>10108.923750595201</v>
      </c>
      <c r="H614" s="133">
        <v>9600.9410396232106</v>
      </c>
      <c r="I614" s="133"/>
      <c r="J614" s="133">
        <v>1204798.6032493699</v>
      </c>
      <c r="K614" s="133">
        <v>55.290601311446203</v>
      </c>
      <c r="L614" s="94">
        <v>24390.49</v>
      </c>
      <c r="M614" s="94"/>
      <c r="N614" s="94">
        <v>486.66379999999998</v>
      </c>
      <c r="O614" s="330">
        <v>3.5143219999999999</v>
      </c>
      <c r="P614" s="133">
        <v>1354016.4792305599</v>
      </c>
      <c r="Q614" s="133"/>
      <c r="R614" s="378"/>
      <c r="T614" s="94">
        <v>171.436327926865</v>
      </c>
      <c r="U614" s="133">
        <v>625242.69277850306</v>
      </c>
      <c r="V614" s="133">
        <v>136.74545322157499</v>
      </c>
      <c r="W614" s="133">
        <v>324.49836826859303</v>
      </c>
      <c r="X614" s="133">
        <v>1238338.1619718501</v>
      </c>
      <c r="Y614" s="133">
        <v>9558.6774590451605</v>
      </c>
      <c r="Z614" s="94">
        <v>74374.047345477898</v>
      </c>
      <c r="AA614" s="94">
        <v>114.14977425737401</v>
      </c>
      <c r="AB614" s="94">
        <v>195.699152829512</v>
      </c>
      <c r="AC614" s="94">
        <v>76.540580000000006</v>
      </c>
      <c r="AD614" s="94">
        <v>5.04931567845491</v>
      </c>
      <c r="AE614" s="133"/>
      <c r="AF614" s="133"/>
      <c r="AG614" s="378"/>
      <c r="AH614" s="378"/>
      <c r="AI614" s="378"/>
      <c r="AJ614" s="382"/>
    </row>
    <row r="615" spans="1:36" x14ac:dyDescent="0.25">
      <c r="A615" s="130">
        <f t="shared" si="46"/>
        <v>2030</v>
      </c>
      <c r="B615" s="130">
        <f t="shared" si="47"/>
        <v>11</v>
      </c>
      <c r="C615" s="329">
        <v>3.26596532361964</v>
      </c>
      <c r="D615" s="94"/>
      <c r="E615" s="133">
        <v>176.633822224282</v>
      </c>
      <c r="F615" s="133"/>
      <c r="G615" s="133">
        <v>10120.266327736501</v>
      </c>
      <c r="H615" s="133">
        <v>9611.9647714622297</v>
      </c>
      <c r="I615" s="133"/>
      <c r="J615" s="133">
        <v>1207651.1457925099</v>
      </c>
      <c r="K615" s="133">
        <v>55.370842341783401</v>
      </c>
      <c r="L615" s="94">
        <v>24438.3549684756</v>
      </c>
      <c r="M615" s="94"/>
      <c r="N615" s="94">
        <v>487.52683855682898</v>
      </c>
      <c r="O615" s="330">
        <v>3.5190447840518302</v>
      </c>
      <c r="P615" s="133">
        <v>1357378.3604521099</v>
      </c>
      <c r="Q615" s="133"/>
      <c r="R615" s="378"/>
      <c r="T615" s="94">
        <v>170.972956386958</v>
      </c>
      <c r="U615" s="133">
        <v>627575.71554401994</v>
      </c>
      <c r="V615" s="133">
        <v>136.98361212202499</v>
      </c>
      <c r="W615" s="133">
        <v>325.005448694834</v>
      </c>
      <c r="X615" s="133">
        <v>1241198.4322508201</v>
      </c>
      <c r="Y615" s="133">
        <v>9562.92978007276</v>
      </c>
      <c r="Z615" s="94">
        <v>74585.303926163295</v>
      </c>
      <c r="AA615" s="94">
        <v>114.306716591277</v>
      </c>
      <c r="AB615" s="94">
        <v>196.26160849771199</v>
      </c>
      <c r="AC615" s="94">
        <v>76.549172718780198</v>
      </c>
      <c r="AD615" s="94">
        <v>5.0452285410458302</v>
      </c>
      <c r="AE615" s="133"/>
      <c r="AF615" s="133"/>
      <c r="AG615" s="378"/>
      <c r="AH615" s="378"/>
      <c r="AI615" s="378"/>
      <c r="AJ615" s="382"/>
    </row>
    <row r="616" spans="1:36" x14ac:dyDescent="0.25">
      <c r="A616" s="130">
        <f t="shared" si="46"/>
        <v>2030</v>
      </c>
      <c r="B616" s="130">
        <f t="shared" si="47"/>
        <v>12</v>
      </c>
      <c r="C616" s="329">
        <v>3.2711765471611298</v>
      </c>
      <c r="D616" s="94">
        <f>AVERAGE(C605:C616)</f>
        <v>3.2432214079240462</v>
      </c>
      <c r="E616" s="133">
        <v>176.19543746992699</v>
      </c>
      <c r="F616" s="133">
        <f>AVERAGE(E605:E616)</f>
        <v>175.96744285874374</v>
      </c>
      <c r="G616" s="133">
        <v>10131.0550463941</v>
      </c>
      <c r="H616" s="133">
        <v>9624.9415132487902</v>
      </c>
      <c r="I616" s="133">
        <f>AVERAGE(H605:H616)</f>
        <v>9574.2779622981598</v>
      </c>
      <c r="J616" s="133">
        <v>1210646.96570409</v>
      </c>
      <c r="K616" s="133">
        <v>55.4590786079197</v>
      </c>
      <c r="L616" s="94">
        <v>24486.2224304431</v>
      </c>
      <c r="M616" s="94">
        <f>AVERAGE(L605:L616)</f>
        <v>24238.394576048955</v>
      </c>
      <c r="N616" s="94">
        <v>495.344581454977</v>
      </c>
      <c r="O616" s="330">
        <v>3.5240552649611301</v>
      </c>
      <c r="P616" s="133">
        <v>1360898.3781874599</v>
      </c>
      <c r="Q616" s="133">
        <f>AVERAGE(P605:P616)</f>
        <v>1343935.2157519599</v>
      </c>
      <c r="R616" s="378">
        <f>AVERAGE(K605:K616)</f>
        <v>55.075297574301338</v>
      </c>
      <c r="T616" s="94">
        <v>170.48896742603799</v>
      </c>
      <c r="U616" s="133">
        <v>629907.05983066896</v>
      </c>
      <c r="V616" s="133">
        <v>137.217753823539</v>
      </c>
      <c r="W616" s="133">
        <v>325.47016396285602</v>
      </c>
      <c r="X616" s="133">
        <v>1243979.54542829</v>
      </c>
      <c r="Y616" s="133">
        <v>9564.99273184097</v>
      </c>
      <c r="Z616" s="94">
        <v>74774.888919687393</v>
      </c>
      <c r="AA616" s="94">
        <v>114.460570294582</v>
      </c>
      <c r="AB616" s="94">
        <v>196.80508311662899</v>
      </c>
      <c r="AC616" s="94">
        <v>76.557557567632401</v>
      </c>
      <c r="AD616" s="94">
        <v>5.0407463797943901</v>
      </c>
      <c r="AE616" s="133">
        <f>AVERAGE(AD605:AD616)</f>
        <v>5.0491858573967336</v>
      </c>
      <c r="AF616" s="133">
        <f>AVERAGE(X605:X616)</f>
        <v>1228367.4921918057</v>
      </c>
      <c r="AG616" s="378">
        <f>AVERAGE(O605:O616)</f>
        <v>3.5050501110663883</v>
      </c>
      <c r="AH616" s="378" t="e">
        <f>AVERAGE(S605:S616)</f>
        <v>#DIV/0!</v>
      </c>
      <c r="AI616" s="378">
        <f>AVERAGE(U605:U616)</f>
        <v>617426.95150501316</v>
      </c>
      <c r="AJ616" s="382">
        <f>AVERAGE(G605:G616)</f>
        <v>10067.549593655376</v>
      </c>
    </row>
    <row r="617" spans="1:36" x14ac:dyDescent="0.25">
      <c r="A617" s="130">
        <f>A605+1</f>
        <v>2031</v>
      </c>
      <c r="B617" s="130">
        <f>B605</f>
        <v>1</v>
      </c>
      <c r="C617" s="329">
        <v>3.2765770000000001</v>
      </c>
      <c r="D617" s="94"/>
      <c r="E617" s="133">
        <v>175.92983930323399</v>
      </c>
      <c r="F617" s="133"/>
      <c r="G617" s="133">
        <v>10142.4888172476</v>
      </c>
      <c r="H617" s="133">
        <v>9639.7009743777398</v>
      </c>
      <c r="I617" s="133"/>
      <c r="J617" s="133">
        <v>1213779.9808046799</v>
      </c>
      <c r="K617" s="133">
        <v>55.551014272711001</v>
      </c>
      <c r="L617" s="94">
        <v>24535.65</v>
      </c>
      <c r="M617" s="94"/>
      <c r="N617" s="94">
        <v>507.2124</v>
      </c>
      <c r="O617" s="330">
        <v>3.5288680000000001</v>
      </c>
      <c r="P617" s="133">
        <v>1364570.11245762</v>
      </c>
      <c r="Q617" s="133"/>
      <c r="R617" s="378"/>
      <c r="T617" s="94">
        <v>170.21131289406699</v>
      </c>
      <c r="U617" s="133">
        <v>632373.60273986298</v>
      </c>
      <c r="V617" s="133">
        <v>137.454597409928</v>
      </c>
      <c r="W617" s="133">
        <v>325.97606222702899</v>
      </c>
      <c r="X617" s="133">
        <v>1246978.8177441701</v>
      </c>
      <c r="Y617" s="133">
        <v>9567.0514927998192</v>
      </c>
      <c r="Z617" s="94">
        <v>74975.535567743194</v>
      </c>
      <c r="AA617" s="94">
        <v>114.620921550855</v>
      </c>
      <c r="AB617" s="94">
        <v>197.35556987218499</v>
      </c>
      <c r="AC617" s="94">
        <v>76.566329999999994</v>
      </c>
      <c r="AD617" s="94">
        <v>5.0381255287883402</v>
      </c>
      <c r="AE617" s="133"/>
      <c r="AF617" s="133"/>
      <c r="AG617" s="378"/>
      <c r="AH617" s="378"/>
      <c r="AI617" s="378"/>
      <c r="AJ617" s="382"/>
    </row>
    <row r="618" spans="1:36" x14ac:dyDescent="0.25">
      <c r="A618" s="130">
        <f t="shared" si="46"/>
        <v>2031</v>
      </c>
      <c r="B618" s="130">
        <f t="shared" si="47"/>
        <v>2</v>
      </c>
      <c r="C618" s="329">
        <v>3.28195324141929</v>
      </c>
      <c r="D618" s="94"/>
      <c r="E618" s="133">
        <v>176.00364236500101</v>
      </c>
      <c r="F618" s="133"/>
      <c r="G618" s="133">
        <v>10154.5331266909</v>
      </c>
      <c r="H618" s="133">
        <v>9654.8172371770306</v>
      </c>
      <c r="I618" s="133"/>
      <c r="J618" s="133">
        <v>1216786.5026253101</v>
      </c>
      <c r="K618" s="133">
        <v>55.6356758734197</v>
      </c>
      <c r="L618" s="94">
        <v>24583.786785977802</v>
      </c>
      <c r="M618" s="94"/>
      <c r="N618" s="94">
        <v>519.69091268382704</v>
      </c>
      <c r="O618" s="330">
        <v>3.5327467917669599</v>
      </c>
      <c r="P618" s="133">
        <v>1368084.7973344501</v>
      </c>
      <c r="Q618" s="133"/>
      <c r="R618" s="378"/>
      <c r="T618" s="94">
        <v>170.32619334381801</v>
      </c>
      <c r="U618" s="133">
        <v>634881.78640045505</v>
      </c>
      <c r="V618" s="133">
        <v>137.67998641422801</v>
      </c>
      <c r="W618" s="133">
        <v>326.54352056219</v>
      </c>
      <c r="X618" s="133">
        <v>1250175.9451764</v>
      </c>
      <c r="Y618" s="133">
        <v>9570.6608285409493</v>
      </c>
      <c r="Z618" s="94">
        <v>75195.896613991907</v>
      </c>
      <c r="AA618" s="94">
        <v>114.781767091497</v>
      </c>
      <c r="AB618" s="94">
        <v>197.88810653197501</v>
      </c>
      <c r="AC618" s="94">
        <v>76.575216846681002</v>
      </c>
      <c r="AD618" s="94">
        <v>5.0391735612155397</v>
      </c>
      <c r="AE618" s="133"/>
      <c r="AF618" s="133"/>
      <c r="AG618" s="378"/>
      <c r="AH618" s="378"/>
      <c r="AI618" s="378"/>
      <c r="AJ618" s="382"/>
    </row>
    <row r="619" spans="1:36" x14ac:dyDescent="0.25">
      <c r="A619" s="130">
        <f t="shared" si="46"/>
        <v>2031</v>
      </c>
      <c r="B619" s="130">
        <f t="shared" si="47"/>
        <v>3</v>
      </c>
      <c r="C619" s="329">
        <v>3.2868074174310502</v>
      </c>
      <c r="D619" s="94"/>
      <c r="E619" s="133">
        <v>176.201788417199</v>
      </c>
      <c r="F619" s="133"/>
      <c r="G619" s="133">
        <v>10165.656247872999</v>
      </c>
      <c r="H619" s="133">
        <v>9668.0448250567897</v>
      </c>
      <c r="I619" s="133"/>
      <c r="J619" s="133">
        <v>1219402.2848421701</v>
      </c>
      <c r="K619" s="133">
        <v>55.706697298842798</v>
      </c>
      <c r="L619" s="94">
        <v>24626.435294575502</v>
      </c>
      <c r="M619" s="94"/>
      <c r="N619" s="94">
        <v>529.55484100012904</v>
      </c>
      <c r="O619" s="330">
        <v>3.5358613596205499</v>
      </c>
      <c r="P619" s="133">
        <v>1371137.4652625499</v>
      </c>
      <c r="Q619" s="133"/>
      <c r="R619" s="378"/>
      <c r="T619" s="94">
        <v>170.587957456369</v>
      </c>
      <c r="U619" s="133">
        <v>637175.69887176203</v>
      </c>
      <c r="V619" s="133">
        <v>137.87755559743499</v>
      </c>
      <c r="W619" s="133">
        <v>327.07961055911301</v>
      </c>
      <c r="X619" s="133">
        <v>1253150.0765094</v>
      </c>
      <c r="Y619" s="133">
        <v>9575.1177156522099</v>
      </c>
      <c r="Z619" s="94">
        <v>75406.207990958894</v>
      </c>
      <c r="AA619" s="94">
        <v>114.92600815345401</v>
      </c>
      <c r="AB619" s="94">
        <v>198.36038768063</v>
      </c>
      <c r="AC619" s="94">
        <v>76.583238883553605</v>
      </c>
      <c r="AD619" s="94">
        <v>5.0414424744686199</v>
      </c>
      <c r="AE619" s="133"/>
      <c r="AF619" s="133"/>
      <c r="AG619" s="378"/>
      <c r="AH619" s="378"/>
      <c r="AI619" s="378"/>
      <c r="AJ619" s="382"/>
    </row>
    <row r="620" spans="1:36" x14ac:dyDescent="0.25">
      <c r="A620" s="130">
        <f t="shared" si="46"/>
        <v>2031</v>
      </c>
      <c r="B620" s="130">
        <f t="shared" si="47"/>
        <v>4</v>
      </c>
      <c r="C620" s="329">
        <v>3.2922159999999998</v>
      </c>
      <c r="D620" s="94"/>
      <c r="E620" s="133">
        <v>176.30677356847801</v>
      </c>
      <c r="F620" s="133"/>
      <c r="G620" s="133">
        <v>10177.772275425301</v>
      </c>
      <c r="H620" s="133">
        <v>9681.4423530361601</v>
      </c>
      <c r="I620" s="133"/>
      <c r="J620" s="133">
        <v>1222240.3204010001</v>
      </c>
      <c r="K620" s="133">
        <v>55.7823778995186</v>
      </c>
      <c r="L620" s="94">
        <v>24673.43</v>
      </c>
      <c r="M620" s="94"/>
      <c r="N620" s="94">
        <v>537.00840000000005</v>
      </c>
      <c r="O620" s="330">
        <v>3.5395940000000001</v>
      </c>
      <c r="P620" s="133">
        <v>1374447.24198183</v>
      </c>
      <c r="Q620" s="133"/>
      <c r="R620" s="378"/>
      <c r="T620" s="94">
        <v>170.76173514082399</v>
      </c>
      <c r="U620" s="133">
        <v>639740.73344162095</v>
      </c>
      <c r="V620" s="133">
        <v>138.096523926744</v>
      </c>
      <c r="W620" s="133">
        <v>327.64958478700902</v>
      </c>
      <c r="X620" s="133">
        <v>1256404.6047972101</v>
      </c>
      <c r="Y620" s="133">
        <v>9580.7923279123006</v>
      </c>
      <c r="Z620" s="94">
        <v>75639.998026037996</v>
      </c>
      <c r="AA620" s="94">
        <v>115.082727987577</v>
      </c>
      <c r="AB620" s="94">
        <v>198.88460485899901</v>
      </c>
      <c r="AC620" s="94">
        <v>76.591970000000003</v>
      </c>
      <c r="AD620" s="94">
        <v>5.0424662828036801</v>
      </c>
      <c r="AE620" s="133"/>
      <c r="AF620" s="133"/>
      <c r="AG620" s="378"/>
      <c r="AH620" s="378"/>
      <c r="AI620" s="378"/>
      <c r="AJ620" s="382"/>
    </row>
    <row r="621" spans="1:36" x14ac:dyDescent="0.25">
      <c r="A621" s="130">
        <f t="shared" si="46"/>
        <v>2031</v>
      </c>
      <c r="B621" s="130">
        <f t="shared" si="47"/>
        <v>5</v>
      </c>
      <c r="C621" s="329">
        <v>3.29750633660883</v>
      </c>
      <c r="D621" s="94"/>
      <c r="E621" s="133">
        <v>176.10094706357199</v>
      </c>
      <c r="F621" s="133"/>
      <c r="G621" s="133">
        <v>10188.976441819699</v>
      </c>
      <c r="H621" s="133">
        <v>9692.5667918976997</v>
      </c>
      <c r="I621" s="133"/>
      <c r="J621" s="133">
        <v>1224960.4919377</v>
      </c>
      <c r="K621" s="133">
        <v>55.854748881286397</v>
      </c>
      <c r="L621" s="94">
        <v>24719.1039483479</v>
      </c>
      <c r="M621" s="94"/>
      <c r="N621" s="94">
        <v>539.17567657381301</v>
      </c>
      <c r="O621" s="330">
        <v>3.5439995766694299</v>
      </c>
      <c r="P621" s="133">
        <v>1377622.86290787</v>
      </c>
      <c r="Q621" s="133"/>
      <c r="R621" s="378"/>
      <c r="T621" s="94">
        <v>170.59809526557299</v>
      </c>
      <c r="U621" s="133">
        <v>642238.392497872</v>
      </c>
      <c r="V621" s="133">
        <v>138.31352930898299</v>
      </c>
      <c r="W621" s="133">
        <v>328.14440427332403</v>
      </c>
      <c r="X621" s="133">
        <v>1259408.07681656</v>
      </c>
      <c r="Y621" s="133">
        <v>9586.5179575776201</v>
      </c>
      <c r="Z621" s="94">
        <v>75858.621051848095</v>
      </c>
      <c r="AA621" s="94">
        <v>115.230022677232</v>
      </c>
      <c r="AB621" s="94">
        <v>199.40152349077499</v>
      </c>
      <c r="AC621" s="94">
        <v>76.600167695672695</v>
      </c>
      <c r="AD621" s="94">
        <v>5.0400045820741797</v>
      </c>
      <c r="AE621" s="133"/>
      <c r="AF621" s="133"/>
      <c r="AG621" s="378"/>
      <c r="AH621" s="378"/>
      <c r="AI621" s="378"/>
      <c r="AJ621" s="382"/>
    </row>
    <row r="622" spans="1:36" x14ac:dyDescent="0.25">
      <c r="A622" s="130">
        <f t="shared" si="46"/>
        <v>2031</v>
      </c>
      <c r="B622" s="130">
        <f t="shared" si="47"/>
        <v>6</v>
      </c>
      <c r="C622" s="329">
        <v>3.3029946132129999</v>
      </c>
      <c r="D622" s="94"/>
      <c r="E622" s="133">
        <v>175.63890447984301</v>
      </c>
      <c r="F622" s="133"/>
      <c r="G622" s="133">
        <v>10200.2800525886</v>
      </c>
      <c r="H622" s="133">
        <v>9702.2728913645205</v>
      </c>
      <c r="I622" s="133"/>
      <c r="J622" s="133">
        <v>1227691.79550813</v>
      </c>
      <c r="K622" s="133">
        <v>55.926741011940898</v>
      </c>
      <c r="L622" s="94">
        <v>24765.797744047301</v>
      </c>
      <c r="M622" s="94"/>
      <c r="N622" s="94">
        <v>535.85220352423005</v>
      </c>
      <c r="O622" s="330">
        <v>3.5490672775559902</v>
      </c>
      <c r="P622" s="133">
        <v>1380828.92385542</v>
      </c>
      <c r="Q622" s="133"/>
      <c r="R622" s="378"/>
      <c r="T622" s="94">
        <v>170.16401375174499</v>
      </c>
      <c r="U622" s="133">
        <v>644807.86252438603</v>
      </c>
      <c r="V622" s="133">
        <v>138.53995027493801</v>
      </c>
      <c r="W622" s="133">
        <v>328.62950512054601</v>
      </c>
      <c r="X622" s="133">
        <v>1262351.1635696399</v>
      </c>
      <c r="Y622" s="133">
        <v>9592.4434823234897</v>
      </c>
      <c r="Z622" s="94">
        <v>76079.650898470602</v>
      </c>
      <c r="AA622" s="94">
        <v>115.377992413082</v>
      </c>
      <c r="AB622" s="94">
        <v>199.94335650094101</v>
      </c>
      <c r="AC622" s="94">
        <v>76.608451098374204</v>
      </c>
      <c r="AD622" s="94">
        <v>5.0358863093172701</v>
      </c>
      <c r="AE622" s="133"/>
      <c r="AF622" s="133"/>
      <c r="AG622" s="378"/>
      <c r="AH622" s="378"/>
      <c r="AI622" s="378"/>
      <c r="AJ622" s="382"/>
    </row>
    <row r="623" spans="1:36" x14ac:dyDescent="0.25">
      <c r="A623" s="130">
        <f t="shared" si="46"/>
        <v>2031</v>
      </c>
      <c r="B623" s="130">
        <f t="shared" si="47"/>
        <v>7</v>
      </c>
      <c r="C623" s="329">
        <v>3.3082769999999999</v>
      </c>
      <c r="D623" s="94"/>
      <c r="E623" s="133">
        <v>175.083702808851</v>
      </c>
      <c r="F623" s="133"/>
      <c r="G623" s="133">
        <v>10211.357307624099</v>
      </c>
      <c r="H623" s="133">
        <v>9710.2272878120002</v>
      </c>
      <c r="I623" s="133"/>
      <c r="J623" s="133">
        <v>1230186.5873285499</v>
      </c>
      <c r="K623" s="133">
        <v>55.990878178314198</v>
      </c>
      <c r="L623" s="94">
        <v>24809.54</v>
      </c>
      <c r="M623" s="94"/>
      <c r="N623" s="94">
        <v>527.24850000000004</v>
      </c>
      <c r="O623" s="330">
        <v>3.5539689999999999</v>
      </c>
      <c r="P623" s="133">
        <v>1383790.58376633</v>
      </c>
      <c r="Q623" s="133"/>
      <c r="R623" s="378"/>
      <c r="T623" s="94">
        <v>169.63827435616599</v>
      </c>
      <c r="U623" s="133">
        <v>647253.09923391801</v>
      </c>
      <c r="V623" s="133">
        <v>138.75617307955</v>
      </c>
      <c r="W623" s="133">
        <v>329.12144129773799</v>
      </c>
      <c r="X623" s="133">
        <v>1265060.9398592</v>
      </c>
      <c r="Y623" s="133">
        <v>9598.0399463564008</v>
      </c>
      <c r="Z623" s="94">
        <v>76294.703293252896</v>
      </c>
      <c r="AA623" s="94">
        <v>115.517796389962</v>
      </c>
      <c r="AB623" s="94">
        <v>200.470253162136</v>
      </c>
      <c r="AC623" s="94">
        <v>76.616399999999999</v>
      </c>
      <c r="AD623" s="94">
        <v>5.0332962470040599</v>
      </c>
      <c r="AE623" s="133"/>
      <c r="AF623" s="133"/>
      <c r="AG623" s="378"/>
      <c r="AH623" s="378"/>
      <c r="AI623" s="378"/>
      <c r="AJ623" s="382"/>
    </row>
    <row r="624" spans="1:36" x14ac:dyDescent="0.25">
      <c r="A624" s="130">
        <f t="shared" si="46"/>
        <v>2031</v>
      </c>
      <c r="B624" s="130">
        <f t="shared" si="47"/>
        <v>8</v>
      </c>
      <c r="C624" s="329">
        <v>3.3136694331840499</v>
      </c>
      <c r="D624" s="94"/>
      <c r="E624" s="133">
        <v>174.50915840101399</v>
      </c>
      <c r="F624" s="133"/>
      <c r="G624" s="133">
        <v>10223.2317859585</v>
      </c>
      <c r="H624" s="133">
        <v>9717.6032306090092</v>
      </c>
      <c r="I624" s="133"/>
      <c r="J624" s="133">
        <v>1232600.51626661</v>
      </c>
      <c r="K624" s="133">
        <v>56.050769591044499</v>
      </c>
      <c r="L624" s="94">
        <v>24852.796030816098</v>
      </c>
      <c r="M624" s="94"/>
      <c r="N624" s="94">
        <v>513.70699182634905</v>
      </c>
      <c r="O624" s="330">
        <v>3.5586490460574498</v>
      </c>
      <c r="P624" s="133">
        <v>1386690.94045685</v>
      </c>
      <c r="Q624" s="133"/>
      <c r="R624" s="378"/>
      <c r="T624" s="94">
        <v>169.109826272596</v>
      </c>
      <c r="U624" s="133">
        <v>649719.75570897397</v>
      </c>
      <c r="V624" s="133">
        <v>138.97346545559699</v>
      </c>
      <c r="W624" s="133">
        <v>329.68582575098498</v>
      </c>
      <c r="X624" s="133">
        <v>1267758.5967627901</v>
      </c>
      <c r="Y624" s="133">
        <v>9603.4806972333208</v>
      </c>
      <c r="Z624" s="94">
        <v>76521.921751411297</v>
      </c>
      <c r="AA624" s="94">
        <v>115.660334454229</v>
      </c>
      <c r="AB624" s="94">
        <v>201.01282343782</v>
      </c>
      <c r="AC624" s="94">
        <v>76.624668548912894</v>
      </c>
      <c r="AD624" s="94">
        <v>5.0340734425279798</v>
      </c>
      <c r="AE624" s="133"/>
      <c r="AF624" s="133"/>
      <c r="AG624" s="378"/>
      <c r="AH624" s="378"/>
      <c r="AI624" s="378"/>
      <c r="AJ624" s="382"/>
    </row>
    <row r="625" spans="1:36" x14ac:dyDescent="0.25">
      <c r="A625" s="130">
        <f t="shared" si="46"/>
        <v>2031</v>
      </c>
      <c r="B625" s="130">
        <f t="shared" si="47"/>
        <v>9</v>
      </c>
      <c r="C625" s="329">
        <v>3.3190204084229298</v>
      </c>
      <c r="D625" s="94"/>
      <c r="E625" s="133">
        <v>173.933850558882</v>
      </c>
      <c r="F625" s="133"/>
      <c r="G625" s="133">
        <v>10235.2899028431</v>
      </c>
      <c r="H625" s="133">
        <v>9726.1123238461096</v>
      </c>
      <c r="I625" s="133"/>
      <c r="J625" s="133">
        <v>1235090.6001998901</v>
      </c>
      <c r="K625" s="133">
        <v>56.112585611318103</v>
      </c>
      <c r="L625" s="94">
        <v>24895.803197085999</v>
      </c>
      <c r="M625" s="94"/>
      <c r="N625" s="94">
        <v>500.019393996644</v>
      </c>
      <c r="O625" s="330">
        <v>3.5631086202522799</v>
      </c>
      <c r="P625" s="133">
        <v>1389638.9724659901</v>
      </c>
      <c r="Q625" s="133"/>
      <c r="R625" s="378"/>
      <c r="T625" s="94">
        <v>168.58949484385599</v>
      </c>
      <c r="U625" s="133">
        <v>652164.27264504903</v>
      </c>
      <c r="V625" s="133">
        <v>139.18958247764601</v>
      </c>
      <c r="W625" s="133">
        <v>330.272409733372</v>
      </c>
      <c r="X625" s="133">
        <v>1270483.90603442</v>
      </c>
      <c r="Y625" s="133">
        <v>9608.1859484593097</v>
      </c>
      <c r="Z625" s="94">
        <v>76748.838902609306</v>
      </c>
      <c r="AA625" s="94">
        <v>115.805862427363</v>
      </c>
      <c r="AB625" s="94">
        <v>201.55124696255501</v>
      </c>
      <c r="AC625" s="94">
        <v>76.633138426905802</v>
      </c>
      <c r="AD625" s="94">
        <v>5.0362882944368996</v>
      </c>
      <c r="AE625" s="133"/>
      <c r="AF625" s="133"/>
      <c r="AG625" s="378"/>
      <c r="AH625" s="378"/>
      <c r="AI625" s="378"/>
      <c r="AJ625" s="382"/>
    </row>
    <row r="626" spans="1:36" x14ac:dyDescent="0.25">
      <c r="A626" s="130">
        <f t="shared" si="46"/>
        <v>2031</v>
      </c>
      <c r="B626" s="130">
        <f t="shared" si="47"/>
        <v>10</v>
      </c>
      <c r="C626" s="329">
        <v>3.324198</v>
      </c>
      <c r="D626" s="94"/>
      <c r="E626" s="133">
        <v>173.35074175896699</v>
      </c>
      <c r="F626" s="133"/>
      <c r="G626" s="133">
        <v>10246.770948051701</v>
      </c>
      <c r="H626" s="133">
        <v>9737.6265959407101</v>
      </c>
      <c r="I626" s="133"/>
      <c r="J626" s="133">
        <v>1237862.0705758301</v>
      </c>
      <c r="K626" s="133">
        <v>56.184326988298601</v>
      </c>
      <c r="L626" s="94">
        <v>24939.33</v>
      </c>
      <c r="M626" s="94"/>
      <c r="N626" s="94">
        <v>491.83</v>
      </c>
      <c r="O626" s="330">
        <v>3.5675050000000001</v>
      </c>
      <c r="P626" s="133">
        <v>1392788.93613115</v>
      </c>
      <c r="Q626" s="133"/>
      <c r="R626" s="378"/>
      <c r="T626" s="94">
        <v>168.05668862765501</v>
      </c>
      <c r="U626" s="133">
        <v>654558.85039602895</v>
      </c>
      <c r="V626" s="133">
        <v>139.40431708064</v>
      </c>
      <c r="W626" s="133">
        <v>330.812539933511</v>
      </c>
      <c r="X626" s="133">
        <v>1273293.7916876499</v>
      </c>
      <c r="Y626" s="133">
        <v>9611.6278788048403</v>
      </c>
      <c r="Z626" s="94">
        <v>76960.912773796095</v>
      </c>
      <c r="AA626" s="94">
        <v>115.955016942802</v>
      </c>
      <c r="AB626" s="94">
        <v>202.06677425989099</v>
      </c>
      <c r="AC626" s="94">
        <v>76.641670000000005</v>
      </c>
      <c r="AD626" s="94">
        <v>5.0368866030793296</v>
      </c>
      <c r="AE626" s="133"/>
      <c r="AF626" s="133"/>
      <c r="AG626" s="378"/>
      <c r="AH626" s="378"/>
      <c r="AI626" s="378"/>
      <c r="AJ626" s="382"/>
    </row>
    <row r="627" spans="1:36" x14ac:dyDescent="0.25">
      <c r="A627" s="130">
        <f t="shared" si="46"/>
        <v>2031</v>
      </c>
      <c r="B627" s="130">
        <f t="shared" si="47"/>
        <v>11</v>
      </c>
      <c r="C627" s="329">
        <v>3.3295783830217101</v>
      </c>
      <c r="D627" s="94"/>
      <c r="E627" s="133">
        <v>172.720579992697</v>
      </c>
      <c r="F627" s="133"/>
      <c r="G627" s="133">
        <v>10258.2054577119</v>
      </c>
      <c r="H627" s="133">
        <v>9754.3013312571293</v>
      </c>
      <c r="I627" s="133"/>
      <c r="J627" s="133">
        <v>1241284.95258636</v>
      </c>
      <c r="K627" s="133">
        <v>56.277464165098301</v>
      </c>
      <c r="L627" s="94">
        <v>24987.749253075399</v>
      </c>
      <c r="M627" s="94"/>
      <c r="N627" s="94">
        <v>492.47022244376097</v>
      </c>
      <c r="O627" s="330">
        <v>3.57234405287873</v>
      </c>
      <c r="P627" s="133">
        <v>1396518.49806583</v>
      </c>
      <c r="Q627" s="133"/>
      <c r="R627" s="378"/>
      <c r="T627" s="94">
        <v>167.469432499427</v>
      </c>
      <c r="U627" s="133">
        <v>657099.61920956406</v>
      </c>
      <c r="V627" s="133">
        <v>139.63655342570499</v>
      </c>
      <c r="W627" s="133">
        <v>331.30936333471601</v>
      </c>
      <c r="X627" s="133">
        <v>1276484.5846144101</v>
      </c>
      <c r="Y627" s="133">
        <v>9613.9201177897703</v>
      </c>
      <c r="Z627" s="94">
        <v>77168.1959022542</v>
      </c>
      <c r="AA627" s="94">
        <v>116.12117862383499</v>
      </c>
      <c r="AB627" s="94">
        <v>202.59321878469501</v>
      </c>
      <c r="AC627" s="94">
        <v>76.650929594068799</v>
      </c>
      <c r="AD627" s="94">
        <v>5.0338334415532104</v>
      </c>
      <c r="AE627" s="133"/>
      <c r="AF627" s="133"/>
      <c r="AG627" s="378"/>
      <c r="AH627" s="378"/>
      <c r="AI627" s="378"/>
      <c r="AJ627" s="382"/>
    </row>
    <row r="628" spans="1:36" x14ac:dyDescent="0.25">
      <c r="A628" s="130">
        <f t="shared" si="46"/>
        <v>2031</v>
      </c>
      <c r="B628" s="130">
        <f t="shared" si="47"/>
        <v>12</v>
      </c>
      <c r="C628" s="329">
        <v>3.33481061303219</v>
      </c>
      <c r="D628" s="94">
        <f>AVERAGE(C617:C628)</f>
        <v>3.3056340371944208</v>
      </c>
      <c r="E628" s="133">
        <v>172.18095059768299</v>
      </c>
      <c r="F628" s="133">
        <f>AVERAGE(E617:E628)</f>
        <v>174.83007327628505</v>
      </c>
      <c r="G628" s="133">
        <v>10269.153268874299</v>
      </c>
      <c r="H628" s="133">
        <v>9773.0857814898409</v>
      </c>
      <c r="I628" s="133">
        <f>AVERAGE(H617:H628)</f>
        <v>9704.8168019887289</v>
      </c>
      <c r="J628" s="133">
        <v>1244892.4995601799</v>
      </c>
      <c r="K628" s="133">
        <v>56.378469959393499</v>
      </c>
      <c r="L628" s="94">
        <v>25036.571468588001</v>
      </c>
      <c r="M628" s="94">
        <f>AVERAGE(L617:L628)</f>
        <v>24785.499476876168</v>
      </c>
      <c r="N628" s="94">
        <v>500.05201406540198</v>
      </c>
      <c r="O628" s="330">
        <v>3.5771912255753899</v>
      </c>
      <c r="P628" s="133">
        <v>1400403.3856007201</v>
      </c>
      <c r="Q628" s="133">
        <f>AVERAGE(P617:P628)</f>
        <v>1382210.2266905508</v>
      </c>
      <c r="R628" s="378">
        <f>AVERAGE(K617:K628)</f>
        <v>55.954312477598876</v>
      </c>
      <c r="T628" s="94">
        <v>166.977808471488</v>
      </c>
      <c r="U628" s="133">
        <v>659601.05670662306</v>
      </c>
      <c r="V628" s="133">
        <v>139.866875086672</v>
      </c>
      <c r="W628" s="133">
        <v>331.76431918898101</v>
      </c>
      <c r="X628" s="133">
        <v>1279798.1572149999</v>
      </c>
      <c r="Y628" s="133">
        <v>9615.9558104838397</v>
      </c>
      <c r="Z628" s="94">
        <v>77366.044143775303</v>
      </c>
      <c r="AA628" s="94">
        <v>116.288645874907</v>
      </c>
      <c r="AB628" s="94">
        <v>203.10009874008699</v>
      </c>
      <c r="AC628" s="94">
        <v>76.660225219748995</v>
      </c>
      <c r="AD628" s="94">
        <v>5.0288285905351904</v>
      </c>
      <c r="AE628" s="133">
        <f>AVERAGE(AD617:AD628)</f>
        <v>5.0366921131503588</v>
      </c>
      <c r="AF628" s="133">
        <f>AVERAGE(X617:X628)</f>
        <v>1263445.7217322374</v>
      </c>
      <c r="AG628" s="378">
        <f>AVERAGE(O617:O628)</f>
        <v>3.5519086625313983</v>
      </c>
      <c r="AH628" s="378" t="e">
        <f>AVERAGE(S617:S628)</f>
        <v>#DIV/0!</v>
      </c>
      <c r="AI628" s="378">
        <f>AVERAGE(U617:U628)</f>
        <v>645967.89419800963</v>
      </c>
      <c r="AJ628" s="382">
        <f>AVERAGE(G617:G628)</f>
        <v>10206.142969392391</v>
      </c>
    </row>
    <row r="629" spans="1:36" x14ac:dyDescent="0.25">
      <c r="A629" s="130">
        <f>A617+1</f>
        <v>2032</v>
      </c>
      <c r="B629" s="130">
        <f>B617</f>
        <v>1</v>
      </c>
      <c r="C629" s="329">
        <v>3.3402310000000002</v>
      </c>
      <c r="D629" s="94"/>
      <c r="E629" s="133">
        <v>171.82185982042901</v>
      </c>
      <c r="F629" s="133"/>
      <c r="G629" s="133">
        <v>10280.7878045379</v>
      </c>
      <c r="H629" s="133">
        <v>9792.3297231754204</v>
      </c>
      <c r="I629" s="133"/>
      <c r="J629" s="133">
        <v>1248560.76855344</v>
      </c>
      <c r="K629" s="133">
        <v>56.4826869570471</v>
      </c>
      <c r="L629" s="94">
        <v>25086.92</v>
      </c>
      <c r="M629" s="94"/>
      <c r="N629" s="94">
        <v>511.73930000000001</v>
      </c>
      <c r="O629" s="330">
        <v>3.5821589999999999</v>
      </c>
      <c r="P629" s="133">
        <v>1404423.2849103799</v>
      </c>
      <c r="Q629" s="133"/>
      <c r="R629" s="378"/>
      <c r="T629" s="94">
        <v>166.69632652893</v>
      </c>
      <c r="U629" s="133">
        <v>662192.99427341297</v>
      </c>
      <c r="V629" s="133">
        <v>140.103767692406</v>
      </c>
      <c r="W629" s="133">
        <v>332.259229251124</v>
      </c>
      <c r="X629" s="133">
        <v>1283361.0159737</v>
      </c>
      <c r="Y629" s="133">
        <v>9619.2509037945492</v>
      </c>
      <c r="Z629" s="94">
        <v>77579.978010958002</v>
      </c>
      <c r="AA629" s="94">
        <v>116.461277442319</v>
      </c>
      <c r="AB629" s="94">
        <v>203.62586391223499</v>
      </c>
      <c r="AC629" s="94">
        <v>76.670029999999997</v>
      </c>
      <c r="AD629" s="94">
        <v>5.0239948141002202</v>
      </c>
      <c r="AE629" s="133"/>
      <c r="AF629" s="133"/>
      <c r="AG629" s="378"/>
      <c r="AH629" s="378"/>
      <c r="AI629" s="378"/>
      <c r="AJ629" s="382"/>
    </row>
    <row r="630" spans="1:36" x14ac:dyDescent="0.25">
      <c r="A630" s="130">
        <f t="shared" ref="A630:A652" si="48">A618+1</f>
        <v>2032</v>
      </c>
      <c r="B630" s="130">
        <f t="shared" ref="B630:B652" si="49">B618</f>
        <v>2</v>
      </c>
      <c r="C630" s="329">
        <v>3.3456613928498702</v>
      </c>
      <c r="D630" s="94"/>
      <c r="E630" s="133">
        <v>171.73082207911401</v>
      </c>
      <c r="F630" s="133"/>
      <c r="G630" s="133">
        <v>10293.040310795601</v>
      </c>
      <c r="H630" s="133">
        <v>9809.0682742821991</v>
      </c>
      <c r="I630" s="133"/>
      <c r="J630" s="133">
        <v>1251884.7872583501</v>
      </c>
      <c r="K630" s="133">
        <v>56.577608401233</v>
      </c>
      <c r="L630" s="94">
        <v>25135.5603971811</v>
      </c>
      <c r="M630" s="94"/>
      <c r="N630" s="94">
        <v>524.17371760342201</v>
      </c>
      <c r="O630" s="330">
        <v>3.5869817920261098</v>
      </c>
      <c r="P630" s="133">
        <v>1408224.3149377799</v>
      </c>
      <c r="Q630" s="133"/>
      <c r="R630" s="378"/>
      <c r="T630" s="94">
        <v>166.723249283298</v>
      </c>
      <c r="U630" s="133">
        <v>664772.19249138399</v>
      </c>
      <c r="V630" s="133">
        <v>140.334235025526</v>
      </c>
      <c r="W630" s="133">
        <v>332.81467544701201</v>
      </c>
      <c r="X630" s="133">
        <v>1286964.80082911</v>
      </c>
      <c r="Y630" s="133">
        <v>9624.6874673891598</v>
      </c>
      <c r="Z630" s="94">
        <v>77811.384140924405</v>
      </c>
      <c r="AA630" s="94">
        <v>116.627945919411</v>
      </c>
      <c r="AB630" s="94">
        <v>204.15737612933401</v>
      </c>
      <c r="AC630" s="94">
        <v>76.679910497836005</v>
      </c>
      <c r="AD630" s="94">
        <v>5.0214710106562004</v>
      </c>
      <c r="AE630" s="133"/>
      <c r="AF630" s="133"/>
      <c r="AG630" s="378"/>
      <c r="AH630" s="378"/>
      <c r="AI630" s="378"/>
      <c r="AJ630" s="382"/>
    </row>
    <row r="631" spans="1:36" x14ac:dyDescent="0.25">
      <c r="A631" s="130">
        <f t="shared" si="48"/>
        <v>2032</v>
      </c>
      <c r="B631" s="130">
        <f t="shared" si="49"/>
        <v>3</v>
      </c>
      <c r="C631" s="329">
        <v>3.35077766231786</v>
      </c>
      <c r="D631" s="94"/>
      <c r="E631" s="133">
        <v>171.730581059987</v>
      </c>
      <c r="F631" s="133"/>
      <c r="G631" s="133">
        <v>10304.7601955024</v>
      </c>
      <c r="H631" s="133">
        <v>9822.5250662602994</v>
      </c>
      <c r="I631" s="133"/>
      <c r="J631" s="133">
        <v>1254733.2175511899</v>
      </c>
      <c r="K631" s="133">
        <v>56.658385001412597</v>
      </c>
      <c r="L631" s="94">
        <v>25180.0503060503</v>
      </c>
      <c r="M631" s="94"/>
      <c r="N631" s="94">
        <v>534.444276047117</v>
      </c>
      <c r="O631" s="330">
        <v>3.59165894139133</v>
      </c>
      <c r="P631" s="133">
        <v>1411589.7447410901</v>
      </c>
      <c r="Q631" s="133"/>
      <c r="R631" s="378"/>
      <c r="T631" s="94">
        <v>166.84622474774301</v>
      </c>
      <c r="U631" s="133">
        <v>667217.2871515</v>
      </c>
      <c r="V631" s="133">
        <v>140.54517776089099</v>
      </c>
      <c r="W631" s="133">
        <v>333.36101280155202</v>
      </c>
      <c r="X631" s="133">
        <v>1290268.53055972</v>
      </c>
      <c r="Y631" s="133">
        <v>9630.8847347714891</v>
      </c>
      <c r="Z631" s="94">
        <v>78034.145706344105</v>
      </c>
      <c r="AA631" s="94">
        <v>116.780135853077</v>
      </c>
      <c r="AB631" s="94">
        <v>204.65959024694001</v>
      </c>
      <c r="AC631" s="94">
        <v>76.689186302015699</v>
      </c>
      <c r="AD631" s="94">
        <v>5.0210991156923797</v>
      </c>
      <c r="AE631" s="133"/>
      <c r="AF631" s="133"/>
      <c r="AG631" s="378"/>
      <c r="AH631" s="378"/>
      <c r="AI631" s="378"/>
      <c r="AJ631" s="382"/>
    </row>
    <row r="632" spans="1:36" x14ac:dyDescent="0.25">
      <c r="A632" s="130">
        <f t="shared" si="48"/>
        <v>2032</v>
      </c>
      <c r="B632" s="130">
        <f t="shared" si="49"/>
        <v>4</v>
      </c>
      <c r="C632" s="329">
        <v>3.3563230000000002</v>
      </c>
      <c r="D632" s="94"/>
      <c r="E632" s="133">
        <v>171.592695615146</v>
      </c>
      <c r="F632" s="133"/>
      <c r="G632" s="133">
        <v>10317.086821446301</v>
      </c>
      <c r="H632" s="133">
        <v>9835.2213664978008</v>
      </c>
      <c r="I632" s="133"/>
      <c r="J632" s="133">
        <v>1257636.8266270999</v>
      </c>
      <c r="K632" s="133">
        <v>56.738941812195797</v>
      </c>
      <c r="L632" s="94">
        <v>25227.64</v>
      </c>
      <c r="M632" s="94"/>
      <c r="N632" s="94">
        <v>542.00919999999996</v>
      </c>
      <c r="O632" s="330">
        <v>3.5972599999999999</v>
      </c>
      <c r="P632" s="133">
        <v>1415049.5723482801</v>
      </c>
      <c r="Q632" s="133"/>
      <c r="R632" s="378"/>
      <c r="T632" s="94">
        <v>166.81906246436199</v>
      </c>
      <c r="U632" s="133">
        <v>669929.37991722499</v>
      </c>
      <c r="V632" s="133">
        <v>140.76855947035</v>
      </c>
      <c r="W632" s="133">
        <v>333.927137908845</v>
      </c>
      <c r="X632" s="133">
        <v>1293611.97339641</v>
      </c>
      <c r="Y632" s="133">
        <v>9637.3559850227502</v>
      </c>
      <c r="Z632" s="94">
        <v>78264.243154749507</v>
      </c>
      <c r="AA632" s="94">
        <v>116.94245331742501</v>
      </c>
      <c r="AB632" s="94">
        <v>205.200576494676</v>
      </c>
      <c r="AC632" s="94">
        <v>76.699119999999994</v>
      </c>
      <c r="AD632" s="94">
        <v>5.0222055787268598</v>
      </c>
      <c r="AE632" s="133"/>
      <c r="AF632" s="133"/>
      <c r="AG632" s="378"/>
      <c r="AH632" s="378"/>
      <c r="AI632" s="378"/>
      <c r="AJ632" s="382"/>
    </row>
    <row r="633" spans="1:36" x14ac:dyDescent="0.25">
      <c r="A633" s="130">
        <f t="shared" si="48"/>
        <v>2032</v>
      </c>
      <c r="B633" s="130">
        <f t="shared" si="49"/>
        <v>5</v>
      </c>
      <c r="C633" s="329">
        <v>3.3617841475029899</v>
      </c>
      <c r="D633" s="94"/>
      <c r="E633" s="133">
        <v>171.16920338348399</v>
      </c>
      <c r="F633" s="133"/>
      <c r="G633" s="133">
        <v>10328.4992226295</v>
      </c>
      <c r="H633" s="133">
        <v>9846.3497073463295</v>
      </c>
      <c r="I633" s="133"/>
      <c r="J633" s="133">
        <v>1260408.37002279</v>
      </c>
      <c r="K633" s="133">
        <v>56.813237221963</v>
      </c>
      <c r="L633" s="94">
        <v>25274.5030219125</v>
      </c>
      <c r="M633" s="94"/>
      <c r="N633" s="94">
        <v>544.36468578920994</v>
      </c>
      <c r="O633" s="330">
        <v>3.6035223262758298</v>
      </c>
      <c r="P633" s="133">
        <v>1418309.6851478601</v>
      </c>
      <c r="Q633" s="133"/>
      <c r="R633" s="378"/>
      <c r="T633" s="94">
        <v>166.45732815392699</v>
      </c>
      <c r="U633" s="133">
        <v>672679.18014437205</v>
      </c>
      <c r="V633" s="133">
        <v>140.98496473117899</v>
      </c>
      <c r="W633" s="133">
        <v>334.42699316961</v>
      </c>
      <c r="X633" s="133">
        <v>1296586.3505792699</v>
      </c>
      <c r="Y633" s="133">
        <v>9642.5303128359992</v>
      </c>
      <c r="Z633" s="94">
        <v>78469.055826144293</v>
      </c>
      <c r="AA633" s="94">
        <v>117.10203769531201</v>
      </c>
      <c r="AB633" s="94">
        <v>205.72711386981001</v>
      </c>
      <c r="AC633" s="94">
        <v>76.708751533336994</v>
      </c>
      <c r="AD633" s="94">
        <v>5.0241251267052904</v>
      </c>
      <c r="AE633" s="133"/>
      <c r="AF633" s="133"/>
      <c r="AG633" s="378"/>
      <c r="AH633" s="378"/>
      <c r="AI633" s="378"/>
      <c r="AJ633" s="382"/>
    </row>
    <row r="634" spans="1:36" x14ac:dyDescent="0.25">
      <c r="A634" s="130">
        <f t="shared" si="48"/>
        <v>2032</v>
      </c>
      <c r="B634" s="130">
        <f t="shared" si="49"/>
        <v>6</v>
      </c>
      <c r="C634" s="329">
        <v>3.3674740654552999</v>
      </c>
      <c r="D634" s="94"/>
      <c r="E634" s="133">
        <v>170.55813270200201</v>
      </c>
      <c r="F634" s="133"/>
      <c r="G634" s="133">
        <v>10340.0474259165</v>
      </c>
      <c r="H634" s="133">
        <v>9856.5649376004094</v>
      </c>
      <c r="I634" s="133"/>
      <c r="J634" s="133">
        <v>1263195.01592365</v>
      </c>
      <c r="K634" s="133">
        <v>56.885485655315399</v>
      </c>
      <c r="L634" s="94">
        <v>25323.272887998501</v>
      </c>
      <c r="M634" s="94"/>
      <c r="N634" s="94">
        <v>541.25215351273096</v>
      </c>
      <c r="O634" s="330">
        <v>3.61043085730272</v>
      </c>
      <c r="P634" s="133">
        <v>1421566.1144093999</v>
      </c>
      <c r="Q634" s="133"/>
      <c r="R634" s="378"/>
      <c r="T634" s="94">
        <v>165.875876505035</v>
      </c>
      <c r="U634" s="133">
        <v>675535.58211710898</v>
      </c>
      <c r="V634" s="133">
        <v>141.209170206126</v>
      </c>
      <c r="W634" s="133">
        <v>334.92519707340398</v>
      </c>
      <c r="X634" s="133">
        <v>1299466.6754302599</v>
      </c>
      <c r="Y634" s="133">
        <v>9647.3397075128705</v>
      </c>
      <c r="Z634" s="94">
        <v>78670.488963098294</v>
      </c>
      <c r="AA634" s="94">
        <v>117.269763149882</v>
      </c>
      <c r="AB634" s="94">
        <v>206.27360838623801</v>
      </c>
      <c r="AC634" s="94">
        <v>76.718795241511501</v>
      </c>
      <c r="AD634" s="94">
        <v>5.0262100885253904</v>
      </c>
      <c r="AE634" s="133"/>
      <c r="AF634" s="133"/>
      <c r="AG634" s="378"/>
      <c r="AH634" s="378"/>
      <c r="AI634" s="378"/>
      <c r="AJ634" s="382"/>
    </row>
    <row r="635" spans="1:36" x14ac:dyDescent="0.25">
      <c r="A635" s="130">
        <f t="shared" si="48"/>
        <v>2032</v>
      </c>
      <c r="B635" s="130">
        <f t="shared" si="49"/>
        <v>7</v>
      </c>
      <c r="C635" s="329">
        <v>3.3729589999999998</v>
      </c>
      <c r="D635" s="94"/>
      <c r="E635" s="133">
        <v>169.99117289913301</v>
      </c>
      <c r="F635" s="133"/>
      <c r="G635" s="133">
        <v>10351.4174182893</v>
      </c>
      <c r="H635" s="133">
        <v>9864.9722579444406</v>
      </c>
      <c r="I635" s="133"/>
      <c r="J635" s="133">
        <v>1265745.52126471</v>
      </c>
      <c r="K635" s="133">
        <v>56.949606984614</v>
      </c>
      <c r="L635" s="94">
        <v>25370.01</v>
      </c>
      <c r="M635" s="94"/>
      <c r="N635" s="94">
        <v>532.79049999999995</v>
      </c>
      <c r="O635" s="330">
        <v>3.6169539999999998</v>
      </c>
      <c r="P635" s="133">
        <v>1424570.7785915099</v>
      </c>
      <c r="Q635" s="133"/>
      <c r="R635" s="378"/>
      <c r="T635" s="94">
        <v>165.32622833430599</v>
      </c>
      <c r="U635" s="133">
        <v>678169.15988961805</v>
      </c>
      <c r="V635" s="133">
        <v>141.42653182940001</v>
      </c>
      <c r="W635" s="133">
        <v>335.435198031288</v>
      </c>
      <c r="X635" s="133">
        <v>1302179.2994396701</v>
      </c>
      <c r="Y635" s="133">
        <v>9652.4246301318508</v>
      </c>
      <c r="Z635" s="94">
        <v>78868.074476347407</v>
      </c>
      <c r="AA635" s="94">
        <v>117.43434558526801</v>
      </c>
      <c r="AB635" s="94">
        <v>206.804241983239</v>
      </c>
      <c r="AC635" s="94">
        <v>76.72869</v>
      </c>
      <c r="AD635" s="94">
        <v>5.0275565780233196</v>
      </c>
      <c r="AE635" s="133"/>
      <c r="AF635" s="133"/>
      <c r="AG635" s="378"/>
      <c r="AH635" s="378"/>
      <c r="AI635" s="378"/>
      <c r="AJ635" s="382"/>
    </row>
    <row r="636" spans="1:36" x14ac:dyDescent="0.25">
      <c r="A636" s="130">
        <f t="shared" si="48"/>
        <v>2032</v>
      </c>
      <c r="B636" s="130">
        <f t="shared" si="49"/>
        <v>8</v>
      </c>
      <c r="C636" s="329">
        <v>3.3785608897291501</v>
      </c>
      <c r="D636" s="94"/>
      <c r="E636" s="133">
        <v>169.58384468612999</v>
      </c>
      <c r="F636" s="133"/>
      <c r="G636" s="133">
        <v>10363.6635730077</v>
      </c>
      <c r="H636" s="133">
        <v>9872.2319377002295</v>
      </c>
      <c r="I636" s="133"/>
      <c r="J636" s="133">
        <v>1268215.9217667601</v>
      </c>
      <c r="K636" s="133">
        <v>57.010222310682501</v>
      </c>
      <c r="L636" s="94">
        <v>25417.281246308899</v>
      </c>
      <c r="M636" s="94"/>
      <c r="N636" s="94">
        <v>519.30103347378497</v>
      </c>
      <c r="O636" s="330">
        <v>3.6231666952354802</v>
      </c>
      <c r="P636" s="133">
        <v>1427530.8731603799</v>
      </c>
      <c r="Q636" s="133"/>
      <c r="R636" s="378"/>
      <c r="T636" s="94">
        <v>164.94110759885601</v>
      </c>
      <c r="U636" s="133">
        <v>680660.81306536798</v>
      </c>
      <c r="V636" s="133">
        <v>141.64987791090701</v>
      </c>
      <c r="W636" s="133">
        <v>336.02253724875999</v>
      </c>
      <c r="X636" s="133">
        <v>1305000.53824489</v>
      </c>
      <c r="Y636" s="133">
        <v>9658.6878056117894</v>
      </c>
      <c r="Z636" s="94">
        <v>79084.076459717398</v>
      </c>
      <c r="AA636" s="94">
        <v>117.605297801343</v>
      </c>
      <c r="AB636" s="94">
        <v>207.35336323305199</v>
      </c>
      <c r="AC636" s="94">
        <v>76.739159677745107</v>
      </c>
      <c r="AD636" s="94">
        <v>5.02759041764015</v>
      </c>
      <c r="AE636" s="133"/>
      <c r="AF636" s="133"/>
      <c r="AG636" s="378"/>
      <c r="AH636" s="378"/>
      <c r="AI636" s="378"/>
      <c r="AJ636" s="382"/>
    </row>
    <row r="637" spans="1:36" x14ac:dyDescent="0.25">
      <c r="A637" s="130">
        <f t="shared" si="48"/>
        <v>2032</v>
      </c>
      <c r="B637" s="130">
        <f t="shared" si="49"/>
        <v>9</v>
      </c>
      <c r="C637" s="329">
        <v>3.3841542041689001</v>
      </c>
      <c r="D637" s="94"/>
      <c r="E637" s="133">
        <v>169.32520570998099</v>
      </c>
      <c r="F637" s="133"/>
      <c r="G637" s="133">
        <v>10376.105636116999</v>
      </c>
      <c r="H637" s="133">
        <v>9879.5146712377791</v>
      </c>
      <c r="I637" s="133"/>
      <c r="J637" s="133">
        <v>1270744.89720753</v>
      </c>
      <c r="K637" s="133">
        <v>57.072708585020401</v>
      </c>
      <c r="L637" s="94">
        <v>25464.063577438799</v>
      </c>
      <c r="M637" s="94"/>
      <c r="N637" s="94">
        <v>505.74007023302198</v>
      </c>
      <c r="O637" s="330">
        <v>3.6294772620050901</v>
      </c>
      <c r="P637" s="133">
        <v>1430535.6267204001</v>
      </c>
      <c r="Q637" s="133"/>
      <c r="R637" s="378"/>
      <c r="T637" s="94">
        <v>164.69893687168599</v>
      </c>
      <c r="U637" s="133">
        <v>683048.72189967695</v>
      </c>
      <c r="V637" s="133">
        <v>141.86440000093799</v>
      </c>
      <c r="W637" s="133">
        <v>336.63944213678002</v>
      </c>
      <c r="X637" s="133">
        <v>1307851.1486128999</v>
      </c>
      <c r="Y637" s="133">
        <v>9664.8453190288692</v>
      </c>
      <c r="Z637" s="94">
        <v>79305.491598290697</v>
      </c>
      <c r="AA637" s="94">
        <v>117.771794629471</v>
      </c>
      <c r="AB637" s="94">
        <v>207.90050166519401</v>
      </c>
      <c r="AC637" s="94">
        <v>76.749838528921501</v>
      </c>
      <c r="AD637" s="94">
        <v>5.0261243026836304</v>
      </c>
      <c r="AE637" s="133"/>
      <c r="AF637" s="133"/>
      <c r="AG637" s="378"/>
      <c r="AH637" s="378"/>
      <c r="AI637" s="378"/>
      <c r="AJ637" s="382"/>
    </row>
    <row r="638" spans="1:36" x14ac:dyDescent="0.25">
      <c r="A638" s="130">
        <f t="shared" si="48"/>
        <v>2032</v>
      </c>
      <c r="B638" s="130">
        <f t="shared" si="49"/>
        <v>10</v>
      </c>
      <c r="C638" s="329">
        <v>3.3896380000000002</v>
      </c>
      <c r="D638" s="94"/>
      <c r="E638" s="133">
        <v>169.142196953053</v>
      </c>
      <c r="F638" s="133"/>
      <c r="G638" s="133">
        <v>10387.898778410199</v>
      </c>
      <c r="H638" s="133">
        <v>9888.3018493628606</v>
      </c>
      <c r="I638" s="133"/>
      <c r="J638" s="133">
        <v>1273518.60265914</v>
      </c>
      <c r="K638" s="133">
        <v>57.143860664601597</v>
      </c>
      <c r="L638" s="94">
        <v>25509.65</v>
      </c>
      <c r="M638" s="94"/>
      <c r="N638" s="94">
        <v>497.95310000000001</v>
      </c>
      <c r="O638" s="330">
        <v>3.6365099999999999</v>
      </c>
      <c r="P638" s="133">
        <v>1433710.7603380401</v>
      </c>
      <c r="Q638" s="133"/>
      <c r="R638" s="378"/>
      <c r="T638" s="94">
        <v>164.51071614749</v>
      </c>
      <c r="U638" s="133">
        <v>685435.96498556796</v>
      </c>
      <c r="V638" s="133">
        <v>142.055081998015</v>
      </c>
      <c r="W638" s="133">
        <v>337.219776219572</v>
      </c>
      <c r="X638" s="133">
        <v>1310628.44468041</v>
      </c>
      <c r="Y638" s="133">
        <v>9669.2375156386606</v>
      </c>
      <c r="Z638" s="94">
        <v>79515.002368629503</v>
      </c>
      <c r="AA638" s="94">
        <v>117.922696982272</v>
      </c>
      <c r="AB638" s="94">
        <v>208.42504035635201</v>
      </c>
      <c r="AC638" s="94">
        <v>76.760310000000004</v>
      </c>
      <c r="AD638" s="94">
        <v>5.0232896229944801</v>
      </c>
      <c r="AE638" s="133"/>
      <c r="AF638" s="133"/>
      <c r="AG638" s="378"/>
      <c r="AH638" s="378"/>
      <c r="AI638" s="378"/>
      <c r="AJ638" s="382"/>
    </row>
    <row r="639" spans="1:36" x14ac:dyDescent="0.25">
      <c r="A639" s="130">
        <f t="shared" si="48"/>
        <v>2032</v>
      </c>
      <c r="B639" s="130">
        <f t="shared" si="49"/>
        <v>11</v>
      </c>
      <c r="C639" s="329">
        <v>3.3954333123908</v>
      </c>
      <c r="D639" s="94"/>
      <c r="E639" s="133">
        <v>168.97753330402401</v>
      </c>
      <c r="F639" s="133"/>
      <c r="G639" s="133">
        <v>10399.550278259499</v>
      </c>
      <c r="H639" s="133">
        <v>9900.3172920622292</v>
      </c>
      <c r="I639" s="133"/>
      <c r="J639" s="133">
        <v>1276892.0930673501</v>
      </c>
      <c r="K639" s="133">
        <v>57.234077330155699</v>
      </c>
      <c r="L639" s="94">
        <v>25557.709355297298</v>
      </c>
      <c r="M639" s="94"/>
      <c r="N639" s="94">
        <v>499.43159164117299</v>
      </c>
      <c r="O639" s="330">
        <v>3.6452433528724799</v>
      </c>
      <c r="P639" s="133">
        <v>1437412.4278398801</v>
      </c>
      <c r="Q639" s="133"/>
      <c r="R639" s="378"/>
      <c r="T639" s="94">
        <v>164.31047138964601</v>
      </c>
      <c r="U639" s="133">
        <v>688111.58056674199</v>
      </c>
      <c r="V639" s="133">
        <v>142.23043586279601</v>
      </c>
      <c r="W639" s="133">
        <v>337.77159547528601</v>
      </c>
      <c r="X639" s="133">
        <v>1313516.0119493301</v>
      </c>
      <c r="Y639" s="133">
        <v>9671.2233371224193</v>
      </c>
      <c r="Z639" s="94">
        <v>79720.225814522506</v>
      </c>
      <c r="AA639" s="94">
        <v>118.064528450555</v>
      </c>
      <c r="AB639" s="94">
        <v>208.96105394658201</v>
      </c>
      <c r="AC639" s="94">
        <v>76.771199245505699</v>
      </c>
      <c r="AD639" s="94">
        <v>5.0190975192192901</v>
      </c>
      <c r="AE639" s="133"/>
      <c r="AF639" s="133"/>
      <c r="AG639" s="378"/>
      <c r="AH639" s="378"/>
      <c r="AI639" s="378"/>
      <c r="AJ639" s="382"/>
    </row>
    <row r="640" spans="1:36" x14ac:dyDescent="0.25">
      <c r="A640" s="130">
        <f t="shared" si="48"/>
        <v>2032</v>
      </c>
      <c r="B640" s="130">
        <f t="shared" si="49"/>
        <v>12</v>
      </c>
      <c r="C640" s="329">
        <v>3.4011214612618601</v>
      </c>
      <c r="D640" s="94">
        <f>AVERAGE(C629:C640)</f>
        <v>3.3703431779730608</v>
      </c>
      <c r="E640" s="133">
        <v>168.916722041273</v>
      </c>
      <c r="F640" s="133">
        <f>AVERAGE(E629:E640)</f>
        <v>170.37833085447969</v>
      </c>
      <c r="G640" s="133">
        <v>10410.6735501967</v>
      </c>
      <c r="H640" s="133">
        <v>9913.5026814616394</v>
      </c>
      <c r="I640" s="133">
        <f>AVERAGE(H629:H640)</f>
        <v>9856.7416470776352</v>
      </c>
      <c r="J640" s="133">
        <v>1280402.8606662001</v>
      </c>
      <c r="K640" s="133">
        <v>57.3297546215422</v>
      </c>
      <c r="L640" s="94">
        <v>25605.092017749299</v>
      </c>
      <c r="M640" s="94">
        <f>AVERAGE(L629:L640)</f>
        <v>25345.979400828062</v>
      </c>
      <c r="N640" s="94">
        <v>508.053197938312</v>
      </c>
      <c r="O640" s="330">
        <v>3.6542947920050799</v>
      </c>
      <c r="P640" s="133">
        <v>1441212.92801864</v>
      </c>
      <c r="Q640" s="133">
        <f>AVERAGE(P629:P640)</f>
        <v>1422844.6759303033</v>
      </c>
      <c r="R640" s="378">
        <f>AVERAGE(K629:K640)</f>
        <v>56.908047962148608</v>
      </c>
      <c r="T640" s="94">
        <v>164.207332062056</v>
      </c>
      <c r="U640" s="133">
        <v>690836.89356618095</v>
      </c>
      <c r="V640" s="133">
        <v>142.39227755162801</v>
      </c>
      <c r="W640" s="133">
        <v>338.28841426108397</v>
      </c>
      <c r="X640" s="133">
        <v>1316356.1199773899</v>
      </c>
      <c r="Y640" s="133">
        <v>9671.9460866130903</v>
      </c>
      <c r="Z640" s="94">
        <v>79916.361775520301</v>
      </c>
      <c r="AA640" s="94">
        <v>118.19460708571</v>
      </c>
      <c r="AB640" s="94">
        <v>209.481562308316</v>
      </c>
      <c r="AC640" s="94">
        <v>76.781701070088303</v>
      </c>
      <c r="AD640" s="94">
        <v>5.0147083801843202</v>
      </c>
      <c r="AE640" s="133">
        <f>AVERAGE(AD629:AD640)</f>
        <v>5.0231227129292941</v>
      </c>
      <c r="AF640" s="133">
        <f>AVERAGE(X629:X640)</f>
        <v>1300482.5758060883</v>
      </c>
      <c r="AG640" s="378">
        <f>AVERAGE(O629:O640)</f>
        <v>3.6148049182595101</v>
      </c>
      <c r="AH640" s="378" t="e">
        <f>AVERAGE(S629:S640)</f>
        <v>#DIV/0!</v>
      </c>
      <c r="AI640" s="378">
        <f>AVERAGE(U629:U640)</f>
        <v>676549.14583901304</v>
      </c>
      <c r="AJ640" s="382">
        <f>AVERAGE(G629:G640)</f>
        <v>10346.127584592385</v>
      </c>
    </row>
    <row r="641" spans="1:36" x14ac:dyDescent="0.25">
      <c r="A641" s="130">
        <f>A629+1</f>
        <v>2033</v>
      </c>
      <c r="B641" s="130">
        <f>B629</f>
        <v>1</v>
      </c>
      <c r="C641" s="329">
        <v>3.4070100000000001</v>
      </c>
      <c r="D641" s="94"/>
      <c r="E641" s="133">
        <v>169.06393123378001</v>
      </c>
      <c r="F641" s="133"/>
      <c r="G641" s="133">
        <v>10422.5521985249</v>
      </c>
      <c r="H641" s="133">
        <v>9926.7937739734498</v>
      </c>
      <c r="I641" s="133"/>
      <c r="J641" s="133">
        <v>1283925.55452893</v>
      </c>
      <c r="K641" s="133">
        <v>57.425786547843998</v>
      </c>
      <c r="L641" s="94">
        <v>25654.74</v>
      </c>
      <c r="M641" s="94"/>
      <c r="N641" s="94">
        <v>520.78470000000004</v>
      </c>
      <c r="O641" s="330">
        <v>3.6630799999999999</v>
      </c>
      <c r="P641" s="133">
        <v>1445085.1713376699</v>
      </c>
      <c r="Q641" s="133"/>
      <c r="R641" s="378"/>
      <c r="T641" s="94">
        <v>164.33237154162001</v>
      </c>
      <c r="U641" s="133">
        <v>693676.21078889596</v>
      </c>
      <c r="V641" s="133">
        <v>142.569469763385</v>
      </c>
      <c r="W641" s="133">
        <v>338.84995203668802</v>
      </c>
      <c r="X641" s="133">
        <v>1319375.58894957</v>
      </c>
      <c r="Y641" s="133">
        <v>9673.3323628637409</v>
      </c>
      <c r="Z641" s="94">
        <v>80128.992185615702</v>
      </c>
      <c r="AA641" s="94">
        <v>118.330866001709</v>
      </c>
      <c r="AB641" s="94">
        <v>210.03135605402099</v>
      </c>
      <c r="AC641" s="94">
        <v>76.792400000000001</v>
      </c>
      <c r="AD641" s="94">
        <v>5.0109367412070798</v>
      </c>
      <c r="AE641" s="133"/>
      <c r="AF641" s="133"/>
      <c r="AG641" s="378"/>
      <c r="AH641" s="378"/>
      <c r="AI641" s="378"/>
      <c r="AJ641" s="382"/>
    </row>
    <row r="642" spans="1:36" x14ac:dyDescent="0.25">
      <c r="A642" s="130">
        <f t="shared" si="48"/>
        <v>2033</v>
      </c>
      <c r="B642" s="130">
        <f t="shared" si="49"/>
        <v>2</v>
      </c>
      <c r="C642" s="329">
        <v>3.4128564658796301</v>
      </c>
      <c r="D642" s="94"/>
      <c r="E642" s="133">
        <v>169.47732753768301</v>
      </c>
      <c r="F642" s="133"/>
      <c r="G642" s="133">
        <v>10435.1833957496</v>
      </c>
      <c r="H642" s="133">
        <v>9938.2081044340393</v>
      </c>
      <c r="I642" s="133"/>
      <c r="J642" s="133">
        <v>1287068.0971836699</v>
      </c>
      <c r="K642" s="133">
        <v>57.510115623094798</v>
      </c>
      <c r="L642" s="94">
        <v>25704.881910143398</v>
      </c>
      <c r="M642" s="94"/>
      <c r="N642" s="94">
        <v>534.01155175222902</v>
      </c>
      <c r="O642" s="330">
        <v>3.6704548949058098</v>
      </c>
      <c r="P642" s="133">
        <v>1448684.8229284701</v>
      </c>
      <c r="Q642" s="133"/>
      <c r="R642" s="378"/>
      <c r="T642" s="94">
        <v>164.765162261163</v>
      </c>
      <c r="U642" s="133">
        <v>696453.37701408705</v>
      </c>
      <c r="V642" s="133">
        <v>142.77007624283701</v>
      </c>
      <c r="W642" s="133">
        <v>339.46924673385701</v>
      </c>
      <c r="X642" s="133">
        <v>1322501.77743021</v>
      </c>
      <c r="Y642" s="133">
        <v>9676.8376249445901</v>
      </c>
      <c r="Z642" s="94">
        <v>80360.627137874006</v>
      </c>
      <c r="AA642" s="94">
        <v>118.47607759520101</v>
      </c>
      <c r="AB642" s="94">
        <v>210.60019361310799</v>
      </c>
      <c r="AC642" s="94">
        <v>76.802859978819896</v>
      </c>
      <c r="AD642" s="94">
        <v>5.00882635547487</v>
      </c>
      <c r="AE642" s="133"/>
      <c r="AF642" s="133"/>
      <c r="AG642" s="378"/>
      <c r="AH642" s="378"/>
      <c r="AI642" s="378"/>
      <c r="AJ642" s="382"/>
    </row>
    <row r="643" spans="1:36" x14ac:dyDescent="0.25">
      <c r="A643" s="130">
        <f t="shared" si="48"/>
        <v>2033</v>
      </c>
      <c r="B643" s="130">
        <f t="shared" si="49"/>
        <v>3</v>
      </c>
      <c r="C643" s="329">
        <v>3.4181215280371098</v>
      </c>
      <c r="D643" s="94"/>
      <c r="E643" s="133">
        <v>169.935279295436</v>
      </c>
      <c r="F643" s="133"/>
      <c r="G643" s="133">
        <v>10446.9202730365</v>
      </c>
      <c r="H643" s="133">
        <v>9947.0519739158408</v>
      </c>
      <c r="I643" s="133"/>
      <c r="J643" s="133">
        <v>1289652.5525717</v>
      </c>
      <c r="K643" s="133">
        <v>57.578188179384199</v>
      </c>
      <c r="L643" s="94">
        <v>25750.4815524525</v>
      </c>
      <c r="M643" s="94"/>
      <c r="N643" s="94">
        <v>544.44634985911603</v>
      </c>
      <c r="O643" s="330">
        <v>3.6764345763275399</v>
      </c>
      <c r="P643" s="133">
        <v>1451744.31572509</v>
      </c>
      <c r="Q643" s="133"/>
      <c r="R643" s="378"/>
      <c r="T643" s="94">
        <v>165.258081490856</v>
      </c>
      <c r="U643" s="133">
        <v>698946.91637571005</v>
      </c>
      <c r="V643" s="133">
        <v>142.965876924307</v>
      </c>
      <c r="W643" s="133">
        <v>340.05004253902899</v>
      </c>
      <c r="X643" s="133">
        <v>1325377.0849184899</v>
      </c>
      <c r="Y643" s="133">
        <v>9681.6119822084893</v>
      </c>
      <c r="Z643" s="94">
        <v>80581.060502233799</v>
      </c>
      <c r="AA643" s="94">
        <v>118.613200186182</v>
      </c>
      <c r="AB643" s="94">
        <v>211.125165761093</v>
      </c>
      <c r="AC643" s="94">
        <v>76.812143999653898</v>
      </c>
      <c r="AD643" s="94">
        <v>5.0083012544512098</v>
      </c>
      <c r="AE643" s="133"/>
      <c r="AF643" s="133"/>
      <c r="AG643" s="378"/>
      <c r="AH643" s="378"/>
      <c r="AI643" s="378"/>
      <c r="AJ643" s="382"/>
    </row>
    <row r="644" spans="1:36" x14ac:dyDescent="0.25">
      <c r="A644" s="130">
        <f t="shared" si="48"/>
        <v>2033</v>
      </c>
      <c r="B644" s="130">
        <f t="shared" si="49"/>
        <v>4</v>
      </c>
      <c r="C644" s="329">
        <v>3.423975</v>
      </c>
      <c r="D644" s="94"/>
      <c r="E644" s="133">
        <v>170.32170616016199</v>
      </c>
      <c r="F644" s="133"/>
      <c r="G644" s="133">
        <v>10459.7448067286</v>
      </c>
      <c r="H644" s="133">
        <v>9955.8000148471801</v>
      </c>
      <c r="I644" s="133"/>
      <c r="J644" s="133">
        <v>1292400.82309751</v>
      </c>
      <c r="K644" s="133">
        <v>57.649477769211103</v>
      </c>
      <c r="L644" s="94">
        <v>25801.200000000001</v>
      </c>
      <c r="M644" s="94"/>
      <c r="N644" s="94">
        <v>552.44359999999995</v>
      </c>
      <c r="O644" s="330">
        <v>3.6832440000000002</v>
      </c>
      <c r="P644" s="133">
        <v>1455031.2991428101</v>
      </c>
      <c r="Q644" s="133"/>
      <c r="R644" s="378"/>
      <c r="T644" s="94">
        <v>165.67224686972901</v>
      </c>
      <c r="U644" s="133">
        <v>701765.82788742299</v>
      </c>
      <c r="V644" s="133">
        <v>143.18789187556399</v>
      </c>
      <c r="W644" s="133">
        <v>340.67015381654898</v>
      </c>
      <c r="X644" s="133">
        <v>1328556.67165863</v>
      </c>
      <c r="Y644" s="133">
        <v>9688.0238465868206</v>
      </c>
      <c r="Z644" s="94">
        <v>80828.217970027297</v>
      </c>
      <c r="AA644" s="94">
        <v>118.767478475152</v>
      </c>
      <c r="AB644" s="94">
        <v>211.709845110581</v>
      </c>
      <c r="AC644" s="94">
        <v>76.822320000000005</v>
      </c>
      <c r="AD644" s="94">
        <v>5.0089683336933497</v>
      </c>
      <c r="AE644" s="133"/>
      <c r="AF644" s="133"/>
      <c r="AG644" s="378"/>
      <c r="AH644" s="378"/>
      <c r="AI644" s="378"/>
      <c r="AJ644" s="382"/>
    </row>
    <row r="645" spans="1:36" x14ac:dyDescent="0.25">
      <c r="A645" s="130">
        <f t="shared" si="48"/>
        <v>2033</v>
      </c>
      <c r="B645" s="130">
        <f t="shared" si="49"/>
        <v>5</v>
      </c>
      <c r="C645" s="329">
        <v>3.4296907039751101</v>
      </c>
      <c r="D645" s="94"/>
      <c r="E645" s="133">
        <v>170.42412598042799</v>
      </c>
      <c r="F645" s="133"/>
      <c r="G645" s="133">
        <v>10471.6233480427</v>
      </c>
      <c r="H645" s="133">
        <v>9963.6225935840102</v>
      </c>
      <c r="I645" s="133"/>
      <c r="J645" s="133">
        <v>1295071.12221028</v>
      </c>
      <c r="K645" s="133">
        <v>57.717854074580302</v>
      </c>
      <c r="L645" s="94">
        <v>25850.374888277402</v>
      </c>
      <c r="M645" s="94"/>
      <c r="N645" s="94">
        <v>555.06414198074106</v>
      </c>
      <c r="O645" s="330">
        <v>3.6906963379015099</v>
      </c>
      <c r="P645" s="133">
        <v>1458190.3729238899</v>
      </c>
      <c r="Q645" s="133"/>
      <c r="R645" s="378"/>
      <c r="T645" s="94">
        <v>165.76855582024001</v>
      </c>
      <c r="U645" s="133">
        <v>704600.838162128</v>
      </c>
      <c r="V645" s="133">
        <v>143.39929111091899</v>
      </c>
      <c r="W645" s="133">
        <v>341.21666304198698</v>
      </c>
      <c r="X645" s="133">
        <v>1331576.7017118901</v>
      </c>
      <c r="Y645" s="133">
        <v>9694.8125936748893</v>
      </c>
      <c r="Z645" s="94">
        <v>81063.678366068401</v>
      </c>
      <c r="AA645" s="94">
        <v>118.916163223883</v>
      </c>
      <c r="AB645" s="94">
        <v>212.27249599175201</v>
      </c>
      <c r="AC645" s="94">
        <v>76.832129650823305</v>
      </c>
      <c r="AD645" s="94">
        <v>5.01049941671568</v>
      </c>
      <c r="AE645" s="133"/>
      <c r="AF645" s="133"/>
      <c r="AG645" s="378"/>
      <c r="AH645" s="378"/>
      <c r="AI645" s="378"/>
      <c r="AJ645" s="382"/>
    </row>
    <row r="646" spans="1:36" x14ac:dyDescent="0.25">
      <c r="A646" s="130">
        <f t="shared" si="48"/>
        <v>2033</v>
      </c>
      <c r="B646" s="130">
        <f t="shared" si="49"/>
        <v>6</v>
      </c>
      <c r="C646" s="329">
        <v>3.4356167310788499</v>
      </c>
      <c r="D646" s="94"/>
      <c r="E646" s="133">
        <v>170.34905461435699</v>
      </c>
      <c r="F646" s="133"/>
      <c r="G646" s="133">
        <v>10483.6660283563</v>
      </c>
      <c r="H646" s="133">
        <v>9970.7314537599304</v>
      </c>
      <c r="I646" s="133"/>
      <c r="J646" s="133">
        <v>1297792.28282032</v>
      </c>
      <c r="K646" s="133">
        <v>57.785724908521303</v>
      </c>
      <c r="L646" s="94">
        <v>25900.999119533801</v>
      </c>
      <c r="M646" s="94"/>
      <c r="N646" s="94">
        <v>552.09833476448603</v>
      </c>
      <c r="O646" s="330">
        <v>3.6988961234876099</v>
      </c>
      <c r="P646" s="133">
        <v>1461377.69927815</v>
      </c>
      <c r="Q646" s="133"/>
      <c r="R646" s="378"/>
      <c r="T646" s="94">
        <v>165.66382810316401</v>
      </c>
      <c r="U646" s="133">
        <v>707585.89549368597</v>
      </c>
      <c r="V646" s="133">
        <v>143.61397854313401</v>
      </c>
      <c r="W646" s="133">
        <v>341.759349693888</v>
      </c>
      <c r="X646" s="133">
        <v>1334612.1645134699</v>
      </c>
      <c r="Y646" s="133">
        <v>9702.2989564169493</v>
      </c>
      <c r="Z646" s="94">
        <v>81306.005751792196</v>
      </c>
      <c r="AA646" s="94">
        <v>119.070201061567</v>
      </c>
      <c r="AB646" s="94">
        <v>212.852932747198</v>
      </c>
      <c r="AC646" s="94">
        <v>76.842240622359995</v>
      </c>
      <c r="AD646" s="94">
        <v>5.0122408757934398</v>
      </c>
      <c r="AE646" s="133"/>
      <c r="AF646" s="133"/>
      <c r="AG646" s="378"/>
      <c r="AH646" s="378"/>
      <c r="AI646" s="378"/>
      <c r="AJ646" s="382"/>
    </row>
    <row r="647" spans="1:36" x14ac:dyDescent="0.25">
      <c r="A647" s="130">
        <f t="shared" si="48"/>
        <v>2033</v>
      </c>
      <c r="B647" s="130">
        <f t="shared" si="49"/>
        <v>7</v>
      </c>
      <c r="C647" s="329">
        <v>3.4413239999999998</v>
      </c>
      <c r="D647" s="94"/>
      <c r="E647" s="133">
        <v>170.26125291874399</v>
      </c>
      <c r="F647" s="133"/>
      <c r="G647" s="133">
        <v>10495.574885271701</v>
      </c>
      <c r="H647" s="133">
        <v>9976.1890446776306</v>
      </c>
      <c r="I647" s="133"/>
      <c r="J647" s="133">
        <v>1300296.7984914701</v>
      </c>
      <c r="K647" s="133">
        <v>57.845206089939502</v>
      </c>
      <c r="L647" s="94">
        <v>25949.5</v>
      </c>
      <c r="M647" s="94"/>
      <c r="N647" s="94">
        <v>543.68690000000004</v>
      </c>
      <c r="O647" s="330">
        <v>3.706664</v>
      </c>
      <c r="P647" s="133">
        <v>1464301.34178961</v>
      </c>
      <c r="Q647" s="133"/>
      <c r="R647" s="378"/>
      <c r="T647" s="94">
        <v>165.54344214446101</v>
      </c>
      <c r="U647" s="133">
        <v>710449.22140431195</v>
      </c>
      <c r="V647" s="133">
        <v>143.82017087905399</v>
      </c>
      <c r="W647" s="133">
        <v>342.31146569359902</v>
      </c>
      <c r="X647" s="133">
        <v>1337449.54024023</v>
      </c>
      <c r="Y647" s="133">
        <v>9709.9845018548895</v>
      </c>
      <c r="Z647" s="94">
        <v>81544.823258089804</v>
      </c>
      <c r="AA647" s="94">
        <v>119.22171382532601</v>
      </c>
      <c r="AB647" s="94">
        <v>213.41823417165</v>
      </c>
      <c r="AC647" s="94">
        <v>76.852000000000004</v>
      </c>
      <c r="AD647" s="94">
        <v>5.0132661712158404</v>
      </c>
      <c r="AE647" s="133"/>
      <c r="AF647" s="133"/>
      <c r="AG647" s="378"/>
      <c r="AH647" s="378"/>
      <c r="AI647" s="378"/>
      <c r="AJ647" s="382"/>
    </row>
    <row r="648" spans="1:36" x14ac:dyDescent="0.25">
      <c r="A648" s="130">
        <f t="shared" si="48"/>
        <v>2033</v>
      </c>
      <c r="B648" s="130">
        <f t="shared" si="49"/>
        <v>8</v>
      </c>
      <c r="C648" s="329">
        <v>3.4471567405409802</v>
      </c>
      <c r="D648" s="94"/>
      <c r="E648" s="133">
        <v>170.27265211078401</v>
      </c>
      <c r="F648" s="133"/>
      <c r="G648" s="133">
        <v>10508.4728029285</v>
      </c>
      <c r="H648" s="133">
        <v>9980.3443240546494</v>
      </c>
      <c r="I648" s="133"/>
      <c r="J648" s="133">
        <v>1302717.6611156701</v>
      </c>
      <c r="K648" s="133">
        <v>57.899339420933103</v>
      </c>
      <c r="L648" s="94">
        <v>25998.898226382698</v>
      </c>
      <c r="M648" s="94"/>
      <c r="N648" s="94">
        <v>530.17750374340005</v>
      </c>
      <c r="O648" s="330">
        <v>3.7140135152255298</v>
      </c>
      <c r="P648" s="133">
        <v>1467135.1592411899</v>
      </c>
      <c r="Q648" s="133"/>
      <c r="R648" s="378"/>
      <c r="T648" s="94">
        <v>165.53168593878601</v>
      </c>
      <c r="U648" s="133">
        <v>713320.99376419804</v>
      </c>
      <c r="V648" s="133">
        <v>144.03362785468599</v>
      </c>
      <c r="W648" s="133">
        <v>342.94210812332102</v>
      </c>
      <c r="X648" s="133">
        <v>1340269.89285405</v>
      </c>
      <c r="Y648" s="133">
        <v>9718.1023858775097</v>
      </c>
      <c r="Z648" s="94">
        <v>81798.377490184503</v>
      </c>
      <c r="AA648" s="94">
        <v>119.38234956975199</v>
      </c>
      <c r="AB648" s="94">
        <v>214.008858780683</v>
      </c>
      <c r="AC648" s="94">
        <v>76.862056004094498</v>
      </c>
      <c r="AD648" s="94">
        <v>5.0129798901975198</v>
      </c>
      <c r="AE648" s="133"/>
      <c r="AF648" s="133"/>
      <c r="AG648" s="378"/>
      <c r="AH648" s="378"/>
      <c r="AI648" s="378"/>
      <c r="AJ648" s="382"/>
    </row>
    <row r="649" spans="1:36" x14ac:dyDescent="0.25">
      <c r="A649" s="130">
        <f t="shared" si="48"/>
        <v>2033</v>
      </c>
      <c r="B649" s="130">
        <f t="shared" si="49"/>
        <v>9</v>
      </c>
      <c r="C649" s="329">
        <v>3.4529367533975202</v>
      </c>
      <c r="D649" s="94"/>
      <c r="E649" s="133">
        <v>170.31206690361799</v>
      </c>
      <c r="F649" s="133"/>
      <c r="G649" s="133">
        <v>10521.6267815394</v>
      </c>
      <c r="H649" s="133">
        <v>9984.9017386858504</v>
      </c>
      <c r="I649" s="133"/>
      <c r="J649" s="133">
        <v>1305180.40218977</v>
      </c>
      <c r="K649" s="133">
        <v>57.955947325602899</v>
      </c>
      <c r="L649" s="94">
        <v>26047.776084096098</v>
      </c>
      <c r="M649" s="94"/>
      <c r="N649" s="94">
        <v>516.50859786105502</v>
      </c>
      <c r="O649" s="330">
        <v>3.7208566798184899</v>
      </c>
      <c r="P649" s="133">
        <v>1470031.3989770899</v>
      </c>
      <c r="Q649" s="133"/>
      <c r="R649" s="378"/>
      <c r="T649" s="94">
        <v>165.553520009126</v>
      </c>
      <c r="U649" s="133">
        <v>716130.00510392897</v>
      </c>
      <c r="V649" s="133">
        <v>144.248948907227</v>
      </c>
      <c r="W649" s="133">
        <v>343.59474602641302</v>
      </c>
      <c r="X649" s="133">
        <v>1343009.7635793199</v>
      </c>
      <c r="Y649" s="133">
        <v>9725.0718182774999</v>
      </c>
      <c r="Z649" s="94">
        <v>82048.619722363306</v>
      </c>
      <c r="AA649" s="94">
        <v>119.546298597657</v>
      </c>
      <c r="AB649" s="94">
        <v>214.60112337596101</v>
      </c>
      <c r="AC649" s="94">
        <v>76.872073328369197</v>
      </c>
      <c r="AD649" s="94">
        <v>5.0113922492132996</v>
      </c>
      <c r="AE649" s="133"/>
      <c r="AF649" s="133"/>
      <c r="AG649" s="378"/>
      <c r="AH649" s="378"/>
      <c r="AI649" s="378"/>
      <c r="AJ649" s="382"/>
    </row>
    <row r="650" spans="1:36" x14ac:dyDescent="0.25">
      <c r="A650" s="130">
        <f t="shared" si="48"/>
        <v>2033</v>
      </c>
      <c r="B650" s="130">
        <f t="shared" si="49"/>
        <v>10</v>
      </c>
      <c r="C650" s="329">
        <v>3.458504</v>
      </c>
      <c r="D650" s="94"/>
      <c r="E650" s="133">
        <v>170.260063657551</v>
      </c>
      <c r="F650" s="133"/>
      <c r="G650" s="133">
        <v>10534.115678645399</v>
      </c>
      <c r="H650" s="133">
        <v>9991.9542218613606</v>
      </c>
      <c r="I650" s="133"/>
      <c r="J650" s="133">
        <v>1307861.4578922901</v>
      </c>
      <c r="K650" s="133">
        <v>58.025017407803503</v>
      </c>
      <c r="L650" s="94">
        <v>26094.880000000001</v>
      </c>
      <c r="M650" s="94"/>
      <c r="N650" s="94">
        <v>508.51029999999997</v>
      </c>
      <c r="O650" s="330">
        <v>3.7273290000000001</v>
      </c>
      <c r="P650" s="133">
        <v>1473196.95279055</v>
      </c>
      <c r="Q650" s="133"/>
      <c r="R650" s="378"/>
      <c r="T650" s="94">
        <v>165.48040141766899</v>
      </c>
      <c r="U650" s="133">
        <v>718833.04031280905</v>
      </c>
      <c r="V650" s="133">
        <v>144.46036227313201</v>
      </c>
      <c r="W650" s="133">
        <v>344.19360040783198</v>
      </c>
      <c r="X650" s="133">
        <v>1345625.40159844</v>
      </c>
      <c r="Y650" s="133">
        <v>9729.2205662709202</v>
      </c>
      <c r="Z650" s="94">
        <v>82275.055155599199</v>
      </c>
      <c r="AA650" s="94">
        <v>119.70677917588</v>
      </c>
      <c r="AB650" s="94">
        <v>215.16936133509699</v>
      </c>
      <c r="AC650" s="94">
        <v>76.881720000000001</v>
      </c>
      <c r="AD650" s="94">
        <v>5.0088493334466504</v>
      </c>
      <c r="AE650" s="133"/>
      <c r="AF650" s="133"/>
      <c r="AG650" s="378"/>
      <c r="AH650" s="378"/>
      <c r="AI650" s="378"/>
      <c r="AJ650" s="382"/>
    </row>
    <row r="651" spans="1:36" x14ac:dyDescent="0.25">
      <c r="A651" s="130">
        <f t="shared" si="48"/>
        <v>2033</v>
      </c>
      <c r="B651" s="130">
        <f t="shared" si="49"/>
        <v>11</v>
      </c>
      <c r="C651" s="329">
        <v>3.46424853257429</v>
      </c>
      <c r="D651" s="94"/>
      <c r="E651" s="133">
        <v>170.05082619848599</v>
      </c>
      <c r="F651" s="133"/>
      <c r="G651" s="133">
        <v>10546.453920710899</v>
      </c>
      <c r="H651" s="133">
        <v>10003.358293949599</v>
      </c>
      <c r="I651" s="133"/>
      <c r="J651" s="133">
        <v>1311103.59498488</v>
      </c>
      <c r="K651" s="133">
        <v>58.118608570864197</v>
      </c>
      <c r="L651" s="94">
        <v>26143.6482928806</v>
      </c>
      <c r="M651" s="94"/>
      <c r="N651" s="94">
        <v>509.665540768413</v>
      </c>
      <c r="O651" s="330">
        <v>3.73406822072609</v>
      </c>
      <c r="P651" s="133">
        <v>1477033.74527594</v>
      </c>
      <c r="Q651" s="133"/>
      <c r="R651" s="378"/>
      <c r="T651" s="94">
        <v>165.24116156661401</v>
      </c>
      <c r="U651" s="133">
        <v>721645.41636438097</v>
      </c>
      <c r="V651" s="133">
        <v>144.682557579865</v>
      </c>
      <c r="W651" s="133">
        <v>344.74242373832402</v>
      </c>
      <c r="X651" s="133">
        <v>1348336.1217488199</v>
      </c>
      <c r="Y651" s="133">
        <v>9730.0582795210903</v>
      </c>
      <c r="Z651" s="94">
        <v>82486.117535983605</v>
      </c>
      <c r="AA651" s="94">
        <v>119.873643522226</v>
      </c>
      <c r="AB651" s="94">
        <v>215.747090005979</v>
      </c>
      <c r="AC651" s="94">
        <v>76.891642905715401</v>
      </c>
      <c r="AD651" s="94">
        <v>5.0056767295415199</v>
      </c>
      <c r="AE651" s="133"/>
      <c r="AF651" s="133"/>
      <c r="AG651" s="378"/>
      <c r="AH651" s="378"/>
      <c r="AI651" s="378"/>
      <c r="AJ651" s="382"/>
    </row>
    <row r="652" spans="1:36" x14ac:dyDescent="0.25">
      <c r="A652" s="130">
        <f t="shared" si="48"/>
        <v>2033</v>
      </c>
      <c r="B652" s="130">
        <f t="shared" si="49"/>
        <v>12</v>
      </c>
      <c r="C652" s="329">
        <v>3.4697962786115899</v>
      </c>
      <c r="D652" s="94">
        <f>AVERAGE(C641:C652)</f>
        <v>3.4384363945079226</v>
      </c>
      <c r="E652" s="133">
        <v>169.85566669397301</v>
      </c>
      <c r="F652" s="133">
        <f>AVERAGE(E641:E652)</f>
        <v>170.04866277541683</v>
      </c>
      <c r="G652" s="133">
        <v>10558.2211881326</v>
      </c>
      <c r="H652" s="133">
        <v>10016.1720770641</v>
      </c>
      <c r="I652" s="133">
        <f>AVERAGE(H641:H652)</f>
        <v>9971.260634567303</v>
      </c>
      <c r="J652" s="133">
        <v>1314472.88436298</v>
      </c>
      <c r="K652" s="133">
        <v>58.2196494912167</v>
      </c>
      <c r="L652" s="94">
        <v>26191.1822675966</v>
      </c>
      <c r="M652" s="94">
        <f>AVERAGE(L641:L652)</f>
        <v>25924.046861780258</v>
      </c>
      <c r="N652" s="94">
        <v>517.98764537767499</v>
      </c>
      <c r="O652" s="330">
        <v>3.7403271169300099</v>
      </c>
      <c r="P652" s="133">
        <v>1481020.3692125799</v>
      </c>
      <c r="Q652" s="133">
        <f>AVERAGE(P641:P652)</f>
        <v>1462736.0540519201</v>
      </c>
      <c r="R652" s="378">
        <f>AVERAGE(K641:K652)</f>
        <v>57.810909617416307</v>
      </c>
      <c r="T652" s="94">
        <v>165.02680529101701</v>
      </c>
      <c r="U652" s="133">
        <v>724379.20916101802</v>
      </c>
      <c r="V652" s="133">
        <v>144.89912378913399</v>
      </c>
      <c r="W652" s="133">
        <v>345.24307127954802</v>
      </c>
      <c r="X652" s="133">
        <v>1351020.4892189801</v>
      </c>
      <c r="Y652" s="133">
        <v>9729.7239934719</v>
      </c>
      <c r="Z652" s="94">
        <v>82685.432496882393</v>
      </c>
      <c r="AA652" s="94">
        <v>120.03730005432</v>
      </c>
      <c r="AB652" s="94">
        <v>216.301554517781</v>
      </c>
      <c r="AC652" s="94">
        <v>76.901260683235506</v>
      </c>
      <c r="AD652" s="94">
        <v>5.0035024803823296</v>
      </c>
      <c r="AE652" s="133">
        <f>AVERAGE(AD641:AD652)</f>
        <v>5.0096199859443988</v>
      </c>
      <c r="AF652" s="133">
        <f>AVERAGE(X641:X652)</f>
        <v>1335642.5998685083</v>
      </c>
      <c r="AG652" s="378">
        <f>AVERAGE(O641:O652)</f>
        <v>3.7021720387768826</v>
      </c>
      <c r="AH652" s="378" t="e">
        <f>AVERAGE(S641:S652)</f>
        <v>#DIV/0!</v>
      </c>
      <c r="AI652" s="378">
        <f>AVERAGE(U641:U652)</f>
        <v>708982.24598604813</v>
      </c>
      <c r="AJ652" s="382">
        <f>AVERAGE(G641:G652)</f>
        <v>10490.346275638925</v>
      </c>
    </row>
    <row r="653" spans="1:36" x14ac:dyDescent="0.25">
      <c r="A653" s="130">
        <f>A641+1</f>
        <v>2034</v>
      </c>
      <c r="B653" s="130">
        <f>B641</f>
        <v>1</v>
      </c>
      <c r="C653" s="329">
        <v>3.475508</v>
      </c>
      <c r="D653" s="94"/>
      <c r="E653" s="133">
        <v>169.88170172333301</v>
      </c>
      <c r="F653" s="133"/>
      <c r="G653" s="133">
        <v>10570.7672912526</v>
      </c>
      <c r="H653" s="133">
        <v>10028.0473821339</v>
      </c>
      <c r="I653" s="133"/>
      <c r="J653" s="133">
        <v>1317862.1404607899</v>
      </c>
      <c r="K653" s="133">
        <v>58.318733672312199</v>
      </c>
      <c r="L653" s="94">
        <v>26240.9</v>
      </c>
      <c r="M653" s="94"/>
      <c r="N653" s="94">
        <v>530.57119999999998</v>
      </c>
      <c r="O653" s="330">
        <v>3.746067</v>
      </c>
      <c r="P653" s="133">
        <v>1485020.4755498699</v>
      </c>
      <c r="Q653" s="133"/>
      <c r="R653" s="378"/>
      <c r="T653" s="94">
        <v>165.06719112331299</v>
      </c>
      <c r="U653" s="133">
        <v>727199.71452439204</v>
      </c>
      <c r="V653" s="133">
        <v>145.12165777371601</v>
      </c>
      <c r="W653" s="133">
        <v>345.78611326959299</v>
      </c>
      <c r="X653" s="133">
        <v>1353915.9518593501</v>
      </c>
      <c r="Y653" s="133">
        <v>9731.2302630081194</v>
      </c>
      <c r="Z653" s="94">
        <v>82910.302128297495</v>
      </c>
      <c r="AA653" s="94">
        <v>120.21038966021101</v>
      </c>
      <c r="AB653" s="94">
        <v>216.87664862494199</v>
      </c>
      <c r="AC653" s="94">
        <v>76.911289999999994</v>
      </c>
      <c r="AD653" s="94">
        <v>5.0039098350932001</v>
      </c>
      <c r="AE653" s="133"/>
      <c r="AF653" s="133"/>
      <c r="AG653" s="378"/>
      <c r="AH653" s="378"/>
      <c r="AI653" s="378"/>
      <c r="AJ653" s="382"/>
    </row>
    <row r="654" spans="1:36" x14ac:dyDescent="0.25">
      <c r="A654" s="130">
        <f t="shared" ref="A654:A676" si="50">A642+1</f>
        <v>2034</v>
      </c>
      <c r="B654" s="130">
        <f t="shared" ref="B654:B676" si="51">B642</f>
        <v>2</v>
      </c>
      <c r="C654" s="329">
        <v>3.48120051656222</v>
      </c>
      <c r="D654" s="94"/>
      <c r="E654" s="133">
        <v>170.27185867835499</v>
      </c>
      <c r="F654" s="133"/>
      <c r="G654" s="133">
        <v>10584.080351284099</v>
      </c>
      <c r="H654" s="133">
        <v>10036.1793066233</v>
      </c>
      <c r="I654" s="133"/>
      <c r="J654" s="133">
        <v>1320904.8903165299</v>
      </c>
      <c r="K654" s="133">
        <v>58.400228569085897</v>
      </c>
      <c r="L654" s="94">
        <v>26291.419270890099</v>
      </c>
      <c r="M654" s="94"/>
      <c r="N654" s="94">
        <v>543.91293282915296</v>
      </c>
      <c r="O654" s="330">
        <v>3.75085447040383</v>
      </c>
      <c r="P654" s="133">
        <v>1488594.66019437</v>
      </c>
      <c r="Q654" s="133"/>
      <c r="R654" s="378"/>
      <c r="T654" s="94">
        <v>165.518500212015</v>
      </c>
      <c r="U654" s="133">
        <v>730009.68126051396</v>
      </c>
      <c r="V654" s="133">
        <v>145.34132715648801</v>
      </c>
      <c r="W654" s="133">
        <v>346.394733280715</v>
      </c>
      <c r="X654" s="133">
        <v>1356963.2953160601</v>
      </c>
      <c r="Y654" s="133">
        <v>9736.7562180367895</v>
      </c>
      <c r="Z654" s="94">
        <v>83170.404727970104</v>
      </c>
      <c r="AA654" s="94">
        <v>120.38850038976101</v>
      </c>
      <c r="AB654" s="94">
        <v>217.46004097641699</v>
      </c>
      <c r="AC654" s="94">
        <v>76.9214600895735</v>
      </c>
      <c r="AD654" s="94">
        <v>5.0079594063270996</v>
      </c>
      <c r="AE654" s="133"/>
      <c r="AF654" s="133"/>
      <c r="AG654" s="378"/>
      <c r="AH654" s="378"/>
      <c r="AI654" s="378"/>
      <c r="AJ654" s="382"/>
    </row>
    <row r="655" spans="1:36" x14ac:dyDescent="0.25">
      <c r="A655" s="130">
        <f t="shared" si="50"/>
        <v>2034</v>
      </c>
      <c r="B655" s="130">
        <f t="shared" si="51"/>
        <v>3</v>
      </c>
      <c r="C655" s="329">
        <v>3.4863646569987599</v>
      </c>
      <c r="D655" s="94"/>
      <c r="E655" s="133">
        <v>170.74921833982299</v>
      </c>
      <c r="F655" s="133"/>
      <c r="G655" s="133">
        <v>10596.4188109069</v>
      </c>
      <c r="H655" s="133">
        <v>10041.286151264099</v>
      </c>
      <c r="I655" s="133"/>
      <c r="J655" s="133">
        <v>1323421.26584756</v>
      </c>
      <c r="K655" s="133">
        <v>58.462397781544801</v>
      </c>
      <c r="L655" s="94">
        <v>26337.700237028101</v>
      </c>
      <c r="M655" s="94"/>
      <c r="N655" s="94">
        <v>554.59071754244599</v>
      </c>
      <c r="O655" s="330">
        <v>3.7550055711371999</v>
      </c>
      <c r="P655" s="133">
        <v>1491543.5023079801</v>
      </c>
      <c r="Q655" s="133"/>
      <c r="R655" s="378"/>
      <c r="T655" s="94">
        <v>166.06077927422601</v>
      </c>
      <c r="U655" s="133">
        <v>732570.36385112698</v>
      </c>
      <c r="V655" s="133">
        <v>145.540195860659</v>
      </c>
      <c r="W655" s="133">
        <v>346.97252367886898</v>
      </c>
      <c r="X655" s="133">
        <v>1359767.4620057701</v>
      </c>
      <c r="Y655" s="133">
        <v>9743.88391546598</v>
      </c>
      <c r="Z655" s="94">
        <v>83421.456901330006</v>
      </c>
      <c r="AA655" s="94">
        <v>120.551943711185</v>
      </c>
      <c r="AB655" s="94">
        <v>217.99619902307799</v>
      </c>
      <c r="AC655" s="94">
        <v>76.930714219581404</v>
      </c>
      <c r="AD655" s="94">
        <v>5.0128704320463502</v>
      </c>
      <c r="AE655" s="133"/>
      <c r="AF655" s="133"/>
      <c r="AG655" s="378"/>
      <c r="AH655" s="378"/>
      <c r="AI655" s="378"/>
      <c r="AJ655" s="382"/>
    </row>
    <row r="656" spans="1:36" x14ac:dyDescent="0.25">
      <c r="A656" s="130">
        <f t="shared" si="50"/>
        <v>2034</v>
      </c>
      <c r="B656" s="130">
        <f t="shared" si="51"/>
        <v>4</v>
      </c>
      <c r="C656" s="329">
        <v>3.4921609999999998</v>
      </c>
      <c r="D656" s="94"/>
      <c r="E656" s="133">
        <v>171.12127623912701</v>
      </c>
      <c r="F656" s="133"/>
      <c r="G656" s="133">
        <v>10609.853294332999</v>
      </c>
      <c r="H656" s="133">
        <v>10046.4025954312</v>
      </c>
      <c r="I656" s="133"/>
      <c r="J656" s="133">
        <v>1326103.96902045</v>
      </c>
      <c r="K656" s="133">
        <v>58.526662067548301</v>
      </c>
      <c r="L656" s="94">
        <v>26389.56</v>
      </c>
      <c r="M656" s="94"/>
      <c r="N656" s="94">
        <v>562.86609999999996</v>
      </c>
      <c r="O656" s="330">
        <v>3.7603629999999999</v>
      </c>
      <c r="P656" s="133">
        <v>1494693.93119846</v>
      </c>
      <c r="Q656" s="133"/>
      <c r="R656" s="378"/>
      <c r="T656" s="94">
        <v>166.46985735289999</v>
      </c>
      <c r="U656" s="133">
        <v>735476.22490399994</v>
      </c>
      <c r="V656" s="133">
        <v>145.76534310090199</v>
      </c>
      <c r="W656" s="133">
        <v>347.59419129115003</v>
      </c>
      <c r="X656" s="133">
        <v>1362812.41330469</v>
      </c>
      <c r="Y656" s="133">
        <v>9751.7798186192504</v>
      </c>
      <c r="Z656" s="94">
        <v>83693.585684791702</v>
      </c>
      <c r="AA656" s="94">
        <v>120.73306641869701</v>
      </c>
      <c r="AB656" s="94">
        <v>218.601445679726</v>
      </c>
      <c r="AC656" s="94">
        <v>76.940950000000001</v>
      </c>
      <c r="AD656" s="94">
        <v>5.0168443140503598</v>
      </c>
      <c r="AE656" s="133"/>
      <c r="AF656" s="133"/>
      <c r="AG656" s="378"/>
      <c r="AH656" s="378"/>
      <c r="AI656" s="378"/>
      <c r="AJ656" s="382"/>
    </row>
    <row r="657" spans="1:36" x14ac:dyDescent="0.25">
      <c r="A657" s="130">
        <f t="shared" si="50"/>
        <v>2034</v>
      </c>
      <c r="B657" s="130">
        <f t="shared" si="51"/>
        <v>5</v>
      </c>
      <c r="C657" s="329">
        <v>3.4978825053946401</v>
      </c>
      <c r="D657" s="94"/>
      <c r="E657" s="133">
        <v>171.12035346411901</v>
      </c>
      <c r="F657" s="133"/>
      <c r="G657" s="133">
        <v>10622.231001808401</v>
      </c>
      <c r="H657" s="133">
        <v>10052.2609103718</v>
      </c>
      <c r="I657" s="133"/>
      <c r="J657" s="133">
        <v>1328713.3936650399</v>
      </c>
      <c r="K657" s="133">
        <v>58.590406506856397</v>
      </c>
      <c r="L657" s="94">
        <v>26440.192415990201</v>
      </c>
      <c r="M657" s="94"/>
      <c r="N657" s="94">
        <v>565.64773432284096</v>
      </c>
      <c r="O657" s="330">
        <v>3.76696103137881</v>
      </c>
      <c r="P657" s="133">
        <v>1497775.32540655</v>
      </c>
      <c r="Q657" s="133"/>
      <c r="R657" s="378"/>
      <c r="T657" s="94">
        <v>166.439159041903</v>
      </c>
      <c r="U657" s="133">
        <v>738381.81309399602</v>
      </c>
      <c r="V657" s="133">
        <v>145.99061614173101</v>
      </c>
      <c r="W657" s="133">
        <v>348.14495554159998</v>
      </c>
      <c r="X657" s="133">
        <v>1365613.72529459</v>
      </c>
      <c r="Y657" s="133">
        <v>9757.6910154493398</v>
      </c>
      <c r="Z657" s="94">
        <v>83934.1226011174</v>
      </c>
      <c r="AA657" s="94">
        <v>120.906320243572</v>
      </c>
      <c r="AB657" s="94">
        <v>219.19845062128201</v>
      </c>
      <c r="AC657" s="94">
        <v>76.950791559181198</v>
      </c>
      <c r="AD657" s="94">
        <v>5.0172431299506703</v>
      </c>
      <c r="AE657" s="133"/>
      <c r="AF657" s="133"/>
      <c r="AG657" s="378"/>
      <c r="AH657" s="378"/>
      <c r="AI657" s="378"/>
      <c r="AJ657" s="382"/>
    </row>
    <row r="658" spans="1:36" x14ac:dyDescent="0.25">
      <c r="A658" s="130">
        <f t="shared" si="50"/>
        <v>2034</v>
      </c>
      <c r="B658" s="130">
        <f t="shared" si="51"/>
        <v>6</v>
      </c>
      <c r="C658" s="329">
        <v>3.5038597299198502</v>
      </c>
      <c r="D658" s="94"/>
      <c r="E658" s="133">
        <v>170.90065862444899</v>
      </c>
      <c r="F658" s="133"/>
      <c r="G658" s="133">
        <v>10634.6786772656</v>
      </c>
      <c r="H658" s="133">
        <v>10058.7654622706</v>
      </c>
      <c r="I658" s="133"/>
      <c r="J658" s="133">
        <v>1331397.4431662699</v>
      </c>
      <c r="K658" s="133">
        <v>58.656339060149598</v>
      </c>
      <c r="L658" s="94">
        <v>26492.4626621754</v>
      </c>
      <c r="M658" s="94"/>
      <c r="N658" s="94">
        <v>562.72394391302805</v>
      </c>
      <c r="O658" s="330">
        <v>3.77468943705043</v>
      </c>
      <c r="P658" s="133">
        <v>1500953.8218248901</v>
      </c>
      <c r="Q658" s="133"/>
      <c r="R658" s="378"/>
      <c r="T658" s="94">
        <v>166.14946585753199</v>
      </c>
      <c r="U658" s="133">
        <v>741408.20177582896</v>
      </c>
      <c r="V658" s="133">
        <v>146.22505774597099</v>
      </c>
      <c r="W658" s="133">
        <v>348.69387772035498</v>
      </c>
      <c r="X658" s="133">
        <v>1368394.63702077</v>
      </c>
      <c r="Y658" s="133">
        <v>9762.7280092707406</v>
      </c>
      <c r="Z658" s="94">
        <v>84168.430013003293</v>
      </c>
      <c r="AA658" s="94">
        <v>121.082853859266</v>
      </c>
      <c r="AB658" s="94">
        <v>219.81900159255099</v>
      </c>
      <c r="AC658" s="94">
        <v>76.960966790555105</v>
      </c>
      <c r="AD658" s="94">
        <v>5.0155557061491898</v>
      </c>
      <c r="AE658" s="133"/>
      <c r="AF658" s="133"/>
      <c r="AG658" s="378"/>
      <c r="AH658" s="378"/>
      <c r="AI658" s="378"/>
      <c r="AJ658" s="382"/>
    </row>
    <row r="659" spans="1:36" x14ac:dyDescent="0.25">
      <c r="A659" s="130">
        <f t="shared" si="50"/>
        <v>2034</v>
      </c>
      <c r="B659" s="130">
        <f t="shared" si="51"/>
        <v>7</v>
      </c>
      <c r="C659" s="329">
        <v>3.5096370000000001</v>
      </c>
      <c r="D659" s="94"/>
      <c r="E659" s="133">
        <v>170.71617042704401</v>
      </c>
      <c r="F659" s="133"/>
      <c r="G659" s="133">
        <v>10646.861397374299</v>
      </c>
      <c r="H659" s="133">
        <v>10064.5294552247</v>
      </c>
      <c r="I659" s="133"/>
      <c r="J659" s="133">
        <v>1333920.7735947701</v>
      </c>
      <c r="K659" s="133">
        <v>58.716732469897202</v>
      </c>
      <c r="L659" s="94">
        <v>26542.43</v>
      </c>
      <c r="M659" s="94"/>
      <c r="N659" s="94">
        <v>554.24829999999997</v>
      </c>
      <c r="O659" s="330">
        <v>3.7822149999999999</v>
      </c>
      <c r="P659" s="133">
        <v>1503938.2081512201</v>
      </c>
      <c r="Q659" s="133"/>
      <c r="R659" s="378"/>
      <c r="T659" s="94">
        <v>165.901784367716</v>
      </c>
      <c r="U659" s="133">
        <v>744266.68686295801</v>
      </c>
      <c r="V659" s="133">
        <v>146.44570775366401</v>
      </c>
      <c r="W659" s="133">
        <v>349.25316526106297</v>
      </c>
      <c r="X659" s="133">
        <v>1371042.3175894499</v>
      </c>
      <c r="Y659" s="133">
        <v>9767.8868109558407</v>
      </c>
      <c r="Z659" s="94">
        <v>84397.111324594007</v>
      </c>
      <c r="AA659" s="94">
        <v>121.2513737032</v>
      </c>
      <c r="AB659" s="94">
        <v>220.41350914493501</v>
      </c>
      <c r="AC659" s="94">
        <v>76.970920000000007</v>
      </c>
      <c r="AD659" s="94">
        <v>5.01417574674102</v>
      </c>
      <c r="AE659" s="133"/>
      <c r="AF659" s="133"/>
      <c r="AG659" s="378"/>
      <c r="AH659" s="378"/>
      <c r="AI659" s="378"/>
      <c r="AJ659" s="382"/>
    </row>
    <row r="660" spans="1:36" x14ac:dyDescent="0.25">
      <c r="A660" s="130">
        <f t="shared" si="50"/>
        <v>2034</v>
      </c>
      <c r="B660" s="130">
        <f t="shared" si="51"/>
        <v>8</v>
      </c>
      <c r="C660" s="329">
        <v>3.51554515770711</v>
      </c>
      <c r="D660" s="94"/>
      <c r="E660" s="133">
        <v>170.73347557502001</v>
      </c>
      <c r="F660" s="133"/>
      <c r="G660" s="133">
        <v>10659.923337743199</v>
      </c>
      <c r="H660" s="133">
        <v>10069.381059773899</v>
      </c>
      <c r="I660" s="133"/>
      <c r="J660" s="133">
        <v>1336430.74873031</v>
      </c>
      <c r="K660" s="133">
        <v>58.774261508505802</v>
      </c>
      <c r="L660" s="94">
        <v>26593.080077873899</v>
      </c>
      <c r="M660" s="94"/>
      <c r="N660" s="94">
        <v>540.59968957740796</v>
      </c>
      <c r="O660" s="330">
        <v>3.7893736589031599</v>
      </c>
      <c r="P660" s="133">
        <v>1506895.4248565901</v>
      </c>
      <c r="Q660" s="133"/>
      <c r="R660" s="378"/>
      <c r="T660" s="94">
        <v>165.89068466080801</v>
      </c>
      <c r="U660" s="133">
        <v>747085.85911125003</v>
      </c>
      <c r="V660" s="133">
        <v>146.662177568977</v>
      </c>
      <c r="W660" s="133">
        <v>349.89237869300098</v>
      </c>
      <c r="X660" s="133">
        <v>1373790.44312382</v>
      </c>
      <c r="Y660" s="133">
        <v>9774.40844140636</v>
      </c>
      <c r="Z660" s="94">
        <v>84646.819088619901</v>
      </c>
      <c r="AA660" s="94">
        <v>121.423347312039</v>
      </c>
      <c r="AB660" s="94">
        <v>221.01450274213099</v>
      </c>
      <c r="AC660" s="94">
        <v>76.981393085468795</v>
      </c>
      <c r="AD660" s="94">
        <v>5.0147628749740596</v>
      </c>
      <c r="AE660" s="133"/>
      <c r="AF660" s="133"/>
      <c r="AG660" s="378"/>
      <c r="AH660" s="378"/>
      <c r="AI660" s="378"/>
      <c r="AJ660" s="382"/>
    </row>
    <row r="661" spans="1:36" x14ac:dyDescent="0.25">
      <c r="A661" s="130">
        <f t="shared" si="50"/>
        <v>2034</v>
      </c>
      <c r="B661" s="130">
        <f t="shared" si="51"/>
        <v>9</v>
      </c>
      <c r="C661" s="329">
        <v>3.5214102666710199</v>
      </c>
      <c r="D661" s="94"/>
      <c r="E661" s="133">
        <v>170.85975781808199</v>
      </c>
      <c r="F661" s="133"/>
      <c r="G661" s="133">
        <v>10673.180433510899</v>
      </c>
      <c r="H661" s="133">
        <v>10074.3470187273</v>
      </c>
      <c r="I661" s="133"/>
      <c r="J661" s="133">
        <v>1338995.41331138</v>
      </c>
      <c r="K661" s="133">
        <v>58.834494097483699</v>
      </c>
      <c r="L661" s="94">
        <v>26643.365335589599</v>
      </c>
      <c r="M661" s="94"/>
      <c r="N661" s="94">
        <v>526.82994617992199</v>
      </c>
      <c r="O661" s="330">
        <v>3.7960455651381899</v>
      </c>
      <c r="P661" s="133">
        <v>1509921.38866147</v>
      </c>
      <c r="Q661" s="133"/>
      <c r="R661" s="378"/>
      <c r="T661" s="94">
        <v>166.010324891257</v>
      </c>
      <c r="U661" s="133">
        <v>749846.68763341801</v>
      </c>
      <c r="V661" s="133">
        <v>146.87398543450499</v>
      </c>
      <c r="W661" s="133">
        <v>350.55735557471297</v>
      </c>
      <c r="X661" s="133">
        <v>1376559.8882945899</v>
      </c>
      <c r="Y661" s="133">
        <v>9781.1364628736501</v>
      </c>
      <c r="Z661" s="94">
        <v>84901.847359526204</v>
      </c>
      <c r="AA661" s="94">
        <v>121.59388583257601</v>
      </c>
      <c r="AB661" s="94">
        <v>221.606137697213</v>
      </c>
      <c r="AC661" s="94">
        <v>76.992030174266006</v>
      </c>
      <c r="AD661" s="94">
        <v>5.01665596156323</v>
      </c>
      <c r="AE661" s="133"/>
      <c r="AF661" s="133"/>
      <c r="AG661" s="378"/>
      <c r="AH661" s="378"/>
      <c r="AI661" s="378"/>
      <c r="AJ661" s="382"/>
    </row>
    <row r="662" spans="1:36" x14ac:dyDescent="0.25">
      <c r="A662" s="130">
        <f t="shared" si="50"/>
        <v>2034</v>
      </c>
      <c r="B662" s="130">
        <f t="shared" si="51"/>
        <v>10</v>
      </c>
      <c r="C662" s="329">
        <v>3.5270809999999999</v>
      </c>
      <c r="D662" s="94"/>
      <c r="E662" s="133">
        <v>170.92332850417699</v>
      </c>
      <c r="F662" s="133"/>
      <c r="G662" s="133">
        <v>10685.7812783479</v>
      </c>
      <c r="H662" s="133">
        <v>10080.851151769501</v>
      </c>
      <c r="I662" s="133"/>
      <c r="J662" s="133">
        <v>1341715.7806496001</v>
      </c>
      <c r="K662" s="133">
        <v>58.904716091100099</v>
      </c>
      <c r="L662" s="94">
        <v>26692.51</v>
      </c>
      <c r="M662" s="94"/>
      <c r="N662" s="94">
        <v>518.89509999999996</v>
      </c>
      <c r="O662" s="330">
        <v>3.8023600000000002</v>
      </c>
      <c r="P662" s="133">
        <v>1513155.7646242699</v>
      </c>
      <c r="Q662" s="133"/>
      <c r="R662" s="378"/>
      <c r="T662" s="94">
        <v>166.06213439402001</v>
      </c>
      <c r="U662" s="133">
        <v>752569.92330185801</v>
      </c>
      <c r="V662" s="133">
        <v>147.08404355798399</v>
      </c>
      <c r="W662" s="133">
        <v>351.17479791517201</v>
      </c>
      <c r="X662" s="133">
        <v>1379257.5660230001</v>
      </c>
      <c r="Y662" s="133">
        <v>9786.4503530512302</v>
      </c>
      <c r="Z662" s="94">
        <v>85141.263697221293</v>
      </c>
      <c r="AA662" s="94">
        <v>121.758404540651</v>
      </c>
      <c r="AB662" s="94">
        <v>222.17637414547599</v>
      </c>
      <c r="AC662" s="94">
        <v>77.002430000000004</v>
      </c>
      <c r="AD662" s="94">
        <v>5.0184509225635203</v>
      </c>
      <c r="AE662" s="133"/>
      <c r="AF662" s="133"/>
      <c r="AG662" s="378"/>
      <c r="AH662" s="378"/>
      <c r="AI662" s="378"/>
      <c r="AJ662" s="382"/>
    </row>
    <row r="663" spans="1:36" x14ac:dyDescent="0.25">
      <c r="A663" s="130">
        <f t="shared" si="50"/>
        <v>2034</v>
      </c>
      <c r="B663" s="130">
        <f t="shared" si="51"/>
        <v>11</v>
      </c>
      <c r="C663" s="329">
        <v>3.53296335244181</v>
      </c>
      <c r="D663" s="94"/>
      <c r="E663" s="133">
        <v>170.827208680204</v>
      </c>
      <c r="F663" s="133"/>
      <c r="G663" s="133">
        <v>10698.295366751599</v>
      </c>
      <c r="H663" s="133">
        <v>10090.391237068099</v>
      </c>
      <c r="I663" s="133"/>
      <c r="J663" s="133">
        <v>1344891.66905224</v>
      </c>
      <c r="K663" s="133">
        <v>58.995465305155598</v>
      </c>
      <c r="L663" s="94">
        <v>26744.400956549998</v>
      </c>
      <c r="M663" s="94"/>
      <c r="N663" s="94">
        <v>520.36848662237196</v>
      </c>
      <c r="O663" s="330">
        <v>3.8089428173181901</v>
      </c>
      <c r="P663" s="133">
        <v>1516966.1609212901</v>
      </c>
      <c r="Q663" s="133"/>
      <c r="R663" s="378"/>
      <c r="T663" s="94">
        <v>165.93111228219701</v>
      </c>
      <c r="U663" s="133">
        <v>755520.06931203604</v>
      </c>
      <c r="V663" s="133">
        <v>147.312949420965</v>
      </c>
      <c r="W663" s="133">
        <v>351.75147503075402</v>
      </c>
      <c r="X663" s="133">
        <v>1382075.98780751</v>
      </c>
      <c r="Y663" s="133">
        <v>9789.8211532825098</v>
      </c>
      <c r="Z663" s="94">
        <v>85373.215083724703</v>
      </c>
      <c r="AA663" s="94">
        <v>121.928352094521</v>
      </c>
      <c r="AB663" s="94">
        <v>222.76885981058001</v>
      </c>
      <c r="AC663" s="94">
        <v>77.013243135465501</v>
      </c>
      <c r="AD663" s="94">
        <v>5.0192279668187698</v>
      </c>
      <c r="AE663" s="133"/>
      <c r="AF663" s="133"/>
      <c r="AG663" s="378"/>
      <c r="AH663" s="378"/>
      <c r="AI663" s="378"/>
      <c r="AJ663" s="382"/>
    </row>
    <row r="664" spans="1:36" x14ac:dyDescent="0.25">
      <c r="A664" s="130">
        <f t="shared" si="50"/>
        <v>2034</v>
      </c>
      <c r="B664" s="130">
        <f t="shared" si="51"/>
        <v>12</v>
      </c>
      <c r="C664" s="329">
        <v>3.5386708164077199</v>
      </c>
      <c r="D664" s="94">
        <f>AVERAGE(C653:C664)</f>
        <v>3.5068570001752604</v>
      </c>
      <c r="E664" s="133">
        <v>170.728872170839</v>
      </c>
      <c r="F664" s="133">
        <f>AVERAGE(E653:E664)</f>
        <v>170.7361566870477</v>
      </c>
      <c r="G664" s="133">
        <v>10710.2438877203</v>
      </c>
      <c r="H664" s="133">
        <v>10101.215454630599</v>
      </c>
      <c r="I664" s="133">
        <f>AVERAGE(H653:H664)</f>
        <v>10061.971432107417</v>
      </c>
      <c r="J664" s="133">
        <v>1348155.3973671601</v>
      </c>
      <c r="K664" s="133">
        <v>59.092280853840599</v>
      </c>
      <c r="L664" s="94">
        <v>26795.3584460866</v>
      </c>
      <c r="M664" s="94">
        <f>AVERAGE(L653:L664)</f>
        <v>26516.948283515318</v>
      </c>
      <c r="N664" s="94">
        <v>529.16712741543597</v>
      </c>
      <c r="O664" s="330">
        <v>3.81509211755712</v>
      </c>
      <c r="P664" s="133">
        <v>1520892.24411054</v>
      </c>
      <c r="Q664" s="133">
        <f>AVERAGE(P653:P664)</f>
        <v>1502529.2423172917</v>
      </c>
      <c r="R664" s="378">
        <f>AVERAGE(K653:K664)</f>
        <v>58.689393165290021</v>
      </c>
      <c r="T664" s="94">
        <v>165.79657460005899</v>
      </c>
      <c r="U664" s="133">
        <v>758483.23787435505</v>
      </c>
      <c r="V664" s="133">
        <v>147.54015297823301</v>
      </c>
      <c r="W664" s="133">
        <v>352.28399043753001</v>
      </c>
      <c r="X664" s="133">
        <v>1384903.1551020299</v>
      </c>
      <c r="Y664" s="133">
        <v>9792.2609894800407</v>
      </c>
      <c r="Z664" s="94">
        <v>85594.082776935393</v>
      </c>
      <c r="AA664" s="94">
        <v>122.091751111284</v>
      </c>
      <c r="AB664" s="94">
        <v>223.34634464932</v>
      </c>
      <c r="AC664" s="94">
        <v>77.023765364179496</v>
      </c>
      <c r="AD664" s="94">
        <v>5.0189992758470003</v>
      </c>
      <c r="AE664" s="133">
        <f>AVERAGE(AD653:AD664)</f>
        <v>5.0147212976770392</v>
      </c>
      <c r="AF664" s="133">
        <f>AVERAGE(X653:X664)</f>
        <v>1369591.4035618026</v>
      </c>
      <c r="AG664" s="378">
        <f>AVERAGE(O653:O664)</f>
        <v>3.7789974724072444</v>
      </c>
      <c r="AH664" s="378" t="e">
        <f>AVERAGE(S653:S664)</f>
        <v>#DIV/0!</v>
      </c>
      <c r="AI664" s="378">
        <f>AVERAGE(U653:U664)</f>
        <v>742734.87195881095</v>
      </c>
      <c r="AJ664" s="382">
        <f>AVERAGE(G653:G664)</f>
        <v>10641.026260691566</v>
      </c>
    </row>
    <row r="665" spans="1:36" x14ac:dyDescent="0.25">
      <c r="A665" s="130">
        <f>A653+1</f>
        <v>2035</v>
      </c>
      <c r="B665" s="130">
        <f>B653</f>
        <v>1</v>
      </c>
      <c r="C665" s="329">
        <v>3.5445679999999999</v>
      </c>
      <c r="D665" s="94"/>
      <c r="E665" s="133">
        <v>170.84284906518599</v>
      </c>
      <c r="F665" s="133"/>
      <c r="G665" s="133">
        <v>10722.9159245065</v>
      </c>
      <c r="H665" s="133">
        <v>10112.3107643275</v>
      </c>
      <c r="I665" s="133"/>
      <c r="J665" s="133">
        <v>1351484.31555799</v>
      </c>
      <c r="K665" s="133">
        <v>59.1890154066473</v>
      </c>
      <c r="L665" s="94">
        <v>26848.2</v>
      </c>
      <c r="M665" s="94"/>
      <c r="N665" s="94">
        <v>542.298</v>
      </c>
      <c r="O665" s="330">
        <v>3.820808</v>
      </c>
      <c r="P665" s="133">
        <v>1524880.2003247601</v>
      </c>
      <c r="Q665" s="133"/>
      <c r="R665" s="378"/>
      <c r="T665" s="94">
        <v>165.90027404179801</v>
      </c>
      <c r="U665" s="133">
        <v>761606.20436578395</v>
      </c>
      <c r="V665" s="133">
        <v>147.77168807708799</v>
      </c>
      <c r="W665" s="133">
        <v>352.860119647874</v>
      </c>
      <c r="X665" s="133">
        <v>1388015.1649611699</v>
      </c>
      <c r="Y665" s="133">
        <v>9795.7442937266696</v>
      </c>
      <c r="Z665" s="94">
        <v>85835.227473672305</v>
      </c>
      <c r="AA665" s="94">
        <v>122.258062247525</v>
      </c>
      <c r="AB665" s="94">
        <v>223.94722397194599</v>
      </c>
      <c r="AC665" s="94">
        <v>77.034700000000001</v>
      </c>
      <c r="AD665" s="94">
        <v>5.0180833444677404</v>
      </c>
      <c r="AE665" s="133"/>
      <c r="AF665" s="133"/>
      <c r="AG665" s="378"/>
      <c r="AH665" s="378"/>
      <c r="AI665" s="378"/>
      <c r="AJ665" s="382"/>
    </row>
    <row r="666" spans="1:36" x14ac:dyDescent="0.25">
      <c r="A666" s="130">
        <f t="shared" si="50"/>
        <v>2035</v>
      </c>
      <c r="B666" s="130">
        <f t="shared" si="51"/>
        <v>2</v>
      </c>
      <c r="C666" s="329">
        <v>3.5504595858622801</v>
      </c>
      <c r="D666" s="94"/>
      <c r="E666" s="133">
        <v>171.307431151564</v>
      </c>
      <c r="F666" s="133"/>
      <c r="G666" s="133">
        <v>10736.2450919496</v>
      </c>
      <c r="H666" s="133">
        <v>10121.9236353574</v>
      </c>
      <c r="I666" s="133"/>
      <c r="J666" s="133">
        <v>1354583.80338796</v>
      </c>
      <c r="K666" s="133">
        <v>59.272795981434697</v>
      </c>
      <c r="L666" s="94">
        <v>26900.785587143499</v>
      </c>
      <c r="M666" s="94"/>
      <c r="N666" s="94">
        <v>556.13972830996897</v>
      </c>
      <c r="O666" s="330">
        <v>3.8256824288604698</v>
      </c>
      <c r="P666" s="133">
        <v>1528556.63300423</v>
      </c>
      <c r="Q666" s="133"/>
      <c r="R666" s="378"/>
      <c r="T666" s="94">
        <v>166.39936316557501</v>
      </c>
      <c r="U666" s="133">
        <v>764750.44073593803</v>
      </c>
      <c r="V666" s="133">
        <v>147.99364704998601</v>
      </c>
      <c r="W666" s="133">
        <v>353.498133220037</v>
      </c>
      <c r="X666" s="133">
        <v>1391359.2727574001</v>
      </c>
      <c r="Y666" s="133">
        <v>9801.5410419849595</v>
      </c>
      <c r="Z666" s="94">
        <v>86100.784890605093</v>
      </c>
      <c r="AA666" s="94">
        <v>122.421460151631</v>
      </c>
      <c r="AB666" s="94">
        <v>224.552352641764</v>
      </c>
      <c r="AC666" s="94">
        <v>77.045690259670806</v>
      </c>
      <c r="AD666" s="94">
        <v>5.0168416163081604</v>
      </c>
      <c r="AE666" s="133"/>
      <c r="AF666" s="133"/>
      <c r="AG666" s="378"/>
      <c r="AH666" s="378"/>
      <c r="AI666" s="378"/>
      <c r="AJ666" s="382"/>
    </row>
    <row r="667" spans="1:36" x14ac:dyDescent="0.25">
      <c r="A667" s="130">
        <f t="shared" si="50"/>
        <v>2035</v>
      </c>
      <c r="B667" s="130">
        <f t="shared" si="51"/>
        <v>3</v>
      </c>
      <c r="C667" s="329">
        <v>3.55580844333597</v>
      </c>
      <c r="D667" s="94"/>
      <c r="E667" s="133">
        <v>171.832192106229</v>
      </c>
      <c r="F667" s="133"/>
      <c r="G667" s="133">
        <v>10748.551143246301</v>
      </c>
      <c r="H667" s="133">
        <v>10129.3857279767</v>
      </c>
      <c r="I667" s="133"/>
      <c r="J667" s="133">
        <v>1357224.8068574099</v>
      </c>
      <c r="K667" s="133">
        <v>59.339853940478498</v>
      </c>
      <c r="L667" s="94">
        <v>26948.164446617498</v>
      </c>
      <c r="M667" s="94"/>
      <c r="N667" s="94">
        <v>567.20167515234198</v>
      </c>
      <c r="O667" s="330">
        <v>3.8299369360967499</v>
      </c>
      <c r="P667" s="133">
        <v>1531667.57366057</v>
      </c>
      <c r="Q667" s="133"/>
      <c r="R667" s="378"/>
      <c r="T667" s="94">
        <v>166.965767590187</v>
      </c>
      <c r="U667" s="133">
        <v>767610.09427942696</v>
      </c>
      <c r="V667" s="133">
        <v>148.190423859508</v>
      </c>
      <c r="W667" s="133">
        <v>354.099830521115</v>
      </c>
      <c r="X667" s="133">
        <v>1394444.73516878</v>
      </c>
      <c r="Y667" s="133">
        <v>9808.2234594072906</v>
      </c>
      <c r="Z667" s="94">
        <v>86352.615507266906</v>
      </c>
      <c r="AA667" s="94">
        <v>122.569939601638</v>
      </c>
      <c r="AB667" s="94">
        <v>225.103070023779</v>
      </c>
      <c r="AC667" s="94">
        <v>77.055629490448197</v>
      </c>
      <c r="AD667" s="94">
        <v>5.0158316267080103</v>
      </c>
      <c r="AE667" s="133"/>
      <c r="AF667" s="133"/>
      <c r="AG667" s="378"/>
      <c r="AH667" s="378"/>
      <c r="AI667" s="378"/>
      <c r="AJ667" s="382"/>
    </row>
    <row r="668" spans="1:36" x14ac:dyDescent="0.25">
      <c r="A668" s="130">
        <f t="shared" si="50"/>
        <v>2035</v>
      </c>
      <c r="B668" s="130">
        <f t="shared" si="51"/>
        <v>4</v>
      </c>
      <c r="C668" s="329">
        <v>3.5618069999999999</v>
      </c>
      <c r="D668" s="94"/>
      <c r="E668" s="133">
        <v>172.22362410111501</v>
      </c>
      <c r="F668" s="133"/>
      <c r="G668" s="133">
        <v>10761.9755431416</v>
      </c>
      <c r="H668" s="133">
        <v>10136.709347895299</v>
      </c>
      <c r="I668" s="133"/>
      <c r="J668" s="133">
        <v>1360072.26257036</v>
      </c>
      <c r="K668" s="133">
        <v>59.410409257817101</v>
      </c>
      <c r="L668" s="94">
        <v>27000.74</v>
      </c>
      <c r="M668" s="94"/>
      <c r="N668" s="94">
        <v>575.81539999999995</v>
      </c>
      <c r="O668" s="330">
        <v>3.8353329999999999</v>
      </c>
      <c r="P668" s="133">
        <v>1535019.4164736499</v>
      </c>
      <c r="Q668" s="133"/>
      <c r="R668" s="378"/>
      <c r="T668" s="94">
        <v>167.371596073474</v>
      </c>
      <c r="U668" s="133">
        <v>770809.83635004703</v>
      </c>
      <c r="V668" s="133">
        <v>148.41203591701199</v>
      </c>
      <c r="W668" s="133">
        <v>354.74672210294699</v>
      </c>
      <c r="X668" s="133">
        <v>1397735.5617577201</v>
      </c>
      <c r="Y668" s="133">
        <v>9816.1421666136102</v>
      </c>
      <c r="Z668" s="94">
        <v>86629.3560307023</v>
      </c>
      <c r="AA668" s="94">
        <v>122.740144736872</v>
      </c>
      <c r="AB668" s="94">
        <v>225.718072323261</v>
      </c>
      <c r="AC668" s="94">
        <v>77.066599999999994</v>
      </c>
      <c r="AD668" s="94">
        <v>5.0152950109903296</v>
      </c>
      <c r="AE668" s="133"/>
      <c r="AF668" s="133"/>
      <c r="AG668" s="378"/>
      <c r="AH668" s="378"/>
      <c r="AI668" s="378"/>
      <c r="AJ668" s="382"/>
    </row>
    <row r="669" spans="1:36" x14ac:dyDescent="0.25">
      <c r="A669" s="130">
        <f t="shared" si="50"/>
        <v>2035</v>
      </c>
      <c r="B669" s="130">
        <f t="shared" si="51"/>
        <v>5</v>
      </c>
      <c r="C669" s="329">
        <v>3.5677182819476001</v>
      </c>
      <c r="D669" s="94"/>
      <c r="E669" s="133">
        <v>172.20101596377799</v>
      </c>
      <c r="F669" s="133"/>
      <c r="G669" s="133">
        <v>10774.4234829248</v>
      </c>
      <c r="H669" s="133">
        <v>10143.196905164201</v>
      </c>
      <c r="I669" s="133"/>
      <c r="J669" s="133">
        <v>1362819.4973297</v>
      </c>
      <c r="K669" s="133">
        <v>59.479147652161103</v>
      </c>
      <c r="L669" s="94">
        <v>27051.853360589801</v>
      </c>
      <c r="M669" s="94"/>
      <c r="N669" s="94">
        <v>578.82799453635903</v>
      </c>
      <c r="O669" s="330">
        <v>3.8418445183949199</v>
      </c>
      <c r="P669" s="133">
        <v>1538268.7186738499</v>
      </c>
      <c r="Q669" s="133"/>
      <c r="R669" s="378"/>
      <c r="T669" s="94">
        <v>167.30246542769001</v>
      </c>
      <c r="U669" s="133">
        <v>773942.77607542498</v>
      </c>
      <c r="V669" s="133">
        <v>148.63554737869401</v>
      </c>
      <c r="W669" s="133">
        <v>355.32208171737801</v>
      </c>
      <c r="X669" s="133">
        <v>1400654.00134639</v>
      </c>
      <c r="Y669" s="133">
        <v>9823.4900794113892</v>
      </c>
      <c r="Z669" s="94">
        <v>86884.008784029706</v>
      </c>
      <c r="AA669" s="94">
        <v>122.91367923307401</v>
      </c>
      <c r="AB669" s="94">
        <v>226.31865072694899</v>
      </c>
      <c r="AC669" s="94">
        <v>77.077141359093801</v>
      </c>
      <c r="AD669" s="94">
        <v>5.0157729759544303</v>
      </c>
      <c r="AE669" s="133"/>
      <c r="AF669" s="133"/>
      <c r="AG669" s="378"/>
      <c r="AH669" s="378"/>
      <c r="AI669" s="378"/>
      <c r="AJ669" s="382"/>
    </row>
    <row r="670" spans="1:36" x14ac:dyDescent="0.25">
      <c r="A670" s="130">
        <f t="shared" si="50"/>
        <v>2035</v>
      </c>
      <c r="B670" s="130">
        <f t="shared" si="51"/>
        <v>6</v>
      </c>
      <c r="C670" s="329">
        <v>3.57389886218176</v>
      </c>
      <c r="D670" s="94"/>
      <c r="E670" s="133">
        <v>171.925265837312</v>
      </c>
      <c r="F670" s="133"/>
      <c r="G670" s="133">
        <v>10786.9869324879</v>
      </c>
      <c r="H670" s="133">
        <v>10149.342617714001</v>
      </c>
      <c r="I670" s="133"/>
      <c r="J670" s="133">
        <v>1365595.30388062</v>
      </c>
      <c r="K670" s="133">
        <v>59.548076763914501</v>
      </c>
      <c r="L670" s="94">
        <v>27104.457224699101</v>
      </c>
      <c r="M670" s="94"/>
      <c r="N670" s="94">
        <v>576.04478505765803</v>
      </c>
      <c r="O670" s="330">
        <v>3.8495360725597401</v>
      </c>
      <c r="P670" s="133">
        <v>1541564.9308964901</v>
      </c>
      <c r="Q670" s="133"/>
      <c r="R670" s="378"/>
      <c r="T670" s="94">
        <v>166.945807654269</v>
      </c>
      <c r="U670" s="133">
        <v>777181.94317062502</v>
      </c>
      <c r="V670" s="133">
        <v>148.87094600395699</v>
      </c>
      <c r="W670" s="133">
        <v>355.89714300083602</v>
      </c>
      <c r="X670" s="133">
        <v>1403475.3258556901</v>
      </c>
      <c r="Y670" s="133">
        <v>9830.8634960602394</v>
      </c>
      <c r="Z670" s="94">
        <v>87139.125408878695</v>
      </c>
      <c r="AA670" s="94">
        <v>123.09772663153601</v>
      </c>
      <c r="AB670" s="94">
        <v>226.942654717007</v>
      </c>
      <c r="AC670" s="94">
        <v>77.087935033479496</v>
      </c>
      <c r="AD670" s="94">
        <v>5.0175793560024999</v>
      </c>
      <c r="AE670" s="133"/>
      <c r="AF670" s="133"/>
      <c r="AG670" s="378"/>
      <c r="AH670" s="378"/>
      <c r="AI670" s="378"/>
      <c r="AJ670" s="382"/>
    </row>
    <row r="671" spans="1:36" x14ac:dyDescent="0.25">
      <c r="A671" s="130">
        <f t="shared" si="50"/>
        <v>2035</v>
      </c>
      <c r="B671" s="130">
        <f t="shared" si="51"/>
        <v>7</v>
      </c>
      <c r="C671" s="329">
        <v>3.5798969999999999</v>
      </c>
      <c r="D671" s="94"/>
      <c r="E671" s="133">
        <v>171.665698099048</v>
      </c>
      <c r="F671" s="133"/>
      <c r="G671" s="133">
        <v>10799.2616674295</v>
      </c>
      <c r="H671" s="133">
        <v>10154.7348780875</v>
      </c>
      <c r="I671" s="133"/>
      <c r="J671" s="133">
        <v>1368137.12040009</v>
      </c>
      <c r="K671" s="133">
        <v>59.608552580323099</v>
      </c>
      <c r="L671" s="94">
        <v>27154.58</v>
      </c>
      <c r="M671" s="94"/>
      <c r="N671" s="94">
        <v>567.61469999999997</v>
      </c>
      <c r="O671" s="330">
        <v>3.857307</v>
      </c>
      <c r="P671" s="133">
        <v>1544588.59786969</v>
      </c>
      <c r="Q671" s="133"/>
      <c r="R671" s="378"/>
      <c r="T671" s="94">
        <v>166.61944857566399</v>
      </c>
      <c r="U671" s="133">
        <v>780274.48677065806</v>
      </c>
      <c r="V671" s="133">
        <v>149.095729129803</v>
      </c>
      <c r="W671" s="133">
        <v>356.48269086857402</v>
      </c>
      <c r="X671" s="133">
        <v>1406151.94709862</v>
      </c>
      <c r="Y671" s="133">
        <v>9838.1356801733291</v>
      </c>
      <c r="Z671" s="94">
        <v>87387.889525494204</v>
      </c>
      <c r="AA671" s="94">
        <v>123.274338689177</v>
      </c>
      <c r="AB671" s="94">
        <v>227.547154314273</v>
      </c>
      <c r="AC671" s="94">
        <v>77.098269999999999</v>
      </c>
      <c r="AD671" s="94">
        <v>5.0208275381016003</v>
      </c>
      <c r="AE671" s="133"/>
      <c r="AF671" s="133"/>
      <c r="AG671" s="378"/>
      <c r="AH671" s="378"/>
      <c r="AI671" s="378"/>
      <c r="AJ671" s="382"/>
    </row>
    <row r="672" spans="1:36" x14ac:dyDescent="0.25">
      <c r="A672" s="130">
        <f t="shared" si="50"/>
        <v>2035</v>
      </c>
      <c r="B672" s="130">
        <f t="shared" si="51"/>
        <v>8</v>
      </c>
      <c r="C672" s="329">
        <v>3.5860654479552601</v>
      </c>
      <c r="D672" s="94"/>
      <c r="E672" s="133">
        <v>171.59141810554399</v>
      </c>
      <c r="F672" s="133"/>
      <c r="G672" s="133">
        <v>10812.3575842391</v>
      </c>
      <c r="H672" s="133">
        <v>10159.982811789299</v>
      </c>
      <c r="I672" s="133"/>
      <c r="J672" s="133">
        <v>1370597.55609115</v>
      </c>
      <c r="K672" s="133">
        <v>59.6635157365547</v>
      </c>
      <c r="L672" s="94">
        <v>27205.269406873402</v>
      </c>
      <c r="M672" s="94"/>
      <c r="N672" s="94">
        <v>553.93054063303896</v>
      </c>
      <c r="O672" s="330">
        <v>3.8651299422367602</v>
      </c>
      <c r="P672" s="133">
        <v>1547515.2817266199</v>
      </c>
      <c r="Q672" s="133"/>
      <c r="R672" s="378"/>
      <c r="T672" s="94">
        <v>166.52069002799601</v>
      </c>
      <c r="U672" s="133">
        <v>783394.17998172995</v>
      </c>
      <c r="V672" s="133">
        <v>149.319369140839</v>
      </c>
      <c r="W672" s="133">
        <v>357.14971441502598</v>
      </c>
      <c r="X672" s="133">
        <v>1408981.0894128899</v>
      </c>
      <c r="Y672" s="133">
        <v>9845.8968757270795</v>
      </c>
      <c r="Z672" s="94">
        <v>87653.613169093005</v>
      </c>
      <c r="AA672" s="94">
        <v>123.450645004954</v>
      </c>
      <c r="AB672" s="94">
        <v>228.16983406489101</v>
      </c>
      <c r="AC672" s="94">
        <v>77.108849216772398</v>
      </c>
      <c r="AD672" s="94">
        <v>5.0255298635466197</v>
      </c>
      <c r="AE672" s="133"/>
      <c r="AF672" s="133"/>
      <c r="AG672" s="378"/>
      <c r="AH672" s="378"/>
      <c r="AI672" s="378"/>
      <c r="AJ672" s="382"/>
    </row>
    <row r="673" spans="1:36" x14ac:dyDescent="0.25">
      <c r="A673" s="130">
        <f t="shared" si="50"/>
        <v>2035</v>
      </c>
      <c r="B673" s="130">
        <f t="shared" si="51"/>
        <v>9</v>
      </c>
      <c r="C673" s="329">
        <v>3.5921885704921599</v>
      </c>
      <c r="D673" s="94"/>
      <c r="E673" s="133">
        <v>171.600767438768</v>
      </c>
      <c r="F673" s="133"/>
      <c r="G673" s="133">
        <v>10825.6414064127</v>
      </c>
      <c r="H673" s="133">
        <v>10166.2081020283</v>
      </c>
      <c r="I673" s="133"/>
      <c r="J673" s="133">
        <v>1373151.1834758399</v>
      </c>
      <c r="K673" s="133">
        <v>59.722783776958998</v>
      </c>
      <c r="L673" s="94">
        <v>27255.7670835266</v>
      </c>
      <c r="M673" s="94"/>
      <c r="N673" s="94">
        <v>540.077126633327</v>
      </c>
      <c r="O673" s="330">
        <v>3.8725293893002699</v>
      </c>
      <c r="P673" s="133">
        <v>1550553.91758904</v>
      </c>
      <c r="Q673" s="133"/>
      <c r="R673" s="378"/>
      <c r="T673" s="94">
        <v>166.53416037969799</v>
      </c>
      <c r="U673" s="133">
        <v>786457.07096594397</v>
      </c>
      <c r="V673" s="133">
        <v>149.53707603837401</v>
      </c>
      <c r="W673" s="133">
        <v>357.84048794259701</v>
      </c>
      <c r="X673" s="133">
        <v>1411909.3802842</v>
      </c>
      <c r="Y673" s="133">
        <v>9852.9878510314393</v>
      </c>
      <c r="Z673" s="94">
        <v>87921.710371736699</v>
      </c>
      <c r="AA673" s="94">
        <v>123.62268504671501</v>
      </c>
      <c r="AB673" s="94">
        <v>228.788550120765</v>
      </c>
      <c r="AC673" s="94">
        <v>77.119456860634799</v>
      </c>
      <c r="AD673" s="94">
        <v>5.0296295141965404</v>
      </c>
      <c r="AE673" s="133"/>
      <c r="AF673" s="133"/>
      <c r="AG673" s="378"/>
      <c r="AH673" s="378"/>
      <c r="AI673" s="378"/>
      <c r="AJ673" s="382"/>
    </row>
    <row r="674" spans="1:36" x14ac:dyDescent="0.25">
      <c r="A674" s="130">
        <f t="shared" si="50"/>
        <v>2035</v>
      </c>
      <c r="B674" s="130">
        <f t="shared" si="51"/>
        <v>10</v>
      </c>
      <c r="C674" s="329">
        <v>3.5980639999999999</v>
      </c>
      <c r="D674" s="94"/>
      <c r="E674" s="133">
        <v>171.512173255292</v>
      </c>
      <c r="F674" s="133"/>
      <c r="G674" s="133">
        <v>10838.335359964</v>
      </c>
      <c r="H674" s="133">
        <v>10174.6478983464</v>
      </c>
      <c r="I674" s="133"/>
      <c r="J674" s="133">
        <v>1376024.41810092</v>
      </c>
      <c r="K674" s="133">
        <v>59.7986081512826</v>
      </c>
      <c r="L674" s="94">
        <v>27305.62</v>
      </c>
      <c r="M674" s="94"/>
      <c r="N674" s="94">
        <v>532.05529999999999</v>
      </c>
      <c r="O674" s="330">
        <v>3.879162</v>
      </c>
      <c r="P674" s="133">
        <v>1553976.6498435701</v>
      </c>
      <c r="Q674" s="133"/>
      <c r="R674" s="378"/>
      <c r="T674" s="94">
        <v>166.44952381997999</v>
      </c>
      <c r="U674" s="133">
        <v>789398.65575930197</v>
      </c>
      <c r="V674" s="133">
        <v>149.746749140064</v>
      </c>
      <c r="W674" s="133">
        <v>358.47786612499198</v>
      </c>
      <c r="X674" s="133">
        <v>1414851.1285630499</v>
      </c>
      <c r="Y674" s="133">
        <v>9858.1003028557607</v>
      </c>
      <c r="Z674" s="94">
        <v>88174.258917121202</v>
      </c>
      <c r="AA674" s="94">
        <v>123.788586085692</v>
      </c>
      <c r="AB674" s="94">
        <v>229.381825123266</v>
      </c>
      <c r="AC674" s="94">
        <v>77.129900000000006</v>
      </c>
      <c r="AD674" s="94">
        <v>5.0307440370346503</v>
      </c>
      <c r="AE674" s="133"/>
      <c r="AF674" s="133"/>
      <c r="AG674" s="378"/>
      <c r="AH674" s="378"/>
      <c r="AI674" s="378"/>
      <c r="AJ674" s="382"/>
    </row>
    <row r="675" spans="1:36" x14ac:dyDescent="0.25">
      <c r="A675" s="130">
        <f t="shared" si="50"/>
        <v>2035</v>
      </c>
      <c r="B675" s="130">
        <f t="shared" si="51"/>
        <v>11</v>
      </c>
      <c r="C675" s="329">
        <v>3.6040833854276002</v>
      </c>
      <c r="D675" s="94"/>
      <c r="E675" s="133">
        <v>171.21221443384999</v>
      </c>
      <c r="F675" s="133"/>
      <c r="G675" s="133">
        <v>10851.059901509099</v>
      </c>
      <c r="H675" s="133">
        <v>10186.6854841472</v>
      </c>
      <c r="I675" s="133"/>
      <c r="J675" s="133">
        <v>1379597.0924313699</v>
      </c>
      <c r="K675" s="133">
        <v>59.904644074352703</v>
      </c>
      <c r="L675" s="94">
        <v>27358.988536806701</v>
      </c>
      <c r="M675" s="94"/>
      <c r="N675" s="94">
        <v>533.46138577279396</v>
      </c>
      <c r="O675" s="330">
        <v>3.88540152052457</v>
      </c>
      <c r="P675" s="133">
        <v>1558237.3610963</v>
      </c>
      <c r="Q675" s="133"/>
      <c r="R675" s="378"/>
      <c r="T675" s="94">
        <v>166.135330610078</v>
      </c>
      <c r="U675" s="133">
        <v>792444.42065837199</v>
      </c>
      <c r="V675" s="133">
        <v>149.965879321757</v>
      </c>
      <c r="W675" s="133">
        <v>359.06766477631402</v>
      </c>
      <c r="X675" s="133">
        <v>1418009.3207896601</v>
      </c>
      <c r="Y675" s="133">
        <v>9861.0144285675706</v>
      </c>
      <c r="Z675" s="94">
        <v>88422.523652352407</v>
      </c>
      <c r="AA675" s="94">
        <v>123.962115163928</v>
      </c>
      <c r="AB675" s="94">
        <v>229.98804982035699</v>
      </c>
      <c r="AC675" s="94">
        <v>77.140984121738001</v>
      </c>
      <c r="AD675" s="94">
        <v>5.0276792553345304</v>
      </c>
      <c r="AE675" s="133"/>
      <c r="AF675" s="133"/>
      <c r="AG675" s="378"/>
      <c r="AH675" s="378"/>
      <c r="AI675" s="378"/>
      <c r="AJ675" s="382"/>
    </row>
    <row r="676" spans="1:36" x14ac:dyDescent="0.25">
      <c r="A676" s="130">
        <f t="shared" si="50"/>
        <v>2035</v>
      </c>
      <c r="B676" s="130">
        <f t="shared" si="51"/>
        <v>12</v>
      </c>
      <c r="C676" s="329">
        <v>3.60988518246385</v>
      </c>
      <c r="D676" s="94">
        <f>AVERAGE(C665:C676)</f>
        <v>3.5770369799722066</v>
      </c>
      <c r="E676" s="133">
        <v>170.89927587342001</v>
      </c>
      <c r="F676" s="133">
        <f>AVERAGE(E665:E676)</f>
        <v>171.56782711925882</v>
      </c>
      <c r="G676" s="133">
        <v>10863.2467440118</v>
      </c>
      <c r="H676" s="133">
        <v>10199.6705679638</v>
      </c>
      <c r="I676" s="133">
        <f>AVERAGE(H665:H676)</f>
        <v>10152.899895066466</v>
      </c>
      <c r="J676" s="133">
        <v>1383314.3493176899</v>
      </c>
      <c r="K676" s="133">
        <v>60.018999900921003</v>
      </c>
      <c r="L676" s="94">
        <v>27411.856360516598</v>
      </c>
      <c r="M676" s="94">
        <f>AVERAGE(L665:L676)</f>
        <v>27128.856833897775</v>
      </c>
      <c r="N676" s="94">
        <v>542.19828976574297</v>
      </c>
      <c r="O676" s="330">
        <v>3.8910059326086102</v>
      </c>
      <c r="P676" s="133">
        <v>1562672.2650750901</v>
      </c>
      <c r="Q676" s="133">
        <f>AVERAGE(P665:P676)</f>
        <v>1543125.1288528219</v>
      </c>
      <c r="R676" s="378">
        <f>AVERAGE(K665:K676)</f>
        <v>59.579700268570519</v>
      </c>
      <c r="T676" s="94">
        <v>165.81018088192599</v>
      </c>
      <c r="U676" s="133">
        <v>795413.87005604105</v>
      </c>
      <c r="V676" s="133">
        <v>150.178921549053</v>
      </c>
      <c r="W676" s="133">
        <v>359.60693165348403</v>
      </c>
      <c r="X676" s="133">
        <v>1421160.3350093199</v>
      </c>
      <c r="Y676" s="133">
        <v>9863.1969401635506</v>
      </c>
      <c r="Z676" s="94">
        <v>88659.664465769994</v>
      </c>
      <c r="AA676" s="94">
        <v>124.131383123709</v>
      </c>
      <c r="AB676" s="94">
        <v>230.56925443310899</v>
      </c>
      <c r="AC676" s="94">
        <v>77.151925990469294</v>
      </c>
      <c r="AD676" s="94">
        <v>5.02346758689428</v>
      </c>
      <c r="AE676" s="133">
        <f>AVERAGE(AD665:AD676)</f>
        <v>5.0214401437949494</v>
      </c>
      <c r="AF676" s="133">
        <f>AVERAGE(X665:X676)</f>
        <v>1404728.938583741</v>
      </c>
      <c r="AG676" s="378">
        <f>AVERAGE(O665:O676)</f>
        <v>3.8544730617151735</v>
      </c>
      <c r="AH676" s="378" t="e">
        <f>AVERAGE(S665:S676)</f>
        <v>#DIV/0!</v>
      </c>
      <c r="AI676" s="378">
        <f>AVERAGE(U665:U676)</f>
        <v>778606.99826410774</v>
      </c>
      <c r="AJ676" s="382">
        <f>AVERAGE(G665:G676)</f>
        <v>10793.416731818575</v>
      </c>
    </row>
    <row r="677" spans="1:36" x14ac:dyDescent="0.25">
      <c r="A677" s="130">
        <f>A665+1</f>
        <v>2036</v>
      </c>
      <c r="B677" s="130">
        <f>B665</f>
        <v>1</v>
      </c>
      <c r="C677" s="329">
        <v>3.615891</v>
      </c>
      <c r="D677" s="94"/>
      <c r="E677" s="133">
        <v>170.81116670220899</v>
      </c>
      <c r="F677" s="133"/>
      <c r="G677" s="133">
        <v>10876.091399123399</v>
      </c>
      <c r="H677" s="133">
        <v>10211.835760190101</v>
      </c>
      <c r="I677" s="133"/>
      <c r="J677" s="133">
        <v>1386956.9405539299</v>
      </c>
      <c r="K677" s="133">
        <v>60.127660336817698</v>
      </c>
      <c r="L677" s="94">
        <v>27466.799999999999</v>
      </c>
      <c r="M677" s="94"/>
      <c r="N677" s="94">
        <v>555.23789999999997</v>
      </c>
      <c r="O677" s="330">
        <v>3.8965740000000002</v>
      </c>
      <c r="P677" s="133">
        <v>1567017.0341358299</v>
      </c>
      <c r="Q677" s="133"/>
      <c r="R677" s="378"/>
      <c r="T677" s="94">
        <v>165.74058091168899</v>
      </c>
      <c r="U677" s="133">
        <v>798518.60876082198</v>
      </c>
      <c r="V677" s="133">
        <v>150.39739615191499</v>
      </c>
      <c r="W677" s="133">
        <v>360.18612396021098</v>
      </c>
      <c r="X677" s="133">
        <v>1424486.76446439</v>
      </c>
      <c r="Y677" s="133">
        <v>9867.0787954308598</v>
      </c>
      <c r="Z677" s="94">
        <v>88914.764650082099</v>
      </c>
      <c r="AA677" s="94">
        <v>124.306115121098</v>
      </c>
      <c r="AB677" s="94">
        <v>231.16595082444601</v>
      </c>
      <c r="AC677" s="94">
        <v>77.163340000000005</v>
      </c>
      <c r="AD677" s="94">
        <v>5.0218183799228102</v>
      </c>
      <c r="AE677" s="133"/>
      <c r="AF677" s="133"/>
      <c r="AG677" s="378"/>
      <c r="AH677" s="378"/>
      <c r="AI677" s="378"/>
      <c r="AJ677" s="382"/>
    </row>
    <row r="678" spans="1:36" x14ac:dyDescent="0.25">
      <c r="A678" s="130">
        <f t="shared" ref="A678:A700" si="52">A666+1</f>
        <v>2036</v>
      </c>
      <c r="B678" s="130">
        <f t="shared" ref="B678:B700" si="53">B666</f>
        <v>2</v>
      </c>
      <c r="C678" s="329">
        <v>3.6219358115256299</v>
      </c>
      <c r="D678" s="94"/>
      <c r="E678" s="133">
        <v>171.11575907222999</v>
      </c>
      <c r="F678" s="133"/>
      <c r="G678" s="133">
        <v>10889.4515607843</v>
      </c>
      <c r="H678" s="133">
        <v>10220.866376912199</v>
      </c>
      <c r="I678" s="133"/>
      <c r="J678" s="133">
        <v>1390054.2271278501</v>
      </c>
      <c r="K678" s="133">
        <v>60.210736242021298</v>
      </c>
      <c r="L678" s="94">
        <v>27521.302727025301</v>
      </c>
      <c r="M678" s="94"/>
      <c r="N678" s="94">
        <v>568.94082998829697</v>
      </c>
      <c r="O678" s="330">
        <v>3.9021097784893901</v>
      </c>
      <c r="P678" s="133">
        <v>1570707.7574538901</v>
      </c>
      <c r="Q678" s="133"/>
      <c r="R678" s="378"/>
      <c r="T678" s="94">
        <v>166.112526625302</v>
      </c>
      <c r="U678" s="133">
        <v>801674.48167217802</v>
      </c>
      <c r="V678" s="133">
        <v>150.612606017568</v>
      </c>
      <c r="W678" s="133">
        <v>360.82551972667397</v>
      </c>
      <c r="X678" s="133">
        <v>1427860.4591357301</v>
      </c>
      <c r="Y678" s="133">
        <v>9874.2507775857193</v>
      </c>
      <c r="Z678" s="94">
        <v>89189.514654326806</v>
      </c>
      <c r="AA678" s="94">
        <v>124.479739194133</v>
      </c>
      <c r="AB678" s="94">
        <v>231.760939280819</v>
      </c>
      <c r="AC678" s="94">
        <v>77.174782596475296</v>
      </c>
      <c r="AD678" s="94">
        <v>5.0255195239311199</v>
      </c>
      <c r="AE678" s="133"/>
      <c r="AF678" s="133"/>
      <c r="AG678" s="378"/>
      <c r="AH678" s="378"/>
      <c r="AI678" s="378"/>
      <c r="AJ678" s="382"/>
    </row>
    <row r="679" spans="1:36" x14ac:dyDescent="0.25">
      <c r="A679" s="130">
        <f t="shared" si="52"/>
        <v>2036</v>
      </c>
      <c r="B679" s="130">
        <f t="shared" si="53"/>
        <v>3</v>
      </c>
      <c r="C679" s="329">
        <v>3.6276258768367402</v>
      </c>
      <c r="D679" s="94"/>
      <c r="E679" s="133">
        <v>171.50953853908999</v>
      </c>
      <c r="F679" s="133"/>
      <c r="G679" s="133">
        <v>10902.193881012099</v>
      </c>
      <c r="H679" s="133">
        <v>10227.673698417901</v>
      </c>
      <c r="I679" s="133"/>
      <c r="J679" s="133">
        <v>1392611.6854790901</v>
      </c>
      <c r="K679" s="133">
        <v>60.272373171174301</v>
      </c>
      <c r="L679" s="94">
        <v>27571.9264320068</v>
      </c>
      <c r="M679" s="94"/>
      <c r="N679" s="94">
        <v>580.20225775919505</v>
      </c>
      <c r="O679" s="330">
        <v>3.9073128358128901</v>
      </c>
      <c r="P679" s="133">
        <v>1573750.8615208899</v>
      </c>
      <c r="Q679" s="133"/>
      <c r="R679" s="378"/>
      <c r="T679" s="94">
        <v>166.58399852705699</v>
      </c>
      <c r="U679" s="133">
        <v>804687.07261335303</v>
      </c>
      <c r="V679" s="133">
        <v>150.813641301937</v>
      </c>
      <c r="W679" s="133">
        <v>361.45057931081101</v>
      </c>
      <c r="X679" s="133">
        <v>1431050.3964116999</v>
      </c>
      <c r="Y679" s="133">
        <v>9882.9934137867494</v>
      </c>
      <c r="Z679" s="94">
        <v>89458.500418006093</v>
      </c>
      <c r="AA679" s="94">
        <v>124.64264175926699</v>
      </c>
      <c r="AB679" s="94">
        <v>232.31955758074599</v>
      </c>
      <c r="AC679" s="94">
        <v>77.185568473688406</v>
      </c>
      <c r="AD679" s="94">
        <v>5.0310527508273699</v>
      </c>
      <c r="AE679" s="133"/>
      <c r="AF679" s="133"/>
      <c r="AG679" s="378"/>
      <c r="AH679" s="378"/>
      <c r="AI679" s="378"/>
      <c r="AJ679" s="382"/>
    </row>
    <row r="680" spans="1:36" x14ac:dyDescent="0.25">
      <c r="A680" s="130">
        <f t="shared" si="52"/>
        <v>2036</v>
      </c>
      <c r="B680" s="130">
        <f t="shared" si="53"/>
        <v>4</v>
      </c>
      <c r="C680" s="329">
        <v>3.6337389999999998</v>
      </c>
      <c r="D680" s="94"/>
      <c r="E680" s="133">
        <v>171.67732869210201</v>
      </c>
      <c r="F680" s="133"/>
      <c r="G680" s="133">
        <v>10915.7126244144</v>
      </c>
      <c r="H680" s="133">
        <v>10235.2649289404</v>
      </c>
      <c r="I680" s="133"/>
      <c r="J680" s="133">
        <v>1395273.34411995</v>
      </c>
      <c r="K680" s="133">
        <v>60.334520289280199</v>
      </c>
      <c r="L680" s="94">
        <v>27625.89</v>
      </c>
      <c r="M680" s="94"/>
      <c r="N680" s="94">
        <v>588.5163</v>
      </c>
      <c r="O680" s="330">
        <v>3.912925</v>
      </c>
      <c r="P680" s="133">
        <v>1576913.20658793</v>
      </c>
      <c r="Q680" s="133"/>
      <c r="R680" s="378"/>
      <c r="T680" s="94">
        <v>166.80658903701001</v>
      </c>
      <c r="U680" s="133">
        <v>807987.26395465597</v>
      </c>
      <c r="V680" s="133">
        <v>151.032201111679</v>
      </c>
      <c r="W680" s="133">
        <v>362.10108663345301</v>
      </c>
      <c r="X680" s="133">
        <v>1434490.60225797</v>
      </c>
      <c r="Y680" s="133">
        <v>9892.8382610421995</v>
      </c>
      <c r="Z680" s="94">
        <v>89748.663781086696</v>
      </c>
      <c r="AA680" s="94">
        <v>124.81951440458199</v>
      </c>
      <c r="AB680" s="94">
        <v>232.92309388555401</v>
      </c>
      <c r="AC680" s="94">
        <v>77.197280000000006</v>
      </c>
      <c r="AD680" s="94">
        <v>5.0348116934690497</v>
      </c>
      <c r="AE680" s="133"/>
      <c r="AF680" s="133"/>
      <c r="AG680" s="378"/>
      <c r="AH680" s="378"/>
      <c r="AI680" s="378"/>
      <c r="AJ680" s="382"/>
    </row>
    <row r="681" spans="1:36" x14ac:dyDescent="0.25">
      <c r="A681" s="130">
        <f t="shared" si="52"/>
        <v>2036</v>
      </c>
      <c r="B681" s="130">
        <f t="shared" si="53"/>
        <v>5</v>
      </c>
      <c r="C681" s="329">
        <v>3.6396782564618499</v>
      </c>
      <c r="D681" s="94"/>
      <c r="E681" s="133">
        <v>171.34400351648</v>
      </c>
      <c r="F681" s="133"/>
      <c r="G681" s="133">
        <v>10928.4353298839</v>
      </c>
      <c r="H681" s="133">
        <v>10244.3450366221</v>
      </c>
      <c r="I681" s="133"/>
      <c r="J681" s="133">
        <v>1397991.8675075399</v>
      </c>
      <c r="K681" s="133">
        <v>60.400857792621203</v>
      </c>
      <c r="L681" s="94">
        <v>27678.076392687301</v>
      </c>
      <c r="M681" s="94"/>
      <c r="N681" s="94">
        <v>591.20928150461395</v>
      </c>
      <c r="O681" s="330">
        <v>3.9184270684979601</v>
      </c>
      <c r="P681" s="133">
        <v>1580138.5701292399</v>
      </c>
      <c r="Q681" s="133"/>
      <c r="R681" s="378"/>
      <c r="T681" s="94">
        <v>166.468848922712</v>
      </c>
      <c r="U681" s="133">
        <v>811260.45329765498</v>
      </c>
      <c r="V681" s="133">
        <v>151.249830447146</v>
      </c>
      <c r="W681" s="133">
        <v>362.68256466740797</v>
      </c>
      <c r="X681" s="133">
        <v>1437832.38832029</v>
      </c>
      <c r="Y681" s="133">
        <v>9901.5553185502504</v>
      </c>
      <c r="Z681" s="94">
        <v>90024.115153455699</v>
      </c>
      <c r="AA681" s="94">
        <v>124.99490610257</v>
      </c>
      <c r="AB681" s="94">
        <v>233.51588616014499</v>
      </c>
      <c r="AC681" s="94">
        <v>77.208843804606005</v>
      </c>
      <c r="AD681" s="94">
        <v>5.0334631058082602</v>
      </c>
      <c r="AE681" s="133"/>
      <c r="AF681" s="133"/>
      <c r="AG681" s="378"/>
      <c r="AH681" s="378"/>
      <c r="AI681" s="378"/>
      <c r="AJ681" s="382"/>
    </row>
    <row r="682" spans="1:36" x14ac:dyDescent="0.25">
      <c r="A682" s="130">
        <f t="shared" si="52"/>
        <v>2036</v>
      </c>
      <c r="B682" s="130">
        <f t="shared" si="53"/>
        <v>6</v>
      </c>
      <c r="C682" s="329">
        <v>3.6458325206323998</v>
      </c>
      <c r="D682" s="94"/>
      <c r="E682" s="133">
        <v>170.710439596068</v>
      </c>
      <c r="F682" s="133"/>
      <c r="G682" s="133">
        <v>10941.340153629801</v>
      </c>
      <c r="H682" s="133">
        <v>10254.504438769</v>
      </c>
      <c r="I682" s="133"/>
      <c r="J682" s="133">
        <v>1400875.7185907499</v>
      </c>
      <c r="K682" s="133">
        <v>60.472489609443997</v>
      </c>
      <c r="L682" s="94">
        <v>27731.580830327599</v>
      </c>
      <c r="M682" s="94"/>
      <c r="N682" s="94">
        <v>588.02533550835506</v>
      </c>
      <c r="O682" s="330">
        <v>3.9241998085955401</v>
      </c>
      <c r="P682" s="133">
        <v>1583552.4738000601</v>
      </c>
      <c r="Q682" s="133"/>
      <c r="R682" s="378"/>
      <c r="T682" s="94">
        <v>165.79619952513201</v>
      </c>
      <c r="U682" s="133">
        <v>814665.70705200604</v>
      </c>
      <c r="V682" s="133">
        <v>151.477939984404</v>
      </c>
      <c r="W682" s="133">
        <v>363.26353931481202</v>
      </c>
      <c r="X682" s="133">
        <v>1441231.39706589</v>
      </c>
      <c r="Y682" s="133">
        <v>9909.7551688111707</v>
      </c>
      <c r="Z682" s="94">
        <v>90303.186232343607</v>
      </c>
      <c r="AA682" s="94">
        <v>125.17943446736101</v>
      </c>
      <c r="AB682" s="94">
        <v>234.13279619833699</v>
      </c>
      <c r="AC682" s="94">
        <v>77.220909671306799</v>
      </c>
      <c r="AD682" s="94">
        <v>5.0298308475293503</v>
      </c>
      <c r="AE682" s="133"/>
      <c r="AF682" s="133"/>
      <c r="AG682" s="378"/>
      <c r="AH682" s="378"/>
      <c r="AI682" s="378"/>
      <c r="AJ682" s="382"/>
    </row>
    <row r="683" spans="1:36" x14ac:dyDescent="0.25">
      <c r="A683" s="130">
        <f t="shared" si="52"/>
        <v>2036</v>
      </c>
      <c r="B683" s="130">
        <f t="shared" si="53"/>
        <v>7</v>
      </c>
      <c r="C683" s="329">
        <v>3.6517979999999999</v>
      </c>
      <c r="D683" s="94"/>
      <c r="E683" s="133">
        <v>170.15030562418701</v>
      </c>
      <c r="F683" s="133"/>
      <c r="G683" s="133">
        <v>10953.818503798</v>
      </c>
      <c r="H683" s="133">
        <v>10263.4949906683</v>
      </c>
      <c r="I683" s="133"/>
      <c r="J683" s="133">
        <v>1403595.5770771101</v>
      </c>
      <c r="K683" s="133">
        <v>60.538227618743797</v>
      </c>
      <c r="L683" s="94">
        <v>27782.46</v>
      </c>
      <c r="M683" s="94"/>
      <c r="N683" s="94">
        <v>579.0856</v>
      </c>
      <c r="O683" s="330">
        <v>3.9298820000000001</v>
      </c>
      <c r="P683" s="133">
        <v>1586760.7234343099</v>
      </c>
      <c r="Q683" s="133"/>
      <c r="R683" s="378"/>
      <c r="T683" s="94">
        <v>165.20245453220301</v>
      </c>
      <c r="U683" s="133">
        <v>817911.89614202897</v>
      </c>
      <c r="V683" s="133">
        <v>151.69742775034501</v>
      </c>
      <c r="W683" s="133">
        <v>363.850341123367</v>
      </c>
      <c r="X683" s="133">
        <v>1444391.9993911099</v>
      </c>
      <c r="Y683" s="133">
        <v>9917.2831714306194</v>
      </c>
      <c r="Z683" s="94">
        <v>90569.901136693094</v>
      </c>
      <c r="AA683" s="94">
        <v>125.359500855531</v>
      </c>
      <c r="AB683" s="94">
        <v>234.727782277138</v>
      </c>
      <c r="AC683" s="94">
        <v>77.23254</v>
      </c>
      <c r="AD683" s="94">
        <v>5.0284029645359096</v>
      </c>
      <c r="AE683" s="133"/>
      <c r="AF683" s="133"/>
      <c r="AG683" s="378"/>
      <c r="AH683" s="378"/>
      <c r="AI683" s="378"/>
      <c r="AJ683" s="382"/>
    </row>
    <row r="684" spans="1:36" x14ac:dyDescent="0.25">
      <c r="A684" s="130">
        <f t="shared" si="52"/>
        <v>2036</v>
      </c>
      <c r="B684" s="130">
        <f t="shared" si="53"/>
        <v>8</v>
      </c>
      <c r="C684" s="329">
        <v>3.6579667512510401</v>
      </c>
      <c r="D684" s="94"/>
      <c r="E684" s="133">
        <v>169.881097166768</v>
      </c>
      <c r="F684" s="133"/>
      <c r="G684" s="133">
        <v>10966.8637280534</v>
      </c>
      <c r="H684" s="133">
        <v>10270.791079218699</v>
      </c>
      <c r="I684" s="133"/>
      <c r="J684" s="133">
        <v>1406236.2533706501</v>
      </c>
      <c r="K684" s="133">
        <v>60.5981865692235</v>
      </c>
      <c r="L684" s="94">
        <v>27833.899066077902</v>
      </c>
      <c r="M684" s="94"/>
      <c r="N684" s="94">
        <v>564.73526695747103</v>
      </c>
      <c r="O684" s="330">
        <v>3.9358673159657398</v>
      </c>
      <c r="P684" s="133">
        <v>1589863.9957403501</v>
      </c>
      <c r="Q684" s="133"/>
      <c r="R684" s="378"/>
      <c r="T684" s="94">
        <v>164.93110367817999</v>
      </c>
      <c r="U684" s="133">
        <v>821163.89286194905</v>
      </c>
      <c r="V684" s="133">
        <v>151.91950290074001</v>
      </c>
      <c r="W684" s="133">
        <v>364.51128196332797</v>
      </c>
      <c r="X684" s="133">
        <v>1447478.79289704</v>
      </c>
      <c r="Y684" s="133">
        <v>9924.8914644470697</v>
      </c>
      <c r="Z684" s="94">
        <v>90843.363232353498</v>
      </c>
      <c r="AA684" s="94">
        <v>125.54566488916601</v>
      </c>
      <c r="AB684" s="94">
        <v>235.335810040864</v>
      </c>
      <c r="AC684" s="94">
        <v>77.244379034423702</v>
      </c>
      <c r="AD684" s="94">
        <v>5.0320884671546402</v>
      </c>
      <c r="AE684" s="133"/>
      <c r="AF684" s="133"/>
      <c r="AG684" s="378"/>
      <c r="AH684" s="378"/>
      <c r="AI684" s="378"/>
      <c r="AJ684" s="382"/>
    </row>
    <row r="685" spans="1:36" x14ac:dyDescent="0.25">
      <c r="A685" s="130">
        <f t="shared" si="52"/>
        <v>2036</v>
      </c>
      <c r="B685" s="130">
        <f t="shared" si="53"/>
        <v>9</v>
      </c>
      <c r="C685" s="329">
        <v>3.6641398276267498</v>
      </c>
      <c r="D685" s="94"/>
      <c r="E685" s="133">
        <v>169.817308283817</v>
      </c>
      <c r="F685" s="133"/>
      <c r="G685" s="133">
        <v>10979.9387220841</v>
      </c>
      <c r="H685" s="133">
        <v>10277.054801292599</v>
      </c>
      <c r="I685" s="133"/>
      <c r="J685" s="133">
        <v>1408817.0796451301</v>
      </c>
      <c r="K685" s="133">
        <v>60.655991330599697</v>
      </c>
      <c r="L685" s="94">
        <v>27885.189585906701</v>
      </c>
      <c r="M685" s="94"/>
      <c r="N685" s="94">
        <v>550.22824687539401</v>
      </c>
      <c r="O685" s="330">
        <v>3.94199579446127</v>
      </c>
      <c r="P685" s="133">
        <v>1592908.60218841</v>
      </c>
      <c r="Q685" s="133"/>
      <c r="R685" s="378"/>
      <c r="T685" s="94">
        <v>164.88307721260099</v>
      </c>
      <c r="U685" s="133">
        <v>824351.01932327903</v>
      </c>
      <c r="V685" s="133">
        <v>152.13788555665201</v>
      </c>
      <c r="W685" s="133">
        <v>365.19159451839897</v>
      </c>
      <c r="X685" s="133">
        <v>1450470.0808029501</v>
      </c>
      <c r="Y685" s="133">
        <v>9932.0219422186092</v>
      </c>
      <c r="Z685" s="94">
        <v>91112.829097662398</v>
      </c>
      <c r="AA685" s="94">
        <v>125.73174466430601</v>
      </c>
      <c r="AB685" s="94">
        <v>235.939378021116</v>
      </c>
      <c r="AC685" s="94">
        <v>77.256042381773</v>
      </c>
      <c r="AD685" s="94">
        <v>5.0383618233006704</v>
      </c>
      <c r="AE685" s="133"/>
      <c r="AF685" s="133"/>
      <c r="AG685" s="378"/>
      <c r="AH685" s="378"/>
      <c r="AI685" s="378"/>
      <c r="AJ685" s="382"/>
    </row>
    <row r="686" spans="1:36" x14ac:dyDescent="0.25">
      <c r="A686" s="130">
        <f t="shared" si="52"/>
        <v>2036</v>
      </c>
      <c r="B686" s="130">
        <f t="shared" si="53"/>
        <v>10</v>
      </c>
      <c r="C686" s="329">
        <v>3.6701190000000001</v>
      </c>
      <c r="D686" s="94"/>
      <c r="E686" s="133">
        <v>169.76300984649299</v>
      </c>
      <c r="F686" s="133"/>
      <c r="G686" s="133">
        <v>10992.4368372356</v>
      </c>
      <c r="H686" s="133">
        <v>10283.5687932198</v>
      </c>
      <c r="I686" s="133"/>
      <c r="J686" s="133">
        <v>1411413.22279575</v>
      </c>
      <c r="K686" s="133">
        <v>60.717892006320398</v>
      </c>
      <c r="L686" s="94">
        <v>27935.919999999998</v>
      </c>
      <c r="M686" s="94"/>
      <c r="N686" s="94">
        <v>541.7713</v>
      </c>
      <c r="O686" s="330">
        <v>3.9480919999999999</v>
      </c>
      <c r="P686" s="133">
        <v>1596010.45362077</v>
      </c>
      <c r="Q686" s="133"/>
      <c r="R686" s="378"/>
      <c r="T686" s="94">
        <v>164.836557828564</v>
      </c>
      <c r="U686" s="133">
        <v>827431.824851093</v>
      </c>
      <c r="V686" s="133">
        <v>152.34781781133401</v>
      </c>
      <c r="W686" s="133">
        <v>365.81900630411599</v>
      </c>
      <c r="X686" s="133">
        <v>1453386.8790581699</v>
      </c>
      <c r="Y686" s="133">
        <v>9938.0500087293894</v>
      </c>
      <c r="Z686" s="94">
        <v>91367.344469711796</v>
      </c>
      <c r="AA686" s="94">
        <v>125.911863131239</v>
      </c>
      <c r="AB686" s="94">
        <v>236.52320495305801</v>
      </c>
      <c r="AC686" s="94">
        <v>77.267200000000003</v>
      </c>
      <c r="AD686" s="94">
        <v>5.0430615507191501</v>
      </c>
      <c r="AE686" s="133"/>
      <c r="AF686" s="133"/>
      <c r="AG686" s="378"/>
      <c r="AH686" s="378"/>
      <c r="AI686" s="378"/>
      <c r="AJ686" s="382"/>
    </row>
    <row r="687" spans="1:36" x14ac:dyDescent="0.25">
      <c r="A687" s="130">
        <f t="shared" si="52"/>
        <v>2036</v>
      </c>
      <c r="B687" s="130">
        <f t="shared" si="53"/>
        <v>11</v>
      </c>
      <c r="C687" s="329">
        <v>3.6763088656242999</v>
      </c>
      <c r="D687" s="94"/>
      <c r="E687" s="133">
        <v>169.577269579475</v>
      </c>
      <c r="F687" s="133"/>
      <c r="G687" s="133">
        <v>11005.1026211641</v>
      </c>
      <c r="H687" s="133">
        <v>10291.872608401</v>
      </c>
      <c r="I687" s="133"/>
      <c r="J687" s="133">
        <v>1414314.71281026</v>
      </c>
      <c r="K687" s="133">
        <v>60.793765906600598</v>
      </c>
      <c r="L687" s="94">
        <v>27990.379380440401</v>
      </c>
      <c r="M687" s="94"/>
      <c r="N687" s="94">
        <v>543.06974535804602</v>
      </c>
      <c r="O687" s="330">
        <v>3.9545737748768599</v>
      </c>
      <c r="P687" s="133">
        <v>1599529.5969157401</v>
      </c>
      <c r="Q687" s="133"/>
      <c r="R687" s="378"/>
      <c r="T687" s="94">
        <v>164.63399351744701</v>
      </c>
      <c r="U687" s="133">
        <v>830663.04598896694</v>
      </c>
      <c r="V687" s="133">
        <v>152.56531549173599</v>
      </c>
      <c r="W687" s="133">
        <v>366.40397022103502</v>
      </c>
      <c r="X687" s="133">
        <v>1456530.53488387</v>
      </c>
      <c r="Y687" s="133">
        <v>9943.2618402259595</v>
      </c>
      <c r="Z687" s="94">
        <v>91623.969004446393</v>
      </c>
      <c r="AA687" s="94">
        <v>126.098602579588</v>
      </c>
      <c r="AB687" s="94">
        <v>237.129806863011</v>
      </c>
      <c r="AC687" s="94">
        <v>77.278665844930202</v>
      </c>
      <c r="AD687" s="94">
        <v>5.0436749106013101</v>
      </c>
      <c r="AE687" s="133"/>
      <c r="AF687" s="133"/>
      <c r="AG687" s="378"/>
      <c r="AH687" s="378"/>
      <c r="AI687" s="378"/>
      <c r="AJ687" s="382"/>
    </row>
    <row r="688" spans="1:36" x14ac:dyDescent="0.25">
      <c r="A688" s="130">
        <f t="shared" si="52"/>
        <v>2036</v>
      </c>
      <c r="B688" s="130">
        <f t="shared" si="53"/>
        <v>12</v>
      </c>
      <c r="C688" s="329">
        <v>3.6823338415476301</v>
      </c>
      <c r="D688" s="94">
        <f>AVERAGE(C677:C688)</f>
        <v>3.6489473959588619</v>
      </c>
      <c r="E688" s="133">
        <v>169.35346018215799</v>
      </c>
      <c r="F688" s="133">
        <f>AVERAGE(E677:E688)</f>
        <v>170.47589056675642</v>
      </c>
      <c r="G688" s="133">
        <v>11017.410070786</v>
      </c>
      <c r="H688" s="133">
        <v>10301.0805712275</v>
      </c>
      <c r="I688" s="133">
        <f>AVERAGE(H677:H688)</f>
        <v>10256.862756989967</v>
      </c>
      <c r="J688" s="133">
        <v>1417283.1435790199</v>
      </c>
      <c r="K688" s="133">
        <v>60.874801759583498</v>
      </c>
      <c r="L688" s="94">
        <v>28044.543640403299</v>
      </c>
      <c r="M688" s="94">
        <f>AVERAGE(L677:L688)</f>
        <v>27755.66400457294</v>
      </c>
      <c r="N688" s="94">
        <v>551.96574095264702</v>
      </c>
      <c r="O688" s="330">
        <v>3.9609643754251098</v>
      </c>
      <c r="P688" s="133">
        <v>1603143.0916931401</v>
      </c>
      <c r="Q688" s="133">
        <f>AVERAGE(P677:P688)</f>
        <v>1585024.6972683801</v>
      </c>
      <c r="R688" s="378">
        <f>AVERAGE(K677:K688)</f>
        <v>60.499791886035858</v>
      </c>
      <c r="T688" s="94">
        <v>164.384000251196</v>
      </c>
      <c r="U688" s="133">
        <v>833852.40212294704</v>
      </c>
      <c r="V688" s="133">
        <v>152.77768442422601</v>
      </c>
      <c r="W688" s="133">
        <v>366.952019186857</v>
      </c>
      <c r="X688" s="133">
        <v>1459764.0040573501</v>
      </c>
      <c r="Y688" s="133">
        <v>9948.38676701439</v>
      </c>
      <c r="Z688" s="94">
        <v>91876.022972591702</v>
      </c>
      <c r="AA688" s="94">
        <v>126.282137727674</v>
      </c>
      <c r="AB688" s="94">
        <v>237.72157522632301</v>
      </c>
      <c r="AC688" s="94">
        <v>77.289883078323399</v>
      </c>
      <c r="AD688" s="94">
        <v>5.0416942074293498</v>
      </c>
      <c r="AE688" s="133">
        <f>AVERAGE(AD677:AD688)</f>
        <v>5.033648352102416</v>
      </c>
      <c r="AF688" s="133">
        <f>AVERAGE(X677:X688)</f>
        <v>1442414.5248955386</v>
      </c>
      <c r="AG688" s="378">
        <f>AVERAGE(O677:O688)</f>
        <v>3.9277436460103967</v>
      </c>
      <c r="AH688" s="378" t="e">
        <f>AVERAGE(S677:S688)</f>
        <v>#DIV/0!</v>
      </c>
      <c r="AI688" s="378">
        <f>AVERAGE(U677:U688)</f>
        <v>816180.6390534112</v>
      </c>
      <c r="AJ688" s="382">
        <f>AVERAGE(G677:G688)</f>
        <v>10947.399619330759</v>
      </c>
    </row>
    <row r="689" spans="1:36" x14ac:dyDescent="0.25">
      <c r="A689" s="130">
        <f>A677+1</f>
        <v>2037</v>
      </c>
      <c r="B689" s="130">
        <f>B677</f>
        <v>1</v>
      </c>
      <c r="C689" s="329">
        <v>3.688625</v>
      </c>
      <c r="D689" s="94"/>
      <c r="E689" s="133">
        <v>169.21576362006701</v>
      </c>
      <c r="F689" s="133"/>
      <c r="G689" s="133">
        <v>11030.579375970899</v>
      </c>
      <c r="H689" s="133">
        <v>10311.083225239099</v>
      </c>
      <c r="I689" s="133"/>
      <c r="J689" s="133">
        <v>1420421.45144503</v>
      </c>
      <c r="K689" s="133">
        <v>60.959917104773702</v>
      </c>
      <c r="L689" s="94">
        <v>28101.14</v>
      </c>
      <c r="M689" s="94"/>
      <c r="N689" s="94">
        <v>565.32029999999997</v>
      </c>
      <c r="O689" s="330">
        <v>3.9676110000000002</v>
      </c>
      <c r="P689" s="133">
        <v>1606930.01268919</v>
      </c>
      <c r="Q689" s="133"/>
      <c r="R689" s="378"/>
      <c r="T689" s="94">
        <v>164.23157049912601</v>
      </c>
      <c r="U689" s="133">
        <v>837221.04904059204</v>
      </c>
      <c r="V689" s="133">
        <v>153.00032883351801</v>
      </c>
      <c r="W689" s="133">
        <v>367.56352165027403</v>
      </c>
      <c r="X689" s="133">
        <v>1463362.27624255</v>
      </c>
      <c r="Y689" s="133">
        <v>9955.1785311653002</v>
      </c>
      <c r="Z689" s="94">
        <v>92153.115171436599</v>
      </c>
      <c r="AA689" s="94">
        <v>126.477450973739</v>
      </c>
      <c r="AB689" s="94">
        <v>238.33907043128599</v>
      </c>
      <c r="AC689" s="94">
        <v>77.301820000000006</v>
      </c>
      <c r="AD689" s="94">
        <v>5.0396642870680903</v>
      </c>
      <c r="AE689" s="133"/>
      <c r="AF689" s="133"/>
      <c r="AG689" s="378"/>
      <c r="AH689" s="378"/>
      <c r="AI689" s="378"/>
      <c r="AJ689" s="382"/>
    </row>
    <row r="690" spans="1:36" x14ac:dyDescent="0.25">
      <c r="A690" s="130">
        <f t="shared" si="52"/>
        <v>2037</v>
      </c>
      <c r="B690" s="130">
        <f t="shared" si="53"/>
        <v>2</v>
      </c>
      <c r="C690" s="329">
        <v>3.69499976176037</v>
      </c>
      <c r="D690" s="94"/>
      <c r="E690" s="133">
        <v>169.260935902867</v>
      </c>
      <c r="F690" s="133"/>
      <c r="G690" s="133">
        <v>11044.446973980301</v>
      </c>
      <c r="H690" s="133">
        <v>10320.9058014232</v>
      </c>
      <c r="I690" s="133"/>
      <c r="J690" s="133">
        <v>1423550.24562762</v>
      </c>
      <c r="K690" s="133">
        <v>61.041196666123398</v>
      </c>
      <c r="L690" s="94">
        <v>28157.623478707301</v>
      </c>
      <c r="M690" s="94"/>
      <c r="N690" s="94">
        <v>579.37116345281095</v>
      </c>
      <c r="O690" s="330">
        <v>3.9742317798476599</v>
      </c>
      <c r="P690" s="133">
        <v>1610638.4086577599</v>
      </c>
      <c r="Q690" s="133"/>
      <c r="R690" s="378"/>
      <c r="T690" s="94">
        <v>164.28923899232001</v>
      </c>
      <c r="U690" s="133">
        <v>840666.14521215402</v>
      </c>
      <c r="V690" s="133">
        <v>153.226862543999</v>
      </c>
      <c r="W690" s="133">
        <v>368.26210563310002</v>
      </c>
      <c r="X690" s="133">
        <v>1467220.4251467399</v>
      </c>
      <c r="Y690" s="133">
        <v>9964.3425096954397</v>
      </c>
      <c r="Z690" s="94">
        <v>92454.182672937401</v>
      </c>
      <c r="AA690" s="94">
        <v>126.68003943748801</v>
      </c>
      <c r="AB690" s="94">
        <v>238.96264322683899</v>
      </c>
      <c r="AC690" s="94">
        <v>77.314233946445896</v>
      </c>
      <c r="AD690" s="94">
        <v>5.03977899736031</v>
      </c>
      <c r="AE690" s="133"/>
      <c r="AF690" s="133"/>
      <c r="AG690" s="378"/>
      <c r="AH690" s="378"/>
      <c r="AI690" s="378"/>
      <c r="AJ690" s="382"/>
    </row>
    <row r="691" spans="1:36" x14ac:dyDescent="0.25">
      <c r="A691" s="130">
        <f t="shared" si="52"/>
        <v>2037</v>
      </c>
      <c r="B691" s="130">
        <f t="shared" si="53"/>
        <v>3</v>
      </c>
      <c r="C691" s="329">
        <v>3.7008021050642799</v>
      </c>
      <c r="D691" s="94"/>
      <c r="E691" s="133">
        <v>169.356273570675</v>
      </c>
      <c r="F691" s="133"/>
      <c r="G691" s="133">
        <v>11057.224562769499</v>
      </c>
      <c r="H691" s="133">
        <v>10329.2500310124</v>
      </c>
      <c r="I691" s="133"/>
      <c r="J691" s="133">
        <v>1426348.5185537599</v>
      </c>
      <c r="K691" s="133">
        <v>61.111367148317697</v>
      </c>
      <c r="L691" s="94">
        <v>28208.4017800357</v>
      </c>
      <c r="M691" s="94"/>
      <c r="N691" s="94">
        <v>590.54240975578898</v>
      </c>
      <c r="O691" s="330">
        <v>3.98016595572411</v>
      </c>
      <c r="P691" s="133">
        <v>1613914.78048258</v>
      </c>
      <c r="Q691" s="133"/>
      <c r="R691" s="378"/>
      <c r="T691" s="94">
        <v>164.40457773069801</v>
      </c>
      <c r="U691" s="133">
        <v>843824.41489099897</v>
      </c>
      <c r="V691" s="133">
        <v>153.43329411873299</v>
      </c>
      <c r="W691" s="133">
        <v>368.92448080333799</v>
      </c>
      <c r="X691" s="133">
        <v>1470724.22812092</v>
      </c>
      <c r="Y691" s="133">
        <v>9973.4546401402094</v>
      </c>
      <c r="Z691" s="94">
        <v>92733.088774505406</v>
      </c>
      <c r="AA691" s="94">
        <v>126.866378212684</v>
      </c>
      <c r="AB691" s="94">
        <v>239.52729368171899</v>
      </c>
      <c r="AC691" s="94">
        <v>77.325637963505997</v>
      </c>
      <c r="AD691" s="94">
        <v>5.0415629202119696</v>
      </c>
      <c r="AE691" s="133"/>
      <c r="AF691" s="133"/>
      <c r="AG691" s="378"/>
      <c r="AH691" s="378"/>
      <c r="AI691" s="378"/>
      <c r="AJ691" s="382"/>
    </row>
    <row r="692" spans="1:36" x14ac:dyDescent="0.25">
      <c r="A692" s="130">
        <f t="shared" si="52"/>
        <v>2037</v>
      </c>
      <c r="B692" s="130">
        <f t="shared" si="53"/>
        <v>4</v>
      </c>
      <c r="C692" s="329">
        <v>3.707233</v>
      </c>
      <c r="D692" s="94"/>
      <c r="E692" s="133">
        <v>169.357539231191</v>
      </c>
      <c r="F692" s="133"/>
      <c r="G692" s="133">
        <v>11071.105826249201</v>
      </c>
      <c r="H692" s="133">
        <v>10337.5474794361</v>
      </c>
      <c r="I692" s="133"/>
      <c r="J692" s="133">
        <v>1429408.4356158001</v>
      </c>
      <c r="K692" s="133">
        <v>61.186813395649203</v>
      </c>
      <c r="L692" s="94">
        <v>28264.34</v>
      </c>
      <c r="M692" s="94"/>
      <c r="N692" s="94">
        <v>599.12929999999994</v>
      </c>
      <c r="O692" s="330">
        <v>3.986669</v>
      </c>
      <c r="P692" s="133">
        <v>1617485.5032538699</v>
      </c>
      <c r="Q692" s="133"/>
      <c r="R692" s="378"/>
      <c r="T692" s="94">
        <v>164.41354712047701</v>
      </c>
      <c r="U692" s="133">
        <v>847345.35122806102</v>
      </c>
      <c r="V692" s="133">
        <v>153.66157728571099</v>
      </c>
      <c r="W692" s="133">
        <v>369.62190193291298</v>
      </c>
      <c r="X692" s="133">
        <v>1474339.4911320701</v>
      </c>
      <c r="Y692" s="133">
        <v>9982.5792338382707</v>
      </c>
      <c r="Z692" s="94">
        <v>93028.844134205894</v>
      </c>
      <c r="AA692" s="94">
        <v>127.07198087440899</v>
      </c>
      <c r="AB692" s="94">
        <v>240.14871697837501</v>
      </c>
      <c r="AC692" s="94">
        <v>77.338139999999996</v>
      </c>
      <c r="AD692" s="94">
        <v>5.0446532909633</v>
      </c>
      <c r="AE692" s="133"/>
      <c r="AF692" s="133"/>
      <c r="AG692" s="378"/>
      <c r="AH692" s="378"/>
      <c r="AI692" s="378"/>
      <c r="AJ692" s="382"/>
    </row>
    <row r="693" spans="1:36" x14ac:dyDescent="0.25">
      <c r="A693" s="130">
        <f t="shared" si="52"/>
        <v>2037</v>
      </c>
      <c r="B693" s="130">
        <f t="shared" si="53"/>
        <v>5</v>
      </c>
      <c r="C693" s="329">
        <v>3.71343006405837</v>
      </c>
      <c r="D693" s="94"/>
      <c r="E693" s="133">
        <v>169.14931609397399</v>
      </c>
      <c r="F693" s="133"/>
      <c r="G693" s="133">
        <v>11083.895190094299</v>
      </c>
      <c r="H693" s="133">
        <v>10344.474505508701</v>
      </c>
      <c r="I693" s="133"/>
      <c r="J693" s="133">
        <v>1432324.1162241199</v>
      </c>
      <c r="K693" s="133">
        <v>61.258556420754303</v>
      </c>
      <c r="L693" s="94">
        <v>28318.163906222399</v>
      </c>
      <c r="M693" s="94"/>
      <c r="N693" s="94">
        <v>601.91697141090901</v>
      </c>
      <c r="O693" s="330">
        <v>3.9928866736578099</v>
      </c>
      <c r="P693" s="133">
        <v>1620901.10703554</v>
      </c>
      <c r="Q693" s="133"/>
      <c r="R693" s="378"/>
      <c r="T693" s="94">
        <v>164.18253783160699</v>
      </c>
      <c r="U693" s="133">
        <v>850752.35575347801</v>
      </c>
      <c r="V693" s="133">
        <v>153.88075838641501</v>
      </c>
      <c r="W693" s="133">
        <v>370.21421329976602</v>
      </c>
      <c r="X693" s="133">
        <v>1477387.13906834</v>
      </c>
      <c r="Y693" s="133">
        <v>9989.1259755420797</v>
      </c>
      <c r="Z693" s="94">
        <v>93288.119600552702</v>
      </c>
      <c r="AA693" s="94">
        <v>127.266948826909</v>
      </c>
      <c r="AB693" s="94">
        <v>240.74349711297799</v>
      </c>
      <c r="AC693" s="94">
        <v>77.349882188935396</v>
      </c>
      <c r="AD693" s="94">
        <v>5.0480607995721796</v>
      </c>
      <c r="AE693" s="133"/>
      <c r="AF693" s="133"/>
      <c r="AG693" s="378"/>
      <c r="AH693" s="378"/>
      <c r="AI693" s="378"/>
      <c r="AJ693" s="382"/>
    </row>
    <row r="694" spans="1:36" x14ac:dyDescent="0.25">
      <c r="A694" s="130">
        <f t="shared" si="52"/>
        <v>2037</v>
      </c>
      <c r="B694" s="130">
        <f t="shared" si="53"/>
        <v>6</v>
      </c>
      <c r="C694" s="329">
        <v>3.71980800084064</v>
      </c>
      <c r="D694" s="94"/>
      <c r="E694" s="133">
        <v>168.85246262817901</v>
      </c>
      <c r="F694" s="133"/>
      <c r="G694" s="133">
        <v>11096.724339374099</v>
      </c>
      <c r="H694" s="133">
        <v>10351.137557513301</v>
      </c>
      <c r="I694" s="133"/>
      <c r="J694" s="133">
        <v>1435282.30558065</v>
      </c>
      <c r="K694" s="133">
        <v>61.330882713032899</v>
      </c>
      <c r="L694" s="94">
        <v>28373.373922897801</v>
      </c>
      <c r="M694" s="94"/>
      <c r="N694" s="94">
        <v>598.67567902472297</v>
      </c>
      <c r="O694" s="330">
        <v>3.99925565064407</v>
      </c>
      <c r="P694" s="133">
        <v>1624376.24412102</v>
      </c>
      <c r="Q694" s="133"/>
      <c r="R694" s="378"/>
      <c r="T694" s="94">
        <v>163.848366934453</v>
      </c>
      <c r="U694" s="133">
        <v>854256.24586557399</v>
      </c>
      <c r="V694" s="133">
        <v>154.10723336424701</v>
      </c>
      <c r="W694" s="133">
        <v>370.790439581356</v>
      </c>
      <c r="X694" s="133">
        <v>1480276.9372288</v>
      </c>
      <c r="Y694" s="133">
        <v>9994.4682802208008</v>
      </c>
      <c r="Z694" s="94">
        <v>93541.705684111701</v>
      </c>
      <c r="AA694" s="94">
        <v>127.465318340019</v>
      </c>
      <c r="AB694" s="94">
        <v>241.35836858087399</v>
      </c>
      <c r="AC694" s="94">
        <v>77.361824190576797</v>
      </c>
      <c r="AD694" s="94">
        <v>5.0514284624294401</v>
      </c>
      <c r="AE694" s="133"/>
      <c r="AF694" s="133"/>
      <c r="AG694" s="378"/>
      <c r="AH694" s="378"/>
      <c r="AI694" s="378"/>
      <c r="AJ694" s="382"/>
    </row>
    <row r="695" spans="1:36" x14ac:dyDescent="0.25">
      <c r="A695" s="130">
        <f t="shared" si="52"/>
        <v>2037</v>
      </c>
      <c r="B695" s="130">
        <f t="shared" si="53"/>
        <v>7</v>
      </c>
      <c r="C695" s="329">
        <v>3.7259660000000001</v>
      </c>
      <c r="D695" s="94"/>
      <c r="E695" s="133">
        <v>168.67617695950699</v>
      </c>
      <c r="F695" s="133"/>
      <c r="G695" s="133">
        <v>11109.201695171099</v>
      </c>
      <c r="H695" s="133">
        <v>10357.9258487189</v>
      </c>
      <c r="I695" s="133"/>
      <c r="J695" s="133">
        <v>1438084.8963361001</v>
      </c>
      <c r="K695" s="133">
        <v>61.398270898363698</v>
      </c>
      <c r="L695" s="94">
        <v>28426.31</v>
      </c>
      <c r="M695" s="94"/>
      <c r="N695" s="94">
        <v>589.57320000000004</v>
      </c>
      <c r="O695" s="330">
        <v>4.0053939999999999</v>
      </c>
      <c r="P695" s="133">
        <v>1627666.55541471</v>
      </c>
      <c r="Q695" s="133"/>
      <c r="R695" s="378"/>
      <c r="T695" s="94">
        <v>163.64786216297199</v>
      </c>
      <c r="U695" s="133">
        <v>857617.82095236401</v>
      </c>
      <c r="V695" s="133">
        <v>154.328928241862</v>
      </c>
      <c r="W695" s="133">
        <v>371.38539571843597</v>
      </c>
      <c r="X695" s="133">
        <v>1483120.6344719301</v>
      </c>
      <c r="Y695" s="133">
        <v>9999.7383974921104</v>
      </c>
      <c r="Z695" s="94">
        <v>93793.179360697104</v>
      </c>
      <c r="AA695" s="94">
        <v>127.656413867175</v>
      </c>
      <c r="AB695" s="94">
        <v>241.96295072511501</v>
      </c>
      <c r="AC695" s="94">
        <v>77.373469999999998</v>
      </c>
      <c r="AD695" s="94">
        <v>5.0540200490110401</v>
      </c>
      <c r="AE695" s="133"/>
      <c r="AF695" s="133"/>
      <c r="AG695" s="378"/>
      <c r="AH695" s="378"/>
      <c r="AI695" s="378"/>
      <c r="AJ695" s="382"/>
    </row>
    <row r="696" spans="1:36" x14ac:dyDescent="0.25">
      <c r="A696" s="130">
        <f t="shared" si="52"/>
        <v>2037</v>
      </c>
      <c r="B696" s="130">
        <f t="shared" si="53"/>
        <v>8</v>
      </c>
      <c r="C696" s="329">
        <v>3.7323250724809398</v>
      </c>
      <c r="D696" s="94"/>
      <c r="E696" s="133">
        <v>168.7405622364</v>
      </c>
      <c r="F696" s="133"/>
      <c r="G696" s="133">
        <v>11122.465485573501</v>
      </c>
      <c r="H696" s="133">
        <v>10365.9058136853</v>
      </c>
      <c r="I696" s="133"/>
      <c r="J696" s="133">
        <v>1440936.2533288801</v>
      </c>
      <c r="K696" s="133">
        <v>61.4656702442796</v>
      </c>
      <c r="L696" s="94">
        <v>28480.4992535202</v>
      </c>
      <c r="M696" s="94"/>
      <c r="N696" s="94">
        <v>574.99471732836298</v>
      </c>
      <c r="O696" s="330">
        <v>4.0117401926814296</v>
      </c>
      <c r="P696" s="133">
        <v>1631005.8391653399</v>
      </c>
      <c r="Q696" s="133"/>
      <c r="R696" s="378"/>
      <c r="T696" s="94">
        <v>163.717409760967</v>
      </c>
      <c r="U696" s="133">
        <v>861059.15805060498</v>
      </c>
      <c r="V696" s="133">
        <v>154.56224842884899</v>
      </c>
      <c r="W696" s="133">
        <v>372.08779732690499</v>
      </c>
      <c r="X696" s="133">
        <v>1486333.3035877999</v>
      </c>
      <c r="Y696" s="133">
        <v>10006.3399669671</v>
      </c>
      <c r="Z696" s="94">
        <v>94073.338282594297</v>
      </c>
      <c r="AA696" s="94">
        <v>127.8544016706</v>
      </c>
      <c r="AB696" s="94">
        <v>242.60409529959301</v>
      </c>
      <c r="AC696" s="94">
        <v>77.385769089556007</v>
      </c>
      <c r="AD696" s="94">
        <v>5.0556296912426202</v>
      </c>
      <c r="AE696" s="133"/>
      <c r="AF696" s="133"/>
      <c r="AG696" s="378"/>
      <c r="AH696" s="378"/>
      <c r="AI696" s="378"/>
      <c r="AJ696" s="382"/>
    </row>
    <row r="697" spans="1:36" x14ac:dyDescent="0.25">
      <c r="A697" s="130">
        <f t="shared" si="52"/>
        <v>2037</v>
      </c>
      <c r="B697" s="130">
        <f t="shared" si="53"/>
        <v>9</v>
      </c>
      <c r="C697" s="329">
        <v>3.73868787992892</v>
      </c>
      <c r="D697" s="94"/>
      <c r="E697" s="133">
        <v>168.925005150695</v>
      </c>
      <c r="F697" s="133"/>
      <c r="G697" s="133">
        <v>11135.825420442099</v>
      </c>
      <c r="H697" s="133">
        <v>10374.5316370858</v>
      </c>
      <c r="I697" s="133"/>
      <c r="J697" s="133">
        <v>1443859.63907771</v>
      </c>
      <c r="K697" s="133">
        <v>61.536618178593301</v>
      </c>
      <c r="L697" s="94">
        <v>28534.565649103901</v>
      </c>
      <c r="M697" s="94"/>
      <c r="N697" s="94">
        <v>560.27398998153501</v>
      </c>
      <c r="O697" s="330">
        <v>4.0181153593995198</v>
      </c>
      <c r="P697" s="133">
        <v>1634438.9467013499</v>
      </c>
      <c r="Q697" s="133"/>
      <c r="R697" s="378"/>
      <c r="T697" s="94">
        <v>163.92236095233599</v>
      </c>
      <c r="U697" s="133">
        <v>864512.040669968</v>
      </c>
      <c r="V697" s="133">
        <v>154.79745973977501</v>
      </c>
      <c r="W697" s="133">
        <v>372.82533788823503</v>
      </c>
      <c r="X697" s="133">
        <v>1489712.5790904299</v>
      </c>
      <c r="Y697" s="133">
        <v>10013.239431255</v>
      </c>
      <c r="Z697" s="94">
        <v>94361.436011558806</v>
      </c>
      <c r="AA697" s="94">
        <v>128.051233228798</v>
      </c>
      <c r="AB697" s="94">
        <v>243.25604656241899</v>
      </c>
      <c r="AC697" s="94">
        <v>77.398062753673003</v>
      </c>
      <c r="AD697" s="94">
        <v>5.0564173330506401</v>
      </c>
      <c r="AE697" s="133"/>
      <c r="AF697" s="133"/>
      <c r="AG697" s="378"/>
      <c r="AH697" s="378"/>
      <c r="AI697" s="378"/>
      <c r="AJ697" s="382"/>
    </row>
    <row r="698" spans="1:36" x14ac:dyDescent="0.25">
      <c r="A698" s="130">
        <f t="shared" si="52"/>
        <v>2037</v>
      </c>
      <c r="B698" s="130">
        <f t="shared" si="53"/>
        <v>10</v>
      </c>
      <c r="C698" s="329">
        <v>3.744856</v>
      </c>
      <c r="D698" s="94"/>
      <c r="E698" s="133">
        <v>169.03308966965901</v>
      </c>
      <c r="F698" s="133"/>
      <c r="G698" s="133">
        <v>11148.443688383501</v>
      </c>
      <c r="H698" s="133">
        <v>10382.955683582801</v>
      </c>
      <c r="I698" s="133"/>
      <c r="J698" s="133">
        <v>1446891.85108188</v>
      </c>
      <c r="K698" s="133">
        <v>61.615421553475599</v>
      </c>
      <c r="L698" s="94">
        <v>28587.24</v>
      </c>
      <c r="M698" s="94"/>
      <c r="N698" s="94">
        <v>551.70119999999997</v>
      </c>
      <c r="O698" s="330">
        <v>4.0243359999999999</v>
      </c>
      <c r="P698" s="133">
        <v>1638030.89632177</v>
      </c>
      <c r="Q698" s="133"/>
      <c r="R698" s="378"/>
      <c r="T698" s="94">
        <v>164.042640397898</v>
      </c>
      <c r="U698" s="133">
        <v>867917.38079015794</v>
      </c>
      <c r="V698" s="133">
        <v>155.023657015038</v>
      </c>
      <c r="W698" s="133">
        <v>373.49750772480701</v>
      </c>
      <c r="X698" s="133">
        <v>1492956.8100719301</v>
      </c>
      <c r="Y698" s="133">
        <v>10018.920451604899</v>
      </c>
      <c r="Z698" s="94">
        <v>94629.551059204096</v>
      </c>
      <c r="AA698" s="94">
        <v>128.23829131762199</v>
      </c>
      <c r="AB698" s="94">
        <v>243.88880411713501</v>
      </c>
      <c r="AC698" s="94">
        <v>77.409589999999994</v>
      </c>
      <c r="AD698" s="94">
        <v>5.0567963218240797</v>
      </c>
      <c r="AE698" s="133"/>
      <c r="AF698" s="133"/>
      <c r="AG698" s="378"/>
      <c r="AH698" s="378"/>
      <c r="AI698" s="378"/>
      <c r="AJ698" s="382"/>
    </row>
    <row r="699" spans="1:36" x14ac:dyDescent="0.25">
      <c r="A699" s="130">
        <f t="shared" si="52"/>
        <v>2037</v>
      </c>
      <c r="B699" s="130">
        <f t="shared" si="53"/>
        <v>11</v>
      </c>
      <c r="C699" s="329">
        <v>3.7512517907150902</v>
      </c>
      <c r="D699" s="94"/>
      <c r="E699" s="133">
        <v>168.941592923928</v>
      </c>
      <c r="F699" s="133"/>
      <c r="G699" s="133">
        <v>11160.9320183498</v>
      </c>
      <c r="H699" s="133">
        <v>10391.3079724895</v>
      </c>
      <c r="I699" s="133"/>
      <c r="J699" s="133">
        <v>1450311.90106037</v>
      </c>
      <c r="K699" s="133">
        <v>61.711134631091603</v>
      </c>
      <c r="L699" s="94">
        <v>28642.383992687701</v>
      </c>
      <c r="M699" s="94"/>
      <c r="N699" s="94">
        <v>553.03071180892903</v>
      </c>
      <c r="O699" s="330">
        <v>4.0308344400684897</v>
      </c>
      <c r="P699" s="133">
        <v>1642123.9907642801</v>
      </c>
      <c r="Q699" s="133"/>
      <c r="R699" s="378"/>
      <c r="T699" s="94">
        <v>163.94051906055</v>
      </c>
      <c r="U699" s="133">
        <v>871536.50816168205</v>
      </c>
      <c r="V699" s="133">
        <v>155.25366283544699</v>
      </c>
      <c r="W699" s="133">
        <v>374.09958669309702</v>
      </c>
      <c r="X699" s="133">
        <v>1496157.44892523</v>
      </c>
      <c r="Y699" s="133">
        <v>10022.967507838801</v>
      </c>
      <c r="Z699" s="94">
        <v>94884.1765083887</v>
      </c>
      <c r="AA699" s="94">
        <v>128.42679874125199</v>
      </c>
      <c r="AB699" s="94">
        <v>244.53803578542701</v>
      </c>
      <c r="AC699" s="94">
        <v>77.420887009431894</v>
      </c>
      <c r="AD699" s="94">
        <v>5.0571341905439002</v>
      </c>
      <c r="AE699" s="133"/>
      <c r="AF699" s="133"/>
      <c r="AG699" s="378"/>
      <c r="AH699" s="378"/>
      <c r="AI699" s="378"/>
      <c r="AJ699" s="382"/>
    </row>
    <row r="700" spans="1:36" x14ac:dyDescent="0.25">
      <c r="A700" s="130">
        <f t="shared" si="52"/>
        <v>2037</v>
      </c>
      <c r="B700" s="130">
        <f t="shared" si="53"/>
        <v>12</v>
      </c>
      <c r="C700" s="329">
        <v>3.7574878566965699</v>
      </c>
      <c r="D700" s="94">
        <f>AVERAGE(C689:C700)</f>
        <v>3.7229560442954313</v>
      </c>
      <c r="E700" s="133">
        <v>168.75682368263699</v>
      </c>
      <c r="F700" s="133">
        <f>AVERAGE(E689:E700)</f>
        <v>169.02212847248157</v>
      </c>
      <c r="G700" s="133">
        <v>11172.9587579244</v>
      </c>
      <c r="H700" s="133">
        <v>10399.1017027414</v>
      </c>
      <c r="I700" s="133">
        <f>AVERAGE(H689:H700)</f>
        <v>10355.510604869707</v>
      </c>
      <c r="J700" s="133">
        <v>1453741.05089354</v>
      </c>
      <c r="K700" s="133">
        <v>61.809332652645899</v>
      </c>
      <c r="L700" s="94">
        <v>28696.273537858298</v>
      </c>
      <c r="M700" s="94">
        <f>AVERAGE(L689:L700)</f>
        <v>28399.192960086104</v>
      </c>
      <c r="N700" s="94">
        <v>562.071218416433</v>
      </c>
      <c r="O700" s="330">
        <v>4.0371833000990298</v>
      </c>
      <c r="P700" s="133">
        <v>1646241.7286767401</v>
      </c>
      <c r="Q700" s="133">
        <f>AVERAGE(P689:P700)</f>
        <v>1626146.1677736791</v>
      </c>
      <c r="R700" s="378">
        <f>AVERAGE(K689:K700)</f>
        <v>61.368765133925081</v>
      </c>
      <c r="T700" s="94">
        <v>163.73696895738499</v>
      </c>
      <c r="U700" s="133">
        <v>875093.11500627396</v>
      </c>
      <c r="V700" s="133">
        <v>155.47449267946499</v>
      </c>
      <c r="W700" s="133">
        <v>374.64967929366702</v>
      </c>
      <c r="X700" s="133">
        <v>1499234.429728</v>
      </c>
      <c r="Y700" s="133">
        <v>10026.326434309</v>
      </c>
      <c r="Z700" s="94">
        <v>95125.845478979201</v>
      </c>
      <c r="AA700" s="94">
        <v>128.60769542635799</v>
      </c>
      <c r="AB700" s="94">
        <v>245.16388414349501</v>
      </c>
      <c r="AC700" s="94">
        <v>77.431541177954003</v>
      </c>
      <c r="AD700" s="94">
        <v>5.0574742223811899</v>
      </c>
      <c r="AE700" s="133">
        <f>AVERAGE(AD689:AD700)</f>
        <v>5.0502183804715637</v>
      </c>
      <c r="AF700" s="133">
        <f>AVERAGE(X689:X700)</f>
        <v>1481735.4752345618</v>
      </c>
      <c r="AG700" s="378">
        <f>AVERAGE(O689:O700)</f>
        <v>4.0023686126768423</v>
      </c>
      <c r="AH700" s="378" t="e">
        <f>AVERAGE(S689:S700)</f>
        <v>#DIV/0!</v>
      </c>
      <c r="AI700" s="378">
        <f>AVERAGE(U689:U700)</f>
        <v>855983.46546849248</v>
      </c>
      <c r="AJ700" s="382">
        <f>AVERAGE(G689:G700)</f>
        <v>11102.81694452356</v>
      </c>
    </row>
    <row r="701" spans="1:36" x14ac:dyDescent="0.25">
      <c r="A701" s="130">
        <f>A689+1</f>
        <v>2038</v>
      </c>
      <c r="B701" s="130">
        <f>B689</f>
        <v>1</v>
      </c>
      <c r="C701" s="329">
        <v>3.7640099999999999</v>
      </c>
      <c r="D701" s="94"/>
      <c r="E701" s="133">
        <v>168.62859015820999</v>
      </c>
      <c r="F701" s="133"/>
      <c r="G701" s="133">
        <v>11185.9971824599</v>
      </c>
      <c r="H701" s="133">
        <v>10407.029032770901</v>
      </c>
      <c r="I701" s="133"/>
      <c r="J701" s="133">
        <v>1457183.8936717899</v>
      </c>
      <c r="K701" s="133">
        <v>61.904923265551297</v>
      </c>
      <c r="L701" s="94">
        <v>28752.2</v>
      </c>
      <c r="M701" s="94"/>
      <c r="N701" s="94">
        <v>575.63869999999997</v>
      </c>
      <c r="O701" s="330">
        <v>4.0437909999999997</v>
      </c>
      <c r="P701" s="133">
        <v>1650357.71494249</v>
      </c>
      <c r="Q701" s="133"/>
      <c r="R701" s="378"/>
      <c r="T701" s="94">
        <v>163.60242603324099</v>
      </c>
      <c r="U701" s="133">
        <v>878760.35669006896</v>
      </c>
      <c r="V701" s="133">
        <v>155.70382618275499</v>
      </c>
      <c r="W701" s="133">
        <v>375.270467945191</v>
      </c>
      <c r="X701" s="133">
        <v>1502587.4445142599</v>
      </c>
      <c r="Y701" s="133">
        <v>10030.9818657657</v>
      </c>
      <c r="Z701" s="94">
        <v>95395.465217852005</v>
      </c>
      <c r="AA701" s="94">
        <v>128.79737301279101</v>
      </c>
      <c r="AB701" s="94">
        <v>245.81229174638301</v>
      </c>
      <c r="AC701" s="94">
        <v>77.442729999999997</v>
      </c>
      <c r="AD701" s="94">
        <v>5.0578403675475903</v>
      </c>
      <c r="AE701" s="133"/>
      <c r="AF701" s="133"/>
      <c r="AG701" s="378"/>
      <c r="AH701" s="378"/>
      <c r="AI701" s="378"/>
      <c r="AJ701" s="382"/>
    </row>
    <row r="702" spans="1:36" x14ac:dyDescent="0.25">
      <c r="A702" s="130">
        <f t="shared" ref="A702:A712" si="54">A690+1</f>
        <v>2038</v>
      </c>
      <c r="B702" s="130">
        <f t="shared" ref="B702:B712" si="55">B690</f>
        <v>2</v>
      </c>
      <c r="C702" s="329">
        <v>3.7706295302694302</v>
      </c>
      <c r="D702" s="94"/>
      <c r="E702" s="133">
        <v>168.67325205202701</v>
      </c>
      <c r="F702" s="133"/>
      <c r="G702" s="133">
        <v>11200.0878327173</v>
      </c>
      <c r="H702" s="133">
        <v>10415.016843576899</v>
      </c>
      <c r="I702" s="133"/>
      <c r="J702" s="133">
        <v>1460364.79472051</v>
      </c>
      <c r="K702" s="133">
        <v>61.9862445568994</v>
      </c>
      <c r="L702" s="94">
        <v>28808.082567317</v>
      </c>
      <c r="M702" s="94"/>
      <c r="N702" s="94">
        <v>589.91491158875795</v>
      </c>
      <c r="O702" s="330">
        <v>4.0504257081650996</v>
      </c>
      <c r="P702" s="133">
        <v>1654117.19442016</v>
      </c>
      <c r="Q702" s="133"/>
      <c r="R702" s="378"/>
      <c r="T702" s="94">
        <v>163.668677649373</v>
      </c>
      <c r="U702" s="133">
        <v>882377.08754320501</v>
      </c>
      <c r="V702" s="133">
        <v>155.936743217176</v>
      </c>
      <c r="W702" s="133">
        <v>376.00163709578999</v>
      </c>
      <c r="X702" s="133">
        <v>1506243.7751110301</v>
      </c>
      <c r="Y702" s="133">
        <v>10038.0680092537</v>
      </c>
      <c r="Z702" s="94">
        <v>95701.953218080307</v>
      </c>
      <c r="AA702" s="94">
        <v>128.992614805496</v>
      </c>
      <c r="AB702" s="94">
        <v>246.46611444746401</v>
      </c>
      <c r="AC702" s="94">
        <v>77.4544525931707</v>
      </c>
      <c r="AD702" s="94">
        <v>5.0582130501559899</v>
      </c>
      <c r="AE702" s="133"/>
      <c r="AF702" s="133"/>
      <c r="AG702" s="378"/>
      <c r="AH702" s="378"/>
      <c r="AI702" s="378"/>
      <c r="AJ702" s="382"/>
    </row>
    <row r="703" spans="1:36" x14ac:dyDescent="0.25">
      <c r="A703" s="130">
        <f t="shared" si="54"/>
        <v>2038</v>
      </c>
      <c r="B703" s="130">
        <f t="shared" si="55"/>
        <v>3</v>
      </c>
      <c r="C703" s="329">
        <v>3.77666555578518</v>
      </c>
      <c r="D703" s="94"/>
      <c r="E703" s="133">
        <v>168.77101252353901</v>
      </c>
      <c r="F703" s="133"/>
      <c r="G703" s="133">
        <v>11213.2558726226</v>
      </c>
      <c r="H703" s="133">
        <v>10422.4862031845</v>
      </c>
      <c r="I703" s="133"/>
      <c r="J703" s="133">
        <v>1463102.2347879501</v>
      </c>
      <c r="K703" s="133">
        <v>62.052098503397502</v>
      </c>
      <c r="L703" s="94">
        <v>28858.335366813801</v>
      </c>
      <c r="M703" s="94"/>
      <c r="N703" s="94">
        <v>601.26750598189096</v>
      </c>
      <c r="O703" s="330">
        <v>4.0564045228275498</v>
      </c>
      <c r="P703" s="133">
        <v>1657323.6602026401</v>
      </c>
      <c r="Q703" s="133"/>
      <c r="R703" s="378"/>
      <c r="T703" s="94">
        <v>163.79700684173099</v>
      </c>
      <c r="U703" s="133">
        <v>885638.85203306505</v>
      </c>
      <c r="V703" s="133">
        <v>156.15031504042901</v>
      </c>
      <c r="W703" s="133">
        <v>376.70542846372598</v>
      </c>
      <c r="X703" s="133">
        <v>1509680.9819248901</v>
      </c>
      <c r="Y703" s="133">
        <v>10045.737241368601</v>
      </c>
      <c r="Z703" s="94">
        <v>95996.316414209607</v>
      </c>
      <c r="AA703" s="94">
        <v>129.17069320407199</v>
      </c>
      <c r="AB703" s="94">
        <v>247.06245024155899</v>
      </c>
      <c r="AC703" s="94">
        <v>77.465388356471294</v>
      </c>
      <c r="AD703" s="94">
        <v>5.0585159516916702</v>
      </c>
      <c r="AE703" s="133"/>
      <c r="AF703" s="133"/>
      <c r="AG703" s="378"/>
      <c r="AH703" s="378"/>
      <c r="AI703" s="378"/>
      <c r="AJ703" s="382"/>
    </row>
    <row r="704" spans="1:36" x14ac:dyDescent="0.25">
      <c r="A704" s="130">
        <f t="shared" si="54"/>
        <v>2038</v>
      </c>
      <c r="B704" s="130">
        <f t="shared" si="55"/>
        <v>4</v>
      </c>
      <c r="C704" s="329">
        <v>3.7833700000000001</v>
      </c>
      <c r="D704" s="94"/>
      <c r="E704" s="133">
        <v>168.78894348124601</v>
      </c>
      <c r="F704" s="133"/>
      <c r="G704" s="133">
        <v>11227.5710318985</v>
      </c>
      <c r="H704" s="133">
        <v>10431.2746616245</v>
      </c>
      <c r="I704" s="133"/>
      <c r="J704" s="133">
        <v>1466146.6297188101</v>
      </c>
      <c r="K704" s="133">
        <v>62.125130251618103</v>
      </c>
      <c r="L704" s="94">
        <v>28913.54</v>
      </c>
      <c r="M704" s="94"/>
      <c r="N704" s="94">
        <v>609.99739999999997</v>
      </c>
      <c r="O704" s="330">
        <v>4.0629619999999997</v>
      </c>
      <c r="P704" s="133">
        <v>1660880.2452404201</v>
      </c>
      <c r="Q704" s="133"/>
      <c r="R704" s="378"/>
      <c r="T704" s="94">
        <v>163.83945969294899</v>
      </c>
      <c r="U704" s="133">
        <v>889308.62216664897</v>
      </c>
      <c r="V704" s="133">
        <v>156.38987865326999</v>
      </c>
      <c r="W704" s="133">
        <v>377.44685040614303</v>
      </c>
      <c r="X704" s="133">
        <v>1513428.7962012801</v>
      </c>
      <c r="Y704" s="133">
        <v>10054.189079448501</v>
      </c>
      <c r="Z704" s="94">
        <v>96317.820908214897</v>
      </c>
      <c r="AA704" s="94">
        <v>129.364833652312</v>
      </c>
      <c r="AB704" s="94">
        <v>247.72976861883799</v>
      </c>
      <c r="AC704" s="94">
        <v>77.477639999999994</v>
      </c>
      <c r="AD704" s="94">
        <v>5.0587611185018497</v>
      </c>
      <c r="AE704" s="133"/>
      <c r="AF704" s="133"/>
      <c r="AG704" s="378"/>
      <c r="AH704" s="378"/>
      <c r="AI704" s="378"/>
      <c r="AJ704" s="382"/>
    </row>
    <row r="705" spans="1:36" x14ac:dyDescent="0.25">
      <c r="A705" s="130">
        <f t="shared" si="54"/>
        <v>2038</v>
      </c>
      <c r="B705" s="130">
        <f t="shared" si="55"/>
        <v>5</v>
      </c>
      <c r="C705" s="329">
        <v>3.7898458515678399</v>
      </c>
      <c r="D705" s="94"/>
      <c r="E705" s="133">
        <v>168.61464691467501</v>
      </c>
      <c r="F705" s="133"/>
      <c r="G705" s="133">
        <v>11240.613746040401</v>
      </c>
      <c r="H705" s="133">
        <v>10440.388448194301</v>
      </c>
      <c r="I705" s="133"/>
      <c r="J705" s="133">
        <v>1469216.5539639101</v>
      </c>
      <c r="K705" s="133">
        <v>62.201815961692702</v>
      </c>
      <c r="L705" s="94">
        <v>28966.363262402399</v>
      </c>
      <c r="M705" s="94"/>
      <c r="N705" s="94">
        <v>612.83806669671606</v>
      </c>
      <c r="O705" s="330">
        <v>4.0692175300451403</v>
      </c>
      <c r="P705" s="133">
        <v>1664476.49586446</v>
      </c>
      <c r="Q705" s="133"/>
      <c r="R705" s="378"/>
      <c r="T705" s="94">
        <v>163.66509831796901</v>
      </c>
      <c r="U705" s="133">
        <v>892956.61895829195</v>
      </c>
      <c r="V705" s="133">
        <v>156.62435905536</v>
      </c>
      <c r="W705" s="133">
        <v>378.06892619334297</v>
      </c>
      <c r="X705" s="133">
        <v>1516847.6177264</v>
      </c>
      <c r="Y705" s="133">
        <v>10061.306516754699</v>
      </c>
      <c r="Z705" s="94">
        <v>96608.233426000894</v>
      </c>
      <c r="AA705" s="94">
        <v>129.54659619292201</v>
      </c>
      <c r="AB705" s="94">
        <v>248.38270431537501</v>
      </c>
      <c r="AC705" s="94">
        <v>77.489445391998402</v>
      </c>
      <c r="AD705" s="94">
        <v>5.0590114544491902</v>
      </c>
      <c r="AE705" s="133"/>
      <c r="AF705" s="133"/>
      <c r="AG705" s="378"/>
      <c r="AH705" s="378"/>
      <c r="AI705" s="378"/>
      <c r="AJ705" s="382"/>
    </row>
    <row r="706" spans="1:36" x14ac:dyDescent="0.25">
      <c r="A706" s="130">
        <f t="shared" si="54"/>
        <v>2038</v>
      </c>
      <c r="B706" s="130">
        <f t="shared" si="55"/>
        <v>6</v>
      </c>
      <c r="C706" s="329">
        <v>3.79651854567319</v>
      </c>
      <c r="D706" s="94"/>
      <c r="E706" s="133">
        <v>168.34597277079601</v>
      </c>
      <c r="F706" s="133"/>
      <c r="G706" s="133">
        <v>11253.512168089899</v>
      </c>
      <c r="H706" s="133">
        <v>10449.9127076778</v>
      </c>
      <c r="I706" s="133"/>
      <c r="J706" s="133">
        <v>1472412.0220137199</v>
      </c>
      <c r="K706" s="133">
        <v>62.282639691065199</v>
      </c>
      <c r="L706" s="94">
        <v>29020.219658086298</v>
      </c>
      <c r="M706" s="94"/>
      <c r="N706" s="94">
        <v>609.55631200862899</v>
      </c>
      <c r="O706" s="330">
        <v>4.07563323044476</v>
      </c>
      <c r="P706" s="133">
        <v>1668228.42189211</v>
      </c>
      <c r="Q706" s="133"/>
      <c r="R706" s="378"/>
      <c r="T706" s="94">
        <v>163.38570262670399</v>
      </c>
      <c r="U706" s="133">
        <v>896758.59082996205</v>
      </c>
      <c r="V706" s="133">
        <v>156.86870971737301</v>
      </c>
      <c r="W706" s="133">
        <v>378.66803460807199</v>
      </c>
      <c r="X706" s="133">
        <v>1520236.3704027601</v>
      </c>
      <c r="Y706" s="133">
        <v>10068.206015055401</v>
      </c>
      <c r="Z706" s="94">
        <v>96900.406313697502</v>
      </c>
      <c r="AA706" s="94">
        <v>129.73242171496099</v>
      </c>
      <c r="AB706" s="94">
        <v>249.062167510498</v>
      </c>
      <c r="AC706" s="94">
        <v>77.501565844451704</v>
      </c>
      <c r="AD706" s="94">
        <v>5.0600587862743103</v>
      </c>
      <c r="AE706" s="133"/>
      <c r="AF706" s="133"/>
      <c r="AG706" s="378"/>
      <c r="AH706" s="378"/>
      <c r="AI706" s="378"/>
      <c r="AJ706" s="382"/>
    </row>
    <row r="707" spans="1:36" x14ac:dyDescent="0.25">
      <c r="A707" s="130">
        <f t="shared" si="54"/>
        <v>2038</v>
      </c>
      <c r="B707" s="130">
        <f t="shared" si="55"/>
        <v>7</v>
      </c>
      <c r="C707" s="329">
        <v>3.802959</v>
      </c>
      <c r="D707" s="94"/>
      <c r="E707" s="133">
        <v>168.15885831489001</v>
      </c>
      <c r="F707" s="133"/>
      <c r="G707" s="133">
        <v>11265.890062074501</v>
      </c>
      <c r="H707" s="133">
        <v>10458.5800139605</v>
      </c>
      <c r="I707" s="133"/>
      <c r="J707" s="133">
        <v>1475371.7625353199</v>
      </c>
      <c r="K707" s="133">
        <v>62.355257467027599</v>
      </c>
      <c r="L707" s="94">
        <v>29071.55</v>
      </c>
      <c r="M707" s="94"/>
      <c r="N707" s="94">
        <v>600.32140000000004</v>
      </c>
      <c r="O707" s="330">
        <v>4.0818570000000003</v>
      </c>
      <c r="P707" s="133">
        <v>1671705.8849142001</v>
      </c>
      <c r="Q707" s="133"/>
      <c r="R707" s="378"/>
      <c r="T707" s="94">
        <v>163.19850592158701</v>
      </c>
      <c r="U707" s="133">
        <v>900377.95974383899</v>
      </c>
      <c r="V707" s="133">
        <v>157.106471891008</v>
      </c>
      <c r="W707" s="133">
        <v>379.28687733335698</v>
      </c>
      <c r="X707" s="133">
        <v>1523501.66394448</v>
      </c>
      <c r="Y707" s="133">
        <v>10075.485739799</v>
      </c>
      <c r="Z707" s="94">
        <v>97196.049910762202</v>
      </c>
      <c r="AA707" s="94">
        <v>129.916346424349</v>
      </c>
      <c r="AB707" s="94">
        <v>249.72115423936901</v>
      </c>
      <c r="AC707" s="94">
        <v>77.513239999999996</v>
      </c>
      <c r="AD707" s="94">
        <v>5.0627418829603199</v>
      </c>
      <c r="AE707" s="133"/>
      <c r="AF707" s="133"/>
      <c r="AG707" s="378"/>
      <c r="AH707" s="378"/>
      <c r="AI707" s="378"/>
      <c r="AJ707" s="382"/>
    </row>
    <row r="708" spans="1:36" x14ac:dyDescent="0.25">
      <c r="A708" s="130">
        <f t="shared" si="54"/>
        <v>2038</v>
      </c>
      <c r="B708" s="130">
        <f t="shared" si="55"/>
        <v>8</v>
      </c>
      <c r="C708" s="329">
        <v>3.8095978605680201</v>
      </c>
      <c r="D708" s="94"/>
      <c r="E708" s="133">
        <v>168.14998902686</v>
      </c>
      <c r="F708" s="133"/>
      <c r="G708" s="133">
        <v>11278.964032481401</v>
      </c>
      <c r="H708" s="133">
        <v>10466.5901796738</v>
      </c>
      <c r="I708" s="133"/>
      <c r="J708" s="133">
        <v>1478207.3575410601</v>
      </c>
      <c r="K708" s="133">
        <v>62.420575453320403</v>
      </c>
      <c r="L708" s="94">
        <v>29123.894804355499</v>
      </c>
      <c r="M708" s="94"/>
      <c r="N708" s="94">
        <v>585.52495070383998</v>
      </c>
      <c r="O708" s="330">
        <v>4.0883566717070003</v>
      </c>
      <c r="P708" s="133">
        <v>1675037.97581482</v>
      </c>
      <c r="Q708" s="133"/>
      <c r="R708" s="378"/>
      <c r="T708" s="94">
        <v>163.21454490913399</v>
      </c>
      <c r="U708" s="133">
        <v>903996.874438019</v>
      </c>
      <c r="V708" s="133">
        <v>157.35251323114801</v>
      </c>
      <c r="W708" s="133">
        <v>380.02296493481498</v>
      </c>
      <c r="X708" s="133">
        <v>1526960.24100904</v>
      </c>
      <c r="Y708" s="133">
        <v>10084.273868132899</v>
      </c>
      <c r="Z708" s="94">
        <v>97528.953614662401</v>
      </c>
      <c r="AA708" s="94">
        <v>130.11488385516799</v>
      </c>
      <c r="AB708" s="94">
        <v>250.400427158333</v>
      </c>
      <c r="AC708" s="94">
        <v>77.525268276591405</v>
      </c>
      <c r="AD708" s="94">
        <v>5.0675903174944201</v>
      </c>
      <c r="AE708" s="133"/>
      <c r="AF708" s="133"/>
      <c r="AG708" s="378"/>
      <c r="AH708" s="378"/>
      <c r="AI708" s="378"/>
      <c r="AJ708" s="382"/>
    </row>
    <row r="709" spans="1:36" x14ac:dyDescent="0.25">
      <c r="A709" s="130">
        <f t="shared" si="54"/>
        <v>2038</v>
      </c>
      <c r="B709" s="130">
        <f t="shared" si="55"/>
        <v>9</v>
      </c>
      <c r="C709" s="329">
        <v>3.8162207090716298</v>
      </c>
      <c r="D709" s="94"/>
      <c r="E709" s="133">
        <v>168.21530334388601</v>
      </c>
      <c r="F709" s="133"/>
      <c r="G709" s="133">
        <v>11292.3872084744</v>
      </c>
      <c r="H709" s="133">
        <v>10474.4611285562</v>
      </c>
      <c r="I709" s="133"/>
      <c r="J709" s="133">
        <v>1481032.09436144</v>
      </c>
      <c r="K709" s="133">
        <v>62.485951499119501</v>
      </c>
      <c r="L709" s="94">
        <v>29176.472711156701</v>
      </c>
      <c r="M709" s="94"/>
      <c r="N709" s="94">
        <v>570.58454359524205</v>
      </c>
      <c r="O709" s="330">
        <v>4.0949334240302599</v>
      </c>
      <c r="P709" s="133">
        <v>1678371.9725967699</v>
      </c>
      <c r="Q709" s="133"/>
      <c r="R709" s="378"/>
      <c r="T709" s="94">
        <v>163.31632401350399</v>
      </c>
      <c r="U709" s="133">
        <v>907576.31065845396</v>
      </c>
      <c r="V709" s="133">
        <v>157.59689153518099</v>
      </c>
      <c r="W709" s="133">
        <v>380.800431732248</v>
      </c>
      <c r="X709" s="133">
        <v>1530479.2479662199</v>
      </c>
      <c r="Y709" s="133">
        <v>10093.228328478701</v>
      </c>
      <c r="Z709" s="94">
        <v>97874.668397913498</v>
      </c>
      <c r="AA709" s="94">
        <v>130.318261544878</v>
      </c>
      <c r="AB709" s="94">
        <v>251.075323753173</v>
      </c>
      <c r="AC709" s="94">
        <v>77.537285896176996</v>
      </c>
      <c r="AD709" s="94">
        <v>5.0725401113597499</v>
      </c>
      <c r="AE709" s="133"/>
      <c r="AF709" s="133"/>
      <c r="AG709" s="378"/>
      <c r="AH709" s="378"/>
      <c r="AI709" s="378"/>
      <c r="AJ709" s="382"/>
    </row>
    <row r="710" spans="1:36" x14ac:dyDescent="0.25">
      <c r="A710" s="130">
        <f t="shared" si="54"/>
        <v>2038</v>
      </c>
      <c r="B710" s="130">
        <f t="shared" si="55"/>
        <v>10</v>
      </c>
      <c r="C710" s="329">
        <v>3.8226149999999999</v>
      </c>
      <c r="D710" s="94"/>
      <c r="E710" s="133">
        <v>168.190009579205</v>
      </c>
      <c r="F710" s="133"/>
      <c r="G710" s="133">
        <v>11305.691092983299</v>
      </c>
      <c r="H710" s="133">
        <v>10483.0042400066</v>
      </c>
      <c r="I710" s="133"/>
      <c r="J710" s="133">
        <v>1484029.81075167</v>
      </c>
      <c r="K710" s="133">
        <v>62.5619200182865</v>
      </c>
      <c r="L710" s="94">
        <v>29228.66</v>
      </c>
      <c r="M710" s="94"/>
      <c r="N710" s="94">
        <v>561.88930000000005</v>
      </c>
      <c r="O710" s="330">
        <v>4.1013679999999999</v>
      </c>
      <c r="P710" s="133">
        <v>1681939.8705180399</v>
      </c>
      <c r="Q710" s="133"/>
      <c r="R710" s="378"/>
      <c r="T710" s="94">
        <v>163.31764158198899</v>
      </c>
      <c r="U710" s="133">
        <v>911115.12975272897</v>
      </c>
      <c r="V710" s="133">
        <v>157.829643676252</v>
      </c>
      <c r="W710" s="133">
        <v>381.51207287719302</v>
      </c>
      <c r="X710" s="133">
        <v>1533889.2946790301</v>
      </c>
      <c r="Y710" s="133">
        <v>10100.580587385</v>
      </c>
      <c r="Z710" s="94">
        <v>98200.399535332705</v>
      </c>
      <c r="AA710" s="94">
        <v>130.514236544608</v>
      </c>
      <c r="AB710" s="94">
        <v>251.721867977914</v>
      </c>
      <c r="AC710" s="94">
        <v>77.548929999999999</v>
      </c>
      <c r="AD710" s="94">
        <v>5.0749740210963896</v>
      </c>
      <c r="AE710" s="133"/>
      <c r="AF710" s="133"/>
      <c r="AG710" s="378"/>
      <c r="AH710" s="378"/>
      <c r="AI710" s="378"/>
      <c r="AJ710" s="382"/>
    </row>
    <row r="711" spans="1:36" x14ac:dyDescent="0.25">
      <c r="A711" s="130">
        <f t="shared" si="54"/>
        <v>2038</v>
      </c>
      <c r="B711" s="130">
        <f t="shared" si="55"/>
        <v>11</v>
      </c>
      <c r="C711" s="329">
        <v>3.82921370892418</v>
      </c>
      <c r="D711" s="94"/>
      <c r="E711" s="133">
        <v>167.966541742087</v>
      </c>
      <c r="F711" s="133"/>
      <c r="G711" s="133">
        <v>11319.6921617101</v>
      </c>
      <c r="H711" s="133">
        <v>10493.4485100067</v>
      </c>
      <c r="I711" s="133"/>
      <c r="J711" s="133">
        <v>1487582.0658485</v>
      </c>
      <c r="K711" s="133">
        <v>62.661750146564998</v>
      </c>
      <c r="L711" s="94">
        <v>29284.6950711143</v>
      </c>
      <c r="M711" s="94"/>
      <c r="N711" s="94">
        <v>563.25350470054195</v>
      </c>
      <c r="O711" s="330">
        <v>4.1080827802381403</v>
      </c>
      <c r="P711" s="133">
        <v>1686201.3509066501</v>
      </c>
      <c r="Q711" s="133"/>
      <c r="R711" s="378"/>
      <c r="T711" s="94">
        <v>163.099629558125</v>
      </c>
      <c r="U711" s="133">
        <v>914935.44187160605</v>
      </c>
      <c r="V711" s="133">
        <v>158.064885782343</v>
      </c>
      <c r="W711" s="133">
        <v>382.15147387903801</v>
      </c>
      <c r="X711" s="133">
        <v>1537392.2333378999</v>
      </c>
      <c r="Y711" s="133">
        <v>10105.9541416916</v>
      </c>
      <c r="Z711" s="94">
        <v>98514.613348758299</v>
      </c>
      <c r="AA711" s="94">
        <v>130.71213593307101</v>
      </c>
      <c r="AB711" s="94">
        <v>252.38130910660101</v>
      </c>
      <c r="AC711" s="94">
        <v>77.561015236037406</v>
      </c>
      <c r="AD711" s="94">
        <v>5.0734828277366999</v>
      </c>
      <c r="AE711" s="133"/>
      <c r="AF711" s="133"/>
      <c r="AG711" s="378"/>
      <c r="AH711" s="378"/>
      <c r="AI711" s="378"/>
      <c r="AJ711" s="382"/>
    </row>
    <row r="712" spans="1:36" x14ac:dyDescent="0.25">
      <c r="A712" s="130">
        <f t="shared" si="54"/>
        <v>2038</v>
      </c>
      <c r="B712" s="130">
        <f t="shared" si="55"/>
        <v>12</v>
      </c>
      <c r="C712" s="329">
        <v>3.8356211796444799</v>
      </c>
      <c r="D712" s="94">
        <f>AVERAGE(C701:C712)</f>
        <v>3.7997722451253289</v>
      </c>
      <c r="E712" s="133">
        <v>167.676179586167</v>
      </c>
      <c r="F712" s="133">
        <f>AVERAGE(E701:E712)</f>
        <v>168.34827495779902</v>
      </c>
      <c r="G712" s="133">
        <v>11333.229457915801</v>
      </c>
      <c r="H712" s="133">
        <v>10504.1324264224</v>
      </c>
      <c r="I712" s="133">
        <f>AVERAGE(H701:H712)</f>
        <v>10453.860366304592</v>
      </c>
      <c r="J712" s="133">
        <v>1491253.99210621</v>
      </c>
      <c r="K712" s="133">
        <v>62.768733070053798</v>
      </c>
      <c r="L712" s="94">
        <v>29340.346650461801</v>
      </c>
      <c r="M712" s="94">
        <f>AVERAGE(L701:L712)</f>
        <v>29045.363340975644</v>
      </c>
      <c r="N712" s="94">
        <v>572.44911773732997</v>
      </c>
      <c r="O712" s="330">
        <v>4.1146268290743198</v>
      </c>
      <c r="P712" s="133">
        <v>1690612.6046830399</v>
      </c>
      <c r="Q712" s="133">
        <f>AVERAGE(P701:P712)</f>
        <v>1669937.782666317</v>
      </c>
      <c r="R712" s="378">
        <f>AVERAGE(K701:K712)</f>
        <v>62.317253323716415</v>
      </c>
      <c r="T712" s="94">
        <v>162.807754005768</v>
      </c>
      <c r="U712" s="133">
        <v>918761.498629838</v>
      </c>
      <c r="V712" s="133">
        <v>158.28919631533901</v>
      </c>
      <c r="W712" s="133">
        <v>382.733742069453</v>
      </c>
      <c r="X712" s="133">
        <v>1540846.7195373301</v>
      </c>
      <c r="Y712" s="133">
        <v>10110.610252504001</v>
      </c>
      <c r="Z712" s="94">
        <v>98815.960428786202</v>
      </c>
      <c r="AA712" s="94">
        <v>130.90267350719299</v>
      </c>
      <c r="AB712" s="94">
        <v>253.01171859848401</v>
      </c>
      <c r="AC712" s="94">
        <v>77.572848087336496</v>
      </c>
      <c r="AD712" s="94">
        <v>5.0702470052394704</v>
      </c>
      <c r="AE712" s="133">
        <f>AVERAGE(AD701:AD712)</f>
        <v>5.0644980745423043</v>
      </c>
      <c r="AF712" s="133">
        <f>AVERAGE(X701:X712)</f>
        <v>1521841.1988628851</v>
      </c>
      <c r="AG712" s="378">
        <f>AVERAGE(O701:O712)</f>
        <v>4.0789715580443557</v>
      </c>
      <c r="AH712" s="378" t="e">
        <f>AVERAGE(S701:S712)</f>
        <v>#DIV/0!</v>
      </c>
      <c r="AI712" s="378">
        <f>AVERAGE(U701:U712)</f>
        <v>898546.94527631055</v>
      </c>
      <c r="AJ712" s="382">
        <f>AVERAGE(G701:G712)</f>
        <v>11259.740987455674</v>
      </c>
    </row>
    <row r="713" spans="1:36" x14ac:dyDescent="0.25">
      <c r="A713" s="130">
        <f>A701+1</f>
        <v>2039</v>
      </c>
      <c r="B713" s="130">
        <f>B701</f>
        <v>1</v>
      </c>
      <c r="C713" s="329">
        <v>3.8423020000000001</v>
      </c>
      <c r="D713" s="94"/>
      <c r="E713" s="133">
        <v>167.477094713887</v>
      </c>
      <c r="F713" s="133"/>
      <c r="G713" s="133">
        <v>11346.8879583817</v>
      </c>
      <c r="H713" s="133">
        <v>10514.3250802784</v>
      </c>
      <c r="I713" s="133"/>
      <c r="J713" s="133">
        <v>1494979.0458210399</v>
      </c>
      <c r="K713" s="133">
        <v>62.874669524197003</v>
      </c>
      <c r="L713" s="94">
        <v>29398.34</v>
      </c>
      <c r="M713" s="94"/>
      <c r="N713" s="94">
        <v>586.24109999999996</v>
      </c>
      <c r="O713" s="330">
        <v>4.1214149999999998</v>
      </c>
      <c r="P713" s="133">
        <v>1695064.5583522299</v>
      </c>
      <c r="Q713" s="133"/>
      <c r="R713" s="378"/>
      <c r="T713" s="94">
        <v>162.62214786472001</v>
      </c>
      <c r="U713" s="133">
        <v>922789.38448078802</v>
      </c>
      <c r="V713" s="133">
        <v>158.52014980308999</v>
      </c>
      <c r="W713" s="133">
        <v>383.38399163293502</v>
      </c>
      <c r="X713" s="133">
        <v>1544599.1936172701</v>
      </c>
      <c r="Y713" s="133">
        <v>10117.158458765</v>
      </c>
      <c r="Z713" s="94">
        <v>99152.328881668305</v>
      </c>
      <c r="AA713" s="94">
        <v>131.10398255869799</v>
      </c>
      <c r="AB713" s="94">
        <v>253.65637469830099</v>
      </c>
      <c r="AC713" s="94">
        <v>77.585319999999996</v>
      </c>
      <c r="AD713" s="94">
        <v>5.0681400256517</v>
      </c>
      <c r="AE713" s="133"/>
      <c r="AF713" s="133"/>
      <c r="AG713" s="378"/>
      <c r="AH713" s="378"/>
      <c r="AI713" s="378"/>
      <c r="AJ713" s="382"/>
    </row>
    <row r="714" spans="1:36" x14ac:dyDescent="0.25">
      <c r="A714" s="130">
        <f t="shared" ref="A714:A736" si="56">A702+1</f>
        <v>2039</v>
      </c>
      <c r="B714" s="130">
        <f t="shared" ref="B714:B736" si="57">B702</f>
        <v>2</v>
      </c>
      <c r="C714" s="329">
        <v>3.84906738911338</v>
      </c>
      <c r="D714" s="94"/>
      <c r="E714" s="133">
        <v>167.49831529941699</v>
      </c>
      <c r="F714" s="133"/>
      <c r="G714" s="133">
        <v>11360.031672887801</v>
      </c>
      <c r="H714" s="133">
        <v>10522.568999793901</v>
      </c>
      <c r="I714" s="133"/>
      <c r="J714" s="133">
        <v>1498388.1525550601</v>
      </c>
      <c r="K714" s="133">
        <v>62.963994016367899</v>
      </c>
      <c r="L714" s="94">
        <v>29456.007195259201</v>
      </c>
      <c r="M714" s="94"/>
      <c r="N714" s="94">
        <v>600.74943702421501</v>
      </c>
      <c r="O714" s="330">
        <v>4.1282040642653</v>
      </c>
      <c r="P714" s="133">
        <v>1699093.3352052099</v>
      </c>
      <c r="Q714" s="133"/>
      <c r="R714" s="378"/>
      <c r="T714" s="94">
        <v>162.686278987923</v>
      </c>
      <c r="U714" s="133">
        <v>926838.50195450999</v>
      </c>
      <c r="V714" s="133">
        <v>158.752930082559</v>
      </c>
      <c r="W714" s="133">
        <v>384.14168433454302</v>
      </c>
      <c r="X714" s="133">
        <v>1548591.9333879501</v>
      </c>
      <c r="Y714" s="133">
        <v>10127.0340033104</v>
      </c>
      <c r="Z714" s="94">
        <v>99531.752908297494</v>
      </c>
      <c r="AA714" s="94">
        <v>131.31351510413</v>
      </c>
      <c r="AB714" s="94">
        <v>254.296922145097</v>
      </c>
      <c r="AC714" s="94">
        <v>77.598101212830201</v>
      </c>
      <c r="AD714" s="94">
        <v>5.0695350538236497</v>
      </c>
      <c r="AE714" s="133"/>
      <c r="AF714" s="133"/>
      <c r="AG714" s="378"/>
      <c r="AH714" s="378"/>
      <c r="AI714" s="378"/>
      <c r="AJ714" s="382"/>
    </row>
    <row r="715" spans="1:36" x14ac:dyDescent="0.25">
      <c r="A715" s="130">
        <f t="shared" si="56"/>
        <v>2039</v>
      </c>
      <c r="B715" s="130">
        <f t="shared" si="57"/>
        <v>3</v>
      </c>
      <c r="C715" s="329">
        <v>3.85522400896844</v>
      </c>
      <c r="D715" s="94"/>
      <c r="E715" s="133">
        <v>167.59934444616599</v>
      </c>
      <c r="F715" s="133"/>
      <c r="G715" s="133">
        <v>11371.781926068599</v>
      </c>
      <c r="H715" s="133">
        <v>10528.6740883316</v>
      </c>
      <c r="I715" s="133"/>
      <c r="J715" s="133">
        <v>1501222.6172893001</v>
      </c>
      <c r="K715" s="133">
        <v>63.0324095903893</v>
      </c>
      <c r="L715" s="94">
        <v>29507.715883201799</v>
      </c>
      <c r="M715" s="94"/>
      <c r="N715" s="94">
        <v>612.28528004203304</v>
      </c>
      <c r="O715" s="330">
        <v>4.1343030856116201</v>
      </c>
      <c r="P715" s="133">
        <v>1702415.07895558</v>
      </c>
      <c r="Q715" s="133"/>
      <c r="R715" s="378"/>
      <c r="T715" s="94">
        <v>162.83600614184499</v>
      </c>
      <c r="U715" s="133">
        <v>930487.04351085098</v>
      </c>
      <c r="V715" s="133">
        <v>158.96703869106901</v>
      </c>
      <c r="W715" s="133">
        <v>384.86971619412799</v>
      </c>
      <c r="X715" s="133">
        <v>1552241.2389414101</v>
      </c>
      <c r="Y715" s="133">
        <v>10137.5775581369</v>
      </c>
      <c r="Z715" s="94">
        <v>99891.496053994895</v>
      </c>
      <c r="AA715" s="94">
        <v>131.50708899299099</v>
      </c>
      <c r="AB715" s="94">
        <v>254.87920681496601</v>
      </c>
      <c r="AC715" s="94">
        <v>77.609818877484798</v>
      </c>
      <c r="AD715" s="94">
        <v>5.0727485527367904</v>
      </c>
      <c r="AE715" s="133"/>
      <c r="AF715" s="133"/>
      <c r="AG715" s="378"/>
      <c r="AH715" s="378"/>
      <c r="AI715" s="378"/>
      <c r="AJ715" s="382"/>
    </row>
    <row r="716" spans="1:36" x14ac:dyDescent="0.25">
      <c r="A716" s="130">
        <f t="shared" si="56"/>
        <v>2039</v>
      </c>
      <c r="B716" s="130">
        <f t="shared" si="57"/>
        <v>4</v>
      </c>
      <c r="C716" s="329">
        <v>3.8620480000000001</v>
      </c>
      <c r="D716" s="94"/>
      <c r="E716" s="133">
        <v>167.62310992706301</v>
      </c>
      <c r="F716" s="133"/>
      <c r="G716" s="133">
        <v>11385.148441170701</v>
      </c>
      <c r="H716" s="133">
        <v>10534.6793275456</v>
      </c>
      <c r="I716" s="133"/>
      <c r="J716" s="133">
        <v>1504187.00586726</v>
      </c>
      <c r="K716" s="133">
        <v>63.100288172082699</v>
      </c>
      <c r="L716" s="94">
        <v>29564.61</v>
      </c>
      <c r="M716" s="94"/>
      <c r="N716" s="94">
        <v>621.15679999999998</v>
      </c>
      <c r="O716" s="330">
        <v>4.1409779999999996</v>
      </c>
      <c r="P716" s="133">
        <v>1705883.2539442801</v>
      </c>
      <c r="Q716" s="133"/>
      <c r="R716" s="378"/>
      <c r="T716" s="94">
        <v>162.89980924608699</v>
      </c>
      <c r="U716" s="133">
        <v>934492.37275980704</v>
      </c>
      <c r="V716" s="133">
        <v>159.21089672397201</v>
      </c>
      <c r="W716" s="133">
        <v>385.64198979757998</v>
      </c>
      <c r="X716" s="133">
        <v>1556087.49014053</v>
      </c>
      <c r="Y716" s="133">
        <v>10148.9424386145</v>
      </c>
      <c r="Z716" s="94">
        <v>100276.464712492</v>
      </c>
      <c r="AA716" s="94">
        <v>131.721437719569</v>
      </c>
      <c r="AB716" s="94">
        <v>255.53746410147801</v>
      </c>
      <c r="AC716" s="94">
        <v>77.622839999999997</v>
      </c>
      <c r="AD716" s="94">
        <v>5.0764478389863603</v>
      </c>
      <c r="AE716" s="133"/>
      <c r="AF716" s="133"/>
      <c r="AG716" s="378"/>
      <c r="AH716" s="378"/>
      <c r="AI716" s="378"/>
      <c r="AJ716" s="382"/>
    </row>
    <row r="717" spans="1:36" x14ac:dyDescent="0.25">
      <c r="A717" s="130">
        <f t="shared" si="56"/>
        <v>2039</v>
      </c>
      <c r="B717" s="130">
        <f t="shared" si="57"/>
        <v>5</v>
      </c>
      <c r="C717" s="329">
        <v>3.86862529485829</v>
      </c>
      <c r="D717" s="94"/>
      <c r="E717" s="133">
        <v>167.43779632140499</v>
      </c>
      <c r="F717" s="133"/>
      <c r="G717" s="133">
        <v>11398.7642618549</v>
      </c>
      <c r="H717" s="133">
        <v>10540.4381721711</v>
      </c>
      <c r="I717" s="133"/>
      <c r="J717" s="133">
        <v>1506964.8614735</v>
      </c>
      <c r="K717" s="133">
        <v>63.162868539213903</v>
      </c>
      <c r="L717" s="94">
        <v>29619.4128374301</v>
      </c>
      <c r="M717" s="94"/>
      <c r="N717" s="94">
        <v>624.04626179337004</v>
      </c>
      <c r="O717" s="330">
        <v>4.14733648823632</v>
      </c>
      <c r="P717" s="133">
        <v>1709148.57172923</v>
      </c>
      <c r="Q717" s="133"/>
      <c r="R717" s="378"/>
      <c r="T717" s="94">
        <v>162.72203270726499</v>
      </c>
      <c r="U717" s="133">
        <v>938317.83198676002</v>
      </c>
      <c r="V717" s="133">
        <v>159.454707857165</v>
      </c>
      <c r="W717" s="133">
        <v>386.29963067960398</v>
      </c>
      <c r="X717" s="133">
        <v>1559459.87893904</v>
      </c>
      <c r="Y717" s="133">
        <v>10158.001831539301</v>
      </c>
      <c r="Z717" s="94">
        <v>100612.564740715</v>
      </c>
      <c r="AA717" s="94">
        <v>131.92493664631201</v>
      </c>
      <c r="AB717" s="94">
        <v>256.19406066738401</v>
      </c>
      <c r="AC717" s="94">
        <v>77.635375418927296</v>
      </c>
      <c r="AD717" s="94">
        <v>5.0787090553532597</v>
      </c>
      <c r="AE717" s="133"/>
      <c r="AF717" s="133"/>
      <c r="AG717" s="378"/>
      <c r="AH717" s="378"/>
      <c r="AI717" s="378"/>
      <c r="AJ717" s="382"/>
    </row>
    <row r="718" spans="1:36" x14ac:dyDescent="0.25">
      <c r="A718" s="130">
        <f t="shared" si="56"/>
        <v>2039</v>
      </c>
      <c r="B718" s="130">
        <f t="shared" si="57"/>
        <v>6</v>
      </c>
      <c r="C718" s="329">
        <v>3.8753935104058601</v>
      </c>
      <c r="D718" s="94"/>
      <c r="E718" s="133">
        <v>167.14470910240499</v>
      </c>
      <c r="F718" s="133"/>
      <c r="G718" s="133">
        <v>11413.183095505599</v>
      </c>
      <c r="H718" s="133">
        <v>10546.9929880075</v>
      </c>
      <c r="I718" s="133"/>
      <c r="J718" s="133">
        <v>1509773.60946742</v>
      </c>
      <c r="K718" s="133">
        <v>63.225616387743003</v>
      </c>
      <c r="L718" s="94">
        <v>29676.038153121001</v>
      </c>
      <c r="M718" s="94"/>
      <c r="N718" s="94">
        <v>620.71500297447199</v>
      </c>
      <c r="O718" s="330">
        <v>4.1538502934716597</v>
      </c>
      <c r="P718" s="133">
        <v>1712463.3033223699</v>
      </c>
      <c r="Q718" s="133"/>
      <c r="R718" s="378"/>
      <c r="T718" s="94">
        <v>162.417150830374</v>
      </c>
      <c r="U718" s="133">
        <v>942233.64980137197</v>
      </c>
      <c r="V718" s="133">
        <v>159.709362444851</v>
      </c>
      <c r="W718" s="133">
        <v>386.934788370479</v>
      </c>
      <c r="X718" s="133">
        <v>1562773.3836788</v>
      </c>
      <c r="Y718" s="133">
        <v>10165.5550062722</v>
      </c>
      <c r="Z718" s="94">
        <v>100934.738296868</v>
      </c>
      <c r="AA718" s="94">
        <v>132.13001440785899</v>
      </c>
      <c r="AB718" s="94">
        <v>256.884723102713</v>
      </c>
      <c r="AC718" s="94">
        <v>77.648262051845805</v>
      </c>
      <c r="AD718" s="94">
        <v>5.0804283187015304</v>
      </c>
      <c r="AE718" s="133"/>
      <c r="AF718" s="133"/>
      <c r="AG718" s="378"/>
      <c r="AH718" s="378"/>
      <c r="AI718" s="378"/>
      <c r="AJ718" s="382"/>
    </row>
    <row r="719" spans="1:36" x14ac:dyDescent="0.25">
      <c r="A719" s="130">
        <f t="shared" si="56"/>
        <v>2039</v>
      </c>
      <c r="B719" s="130">
        <f t="shared" si="57"/>
        <v>7</v>
      </c>
      <c r="C719" s="329">
        <v>3.8819240000000002</v>
      </c>
      <c r="D719" s="94"/>
      <c r="E719" s="133">
        <v>166.931393360497</v>
      </c>
      <c r="F719" s="133"/>
      <c r="G719" s="133">
        <v>11426.963001764399</v>
      </c>
      <c r="H719" s="133">
        <v>10554.5286395003</v>
      </c>
      <c r="I719" s="133"/>
      <c r="J719" s="133">
        <v>1512448.95805218</v>
      </c>
      <c r="K719" s="133">
        <v>63.284783792026403</v>
      </c>
      <c r="L719" s="94">
        <v>29731.119999999999</v>
      </c>
      <c r="M719" s="94"/>
      <c r="N719" s="94">
        <v>611.33209999999997</v>
      </c>
      <c r="O719" s="330">
        <v>4.1601629999999998</v>
      </c>
      <c r="P719" s="133">
        <v>1715623.9268978899</v>
      </c>
      <c r="Q719" s="133"/>
      <c r="R719" s="378"/>
      <c r="T719" s="94">
        <v>162.193300760206</v>
      </c>
      <c r="U719" s="133">
        <v>946009.86091404804</v>
      </c>
      <c r="V719" s="133">
        <v>159.951704941559</v>
      </c>
      <c r="W719" s="133">
        <v>387.57944206589099</v>
      </c>
      <c r="X719" s="133">
        <v>1566084.3623130501</v>
      </c>
      <c r="Y719" s="133">
        <v>10171.7804710153</v>
      </c>
      <c r="Z719" s="94">
        <v>101243.40551855799</v>
      </c>
      <c r="AA719" s="94">
        <v>132.32311802677199</v>
      </c>
      <c r="AB719" s="94">
        <v>257.55362129626002</v>
      </c>
      <c r="AC719" s="94">
        <v>77.660700000000006</v>
      </c>
      <c r="AD719" s="94">
        <v>5.0827781299000803</v>
      </c>
      <c r="AE719" s="133"/>
      <c r="AF719" s="133"/>
      <c r="AG719" s="378"/>
      <c r="AH719" s="378"/>
      <c r="AI719" s="378"/>
      <c r="AJ719" s="382"/>
    </row>
    <row r="720" spans="1:36" x14ac:dyDescent="0.25">
      <c r="A720" s="130">
        <f t="shared" si="56"/>
        <v>2039</v>
      </c>
      <c r="B720" s="130">
        <f t="shared" si="57"/>
        <v>8</v>
      </c>
      <c r="C720" s="329">
        <v>3.88865937168964</v>
      </c>
      <c r="D720" s="94"/>
      <c r="E720" s="133">
        <v>166.90604660376999</v>
      </c>
      <c r="F720" s="133"/>
      <c r="G720" s="133">
        <v>11440.602044616</v>
      </c>
      <c r="H720" s="133">
        <v>10563.855020205099</v>
      </c>
      <c r="I720" s="133"/>
      <c r="J720" s="133">
        <v>1515213.00136329</v>
      </c>
      <c r="K720" s="133">
        <v>63.345961516615198</v>
      </c>
      <c r="L720" s="94">
        <v>29788.435256111501</v>
      </c>
      <c r="M720" s="94"/>
      <c r="N720" s="94">
        <v>596.29448838522296</v>
      </c>
      <c r="O720" s="330">
        <v>4.1667509837466099</v>
      </c>
      <c r="P720" s="133">
        <v>1718888.1579465801</v>
      </c>
      <c r="Q720" s="133"/>
      <c r="R720" s="378"/>
      <c r="T720" s="94">
        <v>162.173485218276</v>
      </c>
      <c r="U720" s="133">
        <v>949918.99426338205</v>
      </c>
      <c r="V720" s="133">
        <v>160.192215591989</v>
      </c>
      <c r="W720" s="133">
        <v>388.32695994525301</v>
      </c>
      <c r="X720" s="133">
        <v>1569807.21699709</v>
      </c>
      <c r="Y720" s="133">
        <v>10177.770008535301</v>
      </c>
      <c r="Z720" s="94">
        <v>101576.811613528</v>
      </c>
      <c r="AA720" s="94">
        <v>132.51634961167201</v>
      </c>
      <c r="AB720" s="94">
        <v>258.23487965575202</v>
      </c>
      <c r="AC720" s="94">
        <v>77.673521694600296</v>
      </c>
      <c r="AD720" s="94">
        <v>5.0867150809313504</v>
      </c>
      <c r="AE720" s="133"/>
      <c r="AF720" s="133"/>
      <c r="AG720" s="378"/>
      <c r="AH720" s="378"/>
      <c r="AI720" s="378"/>
      <c r="AJ720" s="382"/>
    </row>
    <row r="721" spans="1:36" x14ac:dyDescent="0.25">
      <c r="A721" s="130">
        <f t="shared" si="56"/>
        <v>2039</v>
      </c>
      <c r="B721" s="130">
        <f t="shared" si="57"/>
        <v>9</v>
      </c>
      <c r="C721" s="329">
        <v>3.8953846167800199</v>
      </c>
      <c r="D721" s="94"/>
      <c r="E721" s="133">
        <v>166.99015000089699</v>
      </c>
      <c r="F721" s="133"/>
      <c r="G721" s="133">
        <v>11453.6556804959</v>
      </c>
      <c r="H721" s="133">
        <v>10573.7598774177</v>
      </c>
      <c r="I721" s="133"/>
      <c r="J721" s="133">
        <v>1518124.4083322999</v>
      </c>
      <c r="K721" s="133">
        <v>63.414137617501297</v>
      </c>
      <c r="L721" s="94">
        <v>29845.4857192528</v>
      </c>
      <c r="M721" s="94"/>
      <c r="N721" s="94">
        <v>581.11290727682206</v>
      </c>
      <c r="O721" s="330">
        <v>4.1734170754074196</v>
      </c>
      <c r="P721" s="133">
        <v>1722342.0590913</v>
      </c>
      <c r="Q721" s="133"/>
      <c r="R721" s="378"/>
      <c r="T721" s="94">
        <v>162.27489885273201</v>
      </c>
      <c r="U721" s="133">
        <v>953844.91059922206</v>
      </c>
      <c r="V721" s="133">
        <v>160.422244118284</v>
      </c>
      <c r="W721" s="133">
        <v>389.10594689666601</v>
      </c>
      <c r="X721" s="133">
        <v>1573682.1362516601</v>
      </c>
      <c r="Y721" s="133">
        <v>10183.9220480489</v>
      </c>
      <c r="Z721" s="94">
        <v>101925.065529516</v>
      </c>
      <c r="AA721" s="94">
        <v>132.70065943760099</v>
      </c>
      <c r="AB721" s="94">
        <v>258.90057997668902</v>
      </c>
      <c r="AC721" s="94">
        <v>77.686197612862202</v>
      </c>
      <c r="AD721" s="94">
        <v>5.0908530132830299</v>
      </c>
      <c r="AE721" s="133"/>
      <c r="AF721" s="133"/>
      <c r="AG721" s="378"/>
      <c r="AH721" s="378"/>
      <c r="AI721" s="378"/>
      <c r="AJ721" s="382"/>
    </row>
    <row r="722" spans="1:36" x14ac:dyDescent="0.25">
      <c r="A722" s="130">
        <f t="shared" si="56"/>
        <v>2039</v>
      </c>
      <c r="B722" s="130">
        <f t="shared" si="57"/>
        <v>10</v>
      </c>
      <c r="C722" s="329">
        <v>3.901885</v>
      </c>
      <c r="D722" s="94"/>
      <c r="E722" s="133">
        <v>167.04245818669199</v>
      </c>
      <c r="F722" s="133"/>
      <c r="G722" s="133">
        <v>11465.8575797382</v>
      </c>
      <c r="H722" s="133">
        <v>10582.6601921607</v>
      </c>
      <c r="I722" s="133"/>
      <c r="J722" s="133">
        <v>1521246.60853826</v>
      </c>
      <c r="K722" s="133">
        <v>63.4946121048743</v>
      </c>
      <c r="L722" s="94">
        <v>29899.63</v>
      </c>
      <c r="M722" s="94"/>
      <c r="N722" s="94">
        <v>572.28660000000002</v>
      </c>
      <c r="O722" s="330">
        <v>4.1799439999999999</v>
      </c>
      <c r="P722" s="133">
        <v>1726080.2377551</v>
      </c>
      <c r="Q722" s="133"/>
      <c r="R722" s="378"/>
      <c r="T722" s="94">
        <v>162.34578041735099</v>
      </c>
      <c r="U722" s="133">
        <v>957666.69464609504</v>
      </c>
      <c r="V722" s="133">
        <v>160.63570618957701</v>
      </c>
      <c r="W722" s="133">
        <v>389.81757338333898</v>
      </c>
      <c r="X722" s="133">
        <v>1577349.6059419599</v>
      </c>
      <c r="Y722" s="133">
        <v>10190.5971701546</v>
      </c>
      <c r="Z722" s="94">
        <v>102272.31029009201</v>
      </c>
      <c r="AA722" s="94">
        <v>132.86774552071799</v>
      </c>
      <c r="AB722" s="94">
        <v>259.52597912319999</v>
      </c>
      <c r="AC722" s="94">
        <v>77.698189999999997</v>
      </c>
      <c r="AD722" s="94">
        <v>5.0932898758874199</v>
      </c>
      <c r="AE722" s="133"/>
      <c r="AF722" s="133"/>
      <c r="AG722" s="378"/>
      <c r="AH722" s="378"/>
      <c r="AI722" s="378"/>
      <c r="AJ722" s="382"/>
    </row>
    <row r="723" spans="1:36" x14ac:dyDescent="0.25">
      <c r="A723" s="130">
        <f t="shared" si="56"/>
        <v>2039</v>
      </c>
      <c r="B723" s="130">
        <f t="shared" si="57"/>
        <v>11</v>
      </c>
      <c r="C723" s="329">
        <v>3.90859935217722</v>
      </c>
      <c r="D723" s="94"/>
      <c r="E723" s="133">
        <v>166.97340864477499</v>
      </c>
      <c r="F723" s="133"/>
      <c r="G723" s="133">
        <v>11478.211625383199</v>
      </c>
      <c r="H723" s="133">
        <v>10590.5093787357</v>
      </c>
      <c r="I723" s="133"/>
      <c r="J723" s="133">
        <v>1524880.9468686101</v>
      </c>
      <c r="K723" s="133">
        <v>63.597107460178201</v>
      </c>
      <c r="L723" s="94">
        <v>29954.226219533601</v>
      </c>
      <c r="M723" s="94"/>
      <c r="N723" s="94">
        <v>573.69210625781398</v>
      </c>
      <c r="O723" s="330">
        <v>4.1867616051283498</v>
      </c>
      <c r="P723" s="133">
        <v>1730472.7383600599</v>
      </c>
      <c r="Q723" s="133"/>
      <c r="R723" s="378"/>
      <c r="T723" s="94">
        <v>162.29018460485901</v>
      </c>
      <c r="U723" s="133">
        <v>961648.80271453597</v>
      </c>
      <c r="V723" s="133">
        <v>160.84904027553699</v>
      </c>
      <c r="W723" s="133">
        <v>390.46140318656001</v>
      </c>
      <c r="X723" s="133">
        <v>1580888.07377983</v>
      </c>
      <c r="Y723" s="133">
        <v>10198.3180224923</v>
      </c>
      <c r="Z723" s="94">
        <v>102635.097228456</v>
      </c>
      <c r="AA723" s="94">
        <v>133.02967506487801</v>
      </c>
      <c r="AB723" s="94">
        <v>260.15212755338501</v>
      </c>
      <c r="AC723" s="94">
        <v>77.710248401162602</v>
      </c>
      <c r="AD723" s="94">
        <v>5.0930427546831103</v>
      </c>
      <c r="AE723" s="133"/>
      <c r="AF723" s="133"/>
      <c r="AG723" s="378"/>
      <c r="AH723" s="378"/>
      <c r="AI723" s="378"/>
      <c r="AJ723" s="382"/>
    </row>
    <row r="724" spans="1:36" x14ac:dyDescent="0.25">
      <c r="A724" s="130">
        <f t="shared" si="56"/>
        <v>2039</v>
      </c>
      <c r="B724" s="130">
        <f t="shared" si="57"/>
        <v>12</v>
      </c>
      <c r="C724" s="329">
        <v>3.91511348174499</v>
      </c>
      <c r="D724" s="94">
        <f>AVERAGE(C713:C724)</f>
        <v>3.8786855021448203</v>
      </c>
      <c r="E724" s="133">
        <v>166.864907662539</v>
      </c>
      <c r="F724" s="133">
        <f>AVERAGE(E713:E724)</f>
        <v>167.2073945224594</v>
      </c>
      <c r="G724" s="133">
        <v>11490.3246497073</v>
      </c>
      <c r="H724" s="133">
        <v>10598.5624600915</v>
      </c>
      <c r="I724" s="133">
        <f>AVERAGE(H713:H724)</f>
        <v>10554.296185353258</v>
      </c>
      <c r="J724" s="133">
        <v>1528596.4147575099</v>
      </c>
      <c r="K724" s="133">
        <v>63.705253429457699</v>
      </c>
      <c r="L724" s="94">
        <v>30007.707472036502</v>
      </c>
      <c r="M724" s="94">
        <f>AVERAGE(L713:L724)</f>
        <v>29704.06072799554</v>
      </c>
      <c r="N724" s="94">
        <v>583.037145299082</v>
      </c>
      <c r="O724" s="330">
        <v>4.1933995403362099</v>
      </c>
      <c r="P724" s="133">
        <v>1734973.83054336</v>
      </c>
      <c r="Q724" s="133">
        <f>AVERAGE(P713:P724)</f>
        <v>1714370.7543419322</v>
      </c>
      <c r="R724" s="378">
        <f>AVERAGE(K713:K724)</f>
        <v>63.266808512553901</v>
      </c>
      <c r="T724" s="94">
        <v>162.18962712721699</v>
      </c>
      <c r="U724" s="133">
        <v>965554.47200775601</v>
      </c>
      <c r="V724" s="133">
        <v>161.05561058999001</v>
      </c>
      <c r="W724" s="133">
        <v>391.04965013327899</v>
      </c>
      <c r="X724" s="133">
        <v>1584166.54036301</v>
      </c>
      <c r="Y724" s="133">
        <v>10204.767542907601</v>
      </c>
      <c r="Z724" s="94">
        <v>102974.181293833</v>
      </c>
      <c r="AA724" s="94">
        <v>133.19106646507501</v>
      </c>
      <c r="AB724" s="94">
        <v>260.75107289477899</v>
      </c>
      <c r="AC724" s="94">
        <v>77.721883957783803</v>
      </c>
      <c r="AD724" s="94">
        <v>5.0915361412202396</v>
      </c>
      <c r="AE724" s="133">
        <f>AVERAGE(AD713:AD724)</f>
        <v>5.0820186534298761</v>
      </c>
      <c r="AF724" s="133">
        <f>AVERAGE(X713:X724)</f>
        <v>1564644.2545293001</v>
      </c>
      <c r="AG724" s="378">
        <f>AVERAGE(O713:O724)</f>
        <v>4.1572102613502908</v>
      </c>
      <c r="AH724" s="378" t="e">
        <f>AVERAGE(S713:S724)</f>
        <v>#DIV/0!</v>
      </c>
      <c r="AI724" s="378">
        <f>AVERAGE(U713:U724)</f>
        <v>944150.20996992709</v>
      </c>
      <c r="AJ724" s="382">
        <f>AVERAGE(G713:G724)</f>
        <v>11419.284328131189</v>
      </c>
    </row>
    <row r="725" spans="1:36" x14ac:dyDescent="0.25">
      <c r="A725" s="130">
        <f>A713+1</f>
        <v>2040</v>
      </c>
      <c r="B725" s="130">
        <f>B713</f>
        <v>1</v>
      </c>
      <c r="C725" s="329">
        <v>3.9218850000000001</v>
      </c>
      <c r="D725" s="94"/>
      <c r="E725" s="133">
        <v>166.83294460535899</v>
      </c>
      <c r="F725" s="133"/>
      <c r="G725" s="133">
        <v>11503.4824056831</v>
      </c>
      <c r="H725" s="133">
        <v>10609.799635448901</v>
      </c>
      <c r="I725" s="133"/>
      <c r="J725" s="133">
        <v>1532362.78874184</v>
      </c>
      <c r="K725" s="133">
        <v>63.812526977231599</v>
      </c>
      <c r="L725" s="94">
        <v>30066.240000000002</v>
      </c>
      <c r="M725" s="94"/>
      <c r="N725" s="94">
        <v>596.99940000000004</v>
      </c>
      <c r="O725" s="330">
        <v>4.2002620000000004</v>
      </c>
      <c r="P725" s="133">
        <v>1739513.47505972</v>
      </c>
      <c r="Q725" s="133"/>
      <c r="R725" s="378"/>
      <c r="T725" s="94">
        <v>162.16310049696301</v>
      </c>
      <c r="U725" s="133">
        <v>969667.89529804897</v>
      </c>
      <c r="V725" s="133">
        <v>161.27790881012999</v>
      </c>
      <c r="W725" s="133">
        <v>391.70298585034499</v>
      </c>
      <c r="X725" s="133">
        <v>1587570.3118507899</v>
      </c>
      <c r="Y725" s="133">
        <v>10207.9944255547</v>
      </c>
      <c r="Z725" s="94">
        <v>103293.20107786301</v>
      </c>
      <c r="AA725" s="94">
        <v>133.3820200065</v>
      </c>
      <c r="AB725" s="94">
        <v>261.37906348190302</v>
      </c>
      <c r="AC725" s="94">
        <v>77.734260000000006</v>
      </c>
      <c r="AD725" s="94">
        <v>5.0907775472560903</v>
      </c>
      <c r="AE725" s="133"/>
      <c r="AF725" s="133"/>
      <c r="AG725" s="378"/>
      <c r="AH725" s="378"/>
      <c r="AI725" s="378"/>
      <c r="AJ725" s="382"/>
    </row>
    <row r="726" spans="1:36" x14ac:dyDescent="0.25">
      <c r="A726" s="130">
        <f t="shared" si="56"/>
        <v>2040</v>
      </c>
      <c r="B726" s="130">
        <f t="shared" si="57"/>
        <v>2</v>
      </c>
      <c r="C726" s="329">
        <v>3.9287111714745202</v>
      </c>
      <c r="D726" s="94"/>
      <c r="E726" s="133">
        <v>166.98099576923801</v>
      </c>
      <c r="F726" s="133"/>
      <c r="G726" s="133">
        <v>11517.5800486157</v>
      </c>
      <c r="H726" s="133">
        <v>10625.321511156801</v>
      </c>
      <c r="I726" s="133"/>
      <c r="J726" s="133">
        <v>1535841.3842885999</v>
      </c>
      <c r="K726" s="133">
        <v>63.904732646811901</v>
      </c>
      <c r="L726" s="94">
        <v>30129.638780459802</v>
      </c>
      <c r="M726" s="94"/>
      <c r="N726" s="94">
        <v>611.62282554310798</v>
      </c>
      <c r="O726" s="330">
        <v>4.2070936749989798</v>
      </c>
      <c r="P726" s="133">
        <v>1743656.0290395401</v>
      </c>
      <c r="Q726" s="133"/>
      <c r="R726" s="378"/>
      <c r="T726" s="94">
        <v>162.31609855362299</v>
      </c>
      <c r="U726" s="133">
        <v>973873.44270873198</v>
      </c>
      <c r="V726" s="133">
        <v>161.515192016377</v>
      </c>
      <c r="W726" s="133">
        <v>392.457622599074</v>
      </c>
      <c r="X726" s="133">
        <v>1591120.26869786</v>
      </c>
      <c r="Y726" s="133">
        <v>10206.626722863401</v>
      </c>
      <c r="Z726" s="94">
        <v>103571.42483067101</v>
      </c>
      <c r="AA726" s="94">
        <v>133.60932575930099</v>
      </c>
      <c r="AB726" s="94">
        <v>262.028269911314</v>
      </c>
      <c r="AC726" s="94">
        <v>77.747263517252307</v>
      </c>
      <c r="AD726" s="94">
        <v>5.0923865818319101</v>
      </c>
      <c r="AE726" s="133"/>
      <c r="AF726" s="133"/>
      <c r="AG726" s="378"/>
      <c r="AH726" s="378"/>
      <c r="AI726" s="378"/>
      <c r="AJ726" s="382"/>
    </row>
    <row r="727" spans="1:36" x14ac:dyDescent="0.25">
      <c r="A727" s="130">
        <f t="shared" si="56"/>
        <v>2040</v>
      </c>
      <c r="B727" s="130">
        <f t="shared" si="57"/>
        <v>3</v>
      </c>
      <c r="C727" s="329">
        <v>3.9351236695618299</v>
      </c>
      <c r="D727" s="94"/>
      <c r="E727" s="133">
        <v>167.27688682963799</v>
      </c>
      <c r="F727" s="133"/>
      <c r="G727" s="133">
        <v>11531.1827526213</v>
      </c>
      <c r="H727" s="133">
        <v>10640.8200303917</v>
      </c>
      <c r="I727" s="133"/>
      <c r="J727" s="133">
        <v>1538885.63195904</v>
      </c>
      <c r="K727" s="133">
        <v>63.980022211991397</v>
      </c>
      <c r="L727" s="94">
        <v>30190.8720317275</v>
      </c>
      <c r="M727" s="94"/>
      <c r="N727" s="94">
        <v>623.61083414869199</v>
      </c>
      <c r="O727" s="330">
        <v>4.2134432904404404</v>
      </c>
      <c r="P727" s="133">
        <v>1747242.4373944099</v>
      </c>
      <c r="Q727" s="133"/>
      <c r="R727" s="378"/>
      <c r="T727" s="94">
        <v>162.61760368359501</v>
      </c>
      <c r="U727" s="133">
        <v>977864.59612040699</v>
      </c>
      <c r="V727" s="133">
        <v>161.74603346221701</v>
      </c>
      <c r="W727" s="133">
        <v>393.20719977048702</v>
      </c>
      <c r="X727" s="133">
        <v>1594550.7825598901</v>
      </c>
      <c r="Y727" s="133">
        <v>10204.839958840401</v>
      </c>
      <c r="Z727" s="94">
        <v>103823.201856521</v>
      </c>
      <c r="AA727" s="94">
        <v>133.83771078807001</v>
      </c>
      <c r="AB727" s="94">
        <v>262.64936839001501</v>
      </c>
      <c r="AC727" s="94">
        <v>77.759798087870706</v>
      </c>
      <c r="AD727" s="94">
        <v>5.0953687765532001</v>
      </c>
      <c r="AE727" s="133"/>
      <c r="AF727" s="133"/>
      <c r="AG727" s="378"/>
      <c r="AH727" s="378"/>
      <c r="AI727" s="378"/>
      <c r="AJ727" s="382"/>
    </row>
    <row r="728" spans="1:36" x14ac:dyDescent="0.25">
      <c r="A728" s="130">
        <f t="shared" si="56"/>
        <v>2040</v>
      </c>
      <c r="B728" s="130">
        <f t="shared" si="57"/>
        <v>4</v>
      </c>
      <c r="C728" s="329">
        <v>3.9419729999999999</v>
      </c>
      <c r="D728" s="94"/>
      <c r="E728" s="133">
        <v>167.72963319047801</v>
      </c>
      <c r="F728" s="133"/>
      <c r="G728" s="133">
        <v>11545.509096383201</v>
      </c>
      <c r="H728" s="133">
        <v>10654.207293992</v>
      </c>
      <c r="I728" s="133"/>
      <c r="J728" s="133">
        <v>1542036.1405076301</v>
      </c>
      <c r="K728" s="133">
        <v>64.054968248227794</v>
      </c>
      <c r="L728" s="94">
        <v>30254.67</v>
      </c>
      <c r="M728" s="94"/>
      <c r="N728" s="94">
        <v>632.4538</v>
      </c>
      <c r="O728" s="330">
        <v>4.2201769999999996</v>
      </c>
      <c r="P728" s="133">
        <v>1750932.27113315</v>
      </c>
      <c r="Q728" s="133"/>
      <c r="R728" s="378"/>
      <c r="T728" s="94">
        <v>163.078753390386</v>
      </c>
      <c r="U728" s="133">
        <v>982152.99953700602</v>
      </c>
      <c r="V728" s="133">
        <v>161.99447704562499</v>
      </c>
      <c r="W728" s="133">
        <v>393.97688792996303</v>
      </c>
      <c r="X728" s="133">
        <v>1598272.4036727401</v>
      </c>
      <c r="Y728" s="133">
        <v>10207.5689007656</v>
      </c>
      <c r="Z728" s="94">
        <v>104123.686174046</v>
      </c>
      <c r="AA728" s="94">
        <v>134.072696653789</v>
      </c>
      <c r="AB728" s="94">
        <v>263.31777143251401</v>
      </c>
      <c r="AC728" s="94">
        <v>77.773259999999993</v>
      </c>
      <c r="AD728" s="94">
        <v>5.09885574727359</v>
      </c>
      <c r="AE728" s="133"/>
      <c r="AF728" s="133"/>
      <c r="AG728" s="378"/>
      <c r="AH728" s="378"/>
      <c r="AI728" s="378"/>
      <c r="AJ728" s="382"/>
    </row>
    <row r="729" spans="1:36" x14ac:dyDescent="0.25">
      <c r="A729" s="130">
        <f t="shared" si="56"/>
        <v>2040</v>
      </c>
      <c r="B729" s="130">
        <f t="shared" si="57"/>
        <v>5</v>
      </c>
      <c r="C729" s="329">
        <v>3.9485730227888598</v>
      </c>
      <c r="D729" s="94"/>
      <c r="E729" s="133">
        <v>168.248082828387</v>
      </c>
      <c r="F729" s="133"/>
      <c r="G729" s="133">
        <v>11558.6891188351</v>
      </c>
      <c r="H729" s="133">
        <v>10661.170122952301</v>
      </c>
      <c r="I729" s="133"/>
      <c r="J729" s="133">
        <v>1545071.0283437099</v>
      </c>
      <c r="K729" s="133">
        <v>64.126664850602097</v>
      </c>
      <c r="L729" s="94">
        <v>30312.1306435845</v>
      </c>
      <c r="M729" s="94"/>
      <c r="N729" s="94">
        <v>635.32795837714502</v>
      </c>
      <c r="O729" s="330">
        <v>4.2266395437211299</v>
      </c>
      <c r="P729" s="133">
        <v>1754483.6816858901</v>
      </c>
      <c r="Q729" s="133"/>
      <c r="R729" s="378"/>
      <c r="T729" s="94">
        <v>163.60673745670101</v>
      </c>
      <c r="U729" s="133">
        <v>986289.82551002898</v>
      </c>
      <c r="V729" s="133">
        <v>162.23057784403301</v>
      </c>
      <c r="W729" s="133">
        <v>394.63738097865098</v>
      </c>
      <c r="X729" s="133">
        <v>1601882.73729236</v>
      </c>
      <c r="Y729" s="133">
        <v>10218.2463401599</v>
      </c>
      <c r="Z729" s="94">
        <v>104473.89610337801</v>
      </c>
      <c r="AA729" s="94">
        <v>134.27243756506701</v>
      </c>
      <c r="AB729" s="94">
        <v>263.96121449762001</v>
      </c>
      <c r="AC729" s="94">
        <v>77.786103686482207</v>
      </c>
      <c r="AD729" s="94">
        <v>5.1014743999179499</v>
      </c>
      <c r="AE729" s="133"/>
      <c r="AF729" s="133"/>
      <c r="AG729" s="378"/>
      <c r="AH729" s="378"/>
      <c r="AI729" s="378"/>
      <c r="AJ729" s="382"/>
    </row>
    <row r="730" spans="1:36" x14ac:dyDescent="0.25">
      <c r="A730" s="130">
        <f t="shared" si="56"/>
        <v>2040</v>
      </c>
      <c r="B730" s="130">
        <f t="shared" si="57"/>
        <v>6</v>
      </c>
      <c r="C730" s="329">
        <v>3.9553823322436501</v>
      </c>
      <c r="D730" s="94"/>
      <c r="E730" s="133">
        <v>168.711297365039</v>
      </c>
      <c r="F730" s="133"/>
      <c r="G730" s="133">
        <v>11571.816112447201</v>
      </c>
      <c r="H730" s="133">
        <v>10664.4939355021</v>
      </c>
      <c r="I730" s="133"/>
      <c r="J730" s="133">
        <v>1548159.4998097499</v>
      </c>
      <c r="K730" s="133">
        <v>64.198742171408895</v>
      </c>
      <c r="L730" s="94">
        <v>30368.4336468767</v>
      </c>
      <c r="M730" s="94"/>
      <c r="N730" s="94">
        <v>631.95873565134195</v>
      </c>
      <c r="O730" s="330">
        <v>4.2332966276063004</v>
      </c>
      <c r="P730" s="133">
        <v>1758098.6259344399</v>
      </c>
      <c r="Q730" s="133"/>
      <c r="R730" s="378"/>
      <c r="T730" s="94">
        <v>164.07050245144899</v>
      </c>
      <c r="U730" s="133">
        <v>990526.55585544999</v>
      </c>
      <c r="V730" s="133">
        <v>162.47062200135099</v>
      </c>
      <c r="W730" s="133">
        <v>395.27417560574298</v>
      </c>
      <c r="X730" s="133">
        <v>1605643.8712748201</v>
      </c>
      <c r="Y730" s="133">
        <v>10234.5299069103</v>
      </c>
      <c r="Z730" s="94">
        <v>104881.29200147001</v>
      </c>
      <c r="AA730" s="94">
        <v>134.45888376033901</v>
      </c>
      <c r="AB730" s="94">
        <v>264.623710687791</v>
      </c>
      <c r="AC730" s="94">
        <v>77.799259037908499</v>
      </c>
      <c r="AD730" s="94">
        <v>5.1031259462222396</v>
      </c>
      <c r="AE730" s="133"/>
      <c r="AF730" s="133"/>
      <c r="AG730" s="378"/>
      <c r="AH730" s="378"/>
      <c r="AI730" s="378"/>
      <c r="AJ730" s="382"/>
    </row>
    <row r="731" spans="1:36" x14ac:dyDescent="0.25">
      <c r="A731" s="130">
        <f t="shared" si="56"/>
        <v>2040</v>
      </c>
      <c r="B731" s="130">
        <f t="shared" si="57"/>
        <v>7</v>
      </c>
      <c r="C731" s="329">
        <v>3.9619900000000001</v>
      </c>
      <c r="D731" s="94"/>
      <c r="E731" s="133">
        <v>168.916250554968</v>
      </c>
      <c r="F731" s="133"/>
      <c r="G731" s="133">
        <v>11584.4247615932</v>
      </c>
      <c r="H731" s="133">
        <v>10667.504353434801</v>
      </c>
      <c r="I731" s="133"/>
      <c r="J731" s="133">
        <v>1551039.50351464</v>
      </c>
      <c r="K731" s="133">
        <v>64.263964323825803</v>
      </c>
      <c r="L731" s="94">
        <v>30422.26</v>
      </c>
      <c r="M731" s="94"/>
      <c r="N731" s="94">
        <v>622.46479999999997</v>
      </c>
      <c r="O731" s="330">
        <v>4.2397609999999997</v>
      </c>
      <c r="P731" s="133">
        <v>1761470.16179039</v>
      </c>
      <c r="Q731" s="133"/>
      <c r="R731" s="378"/>
      <c r="T731" s="94">
        <v>164.25429552574499</v>
      </c>
      <c r="U731" s="133">
        <v>994569.67868699704</v>
      </c>
      <c r="V731" s="133">
        <v>162.70133844319</v>
      </c>
      <c r="W731" s="133">
        <v>395.90998045948902</v>
      </c>
      <c r="X731" s="133">
        <v>1609350.59856725</v>
      </c>
      <c r="Y731" s="133">
        <v>10250.7881402817</v>
      </c>
      <c r="Z731" s="94">
        <v>105293.022488508</v>
      </c>
      <c r="AA731" s="94">
        <v>134.63526041270501</v>
      </c>
      <c r="AB731" s="94">
        <v>265.26589332530199</v>
      </c>
      <c r="AC731" s="94">
        <v>77.812029999999993</v>
      </c>
      <c r="AD731" s="94">
        <v>5.1036482503822702</v>
      </c>
      <c r="AE731" s="133"/>
      <c r="AF731" s="133"/>
      <c r="AG731" s="378"/>
      <c r="AH731" s="378"/>
      <c r="AI731" s="378"/>
      <c r="AJ731" s="382"/>
    </row>
    <row r="732" spans="1:36" x14ac:dyDescent="0.25">
      <c r="A732" s="130">
        <f t="shared" si="56"/>
        <v>2040</v>
      </c>
      <c r="B732" s="130">
        <f t="shared" si="57"/>
        <v>8</v>
      </c>
      <c r="C732" s="329">
        <v>3.96885541125449</v>
      </c>
      <c r="D732" s="94"/>
      <c r="E732" s="133">
        <v>168.765326485374</v>
      </c>
      <c r="F732" s="133"/>
      <c r="G732" s="133">
        <v>11597.657872964201</v>
      </c>
      <c r="H732" s="133">
        <v>10673.3279805695</v>
      </c>
      <c r="I732" s="133"/>
      <c r="J732" s="133">
        <v>1553899.65659096</v>
      </c>
      <c r="K732" s="133">
        <v>64.326720321249795</v>
      </c>
      <c r="L732" s="94">
        <v>30479.146167088002</v>
      </c>
      <c r="M732" s="94"/>
      <c r="N732" s="94">
        <v>607.20771000940204</v>
      </c>
      <c r="O732" s="330">
        <v>4.2465014787238298</v>
      </c>
      <c r="P732" s="133">
        <v>1764822.3111528</v>
      </c>
      <c r="Q732" s="133"/>
      <c r="R732" s="378"/>
      <c r="T732" s="94">
        <v>164.05149319876</v>
      </c>
      <c r="U732" s="133">
        <v>998679.35094134195</v>
      </c>
      <c r="V732" s="133">
        <v>162.93949778100699</v>
      </c>
      <c r="W732" s="133">
        <v>396.63599596139301</v>
      </c>
      <c r="X732" s="133">
        <v>1613262.44012803</v>
      </c>
      <c r="Y732" s="133">
        <v>10264.2074620924</v>
      </c>
      <c r="Z732" s="94">
        <v>105711.90181801999</v>
      </c>
      <c r="AA732" s="94">
        <v>134.826328904501</v>
      </c>
      <c r="AB732" s="94">
        <v>265.93186561473698</v>
      </c>
      <c r="AC732" s="94">
        <v>77.825371847874905</v>
      </c>
      <c r="AD732" s="94">
        <v>5.1032781371505997</v>
      </c>
      <c r="AE732" s="133"/>
      <c r="AF732" s="133"/>
      <c r="AG732" s="378"/>
      <c r="AH732" s="378"/>
      <c r="AI732" s="378"/>
      <c r="AJ732" s="382"/>
    </row>
    <row r="733" spans="1:36" x14ac:dyDescent="0.25">
      <c r="A733" s="130">
        <f t="shared" si="56"/>
        <v>2040</v>
      </c>
      <c r="B733" s="130">
        <f t="shared" si="57"/>
        <v>9</v>
      </c>
      <c r="C733" s="329">
        <v>3.9757353566744702</v>
      </c>
      <c r="D733" s="94"/>
      <c r="E733" s="133">
        <v>168.40875940866999</v>
      </c>
      <c r="F733" s="133"/>
      <c r="G733" s="133">
        <v>11611.0232121339</v>
      </c>
      <c r="H733" s="133">
        <v>10681.8187305804</v>
      </c>
      <c r="I733" s="133"/>
      <c r="J733" s="133">
        <v>1556885.45433949</v>
      </c>
      <c r="K733" s="133">
        <v>64.395680295982501</v>
      </c>
      <c r="L733" s="94">
        <v>30537.438885892901</v>
      </c>
      <c r="M733" s="94"/>
      <c r="N733" s="94">
        <v>591.77984194462101</v>
      </c>
      <c r="O733" s="330">
        <v>4.25331720229517</v>
      </c>
      <c r="P733" s="133">
        <v>1768342.33799246</v>
      </c>
      <c r="Q733" s="133"/>
      <c r="R733" s="378"/>
      <c r="T733" s="94">
        <v>163.62728137196299</v>
      </c>
      <c r="U733" s="133">
        <v>1002756.52742941</v>
      </c>
      <c r="V733" s="133">
        <v>163.17514745655501</v>
      </c>
      <c r="W733" s="133">
        <v>397.41104016293298</v>
      </c>
      <c r="X733" s="133">
        <v>1617163.8028707299</v>
      </c>
      <c r="Y733" s="133">
        <v>10273.7526829703</v>
      </c>
      <c r="Z733" s="94">
        <v>106111.439664006</v>
      </c>
      <c r="AA733" s="94">
        <v>135.027935939636</v>
      </c>
      <c r="AB733" s="94">
        <v>266.59270677683298</v>
      </c>
      <c r="AC733" s="94">
        <v>77.838746173579295</v>
      </c>
      <c r="AD733" s="94">
        <v>5.1032203618179199</v>
      </c>
      <c r="AE733" s="133"/>
      <c r="AF733" s="133"/>
      <c r="AG733" s="378"/>
      <c r="AH733" s="378"/>
      <c r="AI733" s="378"/>
      <c r="AJ733" s="382"/>
    </row>
    <row r="734" spans="1:36" x14ac:dyDescent="0.25">
      <c r="A734" s="130">
        <f t="shared" si="56"/>
        <v>2040</v>
      </c>
      <c r="B734" s="130">
        <f t="shared" si="57"/>
        <v>10</v>
      </c>
      <c r="C734" s="329">
        <v>3.9823750000000002</v>
      </c>
      <c r="D734" s="94"/>
      <c r="E734" s="133">
        <v>168.08618311082199</v>
      </c>
      <c r="F734" s="133"/>
      <c r="G734" s="133">
        <v>11623.9242431406</v>
      </c>
      <c r="H734" s="133">
        <v>10691.7891536841</v>
      </c>
      <c r="I734" s="133"/>
      <c r="J734" s="133">
        <v>1560182.69988999</v>
      </c>
      <c r="K734" s="133">
        <v>64.481205580914207</v>
      </c>
      <c r="L734" s="94">
        <v>30594.880000000001</v>
      </c>
      <c r="M734" s="94"/>
      <c r="N734" s="94">
        <v>582.79020000000003</v>
      </c>
      <c r="O734" s="330">
        <v>4.2599919999999996</v>
      </c>
      <c r="P734" s="133">
        <v>1772265.1413565499</v>
      </c>
      <c r="Q734" s="133"/>
      <c r="R734" s="378"/>
      <c r="T734" s="94">
        <v>163.243394415398</v>
      </c>
      <c r="U734" s="133">
        <v>1006716.91825425</v>
      </c>
      <c r="V734" s="133">
        <v>163.39781765625</v>
      </c>
      <c r="W734" s="133">
        <v>398.17149670041601</v>
      </c>
      <c r="X734" s="133">
        <v>1620816.2232836999</v>
      </c>
      <c r="Y734" s="133">
        <v>10279.6894200434</v>
      </c>
      <c r="Z734" s="94">
        <v>106470.44949791599</v>
      </c>
      <c r="AA734" s="94">
        <v>135.23192142931501</v>
      </c>
      <c r="AB734" s="94">
        <v>267.21812733622801</v>
      </c>
      <c r="AC734" s="94">
        <v>77.851560000000006</v>
      </c>
      <c r="AD734" s="94">
        <v>5.1048754107289502</v>
      </c>
      <c r="AE734" s="133"/>
      <c r="AF734" s="133"/>
      <c r="AG734" s="378"/>
      <c r="AH734" s="378"/>
      <c r="AI734" s="378"/>
      <c r="AJ734" s="382"/>
    </row>
    <row r="735" spans="1:36" x14ac:dyDescent="0.25">
      <c r="A735" s="130">
        <f t="shared" si="56"/>
        <v>2040</v>
      </c>
      <c r="B735" s="130">
        <f t="shared" si="57"/>
        <v>11</v>
      </c>
      <c r="C735" s="329">
        <v>3.9891996035797899</v>
      </c>
      <c r="D735" s="94"/>
      <c r="E735" s="133">
        <v>167.94340378682199</v>
      </c>
      <c r="F735" s="133"/>
      <c r="G735" s="133">
        <v>11637.107944478401</v>
      </c>
      <c r="H735" s="133">
        <v>10703.1000296783</v>
      </c>
      <c r="I735" s="133"/>
      <c r="J735" s="133">
        <v>1564178.52338818</v>
      </c>
      <c r="K735" s="133">
        <v>64.596338582234495</v>
      </c>
      <c r="L735" s="94">
        <v>30654.950739528202</v>
      </c>
      <c r="M735" s="94"/>
      <c r="N735" s="94">
        <v>584.18561705176</v>
      </c>
      <c r="O735" s="330">
        <v>4.2669723914355204</v>
      </c>
      <c r="P735" s="133">
        <v>1777057.41447738</v>
      </c>
      <c r="Q735" s="133"/>
      <c r="R735" s="378"/>
      <c r="T735" s="94">
        <v>163.05706059932999</v>
      </c>
      <c r="U735" s="133">
        <v>1010862.08958684</v>
      </c>
      <c r="V735" s="133">
        <v>163.62021438465101</v>
      </c>
      <c r="W735" s="133">
        <v>398.93962320419001</v>
      </c>
      <c r="X735" s="133">
        <v>1624392.58178031</v>
      </c>
      <c r="Y735" s="133">
        <v>10283.0942919068</v>
      </c>
      <c r="Z735" s="94">
        <v>106809.350234061</v>
      </c>
      <c r="AA735" s="94">
        <v>135.450273842792</v>
      </c>
      <c r="AB735" s="94">
        <v>267.84310847339401</v>
      </c>
      <c r="AC735" s="94">
        <v>77.864582897217801</v>
      </c>
      <c r="AD735" s="94">
        <v>5.1091279581410696</v>
      </c>
      <c r="AE735" s="133"/>
      <c r="AF735" s="133"/>
      <c r="AG735" s="378"/>
      <c r="AH735" s="378"/>
      <c r="AI735" s="378"/>
      <c r="AJ735" s="382"/>
    </row>
    <row r="736" spans="1:36" x14ac:dyDescent="0.25">
      <c r="A736" s="130">
        <f t="shared" si="56"/>
        <v>2040</v>
      </c>
      <c r="B736" s="130">
        <f t="shared" si="57"/>
        <v>12</v>
      </c>
      <c r="C736" s="329">
        <v>3.9958114826722899</v>
      </c>
      <c r="D736" s="94">
        <f>AVERAGE(C725:C736)</f>
        <v>3.9588012541874917</v>
      </c>
      <c r="E736" s="133">
        <v>167.932712351753</v>
      </c>
      <c r="F736" s="133">
        <f>AVERAGE(E725:E736)</f>
        <v>167.98603969054568</v>
      </c>
      <c r="G736" s="133">
        <v>11649.8065872715</v>
      </c>
      <c r="H736" s="133">
        <v>10714.282540235599</v>
      </c>
      <c r="I736" s="133">
        <f>AVERAGE(H725:H736)</f>
        <v>10665.636276468877</v>
      </c>
      <c r="J736" s="133">
        <v>1568289.27330517</v>
      </c>
      <c r="K736" s="133">
        <v>64.718425763711394</v>
      </c>
      <c r="L736" s="94">
        <v>30713.340144145499</v>
      </c>
      <c r="M736" s="94">
        <f>AVERAGE(L725:L736)</f>
        <v>30393.666753275262</v>
      </c>
      <c r="N736" s="94">
        <v>593.66757643537198</v>
      </c>
      <c r="O736" s="330">
        <v>4.2737871263331604</v>
      </c>
      <c r="P736" s="133">
        <v>1781998.2481690701</v>
      </c>
      <c r="Q736" s="133">
        <f>AVERAGE(P725:P736)</f>
        <v>1759990.17793215</v>
      </c>
      <c r="R736" s="378">
        <f>AVERAGE(K725:K736)</f>
        <v>64.238332664515994</v>
      </c>
      <c r="T736" s="94">
        <v>163.02222880951001</v>
      </c>
      <c r="U736" s="133">
        <v>1014924.55233546</v>
      </c>
      <c r="V736" s="133">
        <v>163.82947966670801</v>
      </c>
      <c r="W736" s="133">
        <v>399.67231780976601</v>
      </c>
      <c r="X736" s="133">
        <v>1627766.9761014599</v>
      </c>
      <c r="Y736" s="133">
        <v>10285.4420392921</v>
      </c>
      <c r="Z736" s="94">
        <v>107125.332219666</v>
      </c>
      <c r="AA736" s="94">
        <v>135.66579929001099</v>
      </c>
      <c r="AB736" s="94">
        <v>268.43137875515202</v>
      </c>
      <c r="AC736" s="94">
        <v>77.877194115942402</v>
      </c>
      <c r="AD736" s="94">
        <v>5.1138872235631103</v>
      </c>
      <c r="AE736" s="133">
        <f>AVERAGE(AD725:AD736)</f>
        <v>5.1016688617365746</v>
      </c>
      <c r="AF736" s="133">
        <f>AVERAGE(X725:X736)</f>
        <v>1607649.4165066618</v>
      </c>
      <c r="AG736" s="380">
        <f>AVERAGE(O725:O736)</f>
        <v>4.2367702779628775</v>
      </c>
      <c r="AH736" s="380" t="e">
        <f>AVERAGE(S725:S736)</f>
        <v>#DIV/0!</v>
      </c>
      <c r="AI736" s="380">
        <f>AVERAGE(U725:U736)</f>
        <v>992407.0360219978</v>
      </c>
      <c r="AJ736" s="382">
        <f>AVERAGE(G725:G736)</f>
        <v>11577.683679680616</v>
      </c>
    </row>
  </sheetData>
  <autoFilter ref="A4:AK736"/>
  <phoneticPr fontId="2" type="noConversion"/>
  <printOptions horizontalCentered="1" gridLines="1"/>
  <pageMargins left="0.2" right="0.2" top="0.75" bottom="0.75" header="0.3" footer="0.3"/>
  <pageSetup pageOrder="overThenDown" orientation="landscape" r:id="rId1"/>
  <colBreaks count="1" manualBreakCount="1"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8"/>
  <sheetViews>
    <sheetView zoomScaleNormal="100" workbookViewId="0">
      <pane xSplit="2" ySplit="4" topLeftCell="C5" activePane="bottomRight" state="frozen"/>
      <selection activeCell="D2" sqref="D2"/>
      <selection pane="topRight" activeCell="D2" sqref="D2"/>
      <selection pane="bottomLeft" activeCell="D2" sqref="D2"/>
      <selection pane="bottomRight" activeCell="A2" sqref="A1:A2"/>
    </sheetView>
  </sheetViews>
  <sheetFormatPr defaultRowHeight="13.2" x14ac:dyDescent="0.25"/>
  <cols>
    <col min="1" max="1" width="5" style="110" bestFit="1" customWidth="1"/>
    <col min="2" max="2" width="6" style="110" customWidth="1"/>
    <col min="3" max="4" width="8.88671875" style="202" bestFit="1" customWidth="1"/>
    <col min="5" max="6" width="9.44140625" bestFit="1" customWidth="1"/>
    <col min="7" max="8" width="9.44140625" customWidth="1"/>
    <col min="9" max="9" width="12.33203125" customWidth="1"/>
    <col min="10" max="10" width="12.6640625" customWidth="1"/>
    <col min="11" max="11" width="11" customWidth="1"/>
    <col min="12" max="12" width="11.33203125" bestFit="1" customWidth="1"/>
    <col min="13" max="13" width="10.5546875" customWidth="1"/>
    <col min="14" max="14" width="11" customWidth="1"/>
    <col min="15" max="15" width="13" customWidth="1"/>
    <col min="16" max="16" width="39" customWidth="1"/>
    <col min="18" max="18" width="14.44140625" bestFit="1" customWidth="1"/>
    <col min="20" max="20" width="11.33203125" bestFit="1" customWidth="1"/>
    <col min="21" max="21" width="9.5546875" customWidth="1"/>
    <col min="22" max="22" width="11.6640625" customWidth="1"/>
  </cols>
  <sheetData>
    <row r="1" spans="1:22" x14ac:dyDescent="0.25">
      <c r="A1" s="394" t="s">
        <v>312</v>
      </c>
      <c r="B1" s="387"/>
    </row>
    <row r="2" spans="1:22" x14ac:dyDescent="0.25">
      <c r="A2" s="394" t="s">
        <v>302</v>
      </c>
      <c r="B2" s="387"/>
    </row>
    <row r="4" spans="1:22" s="205" customFormat="1" ht="35.25" customHeight="1" x14ac:dyDescent="0.25">
      <c r="A4" s="176" t="s">
        <v>15</v>
      </c>
      <c r="B4" s="176" t="s">
        <v>16</v>
      </c>
      <c r="C4" s="303" t="s">
        <v>151</v>
      </c>
      <c r="D4" s="303" t="s">
        <v>152</v>
      </c>
      <c r="E4" s="303" t="s">
        <v>153</v>
      </c>
      <c r="F4" s="303" t="s">
        <v>154</v>
      </c>
      <c r="G4" s="303" t="s">
        <v>201</v>
      </c>
      <c r="H4" s="303" t="s">
        <v>203</v>
      </c>
      <c r="I4" s="303" t="s">
        <v>155</v>
      </c>
      <c r="J4" s="303" t="s">
        <v>156</v>
      </c>
      <c r="K4" s="303" t="s">
        <v>150</v>
      </c>
      <c r="L4" s="303" t="s">
        <v>170</v>
      </c>
      <c r="M4" s="303" t="s">
        <v>168</v>
      </c>
      <c r="N4" s="303" t="s">
        <v>169</v>
      </c>
      <c r="O4" s="303" t="s">
        <v>171</v>
      </c>
      <c r="P4" s="306" t="s">
        <v>184</v>
      </c>
      <c r="R4" s="304" t="s">
        <v>172</v>
      </c>
      <c r="T4" s="304" t="s">
        <v>176</v>
      </c>
      <c r="U4" s="204" t="s">
        <v>177</v>
      </c>
      <c r="V4" s="303" t="s">
        <v>186</v>
      </c>
    </row>
    <row r="5" spans="1:22" x14ac:dyDescent="0.25">
      <c r="A5" s="110">
        <v>1993</v>
      </c>
      <c r="B5" s="34">
        <v>1</v>
      </c>
      <c r="C5" s="200">
        <v>57.208333333333343</v>
      </c>
      <c r="D5" s="200">
        <v>19.624999999999993</v>
      </c>
      <c r="E5" s="198">
        <v>19.333333333333332</v>
      </c>
      <c r="F5" s="198">
        <v>129.87500000000003</v>
      </c>
      <c r="G5" s="198">
        <f>AVERAGE(C5,E5)</f>
        <v>38.270833333333336</v>
      </c>
      <c r="H5" s="198">
        <f>AVERAGE(D5,F5)</f>
        <v>74.750000000000014</v>
      </c>
      <c r="R5" s="210">
        <v>0.88878467825054697</v>
      </c>
    </row>
    <row r="6" spans="1:22" x14ac:dyDescent="0.25">
      <c r="A6" s="110">
        <v>1993</v>
      </c>
      <c r="B6" s="34">
        <v>2</v>
      </c>
      <c r="C6" s="200">
        <v>21.125</v>
      </c>
      <c r="D6" s="200">
        <v>44.708333333333314</v>
      </c>
      <c r="E6" s="198">
        <v>2.458333333333333</v>
      </c>
      <c r="F6" s="198">
        <v>249.58333333333331</v>
      </c>
      <c r="G6" s="198">
        <f t="shared" ref="G6:G69" si="0">AVERAGE(C6,E6)</f>
        <v>11.791666666666666</v>
      </c>
      <c r="H6" s="198">
        <f t="shared" ref="H6:H69" si="1">AVERAGE(D6,F6)</f>
        <v>147.14583333333331</v>
      </c>
      <c r="R6" s="210">
        <v>1</v>
      </c>
    </row>
    <row r="7" spans="1:22" x14ac:dyDescent="0.25">
      <c r="A7" s="110">
        <v>1993</v>
      </c>
      <c r="B7" s="34">
        <v>3</v>
      </c>
      <c r="C7" s="200">
        <v>41.958333333333336</v>
      </c>
      <c r="D7" s="200">
        <v>35.958333333333336</v>
      </c>
      <c r="E7" s="198">
        <v>18.666666666666664</v>
      </c>
      <c r="F7" s="198">
        <v>141.16666666666669</v>
      </c>
      <c r="G7" s="198">
        <f t="shared" si="0"/>
        <v>30.3125</v>
      </c>
      <c r="H7" s="198">
        <f t="shared" si="1"/>
        <v>88.562500000000014</v>
      </c>
      <c r="R7" s="210">
        <v>1</v>
      </c>
    </row>
    <row r="8" spans="1:22" x14ac:dyDescent="0.25">
      <c r="A8" s="110">
        <v>1993</v>
      </c>
      <c r="B8" s="34">
        <v>4</v>
      </c>
      <c r="C8" s="200">
        <v>60.875000000000021</v>
      </c>
      <c r="D8" s="200">
        <v>1.125</v>
      </c>
      <c r="E8" s="198">
        <v>30.75</v>
      </c>
      <c r="F8" s="198">
        <v>55.333333333333336</v>
      </c>
      <c r="G8" s="198">
        <f t="shared" si="0"/>
        <v>45.812500000000014</v>
      </c>
      <c r="H8" s="198">
        <f t="shared" si="1"/>
        <v>28.229166666666668</v>
      </c>
      <c r="R8" s="210">
        <v>0.93346047891502437</v>
      </c>
    </row>
    <row r="9" spans="1:22" x14ac:dyDescent="0.25">
      <c r="A9" s="110">
        <v>1993</v>
      </c>
      <c r="B9" s="34">
        <v>5</v>
      </c>
      <c r="C9" s="200">
        <v>169.9166666666666</v>
      </c>
      <c r="D9" s="200">
        <v>0</v>
      </c>
      <c r="E9" s="198">
        <v>99</v>
      </c>
      <c r="F9" s="198">
        <v>0</v>
      </c>
      <c r="G9" s="198">
        <f t="shared" si="0"/>
        <v>134.45833333333331</v>
      </c>
      <c r="H9" s="198">
        <f t="shared" si="1"/>
        <v>0</v>
      </c>
      <c r="R9" s="210">
        <v>0.99762726488352027</v>
      </c>
    </row>
    <row r="10" spans="1:22" x14ac:dyDescent="0.25">
      <c r="A10" s="110">
        <v>1993</v>
      </c>
      <c r="B10" s="34">
        <v>6</v>
      </c>
      <c r="C10" s="200">
        <v>275.04166666666669</v>
      </c>
      <c r="D10" s="200">
        <v>0</v>
      </c>
      <c r="E10" s="198">
        <v>213.79166666666666</v>
      </c>
      <c r="F10" s="198">
        <v>0</v>
      </c>
      <c r="G10" s="198">
        <f t="shared" si="0"/>
        <v>244.41666666666669</v>
      </c>
      <c r="H10" s="198">
        <f t="shared" si="1"/>
        <v>0</v>
      </c>
      <c r="R10" s="210">
        <v>0.99122609112559135</v>
      </c>
    </row>
    <row r="11" spans="1:22" x14ac:dyDescent="0.25">
      <c r="A11" s="110">
        <v>1993</v>
      </c>
      <c r="B11" s="34">
        <v>7</v>
      </c>
      <c r="C11" s="200">
        <v>310.625</v>
      </c>
      <c r="D11" s="200">
        <v>0</v>
      </c>
      <c r="E11" s="198">
        <v>287.41666666666669</v>
      </c>
      <c r="F11" s="198">
        <v>0</v>
      </c>
      <c r="G11" s="198">
        <f t="shared" si="0"/>
        <v>299.02083333333337</v>
      </c>
      <c r="H11" s="198">
        <f t="shared" si="1"/>
        <v>0</v>
      </c>
      <c r="R11" s="210">
        <v>0.98957502057197377</v>
      </c>
    </row>
    <row r="12" spans="1:22" x14ac:dyDescent="0.25">
      <c r="A12" s="110">
        <v>1993</v>
      </c>
      <c r="B12" s="34">
        <v>8</v>
      </c>
      <c r="C12" s="200">
        <v>310.79166666666669</v>
      </c>
      <c r="D12" s="200">
        <v>0</v>
      </c>
      <c r="E12" s="198">
        <v>269.20833333333331</v>
      </c>
      <c r="F12" s="198">
        <v>0</v>
      </c>
      <c r="G12" s="198">
        <f t="shared" si="0"/>
        <v>290</v>
      </c>
      <c r="H12" s="198">
        <f t="shared" si="1"/>
        <v>0</v>
      </c>
      <c r="R12" s="210">
        <v>0.99795158286778396</v>
      </c>
    </row>
    <row r="13" spans="1:22" x14ac:dyDescent="0.25">
      <c r="A13" s="110">
        <v>1993</v>
      </c>
      <c r="B13" s="34">
        <v>9</v>
      </c>
      <c r="C13" s="200">
        <v>295.58333333333348</v>
      </c>
      <c r="D13" s="200">
        <v>0</v>
      </c>
      <c r="E13" s="198">
        <v>219.25</v>
      </c>
      <c r="F13" s="198">
        <v>0</v>
      </c>
      <c r="G13" s="198">
        <f t="shared" si="0"/>
        <v>257.41666666666674</v>
      </c>
      <c r="H13" s="198">
        <f t="shared" si="1"/>
        <v>0</v>
      </c>
      <c r="R13" s="210">
        <v>0.99449342158337983</v>
      </c>
    </row>
    <row r="14" spans="1:22" x14ac:dyDescent="0.25">
      <c r="A14" s="110">
        <v>1993</v>
      </c>
      <c r="B14" s="34">
        <v>10</v>
      </c>
      <c r="C14" s="200">
        <v>194.375</v>
      </c>
      <c r="D14" s="200">
        <v>0</v>
      </c>
      <c r="E14" s="198">
        <v>101.87499999999999</v>
      </c>
      <c r="F14" s="198">
        <v>12.125</v>
      </c>
      <c r="G14" s="198">
        <f t="shared" si="0"/>
        <v>148.125</v>
      </c>
      <c r="H14" s="198">
        <f t="shared" si="1"/>
        <v>6.0625</v>
      </c>
      <c r="R14" s="210">
        <v>1</v>
      </c>
    </row>
    <row r="15" spans="1:22" x14ac:dyDescent="0.25">
      <c r="A15" s="110">
        <v>1993</v>
      </c>
      <c r="B15" s="34">
        <v>11</v>
      </c>
      <c r="C15" s="200">
        <v>120.70833333333334</v>
      </c>
      <c r="D15" s="200">
        <v>13.833333333333336</v>
      </c>
      <c r="E15" s="198">
        <v>35.333333333333343</v>
      </c>
      <c r="F15" s="198">
        <v>68.583333333333343</v>
      </c>
      <c r="G15" s="198">
        <f t="shared" si="0"/>
        <v>78.020833333333343</v>
      </c>
      <c r="H15" s="198">
        <f t="shared" si="1"/>
        <v>41.208333333333343</v>
      </c>
      <c r="R15" s="210">
        <v>0.94237820848611831</v>
      </c>
    </row>
    <row r="16" spans="1:22" x14ac:dyDescent="0.25">
      <c r="A16" s="110">
        <v>1993</v>
      </c>
      <c r="B16" s="34">
        <v>12</v>
      </c>
      <c r="C16" s="200">
        <v>30.249999999999996</v>
      </c>
      <c r="D16" s="200">
        <v>87.333333333333329</v>
      </c>
      <c r="E16" s="198">
        <v>4.25</v>
      </c>
      <c r="F16" s="198">
        <v>316.16666666666663</v>
      </c>
      <c r="G16" s="198">
        <f t="shared" si="0"/>
        <v>17.25</v>
      </c>
      <c r="H16" s="198">
        <f t="shared" si="1"/>
        <v>201.74999999999997</v>
      </c>
      <c r="R16" s="210">
        <v>1</v>
      </c>
    </row>
    <row r="17" spans="1:18" x14ac:dyDescent="0.25">
      <c r="A17" s="110">
        <v>1994</v>
      </c>
      <c r="B17" s="34">
        <v>1</v>
      </c>
      <c r="C17" s="200">
        <v>30.999999999999996</v>
      </c>
      <c r="D17" s="200">
        <v>50.750000000000007</v>
      </c>
      <c r="E17" s="198">
        <v>3.9583333333333335</v>
      </c>
      <c r="F17" s="198">
        <v>262.54166666666669</v>
      </c>
      <c r="G17" s="198">
        <f t="shared" si="0"/>
        <v>17.479166666666664</v>
      </c>
      <c r="H17" s="198">
        <f t="shared" si="1"/>
        <v>156.64583333333334</v>
      </c>
      <c r="R17" s="210">
        <v>0.99827511858559725</v>
      </c>
    </row>
    <row r="18" spans="1:18" x14ac:dyDescent="0.25">
      <c r="A18" s="110">
        <v>1994</v>
      </c>
      <c r="B18" s="34">
        <v>2</v>
      </c>
      <c r="C18" s="200">
        <v>57.333333333333336</v>
      </c>
      <c r="D18" s="200">
        <v>18.166666666666664</v>
      </c>
      <c r="E18" s="198">
        <v>17.25</v>
      </c>
      <c r="F18" s="198">
        <v>120.83333333333334</v>
      </c>
      <c r="G18" s="198">
        <f t="shared" si="0"/>
        <v>37.291666666666671</v>
      </c>
      <c r="H18" s="198">
        <f t="shared" si="1"/>
        <v>69.5</v>
      </c>
      <c r="R18" s="210">
        <v>1</v>
      </c>
    </row>
    <row r="19" spans="1:18" x14ac:dyDescent="0.25">
      <c r="A19" s="110">
        <v>1994</v>
      </c>
      <c r="B19" s="34">
        <v>3</v>
      </c>
      <c r="C19" s="200">
        <v>83.375</v>
      </c>
      <c r="D19" s="200">
        <v>23.166666666666664</v>
      </c>
      <c r="E19" s="198">
        <v>41.750000000000007</v>
      </c>
      <c r="F19" s="198">
        <v>85.791666666666686</v>
      </c>
      <c r="G19" s="198">
        <f t="shared" si="0"/>
        <v>62.5625</v>
      </c>
      <c r="H19" s="198">
        <f t="shared" si="1"/>
        <v>54.479166666666671</v>
      </c>
      <c r="R19" s="210">
        <v>1</v>
      </c>
    </row>
    <row r="20" spans="1:18" x14ac:dyDescent="0.25">
      <c r="A20" s="110">
        <v>1994</v>
      </c>
      <c r="B20" s="34">
        <v>4</v>
      </c>
      <c r="C20" s="200">
        <v>151.5</v>
      </c>
      <c r="D20" s="200">
        <v>0</v>
      </c>
      <c r="E20" s="198">
        <v>73.916666666666657</v>
      </c>
      <c r="F20" s="198">
        <v>10.666666666666664</v>
      </c>
      <c r="G20" s="198">
        <f t="shared" si="0"/>
        <v>112.70833333333333</v>
      </c>
      <c r="H20" s="198">
        <f t="shared" si="1"/>
        <v>5.3333333333333321</v>
      </c>
      <c r="R20" s="210">
        <v>0.99764879998472789</v>
      </c>
    </row>
    <row r="21" spans="1:18" x14ac:dyDescent="0.25">
      <c r="A21" s="110">
        <v>1994</v>
      </c>
      <c r="B21" s="34">
        <v>5</v>
      </c>
      <c r="C21" s="200">
        <v>243.58333333333334</v>
      </c>
      <c r="D21" s="200">
        <v>0</v>
      </c>
      <c r="E21" s="198">
        <v>132.45833333333334</v>
      </c>
      <c r="F21" s="198">
        <v>0</v>
      </c>
      <c r="G21" s="198">
        <f t="shared" si="0"/>
        <v>188.02083333333334</v>
      </c>
      <c r="H21" s="198">
        <f t="shared" si="1"/>
        <v>0</v>
      </c>
      <c r="R21" s="210">
        <v>0.99790209790209783</v>
      </c>
    </row>
    <row r="22" spans="1:18" x14ac:dyDescent="0.25">
      <c r="A22" s="110">
        <v>1994</v>
      </c>
      <c r="B22" s="34">
        <v>6</v>
      </c>
      <c r="C22" s="200">
        <v>252.75</v>
      </c>
      <c r="D22" s="200">
        <v>0</v>
      </c>
      <c r="E22" s="198">
        <v>203.3333333333334</v>
      </c>
      <c r="F22" s="198">
        <v>0</v>
      </c>
      <c r="G22" s="198">
        <f t="shared" si="0"/>
        <v>228.04166666666669</v>
      </c>
      <c r="H22" s="198">
        <f t="shared" si="1"/>
        <v>0</v>
      </c>
      <c r="R22" s="210">
        <v>0.998981324278438</v>
      </c>
    </row>
    <row r="23" spans="1:18" x14ac:dyDescent="0.25">
      <c r="A23" s="110">
        <v>1994</v>
      </c>
      <c r="B23" s="34">
        <v>7</v>
      </c>
      <c r="C23" s="200">
        <v>294.37499999999994</v>
      </c>
      <c r="D23" s="200">
        <v>0</v>
      </c>
      <c r="E23" s="198">
        <v>212.87500000000003</v>
      </c>
      <c r="F23" s="198">
        <v>0</v>
      </c>
      <c r="G23" s="198">
        <f t="shared" si="0"/>
        <v>253.625</v>
      </c>
      <c r="H23" s="198">
        <f t="shared" si="1"/>
        <v>0</v>
      </c>
      <c r="R23" s="210">
        <v>0.9917061611374407</v>
      </c>
    </row>
    <row r="24" spans="1:18" x14ac:dyDescent="0.25">
      <c r="A24" s="110">
        <v>1994</v>
      </c>
      <c r="B24" s="34">
        <v>8</v>
      </c>
      <c r="C24" s="200">
        <v>266.45833333333337</v>
      </c>
      <c r="D24" s="200">
        <v>0</v>
      </c>
      <c r="E24" s="198">
        <v>210.41666666666663</v>
      </c>
      <c r="F24" s="198">
        <v>0</v>
      </c>
      <c r="G24" s="198">
        <f t="shared" si="0"/>
        <v>238.4375</v>
      </c>
      <c r="H24" s="198">
        <f t="shared" si="1"/>
        <v>0</v>
      </c>
      <c r="R24" s="210">
        <v>0.9614928909952607</v>
      </c>
    </row>
    <row r="25" spans="1:18" x14ac:dyDescent="0.25">
      <c r="A25" s="110">
        <v>1994</v>
      </c>
      <c r="B25" s="34">
        <v>9</v>
      </c>
      <c r="C25" s="200">
        <v>240.70833333333334</v>
      </c>
      <c r="D25" s="200">
        <v>0</v>
      </c>
      <c r="E25" s="198">
        <v>168.95833333333329</v>
      </c>
      <c r="F25" s="198">
        <v>0</v>
      </c>
      <c r="G25" s="198">
        <f t="shared" si="0"/>
        <v>204.83333333333331</v>
      </c>
      <c r="H25" s="198">
        <f t="shared" si="1"/>
        <v>0</v>
      </c>
      <c r="R25" s="210">
        <v>0.99881194840461651</v>
      </c>
    </row>
    <row r="26" spans="1:18" x14ac:dyDescent="0.25">
      <c r="A26" s="110">
        <v>1994</v>
      </c>
      <c r="B26" s="34">
        <v>10</v>
      </c>
      <c r="C26" s="200">
        <v>176</v>
      </c>
      <c r="D26" s="200">
        <v>0</v>
      </c>
      <c r="E26" s="198">
        <v>108.54166666666666</v>
      </c>
      <c r="F26" s="198">
        <v>0</v>
      </c>
      <c r="G26" s="198">
        <f t="shared" si="0"/>
        <v>142.27083333333331</v>
      </c>
      <c r="H26" s="198">
        <f t="shared" si="1"/>
        <v>0</v>
      </c>
      <c r="R26" s="210">
        <v>0.99816513761467895</v>
      </c>
    </row>
    <row r="27" spans="1:18" x14ac:dyDescent="0.25">
      <c r="A27" s="110">
        <v>1994</v>
      </c>
      <c r="B27" s="34">
        <v>11</v>
      </c>
      <c r="C27" s="200">
        <v>106.91666666666669</v>
      </c>
      <c r="D27" s="200">
        <v>0</v>
      </c>
      <c r="E27" s="198">
        <v>48.458333333333329</v>
      </c>
      <c r="F27" s="198">
        <v>24.333333333333336</v>
      </c>
      <c r="G27" s="198">
        <f t="shared" si="0"/>
        <v>77.6875</v>
      </c>
      <c r="H27" s="198">
        <f t="shared" si="1"/>
        <v>12.166666666666668</v>
      </c>
      <c r="R27" s="210">
        <v>1</v>
      </c>
    </row>
    <row r="28" spans="1:18" x14ac:dyDescent="0.25">
      <c r="A28" s="110">
        <v>1994</v>
      </c>
      <c r="B28" s="34">
        <v>12</v>
      </c>
      <c r="C28" s="200">
        <v>57.708333333333336</v>
      </c>
      <c r="D28" s="200">
        <v>44.416666666666671</v>
      </c>
      <c r="E28" s="198">
        <v>12.624999999999996</v>
      </c>
      <c r="F28" s="198">
        <v>158.54166666666663</v>
      </c>
      <c r="G28" s="198">
        <f t="shared" si="0"/>
        <v>35.166666666666664</v>
      </c>
      <c r="H28" s="198">
        <f t="shared" si="1"/>
        <v>101.47916666666666</v>
      </c>
      <c r="R28" s="210">
        <v>0.99047433903576976</v>
      </c>
    </row>
    <row r="29" spans="1:18" x14ac:dyDescent="0.25">
      <c r="A29" s="110">
        <v>1995</v>
      </c>
      <c r="B29" s="34">
        <v>1</v>
      </c>
      <c r="C29" s="200">
        <v>19.499999999999996</v>
      </c>
      <c r="D29" s="200">
        <v>121.16666666666669</v>
      </c>
      <c r="E29" s="198">
        <v>2.291666666666667</v>
      </c>
      <c r="F29" s="198">
        <v>316.12500000000006</v>
      </c>
      <c r="G29" s="198">
        <f t="shared" si="0"/>
        <v>10.895833333333332</v>
      </c>
      <c r="H29" s="198">
        <f t="shared" si="1"/>
        <v>218.64583333333337</v>
      </c>
      <c r="R29" s="210">
        <v>1</v>
      </c>
    </row>
    <row r="30" spans="1:18" x14ac:dyDescent="0.25">
      <c r="A30" s="110">
        <v>1995</v>
      </c>
      <c r="B30" s="34">
        <v>2</v>
      </c>
      <c r="C30" s="200">
        <v>28.916666666666668</v>
      </c>
      <c r="D30" s="200">
        <v>104.58333333333333</v>
      </c>
      <c r="E30" s="198">
        <v>10.625</v>
      </c>
      <c r="F30" s="198">
        <v>227.16666666666669</v>
      </c>
      <c r="G30" s="198">
        <f t="shared" si="0"/>
        <v>19.770833333333336</v>
      </c>
      <c r="H30" s="198">
        <f t="shared" si="1"/>
        <v>165.875</v>
      </c>
      <c r="R30" s="210">
        <v>1</v>
      </c>
    </row>
    <row r="31" spans="1:18" x14ac:dyDescent="0.25">
      <c r="A31" s="110">
        <v>1995</v>
      </c>
      <c r="B31" s="34">
        <v>3</v>
      </c>
      <c r="C31" s="200">
        <v>68</v>
      </c>
      <c r="D31" s="200">
        <v>2.6666666666666643</v>
      </c>
      <c r="E31" s="198">
        <v>23.416666666666668</v>
      </c>
      <c r="F31" s="198">
        <v>62.541666666666686</v>
      </c>
      <c r="G31" s="198">
        <f t="shared" si="0"/>
        <v>45.708333333333336</v>
      </c>
      <c r="H31" s="198">
        <f t="shared" si="1"/>
        <v>32.604166666666671</v>
      </c>
      <c r="R31" s="210">
        <v>0.97280701754385968</v>
      </c>
    </row>
    <row r="32" spans="1:18" x14ac:dyDescent="0.25">
      <c r="A32" s="110">
        <v>1995</v>
      </c>
      <c r="B32" s="34">
        <v>4</v>
      </c>
      <c r="C32" s="200">
        <v>132.20833333333334</v>
      </c>
      <c r="D32" s="200">
        <v>0</v>
      </c>
      <c r="E32" s="198">
        <v>66.75</v>
      </c>
      <c r="F32" s="198">
        <v>18.833333333333321</v>
      </c>
      <c r="G32" s="198">
        <f t="shared" si="0"/>
        <v>99.479166666666671</v>
      </c>
      <c r="H32" s="198">
        <f t="shared" si="1"/>
        <v>9.4166666666666607</v>
      </c>
      <c r="R32" s="210">
        <v>0.92662779397473272</v>
      </c>
    </row>
    <row r="33" spans="1:18" x14ac:dyDescent="0.25">
      <c r="A33" s="110">
        <v>1995</v>
      </c>
      <c r="B33" s="34">
        <v>5</v>
      </c>
      <c r="C33" s="200">
        <v>274.04166666666669</v>
      </c>
      <c r="D33" s="200">
        <v>0</v>
      </c>
      <c r="E33" s="198">
        <v>211.70833333333329</v>
      </c>
      <c r="F33" s="198">
        <v>0</v>
      </c>
      <c r="G33" s="198">
        <f t="shared" si="0"/>
        <v>242.875</v>
      </c>
      <c r="H33" s="198">
        <f t="shared" si="1"/>
        <v>0</v>
      </c>
      <c r="R33" s="210">
        <v>0.98845443349753692</v>
      </c>
    </row>
    <row r="34" spans="1:18" x14ac:dyDescent="0.25">
      <c r="A34" s="110">
        <v>1995</v>
      </c>
      <c r="B34" s="34">
        <v>6</v>
      </c>
      <c r="C34" s="200">
        <v>249.54166666666669</v>
      </c>
      <c r="D34" s="200">
        <v>0</v>
      </c>
      <c r="E34" s="198">
        <v>193.45833333333334</v>
      </c>
      <c r="F34" s="198">
        <v>0</v>
      </c>
      <c r="G34" s="198">
        <f t="shared" si="0"/>
        <v>221.5</v>
      </c>
      <c r="H34" s="198">
        <f t="shared" si="1"/>
        <v>0</v>
      </c>
      <c r="R34" s="210">
        <v>0.99528894472361806</v>
      </c>
    </row>
    <row r="35" spans="1:18" x14ac:dyDescent="0.25">
      <c r="A35" s="110">
        <v>1995</v>
      </c>
      <c r="B35" s="34">
        <v>7</v>
      </c>
      <c r="C35" s="200">
        <v>294.49999999999994</v>
      </c>
      <c r="D35" s="200">
        <v>0</v>
      </c>
      <c r="E35" s="198">
        <v>253.1666666666666</v>
      </c>
      <c r="F35" s="198">
        <v>0</v>
      </c>
      <c r="G35" s="198">
        <f t="shared" si="0"/>
        <v>273.83333333333326</v>
      </c>
      <c r="H35" s="198">
        <f t="shared" si="1"/>
        <v>0</v>
      </c>
      <c r="R35" s="210">
        <v>0.98820974247595406</v>
      </c>
    </row>
    <row r="36" spans="1:18" x14ac:dyDescent="0.25">
      <c r="A36" s="110">
        <v>1995</v>
      </c>
      <c r="B36" s="34">
        <v>8</v>
      </c>
      <c r="C36" s="200">
        <v>308.04166666666663</v>
      </c>
      <c r="D36" s="200">
        <v>0</v>
      </c>
      <c r="E36" s="198">
        <v>264.12500000000006</v>
      </c>
      <c r="F36" s="198">
        <v>0</v>
      </c>
      <c r="G36" s="198">
        <f t="shared" si="0"/>
        <v>286.08333333333337</v>
      </c>
      <c r="H36" s="198">
        <f t="shared" si="1"/>
        <v>0</v>
      </c>
      <c r="R36" s="210">
        <v>0.97571884984025559</v>
      </c>
    </row>
    <row r="37" spans="1:18" x14ac:dyDescent="0.25">
      <c r="A37" s="110">
        <v>1995</v>
      </c>
      <c r="B37" s="34">
        <v>9</v>
      </c>
      <c r="C37" s="200">
        <v>286.75</v>
      </c>
      <c r="D37" s="200">
        <v>0</v>
      </c>
      <c r="E37" s="198">
        <v>192.79166666666663</v>
      </c>
      <c r="F37" s="198">
        <v>0</v>
      </c>
      <c r="G37" s="198">
        <f t="shared" si="0"/>
        <v>239.77083333333331</v>
      </c>
      <c r="H37" s="198">
        <f t="shared" si="1"/>
        <v>0</v>
      </c>
      <c r="R37" s="210">
        <v>0.97994494691309475</v>
      </c>
    </row>
    <row r="38" spans="1:18" x14ac:dyDescent="0.25">
      <c r="A38" s="110">
        <v>1995</v>
      </c>
      <c r="B38" s="34">
        <v>10</v>
      </c>
      <c r="C38" s="200">
        <v>245.41666666666671</v>
      </c>
      <c r="D38" s="200">
        <v>0</v>
      </c>
      <c r="E38" s="198">
        <v>159.45833333333329</v>
      </c>
      <c r="F38" s="198">
        <v>3.2083333333333428</v>
      </c>
      <c r="G38" s="198">
        <f t="shared" si="0"/>
        <v>202.4375</v>
      </c>
      <c r="H38" s="198">
        <f t="shared" si="1"/>
        <v>1.6041666666666714</v>
      </c>
      <c r="R38" s="210">
        <v>1</v>
      </c>
    </row>
    <row r="39" spans="1:18" x14ac:dyDescent="0.25">
      <c r="A39" s="110">
        <v>1995</v>
      </c>
      <c r="B39" s="34">
        <v>11</v>
      </c>
      <c r="C39" s="200">
        <v>74.375</v>
      </c>
      <c r="D39" s="200">
        <v>21.000000000000007</v>
      </c>
      <c r="E39" s="198">
        <v>27.416666666666668</v>
      </c>
      <c r="F39" s="198">
        <v>158.95833333333334</v>
      </c>
      <c r="G39" s="198">
        <f t="shared" si="0"/>
        <v>50.895833333333336</v>
      </c>
      <c r="H39" s="198">
        <f t="shared" si="1"/>
        <v>89.979166666666671</v>
      </c>
      <c r="R39" s="210">
        <v>0.97976878612716756</v>
      </c>
    </row>
    <row r="40" spans="1:18" x14ac:dyDescent="0.25">
      <c r="A40" s="110">
        <v>1995</v>
      </c>
      <c r="B40" s="34">
        <v>12</v>
      </c>
      <c r="C40" s="200">
        <v>40.666666666666664</v>
      </c>
      <c r="D40" s="200">
        <v>126.83333333333334</v>
      </c>
      <c r="E40" s="198">
        <v>9.4583333333333339</v>
      </c>
      <c r="F40" s="198">
        <v>278.875</v>
      </c>
      <c r="G40" s="198">
        <f t="shared" si="0"/>
        <v>25.0625</v>
      </c>
      <c r="H40" s="198">
        <f t="shared" si="1"/>
        <v>202.85416666666669</v>
      </c>
      <c r="R40" s="210">
        <v>0.86431181485992692</v>
      </c>
    </row>
    <row r="41" spans="1:18" x14ac:dyDescent="0.25">
      <c r="A41" s="110">
        <v>1996</v>
      </c>
      <c r="B41" s="34">
        <v>1</v>
      </c>
      <c r="C41" s="200">
        <v>31.833333333333339</v>
      </c>
      <c r="D41" s="200">
        <v>121</v>
      </c>
      <c r="E41" s="198">
        <v>8.2083333333333339</v>
      </c>
      <c r="F41" s="198">
        <v>303.87499999999994</v>
      </c>
      <c r="G41" s="198">
        <f t="shared" si="0"/>
        <v>20.020833333333336</v>
      </c>
      <c r="H41" s="198">
        <f t="shared" si="1"/>
        <v>212.43749999999997</v>
      </c>
      <c r="R41" s="210">
        <v>1</v>
      </c>
    </row>
    <row r="42" spans="1:18" x14ac:dyDescent="0.25">
      <c r="A42" s="110">
        <v>1996</v>
      </c>
      <c r="B42" s="34">
        <v>2</v>
      </c>
      <c r="C42" s="200">
        <v>38.083333333333336</v>
      </c>
      <c r="D42" s="200">
        <v>111.45833333333334</v>
      </c>
      <c r="E42" s="198">
        <v>20.541666666666668</v>
      </c>
      <c r="F42" s="198">
        <v>238.74999999999997</v>
      </c>
      <c r="G42" s="198">
        <f t="shared" si="0"/>
        <v>29.3125</v>
      </c>
      <c r="H42" s="198">
        <f t="shared" si="1"/>
        <v>175.10416666666666</v>
      </c>
      <c r="R42" s="210">
        <v>1</v>
      </c>
    </row>
    <row r="43" spans="1:18" x14ac:dyDescent="0.25">
      <c r="A43" s="110">
        <v>1996</v>
      </c>
      <c r="B43" s="34">
        <v>3</v>
      </c>
      <c r="C43" s="200">
        <v>55.958333333333329</v>
      </c>
      <c r="D43" s="200">
        <v>78.75</v>
      </c>
      <c r="E43" s="198">
        <v>20.833333333333336</v>
      </c>
      <c r="F43" s="198">
        <v>212.45833333333334</v>
      </c>
      <c r="G43" s="198">
        <f t="shared" si="0"/>
        <v>38.395833333333329</v>
      </c>
      <c r="H43" s="198">
        <f t="shared" si="1"/>
        <v>145.60416666666669</v>
      </c>
      <c r="R43" s="210">
        <v>0.91371499176276771</v>
      </c>
    </row>
    <row r="44" spans="1:18" x14ac:dyDescent="0.25">
      <c r="A44" s="110">
        <v>1996</v>
      </c>
      <c r="B44" s="34">
        <v>4</v>
      </c>
      <c r="C44" s="200">
        <v>102.12499999999999</v>
      </c>
      <c r="D44" s="200">
        <v>8.5833333333333357</v>
      </c>
      <c r="E44" s="198">
        <v>48.041666666666664</v>
      </c>
      <c r="F44" s="198">
        <v>64.291666666666671</v>
      </c>
      <c r="G44" s="198">
        <f t="shared" si="0"/>
        <v>75.083333333333329</v>
      </c>
      <c r="H44" s="198">
        <f t="shared" si="1"/>
        <v>36.4375</v>
      </c>
      <c r="R44" s="210">
        <v>0.97491130258489611</v>
      </c>
    </row>
    <row r="45" spans="1:18" x14ac:dyDescent="0.25">
      <c r="A45" s="110">
        <v>1996</v>
      </c>
      <c r="B45" s="34">
        <v>5</v>
      </c>
      <c r="C45" s="200">
        <v>198.16666666666669</v>
      </c>
      <c r="D45" s="200">
        <v>0</v>
      </c>
      <c r="E45" s="198">
        <v>140.08333333333334</v>
      </c>
      <c r="F45" s="198">
        <v>0</v>
      </c>
      <c r="G45" s="198">
        <f t="shared" si="0"/>
        <v>169.125</v>
      </c>
      <c r="H45" s="198">
        <f t="shared" si="1"/>
        <v>0</v>
      </c>
      <c r="R45" s="210">
        <v>0.95118790496760264</v>
      </c>
    </row>
    <row r="46" spans="1:18" x14ac:dyDescent="0.25">
      <c r="A46" s="110">
        <v>1996</v>
      </c>
      <c r="B46" s="34">
        <v>6</v>
      </c>
      <c r="C46" s="200">
        <v>225.91666666666666</v>
      </c>
      <c r="D46" s="200">
        <v>0</v>
      </c>
      <c r="E46" s="198">
        <v>166.41666666666666</v>
      </c>
      <c r="F46" s="198">
        <v>0</v>
      </c>
      <c r="G46" s="198">
        <f t="shared" si="0"/>
        <v>196.16666666666666</v>
      </c>
      <c r="H46" s="198">
        <f t="shared" si="1"/>
        <v>0</v>
      </c>
      <c r="R46" s="210">
        <v>0.99016641452344933</v>
      </c>
    </row>
    <row r="47" spans="1:18" x14ac:dyDescent="0.25">
      <c r="A47" s="110">
        <v>1996</v>
      </c>
      <c r="B47" s="34">
        <v>7</v>
      </c>
      <c r="C47" s="200">
        <v>340.58333333333337</v>
      </c>
      <c r="D47" s="200">
        <v>0</v>
      </c>
      <c r="E47" s="198">
        <v>260.37499999999994</v>
      </c>
      <c r="F47" s="198">
        <v>0</v>
      </c>
      <c r="G47" s="198">
        <f t="shared" si="0"/>
        <v>300.47916666666663</v>
      </c>
      <c r="H47" s="198">
        <f t="shared" si="1"/>
        <v>0</v>
      </c>
      <c r="R47" s="210">
        <v>0.92896274653031408</v>
      </c>
    </row>
    <row r="48" spans="1:18" x14ac:dyDescent="0.25">
      <c r="A48" s="110">
        <v>1996</v>
      </c>
      <c r="B48" s="34">
        <v>8</v>
      </c>
      <c r="C48" s="200">
        <v>294.16666666666663</v>
      </c>
      <c r="D48" s="200">
        <v>0</v>
      </c>
      <c r="E48" s="198">
        <v>204.00000000000006</v>
      </c>
      <c r="F48" s="198">
        <v>0</v>
      </c>
      <c r="G48" s="198">
        <f t="shared" si="0"/>
        <v>249.08333333333334</v>
      </c>
      <c r="H48" s="198">
        <f t="shared" si="1"/>
        <v>0</v>
      </c>
      <c r="R48" s="210">
        <v>0.99924012158054709</v>
      </c>
    </row>
    <row r="49" spans="1:18" x14ac:dyDescent="0.25">
      <c r="A49" s="110">
        <v>1996</v>
      </c>
      <c r="B49" s="34">
        <v>9</v>
      </c>
      <c r="C49" s="200">
        <v>277.08333333333326</v>
      </c>
      <c r="D49" s="200">
        <v>0</v>
      </c>
      <c r="E49" s="198">
        <v>188.45833333333329</v>
      </c>
      <c r="F49" s="198">
        <v>0</v>
      </c>
      <c r="G49" s="198">
        <f t="shared" si="0"/>
        <v>232.77083333333326</v>
      </c>
      <c r="H49" s="198">
        <f t="shared" si="1"/>
        <v>0</v>
      </c>
      <c r="R49" s="210">
        <v>0.99700693131695028</v>
      </c>
    </row>
    <row r="50" spans="1:18" x14ac:dyDescent="0.25">
      <c r="A50" s="110">
        <v>1996</v>
      </c>
      <c r="B50" s="34">
        <v>10</v>
      </c>
      <c r="C50" s="200">
        <v>184.54166666666663</v>
      </c>
      <c r="D50" s="200">
        <v>0</v>
      </c>
      <c r="E50" s="198">
        <v>93.958333333333329</v>
      </c>
      <c r="F50" s="198">
        <v>14.833333333333336</v>
      </c>
      <c r="G50" s="198">
        <f t="shared" si="0"/>
        <v>139.24999999999997</v>
      </c>
      <c r="H50" s="198">
        <f t="shared" si="1"/>
        <v>7.4166666666666679</v>
      </c>
      <c r="R50" s="210">
        <v>0.97149220489977728</v>
      </c>
    </row>
    <row r="51" spans="1:18" x14ac:dyDescent="0.25">
      <c r="A51" s="110">
        <v>1996</v>
      </c>
      <c r="B51" s="34">
        <v>11</v>
      </c>
      <c r="C51" s="200">
        <v>78.416666666666657</v>
      </c>
      <c r="D51" s="200">
        <v>5.8333333333333428</v>
      </c>
      <c r="E51" s="198">
        <v>29.250000000000004</v>
      </c>
      <c r="F51" s="198">
        <v>67.749999999999972</v>
      </c>
      <c r="G51" s="198">
        <f t="shared" si="0"/>
        <v>53.833333333333329</v>
      </c>
      <c r="H51" s="198">
        <f t="shared" si="1"/>
        <v>36.791666666666657</v>
      </c>
      <c r="R51" s="210">
        <v>0.9862272503689129</v>
      </c>
    </row>
    <row r="52" spans="1:18" x14ac:dyDescent="0.25">
      <c r="A52" s="110">
        <v>1996</v>
      </c>
      <c r="B52" s="34">
        <v>12</v>
      </c>
      <c r="C52" s="200">
        <v>42.208333333333336</v>
      </c>
      <c r="D52" s="200">
        <v>43.916666666666657</v>
      </c>
      <c r="E52" s="198">
        <v>7.0833333333333339</v>
      </c>
      <c r="F52" s="198">
        <v>206.20833333333337</v>
      </c>
      <c r="G52" s="198">
        <f t="shared" si="0"/>
        <v>24.645833333333336</v>
      </c>
      <c r="H52" s="198">
        <f t="shared" si="1"/>
        <v>125.06250000000001</v>
      </c>
      <c r="R52" s="210">
        <v>1</v>
      </c>
    </row>
    <row r="53" spans="1:18" x14ac:dyDescent="0.25">
      <c r="A53" s="110">
        <v>1997</v>
      </c>
      <c r="B53" s="34">
        <v>1</v>
      </c>
      <c r="C53" s="200">
        <v>39.875</v>
      </c>
      <c r="D53" s="200">
        <v>92.375</v>
      </c>
      <c r="E53" s="198">
        <v>10.75</v>
      </c>
      <c r="F53" s="198">
        <v>237.66666666666671</v>
      </c>
      <c r="G53" s="198">
        <f t="shared" si="0"/>
        <v>25.3125</v>
      </c>
      <c r="H53" s="198">
        <f t="shared" si="1"/>
        <v>165.02083333333337</v>
      </c>
      <c r="R53" s="210">
        <v>1</v>
      </c>
    </row>
    <row r="54" spans="1:18" x14ac:dyDescent="0.25">
      <c r="A54" s="110">
        <v>1997</v>
      </c>
      <c r="B54" s="34">
        <v>2</v>
      </c>
      <c r="C54" s="200">
        <v>68.75</v>
      </c>
      <c r="D54" s="200">
        <v>19.375000000000007</v>
      </c>
      <c r="E54" s="198">
        <v>23.625</v>
      </c>
      <c r="F54" s="198">
        <v>101.29166666666667</v>
      </c>
      <c r="G54" s="198">
        <f t="shared" si="0"/>
        <v>46.1875</v>
      </c>
      <c r="H54" s="198">
        <f t="shared" si="1"/>
        <v>60.333333333333343</v>
      </c>
      <c r="R54" s="210">
        <v>0.93281915381747715</v>
      </c>
    </row>
    <row r="55" spans="1:18" x14ac:dyDescent="0.25">
      <c r="A55" s="110">
        <v>1997</v>
      </c>
      <c r="B55" s="34">
        <v>3</v>
      </c>
      <c r="C55" s="200">
        <v>107.49999999999999</v>
      </c>
      <c r="D55" s="200">
        <v>0</v>
      </c>
      <c r="E55" s="198">
        <v>53.166666666666664</v>
      </c>
      <c r="F55" s="198">
        <v>9.625</v>
      </c>
      <c r="G55" s="198">
        <f t="shared" si="0"/>
        <v>80.333333333333329</v>
      </c>
      <c r="H55" s="198">
        <f t="shared" si="1"/>
        <v>4.8125</v>
      </c>
      <c r="R55" s="210">
        <v>0.93579843245915129</v>
      </c>
    </row>
    <row r="56" spans="1:18" x14ac:dyDescent="0.25">
      <c r="A56" s="110">
        <v>1997</v>
      </c>
      <c r="B56" s="34">
        <v>4</v>
      </c>
      <c r="C56" s="200">
        <v>102.95833333333336</v>
      </c>
      <c r="D56" s="200">
        <v>1.9583333333333286</v>
      </c>
      <c r="E56" s="198">
        <v>47.916666666666671</v>
      </c>
      <c r="F56" s="198">
        <v>33.791666666666671</v>
      </c>
      <c r="G56" s="198">
        <f t="shared" si="0"/>
        <v>75.437500000000014</v>
      </c>
      <c r="H56" s="198">
        <f t="shared" si="1"/>
        <v>17.875</v>
      </c>
      <c r="R56" s="210">
        <v>1</v>
      </c>
    </row>
    <row r="57" spans="1:18" x14ac:dyDescent="0.25">
      <c r="A57" s="110">
        <v>1997</v>
      </c>
      <c r="B57" s="34">
        <v>5</v>
      </c>
      <c r="C57" s="200">
        <v>201.74999999999997</v>
      </c>
      <c r="D57" s="200">
        <v>0</v>
      </c>
      <c r="E57" s="198">
        <v>113.25</v>
      </c>
      <c r="F57" s="198">
        <v>4.1666666666671404E-2</v>
      </c>
      <c r="G57" s="198">
        <f t="shared" si="0"/>
        <v>157.5</v>
      </c>
      <c r="H57" s="198">
        <f t="shared" si="1"/>
        <v>2.0833333333335702E-2</v>
      </c>
      <c r="R57" s="210">
        <v>1</v>
      </c>
    </row>
    <row r="58" spans="1:18" x14ac:dyDescent="0.25">
      <c r="A58" s="110">
        <v>1997</v>
      </c>
      <c r="B58" s="34">
        <v>6</v>
      </c>
      <c r="C58" s="200">
        <v>245.33333333333337</v>
      </c>
      <c r="D58" s="200">
        <v>0</v>
      </c>
      <c r="E58" s="198">
        <v>170.49999999999997</v>
      </c>
      <c r="F58" s="198">
        <v>0</v>
      </c>
      <c r="G58" s="198">
        <f t="shared" si="0"/>
        <v>207.91666666666669</v>
      </c>
      <c r="H58" s="198">
        <f t="shared" si="1"/>
        <v>0</v>
      </c>
      <c r="R58" s="210">
        <v>0.97956846540268783</v>
      </c>
    </row>
    <row r="59" spans="1:18" x14ac:dyDescent="0.25">
      <c r="A59" s="110">
        <v>1997</v>
      </c>
      <c r="B59" s="34">
        <v>7</v>
      </c>
      <c r="C59" s="200">
        <v>311.20833333333326</v>
      </c>
      <c r="D59" s="200">
        <v>0</v>
      </c>
      <c r="E59" s="198">
        <v>244.50000000000003</v>
      </c>
      <c r="F59" s="198">
        <v>0</v>
      </c>
      <c r="G59" s="198">
        <f t="shared" si="0"/>
        <v>277.85416666666663</v>
      </c>
      <c r="H59" s="198">
        <f t="shared" si="1"/>
        <v>0</v>
      </c>
      <c r="R59" s="210">
        <v>0.97390157119036269</v>
      </c>
    </row>
    <row r="60" spans="1:18" x14ac:dyDescent="0.25">
      <c r="A60" s="110">
        <v>1997</v>
      </c>
      <c r="B60" s="34">
        <v>8</v>
      </c>
      <c r="C60" s="200">
        <v>281.29166666666669</v>
      </c>
      <c r="D60" s="200">
        <v>0</v>
      </c>
      <c r="E60" s="198">
        <v>251.54166666666666</v>
      </c>
      <c r="F60" s="198">
        <v>0</v>
      </c>
      <c r="G60" s="198">
        <f t="shared" si="0"/>
        <v>266.41666666666669</v>
      </c>
      <c r="H60" s="198">
        <f t="shared" si="1"/>
        <v>0</v>
      </c>
      <c r="R60" s="210">
        <v>0.94222349282300621</v>
      </c>
    </row>
    <row r="61" spans="1:18" x14ac:dyDescent="0.25">
      <c r="A61" s="110">
        <v>1997</v>
      </c>
      <c r="B61" s="34">
        <v>9</v>
      </c>
      <c r="C61" s="200">
        <v>260.125</v>
      </c>
      <c r="D61" s="200">
        <v>0</v>
      </c>
      <c r="E61" s="198">
        <v>203</v>
      </c>
      <c r="F61" s="198">
        <v>0</v>
      </c>
      <c r="G61" s="198">
        <f t="shared" si="0"/>
        <v>231.5625</v>
      </c>
      <c r="H61" s="198">
        <f t="shared" si="1"/>
        <v>0</v>
      </c>
      <c r="R61" s="210">
        <v>0.94574549041160738</v>
      </c>
    </row>
    <row r="62" spans="1:18" x14ac:dyDescent="0.25">
      <c r="A62" s="110">
        <v>1997</v>
      </c>
      <c r="B62" s="34">
        <v>10</v>
      </c>
      <c r="C62" s="200">
        <v>196.375</v>
      </c>
      <c r="D62" s="200">
        <v>0</v>
      </c>
      <c r="E62" s="198">
        <v>116</v>
      </c>
      <c r="F62" s="198">
        <v>16.125000000000007</v>
      </c>
      <c r="G62" s="198">
        <f t="shared" si="0"/>
        <v>156.1875</v>
      </c>
      <c r="H62" s="198">
        <f t="shared" si="1"/>
        <v>8.0625000000000036</v>
      </c>
      <c r="R62" s="210">
        <v>0.99095092233603754</v>
      </c>
    </row>
    <row r="63" spans="1:18" x14ac:dyDescent="0.25">
      <c r="A63" s="110">
        <v>1997</v>
      </c>
      <c r="B63" s="34">
        <v>11</v>
      </c>
      <c r="C63" s="200">
        <v>70.249999999999986</v>
      </c>
      <c r="D63" s="200">
        <v>12.875000000000007</v>
      </c>
      <c r="E63" s="198">
        <v>16.916666666666664</v>
      </c>
      <c r="F63" s="198">
        <v>109.50000000000001</v>
      </c>
      <c r="G63" s="198">
        <f t="shared" si="0"/>
        <v>43.583333333333329</v>
      </c>
      <c r="H63" s="198">
        <f t="shared" si="1"/>
        <v>61.187500000000014</v>
      </c>
      <c r="R63" s="210">
        <v>0.95206170821231162</v>
      </c>
    </row>
    <row r="64" spans="1:18" x14ac:dyDescent="0.25">
      <c r="A64" s="110">
        <v>1997</v>
      </c>
      <c r="B64" s="34">
        <v>12</v>
      </c>
      <c r="C64" s="200">
        <v>54.916666666666671</v>
      </c>
      <c r="D64" s="200">
        <v>104.66666666666666</v>
      </c>
      <c r="E64" s="198">
        <v>6.6249999999999991</v>
      </c>
      <c r="F64" s="198">
        <v>252.45833333333331</v>
      </c>
      <c r="G64" s="198">
        <f t="shared" si="0"/>
        <v>30.770833333333336</v>
      </c>
      <c r="H64" s="198">
        <f t="shared" si="1"/>
        <v>178.5625</v>
      </c>
      <c r="R64" s="210">
        <v>0.77278935674587346</v>
      </c>
    </row>
    <row r="65" spans="1:18" x14ac:dyDescent="0.25">
      <c r="A65" s="110">
        <v>1998</v>
      </c>
      <c r="B65" s="34">
        <v>1</v>
      </c>
      <c r="C65" s="200">
        <v>35.166666666666664</v>
      </c>
      <c r="D65" s="200">
        <v>50.041666666666671</v>
      </c>
      <c r="E65" s="198">
        <v>8.5833333333333321</v>
      </c>
      <c r="F65" s="198">
        <v>195.70833333333337</v>
      </c>
      <c r="G65" s="198">
        <f t="shared" si="0"/>
        <v>21.875</v>
      </c>
      <c r="H65" s="198">
        <f t="shared" si="1"/>
        <v>122.87500000000003</v>
      </c>
      <c r="R65" s="210">
        <v>0.93660850760585701</v>
      </c>
    </row>
    <row r="66" spans="1:18" x14ac:dyDescent="0.25">
      <c r="A66" s="110">
        <v>1998</v>
      </c>
      <c r="B66" s="34">
        <v>2</v>
      </c>
      <c r="C66" s="200">
        <v>33.291666666666664</v>
      </c>
      <c r="D66" s="200">
        <v>73.041666666666657</v>
      </c>
      <c r="E66" s="198">
        <v>8.3333333333333339</v>
      </c>
      <c r="F66" s="198">
        <v>196.54166666666666</v>
      </c>
      <c r="G66" s="198">
        <f t="shared" si="0"/>
        <v>20.8125</v>
      </c>
      <c r="H66" s="198">
        <f t="shared" si="1"/>
        <v>134.79166666666666</v>
      </c>
      <c r="R66" s="210">
        <v>1</v>
      </c>
    </row>
    <row r="67" spans="1:18" x14ac:dyDescent="0.25">
      <c r="A67" s="110">
        <v>1998</v>
      </c>
      <c r="B67" s="34">
        <v>3</v>
      </c>
      <c r="C67" s="200">
        <v>44.250000000000007</v>
      </c>
      <c r="D67" s="200">
        <v>71.624999999999986</v>
      </c>
      <c r="E67" s="198">
        <v>19.458333333333332</v>
      </c>
      <c r="F67" s="198">
        <v>201.45833333333331</v>
      </c>
      <c r="G67" s="198">
        <f t="shared" si="0"/>
        <v>31.854166666666671</v>
      </c>
      <c r="H67" s="198">
        <f t="shared" si="1"/>
        <v>136.54166666666666</v>
      </c>
      <c r="R67" s="210">
        <v>0.98439489459285179</v>
      </c>
    </row>
    <row r="68" spans="1:18" x14ac:dyDescent="0.25">
      <c r="A68" s="110">
        <v>1998</v>
      </c>
      <c r="B68" s="34">
        <v>4</v>
      </c>
      <c r="C68" s="200">
        <v>110.95833333333334</v>
      </c>
      <c r="D68" s="200">
        <v>3.1666666666666643</v>
      </c>
      <c r="E68" s="198">
        <v>68.166666666666657</v>
      </c>
      <c r="F68" s="198">
        <v>32.458333333333329</v>
      </c>
      <c r="G68" s="198">
        <f t="shared" si="0"/>
        <v>89.5625</v>
      </c>
      <c r="H68" s="198">
        <f t="shared" si="1"/>
        <v>17.812499999999996</v>
      </c>
      <c r="R68" s="210">
        <v>0.9668151718272211</v>
      </c>
    </row>
    <row r="69" spans="1:18" x14ac:dyDescent="0.25">
      <c r="A69" s="110">
        <v>1998</v>
      </c>
      <c r="B69" s="34">
        <v>5</v>
      </c>
      <c r="C69" s="200">
        <v>222.04166666666666</v>
      </c>
      <c r="D69" s="200">
        <v>0</v>
      </c>
      <c r="E69" s="198">
        <v>191.62499999999997</v>
      </c>
      <c r="F69" s="198">
        <v>0</v>
      </c>
      <c r="G69" s="198">
        <f t="shared" si="0"/>
        <v>206.83333333333331</v>
      </c>
      <c r="H69" s="198">
        <f t="shared" si="1"/>
        <v>0</v>
      </c>
      <c r="R69" s="210">
        <v>0.99031456766714787</v>
      </c>
    </row>
    <row r="70" spans="1:18" x14ac:dyDescent="0.25">
      <c r="A70" s="110">
        <v>1998</v>
      </c>
      <c r="B70" s="34">
        <v>6</v>
      </c>
      <c r="C70" s="200">
        <v>353.95833333333331</v>
      </c>
      <c r="D70" s="200">
        <v>0</v>
      </c>
      <c r="E70" s="198">
        <v>342.91666666666669</v>
      </c>
      <c r="F70" s="198">
        <v>0</v>
      </c>
      <c r="G70" s="198">
        <f t="shared" ref="G70:G133" si="2">AVERAGE(C70,E70)</f>
        <v>348.4375</v>
      </c>
      <c r="H70" s="198">
        <f t="shared" ref="H70:H133" si="3">AVERAGE(D70,F70)</f>
        <v>0</v>
      </c>
      <c r="R70" s="210">
        <v>1</v>
      </c>
    </row>
    <row r="71" spans="1:18" x14ac:dyDescent="0.25">
      <c r="A71" s="110">
        <v>1998</v>
      </c>
      <c r="B71" s="34">
        <v>7</v>
      </c>
      <c r="C71" s="200">
        <v>347.87500000000006</v>
      </c>
      <c r="D71" s="200">
        <v>0</v>
      </c>
      <c r="E71" s="198">
        <v>304.20833333333331</v>
      </c>
      <c r="F71" s="198">
        <v>0</v>
      </c>
      <c r="G71" s="198">
        <f t="shared" si="2"/>
        <v>326.04166666666669</v>
      </c>
      <c r="H71" s="198">
        <f t="shared" si="3"/>
        <v>0</v>
      </c>
      <c r="R71" s="210">
        <v>0.94862787309201579</v>
      </c>
    </row>
    <row r="72" spans="1:18" x14ac:dyDescent="0.25">
      <c r="A72" s="110">
        <v>1998</v>
      </c>
      <c r="B72" s="34">
        <v>8</v>
      </c>
      <c r="C72" s="200">
        <v>358.41666666666663</v>
      </c>
      <c r="D72" s="200">
        <v>0</v>
      </c>
      <c r="E72" s="198">
        <v>287.20833333333337</v>
      </c>
      <c r="F72" s="198">
        <v>0</v>
      </c>
      <c r="G72" s="198">
        <f t="shared" si="2"/>
        <v>322.8125</v>
      </c>
      <c r="H72" s="198">
        <f t="shared" si="3"/>
        <v>0</v>
      </c>
      <c r="R72" s="210">
        <v>0.95063319093929843</v>
      </c>
    </row>
    <row r="73" spans="1:18" x14ac:dyDescent="0.25">
      <c r="A73" s="110">
        <v>1998</v>
      </c>
      <c r="B73" s="34">
        <v>9</v>
      </c>
      <c r="C73" s="200">
        <v>291.37500000000006</v>
      </c>
      <c r="D73" s="200">
        <v>0</v>
      </c>
      <c r="E73" s="198">
        <v>227.29166666666663</v>
      </c>
      <c r="F73" s="198">
        <v>0</v>
      </c>
      <c r="G73" s="198">
        <f t="shared" si="2"/>
        <v>259.33333333333337</v>
      </c>
      <c r="H73" s="198">
        <f t="shared" si="3"/>
        <v>0</v>
      </c>
      <c r="R73" s="210">
        <v>0.98457285864147437</v>
      </c>
    </row>
    <row r="74" spans="1:18" x14ac:dyDescent="0.25">
      <c r="A74" s="110">
        <v>1998</v>
      </c>
      <c r="B74" s="34">
        <v>10</v>
      </c>
      <c r="C74" s="200">
        <v>243.37499999999997</v>
      </c>
      <c r="D74" s="200">
        <v>0</v>
      </c>
      <c r="E74" s="198">
        <v>155.54166666666663</v>
      </c>
      <c r="F74" s="198">
        <v>0</v>
      </c>
      <c r="G74" s="198">
        <f t="shared" si="2"/>
        <v>199.45833333333331</v>
      </c>
      <c r="H74" s="198">
        <f t="shared" si="3"/>
        <v>0</v>
      </c>
      <c r="R74" s="210">
        <v>0.97334966572158965</v>
      </c>
    </row>
    <row r="75" spans="1:18" x14ac:dyDescent="0.25">
      <c r="A75" s="110">
        <v>1998</v>
      </c>
      <c r="B75" s="34">
        <v>11</v>
      </c>
      <c r="C75" s="200">
        <v>103.79166666666666</v>
      </c>
      <c r="D75" s="200">
        <v>2</v>
      </c>
      <c r="E75" s="198">
        <v>60.416666666666664</v>
      </c>
      <c r="F75" s="198">
        <v>17.833333333333343</v>
      </c>
      <c r="G75" s="198">
        <f t="shared" si="2"/>
        <v>82.104166666666657</v>
      </c>
      <c r="H75" s="198">
        <f t="shared" si="3"/>
        <v>9.9166666666666714</v>
      </c>
      <c r="R75" s="210">
        <v>0.96602506177397851</v>
      </c>
    </row>
    <row r="76" spans="1:18" x14ac:dyDescent="0.25">
      <c r="A76" s="110">
        <v>1998</v>
      </c>
      <c r="B76" s="34">
        <v>12</v>
      </c>
      <c r="C76" s="200">
        <v>78.583333333333343</v>
      </c>
      <c r="D76" s="200">
        <v>30.666666666666664</v>
      </c>
      <c r="E76" s="198">
        <v>34.666666666666657</v>
      </c>
      <c r="F76" s="198">
        <v>104.62499999999997</v>
      </c>
      <c r="G76" s="198">
        <f t="shared" si="2"/>
        <v>56.625</v>
      </c>
      <c r="H76" s="198">
        <f t="shared" si="3"/>
        <v>67.645833333333314</v>
      </c>
      <c r="R76" s="210">
        <v>0.93596718824246405</v>
      </c>
    </row>
    <row r="77" spans="1:18" x14ac:dyDescent="0.25">
      <c r="A77" s="110">
        <v>1999</v>
      </c>
      <c r="B77" s="34">
        <v>1</v>
      </c>
      <c r="C77" s="200">
        <v>43.166666666666664</v>
      </c>
      <c r="D77" s="200">
        <v>54.541666666666671</v>
      </c>
      <c r="E77" s="198">
        <v>20.041666666666668</v>
      </c>
      <c r="F77" s="198">
        <v>169.20833333333337</v>
      </c>
      <c r="G77" s="198">
        <f t="shared" si="2"/>
        <v>31.604166666666664</v>
      </c>
      <c r="H77" s="198">
        <f t="shared" si="3"/>
        <v>111.87500000000003</v>
      </c>
      <c r="R77" s="210">
        <v>1</v>
      </c>
    </row>
    <row r="78" spans="1:18" x14ac:dyDescent="0.25">
      <c r="A78" s="110">
        <v>1999</v>
      </c>
      <c r="B78" s="34">
        <v>2</v>
      </c>
      <c r="C78" s="200">
        <v>32.958333333333329</v>
      </c>
      <c r="D78" s="200">
        <v>56.708333333333343</v>
      </c>
      <c r="E78" s="198">
        <v>19.916666666666664</v>
      </c>
      <c r="F78" s="198">
        <v>154.16666666666669</v>
      </c>
      <c r="G78" s="198">
        <f t="shared" si="2"/>
        <v>26.437499999999996</v>
      </c>
      <c r="H78" s="198">
        <f t="shared" si="3"/>
        <v>105.43750000000001</v>
      </c>
      <c r="R78" s="210">
        <v>1</v>
      </c>
    </row>
    <row r="79" spans="1:18" x14ac:dyDescent="0.25">
      <c r="A79" s="110">
        <v>1999</v>
      </c>
      <c r="B79" s="34">
        <v>3</v>
      </c>
      <c r="C79" s="200">
        <v>45.708333333333336</v>
      </c>
      <c r="D79" s="200">
        <v>23.541666666666671</v>
      </c>
      <c r="E79" s="198">
        <v>19.25</v>
      </c>
      <c r="F79" s="198">
        <v>124.58333333333334</v>
      </c>
      <c r="G79" s="198">
        <f t="shared" si="2"/>
        <v>32.479166666666671</v>
      </c>
      <c r="H79" s="198">
        <f t="shared" si="3"/>
        <v>74.0625</v>
      </c>
      <c r="R79" s="210">
        <v>0.85238163934149025</v>
      </c>
    </row>
    <row r="80" spans="1:18" x14ac:dyDescent="0.25">
      <c r="A80" s="110">
        <v>1999</v>
      </c>
      <c r="B80" s="34">
        <v>4</v>
      </c>
      <c r="C80" s="200">
        <v>144.04166666666663</v>
      </c>
      <c r="D80" s="200">
        <v>0.25</v>
      </c>
      <c r="E80" s="198">
        <v>111.91666666666667</v>
      </c>
      <c r="F80" s="198">
        <v>24.291666666666664</v>
      </c>
      <c r="G80" s="198">
        <f t="shared" si="2"/>
        <v>127.97916666666666</v>
      </c>
      <c r="H80" s="198">
        <f t="shared" si="3"/>
        <v>12.270833333333332</v>
      </c>
      <c r="R80" s="210">
        <v>1</v>
      </c>
    </row>
    <row r="81" spans="1:18" x14ac:dyDescent="0.25">
      <c r="A81" s="110">
        <v>1999</v>
      </c>
      <c r="B81" s="34">
        <v>5</v>
      </c>
      <c r="C81" s="200">
        <v>187.08333333333337</v>
      </c>
      <c r="D81" s="200">
        <v>2.625</v>
      </c>
      <c r="E81" s="198">
        <v>134.66666666666666</v>
      </c>
      <c r="F81" s="198">
        <v>11.458333333333329</v>
      </c>
      <c r="G81" s="198">
        <f t="shared" si="2"/>
        <v>160.875</v>
      </c>
      <c r="H81" s="198">
        <f t="shared" si="3"/>
        <v>7.0416666666666643</v>
      </c>
      <c r="R81" s="210">
        <v>0.92638477606147762</v>
      </c>
    </row>
    <row r="82" spans="1:18" x14ac:dyDescent="0.25">
      <c r="A82" s="110">
        <v>1999</v>
      </c>
      <c r="B82" s="34">
        <v>6</v>
      </c>
      <c r="C82" s="200">
        <v>211.79166666666663</v>
      </c>
      <c r="D82" s="200">
        <v>0</v>
      </c>
      <c r="E82" s="198">
        <v>199.04166666666663</v>
      </c>
      <c r="F82" s="198">
        <v>0</v>
      </c>
      <c r="G82" s="198">
        <f t="shared" si="2"/>
        <v>205.41666666666663</v>
      </c>
      <c r="H82" s="198">
        <f t="shared" si="3"/>
        <v>0</v>
      </c>
      <c r="R82" s="210">
        <v>0.96828763318485578</v>
      </c>
    </row>
    <row r="83" spans="1:18" x14ac:dyDescent="0.25">
      <c r="A83" s="110">
        <v>1999</v>
      </c>
      <c r="B83" s="34">
        <v>7</v>
      </c>
      <c r="C83" s="200">
        <v>328.20833333333331</v>
      </c>
      <c r="D83" s="200">
        <v>0</v>
      </c>
      <c r="E83" s="198">
        <v>298.95833333333326</v>
      </c>
      <c r="F83" s="198">
        <v>0</v>
      </c>
      <c r="G83" s="198">
        <f t="shared" si="2"/>
        <v>313.58333333333326</v>
      </c>
      <c r="H83" s="198">
        <f t="shared" si="3"/>
        <v>0</v>
      </c>
      <c r="R83" s="210">
        <v>0.95533122664273951</v>
      </c>
    </row>
    <row r="84" spans="1:18" x14ac:dyDescent="0.25">
      <c r="A84" s="110">
        <v>1999</v>
      </c>
      <c r="B84" s="34">
        <v>8</v>
      </c>
      <c r="C84" s="200">
        <v>311.24999999999994</v>
      </c>
      <c r="D84" s="200">
        <v>0</v>
      </c>
      <c r="E84" s="198">
        <v>294.66666666666669</v>
      </c>
      <c r="F84" s="198">
        <v>0</v>
      </c>
      <c r="G84" s="198">
        <f t="shared" si="2"/>
        <v>302.95833333333331</v>
      </c>
      <c r="H84" s="198">
        <f t="shared" si="3"/>
        <v>0</v>
      </c>
      <c r="R84" s="210">
        <v>0.96955739798528962</v>
      </c>
    </row>
    <row r="85" spans="1:18" x14ac:dyDescent="0.25">
      <c r="A85" s="110">
        <v>1999</v>
      </c>
      <c r="B85" s="34">
        <v>9</v>
      </c>
      <c r="C85" s="200">
        <v>265.20833333333337</v>
      </c>
      <c r="D85" s="200">
        <v>0</v>
      </c>
      <c r="E85" s="198">
        <v>190.66666666666663</v>
      </c>
      <c r="F85" s="198">
        <v>0</v>
      </c>
      <c r="G85" s="198">
        <f t="shared" si="2"/>
        <v>227.9375</v>
      </c>
      <c r="H85" s="198">
        <f t="shared" si="3"/>
        <v>0</v>
      </c>
      <c r="R85" s="210">
        <v>1</v>
      </c>
    </row>
    <row r="86" spans="1:18" x14ac:dyDescent="0.25">
      <c r="A86" s="110">
        <v>1999</v>
      </c>
      <c r="B86" s="34">
        <v>10</v>
      </c>
      <c r="C86" s="200">
        <v>208.16666666666669</v>
      </c>
      <c r="D86" s="200">
        <v>0</v>
      </c>
      <c r="E86" s="198">
        <v>121.58333333333334</v>
      </c>
      <c r="F86" s="198">
        <v>10.499999999999993</v>
      </c>
      <c r="G86" s="198">
        <f t="shared" si="2"/>
        <v>164.875</v>
      </c>
      <c r="H86" s="198">
        <f t="shared" si="3"/>
        <v>5.2499999999999964</v>
      </c>
      <c r="R86" s="210">
        <v>1</v>
      </c>
    </row>
    <row r="87" spans="1:18" x14ac:dyDescent="0.25">
      <c r="A87" s="110">
        <v>1999</v>
      </c>
      <c r="B87" s="34">
        <v>11</v>
      </c>
      <c r="C87" s="200">
        <v>87.291666666666657</v>
      </c>
      <c r="D87" s="200">
        <v>1.2083333333333286</v>
      </c>
      <c r="E87" s="198">
        <v>23.375000000000004</v>
      </c>
      <c r="F87" s="198">
        <v>46.875</v>
      </c>
      <c r="G87" s="198">
        <f t="shared" si="2"/>
        <v>55.333333333333329</v>
      </c>
      <c r="H87" s="198">
        <f t="shared" si="3"/>
        <v>24.041666666666664</v>
      </c>
      <c r="R87" s="210">
        <v>0.97208183021963201</v>
      </c>
    </row>
    <row r="88" spans="1:18" x14ac:dyDescent="0.25">
      <c r="A88" s="110">
        <v>1999</v>
      </c>
      <c r="B88" s="34">
        <v>12</v>
      </c>
      <c r="C88" s="200">
        <v>32.791666666666664</v>
      </c>
      <c r="D88" s="200">
        <v>74.208333333333343</v>
      </c>
      <c r="E88" s="198">
        <v>8.1666666666666661</v>
      </c>
      <c r="F88" s="198">
        <v>211.87500000000003</v>
      </c>
      <c r="G88" s="198">
        <f t="shared" si="2"/>
        <v>20.479166666666664</v>
      </c>
      <c r="H88" s="198">
        <f t="shared" si="3"/>
        <v>143.04166666666669</v>
      </c>
      <c r="R88" s="210">
        <v>1</v>
      </c>
    </row>
    <row r="89" spans="1:18" x14ac:dyDescent="0.25">
      <c r="A89" s="110">
        <v>2000</v>
      </c>
      <c r="B89" s="34">
        <v>1</v>
      </c>
      <c r="C89" s="200">
        <v>25.708333333333336</v>
      </c>
      <c r="D89" s="200">
        <v>83.583333333333343</v>
      </c>
      <c r="E89" s="198">
        <v>12.95833333333333</v>
      </c>
      <c r="F89" s="198">
        <v>249.50000000000003</v>
      </c>
      <c r="G89" s="198">
        <f t="shared" si="2"/>
        <v>19.333333333333332</v>
      </c>
      <c r="H89" s="198">
        <f t="shared" si="3"/>
        <v>166.54166666666669</v>
      </c>
      <c r="R89" s="210">
        <v>1</v>
      </c>
    </row>
    <row r="90" spans="1:18" x14ac:dyDescent="0.25">
      <c r="A90" s="110">
        <v>2000</v>
      </c>
      <c r="B90" s="34">
        <v>2</v>
      </c>
      <c r="C90" s="200">
        <v>24.916666666666668</v>
      </c>
      <c r="D90" s="200">
        <v>56.124999999999993</v>
      </c>
      <c r="E90" s="198">
        <v>12.125000000000002</v>
      </c>
      <c r="F90" s="198">
        <v>194.08333333333334</v>
      </c>
      <c r="G90" s="198">
        <f t="shared" si="2"/>
        <v>18.520833333333336</v>
      </c>
      <c r="H90" s="198">
        <f t="shared" si="3"/>
        <v>125.10416666666667</v>
      </c>
      <c r="R90" s="210">
        <v>0.94607842163096934</v>
      </c>
    </row>
    <row r="91" spans="1:18" x14ac:dyDescent="0.25">
      <c r="A91" s="110">
        <v>2000</v>
      </c>
      <c r="B91" s="34">
        <v>3</v>
      </c>
      <c r="C91" s="200">
        <v>85.541666666666671</v>
      </c>
      <c r="D91" s="200">
        <v>0</v>
      </c>
      <c r="E91" s="198">
        <v>39.249999999999993</v>
      </c>
      <c r="F91" s="198">
        <v>25.208333333333336</v>
      </c>
      <c r="G91" s="198">
        <f t="shared" si="2"/>
        <v>62.395833333333329</v>
      </c>
      <c r="H91" s="198">
        <f t="shared" si="3"/>
        <v>12.604166666666668</v>
      </c>
      <c r="R91" s="210">
        <v>0.94254840580591492</v>
      </c>
    </row>
    <row r="92" spans="1:18" x14ac:dyDescent="0.25">
      <c r="A92" s="110">
        <v>2000</v>
      </c>
      <c r="B92" s="34">
        <v>4</v>
      </c>
      <c r="C92" s="200">
        <v>90.541666666666671</v>
      </c>
      <c r="D92" s="200">
        <v>2.125</v>
      </c>
      <c r="E92" s="198">
        <v>47.458333333333336</v>
      </c>
      <c r="F92" s="198">
        <v>35.083333333333329</v>
      </c>
      <c r="G92" s="198">
        <f t="shared" si="2"/>
        <v>69</v>
      </c>
      <c r="H92" s="198">
        <f t="shared" si="3"/>
        <v>18.604166666666664</v>
      </c>
      <c r="R92" s="210">
        <v>0.90894356713684199</v>
      </c>
    </row>
    <row r="93" spans="1:18" x14ac:dyDescent="0.25">
      <c r="A93" s="110">
        <v>2000</v>
      </c>
      <c r="B93" s="34">
        <v>5</v>
      </c>
      <c r="C93" s="200">
        <v>216.375</v>
      </c>
      <c r="D93" s="200">
        <v>0</v>
      </c>
      <c r="E93" s="198">
        <v>173.37500000000003</v>
      </c>
      <c r="F93" s="198">
        <v>0</v>
      </c>
      <c r="G93" s="198">
        <f t="shared" si="2"/>
        <v>194.875</v>
      </c>
      <c r="H93" s="198">
        <f t="shared" si="3"/>
        <v>0</v>
      </c>
      <c r="R93" s="210">
        <v>0.98252866736740674</v>
      </c>
    </row>
    <row r="94" spans="1:18" x14ac:dyDescent="0.25">
      <c r="A94" s="110">
        <v>2000</v>
      </c>
      <c r="B94" s="34">
        <v>6</v>
      </c>
      <c r="C94" s="200">
        <v>271.50000000000006</v>
      </c>
      <c r="D94" s="200">
        <v>0</v>
      </c>
      <c r="E94" s="198">
        <v>210.95833333333331</v>
      </c>
      <c r="F94" s="198">
        <v>0</v>
      </c>
      <c r="G94" s="198">
        <f t="shared" si="2"/>
        <v>241.22916666666669</v>
      </c>
      <c r="H94" s="198">
        <f t="shared" si="3"/>
        <v>0</v>
      </c>
      <c r="R94" s="210">
        <v>0.99396664555902481</v>
      </c>
    </row>
    <row r="95" spans="1:18" x14ac:dyDescent="0.25">
      <c r="A95" s="110">
        <v>2000</v>
      </c>
      <c r="B95" s="34">
        <v>7</v>
      </c>
      <c r="C95" s="200">
        <v>285.25</v>
      </c>
      <c r="D95" s="200">
        <v>0</v>
      </c>
      <c r="E95" s="198">
        <v>243</v>
      </c>
      <c r="F95" s="198">
        <v>0</v>
      </c>
      <c r="G95" s="198">
        <f t="shared" si="2"/>
        <v>264.125</v>
      </c>
      <c r="H95" s="198">
        <f t="shared" si="3"/>
        <v>0</v>
      </c>
      <c r="R95" s="210">
        <v>0.99996492553271765</v>
      </c>
    </row>
    <row r="96" spans="1:18" x14ac:dyDescent="0.25">
      <c r="A96" s="110">
        <v>2000</v>
      </c>
      <c r="B96" s="34">
        <v>8</v>
      </c>
      <c r="C96" s="200">
        <v>321.54166666666663</v>
      </c>
      <c r="D96" s="200">
        <v>0</v>
      </c>
      <c r="E96" s="198">
        <v>253.91666666666669</v>
      </c>
      <c r="F96" s="198">
        <v>0</v>
      </c>
      <c r="G96" s="198">
        <f t="shared" si="2"/>
        <v>287.72916666666663</v>
      </c>
      <c r="H96" s="198">
        <f t="shared" si="3"/>
        <v>0</v>
      </c>
      <c r="R96" s="210">
        <v>0.95367540593061884</v>
      </c>
    </row>
    <row r="97" spans="1:23" x14ac:dyDescent="0.25">
      <c r="A97" s="110">
        <v>2000</v>
      </c>
      <c r="B97" s="34">
        <v>9</v>
      </c>
      <c r="C97" s="200">
        <v>289.29166666666663</v>
      </c>
      <c r="D97" s="200">
        <v>0</v>
      </c>
      <c r="E97" s="198">
        <v>220.66666666666663</v>
      </c>
      <c r="F97" s="198">
        <v>0</v>
      </c>
      <c r="G97" s="198">
        <f t="shared" si="2"/>
        <v>254.97916666666663</v>
      </c>
      <c r="H97" s="198">
        <f t="shared" si="3"/>
        <v>0</v>
      </c>
      <c r="R97" s="210">
        <v>1.0385734913488762</v>
      </c>
    </row>
    <row r="98" spans="1:23" x14ac:dyDescent="0.25">
      <c r="A98" s="110">
        <v>2000</v>
      </c>
      <c r="B98" s="34">
        <v>10</v>
      </c>
      <c r="C98" s="200">
        <v>142.16666666666666</v>
      </c>
      <c r="D98" s="200">
        <v>0</v>
      </c>
      <c r="E98" s="198">
        <v>78.416666666666671</v>
      </c>
      <c r="F98" s="198">
        <v>6.4999999999999929</v>
      </c>
      <c r="G98" s="198">
        <f t="shared" si="2"/>
        <v>110.29166666666666</v>
      </c>
      <c r="H98" s="198">
        <f t="shared" si="3"/>
        <v>3.2499999999999964</v>
      </c>
      <c r="R98" s="210">
        <v>0.89447614218518257</v>
      </c>
    </row>
    <row r="99" spans="1:23" x14ac:dyDescent="0.25">
      <c r="A99" s="110">
        <v>2000</v>
      </c>
      <c r="B99" s="34">
        <v>11</v>
      </c>
      <c r="C99" s="200">
        <v>68.750000000000014</v>
      </c>
      <c r="D99" s="200">
        <v>15.125</v>
      </c>
      <c r="E99" s="198">
        <v>29.625000000000004</v>
      </c>
      <c r="F99" s="198">
        <v>143.91666666666666</v>
      </c>
      <c r="G99" s="198">
        <f t="shared" si="2"/>
        <v>49.187500000000007</v>
      </c>
      <c r="H99" s="198">
        <f t="shared" si="3"/>
        <v>79.520833333333329</v>
      </c>
      <c r="R99" s="210">
        <v>0.868367717263831</v>
      </c>
    </row>
    <row r="100" spans="1:23" x14ac:dyDescent="0.25">
      <c r="A100" s="110">
        <v>2000</v>
      </c>
      <c r="B100" s="34">
        <v>12</v>
      </c>
      <c r="C100" s="200">
        <v>42.416666666666671</v>
      </c>
      <c r="D100" s="200">
        <v>90.291666666666686</v>
      </c>
      <c r="E100" s="198">
        <v>8.5416666666666679</v>
      </c>
      <c r="F100" s="198">
        <v>321.375</v>
      </c>
      <c r="G100" s="198">
        <f t="shared" si="2"/>
        <v>25.479166666666671</v>
      </c>
      <c r="H100" s="198">
        <f t="shared" si="3"/>
        <v>205.83333333333334</v>
      </c>
      <c r="R100" s="210">
        <v>0.98149936089574163</v>
      </c>
    </row>
    <row r="101" spans="1:23" x14ac:dyDescent="0.25">
      <c r="A101" s="110">
        <v>2001</v>
      </c>
      <c r="B101" s="34">
        <v>1</v>
      </c>
      <c r="C101" s="200">
        <v>12.583333333333334</v>
      </c>
      <c r="D101" s="200">
        <v>226.79166666666669</v>
      </c>
      <c r="E101" s="198">
        <v>5.0416666666666661</v>
      </c>
      <c r="F101" s="198">
        <v>442.62500000000006</v>
      </c>
      <c r="G101" s="198">
        <f t="shared" si="2"/>
        <v>8.8125</v>
      </c>
      <c r="H101" s="198">
        <f t="shared" si="3"/>
        <v>334.70833333333337</v>
      </c>
      <c r="R101" s="210">
        <v>1</v>
      </c>
      <c r="V101" s="15">
        <v>30374</v>
      </c>
      <c r="W101" s="15"/>
    </row>
    <row r="102" spans="1:23" x14ac:dyDescent="0.25">
      <c r="A102" s="110">
        <v>2001</v>
      </c>
      <c r="B102" s="34">
        <v>2</v>
      </c>
      <c r="C102" s="200">
        <v>65.458333333333343</v>
      </c>
      <c r="D102" s="200">
        <v>7.75</v>
      </c>
      <c r="E102" s="198">
        <v>25.833333333333336</v>
      </c>
      <c r="F102" s="198">
        <v>107.125</v>
      </c>
      <c r="G102" s="198">
        <f t="shared" si="2"/>
        <v>45.645833333333343</v>
      </c>
      <c r="H102" s="198">
        <f t="shared" si="3"/>
        <v>57.4375</v>
      </c>
      <c r="R102" s="210">
        <v>0.94971155049781242</v>
      </c>
      <c r="V102" s="15">
        <v>30450</v>
      </c>
      <c r="W102" s="15"/>
    </row>
    <row r="103" spans="1:23" x14ac:dyDescent="0.25">
      <c r="A103" s="110">
        <v>2001</v>
      </c>
      <c r="B103" s="34">
        <v>3</v>
      </c>
      <c r="C103" s="200">
        <v>84.958333333333329</v>
      </c>
      <c r="D103" s="200">
        <v>26.541666666666679</v>
      </c>
      <c r="E103" s="198">
        <v>26.958333333333332</v>
      </c>
      <c r="F103" s="198">
        <v>114.29166666666666</v>
      </c>
      <c r="G103" s="198">
        <f t="shared" si="2"/>
        <v>55.958333333333329</v>
      </c>
      <c r="H103" s="198">
        <f t="shared" si="3"/>
        <v>70.416666666666671</v>
      </c>
      <c r="R103" s="210">
        <v>0.94561858613373839</v>
      </c>
      <c r="V103" s="15">
        <v>30590</v>
      </c>
      <c r="W103" s="15"/>
    </row>
    <row r="104" spans="1:23" x14ac:dyDescent="0.25">
      <c r="A104" s="110">
        <v>2001</v>
      </c>
      <c r="B104" s="34">
        <v>4</v>
      </c>
      <c r="C104" s="200">
        <v>110.24999999999999</v>
      </c>
      <c r="D104" s="200">
        <v>0.125</v>
      </c>
      <c r="E104" s="198">
        <v>62.583333333333336</v>
      </c>
      <c r="F104" s="198">
        <v>26.625</v>
      </c>
      <c r="G104" s="198">
        <f t="shared" si="2"/>
        <v>86.416666666666657</v>
      </c>
      <c r="H104" s="198">
        <f t="shared" si="3"/>
        <v>13.375</v>
      </c>
      <c r="R104" s="210">
        <v>0.99440983764865654</v>
      </c>
      <c r="V104" s="15">
        <v>30700</v>
      </c>
      <c r="W104" s="15"/>
    </row>
    <row r="105" spans="1:23" x14ac:dyDescent="0.25">
      <c r="A105" s="110">
        <v>2001</v>
      </c>
      <c r="B105" s="34">
        <v>5</v>
      </c>
      <c r="C105" s="200">
        <v>157.66666666666666</v>
      </c>
      <c r="D105" s="200">
        <v>0</v>
      </c>
      <c r="E105" s="198">
        <v>132.04166666666669</v>
      </c>
      <c r="F105" s="198">
        <v>0</v>
      </c>
      <c r="G105" s="198">
        <f t="shared" si="2"/>
        <v>144.85416666666669</v>
      </c>
      <c r="H105" s="198">
        <f t="shared" si="3"/>
        <v>0</v>
      </c>
      <c r="R105" s="210">
        <v>0.97404798081447519</v>
      </c>
      <c r="V105" s="15">
        <v>30824</v>
      </c>
      <c r="W105" s="15"/>
    </row>
    <row r="106" spans="1:23" x14ac:dyDescent="0.25">
      <c r="A106" s="110">
        <v>2001</v>
      </c>
      <c r="B106" s="34">
        <v>6</v>
      </c>
      <c r="C106" s="200">
        <v>257.54166666666663</v>
      </c>
      <c r="D106" s="200">
        <v>0</v>
      </c>
      <c r="E106" s="198">
        <v>197.37499999999997</v>
      </c>
      <c r="F106" s="198">
        <v>0</v>
      </c>
      <c r="G106" s="198">
        <f t="shared" si="2"/>
        <v>227.45833333333331</v>
      </c>
      <c r="H106" s="198">
        <f t="shared" si="3"/>
        <v>0</v>
      </c>
      <c r="M106" s="219">
        <v>61526787</v>
      </c>
      <c r="N106" s="219">
        <f>+M106/1000</f>
        <v>61526.786999999997</v>
      </c>
      <c r="R106" s="210">
        <v>0.93473034388728982</v>
      </c>
      <c r="V106" s="15">
        <v>30850</v>
      </c>
      <c r="W106" s="15"/>
    </row>
    <row r="107" spans="1:23" x14ac:dyDescent="0.25">
      <c r="A107" s="110">
        <v>2001</v>
      </c>
      <c r="B107" s="34">
        <v>7</v>
      </c>
      <c r="C107" s="200">
        <v>276.83333333333343</v>
      </c>
      <c r="D107" s="200">
        <v>0</v>
      </c>
      <c r="E107" s="198">
        <v>243.83333333333331</v>
      </c>
      <c r="F107" s="198">
        <v>0</v>
      </c>
      <c r="G107" s="198">
        <f t="shared" si="2"/>
        <v>260.33333333333337</v>
      </c>
      <c r="H107" s="198">
        <f t="shared" si="3"/>
        <v>0</v>
      </c>
      <c r="M107" s="219">
        <v>65109401</v>
      </c>
      <c r="N107" s="219">
        <f t="shared" ref="N107:N170" si="4">+M107/1000</f>
        <v>65109.400999999998</v>
      </c>
      <c r="R107" s="210">
        <v>0.99816211646520792</v>
      </c>
      <c r="T107" s="383" t="s">
        <v>173</v>
      </c>
      <c r="U107" s="383"/>
      <c r="V107" s="15">
        <v>30877</v>
      </c>
      <c r="W107" s="15"/>
    </row>
    <row r="108" spans="1:23" x14ac:dyDescent="0.25">
      <c r="A108" s="110">
        <v>2001</v>
      </c>
      <c r="B108" s="34">
        <v>8</v>
      </c>
      <c r="C108" s="200">
        <v>326.66666666666669</v>
      </c>
      <c r="D108" s="200">
        <v>0</v>
      </c>
      <c r="E108" s="198">
        <v>243.16666666666666</v>
      </c>
      <c r="F108" s="198">
        <v>0</v>
      </c>
      <c r="G108" s="198">
        <f t="shared" si="2"/>
        <v>284.91666666666669</v>
      </c>
      <c r="H108" s="198">
        <f t="shared" si="3"/>
        <v>0</v>
      </c>
      <c r="M108" s="219">
        <v>63152142</v>
      </c>
      <c r="N108" s="219">
        <f t="shared" si="4"/>
        <v>63152.142</v>
      </c>
      <c r="R108" s="210">
        <v>0.94279280817071909</v>
      </c>
      <c r="T108" s="221" t="s">
        <v>174</v>
      </c>
      <c r="U108" s="221" t="s">
        <v>175</v>
      </c>
      <c r="V108" s="15">
        <v>30979</v>
      </c>
      <c r="W108" s="15"/>
    </row>
    <row r="109" spans="1:23" x14ac:dyDescent="0.25">
      <c r="A109" s="110">
        <v>2001</v>
      </c>
      <c r="B109" s="34">
        <v>9</v>
      </c>
      <c r="C109" s="200">
        <v>230.83333333333331</v>
      </c>
      <c r="D109" s="200">
        <v>0</v>
      </c>
      <c r="E109" s="198">
        <v>147</v>
      </c>
      <c r="F109" s="198">
        <v>0</v>
      </c>
      <c r="G109" s="198">
        <f t="shared" si="2"/>
        <v>188.91666666666666</v>
      </c>
      <c r="H109" s="198">
        <f t="shared" si="3"/>
        <v>0</v>
      </c>
      <c r="M109" s="219">
        <v>70063189</v>
      </c>
      <c r="N109" s="219">
        <f t="shared" si="4"/>
        <v>70063.188999999998</v>
      </c>
      <c r="R109" s="210">
        <v>1</v>
      </c>
      <c r="T109" s="222">
        <v>33794</v>
      </c>
      <c r="U109" s="223">
        <v>33620</v>
      </c>
      <c r="V109" s="15">
        <v>31128</v>
      </c>
      <c r="W109" s="15"/>
    </row>
    <row r="110" spans="1:23" x14ac:dyDescent="0.25">
      <c r="A110" s="110">
        <v>2001</v>
      </c>
      <c r="B110" s="34">
        <v>10</v>
      </c>
      <c r="C110" s="200">
        <v>191.41666666666663</v>
      </c>
      <c r="D110" s="200">
        <v>0.5416666666666714</v>
      </c>
      <c r="E110" s="198">
        <v>87.75</v>
      </c>
      <c r="F110" s="198">
        <v>16.5</v>
      </c>
      <c r="G110" s="198">
        <f t="shared" si="2"/>
        <v>139.58333333333331</v>
      </c>
      <c r="H110" s="198">
        <f t="shared" si="3"/>
        <v>8.5208333333333357</v>
      </c>
      <c r="K110" s="15">
        <v>59768</v>
      </c>
      <c r="M110" s="219">
        <v>55294383</v>
      </c>
      <c r="N110" s="219">
        <f t="shared" si="4"/>
        <v>55294.383000000002</v>
      </c>
      <c r="R110" s="210">
        <v>0.96865283488335996</v>
      </c>
      <c r="T110" s="222">
        <v>34185</v>
      </c>
      <c r="U110" s="223">
        <v>34043</v>
      </c>
      <c r="V110" s="15">
        <v>31239</v>
      </c>
      <c r="W110" s="15"/>
    </row>
    <row r="111" spans="1:23" x14ac:dyDescent="0.25">
      <c r="A111" s="110">
        <v>2001</v>
      </c>
      <c r="B111" s="34">
        <v>11</v>
      </c>
      <c r="C111" s="200">
        <v>79.500000000000028</v>
      </c>
      <c r="D111" s="200">
        <v>0</v>
      </c>
      <c r="E111" s="198">
        <v>31.666666666666657</v>
      </c>
      <c r="F111" s="198">
        <v>18.958333333333321</v>
      </c>
      <c r="G111" s="198">
        <f t="shared" si="2"/>
        <v>55.583333333333343</v>
      </c>
      <c r="H111" s="198">
        <f t="shared" si="3"/>
        <v>9.4791666666666607</v>
      </c>
      <c r="K111" s="15">
        <v>52026</v>
      </c>
      <c r="M111" s="219">
        <v>56387868</v>
      </c>
      <c r="N111" s="219">
        <f t="shared" si="4"/>
        <v>56387.868000000002</v>
      </c>
      <c r="R111" s="210">
        <v>0.98816310749804093</v>
      </c>
      <c r="T111" s="222">
        <v>34509</v>
      </c>
      <c r="U111" s="223">
        <v>34368</v>
      </c>
      <c r="V111" s="15">
        <v>31285</v>
      </c>
      <c r="W111" s="15"/>
    </row>
    <row r="112" spans="1:23" x14ac:dyDescent="0.25">
      <c r="A112" s="110">
        <v>2001</v>
      </c>
      <c r="B112" s="34">
        <v>12</v>
      </c>
      <c r="C112" s="200">
        <v>73.166666666666686</v>
      </c>
      <c r="D112" s="200">
        <v>27.999999999999993</v>
      </c>
      <c r="E112" s="198">
        <v>30.583333333333332</v>
      </c>
      <c r="F112" s="198">
        <v>124.91666666666666</v>
      </c>
      <c r="G112" s="198">
        <f t="shared" si="2"/>
        <v>51.875000000000007</v>
      </c>
      <c r="H112" s="198">
        <f t="shared" si="3"/>
        <v>76.458333333333329</v>
      </c>
      <c r="K112" s="15">
        <v>55972</v>
      </c>
      <c r="M112" s="219">
        <v>50982087</v>
      </c>
      <c r="N112" s="219">
        <f t="shared" si="4"/>
        <v>50982.087</v>
      </c>
      <c r="R112" s="210">
        <v>0.75282612588578346</v>
      </c>
      <c r="T112" s="222">
        <v>34859</v>
      </c>
      <c r="U112" s="223">
        <v>34739</v>
      </c>
      <c r="V112" s="15">
        <v>31313</v>
      </c>
      <c r="W112" s="15"/>
    </row>
    <row r="113" spans="1:23" x14ac:dyDescent="0.25">
      <c r="A113" s="110">
        <v>2002</v>
      </c>
      <c r="B113" s="34">
        <v>1</v>
      </c>
      <c r="C113" s="200">
        <v>48.583333333333329</v>
      </c>
      <c r="D113" s="200">
        <v>90.916666666666657</v>
      </c>
      <c r="E113" s="198">
        <v>18.125</v>
      </c>
      <c r="F113" s="198">
        <v>241.75</v>
      </c>
      <c r="G113" s="198">
        <f t="shared" si="2"/>
        <v>33.354166666666664</v>
      </c>
      <c r="H113" s="198">
        <f t="shared" si="3"/>
        <v>166.33333333333331</v>
      </c>
      <c r="I113" s="15">
        <v>178000</v>
      </c>
      <c r="J113" s="15">
        <f t="shared" ref="J113:J176" si="5">I113*R113</f>
        <v>169355.91608840186</v>
      </c>
      <c r="K113" s="15">
        <v>61957</v>
      </c>
      <c r="L113" s="15"/>
      <c r="M113" s="219">
        <v>56752685</v>
      </c>
      <c r="N113" s="219">
        <f t="shared" si="4"/>
        <v>56752.684999999998</v>
      </c>
      <c r="R113" s="210">
        <v>0.9514377308337183</v>
      </c>
      <c r="T113" s="222">
        <v>35270</v>
      </c>
      <c r="U113" s="223">
        <v>35100</v>
      </c>
      <c r="V113" s="15">
        <v>31344</v>
      </c>
      <c r="W113" s="15"/>
    </row>
    <row r="114" spans="1:23" x14ac:dyDescent="0.25">
      <c r="A114" s="110">
        <v>2002</v>
      </c>
      <c r="B114" s="34">
        <v>2</v>
      </c>
      <c r="C114" s="200">
        <v>24.041666666666664</v>
      </c>
      <c r="D114" s="200">
        <v>39.208333333333343</v>
      </c>
      <c r="E114" s="198">
        <v>8.0833333333333339</v>
      </c>
      <c r="F114" s="198">
        <v>181.45833333333334</v>
      </c>
      <c r="G114" s="198">
        <f t="shared" si="2"/>
        <v>16.0625</v>
      </c>
      <c r="H114" s="198">
        <f t="shared" si="3"/>
        <v>110.33333333333334</v>
      </c>
      <c r="I114" s="15">
        <v>139000</v>
      </c>
      <c r="J114" s="15">
        <f t="shared" si="5"/>
        <v>99674.184684765787</v>
      </c>
      <c r="K114" s="15">
        <v>48968</v>
      </c>
      <c r="L114" s="15"/>
      <c r="M114" s="219">
        <v>52705506</v>
      </c>
      <c r="N114" s="219">
        <f t="shared" si="4"/>
        <v>52705.506000000001</v>
      </c>
      <c r="R114" s="210">
        <v>0.71708046535802727</v>
      </c>
      <c r="T114" s="222">
        <v>35656</v>
      </c>
      <c r="U114" s="223">
        <v>35449</v>
      </c>
      <c r="V114" s="15">
        <v>31411</v>
      </c>
      <c r="W114" s="15"/>
    </row>
    <row r="115" spans="1:23" x14ac:dyDescent="0.25">
      <c r="A115" s="110">
        <v>2002</v>
      </c>
      <c r="B115" s="34">
        <v>3</v>
      </c>
      <c r="C115" s="200">
        <v>103.16666666666666</v>
      </c>
      <c r="D115" s="200">
        <v>7.875</v>
      </c>
      <c r="E115" s="198">
        <v>50.041666666666664</v>
      </c>
      <c r="F115" s="198">
        <v>65.5</v>
      </c>
      <c r="G115" s="198">
        <f t="shared" si="2"/>
        <v>76.604166666666657</v>
      </c>
      <c r="H115" s="198">
        <f t="shared" si="3"/>
        <v>36.6875</v>
      </c>
      <c r="I115" s="15">
        <v>127000</v>
      </c>
      <c r="J115" s="15">
        <f t="shared" si="5"/>
        <v>83086.774317768824</v>
      </c>
      <c r="K115" s="15">
        <v>59740</v>
      </c>
      <c r="L115" s="15"/>
      <c r="M115" s="219">
        <v>48645779</v>
      </c>
      <c r="N115" s="219">
        <f t="shared" si="4"/>
        <v>48645.779000000002</v>
      </c>
      <c r="R115" s="210">
        <v>0.65422656943125057</v>
      </c>
      <c r="T115" s="222">
        <v>35951</v>
      </c>
      <c r="U115" s="223">
        <v>35835</v>
      </c>
      <c r="V115" s="15">
        <v>31438</v>
      </c>
      <c r="W115" s="15"/>
    </row>
    <row r="116" spans="1:23" x14ac:dyDescent="0.25">
      <c r="A116" s="110">
        <v>2002</v>
      </c>
      <c r="B116" s="34">
        <v>4</v>
      </c>
      <c r="C116" s="200">
        <v>147.375</v>
      </c>
      <c r="D116" s="200">
        <v>0</v>
      </c>
      <c r="E116" s="198">
        <v>101.5</v>
      </c>
      <c r="F116" s="198">
        <v>1.25</v>
      </c>
      <c r="G116" s="198">
        <f t="shared" si="2"/>
        <v>124.4375</v>
      </c>
      <c r="H116" s="198">
        <f t="shared" si="3"/>
        <v>0.625</v>
      </c>
      <c r="I116" s="15">
        <v>131000</v>
      </c>
      <c r="J116" s="15">
        <f t="shared" si="5"/>
        <v>100930.36723350722</v>
      </c>
      <c r="K116" s="15">
        <v>61428</v>
      </c>
      <c r="L116" s="15"/>
      <c r="M116" s="219">
        <v>55605951</v>
      </c>
      <c r="N116" s="219">
        <f t="shared" si="4"/>
        <v>55605.951000000001</v>
      </c>
      <c r="R116" s="210">
        <v>0.77046081857639104</v>
      </c>
      <c r="T116" s="222">
        <v>36402</v>
      </c>
      <c r="U116" s="223">
        <v>36166</v>
      </c>
      <c r="V116" s="15">
        <v>31441</v>
      </c>
      <c r="W116" s="15"/>
    </row>
    <row r="117" spans="1:23" x14ac:dyDescent="0.25">
      <c r="A117" s="110">
        <v>2002</v>
      </c>
      <c r="B117" s="34">
        <v>5</v>
      </c>
      <c r="C117" s="200">
        <v>236.50000000000003</v>
      </c>
      <c r="D117" s="200">
        <v>0</v>
      </c>
      <c r="E117" s="198">
        <v>161.74999999999997</v>
      </c>
      <c r="F117" s="198">
        <v>0</v>
      </c>
      <c r="G117" s="198">
        <f t="shared" si="2"/>
        <v>199.125</v>
      </c>
      <c r="H117" s="198">
        <f t="shared" si="3"/>
        <v>0</v>
      </c>
      <c r="I117" s="15">
        <v>144000</v>
      </c>
      <c r="J117" s="15">
        <f t="shared" si="5"/>
        <v>142459.22868927073</v>
      </c>
      <c r="K117" s="15">
        <v>67789</v>
      </c>
      <c r="L117" s="15"/>
      <c r="M117" s="219">
        <v>62369100</v>
      </c>
      <c r="N117" s="219">
        <f t="shared" si="4"/>
        <v>62369.1</v>
      </c>
      <c r="R117" s="210">
        <v>0.98930019923104684</v>
      </c>
      <c r="T117" s="222">
        <v>36763</v>
      </c>
      <c r="U117" s="223">
        <v>36552</v>
      </c>
      <c r="V117" s="15">
        <v>31463</v>
      </c>
      <c r="W117" s="15"/>
    </row>
    <row r="118" spans="1:23" x14ac:dyDescent="0.25">
      <c r="A118" s="110">
        <v>2002</v>
      </c>
      <c r="B118" s="34">
        <v>6</v>
      </c>
      <c r="C118" s="200">
        <v>229.33333333333331</v>
      </c>
      <c r="D118" s="200">
        <v>0</v>
      </c>
      <c r="E118" s="198">
        <v>174.00000000000003</v>
      </c>
      <c r="F118" s="198">
        <v>0</v>
      </c>
      <c r="G118" s="198">
        <f t="shared" si="2"/>
        <v>201.66666666666669</v>
      </c>
      <c r="H118" s="198">
        <f t="shared" si="3"/>
        <v>0</v>
      </c>
      <c r="I118" s="15">
        <v>146000</v>
      </c>
      <c r="J118" s="15">
        <f t="shared" si="5"/>
        <v>131736.35791173161</v>
      </c>
      <c r="K118" s="15">
        <v>64283</v>
      </c>
      <c r="L118" s="15"/>
      <c r="M118" s="219">
        <v>65304656</v>
      </c>
      <c r="N118" s="219">
        <f t="shared" si="4"/>
        <v>65304.656000000003</v>
      </c>
      <c r="R118" s="210">
        <v>0.90230382131323017</v>
      </c>
      <c r="T118" s="222">
        <v>37119</v>
      </c>
      <c r="U118" s="223">
        <v>36896</v>
      </c>
      <c r="V118" s="15">
        <v>31494</v>
      </c>
      <c r="W118" s="15"/>
    </row>
    <row r="119" spans="1:23" x14ac:dyDescent="0.25">
      <c r="A119" s="110">
        <v>2002</v>
      </c>
      <c r="B119" s="34">
        <v>7</v>
      </c>
      <c r="C119" s="200">
        <v>301.79166666666669</v>
      </c>
      <c r="D119" s="200">
        <v>0</v>
      </c>
      <c r="E119" s="198">
        <v>242.66666666666671</v>
      </c>
      <c r="F119" s="198">
        <v>0</v>
      </c>
      <c r="G119" s="198">
        <f t="shared" si="2"/>
        <v>272.22916666666669</v>
      </c>
      <c r="H119" s="198">
        <f t="shared" si="3"/>
        <v>0</v>
      </c>
      <c r="I119" s="15">
        <v>150000</v>
      </c>
      <c r="J119" s="15">
        <f t="shared" si="5"/>
        <v>117181.19396863226</v>
      </c>
      <c r="K119" s="15">
        <v>69586</v>
      </c>
      <c r="L119" s="15"/>
      <c r="M119" s="219">
        <v>60124624</v>
      </c>
      <c r="N119" s="219">
        <f t="shared" si="4"/>
        <v>60124.624000000003</v>
      </c>
      <c r="R119" s="210">
        <v>0.78120795979088176</v>
      </c>
      <c r="T119" s="222">
        <v>37469</v>
      </c>
      <c r="U119" s="223">
        <v>37265</v>
      </c>
      <c r="V119" s="15">
        <v>31527</v>
      </c>
      <c r="W119" s="15"/>
    </row>
    <row r="120" spans="1:23" x14ac:dyDescent="0.25">
      <c r="A120" s="110">
        <v>2002</v>
      </c>
      <c r="B120" s="34">
        <v>8</v>
      </c>
      <c r="C120" s="200">
        <v>322.49999999999994</v>
      </c>
      <c r="D120" s="200">
        <v>0</v>
      </c>
      <c r="E120" s="198">
        <v>240.20833333333329</v>
      </c>
      <c r="F120" s="198">
        <v>0</v>
      </c>
      <c r="G120" s="198">
        <f t="shared" si="2"/>
        <v>281.35416666666663</v>
      </c>
      <c r="H120" s="198">
        <f t="shared" si="3"/>
        <v>0</v>
      </c>
      <c r="I120" s="15">
        <v>145000</v>
      </c>
      <c r="J120" s="15">
        <f t="shared" si="5"/>
        <v>131420.13973550801</v>
      </c>
      <c r="K120" s="15">
        <v>72866</v>
      </c>
      <c r="L120" s="15"/>
      <c r="M120" s="219">
        <v>67536791</v>
      </c>
      <c r="N120" s="219">
        <f t="shared" si="4"/>
        <v>67536.790999999997</v>
      </c>
      <c r="R120" s="210">
        <v>0.90634579127936554</v>
      </c>
      <c r="T120" s="222">
        <v>37811</v>
      </c>
      <c r="U120" s="223">
        <v>37645</v>
      </c>
      <c r="V120" s="15">
        <v>31554</v>
      </c>
      <c r="W120" s="15"/>
    </row>
    <row r="121" spans="1:23" x14ac:dyDescent="0.25">
      <c r="A121" s="112">
        <v>2002</v>
      </c>
      <c r="B121" s="35">
        <v>9</v>
      </c>
      <c r="C121" s="200">
        <v>321.70833333333337</v>
      </c>
      <c r="D121" s="200">
        <v>0</v>
      </c>
      <c r="E121" s="198">
        <v>262.12500000000006</v>
      </c>
      <c r="F121" s="198">
        <v>0</v>
      </c>
      <c r="G121" s="198">
        <f t="shared" si="2"/>
        <v>291.91666666666674</v>
      </c>
      <c r="H121" s="198">
        <f t="shared" si="3"/>
        <v>0</v>
      </c>
      <c r="I121" s="15">
        <v>148000</v>
      </c>
      <c r="J121" s="15">
        <f t="shared" si="5"/>
        <v>132709.47699332694</v>
      </c>
      <c r="K121" s="15">
        <v>72236</v>
      </c>
      <c r="L121" s="15"/>
      <c r="M121" s="219">
        <v>70537899</v>
      </c>
      <c r="N121" s="219">
        <f t="shared" si="4"/>
        <v>70537.899000000005</v>
      </c>
      <c r="R121" s="210">
        <v>0.89668565536031708</v>
      </c>
      <c r="T121" s="224">
        <v>38182</v>
      </c>
      <c r="U121" s="225">
        <v>38036</v>
      </c>
      <c r="V121" s="15">
        <v>31575</v>
      </c>
      <c r="W121" s="15"/>
    </row>
    <row r="122" spans="1:23" x14ac:dyDescent="0.25">
      <c r="A122" s="110">
        <v>2002</v>
      </c>
      <c r="B122" s="34">
        <v>10</v>
      </c>
      <c r="C122" s="200">
        <v>253.22194461849529</v>
      </c>
      <c r="D122" s="200">
        <v>0</v>
      </c>
      <c r="E122" s="198">
        <v>152.125</v>
      </c>
      <c r="F122" s="198">
        <v>0</v>
      </c>
      <c r="G122" s="198">
        <f t="shared" si="2"/>
        <v>202.67347230924764</v>
      </c>
      <c r="H122" s="198">
        <f t="shared" si="3"/>
        <v>0</v>
      </c>
      <c r="I122" s="15">
        <v>145000</v>
      </c>
      <c r="J122" s="15">
        <f t="shared" si="5"/>
        <v>129624.38547301438</v>
      </c>
      <c r="K122" s="15">
        <v>70577</v>
      </c>
      <c r="L122" s="15"/>
      <c r="M122" s="219">
        <v>67032054</v>
      </c>
      <c r="N122" s="219">
        <f t="shared" si="4"/>
        <v>67032.054000000004</v>
      </c>
      <c r="R122" s="210">
        <v>0.89396127912423706</v>
      </c>
      <c r="T122" s="222">
        <v>38581</v>
      </c>
      <c r="U122" s="223">
        <v>38376</v>
      </c>
      <c r="V122" s="15">
        <v>31603</v>
      </c>
      <c r="W122" s="15"/>
    </row>
    <row r="123" spans="1:23" x14ac:dyDescent="0.25">
      <c r="A123" s="110">
        <v>2002</v>
      </c>
      <c r="B123" s="34">
        <v>11</v>
      </c>
      <c r="C123" s="200">
        <v>85.083333333333343</v>
      </c>
      <c r="D123" s="200">
        <v>28.95833333333335</v>
      </c>
      <c r="E123" s="198">
        <v>33.833333333333329</v>
      </c>
      <c r="F123" s="198">
        <v>132.375</v>
      </c>
      <c r="G123" s="198">
        <f t="shared" si="2"/>
        <v>59.458333333333336</v>
      </c>
      <c r="H123" s="198">
        <f t="shared" si="3"/>
        <v>80.666666666666671</v>
      </c>
      <c r="I123" s="15">
        <v>134000</v>
      </c>
      <c r="J123" s="15">
        <f t="shared" si="5"/>
        <v>106791.58208267805</v>
      </c>
      <c r="K123" s="15">
        <v>54900</v>
      </c>
      <c r="L123" s="15"/>
      <c r="M123" s="219">
        <v>62493639</v>
      </c>
      <c r="N123" s="219">
        <f t="shared" si="4"/>
        <v>62493.639000000003</v>
      </c>
      <c r="R123" s="210">
        <v>0.79695210509461234</v>
      </c>
      <c r="T123" s="222">
        <v>38931</v>
      </c>
      <c r="U123" s="223">
        <v>38762</v>
      </c>
      <c r="V123" s="15">
        <v>31638</v>
      </c>
      <c r="W123" s="15"/>
    </row>
    <row r="124" spans="1:23" x14ac:dyDescent="0.25">
      <c r="A124" s="110">
        <v>2002</v>
      </c>
      <c r="B124" s="34">
        <v>12</v>
      </c>
      <c r="C124" s="200">
        <v>44.041666666666671</v>
      </c>
      <c r="D124" s="200">
        <v>78.208333333333329</v>
      </c>
      <c r="E124" s="198">
        <v>5.9583333333333339</v>
      </c>
      <c r="F124" s="198">
        <v>264.37500000000006</v>
      </c>
      <c r="G124" s="198">
        <f t="shared" si="2"/>
        <v>25.000000000000004</v>
      </c>
      <c r="H124" s="198">
        <f t="shared" si="3"/>
        <v>171.29166666666669</v>
      </c>
      <c r="I124" s="15">
        <v>127000</v>
      </c>
      <c r="J124" s="15">
        <f t="shared" si="5"/>
        <v>93150.659803288436</v>
      </c>
      <c r="K124" s="15">
        <v>56419</v>
      </c>
      <c r="L124" s="15">
        <f>SUM(K113:K124)</f>
        <v>760749</v>
      </c>
      <c r="M124" s="219">
        <v>51426700</v>
      </c>
      <c r="N124" s="219">
        <f t="shared" si="4"/>
        <v>51426.7</v>
      </c>
      <c r="O124" s="15">
        <f>SUM(N113:N124)</f>
        <v>720535.38399999996</v>
      </c>
      <c r="R124" s="210">
        <v>0.73346976223061755</v>
      </c>
      <c r="T124" s="222">
        <v>39304</v>
      </c>
      <c r="U124" s="223">
        <v>39132</v>
      </c>
      <c r="V124" s="15">
        <v>31648</v>
      </c>
      <c r="W124" s="15"/>
    </row>
    <row r="125" spans="1:23" x14ac:dyDescent="0.25">
      <c r="A125" s="110">
        <v>2003</v>
      </c>
      <c r="B125" s="34">
        <v>1</v>
      </c>
      <c r="C125" s="200">
        <v>8</v>
      </c>
      <c r="D125" s="200">
        <v>214.62500000000006</v>
      </c>
      <c r="E125" s="198">
        <v>0.875</v>
      </c>
      <c r="F125" s="198">
        <v>438.91666666666669</v>
      </c>
      <c r="G125" s="198">
        <f t="shared" si="2"/>
        <v>4.4375</v>
      </c>
      <c r="H125" s="198">
        <f t="shared" si="3"/>
        <v>326.77083333333337</v>
      </c>
      <c r="I125" s="15">
        <v>203000</v>
      </c>
      <c r="J125" s="15">
        <f t="shared" si="5"/>
        <v>170370.05051151433</v>
      </c>
      <c r="K125" s="15">
        <v>68091</v>
      </c>
      <c r="L125" s="15"/>
      <c r="M125" s="219">
        <v>60143299</v>
      </c>
      <c r="N125" s="219">
        <f t="shared" si="4"/>
        <v>60143.298999999999</v>
      </c>
      <c r="O125" s="15"/>
      <c r="R125" s="210">
        <v>0.83926133256903612</v>
      </c>
      <c r="T125" s="222">
        <v>39667</v>
      </c>
      <c r="U125" s="223">
        <v>39450</v>
      </c>
      <c r="V125" s="15">
        <v>31688</v>
      </c>
      <c r="W125" s="15"/>
    </row>
    <row r="126" spans="1:23" x14ac:dyDescent="0.25">
      <c r="A126" s="110">
        <v>2003</v>
      </c>
      <c r="B126" s="34">
        <v>2</v>
      </c>
      <c r="C126" s="200">
        <v>63.333333333333329</v>
      </c>
      <c r="D126" s="200">
        <v>24.708333333333336</v>
      </c>
      <c r="E126" s="198">
        <v>10.583333333333332</v>
      </c>
      <c r="F126" s="198">
        <v>177.16666666666666</v>
      </c>
      <c r="G126" s="198">
        <f t="shared" si="2"/>
        <v>36.958333333333329</v>
      </c>
      <c r="H126" s="198">
        <f t="shared" si="3"/>
        <v>100.9375</v>
      </c>
      <c r="I126" s="15">
        <v>113000</v>
      </c>
      <c r="J126" s="15">
        <f t="shared" si="5"/>
        <v>103115.25712225831</v>
      </c>
      <c r="K126" s="15">
        <v>50982</v>
      </c>
      <c r="L126" s="15"/>
      <c r="M126" s="219">
        <v>60024008</v>
      </c>
      <c r="N126" s="219">
        <f t="shared" si="4"/>
        <v>60024.008000000002</v>
      </c>
      <c r="O126" s="15"/>
      <c r="R126" s="210">
        <v>0.91252439931202045</v>
      </c>
      <c r="T126" s="222">
        <v>39986</v>
      </c>
      <c r="U126" s="223">
        <v>39849</v>
      </c>
      <c r="V126" s="15">
        <v>31737</v>
      </c>
      <c r="W126" s="15"/>
    </row>
    <row r="127" spans="1:23" x14ac:dyDescent="0.25">
      <c r="A127" s="110">
        <v>2003</v>
      </c>
      <c r="B127" s="34">
        <v>3</v>
      </c>
      <c r="C127" s="200">
        <v>165.29166666666669</v>
      </c>
      <c r="D127" s="200">
        <v>9.9166666666666643</v>
      </c>
      <c r="E127" s="198">
        <v>47.166666666666657</v>
      </c>
      <c r="F127" s="198">
        <v>38.958333333333336</v>
      </c>
      <c r="G127" s="198">
        <f t="shared" si="2"/>
        <v>106.22916666666667</v>
      </c>
      <c r="H127" s="198">
        <f t="shared" si="3"/>
        <v>24.4375</v>
      </c>
      <c r="I127" s="15">
        <v>145000</v>
      </c>
      <c r="J127" s="15">
        <f t="shared" si="5"/>
        <v>144434.6540447319</v>
      </c>
      <c r="K127" s="15">
        <v>63237</v>
      </c>
      <c r="L127" s="15"/>
      <c r="M127" s="219">
        <v>51867076</v>
      </c>
      <c r="N127" s="219">
        <f t="shared" si="4"/>
        <v>51867.076000000001</v>
      </c>
      <c r="O127" s="15"/>
      <c r="R127" s="210">
        <v>0.99610106237746132</v>
      </c>
      <c r="T127" s="222">
        <v>40409</v>
      </c>
      <c r="U127" s="223">
        <v>40189</v>
      </c>
      <c r="V127" s="15">
        <v>31786</v>
      </c>
      <c r="W127" s="15"/>
    </row>
    <row r="128" spans="1:23" x14ac:dyDescent="0.25">
      <c r="A128" s="110">
        <v>2003</v>
      </c>
      <c r="B128" s="34">
        <v>4</v>
      </c>
      <c r="C128" s="200">
        <v>101.66666666666669</v>
      </c>
      <c r="D128" s="200">
        <v>4.0833333333333286</v>
      </c>
      <c r="E128" s="198">
        <v>64.9375</v>
      </c>
      <c r="F128" s="198">
        <v>37.208333333333321</v>
      </c>
      <c r="G128" s="198">
        <f t="shared" si="2"/>
        <v>83.302083333333343</v>
      </c>
      <c r="H128" s="198">
        <f t="shared" si="3"/>
        <v>20.645833333333325</v>
      </c>
      <c r="I128" s="15">
        <v>129000</v>
      </c>
      <c r="J128" s="15">
        <f t="shared" si="5"/>
        <v>127984.03926021708</v>
      </c>
      <c r="K128" s="15">
        <v>57946</v>
      </c>
      <c r="L128" s="15"/>
      <c r="M128" s="219">
        <v>55860747</v>
      </c>
      <c r="N128" s="219">
        <f t="shared" si="4"/>
        <v>55860.747000000003</v>
      </c>
      <c r="O128" s="15"/>
      <c r="R128" s="210">
        <v>0.99212433535051991</v>
      </c>
      <c r="V128" s="15">
        <v>31856</v>
      </c>
      <c r="W128" s="15"/>
    </row>
    <row r="129" spans="1:23" x14ac:dyDescent="0.25">
      <c r="A129" s="110">
        <v>2003</v>
      </c>
      <c r="B129" s="34">
        <v>5</v>
      </c>
      <c r="C129" s="200">
        <v>246.95833333333331</v>
      </c>
      <c r="D129" s="200">
        <v>0</v>
      </c>
      <c r="E129" s="198">
        <v>204.70833333333334</v>
      </c>
      <c r="F129" s="198">
        <v>0</v>
      </c>
      <c r="G129" s="198">
        <f t="shared" si="2"/>
        <v>225.83333333333331</v>
      </c>
      <c r="H129" s="198">
        <f t="shared" si="3"/>
        <v>0</v>
      </c>
      <c r="I129" s="15">
        <v>142000</v>
      </c>
      <c r="J129" s="15">
        <f t="shared" si="5"/>
        <v>135719.06789105639</v>
      </c>
      <c r="K129" s="15">
        <v>69334</v>
      </c>
      <c r="L129" s="15"/>
      <c r="M129" s="219">
        <v>59129972</v>
      </c>
      <c r="N129" s="219">
        <f t="shared" si="4"/>
        <v>59129.972000000002</v>
      </c>
      <c r="O129" s="15"/>
      <c r="R129" s="210">
        <v>0.9557680837398338</v>
      </c>
      <c r="V129" s="15">
        <v>31890</v>
      </c>
      <c r="W129" s="15"/>
    </row>
    <row r="130" spans="1:23" x14ac:dyDescent="0.25">
      <c r="A130" s="110">
        <v>2003</v>
      </c>
      <c r="B130" s="34">
        <v>6</v>
      </c>
      <c r="C130" s="200">
        <v>272.95833333333337</v>
      </c>
      <c r="D130" s="200">
        <v>0</v>
      </c>
      <c r="E130" s="198">
        <v>195.41666666666669</v>
      </c>
      <c r="F130" s="198">
        <v>0</v>
      </c>
      <c r="G130" s="198">
        <f t="shared" si="2"/>
        <v>234.18750000000003</v>
      </c>
      <c r="H130" s="198">
        <f t="shared" si="3"/>
        <v>0</v>
      </c>
      <c r="I130" s="15">
        <v>143000</v>
      </c>
      <c r="J130" s="15">
        <f t="shared" si="5"/>
        <v>140927.79459460787</v>
      </c>
      <c r="K130" s="15">
        <v>68177</v>
      </c>
      <c r="L130" s="15"/>
      <c r="M130" s="219">
        <v>65464483</v>
      </c>
      <c r="N130" s="219">
        <f t="shared" si="4"/>
        <v>65464.483</v>
      </c>
      <c r="O130" s="15"/>
      <c r="R130" s="210">
        <v>0.98550905310914594</v>
      </c>
      <c r="V130" s="15">
        <v>31925</v>
      </c>
      <c r="W130" s="15"/>
    </row>
    <row r="131" spans="1:23" x14ac:dyDescent="0.25">
      <c r="A131" s="110">
        <v>2003</v>
      </c>
      <c r="B131" s="34">
        <v>7</v>
      </c>
      <c r="C131" s="200">
        <v>344.125</v>
      </c>
      <c r="D131" s="200">
        <v>0</v>
      </c>
      <c r="E131" s="198">
        <v>229.83333333333326</v>
      </c>
      <c r="F131" s="198">
        <v>0</v>
      </c>
      <c r="G131" s="198">
        <f t="shared" si="2"/>
        <v>286.97916666666663</v>
      </c>
      <c r="H131" s="198">
        <f t="shared" si="3"/>
        <v>0</v>
      </c>
      <c r="I131" s="15">
        <v>149000</v>
      </c>
      <c r="J131" s="15">
        <f t="shared" si="5"/>
        <v>147621.76650816613</v>
      </c>
      <c r="K131" s="15">
        <v>73999</v>
      </c>
      <c r="L131" s="15"/>
      <c r="M131" s="219">
        <v>66537890</v>
      </c>
      <c r="N131" s="219">
        <f t="shared" si="4"/>
        <v>66537.89</v>
      </c>
      <c r="O131" s="15"/>
      <c r="R131" s="210">
        <v>0.99075011079306119</v>
      </c>
      <c r="V131" s="15">
        <v>31984</v>
      </c>
      <c r="W131" s="15"/>
    </row>
    <row r="132" spans="1:23" x14ac:dyDescent="0.25">
      <c r="A132" s="110">
        <v>2003</v>
      </c>
      <c r="B132" s="34">
        <v>8</v>
      </c>
      <c r="C132" s="200">
        <v>310.08333333333331</v>
      </c>
      <c r="D132" s="200">
        <v>0</v>
      </c>
      <c r="E132" s="198">
        <v>226.91666666666669</v>
      </c>
      <c r="F132" s="198">
        <v>0</v>
      </c>
      <c r="G132" s="198">
        <f t="shared" si="2"/>
        <v>268.5</v>
      </c>
      <c r="H132" s="198">
        <f t="shared" si="3"/>
        <v>0</v>
      </c>
      <c r="I132" s="15">
        <v>148000</v>
      </c>
      <c r="J132" s="15">
        <f t="shared" si="5"/>
        <v>137589.26869474648</v>
      </c>
      <c r="K132" s="15">
        <v>70472</v>
      </c>
      <c r="L132" s="15"/>
      <c r="M132" s="219">
        <v>67653027</v>
      </c>
      <c r="N132" s="219">
        <f t="shared" si="4"/>
        <v>67653.027000000002</v>
      </c>
      <c r="O132" s="15"/>
      <c r="R132" s="210">
        <v>0.92965722091044922</v>
      </c>
      <c r="V132" s="15">
        <v>32094</v>
      </c>
      <c r="W132" s="15"/>
    </row>
    <row r="133" spans="1:23" x14ac:dyDescent="0.25">
      <c r="A133" s="110">
        <v>2003</v>
      </c>
      <c r="B133" s="34">
        <v>9</v>
      </c>
      <c r="C133" s="200">
        <v>279.08333333333331</v>
      </c>
      <c r="D133" s="200">
        <v>0</v>
      </c>
      <c r="E133" s="198">
        <v>179.83333333333331</v>
      </c>
      <c r="F133" s="198">
        <v>0</v>
      </c>
      <c r="G133" s="198">
        <f t="shared" si="2"/>
        <v>229.45833333333331</v>
      </c>
      <c r="H133" s="198">
        <f t="shared" si="3"/>
        <v>0</v>
      </c>
      <c r="I133" s="15">
        <v>144000</v>
      </c>
      <c r="J133" s="15">
        <f t="shared" si="5"/>
        <v>138226.47562925698</v>
      </c>
      <c r="K133" s="15">
        <v>67900</v>
      </c>
      <c r="L133" s="15"/>
      <c r="M133" s="219">
        <v>67004470</v>
      </c>
      <c r="N133" s="219">
        <f t="shared" si="4"/>
        <v>67004.47</v>
      </c>
      <c r="O133" s="15"/>
      <c r="R133" s="210">
        <v>0.95990608075872896</v>
      </c>
      <c r="V133" s="15">
        <v>32287</v>
      </c>
      <c r="W133" s="15"/>
    </row>
    <row r="134" spans="1:23" x14ac:dyDescent="0.25">
      <c r="A134" s="110">
        <v>2003</v>
      </c>
      <c r="B134" s="34">
        <v>10</v>
      </c>
      <c r="C134" s="200">
        <v>237.66666666666666</v>
      </c>
      <c r="D134" s="200">
        <v>0</v>
      </c>
      <c r="E134" s="198">
        <v>137.99999999999997</v>
      </c>
      <c r="F134" s="198">
        <v>0</v>
      </c>
      <c r="G134" s="198">
        <f t="shared" ref="G134:G197" si="6">AVERAGE(C134,E134)</f>
        <v>187.83333333333331</v>
      </c>
      <c r="H134" s="198">
        <f t="shared" ref="H134:H197" si="7">AVERAGE(D134,F134)</f>
        <v>0</v>
      </c>
      <c r="I134" s="15">
        <v>140000</v>
      </c>
      <c r="J134" s="15">
        <f t="shared" si="5"/>
        <v>138911.87058843047</v>
      </c>
      <c r="K134" s="15">
        <v>66930</v>
      </c>
      <c r="L134" s="15"/>
      <c r="M134" s="219">
        <v>64540824</v>
      </c>
      <c r="N134" s="219">
        <f t="shared" si="4"/>
        <v>64540.824000000001</v>
      </c>
      <c r="O134" s="15"/>
      <c r="R134" s="210">
        <v>0.9922276470602176</v>
      </c>
      <c r="V134" s="15">
        <v>32499</v>
      </c>
      <c r="W134" s="15"/>
    </row>
    <row r="135" spans="1:23" x14ac:dyDescent="0.25">
      <c r="A135" s="110">
        <v>2003</v>
      </c>
      <c r="B135" s="34">
        <v>11</v>
      </c>
      <c r="C135" s="200">
        <v>143.12500000000003</v>
      </c>
      <c r="D135" s="200">
        <v>9.375</v>
      </c>
      <c r="E135" s="198">
        <v>72.916666666666686</v>
      </c>
      <c r="F135" s="198">
        <v>42.291666666666679</v>
      </c>
      <c r="G135" s="198">
        <f t="shared" si="6"/>
        <v>108.02083333333336</v>
      </c>
      <c r="H135" s="198">
        <f t="shared" si="7"/>
        <v>25.833333333333339</v>
      </c>
      <c r="I135" s="15">
        <v>130000</v>
      </c>
      <c r="J135" s="15">
        <f t="shared" si="5"/>
        <v>130000</v>
      </c>
      <c r="K135" s="15">
        <v>59689</v>
      </c>
      <c r="L135" s="15"/>
      <c r="M135" s="219">
        <v>59619980</v>
      </c>
      <c r="N135" s="219">
        <f t="shared" si="4"/>
        <v>59619.98</v>
      </c>
      <c r="O135" s="15"/>
      <c r="R135" s="210">
        <v>1</v>
      </c>
      <c r="V135" s="15">
        <v>32663</v>
      </c>
      <c r="W135" s="15"/>
    </row>
    <row r="136" spans="1:23" x14ac:dyDescent="0.25">
      <c r="A136" s="110">
        <v>2003</v>
      </c>
      <c r="B136" s="34">
        <v>12</v>
      </c>
      <c r="C136" s="200">
        <v>25.458333333333332</v>
      </c>
      <c r="D136" s="200">
        <v>84.458333333333343</v>
      </c>
      <c r="E136" s="198">
        <v>5.7500000000000009</v>
      </c>
      <c r="F136" s="198">
        <v>242.95833333333337</v>
      </c>
      <c r="G136" s="198">
        <f t="shared" si="6"/>
        <v>15.604166666666666</v>
      </c>
      <c r="H136" s="198">
        <f t="shared" si="7"/>
        <v>163.70833333333337</v>
      </c>
      <c r="I136" s="15">
        <v>137000</v>
      </c>
      <c r="J136" s="15">
        <f t="shared" si="5"/>
        <v>137000</v>
      </c>
      <c r="K136" s="15">
        <v>57901</v>
      </c>
      <c r="L136" s="15">
        <f>SUM(K125:K136)</f>
        <v>774658</v>
      </c>
      <c r="M136" s="219">
        <v>55558246</v>
      </c>
      <c r="N136" s="219">
        <f t="shared" si="4"/>
        <v>55558.245999999999</v>
      </c>
      <c r="O136" s="15">
        <f>SUM(N125:N136)</f>
        <v>733404.02200000011</v>
      </c>
      <c r="R136" s="210">
        <v>1</v>
      </c>
      <c r="V136" s="15">
        <v>32795</v>
      </c>
      <c r="W136" s="15"/>
    </row>
    <row r="137" spans="1:23" x14ac:dyDescent="0.25">
      <c r="A137" s="34">
        <v>2004</v>
      </c>
      <c r="B137" s="34">
        <v>1</v>
      </c>
      <c r="C137" s="200">
        <v>24.5</v>
      </c>
      <c r="D137" s="200">
        <v>86.583333333333343</v>
      </c>
      <c r="E137" s="198">
        <v>8.2083333333333339</v>
      </c>
      <c r="F137" s="198">
        <v>285.29166666666663</v>
      </c>
      <c r="G137" s="198">
        <f t="shared" si="6"/>
        <v>16.354166666666668</v>
      </c>
      <c r="H137" s="198">
        <f t="shared" si="7"/>
        <v>185.9375</v>
      </c>
      <c r="I137" s="15">
        <v>130000</v>
      </c>
      <c r="J137" s="15">
        <f t="shared" si="5"/>
        <v>114080.96255045822</v>
      </c>
      <c r="K137" s="15">
        <v>59360</v>
      </c>
      <c r="L137" s="15"/>
      <c r="M137" s="219">
        <v>58928138</v>
      </c>
      <c r="N137" s="219">
        <f t="shared" si="4"/>
        <v>58928.137999999999</v>
      </c>
      <c r="O137" s="15"/>
      <c r="R137" s="210">
        <v>0.87754586577275551</v>
      </c>
      <c r="V137" s="15">
        <v>32876</v>
      </c>
      <c r="W137" s="15"/>
    </row>
    <row r="138" spans="1:23" x14ac:dyDescent="0.25">
      <c r="A138" s="34">
        <v>2004</v>
      </c>
      <c r="B138" s="34">
        <v>2</v>
      </c>
      <c r="C138" s="200">
        <v>48.25</v>
      </c>
      <c r="D138" s="200">
        <v>42.916666666666664</v>
      </c>
      <c r="E138" s="198">
        <v>9.9583333333333321</v>
      </c>
      <c r="F138" s="198">
        <v>200.41666666666666</v>
      </c>
      <c r="G138" s="198">
        <f t="shared" si="6"/>
        <v>29.104166666666664</v>
      </c>
      <c r="H138" s="198">
        <f t="shared" si="7"/>
        <v>121.66666666666666</v>
      </c>
      <c r="I138" s="15">
        <v>135000</v>
      </c>
      <c r="J138" s="15">
        <f t="shared" si="5"/>
        <v>135000</v>
      </c>
      <c r="K138" s="15">
        <v>55122</v>
      </c>
      <c r="L138" s="15"/>
      <c r="M138" s="219">
        <v>53691974</v>
      </c>
      <c r="N138" s="219">
        <f t="shared" si="4"/>
        <v>53691.974000000002</v>
      </c>
      <c r="O138" s="15"/>
      <c r="R138" s="210">
        <v>1</v>
      </c>
      <c r="V138" s="15">
        <v>32909</v>
      </c>
      <c r="W138" s="15"/>
    </row>
    <row r="139" spans="1:23" x14ac:dyDescent="0.25">
      <c r="A139" s="34">
        <v>2004</v>
      </c>
      <c r="B139" s="34">
        <v>3</v>
      </c>
      <c r="C139" s="200">
        <v>62.166666666666657</v>
      </c>
      <c r="D139" s="200">
        <v>8.4166666666666643</v>
      </c>
      <c r="E139" s="198">
        <v>28.958333333333339</v>
      </c>
      <c r="F139" s="198">
        <v>68.500000000000014</v>
      </c>
      <c r="G139" s="198">
        <f t="shared" si="6"/>
        <v>45.5625</v>
      </c>
      <c r="H139" s="198">
        <f t="shared" si="7"/>
        <v>38.458333333333343</v>
      </c>
      <c r="I139" s="15">
        <v>113000</v>
      </c>
      <c r="J139" s="15">
        <f t="shared" si="5"/>
        <v>100589.96126367581</v>
      </c>
      <c r="K139" s="15">
        <v>58300</v>
      </c>
      <c r="L139" s="15"/>
      <c r="M139" s="219">
        <v>52382474</v>
      </c>
      <c r="N139" s="219">
        <f t="shared" si="4"/>
        <v>52382.474000000002</v>
      </c>
      <c r="O139" s="15"/>
      <c r="R139" s="210">
        <v>0.89017664835111332</v>
      </c>
      <c r="V139" s="15">
        <v>32952</v>
      </c>
      <c r="W139" s="15"/>
    </row>
    <row r="140" spans="1:23" x14ac:dyDescent="0.25">
      <c r="A140" s="34">
        <v>2004</v>
      </c>
      <c r="B140" s="34">
        <v>4</v>
      </c>
      <c r="C140" s="200">
        <v>101.04166666666667</v>
      </c>
      <c r="D140" s="200">
        <v>7.5</v>
      </c>
      <c r="E140" s="198">
        <v>47.25</v>
      </c>
      <c r="F140" s="198">
        <v>56.124999999999986</v>
      </c>
      <c r="G140" s="198">
        <f t="shared" si="6"/>
        <v>74.145833333333343</v>
      </c>
      <c r="H140" s="198">
        <f t="shared" si="7"/>
        <v>31.812499999999993</v>
      </c>
      <c r="I140" s="15">
        <v>126000</v>
      </c>
      <c r="J140" s="15">
        <f t="shared" si="5"/>
        <v>126000</v>
      </c>
      <c r="K140" s="15">
        <v>57727</v>
      </c>
      <c r="L140" s="15"/>
      <c r="M140" s="219">
        <v>55095252</v>
      </c>
      <c r="N140" s="219">
        <f t="shared" si="4"/>
        <v>55095.252</v>
      </c>
      <c r="O140" s="15"/>
      <c r="R140" s="210">
        <v>1</v>
      </c>
      <c r="V140" s="15">
        <v>32990</v>
      </c>
      <c r="W140" s="15"/>
    </row>
    <row r="141" spans="1:23" x14ac:dyDescent="0.25">
      <c r="A141" s="34">
        <v>2004</v>
      </c>
      <c r="B141" s="34">
        <v>5</v>
      </c>
      <c r="C141" s="200">
        <v>213.20833333333334</v>
      </c>
      <c r="D141" s="200">
        <v>0</v>
      </c>
      <c r="E141" s="198">
        <v>156.58333333333331</v>
      </c>
      <c r="F141" s="198">
        <v>0.2083333333333286</v>
      </c>
      <c r="G141" s="198">
        <f t="shared" si="6"/>
        <v>184.89583333333331</v>
      </c>
      <c r="H141" s="198">
        <f t="shared" si="7"/>
        <v>0.1041666666666643</v>
      </c>
      <c r="I141" s="15">
        <v>136000</v>
      </c>
      <c r="J141" s="15">
        <f t="shared" si="5"/>
        <v>135086.94130637901</v>
      </c>
      <c r="K141" s="15">
        <v>68033</v>
      </c>
      <c r="L141" s="15"/>
      <c r="M141" s="219">
        <v>58677963</v>
      </c>
      <c r="N141" s="219">
        <f t="shared" si="4"/>
        <v>58677.963000000003</v>
      </c>
      <c r="O141" s="15"/>
      <c r="R141" s="210">
        <v>0.99328633313513981</v>
      </c>
      <c r="V141" s="15">
        <v>32569</v>
      </c>
      <c r="W141" s="15"/>
    </row>
    <row r="142" spans="1:23" x14ac:dyDescent="0.25">
      <c r="A142" s="34">
        <v>2004</v>
      </c>
      <c r="B142" s="34">
        <v>6</v>
      </c>
      <c r="C142" s="200">
        <v>323.75</v>
      </c>
      <c r="D142" s="200">
        <v>0</v>
      </c>
      <c r="E142" s="198">
        <v>234.41666666666666</v>
      </c>
      <c r="F142" s="198">
        <v>0</v>
      </c>
      <c r="G142" s="198">
        <f t="shared" si="6"/>
        <v>279.08333333333331</v>
      </c>
      <c r="H142" s="198">
        <f t="shared" si="7"/>
        <v>0</v>
      </c>
      <c r="I142" s="15">
        <v>156000</v>
      </c>
      <c r="J142" s="15">
        <f t="shared" si="5"/>
        <v>152539.97581427763</v>
      </c>
      <c r="K142" s="15">
        <v>75195</v>
      </c>
      <c r="L142" s="15"/>
      <c r="M142" s="219">
        <v>65056945</v>
      </c>
      <c r="N142" s="219">
        <f t="shared" si="4"/>
        <v>65056.945</v>
      </c>
      <c r="O142" s="15"/>
      <c r="R142" s="210">
        <v>0.97782035778383092</v>
      </c>
      <c r="V142" s="15">
        <v>32580</v>
      </c>
      <c r="W142" s="15"/>
    </row>
    <row r="143" spans="1:23" x14ac:dyDescent="0.25">
      <c r="A143" s="34">
        <v>2004</v>
      </c>
      <c r="B143" s="34">
        <v>7</v>
      </c>
      <c r="C143" s="200">
        <v>314.41666666666657</v>
      </c>
      <c r="D143" s="200">
        <v>0</v>
      </c>
      <c r="E143" s="198">
        <v>254.87500000000006</v>
      </c>
      <c r="F143" s="198">
        <v>0</v>
      </c>
      <c r="G143" s="198">
        <f t="shared" si="6"/>
        <v>284.64583333333331</v>
      </c>
      <c r="H143" s="198">
        <f t="shared" si="7"/>
        <v>0</v>
      </c>
      <c r="I143" s="15">
        <v>163000</v>
      </c>
      <c r="J143" s="15">
        <f t="shared" si="5"/>
        <v>161592.68920276969</v>
      </c>
      <c r="K143" s="15">
        <v>77019</v>
      </c>
      <c r="L143" s="15"/>
      <c r="M143" s="219">
        <v>76371811</v>
      </c>
      <c r="N143" s="219">
        <f t="shared" si="4"/>
        <v>76371.811000000002</v>
      </c>
      <c r="O143" s="15"/>
      <c r="R143" s="210">
        <v>0.99136619142803495</v>
      </c>
      <c r="V143" s="15">
        <v>32677</v>
      </c>
      <c r="W143" s="15"/>
    </row>
    <row r="144" spans="1:23" x14ac:dyDescent="0.25">
      <c r="A144" s="34">
        <v>2004</v>
      </c>
      <c r="B144" s="34">
        <v>8</v>
      </c>
      <c r="C144" s="200">
        <v>287.75</v>
      </c>
      <c r="D144" s="200">
        <v>0</v>
      </c>
      <c r="E144" s="198">
        <v>257.91666666666663</v>
      </c>
      <c r="F144" s="198">
        <v>0</v>
      </c>
      <c r="G144" s="198">
        <f t="shared" si="6"/>
        <v>272.83333333333331</v>
      </c>
      <c r="H144" s="198">
        <f t="shared" si="7"/>
        <v>0</v>
      </c>
      <c r="I144" s="15">
        <v>154000</v>
      </c>
      <c r="J144" s="15">
        <f t="shared" si="5"/>
        <v>142799.19842368911</v>
      </c>
      <c r="K144" s="15">
        <v>73107</v>
      </c>
      <c r="L144" s="15"/>
      <c r="M144" s="219">
        <v>69774065</v>
      </c>
      <c r="N144" s="219">
        <f t="shared" si="4"/>
        <v>69774.065000000002</v>
      </c>
      <c r="O144" s="15"/>
      <c r="R144" s="210">
        <v>0.92726752223174747</v>
      </c>
      <c r="V144" s="15">
        <v>32679</v>
      </c>
      <c r="W144" s="15"/>
    </row>
    <row r="145" spans="1:23" x14ac:dyDescent="0.25">
      <c r="A145" s="34">
        <v>2004</v>
      </c>
      <c r="B145" s="34">
        <v>9</v>
      </c>
      <c r="C145" s="200">
        <v>272.875</v>
      </c>
      <c r="D145" s="200">
        <v>0</v>
      </c>
      <c r="E145" s="198">
        <v>267.33333333333337</v>
      </c>
      <c r="F145" s="198">
        <v>0</v>
      </c>
      <c r="G145" s="198">
        <f t="shared" si="6"/>
        <v>270.10416666666669</v>
      </c>
      <c r="H145" s="198">
        <f t="shared" si="7"/>
        <v>0</v>
      </c>
      <c r="I145" s="15">
        <v>145000</v>
      </c>
      <c r="J145" s="15">
        <f t="shared" si="5"/>
        <v>144277.49839162754</v>
      </c>
      <c r="K145" s="15">
        <v>50243</v>
      </c>
      <c r="L145" s="15"/>
      <c r="M145" s="219">
        <v>17024045</v>
      </c>
      <c r="N145" s="219">
        <f t="shared" si="4"/>
        <v>17024.044999999998</v>
      </c>
      <c r="O145" s="15"/>
      <c r="R145" s="210">
        <v>0.99501723028708655</v>
      </c>
      <c r="V145" s="15">
        <v>32535</v>
      </c>
      <c r="W145" s="15"/>
    </row>
    <row r="146" spans="1:23" x14ac:dyDescent="0.25">
      <c r="A146" s="34">
        <v>2004</v>
      </c>
      <c r="B146" s="34">
        <v>10</v>
      </c>
      <c r="C146" s="200">
        <v>178.99999999999997</v>
      </c>
      <c r="D146" s="200">
        <v>0</v>
      </c>
      <c r="E146" s="198">
        <v>120.04166666666666</v>
      </c>
      <c r="F146" s="198">
        <v>1.7916666666666714</v>
      </c>
      <c r="G146" s="198">
        <f t="shared" si="6"/>
        <v>149.52083333333331</v>
      </c>
      <c r="H146" s="198">
        <f t="shared" si="7"/>
        <v>0.8958333333333357</v>
      </c>
      <c r="I146" s="15">
        <v>137000</v>
      </c>
      <c r="J146" s="15">
        <f t="shared" si="5"/>
        <v>136693.23121435294</v>
      </c>
      <c r="K146" s="15">
        <v>64844</v>
      </c>
      <c r="L146" s="15"/>
      <c r="M146" s="219">
        <v>96670610</v>
      </c>
      <c r="N146" s="219">
        <f t="shared" si="4"/>
        <v>96670.61</v>
      </c>
      <c r="O146" s="15"/>
      <c r="R146" s="210">
        <v>0.99776081178359821</v>
      </c>
      <c r="V146" s="15">
        <v>32344</v>
      </c>
      <c r="W146" s="15"/>
    </row>
    <row r="147" spans="1:23" x14ac:dyDescent="0.25">
      <c r="A147" s="34">
        <v>2004</v>
      </c>
      <c r="B147" s="34">
        <v>11</v>
      </c>
      <c r="C147" s="200">
        <v>86.291666666666657</v>
      </c>
      <c r="D147" s="200">
        <v>0</v>
      </c>
      <c r="E147" s="198">
        <v>44.958333333333336</v>
      </c>
      <c r="F147" s="198">
        <v>25.291666666666664</v>
      </c>
      <c r="G147" s="198">
        <f t="shared" si="6"/>
        <v>65.625</v>
      </c>
      <c r="H147" s="198">
        <f t="shared" si="7"/>
        <v>12.645833333333332</v>
      </c>
      <c r="I147" s="15">
        <v>132000</v>
      </c>
      <c r="J147" s="15">
        <f t="shared" si="5"/>
        <v>132000</v>
      </c>
      <c r="K147" s="15">
        <v>55457</v>
      </c>
      <c r="L147" s="15"/>
      <c r="M147" s="219">
        <v>61154796</v>
      </c>
      <c r="N147" s="219">
        <f t="shared" si="4"/>
        <v>61154.796000000002</v>
      </c>
      <c r="O147" s="15"/>
      <c r="R147" s="210">
        <v>1</v>
      </c>
      <c r="V147" s="15">
        <v>32386</v>
      </c>
      <c r="W147" s="15"/>
    </row>
    <row r="148" spans="1:23" x14ac:dyDescent="0.25">
      <c r="A148" s="34">
        <v>2004</v>
      </c>
      <c r="B148" s="34">
        <v>12</v>
      </c>
      <c r="C148" s="200">
        <v>30.958333333333332</v>
      </c>
      <c r="D148" s="200">
        <v>79.416666666666686</v>
      </c>
      <c r="E148" s="198">
        <v>11.208333333333334</v>
      </c>
      <c r="F148" s="198">
        <v>265.25</v>
      </c>
      <c r="G148" s="198">
        <f t="shared" si="6"/>
        <v>21.083333333333332</v>
      </c>
      <c r="H148" s="198">
        <f t="shared" si="7"/>
        <v>172.33333333333334</v>
      </c>
      <c r="I148" s="15">
        <v>132000</v>
      </c>
      <c r="J148" s="15">
        <f t="shared" si="5"/>
        <v>118557.32449745185</v>
      </c>
      <c r="K148" s="15">
        <v>56675</v>
      </c>
      <c r="L148" s="15">
        <f>SUM(K137:K148)</f>
        <v>751082</v>
      </c>
      <c r="M148" s="219">
        <v>52621868</v>
      </c>
      <c r="N148" s="219">
        <f t="shared" si="4"/>
        <v>52621.868000000002</v>
      </c>
      <c r="O148" s="15">
        <f>SUM(N137:N148)</f>
        <v>717449.94099999999</v>
      </c>
      <c r="R148" s="210">
        <v>0.89816154922312008</v>
      </c>
      <c r="V148" s="15">
        <v>32450</v>
      </c>
      <c r="W148" s="15"/>
    </row>
    <row r="149" spans="1:23" x14ac:dyDescent="0.25">
      <c r="A149" s="34">
        <v>2005</v>
      </c>
      <c r="B149" s="34">
        <v>1</v>
      </c>
      <c r="C149" s="200">
        <v>31.125</v>
      </c>
      <c r="D149" s="200">
        <v>90.458333333333343</v>
      </c>
      <c r="E149" s="198">
        <v>12.083333333333334</v>
      </c>
      <c r="F149" s="198">
        <v>211.79166666666666</v>
      </c>
      <c r="G149" s="198">
        <f t="shared" si="6"/>
        <v>21.604166666666668</v>
      </c>
      <c r="H149" s="198">
        <f t="shared" si="7"/>
        <v>151.125</v>
      </c>
      <c r="I149" s="15">
        <v>174000</v>
      </c>
      <c r="J149" s="15">
        <f t="shared" si="5"/>
        <v>174000</v>
      </c>
      <c r="K149" s="15">
        <v>58696</v>
      </c>
      <c r="L149" s="15"/>
      <c r="M149" s="219">
        <v>56224806</v>
      </c>
      <c r="N149" s="219">
        <f t="shared" si="4"/>
        <v>56224.805999999997</v>
      </c>
      <c r="O149" s="15"/>
      <c r="R149" s="210">
        <v>1</v>
      </c>
      <c r="V149" s="15">
        <v>32592</v>
      </c>
      <c r="W149" s="15"/>
    </row>
    <row r="150" spans="1:23" x14ac:dyDescent="0.25">
      <c r="A150" s="34">
        <v>2005</v>
      </c>
      <c r="B150" s="34">
        <v>2</v>
      </c>
      <c r="C150" s="200">
        <v>23.833333333333332</v>
      </c>
      <c r="D150" s="200">
        <v>47.499999999999993</v>
      </c>
      <c r="E150" s="198">
        <v>9.5833333333333357</v>
      </c>
      <c r="F150" s="198">
        <v>167.16666666666669</v>
      </c>
      <c r="G150" s="198">
        <f t="shared" si="6"/>
        <v>16.708333333333336</v>
      </c>
      <c r="H150" s="198">
        <f t="shared" si="7"/>
        <v>107.33333333333334</v>
      </c>
      <c r="I150" s="15">
        <v>132000</v>
      </c>
      <c r="J150" s="15">
        <f t="shared" si="5"/>
        <v>132000</v>
      </c>
      <c r="K150" s="15">
        <v>50955.525000000023</v>
      </c>
      <c r="L150" s="15"/>
      <c r="M150" s="219">
        <v>52951673</v>
      </c>
      <c r="N150" s="219">
        <f t="shared" si="4"/>
        <v>52951.673000000003</v>
      </c>
      <c r="O150" s="15"/>
      <c r="R150" s="210">
        <v>1</v>
      </c>
      <c r="V150" s="15">
        <v>32559</v>
      </c>
      <c r="W150" s="15"/>
    </row>
    <row r="151" spans="1:23" x14ac:dyDescent="0.25">
      <c r="A151" s="34">
        <v>2005</v>
      </c>
      <c r="B151" s="34">
        <v>3</v>
      </c>
      <c r="C151" s="200">
        <v>70.666666666666657</v>
      </c>
      <c r="D151" s="200">
        <v>56.124999999999986</v>
      </c>
      <c r="E151" s="198">
        <v>23.624999999999996</v>
      </c>
      <c r="F151" s="198">
        <v>161.70833333333337</v>
      </c>
      <c r="G151" s="198">
        <f t="shared" si="6"/>
        <v>47.145833333333329</v>
      </c>
      <c r="H151" s="198">
        <f t="shared" si="7"/>
        <v>108.91666666666669</v>
      </c>
      <c r="I151" s="15">
        <v>125000</v>
      </c>
      <c r="J151" s="15">
        <f t="shared" si="5"/>
        <v>112424.87851809117</v>
      </c>
      <c r="K151" s="15">
        <v>58697.93800000006</v>
      </c>
      <c r="L151" s="15"/>
      <c r="M151" s="219">
        <v>49874087</v>
      </c>
      <c r="N151" s="219">
        <f t="shared" si="4"/>
        <v>49874.087</v>
      </c>
      <c r="O151" s="15"/>
      <c r="R151" s="210">
        <v>0.89939902814472927</v>
      </c>
      <c r="V151" s="15">
        <v>32629</v>
      </c>
      <c r="W151" s="15"/>
    </row>
    <row r="152" spans="1:23" x14ac:dyDescent="0.25">
      <c r="A152" s="34">
        <v>2005</v>
      </c>
      <c r="B152" s="34">
        <v>4</v>
      </c>
      <c r="C152" s="200">
        <v>71.124999999999986</v>
      </c>
      <c r="D152" s="200">
        <v>2.8750000000000071</v>
      </c>
      <c r="E152" s="198">
        <v>34.083333333333329</v>
      </c>
      <c r="F152" s="198">
        <v>46.249999999999993</v>
      </c>
      <c r="G152" s="198">
        <f t="shared" si="6"/>
        <v>52.604166666666657</v>
      </c>
      <c r="H152" s="198">
        <f t="shared" si="7"/>
        <v>24.5625</v>
      </c>
      <c r="I152" s="15">
        <v>116000</v>
      </c>
      <c r="J152" s="15">
        <f t="shared" si="5"/>
        <v>113711.38342066258</v>
      </c>
      <c r="K152" s="15">
        <v>53837.786999999917</v>
      </c>
      <c r="L152" s="15"/>
      <c r="M152" s="219">
        <v>56971783</v>
      </c>
      <c r="N152" s="219">
        <f t="shared" si="4"/>
        <v>56971.783000000003</v>
      </c>
      <c r="O152" s="15"/>
      <c r="R152" s="210">
        <v>0.98027054672984981</v>
      </c>
      <c r="V152" s="15">
        <v>32631</v>
      </c>
      <c r="W152" s="15"/>
    </row>
    <row r="153" spans="1:23" x14ac:dyDescent="0.25">
      <c r="A153" s="34">
        <v>2005</v>
      </c>
      <c r="B153" s="34">
        <v>5</v>
      </c>
      <c r="C153" s="200">
        <v>177.87499999999994</v>
      </c>
      <c r="D153" s="200">
        <v>0</v>
      </c>
      <c r="E153" s="198">
        <v>89.416666666666657</v>
      </c>
      <c r="F153" s="198">
        <v>3.4583333333333357</v>
      </c>
      <c r="G153" s="198">
        <f t="shared" si="6"/>
        <v>133.64583333333331</v>
      </c>
      <c r="H153" s="198">
        <f t="shared" si="7"/>
        <v>1.7291666666666679</v>
      </c>
      <c r="I153" s="15">
        <v>152000</v>
      </c>
      <c r="J153" s="15">
        <f t="shared" si="5"/>
        <v>152000</v>
      </c>
      <c r="K153" s="15">
        <v>65033.497000000018</v>
      </c>
      <c r="L153" s="15"/>
      <c r="M153" s="219">
        <v>53135423</v>
      </c>
      <c r="N153" s="219">
        <f t="shared" si="4"/>
        <v>53135.423000000003</v>
      </c>
      <c r="O153" s="15"/>
      <c r="R153" s="210">
        <v>1</v>
      </c>
      <c r="V153" s="15">
        <v>32690</v>
      </c>
      <c r="W153" s="15"/>
    </row>
    <row r="154" spans="1:23" x14ac:dyDescent="0.25">
      <c r="A154" s="34">
        <v>2005</v>
      </c>
      <c r="B154" s="34">
        <v>6</v>
      </c>
      <c r="C154" s="200">
        <v>240.41666666666666</v>
      </c>
      <c r="D154" s="200">
        <v>0</v>
      </c>
      <c r="E154" s="198">
        <v>192.49999999999997</v>
      </c>
      <c r="F154" s="198">
        <v>0</v>
      </c>
      <c r="G154" s="198">
        <f t="shared" si="6"/>
        <v>216.45833333333331</v>
      </c>
      <c r="H154" s="198">
        <f t="shared" si="7"/>
        <v>0</v>
      </c>
      <c r="I154" s="15">
        <v>154000</v>
      </c>
      <c r="J154" s="15">
        <f t="shared" si="5"/>
        <v>152823.33982214041</v>
      </c>
      <c r="K154" s="15">
        <v>68682.654999999999</v>
      </c>
      <c r="L154" s="15"/>
      <c r="M154" s="219">
        <v>63373652</v>
      </c>
      <c r="N154" s="219">
        <f t="shared" si="4"/>
        <v>63373.652000000002</v>
      </c>
      <c r="O154" s="15"/>
      <c r="R154" s="210">
        <v>0.99235934949441829</v>
      </c>
      <c r="V154" s="15">
        <v>32714</v>
      </c>
      <c r="W154" s="15"/>
    </row>
    <row r="155" spans="1:23" x14ac:dyDescent="0.25">
      <c r="A155" s="34">
        <v>2005</v>
      </c>
      <c r="B155" s="34">
        <v>7</v>
      </c>
      <c r="C155" s="200">
        <v>368.91666666666669</v>
      </c>
      <c r="D155" s="200">
        <v>0</v>
      </c>
      <c r="E155" s="198">
        <v>315.125</v>
      </c>
      <c r="F155" s="198">
        <v>0</v>
      </c>
      <c r="G155" s="198">
        <f t="shared" si="6"/>
        <v>342.02083333333337</v>
      </c>
      <c r="H155" s="198">
        <f t="shared" si="7"/>
        <v>0</v>
      </c>
      <c r="I155" s="15">
        <v>162000</v>
      </c>
      <c r="J155" s="15">
        <f t="shared" si="5"/>
        <v>157993.89464612116</v>
      </c>
      <c r="K155" s="15">
        <v>83496.751000000018</v>
      </c>
      <c r="L155" s="15"/>
      <c r="M155" s="219">
        <v>72373025</v>
      </c>
      <c r="N155" s="219">
        <f t="shared" si="4"/>
        <v>72373.024999999994</v>
      </c>
      <c r="O155" s="15"/>
      <c r="R155" s="210">
        <v>0.97527095460568614</v>
      </c>
      <c r="V155" s="15">
        <v>32818</v>
      </c>
      <c r="W155" s="15"/>
    </row>
    <row r="156" spans="1:23" x14ac:dyDescent="0.25">
      <c r="A156" s="34">
        <v>2005</v>
      </c>
      <c r="B156" s="34">
        <v>8</v>
      </c>
      <c r="C156" s="200">
        <v>379.25</v>
      </c>
      <c r="D156" s="200">
        <v>0</v>
      </c>
      <c r="E156" s="198">
        <v>317.58333333333331</v>
      </c>
      <c r="F156" s="198">
        <v>0</v>
      </c>
      <c r="G156" s="198">
        <f t="shared" si="6"/>
        <v>348.41666666666663</v>
      </c>
      <c r="H156" s="198">
        <f t="shared" si="7"/>
        <v>0</v>
      </c>
      <c r="I156" s="15">
        <v>167000</v>
      </c>
      <c r="J156" s="15">
        <f t="shared" si="5"/>
        <v>166109.5031831777</v>
      </c>
      <c r="K156" s="15">
        <v>83442.193000000043</v>
      </c>
      <c r="L156" s="15"/>
      <c r="M156" s="219">
        <v>76490994</v>
      </c>
      <c r="N156" s="219">
        <f t="shared" si="4"/>
        <v>76490.994000000006</v>
      </c>
      <c r="O156" s="15"/>
      <c r="R156" s="210">
        <v>0.99466768373160297</v>
      </c>
      <c r="V156" s="15">
        <v>32868</v>
      </c>
      <c r="W156" s="15"/>
    </row>
    <row r="157" spans="1:23" x14ac:dyDescent="0.25">
      <c r="A157" s="34">
        <v>2005</v>
      </c>
      <c r="B157" s="34">
        <v>9</v>
      </c>
      <c r="C157" s="200">
        <v>294.58333333333337</v>
      </c>
      <c r="D157" s="200">
        <v>0</v>
      </c>
      <c r="E157" s="198">
        <v>248.5</v>
      </c>
      <c r="F157" s="198">
        <v>0</v>
      </c>
      <c r="G157" s="198">
        <f t="shared" si="6"/>
        <v>271.54166666666669</v>
      </c>
      <c r="H157" s="198">
        <f t="shared" si="7"/>
        <v>0</v>
      </c>
      <c r="I157" s="15">
        <v>155000</v>
      </c>
      <c r="J157" s="15">
        <f t="shared" si="5"/>
        <v>149086.99876598152</v>
      </c>
      <c r="K157" s="15">
        <v>72838.028999999937</v>
      </c>
      <c r="L157" s="15"/>
      <c r="M157" s="219">
        <v>80585053</v>
      </c>
      <c r="N157" s="219">
        <f t="shared" si="4"/>
        <v>80585.053</v>
      </c>
      <c r="O157" s="15"/>
      <c r="R157" s="210">
        <v>0.96185160494181632</v>
      </c>
      <c r="V157" s="15">
        <v>32930</v>
      </c>
      <c r="W157" s="15"/>
    </row>
    <row r="158" spans="1:23" x14ac:dyDescent="0.25">
      <c r="A158" s="34">
        <v>2005</v>
      </c>
      <c r="B158" s="34">
        <v>10</v>
      </c>
      <c r="C158" s="200">
        <v>218.79166666666669</v>
      </c>
      <c r="D158" s="200">
        <v>10.083333333333336</v>
      </c>
      <c r="E158" s="198">
        <v>142.16666666666669</v>
      </c>
      <c r="F158" s="198">
        <v>26.958333333333329</v>
      </c>
      <c r="G158" s="198">
        <f t="shared" si="6"/>
        <v>180.47916666666669</v>
      </c>
      <c r="H158" s="198">
        <f t="shared" si="7"/>
        <v>18.520833333333332</v>
      </c>
      <c r="I158" s="15">
        <v>147000</v>
      </c>
      <c r="J158" s="15">
        <f t="shared" si="5"/>
        <v>146803.83504437894</v>
      </c>
      <c r="K158" s="15">
        <v>65855.561999999947</v>
      </c>
      <c r="L158" s="15"/>
      <c r="M158" s="219">
        <v>70827901</v>
      </c>
      <c r="N158" s="219">
        <f t="shared" si="4"/>
        <v>70827.900999999998</v>
      </c>
      <c r="O158" s="15"/>
      <c r="R158" s="210">
        <v>0.99866554451958456</v>
      </c>
      <c r="V158" s="15">
        <v>33005</v>
      </c>
      <c r="W158" s="15"/>
    </row>
    <row r="159" spans="1:23" x14ac:dyDescent="0.25">
      <c r="A159" s="34">
        <v>2005</v>
      </c>
      <c r="B159" s="34">
        <v>11</v>
      </c>
      <c r="C159" s="200">
        <v>102.33333333333334</v>
      </c>
      <c r="D159" s="200">
        <v>13.541666666666664</v>
      </c>
      <c r="E159" s="198">
        <v>34.083333333333329</v>
      </c>
      <c r="F159" s="198">
        <v>38.291666666666671</v>
      </c>
      <c r="G159" s="198">
        <f t="shared" si="6"/>
        <v>68.208333333333343</v>
      </c>
      <c r="H159" s="198">
        <f t="shared" si="7"/>
        <v>25.916666666666668</v>
      </c>
      <c r="I159" s="15">
        <v>121000</v>
      </c>
      <c r="J159" s="15">
        <f t="shared" si="5"/>
        <v>121000</v>
      </c>
      <c r="K159" s="15">
        <v>56939.469000000041</v>
      </c>
      <c r="L159" s="15"/>
      <c r="M159" s="219">
        <v>56795197</v>
      </c>
      <c r="N159" s="219">
        <f t="shared" si="4"/>
        <v>56795.197</v>
      </c>
      <c r="O159" s="15"/>
      <c r="R159" s="210">
        <v>1</v>
      </c>
      <c r="V159" s="15">
        <v>33067</v>
      </c>
      <c r="W159" s="15"/>
    </row>
    <row r="160" spans="1:23" x14ac:dyDescent="0.25">
      <c r="A160" s="34">
        <v>2005</v>
      </c>
      <c r="B160" s="34">
        <v>12</v>
      </c>
      <c r="C160" s="200">
        <v>26.416666666666664</v>
      </c>
      <c r="D160" s="200">
        <v>78.249999999999986</v>
      </c>
      <c r="E160" s="198">
        <v>3.3333333333333335</v>
      </c>
      <c r="F160" s="198">
        <v>263.04166666666674</v>
      </c>
      <c r="G160" s="198">
        <f t="shared" si="6"/>
        <v>14.874999999999998</v>
      </c>
      <c r="H160" s="198">
        <f t="shared" si="7"/>
        <v>170.64583333333337</v>
      </c>
      <c r="I160" s="15">
        <v>110000</v>
      </c>
      <c r="J160" s="15">
        <f t="shared" si="5"/>
        <v>99992.475732169143</v>
      </c>
      <c r="K160" s="15">
        <v>55515.227000000021</v>
      </c>
      <c r="L160" s="15">
        <f>SUM(K149:K160)</f>
        <v>773990.63300000003</v>
      </c>
      <c r="M160" s="219">
        <v>52551875</v>
      </c>
      <c r="N160" s="219">
        <f t="shared" si="4"/>
        <v>52551.875</v>
      </c>
      <c r="O160" s="15">
        <f>SUM(N149:N160)</f>
        <v>742155.46900000004</v>
      </c>
      <c r="R160" s="210">
        <v>0.90902250665608308</v>
      </c>
      <c r="V160" s="15">
        <v>33126</v>
      </c>
      <c r="W160" s="15"/>
    </row>
    <row r="161" spans="1:23" x14ac:dyDescent="0.25">
      <c r="A161" s="34">
        <v>2006</v>
      </c>
      <c r="B161" s="34">
        <v>1</v>
      </c>
      <c r="C161" s="200">
        <v>32.124999999999993</v>
      </c>
      <c r="D161" s="200">
        <v>72.25</v>
      </c>
      <c r="E161" s="198">
        <v>15.125000000000002</v>
      </c>
      <c r="F161" s="198">
        <v>193.45833333333329</v>
      </c>
      <c r="G161" s="198">
        <f t="shared" si="6"/>
        <v>23.624999999999996</v>
      </c>
      <c r="H161" s="198">
        <f t="shared" si="7"/>
        <v>132.85416666666663</v>
      </c>
      <c r="I161" s="15">
        <v>130000</v>
      </c>
      <c r="J161" s="15">
        <f t="shared" si="5"/>
        <v>108725.41987845473</v>
      </c>
      <c r="K161" s="15">
        <v>57539.048999999985</v>
      </c>
      <c r="L161" s="15"/>
      <c r="M161" s="219">
        <v>56205734</v>
      </c>
      <c r="N161" s="219">
        <f t="shared" si="4"/>
        <v>56205.733999999997</v>
      </c>
      <c r="O161" s="15"/>
      <c r="R161" s="210">
        <v>0.836349383680421</v>
      </c>
      <c r="V161" s="15">
        <v>33199</v>
      </c>
      <c r="W161" s="15"/>
    </row>
    <row r="162" spans="1:23" x14ac:dyDescent="0.25">
      <c r="A162" s="34">
        <v>2006</v>
      </c>
      <c r="B162" s="34">
        <v>2</v>
      </c>
      <c r="C162" s="200">
        <v>24.500000000000004</v>
      </c>
      <c r="D162" s="200">
        <v>92.0833333333333</v>
      </c>
      <c r="E162" s="198">
        <v>12.708333333333334</v>
      </c>
      <c r="F162" s="198">
        <v>238.375</v>
      </c>
      <c r="G162" s="198">
        <f t="shared" si="6"/>
        <v>18.604166666666668</v>
      </c>
      <c r="H162" s="198">
        <f t="shared" si="7"/>
        <v>165.22916666666666</v>
      </c>
      <c r="I162" s="15">
        <v>172000</v>
      </c>
      <c r="J162" s="15">
        <f t="shared" si="5"/>
        <v>172000</v>
      </c>
      <c r="K162" s="15">
        <v>54074.42900000004</v>
      </c>
      <c r="L162" s="15"/>
      <c r="M162" s="219">
        <v>52032081</v>
      </c>
      <c r="N162" s="219">
        <f t="shared" si="4"/>
        <v>52032.080999999998</v>
      </c>
      <c r="O162" s="15"/>
      <c r="R162" s="210">
        <v>1</v>
      </c>
      <c r="V162" s="15">
        <v>33280</v>
      </c>
      <c r="W162" s="15"/>
    </row>
    <row r="163" spans="1:23" x14ac:dyDescent="0.25">
      <c r="A163" s="34">
        <v>2006</v>
      </c>
      <c r="B163" s="34">
        <v>3</v>
      </c>
      <c r="C163" s="200">
        <v>59.625</v>
      </c>
      <c r="D163" s="200">
        <v>20.749999999999993</v>
      </c>
      <c r="E163" s="198">
        <v>34.833333333333343</v>
      </c>
      <c r="F163" s="198">
        <v>107.5</v>
      </c>
      <c r="G163" s="198">
        <f t="shared" si="6"/>
        <v>47.229166666666671</v>
      </c>
      <c r="H163" s="198">
        <f t="shared" si="7"/>
        <v>64.125</v>
      </c>
      <c r="I163" s="15">
        <v>127000</v>
      </c>
      <c r="J163" s="15">
        <f t="shared" si="5"/>
        <v>127000</v>
      </c>
      <c r="K163" s="15">
        <v>57438.768000000033</v>
      </c>
      <c r="L163" s="15"/>
      <c r="M163" s="219">
        <v>52148949</v>
      </c>
      <c r="N163" s="219">
        <f t="shared" si="4"/>
        <v>52148.949000000001</v>
      </c>
      <c r="O163" s="15"/>
      <c r="R163" s="210">
        <v>1</v>
      </c>
      <c r="V163" s="15">
        <v>33315</v>
      </c>
      <c r="W163" s="15"/>
    </row>
    <row r="164" spans="1:23" x14ac:dyDescent="0.25">
      <c r="A164" s="34">
        <v>2006</v>
      </c>
      <c r="B164" s="34">
        <v>4</v>
      </c>
      <c r="C164" s="200">
        <v>124.74999999999999</v>
      </c>
      <c r="D164" s="200">
        <v>0</v>
      </c>
      <c r="E164" s="198">
        <v>93.916666666666671</v>
      </c>
      <c r="F164" s="198">
        <v>1.5</v>
      </c>
      <c r="G164" s="198">
        <f t="shared" si="6"/>
        <v>109.33333333333333</v>
      </c>
      <c r="H164" s="198">
        <f t="shared" si="7"/>
        <v>0.75</v>
      </c>
      <c r="I164" s="15">
        <v>144000</v>
      </c>
      <c r="J164" s="15">
        <f t="shared" si="5"/>
        <v>140740.22667167729</v>
      </c>
      <c r="K164" s="15">
        <v>62334.103000000068</v>
      </c>
      <c r="L164" s="15"/>
      <c r="M164" s="219">
        <v>57624645</v>
      </c>
      <c r="N164" s="219">
        <f t="shared" si="4"/>
        <v>57624.644999999997</v>
      </c>
      <c r="O164" s="15"/>
      <c r="R164" s="210">
        <v>0.97736268521998115</v>
      </c>
      <c r="V164" s="15">
        <v>33352</v>
      </c>
      <c r="W164" s="15"/>
    </row>
    <row r="165" spans="1:23" x14ac:dyDescent="0.25">
      <c r="A165" s="34">
        <v>2006</v>
      </c>
      <c r="B165" s="34">
        <v>5</v>
      </c>
      <c r="C165" s="200">
        <v>191.20833333333337</v>
      </c>
      <c r="D165" s="200">
        <v>0</v>
      </c>
      <c r="E165" s="198">
        <v>174.20833333333331</v>
      </c>
      <c r="F165" s="198">
        <v>0</v>
      </c>
      <c r="G165" s="198">
        <f t="shared" si="6"/>
        <v>182.70833333333334</v>
      </c>
      <c r="H165" s="198">
        <f t="shared" si="7"/>
        <v>0</v>
      </c>
      <c r="I165" s="15">
        <v>140000</v>
      </c>
      <c r="J165" s="15">
        <f t="shared" si="5"/>
        <v>136699.43567211015</v>
      </c>
      <c r="K165" s="15">
        <v>66516.710000000006</v>
      </c>
      <c r="L165" s="15"/>
      <c r="M165" s="219">
        <v>57086337</v>
      </c>
      <c r="N165" s="219">
        <f t="shared" si="4"/>
        <v>57086.337</v>
      </c>
      <c r="O165" s="15"/>
      <c r="R165" s="210">
        <v>0.97642454051507255</v>
      </c>
      <c r="V165" s="15">
        <v>33489</v>
      </c>
      <c r="W165" s="15"/>
    </row>
    <row r="166" spans="1:23" x14ac:dyDescent="0.25">
      <c r="A166" s="34">
        <v>2006</v>
      </c>
      <c r="B166" s="34">
        <v>6</v>
      </c>
      <c r="C166" s="200">
        <v>284.41666666666663</v>
      </c>
      <c r="D166" s="200">
        <v>0</v>
      </c>
      <c r="E166" s="198">
        <v>220.95833333333337</v>
      </c>
      <c r="F166" s="198">
        <v>0</v>
      </c>
      <c r="G166" s="198">
        <f t="shared" si="6"/>
        <v>252.6875</v>
      </c>
      <c r="H166" s="198">
        <f t="shared" si="7"/>
        <v>0</v>
      </c>
      <c r="I166" s="15">
        <v>150000</v>
      </c>
      <c r="J166" s="15">
        <f t="shared" si="5"/>
        <v>150000</v>
      </c>
      <c r="K166" s="15">
        <v>71190.293000000005</v>
      </c>
      <c r="L166" s="15"/>
      <c r="M166" s="219">
        <v>65735330</v>
      </c>
      <c r="N166" s="219">
        <f t="shared" si="4"/>
        <v>65735.33</v>
      </c>
      <c r="O166" s="15"/>
      <c r="R166" s="210">
        <v>1</v>
      </c>
      <c r="V166" s="15">
        <v>33543</v>
      </c>
      <c r="W166" s="15"/>
    </row>
    <row r="167" spans="1:23" x14ac:dyDescent="0.25">
      <c r="A167" s="34">
        <v>2006</v>
      </c>
      <c r="B167" s="34">
        <v>7</v>
      </c>
      <c r="C167" s="200">
        <v>312.625</v>
      </c>
      <c r="D167" s="200">
        <v>0</v>
      </c>
      <c r="E167" s="198">
        <v>264</v>
      </c>
      <c r="F167" s="198">
        <v>0</v>
      </c>
      <c r="G167" s="198">
        <f t="shared" si="6"/>
        <v>288.3125</v>
      </c>
      <c r="H167" s="198">
        <f t="shared" si="7"/>
        <v>0</v>
      </c>
      <c r="I167" s="15">
        <v>153000</v>
      </c>
      <c r="J167" s="15">
        <f t="shared" si="5"/>
        <v>153000</v>
      </c>
      <c r="K167" s="15">
        <v>75597.388000000021</v>
      </c>
      <c r="L167" s="15"/>
      <c r="M167" s="219">
        <v>73150518</v>
      </c>
      <c r="N167" s="219">
        <f t="shared" si="4"/>
        <v>73150.517999999996</v>
      </c>
      <c r="O167" s="15"/>
      <c r="R167" s="210">
        <v>1</v>
      </c>
      <c r="V167" s="15">
        <v>33588</v>
      </c>
      <c r="W167" s="15"/>
    </row>
    <row r="168" spans="1:23" x14ac:dyDescent="0.25">
      <c r="A168" s="34">
        <v>2006</v>
      </c>
      <c r="B168" s="34">
        <v>8</v>
      </c>
      <c r="C168" s="200">
        <v>334</v>
      </c>
      <c r="D168" s="200">
        <v>0</v>
      </c>
      <c r="E168" s="198">
        <v>285.25</v>
      </c>
      <c r="F168" s="198">
        <v>0</v>
      </c>
      <c r="G168" s="198">
        <f t="shared" si="6"/>
        <v>309.625</v>
      </c>
      <c r="H168" s="198">
        <f t="shared" si="7"/>
        <v>0</v>
      </c>
      <c r="I168" s="15">
        <v>154000</v>
      </c>
      <c r="J168" s="15">
        <f t="shared" si="5"/>
        <v>151707.79110992159</v>
      </c>
      <c r="K168" s="15">
        <v>76755.85400000005</v>
      </c>
      <c r="L168" s="15"/>
      <c r="M168" s="219">
        <v>70269538</v>
      </c>
      <c r="N168" s="219">
        <f t="shared" si="4"/>
        <v>70269.538</v>
      </c>
      <c r="O168" s="15"/>
      <c r="R168" s="210">
        <v>0.98511552668780245</v>
      </c>
      <c r="V168" s="15">
        <v>33718</v>
      </c>
      <c r="W168" s="15"/>
    </row>
    <row r="169" spans="1:23" x14ac:dyDescent="0.25">
      <c r="A169" s="34">
        <v>2006</v>
      </c>
      <c r="B169" s="34">
        <v>9</v>
      </c>
      <c r="C169" s="200">
        <v>277.45833333333337</v>
      </c>
      <c r="D169" s="200">
        <v>0</v>
      </c>
      <c r="E169" s="198">
        <v>205.08333333333337</v>
      </c>
      <c r="F169" s="198">
        <v>0</v>
      </c>
      <c r="G169" s="198">
        <f t="shared" si="6"/>
        <v>241.27083333333337</v>
      </c>
      <c r="H169" s="198">
        <f t="shared" si="7"/>
        <v>0</v>
      </c>
      <c r="I169" s="15">
        <v>151000</v>
      </c>
      <c r="J169" s="15">
        <f t="shared" si="5"/>
        <v>147785.41032315581</v>
      </c>
      <c r="K169" s="15">
        <v>70087.918999999907</v>
      </c>
      <c r="L169" s="15"/>
      <c r="M169" s="219">
        <v>72460291</v>
      </c>
      <c r="N169" s="219">
        <f t="shared" si="4"/>
        <v>72460.290999999997</v>
      </c>
      <c r="O169" s="15"/>
      <c r="R169" s="210">
        <v>0.97871132664341598</v>
      </c>
      <c r="V169" s="15">
        <v>33768</v>
      </c>
      <c r="W169" s="15"/>
    </row>
    <row r="170" spans="1:23" x14ac:dyDescent="0.25">
      <c r="A170" s="34">
        <v>2006</v>
      </c>
      <c r="B170" s="34">
        <v>10</v>
      </c>
      <c r="C170" s="200">
        <v>210.70833333333337</v>
      </c>
      <c r="D170" s="200">
        <v>1.4583333333333286</v>
      </c>
      <c r="E170" s="198">
        <v>115.87499999999999</v>
      </c>
      <c r="F170" s="198">
        <v>19.833333333333336</v>
      </c>
      <c r="G170" s="198">
        <f t="shared" si="6"/>
        <v>163.29166666666669</v>
      </c>
      <c r="H170" s="198">
        <f t="shared" si="7"/>
        <v>10.645833333333332</v>
      </c>
      <c r="I170" s="15">
        <v>139000</v>
      </c>
      <c r="J170" s="15">
        <f t="shared" si="5"/>
        <v>135283.90354559026</v>
      </c>
      <c r="K170" s="15">
        <v>65677.061000000016</v>
      </c>
      <c r="L170" s="15"/>
      <c r="M170" s="15">
        <v>65294519</v>
      </c>
      <c r="N170" s="219">
        <f t="shared" si="4"/>
        <v>65294.519</v>
      </c>
      <c r="O170" s="15"/>
      <c r="R170" s="210">
        <v>0.973265493133743</v>
      </c>
      <c r="V170" s="15">
        <v>33811</v>
      </c>
      <c r="W170" s="15"/>
    </row>
    <row r="171" spans="1:23" x14ac:dyDescent="0.25">
      <c r="A171" s="34">
        <v>2006</v>
      </c>
      <c r="B171" s="34">
        <v>11</v>
      </c>
      <c r="C171" s="200">
        <v>75.958333333333329</v>
      </c>
      <c r="D171" s="200">
        <v>50.125</v>
      </c>
      <c r="E171" s="198">
        <v>24.250000000000004</v>
      </c>
      <c r="F171" s="198">
        <v>125.25000000000001</v>
      </c>
      <c r="G171" s="198">
        <f t="shared" si="6"/>
        <v>50.104166666666664</v>
      </c>
      <c r="H171" s="198">
        <f t="shared" si="7"/>
        <v>87.6875</v>
      </c>
      <c r="I171" s="15">
        <v>127000</v>
      </c>
      <c r="J171" s="15">
        <f t="shared" si="5"/>
        <v>123130.31573267619</v>
      </c>
      <c r="K171" s="15">
        <v>56479.20700000006</v>
      </c>
      <c r="L171" s="15"/>
      <c r="M171" s="15">
        <v>59229016</v>
      </c>
      <c r="N171" s="219">
        <f t="shared" ref="N171:N234" si="8">+M171/1000</f>
        <v>59229.016000000003</v>
      </c>
      <c r="O171" s="15"/>
      <c r="R171" s="210">
        <v>0.96953004513918262</v>
      </c>
      <c r="V171" s="15">
        <v>33849</v>
      </c>
      <c r="W171" s="15"/>
    </row>
    <row r="172" spans="1:23" x14ac:dyDescent="0.25">
      <c r="A172" s="34">
        <v>2006</v>
      </c>
      <c r="B172" s="34">
        <v>12</v>
      </c>
      <c r="C172" s="200">
        <v>78.916666666666671</v>
      </c>
      <c r="D172" s="200">
        <v>9.9166666666666643</v>
      </c>
      <c r="E172" s="198">
        <v>21.791666666666671</v>
      </c>
      <c r="F172" s="198">
        <v>85.874999999999986</v>
      </c>
      <c r="G172" s="198">
        <f t="shared" si="6"/>
        <v>50.354166666666671</v>
      </c>
      <c r="H172" s="198">
        <f t="shared" si="7"/>
        <v>47.895833333333329</v>
      </c>
      <c r="I172" s="15">
        <v>119000</v>
      </c>
      <c r="J172" s="15">
        <f t="shared" si="5"/>
        <v>118447.41705889105</v>
      </c>
      <c r="K172" s="15">
        <v>57935.653999999937</v>
      </c>
      <c r="L172" s="15">
        <f>SUM(K161:K172)</f>
        <v>771626.43500000017</v>
      </c>
      <c r="M172" s="15">
        <v>54356948</v>
      </c>
      <c r="N172" s="219">
        <f t="shared" si="8"/>
        <v>54356.947999999997</v>
      </c>
      <c r="O172" s="15">
        <f>SUM(N161:N172)</f>
        <v>735593.90599999984</v>
      </c>
      <c r="P172" s="15"/>
      <c r="R172" s="210">
        <v>0.99535644587303407</v>
      </c>
      <c r="V172" s="15">
        <v>33901</v>
      </c>
      <c r="W172" s="15"/>
    </row>
    <row r="173" spans="1:23" x14ac:dyDescent="0.25">
      <c r="A173" s="34">
        <v>2007</v>
      </c>
      <c r="B173" s="34">
        <v>1</v>
      </c>
      <c r="C173" s="200">
        <v>58.70833333333335</v>
      </c>
      <c r="D173" s="200">
        <v>40.333333333333336</v>
      </c>
      <c r="E173" s="198">
        <v>21.166666666666671</v>
      </c>
      <c r="F173" s="198">
        <v>178.95833333333331</v>
      </c>
      <c r="G173" s="198">
        <f t="shared" si="6"/>
        <v>39.937500000000014</v>
      </c>
      <c r="H173" s="198">
        <f t="shared" si="7"/>
        <v>109.64583333333333</v>
      </c>
      <c r="I173" s="15">
        <v>130000</v>
      </c>
      <c r="J173" s="15">
        <f t="shared" si="5"/>
        <v>111381.81056030194</v>
      </c>
      <c r="K173" s="15">
        <v>59320.701999999925</v>
      </c>
      <c r="L173" s="15"/>
      <c r="M173" s="15">
        <v>57187764</v>
      </c>
      <c r="N173" s="219">
        <f t="shared" si="8"/>
        <v>57187.764000000003</v>
      </c>
      <c r="O173" s="15"/>
      <c r="P173" s="15"/>
      <c r="R173" s="210">
        <v>0.85678315815616879</v>
      </c>
      <c r="V173" s="15">
        <v>33911</v>
      </c>
      <c r="W173" s="15"/>
    </row>
    <row r="174" spans="1:23" x14ac:dyDescent="0.25">
      <c r="A174" s="34">
        <v>2007</v>
      </c>
      <c r="B174" s="34">
        <v>2</v>
      </c>
      <c r="C174" s="200">
        <v>37.666666666666671</v>
      </c>
      <c r="D174" s="200">
        <v>69.875000000000014</v>
      </c>
      <c r="E174" s="198">
        <v>11</v>
      </c>
      <c r="F174" s="198">
        <v>223.83333333333331</v>
      </c>
      <c r="G174" s="198">
        <f t="shared" si="6"/>
        <v>24.333333333333336</v>
      </c>
      <c r="H174" s="198">
        <f t="shared" si="7"/>
        <v>146.85416666666666</v>
      </c>
      <c r="I174" s="15">
        <v>152000</v>
      </c>
      <c r="J174" s="15">
        <f t="shared" si="5"/>
        <v>151775.83413890604</v>
      </c>
      <c r="K174" s="15">
        <v>54679.498999999982</v>
      </c>
      <c r="L174" s="15"/>
      <c r="M174" s="15">
        <v>54466567</v>
      </c>
      <c r="N174" s="219">
        <f t="shared" si="8"/>
        <v>54466.567000000003</v>
      </c>
      <c r="O174" s="15"/>
      <c r="P174" s="15"/>
      <c r="R174" s="210">
        <v>0.99852522459806603</v>
      </c>
      <c r="V174" s="15">
        <v>33975</v>
      </c>
      <c r="W174" s="15"/>
    </row>
    <row r="175" spans="1:23" x14ac:dyDescent="0.25">
      <c r="A175" s="34">
        <v>2007</v>
      </c>
      <c r="B175" s="34">
        <v>3</v>
      </c>
      <c r="C175" s="200">
        <v>70.208333333333329</v>
      </c>
      <c r="D175" s="200">
        <v>9.1250000000000142</v>
      </c>
      <c r="E175" s="198">
        <v>27.791666666666668</v>
      </c>
      <c r="F175" s="198">
        <v>77.791666666666657</v>
      </c>
      <c r="G175" s="198">
        <f t="shared" si="6"/>
        <v>49</v>
      </c>
      <c r="H175" s="198">
        <f t="shared" si="7"/>
        <v>43.458333333333336</v>
      </c>
      <c r="I175" s="15">
        <v>125000</v>
      </c>
      <c r="J175" s="15">
        <f t="shared" si="5"/>
        <v>117275.48719433986</v>
      </c>
      <c r="K175" s="15">
        <v>59573.468000000059</v>
      </c>
      <c r="L175" s="15"/>
      <c r="M175" s="15">
        <v>53096243</v>
      </c>
      <c r="N175" s="219">
        <f t="shared" si="8"/>
        <v>53096.243000000002</v>
      </c>
      <c r="O175" s="15"/>
      <c r="P175" s="15"/>
      <c r="R175" s="210">
        <v>0.93820389755471889</v>
      </c>
      <c r="V175" s="15">
        <v>34008</v>
      </c>
      <c r="W175" s="15"/>
    </row>
    <row r="176" spans="1:23" x14ac:dyDescent="0.25">
      <c r="A176" s="34">
        <v>2007</v>
      </c>
      <c r="B176" s="34">
        <v>4</v>
      </c>
      <c r="C176" s="200">
        <v>114.70833333333333</v>
      </c>
      <c r="D176" s="200">
        <v>7.6666666666666714</v>
      </c>
      <c r="E176" s="198">
        <v>67.083333333333343</v>
      </c>
      <c r="F176" s="198">
        <v>42.583333333333321</v>
      </c>
      <c r="G176" s="198">
        <f t="shared" si="6"/>
        <v>90.895833333333343</v>
      </c>
      <c r="H176" s="198">
        <f t="shared" si="7"/>
        <v>25.124999999999996</v>
      </c>
      <c r="I176" s="15">
        <v>127000</v>
      </c>
      <c r="J176" s="15">
        <f t="shared" si="5"/>
        <v>125167.03181462108</v>
      </c>
      <c r="K176" s="15">
        <v>59494.768000000025</v>
      </c>
      <c r="L176" s="15"/>
      <c r="M176" s="15">
        <v>57871833</v>
      </c>
      <c r="N176" s="219">
        <f t="shared" si="8"/>
        <v>57871.832999999999</v>
      </c>
      <c r="O176" s="15"/>
      <c r="P176" s="15"/>
      <c r="R176" s="210">
        <v>0.9855671796426857</v>
      </c>
      <c r="V176" s="15">
        <v>33958</v>
      </c>
      <c r="W176" s="15"/>
    </row>
    <row r="177" spans="1:23" x14ac:dyDescent="0.25">
      <c r="A177" s="34">
        <v>2007</v>
      </c>
      <c r="B177" s="34">
        <v>5</v>
      </c>
      <c r="C177" s="200">
        <v>185.54166666666663</v>
      </c>
      <c r="D177" s="200">
        <v>0</v>
      </c>
      <c r="E177" s="198">
        <v>107.75</v>
      </c>
      <c r="F177" s="198">
        <v>0</v>
      </c>
      <c r="G177" s="198">
        <f t="shared" si="6"/>
        <v>146.64583333333331</v>
      </c>
      <c r="H177" s="198">
        <f t="shared" si="7"/>
        <v>0</v>
      </c>
      <c r="I177" s="15">
        <v>139000</v>
      </c>
      <c r="J177" s="15">
        <f t="shared" ref="J177:J240" si="9">I177*R177</f>
        <v>139000</v>
      </c>
      <c r="K177" s="15">
        <v>66714.19</v>
      </c>
      <c r="L177" s="15"/>
      <c r="M177" s="15">
        <v>57212747</v>
      </c>
      <c r="N177" s="219">
        <f t="shared" si="8"/>
        <v>57212.747000000003</v>
      </c>
      <c r="O177" s="15"/>
      <c r="P177" s="15"/>
      <c r="R177" s="210">
        <v>1</v>
      </c>
      <c r="V177" s="15">
        <v>33938</v>
      </c>
      <c r="W177" s="15"/>
    </row>
    <row r="178" spans="1:23" x14ac:dyDescent="0.25">
      <c r="A178" s="34">
        <v>2007</v>
      </c>
      <c r="B178" s="34">
        <v>6</v>
      </c>
      <c r="C178" s="200">
        <v>250.66666666666666</v>
      </c>
      <c r="D178" s="200">
        <v>0</v>
      </c>
      <c r="E178" s="198">
        <v>237.125</v>
      </c>
      <c r="F178" s="198">
        <v>0</v>
      </c>
      <c r="G178" s="198">
        <f t="shared" si="6"/>
        <v>243.89583333333331</v>
      </c>
      <c r="H178" s="198">
        <f t="shared" si="7"/>
        <v>0</v>
      </c>
      <c r="I178" s="15">
        <v>150000</v>
      </c>
      <c r="J178" s="15">
        <f t="shared" si="9"/>
        <v>142807.00043351002</v>
      </c>
      <c r="K178" s="15">
        <v>70911.794999999998</v>
      </c>
      <c r="L178" s="15"/>
      <c r="M178" s="15">
        <v>66693437</v>
      </c>
      <c r="N178" s="219">
        <f t="shared" si="8"/>
        <v>66693.437000000005</v>
      </c>
      <c r="O178" s="15"/>
      <c r="P178" s="15"/>
      <c r="R178" s="210">
        <v>0.95204666955673356</v>
      </c>
      <c r="V178" s="15">
        <v>33941</v>
      </c>
      <c r="W178" s="15"/>
    </row>
    <row r="179" spans="1:23" x14ac:dyDescent="0.25">
      <c r="A179" s="34">
        <v>2007</v>
      </c>
      <c r="B179" s="34">
        <v>7</v>
      </c>
      <c r="C179" s="200">
        <v>310.66666666666663</v>
      </c>
      <c r="D179" s="200">
        <v>0</v>
      </c>
      <c r="E179" s="198">
        <v>275.625</v>
      </c>
      <c r="F179" s="198">
        <v>0</v>
      </c>
      <c r="G179" s="198">
        <f t="shared" si="6"/>
        <v>293.14583333333331</v>
      </c>
      <c r="H179" s="198">
        <f t="shared" si="7"/>
        <v>0</v>
      </c>
      <c r="I179" s="15">
        <v>162000</v>
      </c>
      <c r="J179" s="15">
        <f t="shared" si="9"/>
        <v>158962.71698746301</v>
      </c>
      <c r="K179" s="15">
        <v>76018.767000000007</v>
      </c>
      <c r="L179" s="15"/>
      <c r="M179" s="15">
        <v>71758453</v>
      </c>
      <c r="N179" s="219">
        <f t="shared" si="8"/>
        <v>71758.452999999994</v>
      </c>
      <c r="O179" s="15"/>
      <c r="P179" s="15"/>
      <c r="R179" s="210">
        <v>0.98125133942878406</v>
      </c>
      <c r="V179" s="15">
        <v>33889</v>
      </c>
      <c r="W179" s="15"/>
    </row>
    <row r="180" spans="1:23" x14ac:dyDescent="0.25">
      <c r="A180" s="34">
        <v>2007</v>
      </c>
      <c r="B180" s="34">
        <v>8</v>
      </c>
      <c r="C180" s="200">
        <v>351.95833333333331</v>
      </c>
      <c r="D180" s="200">
        <v>0</v>
      </c>
      <c r="E180" s="198">
        <v>350.33333333333331</v>
      </c>
      <c r="F180" s="198">
        <v>0</v>
      </c>
      <c r="G180" s="198">
        <f t="shared" si="6"/>
        <v>351.14583333333331</v>
      </c>
      <c r="H180" s="198">
        <f t="shared" si="7"/>
        <v>0</v>
      </c>
      <c r="I180" s="15">
        <v>161000</v>
      </c>
      <c r="J180" s="15">
        <f t="shared" si="9"/>
        <v>158724.36217895307</v>
      </c>
      <c r="K180" s="15">
        <v>82137.59599999999</v>
      </c>
      <c r="L180" s="15"/>
      <c r="M180" s="15">
        <v>72859943</v>
      </c>
      <c r="N180" s="219">
        <f t="shared" si="8"/>
        <v>72859.942999999999</v>
      </c>
      <c r="O180" s="15"/>
      <c r="P180" s="15"/>
      <c r="R180" s="210">
        <v>0.98586560359598185</v>
      </c>
      <c r="V180" s="15">
        <v>33951</v>
      </c>
      <c r="W180" s="15"/>
    </row>
    <row r="181" spans="1:23" x14ac:dyDescent="0.25">
      <c r="A181" s="34">
        <v>2007</v>
      </c>
      <c r="B181" s="34">
        <v>9</v>
      </c>
      <c r="C181" s="200">
        <v>274.16666666666663</v>
      </c>
      <c r="D181" s="200">
        <v>0</v>
      </c>
      <c r="E181" s="198">
        <v>229.20833333333331</v>
      </c>
      <c r="F181" s="198">
        <v>0</v>
      </c>
      <c r="G181" s="198">
        <f t="shared" si="6"/>
        <v>251.68749999999997</v>
      </c>
      <c r="H181" s="198">
        <f t="shared" si="7"/>
        <v>0</v>
      </c>
      <c r="I181" s="15">
        <v>152000</v>
      </c>
      <c r="J181" s="15">
        <f t="shared" si="9"/>
        <v>150887.81980313614</v>
      </c>
      <c r="K181" s="15">
        <v>72782.109000000011</v>
      </c>
      <c r="L181" s="15"/>
      <c r="M181" s="15">
        <v>79544691</v>
      </c>
      <c r="N181" s="219">
        <f t="shared" si="8"/>
        <v>79544.691000000006</v>
      </c>
      <c r="O181" s="15"/>
      <c r="P181" s="15"/>
      <c r="R181" s="210">
        <v>0.99268302502063244</v>
      </c>
      <c r="V181" s="15">
        <v>33923</v>
      </c>
      <c r="W181" s="15"/>
    </row>
    <row r="182" spans="1:23" x14ac:dyDescent="0.25">
      <c r="A182" s="34">
        <v>2007</v>
      </c>
      <c r="B182" s="34">
        <v>10</v>
      </c>
      <c r="C182" s="200">
        <v>259.75</v>
      </c>
      <c r="D182" s="200">
        <v>0</v>
      </c>
      <c r="E182" s="198">
        <v>185.25000000000003</v>
      </c>
      <c r="F182" s="198">
        <v>0</v>
      </c>
      <c r="G182" s="198">
        <f t="shared" si="6"/>
        <v>222.5</v>
      </c>
      <c r="H182" s="198">
        <f t="shared" si="7"/>
        <v>0</v>
      </c>
      <c r="I182" s="15">
        <v>148000</v>
      </c>
      <c r="J182" s="15">
        <f t="shared" si="9"/>
        <v>147139.08839681715</v>
      </c>
      <c r="K182" s="15">
        <v>73300.88900000001</v>
      </c>
      <c r="L182" s="15"/>
      <c r="M182" s="15">
        <v>65594724</v>
      </c>
      <c r="N182" s="219">
        <f t="shared" si="8"/>
        <v>65594.724000000002</v>
      </c>
      <c r="O182" s="15"/>
      <c r="P182" s="15"/>
      <c r="R182" s="210">
        <v>0.99418302970822403</v>
      </c>
      <c r="V182" s="15">
        <v>33906</v>
      </c>
      <c r="W182" s="15"/>
    </row>
    <row r="183" spans="1:23" x14ac:dyDescent="0.25">
      <c r="A183" s="34">
        <v>2007</v>
      </c>
      <c r="B183" s="34">
        <v>11</v>
      </c>
      <c r="C183" s="200">
        <v>80.291666666666671</v>
      </c>
      <c r="D183" s="200">
        <v>6.1250000000000071</v>
      </c>
      <c r="E183" s="198">
        <v>25.124999999999996</v>
      </c>
      <c r="F183" s="198">
        <v>68.624999999999986</v>
      </c>
      <c r="G183" s="198">
        <f t="shared" si="6"/>
        <v>52.708333333333336</v>
      </c>
      <c r="H183" s="198">
        <f t="shared" si="7"/>
        <v>37.375</v>
      </c>
      <c r="I183" s="15">
        <v>128000</v>
      </c>
      <c r="J183" s="15">
        <f t="shared" si="9"/>
        <v>122439.40931123888</v>
      </c>
      <c r="K183" s="15">
        <v>55597.008000000016</v>
      </c>
      <c r="L183" s="15"/>
      <c r="M183" s="15">
        <v>65406927</v>
      </c>
      <c r="N183" s="219">
        <f t="shared" si="8"/>
        <v>65406.927000000003</v>
      </c>
      <c r="O183" s="15"/>
      <c r="P183" s="15"/>
      <c r="R183" s="210">
        <v>0.95655788524405372</v>
      </c>
      <c r="V183" s="15">
        <v>33948</v>
      </c>
      <c r="W183" s="15"/>
    </row>
    <row r="184" spans="1:23" x14ac:dyDescent="0.25">
      <c r="A184" s="34">
        <v>2007</v>
      </c>
      <c r="B184" s="34">
        <v>12</v>
      </c>
      <c r="C184" s="200">
        <v>81.708333333333329</v>
      </c>
      <c r="D184" s="200">
        <v>15.791666666666671</v>
      </c>
      <c r="E184" s="198">
        <v>26.791666666666668</v>
      </c>
      <c r="F184" s="198">
        <v>82.833333333333329</v>
      </c>
      <c r="G184" s="198">
        <f t="shared" si="6"/>
        <v>54.25</v>
      </c>
      <c r="H184" s="198">
        <f t="shared" si="7"/>
        <v>49.3125</v>
      </c>
      <c r="I184" s="15">
        <v>114000</v>
      </c>
      <c r="J184" s="15">
        <f t="shared" si="9"/>
        <v>108416.57564141352</v>
      </c>
      <c r="K184" s="15">
        <v>57306.715000000004</v>
      </c>
      <c r="L184" s="15">
        <f>SUM(K173:K184)</f>
        <v>787837.50599999994</v>
      </c>
      <c r="M184" s="15">
        <v>54147469</v>
      </c>
      <c r="N184" s="219">
        <f t="shared" si="8"/>
        <v>54147.468999999997</v>
      </c>
      <c r="O184" s="15">
        <f>SUM(N173:N184)</f>
        <v>755840.79800000007</v>
      </c>
      <c r="P184" s="15">
        <v>751966</v>
      </c>
      <c r="Q184" s="227">
        <f>+O184/P184</f>
        <v>1.0051528898912985</v>
      </c>
      <c r="R184" s="210">
        <v>0.95102259334573269</v>
      </c>
      <c r="V184" s="15">
        <v>34032</v>
      </c>
      <c r="W184" s="15"/>
    </row>
    <row r="185" spans="1:23" x14ac:dyDescent="0.25">
      <c r="A185" s="34">
        <v>2008</v>
      </c>
      <c r="B185" s="34">
        <v>1</v>
      </c>
      <c r="C185" s="200">
        <v>31.791666666666661</v>
      </c>
      <c r="D185" s="200">
        <v>59.833333333333336</v>
      </c>
      <c r="E185" s="198">
        <v>9.4583333333333339</v>
      </c>
      <c r="F185" s="198">
        <v>203.91666666666669</v>
      </c>
      <c r="G185" s="198">
        <f t="shared" si="6"/>
        <v>20.624999999999996</v>
      </c>
      <c r="H185" s="198">
        <f t="shared" si="7"/>
        <v>131.875</v>
      </c>
      <c r="I185" s="15">
        <v>168000</v>
      </c>
      <c r="J185" s="15">
        <f t="shared" si="9"/>
        <v>168000</v>
      </c>
      <c r="K185" s="362">
        <v>56488.078000000001</v>
      </c>
      <c r="L185" s="15"/>
      <c r="M185" s="15">
        <v>56488078</v>
      </c>
      <c r="N185" s="219">
        <f t="shared" si="8"/>
        <v>56488.078000000001</v>
      </c>
      <c r="O185" s="229">
        <f>+O184/O172-1</f>
        <v>2.7524551025848609E-2</v>
      </c>
      <c r="P185" s="15"/>
      <c r="R185" s="210">
        <v>1</v>
      </c>
      <c r="V185" s="15">
        <v>34004</v>
      </c>
      <c r="W185" s="15"/>
    </row>
    <row r="186" spans="1:23" x14ac:dyDescent="0.25">
      <c r="A186" s="34">
        <v>2008</v>
      </c>
      <c r="B186" s="34">
        <v>2</v>
      </c>
      <c r="C186" s="200">
        <v>59.916666666666657</v>
      </c>
      <c r="D186" s="200">
        <v>21.041666666666671</v>
      </c>
      <c r="E186" s="198">
        <v>23.750000000000004</v>
      </c>
      <c r="F186" s="198">
        <v>118.91666666666666</v>
      </c>
      <c r="G186" s="198">
        <f t="shared" si="6"/>
        <v>41.833333333333329</v>
      </c>
      <c r="H186" s="198">
        <f t="shared" si="7"/>
        <v>69.979166666666657</v>
      </c>
      <c r="I186" s="15">
        <v>119000</v>
      </c>
      <c r="J186" s="15">
        <f t="shared" si="9"/>
        <v>112079.1750411487</v>
      </c>
      <c r="K186" s="362">
        <v>54574.110999999997</v>
      </c>
      <c r="L186" s="15"/>
      <c r="M186" s="15">
        <v>54574111</v>
      </c>
      <c r="N186" s="219">
        <f t="shared" si="8"/>
        <v>54574.110999999997</v>
      </c>
      <c r="O186" s="15"/>
      <c r="P186" s="15"/>
      <c r="R186" s="210">
        <v>0.94184180706847642</v>
      </c>
      <c r="V186" s="15">
        <v>34095</v>
      </c>
      <c r="W186" s="15"/>
    </row>
    <row r="187" spans="1:23" x14ac:dyDescent="0.25">
      <c r="A187" s="34">
        <v>2008</v>
      </c>
      <c r="B187" s="34">
        <v>3</v>
      </c>
      <c r="C187" s="200">
        <v>56.416666666666664</v>
      </c>
      <c r="D187" s="200">
        <v>7.75</v>
      </c>
      <c r="E187" s="198">
        <v>27.75</v>
      </c>
      <c r="F187" s="198">
        <v>76.999999999999986</v>
      </c>
      <c r="G187" s="198">
        <f t="shared" si="6"/>
        <v>42.083333333333329</v>
      </c>
      <c r="H187" s="198">
        <f t="shared" si="7"/>
        <v>42.374999999999993</v>
      </c>
      <c r="I187" s="15">
        <v>118000</v>
      </c>
      <c r="J187" s="15">
        <f t="shared" si="9"/>
        <v>105092.49539306955</v>
      </c>
      <c r="K187" s="362">
        <v>53442.294000000002</v>
      </c>
      <c r="L187" s="15"/>
      <c r="M187" s="15">
        <v>53442294</v>
      </c>
      <c r="N187" s="219">
        <f t="shared" si="8"/>
        <v>53442.294000000002</v>
      </c>
      <c r="O187" s="15"/>
      <c r="P187" s="15"/>
      <c r="R187" s="210">
        <v>0.8906143677378775</v>
      </c>
      <c r="V187" s="15">
        <v>34065</v>
      </c>
      <c r="W187" s="15"/>
    </row>
    <row r="188" spans="1:23" x14ac:dyDescent="0.25">
      <c r="A188" s="34">
        <v>2008</v>
      </c>
      <c r="B188" s="34">
        <v>4</v>
      </c>
      <c r="C188" s="200">
        <v>99.125</v>
      </c>
      <c r="D188" s="200">
        <v>9.7083333333333357</v>
      </c>
      <c r="E188" s="198">
        <v>53.458333333333336</v>
      </c>
      <c r="F188" s="198">
        <v>28.416666666666686</v>
      </c>
      <c r="G188" s="198">
        <f t="shared" si="6"/>
        <v>76.291666666666671</v>
      </c>
      <c r="H188" s="198">
        <f t="shared" si="7"/>
        <v>19.062500000000011</v>
      </c>
      <c r="I188" s="15">
        <v>125000</v>
      </c>
      <c r="J188" s="15">
        <f t="shared" si="9"/>
        <v>120405.64095756962</v>
      </c>
      <c r="K188" s="362">
        <v>55053.576999999997</v>
      </c>
      <c r="L188" s="15"/>
      <c r="M188" s="15">
        <v>55053577</v>
      </c>
      <c r="N188" s="219">
        <f t="shared" si="8"/>
        <v>55053.576999999997</v>
      </c>
      <c r="O188" s="15"/>
      <c r="P188" s="15"/>
      <c r="R188" s="210">
        <v>0.96324512766055692</v>
      </c>
      <c r="V188" s="15">
        <v>33981</v>
      </c>
      <c r="W188" s="15"/>
    </row>
    <row r="189" spans="1:23" x14ac:dyDescent="0.25">
      <c r="A189" s="34">
        <v>2008</v>
      </c>
      <c r="B189" s="34">
        <v>5</v>
      </c>
      <c r="C189" s="200">
        <v>216.7083333333334</v>
      </c>
      <c r="D189" s="200">
        <v>0</v>
      </c>
      <c r="E189" s="198">
        <v>171.25</v>
      </c>
      <c r="F189" s="198">
        <v>0</v>
      </c>
      <c r="G189" s="198">
        <f t="shared" si="6"/>
        <v>193.97916666666669</v>
      </c>
      <c r="H189" s="198">
        <f t="shared" si="7"/>
        <v>0</v>
      </c>
      <c r="I189" s="15">
        <v>143000</v>
      </c>
      <c r="J189" s="15">
        <f t="shared" si="9"/>
        <v>143000</v>
      </c>
      <c r="K189" s="362">
        <v>59236.900999999998</v>
      </c>
      <c r="L189" s="15"/>
      <c r="M189" s="15">
        <v>59236901</v>
      </c>
      <c r="N189" s="219">
        <f t="shared" si="8"/>
        <v>59236.900999999998</v>
      </c>
      <c r="O189" s="15"/>
      <c r="R189" s="210">
        <v>1</v>
      </c>
      <c r="V189" s="15">
        <v>33982</v>
      </c>
      <c r="W189" s="15"/>
    </row>
    <row r="190" spans="1:23" x14ac:dyDescent="0.25">
      <c r="A190" s="35">
        <v>2008</v>
      </c>
      <c r="B190" s="35">
        <v>6</v>
      </c>
      <c r="C190" s="200">
        <v>259.08333333333331</v>
      </c>
      <c r="D190" s="200">
        <v>0</v>
      </c>
      <c r="E190" s="198">
        <v>214.04166666666671</v>
      </c>
      <c r="F190" s="198">
        <v>0</v>
      </c>
      <c r="G190" s="198">
        <f t="shared" si="6"/>
        <v>236.5625</v>
      </c>
      <c r="H190" s="198">
        <f t="shared" si="7"/>
        <v>0</v>
      </c>
      <c r="I190" s="15">
        <v>155000</v>
      </c>
      <c r="J190" s="15">
        <f t="shared" si="9"/>
        <v>154693.47869379364</v>
      </c>
      <c r="K190" s="362">
        <v>68539.005000000005</v>
      </c>
      <c r="L190" s="15"/>
      <c r="M190" s="15">
        <v>68539005</v>
      </c>
      <c r="N190" s="219">
        <f t="shared" si="8"/>
        <v>68539.005000000005</v>
      </c>
      <c r="O190" s="15"/>
      <c r="R190" s="210">
        <v>0.99802244318576538</v>
      </c>
      <c r="V190" s="15">
        <v>33888</v>
      </c>
      <c r="W190" s="15"/>
    </row>
    <row r="191" spans="1:23" x14ac:dyDescent="0.25">
      <c r="A191" s="34">
        <v>2008</v>
      </c>
      <c r="B191" s="34">
        <v>7</v>
      </c>
      <c r="C191" s="200">
        <v>269.45833333333337</v>
      </c>
      <c r="D191" s="200">
        <v>0</v>
      </c>
      <c r="E191" s="198">
        <v>226.41666666666666</v>
      </c>
      <c r="F191" s="198">
        <v>0</v>
      </c>
      <c r="G191" s="198">
        <f t="shared" si="6"/>
        <v>247.9375</v>
      </c>
      <c r="H191" s="198">
        <f t="shared" si="7"/>
        <v>0</v>
      </c>
      <c r="I191" s="15">
        <v>152000</v>
      </c>
      <c r="J191" s="15">
        <f t="shared" si="9"/>
        <v>152000</v>
      </c>
      <c r="K191" s="362">
        <v>67085.868000000002</v>
      </c>
      <c r="L191" s="15"/>
      <c r="M191" s="15">
        <v>67085868</v>
      </c>
      <c r="N191" s="219">
        <f t="shared" si="8"/>
        <v>67085.868000000002</v>
      </c>
      <c r="O191" s="15"/>
      <c r="R191" s="210">
        <v>1</v>
      </c>
      <c r="V191" s="15">
        <v>33872</v>
      </c>
      <c r="W191" s="15"/>
    </row>
    <row r="192" spans="1:23" x14ac:dyDescent="0.25">
      <c r="A192" s="34">
        <v>2008</v>
      </c>
      <c r="B192" s="34">
        <v>8</v>
      </c>
      <c r="C192" s="200">
        <v>320.87499999999989</v>
      </c>
      <c r="D192" s="200">
        <v>0</v>
      </c>
      <c r="E192" s="198">
        <v>259.70833333333331</v>
      </c>
      <c r="F192" s="198">
        <v>0</v>
      </c>
      <c r="G192" s="198">
        <f t="shared" si="6"/>
        <v>290.29166666666663</v>
      </c>
      <c r="H192" s="198">
        <f t="shared" si="7"/>
        <v>0</v>
      </c>
      <c r="I192" s="15">
        <v>155000</v>
      </c>
      <c r="J192" s="15">
        <f t="shared" si="9"/>
        <v>155000</v>
      </c>
      <c r="K192" s="362">
        <v>70718.072</v>
      </c>
      <c r="L192" s="15"/>
      <c r="M192" s="15">
        <v>70718072</v>
      </c>
      <c r="N192" s="219">
        <f t="shared" si="8"/>
        <v>70718.072</v>
      </c>
      <c r="O192" s="15"/>
      <c r="R192" s="210">
        <v>1</v>
      </c>
      <c r="V192" s="15">
        <v>33859</v>
      </c>
      <c r="W192" s="15"/>
    </row>
    <row r="193" spans="1:23" x14ac:dyDescent="0.25">
      <c r="A193" s="34">
        <v>2008</v>
      </c>
      <c r="B193" s="34">
        <v>9</v>
      </c>
      <c r="C193" s="200">
        <v>286.33333333333331</v>
      </c>
      <c r="D193" s="200">
        <v>0</v>
      </c>
      <c r="E193" s="198">
        <v>275.25</v>
      </c>
      <c r="F193" s="198">
        <v>0</v>
      </c>
      <c r="G193" s="198">
        <f t="shared" si="6"/>
        <v>280.79166666666663</v>
      </c>
      <c r="H193" s="198">
        <f t="shared" si="7"/>
        <v>0</v>
      </c>
      <c r="I193" s="15">
        <v>150000</v>
      </c>
      <c r="J193" s="15">
        <f t="shared" si="9"/>
        <v>147735.98741971169</v>
      </c>
      <c r="K193" s="362">
        <v>70149.707999999999</v>
      </c>
      <c r="L193" s="15"/>
      <c r="M193" s="15">
        <v>70149708</v>
      </c>
      <c r="N193" s="219">
        <f t="shared" si="8"/>
        <v>70149.707999999999</v>
      </c>
      <c r="O193" s="15"/>
      <c r="R193" s="210">
        <v>0.98490658279807786</v>
      </c>
      <c r="V193" s="15">
        <v>33707</v>
      </c>
      <c r="W193" s="15"/>
    </row>
    <row r="194" spans="1:23" x14ac:dyDescent="0.25">
      <c r="A194" s="34">
        <v>2008</v>
      </c>
      <c r="B194" s="34">
        <v>10</v>
      </c>
      <c r="C194" s="200">
        <v>191.75000000000003</v>
      </c>
      <c r="D194" s="200">
        <v>12.25</v>
      </c>
      <c r="E194" s="198">
        <v>131.41666666666669</v>
      </c>
      <c r="F194" s="198">
        <v>31.291666666666671</v>
      </c>
      <c r="G194" s="198">
        <f t="shared" si="6"/>
        <v>161.58333333333337</v>
      </c>
      <c r="H194" s="198">
        <f t="shared" si="7"/>
        <v>21.770833333333336</v>
      </c>
      <c r="I194" s="15">
        <v>133000</v>
      </c>
      <c r="J194" s="15">
        <f t="shared" si="9"/>
        <v>128496.19617580126</v>
      </c>
      <c r="K194" s="15">
        <v>63634</v>
      </c>
      <c r="L194" s="15"/>
      <c r="M194" s="15">
        <v>66417190</v>
      </c>
      <c r="N194" s="219">
        <f t="shared" si="8"/>
        <v>66417.19</v>
      </c>
      <c r="O194" s="15"/>
      <c r="R194" s="210">
        <v>0.96613681335188917</v>
      </c>
      <c r="V194" s="15">
        <v>33725</v>
      </c>
      <c r="W194" s="15"/>
    </row>
    <row r="195" spans="1:23" x14ac:dyDescent="0.25">
      <c r="A195" s="34">
        <v>2008</v>
      </c>
      <c r="B195" s="34">
        <v>11</v>
      </c>
      <c r="C195" s="200">
        <v>61.916666666666679</v>
      </c>
      <c r="D195" s="200">
        <v>44.000000000000007</v>
      </c>
      <c r="E195" s="198">
        <v>23.416666666666668</v>
      </c>
      <c r="F195" s="198">
        <v>155.45833333333337</v>
      </c>
      <c r="G195" s="198">
        <f t="shared" si="6"/>
        <v>42.666666666666671</v>
      </c>
      <c r="H195" s="198">
        <f t="shared" si="7"/>
        <v>99.729166666666686</v>
      </c>
      <c r="I195" s="15">
        <v>122000</v>
      </c>
      <c r="J195" s="15">
        <f t="shared" si="9"/>
        <v>118438.27698475344</v>
      </c>
      <c r="K195" s="15">
        <v>53569</v>
      </c>
      <c r="L195" s="15"/>
      <c r="M195" s="15">
        <v>55718005</v>
      </c>
      <c r="N195" s="219">
        <f t="shared" si="8"/>
        <v>55718.004999999997</v>
      </c>
      <c r="O195" s="15"/>
      <c r="R195" s="210">
        <v>0.97080554905535599</v>
      </c>
      <c r="V195" s="15">
        <v>33740</v>
      </c>
      <c r="W195" s="15"/>
    </row>
    <row r="196" spans="1:23" x14ac:dyDescent="0.25">
      <c r="A196" s="34">
        <v>2008</v>
      </c>
      <c r="B196" s="34">
        <v>12</v>
      </c>
      <c r="C196" s="200">
        <v>37.083333333333329</v>
      </c>
      <c r="D196" s="200">
        <v>23.791666666666679</v>
      </c>
      <c r="E196" s="198">
        <v>22.750000000000004</v>
      </c>
      <c r="F196" s="198">
        <v>109.83333333333334</v>
      </c>
      <c r="G196" s="198">
        <f t="shared" si="6"/>
        <v>29.916666666666664</v>
      </c>
      <c r="H196" s="198">
        <f t="shared" si="7"/>
        <v>66.812500000000014</v>
      </c>
      <c r="I196" s="15">
        <v>108000</v>
      </c>
      <c r="J196" s="15">
        <f t="shared" si="9"/>
        <v>98893.191382912977</v>
      </c>
      <c r="K196" s="15">
        <v>54638</v>
      </c>
      <c r="L196" s="361">
        <f>SUM(K185:K196)</f>
        <v>727128.61400000006</v>
      </c>
      <c r="M196" s="15">
        <v>51382829</v>
      </c>
      <c r="N196" s="219">
        <f t="shared" si="8"/>
        <v>51382.828999999998</v>
      </c>
      <c r="O196" s="15">
        <f>SUM(N185:N196)</f>
        <v>728805.63800000004</v>
      </c>
      <c r="P196" s="15">
        <v>724803</v>
      </c>
      <c r="Q196" s="227">
        <f>+O196/P196</f>
        <v>1.0055223805640983</v>
      </c>
      <c r="R196" s="210">
        <v>0.91567769798993492</v>
      </c>
      <c r="V196" s="15">
        <v>33798</v>
      </c>
      <c r="W196" s="15"/>
    </row>
    <row r="197" spans="1:23" x14ac:dyDescent="0.25">
      <c r="A197" s="34">
        <v>2009</v>
      </c>
      <c r="B197" s="34">
        <v>1</v>
      </c>
      <c r="C197" s="200">
        <v>24.333333333333339</v>
      </c>
      <c r="D197" s="200">
        <v>110.75000000000003</v>
      </c>
      <c r="E197" s="198">
        <v>10.416666666666666</v>
      </c>
      <c r="F197" s="198">
        <v>270.625</v>
      </c>
      <c r="G197" s="198">
        <f t="shared" si="6"/>
        <v>17.375000000000004</v>
      </c>
      <c r="H197" s="198">
        <f t="shared" si="7"/>
        <v>190.6875</v>
      </c>
      <c r="I197" s="15">
        <v>157000</v>
      </c>
      <c r="J197" s="15">
        <f t="shared" si="9"/>
        <v>157000</v>
      </c>
      <c r="K197" s="15">
        <v>58793</v>
      </c>
      <c r="L197" s="15"/>
      <c r="M197" s="15">
        <v>55487467</v>
      </c>
      <c r="N197" s="219">
        <f t="shared" si="8"/>
        <v>55487.466999999997</v>
      </c>
      <c r="O197" s="229">
        <f>+O196/O184-1</f>
        <v>-3.5768325911404442E-2</v>
      </c>
      <c r="P197" s="229">
        <f>+P196/P184-1</f>
        <v>-3.6122643842939728E-2</v>
      </c>
      <c r="R197" s="210">
        <v>1</v>
      </c>
      <c r="V197" s="15">
        <v>33786</v>
      </c>
      <c r="W197" s="15"/>
    </row>
    <row r="198" spans="1:23" x14ac:dyDescent="0.25">
      <c r="A198" s="34">
        <v>2009</v>
      </c>
      <c r="B198" s="34">
        <v>2</v>
      </c>
      <c r="C198" s="200">
        <v>21.333333333333336</v>
      </c>
      <c r="D198" s="200">
        <v>72.833333333333343</v>
      </c>
      <c r="E198" s="198">
        <v>11.291666666666666</v>
      </c>
      <c r="F198" s="198">
        <v>231.41666666666674</v>
      </c>
      <c r="G198" s="198">
        <f t="shared" ref="G198:G261" si="10">AVERAGE(C198,E198)</f>
        <v>16.3125</v>
      </c>
      <c r="H198" s="198">
        <f t="shared" ref="H198:H261" si="11">AVERAGE(D198,F198)</f>
        <v>152.12500000000006</v>
      </c>
      <c r="I198" s="15">
        <v>162000</v>
      </c>
      <c r="J198" s="15">
        <f t="shared" si="9"/>
        <v>162000</v>
      </c>
      <c r="K198" s="15">
        <v>52726</v>
      </c>
      <c r="L198" s="15"/>
      <c r="M198" s="15">
        <v>56078012</v>
      </c>
      <c r="N198" s="219">
        <f t="shared" si="8"/>
        <v>56078.012000000002</v>
      </c>
      <c r="O198" s="15"/>
      <c r="R198" s="210">
        <v>1</v>
      </c>
      <c r="V198" s="15">
        <v>33824</v>
      </c>
      <c r="W198" s="15"/>
    </row>
    <row r="199" spans="1:23" x14ac:dyDescent="0.25">
      <c r="A199" s="34">
        <v>2009</v>
      </c>
      <c r="B199" s="34">
        <v>3</v>
      </c>
      <c r="C199" s="200">
        <v>53.625000000000007</v>
      </c>
      <c r="D199" s="200">
        <v>29.833333333333336</v>
      </c>
      <c r="E199" s="198">
        <v>41.666666666666664</v>
      </c>
      <c r="F199" s="198">
        <v>80.916666666666657</v>
      </c>
      <c r="G199" s="198">
        <f t="shared" si="10"/>
        <v>47.645833333333336</v>
      </c>
      <c r="H199" s="198">
        <f t="shared" si="11"/>
        <v>55.375</v>
      </c>
      <c r="I199" s="15">
        <v>125000</v>
      </c>
      <c r="J199" s="15">
        <f t="shared" si="9"/>
        <v>115355.80282769907</v>
      </c>
      <c r="K199" s="15">
        <v>56196</v>
      </c>
      <c r="L199" s="15"/>
      <c r="M199" s="15">
        <v>49703949</v>
      </c>
      <c r="N199" s="219">
        <f t="shared" si="8"/>
        <v>49703.949000000001</v>
      </c>
      <c r="O199" s="15"/>
      <c r="R199" s="210">
        <v>0.92284642262159255</v>
      </c>
      <c r="V199" s="15">
        <v>33820</v>
      </c>
      <c r="W199" s="15"/>
    </row>
    <row r="200" spans="1:23" x14ac:dyDescent="0.25">
      <c r="A200" s="34">
        <v>2009</v>
      </c>
      <c r="B200" s="34">
        <v>4</v>
      </c>
      <c r="C200" s="200">
        <v>113.58333333333334</v>
      </c>
      <c r="D200" s="200">
        <v>10.791666666666657</v>
      </c>
      <c r="E200" s="198">
        <v>76.083333333333329</v>
      </c>
      <c r="F200" s="198">
        <v>21.166666666666671</v>
      </c>
      <c r="G200" s="198">
        <f t="shared" si="10"/>
        <v>94.833333333333343</v>
      </c>
      <c r="H200" s="198">
        <f t="shared" si="11"/>
        <v>15.979166666666664</v>
      </c>
      <c r="I200" s="15">
        <v>123000</v>
      </c>
      <c r="J200" s="15">
        <f t="shared" si="9"/>
        <v>116913.44086454449</v>
      </c>
      <c r="K200" s="15">
        <v>56314</v>
      </c>
      <c r="L200" s="15"/>
      <c r="M200" s="15">
        <v>54577595</v>
      </c>
      <c r="N200" s="219">
        <f t="shared" si="8"/>
        <v>54577.595000000001</v>
      </c>
      <c r="O200" s="15"/>
      <c r="R200" s="210">
        <v>0.95051577938654064</v>
      </c>
      <c r="V200" s="15">
        <v>33796</v>
      </c>
      <c r="W200" s="15"/>
    </row>
    <row r="201" spans="1:23" x14ac:dyDescent="0.25">
      <c r="A201" s="34">
        <v>2009</v>
      </c>
      <c r="B201" s="34">
        <v>5</v>
      </c>
      <c r="C201" s="200">
        <v>190.37500000000006</v>
      </c>
      <c r="D201" s="200">
        <v>0</v>
      </c>
      <c r="E201" s="198">
        <v>143.54166666666663</v>
      </c>
      <c r="F201" s="198">
        <v>0</v>
      </c>
      <c r="G201" s="198">
        <f t="shared" si="10"/>
        <v>166.95833333333334</v>
      </c>
      <c r="H201" s="198">
        <f t="shared" si="11"/>
        <v>0</v>
      </c>
      <c r="I201" s="15">
        <v>135000</v>
      </c>
      <c r="J201" s="15">
        <f t="shared" si="9"/>
        <v>135000</v>
      </c>
      <c r="K201" s="15">
        <v>63371</v>
      </c>
      <c r="L201" s="15"/>
      <c r="M201" s="15">
        <v>56045119</v>
      </c>
      <c r="N201" s="219">
        <f t="shared" si="8"/>
        <v>56045.118999999999</v>
      </c>
      <c r="O201" s="15"/>
      <c r="R201" s="210">
        <v>1</v>
      </c>
      <c r="V201" s="15">
        <v>33768</v>
      </c>
      <c r="W201" s="15"/>
    </row>
    <row r="202" spans="1:23" x14ac:dyDescent="0.25">
      <c r="A202" s="34">
        <v>2009</v>
      </c>
      <c r="B202" s="34">
        <v>6</v>
      </c>
      <c r="C202" s="200">
        <v>264.875</v>
      </c>
      <c r="D202" s="200">
        <v>0</v>
      </c>
      <c r="E202" s="198">
        <v>249.62499999999997</v>
      </c>
      <c r="F202" s="198">
        <v>0</v>
      </c>
      <c r="G202" s="198">
        <f t="shared" si="10"/>
        <v>257.25</v>
      </c>
      <c r="H202" s="198">
        <f t="shared" si="11"/>
        <v>0</v>
      </c>
      <c r="I202" s="15">
        <v>163000</v>
      </c>
      <c r="J202" s="15">
        <f t="shared" si="9"/>
        <v>163000</v>
      </c>
      <c r="K202" s="15">
        <v>68655</v>
      </c>
      <c r="L202" s="15"/>
      <c r="M202" s="15">
        <v>59732231</v>
      </c>
      <c r="N202" s="219">
        <f t="shared" si="8"/>
        <v>59732.231</v>
      </c>
      <c r="O202" s="15"/>
      <c r="R202" s="210">
        <v>1</v>
      </c>
      <c r="V202" s="15">
        <v>33759</v>
      </c>
      <c r="W202" s="15"/>
    </row>
    <row r="203" spans="1:23" x14ac:dyDescent="0.25">
      <c r="A203" s="34">
        <v>2009</v>
      </c>
      <c r="B203" s="34">
        <v>7</v>
      </c>
      <c r="C203" s="200">
        <v>321.125</v>
      </c>
      <c r="D203" s="200">
        <v>0</v>
      </c>
      <c r="E203" s="198">
        <v>245.54166666666666</v>
      </c>
      <c r="F203" s="198">
        <v>0</v>
      </c>
      <c r="G203" s="198">
        <f t="shared" si="10"/>
        <v>283.33333333333331</v>
      </c>
      <c r="H203" s="198">
        <f t="shared" si="11"/>
        <v>0</v>
      </c>
      <c r="I203" s="15">
        <v>141000</v>
      </c>
      <c r="J203" s="15">
        <f t="shared" si="9"/>
        <v>138677.81303071394</v>
      </c>
      <c r="K203" s="15">
        <v>70544</v>
      </c>
      <c r="L203" s="15"/>
      <c r="M203" s="15">
        <v>68910704</v>
      </c>
      <c r="N203" s="219">
        <f t="shared" si="8"/>
        <v>68910.703999999998</v>
      </c>
      <c r="O203" s="15"/>
      <c r="R203" s="210">
        <v>0.98353058887031164</v>
      </c>
      <c r="V203" s="15">
        <v>33760</v>
      </c>
      <c r="W203" s="15"/>
    </row>
    <row r="204" spans="1:23" x14ac:dyDescent="0.25">
      <c r="A204" s="34">
        <v>2009</v>
      </c>
      <c r="B204" s="34">
        <v>8</v>
      </c>
      <c r="C204" s="200">
        <v>371.62499999999994</v>
      </c>
      <c r="D204" s="200">
        <v>0</v>
      </c>
      <c r="E204" s="198">
        <v>278.16666666666669</v>
      </c>
      <c r="F204" s="198">
        <v>0</v>
      </c>
      <c r="G204" s="198">
        <f t="shared" si="10"/>
        <v>324.89583333333331</v>
      </c>
      <c r="H204" s="198">
        <f t="shared" si="11"/>
        <v>0</v>
      </c>
      <c r="I204" s="15">
        <v>142000</v>
      </c>
      <c r="J204" s="15">
        <f t="shared" si="9"/>
        <v>138586.46361064486</v>
      </c>
      <c r="K204" s="15">
        <v>73617</v>
      </c>
      <c r="L204" s="15"/>
      <c r="M204" s="15">
        <v>70332005</v>
      </c>
      <c r="N204" s="219">
        <f t="shared" si="8"/>
        <v>70332.005000000005</v>
      </c>
      <c r="O204" s="15"/>
      <c r="R204" s="210">
        <v>0.97596101134256941</v>
      </c>
      <c r="V204" s="15">
        <v>33718</v>
      </c>
      <c r="W204" s="15"/>
    </row>
    <row r="205" spans="1:23" x14ac:dyDescent="0.25">
      <c r="A205" s="34">
        <v>2009</v>
      </c>
      <c r="B205" s="34">
        <v>9</v>
      </c>
      <c r="C205" s="200">
        <v>289.83333333333337</v>
      </c>
      <c r="D205" s="200">
        <v>0</v>
      </c>
      <c r="E205" s="198">
        <v>233.58333333333334</v>
      </c>
      <c r="F205" s="198">
        <v>0</v>
      </c>
      <c r="G205" s="198">
        <f t="shared" si="10"/>
        <v>261.70833333333337</v>
      </c>
      <c r="H205" s="198">
        <f t="shared" si="11"/>
        <v>0</v>
      </c>
      <c r="I205" s="15">
        <v>136000</v>
      </c>
      <c r="J205" s="15">
        <f t="shared" si="9"/>
        <v>135709.74332279392</v>
      </c>
      <c r="K205" s="15">
        <v>68379</v>
      </c>
      <c r="L205" s="15"/>
      <c r="M205" s="15">
        <v>66569494</v>
      </c>
      <c r="N205" s="219">
        <f t="shared" si="8"/>
        <v>66569.494000000006</v>
      </c>
      <c r="O205" s="15"/>
      <c r="R205" s="210">
        <v>0.99786575972642577</v>
      </c>
      <c r="V205" s="15">
        <v>33691</v>
      </c>
      <c r="W205" s="15"/>
    </row>
    <row r="206" spans="1:23" x14ac:dyDescent="0.25">
      <c r="A206" s="34">
        <v>2009</v>
      </c>
      <c r="B206" s="34">
        <v>10</v>
      </c>
      <c r="C206" s="200">
        <v>273.45833333333331</v>
      </c>
      <c r="D206" s="200">
        <v>4.75</v>
      </c>
      <c r="E206" s="198">
        <v>186.37500000000003</v>
      </c>
      <c r="F206" s="198">
        <v>18.5</v>
      </c>
      <c r="G206" s="198">
        <f t="shared" si="10"/>
        <v>229.91666666666669</v>
      </c>
      <c r="H206" s="198">
        <f t="shared" si="11"/>
        <v>11.625</v>
      </c>
      <c r="I206" s="15">
        <v>145000</v>
      </c>
      <c r="J206" s="15">
        <f t="shared" si="9"/>
        <v>143398.76952784279</v>
      </c>
      <c r="K206" s="15">
        <v>67427</v>
      </c>
      <c r="L206" s="15"/>
      <c r="M206" s="15">
        <v>65914926</v>
      </c>
      <c r="N206" s="219">
        <f t="shared" si="8"/>
        <v>65914.926000000007</v>
      </c>
      <c r="O206" s="15"/>
      <c r="R206" s="210">
        <v>0.98895703122650191</v>
      </c>
      <c r="V206" s="15">
        <v>33739</v>
      </c>
      <c r="W206" s="15"/>
    </row>
    <row r="207" spans="1:23" x14ac:dyDescent="0.25">
      <c r="A207" s="34">
        <v>2009</v>
      </c>
      <c r="B207" s="34">
        <v>11</v>
      </c>
      <c r="C207" s="200">
        <v>107.91666666666666</v>
      </c>
      <c r="D207" s="200">
        <v>18.333333333333321</v>
      </c>
      <c r="E207" s="198">
        <v>39.375</v>
      </c>
      <c r="F207" s="198">
        <v>60.25</v>
      </c>
      <c r="G207" s="198">
        <f t="shared" si="10"/>
        <v>73.645833333333329</v>
      </c>
      <c r="H207" s="198">
        <f t="shared" si="11"/>
        <v>39.291666666666657</v>
      </c>
      <c r="I207" s="15">
        <v>118000</v>
      </c>
      <c r="J207" s="15">
        <f t="shared" si="9"/>
        <v>118000</v>
      </c>
      <c r="K207" s="15">
        <v>54612</v>
      </c>
      <c r="L207" s="15"/>
      <c r="M207" s="15">
        <v>59471996</v>
      </c>
      <c r="N207" s="219">
        <f t="shared" si="8"/>
        <v>59471.995999999999</v>
      </c>
      <c r="O207" s="15"/>
      <c r="R207" s="210">
        <v>1</v>
      </c>
      <c r="V207" s="15">
        <v>33817</v>
      </c>
      <c r="W207" s="15"/>
    </row>
    <row r="208" spans="1:23" x14ac:dyDescent="0.25">
      <c r="A208" s="34">
        <v>2009</v>
      </c>
      <c r="B208" s="34">
        <v>12</v>
      </c>
      <c r="C208" s="200">
        <v>75.666666666666657</v>
      </c>
      <c r="D208" s="200">
        <v>46.958333333333336</v>
      </c>
      <c r="E208" s="198">
        <v>20.375000000000004</v>
      </c>
      <c r="F208" s="198">
        <v>185.70833333333331</v>
      </c>
      <c r="G208" s="198">
        <f t="shared" si="10"/>
        <v>48.020833333333329</v>
      </c>
      <c r="H208" s="198">
        <f t="shared" si="11"/>
        <v>116.33333333333333</v>
      </c>
      <c r="I208" s="15">
        <v>114000</v>
      </c>
      <c r="J208" s="15">
        <f t="shared" si="9"/>
        <v>111553.5488754547</v>
      </c>
      <c r="K208" s="15">
        <v>55297</v>
      </c>
      <c r="L208" s="15">
        <f>SUM(K197:K208)</f>
        <v>745931</v>
      </c>
      <c r="M208" s="15">
        <v>52680952</v>
      </c>
      <c r="N208" s="219">
        <f t="shared" si="8"/>
        <v>52680.951999999997</v>
      </c>
      <c r="O208" s="15">
        <f>SUM(N197:N208)</f>
        <v>715504.45000000019</v>
      </c>
      <c r="P208" s="15">
        <v>711484</v>
      </c>
      <c r="Q208" s="227">
        <f>+O208/P208</f>
        <v>1.0056507946770414</v>
      </c>
      <c r="R208" s="210">
        <v>0.97853990241626931</v>
      </c>
      <c r="V208" s="15">
        <v>33914</v>
      </c>
      <c r="W208" s="15"/>
    </row>
    <row r="209" spans="1:23" x14ac:dyDescent="0.25">
      <c r="A209" s="34">
        <v>2010</v>
      </c>
      <c r="B209" s="34">
        <v>1</v>
      </c>
      <c r="C209" s="200">
        <v>21.666666666666668</v>
      </c>
      <c r="D209" s="200">
        <v>246</v>
      </c>
      <c r="E209" s="198">
        <v>5.708333333333333</v>
      </c>
      <c r="F209" s="198">
        <v>396.04166666666657</v>
      </c>
      <c r="G209" s="198">
        <f t="shared" si="10"/>
        <v>13.6875</v>
      </c>
      <c r="H209" s="198">
        <f t="shared" si="11"/>
        <v>321.02083333333326</v>
      </c>
      <c r="I209" s="15">
        <v>198000</v>
      </c>
      <c r="J209" s="15">
        <f t="shared" si="9"/>
        <v>196146.48075872014</v>
      </c>
      <c r="K209" s="15">
        <v>72082</v>
      </c>
      <c r="L209" s="15"/>
      <c r="M209" s="15">
        <v>67580173</v>
      </c>
      <c r="N209" s="219">
        <f t="shared" si="8"/>
        <v>67580.172999999995</v>
      </c>
      <c r="O209" s="229">
        <f>+O208/O196-1</f>
        <v>-1.8250665618478434E-2</v>
      </c>
      <c r="P209" s="229">
        <f>+P208/P196-1</f>
        <v>-1.8376027693042141E-2</v>
      </c>
      <c r="R209" s="210">
        <v>0.99063879171070779</v>
      </c>
      <c r="T209" s="227">
        <f>+N209/$O$220</f>
        <v>9.1464050068694833E-2</v>
      </c>
      <c r="V209" s="15">
        <v>33823</v>
      </c>
      <c r="W209" s="15"/>
    </row>
    <row r="210" spans="1:23" x14ac:dyDescent="0.25">
      <c r="A210" s="34">
        <v>2010</v>
      </c>
      <c r="B210" s="34">
        <v>2</v>
      </c>
      <c r="C210" s="200">
        <v>8.9583333333333321</v>
      </c>
      <c r="D210" s="200">
        <v>181.29166666666671</v>
      </c>
      <c r="E210" s="198">
        <v>1.2083333333333333</v>
      </c>
      <c r="F210" s="198">
        <v>369.33333333333337</v>
      </c>
      <c r="G210" s="198">
        <f t="shared" si="10"/>
        <v>5.083333333333333</v>
      </c>
      <c r="H210" s="198">
        <f t="shared" si="11"/>
        <v>275.31250000000006</v>
      </c>
      <c r="I210" s="15">
        <v>149000</v>
      </c>
      <c r="J210" s="15">
        <f t="shared" si="9"/>
        <v>148407.44603095876</v>
      </c>
      <c r="K210" s="15">
        <v>59156</v>
      </c>
      <c r="L210" s="15"/>
      <c r="M210" s="15">
        <v>53589370</v>
      </c>
      <c r="N210" s="219">
        <f t="shared" si="8"/>
        <v>53589.37</v>
      </c>
      <c r="O210" s="15"/>
      <c r="R210" s="210">
        <v>0.99602312772455548</v>
      </c>
      <c r="T210" s="227">
        <f t="shared" ref="T210:T217" si="12">+N210/$O$220</f>
        <v>7.2528681168510967E-2</v>
      </c>
      <c r="V210" s="15">
        <v>33786</v>
      </c>
      <c r="W210" s="15"/>
    </row>
    <row r="211" spans="1:23" x14ac:dyDescent="0.25">
      <c r="A211" s="34">
        <v>2010</v>
      </c>
      <c r="B211" s="34">
        <v>3</v>
      </c>
      <c r="C211" s="200">
        <v>15.666666666666668</v>
      </c>
      <c r="D211" s="200">
        <v>101.91666666666669</v>
      </c>
      <c r="E211" s="198">
        <v>3.625</v>
      </c>
      <c r="F211" s="198">
        <v>207.79166666666669</v>
      </c>
      <c r="G211" s="198">
        <f t="shared" si="10"/>
        <v>9.6458333333333339</v>
      </c>
      <c r="H211" s="198">
        <f t="shared" si="11"/>
        <v>154.85416666666669</v>
      </c>
      <c r="I211" s="15">
        <v>150000</v>
      </c>
      <c r="J211" s="15">
        <f t="shared" si="9"/>
        <v>145138.15982548869</v>
      </c>
      <c r="K211" s="15">
        <v>57981</v>
      </c>
      <c r="L211" s="15"/>
      <c r="M211" s="15">
        <v>58022045</v>
      </c>
      <c r="N211" s="219">
        <f t="shared" si="8"/>
        <v>58022.044999999998</v>
      </c>
      <c r="O211" s="15"/>
      <c r="R211" s="210">
        <v>0.96758773216992466</v>
      </c>
      <c r="T211" s="227">
        <f t="shared" si="12"/>
        <v>7.8527931986324823E-2</v>
      </c>
      <c r="V211" s="15">
        <v>33851</v>
      </c>
      <c r="W211" s="15"/>
    </row>
    <row r="212" spans="1:23" x14ac:dyDescent="0.25">
      <c r="A212" s="34">
        <v>2010</v>
      </c>
      <c r="B212" s="34">
        <v>4</v>
      </c>
      <c r="C212" s="200">
        <v>73.333333333333329</v>
      </c>
      <c r="D212" s="200">
        <v>0</v>
      </c>
      <c r="E212" s="198">
        <v>50</v>
      </c>
      <c r="F212" s="198">
        <v>2.2916666666666714</v>
      </c>
      <c r="G212" s="198">
        <f t="shared" si="10"/>
        <v>61.666666666666664</v>
      </c>
      <c r="H212" s="198">
        <f t="shared" si="11"/>
        <v>1.1458333333333357</v>
      </c>
      <c r="I212" s="15">
        <v>110000</v>
      </c>
      <c r="J212" s="15">
        <f t="shared" si="9"/>
        <v>107496.16070994828</v>
      </c>
      <c r="K212" s="15">
        <v>54289</v>
      </c>
      <c r="L212" s="15"/>
      <c r="M212" s="15">
        <v>55247612</v>
      </c>
      <c r="N212" s="219">
        <f t="shared" si="8"/>
        <v>55247.612000000001</v>
      </c>
      <c r="O212" s="15"/>
      <c r="R212" s="210">
        <v>0.97723782463589348</v>
      </c>
      <c r="T212" s="227">
        <f t="shared" si="12"/>
        <v>7.4772971506655156E-2</v>
      </c>
      <c r="V212" s="15">
        <v>33870</v>
      </c>
      <c r="W212" s="15"/>
    </row>
    <row r="213" spans="1:23" x14ac:dyDescent="0.25">
      <c r="A213" s="34">
        <v>2010</v>
      </c>
      <c r="B213" s="34">
        <v>5</v>
      </c>
      <c r="C213" s="200">
        <v>241.75000000000003</v>
      </c>
      <c r="D213" s="200">
        <v>0</v>
      </c>
      <c r="E213" s="198">
        <v>175.04166666666666</v>
      </c>
      <c r="F213" s="198">
        <v>0</v>
      </c>
      <c r="G213" s="198">
        <f t="shared" si="10"/>
        <v>208.39583333333334</v>
      </c>
      <c r="H213" s="198">
        <f t="shared" si="11"/>
        <v>0</v>
      </c>
      <c r="I213" s="15">
        <v>136000</v>
      </c>
      <c r="J213" s="15">
        <f t="shared" si="9"/>
        <v>129441.77123039858</v>
      </c>
      <c r="K213" s="15">
        <v>65893</v>
      </c>
      <c r="L213" s="15"/>
      <c r="M213" s="15">
        <v>54001856</v>
      </c>
      <c r="N213" s="219">
        <f t="shared" si="8"/>
        <v>54001.856</v>
      </c>
      <c r="O213" s="15"/>
      <c r="R213" s="210">
        <v>0.95177772963528362</v>
      </c>
      <c r="T213" s="227">
        <f t="shared" si="12"/>
        <v>7.308694609270161E-2</v>
      </c>
      <c r="V213" s="15">
        <v>33833</v>
      </c>
      <c r="W213" s="15"/>
    </row>
    <row r="214" spans="1:23" x14ac:dyDescent="0.25">
      <c r="A214" s="34">
        <v>2010</v>
      </c>
      <c r="B214" s="34">
        <v>6</v>
      </c>
      <c r="C214" s="200">
        <v>354.875</v>
      </c>
      <c r="D214" s="200">
        <v>0</v>
      </c>
      <c r="E214" s="198">
        <v>280.79166666666663</v>
      </c>
      <c r="F214" s="198">
        <v>0</v>
      </c>
      <c r="G214" s="198">
        <f t="shared" si="10"/>
        <v>317.83333333333331</v>
      </c>
      <c r="H214" s="198">
        <f t="shared" si="11"/>
        <v>0</v>
      </c>
      <c r="I214" s="15">
        <v>153000</v>
      </c>
      <c r="J214" s="15">
        <f t="shared" si="9"/>
        <v>151260.04294423008</v>
      </c>
      <c r="K214" s="15">
        <v>74309</v>
      </c>
      <c r="L214" s="15"/>
      <c r="M214" s="15">
        <v>62220422</v>
      </c>
      <c r="N214" s="219">
        <f t="shared" si="8"/>
        <v>62220.421999999999</v>
      </c>
      <c r="O214" s="15"/>
      <c r="R214" s="210">
        <v>0.98862773166163453</v>
      </c>
      <c r="T214" s="227">
        <f t="shared" si="12"/>
        <v>8.4210080271669652E-2</v>
      </c>
      <c r="V214" s="15">
        <v>33849</v>
      </c>
      <c r="W214" s="15"/>
    </row>
    <row r="215" spans="1:23" x14ac:dyDescent="0.25">
      <c r="A215" s="34">
        <v>2010</v>
      </c>
      <c r="B215" s="34">
        <v>7</v>
      </c>
      <c r="C215" s="200">
        <v>381.91666666666674</v>
      </c>
      <c r="D215" s="200">
        <v>0</v>
      </c>
      <c r="E215" s="198">
        <v>322.45833333333326</v>
      </c>
      <c r="F215" s="198">
        <v>0</v>
      </c>
      <c r="G215" s="198">
        <f t="shared" si="10"/>
        <v>352.1875</v>
      </c>
      <c r="H215" s="198">
        <f t="shared" si="11"/>
        <v>0</v>
      </c>
      <c r="I215" s="15">
        <v>155000</v>
      </c>
      <c r="J215" s="15">
        <f t="shared" si="9"/>
        <v>153414.41236952521</v>
      </c>
      <c r="K215" s="15">
        <v>78763</v>
      </c>
      <c r="L215" s="15"/>
      <c r="M215" s="15">
        <v>74442151</v>
      </c>
      <c r="N215" s="219">
        <f t="shared" si="8"/>
        <v>74442.150999999998</v>
      </c>
      <c r="O215" s="15"/>
      <c r="R215" s="210">
        <v>0.98977040238403358</v>
      </c>
      <c r="T215" s="227">
        <f t="shared" si="12"/>
        <v>0.10075115709285536</v>
      </c>
      <c r="V215" s="15">
        <v>33853</v>
      </c>
      <c r="W215" s="15"/>
    </row>
    <row r="216" spans="1:23" x14ac:dyDescent="0.25">
      <c r="A216" s="34">
        <v>2010</v>
      </c>
      <c r="B216" s="34">
        <v>8</v>
      </c>
      <c r="C216" s="200">
        <v>364.54166666666663</v>
      </c>
      <c r="D216" s="200">
        <v>0</v>
      </c>
      <c r="E216" s="198">
        <v>305.70833333333331</v>
      </c>
      <c r="F216" s="198">
        <v>0</v>
      </c>
      <c r="G216" s="198">
        <f t="shared" si="10"/>
        <v>335.125</v>
      </c>
      <c r="H216" s="198">
        <f t="shared" si="11"/>
        <v>0</v>
      </c>
      <c r="I216" s="15">
        <v>156000</v>
      </c>
      <c r="J216" s="15">
        <f t="shared" si="9"/>
        <v>154164.2992437036</v>
      </c>
      <c r="K216" s="15">
        <v>75587</v>
      </c>
      <c r="L216" s="15"/>
      <c r="M216" s="15">
        <v>72614229</v>
      </c>
      <c r="N216" s="219">
        <f t="shared" si="8"/>
        <v>72614.229000000007</v>
      </c>
      <c r="O216" s="15"/>
      <c r="R216" s="210">
        <v>0.98823268745963855</v>
      </c>
      <c r="T216" s="227">
        <f t="shared" si="12"/>
        <v>9.82772192216151E-2</v>
      </c>
      <c r="V216" s="15">
        <v>33796</v>
      </c>
      <c r="W216" s="15"/>
    </row>
    <row r="217" spans="1:23" x14ac:dyDescent="0.25">
      <c r="A217" s="34">
        <v>2010</v>
      </c>
      <c r="B217" s="34">
        <v>9</v>
      </c>
      <c r="C217" s="200">
        <v>350.20833333333337</v>
      </c>
      <c r="D217" s="200">
        <v>0</v>
      </c>
      <c r="E217" s="198">
        <v>243.25</v>
      </c>
      <c r="F217" s="198">
        <v>0</v>
      </c>
      <c r="G217" s="198">
        <f t="shared" si="10"/>
        <v>296.72916666666669</v>
      </c>
      <c r="H217" s="198">
        <f t="shared" si="11"/>
        <v>0</v>
      </c>
      <c r="I217" s="15">
        <v>145000</v>
      </c>
      <c r="J217" s="15">
        <f t="shared" si="9"/>
        <v>144037.68700923398</v>
      </c>
      <c r="K217" s="15">
        <v>70102</v>
      </c>
      <c r="L217" s="15"/>
      <c r="M217" s="15">
        <v>72009317</v>
      </c>
      <c r="N217" s="219">
        <f t="shared" si="8"/>
        <v>72009.316999999995</v>
      </c>
      <c r="O217" s="15"/>
      <c r="R217" s="210">
        <v>0.9933633586843722</v>
      </c>
      <c r="T217" s="227">
        <f t="shared" si="12"/>
        <v>9.7458521976564322E-2</v>
      </c>
      <c r="V217" s="15">
        <v>33779</v>
      </c>
      <c r="W217" s="15"/>
    </row>
    <row r="218" spans="1:23" x14ac:dyDescent="0.25">
      <c r="A218" s="34">
        <v>2010</v>
      </c>
      <c r="B218" s="34">
        <v>10</v>
      </c>
      <c r="C218" s="200">
        <v>213.33333333333331</v>
      </c>
      <c r="D218" s="200">
        <v>0</v>
      </c>
      <c r="E218" s="198">
        <v>109.66666666666666</v>
      </c>
      <c r="F218" s="198">
        <v>0</v>
      </c>
      <c r="G218" s="198">
        <f t="shared" si="10"/>
        <v>161.5</v>
      </c>
      <c r="H218" s="198">
        <f t="shared" si="11"/>
        <v>0</v>
      </c>
      <c r="I218" s="15">
        <v>138000</v>
      </c>
      <c r="J218" s="15">
        <f t="shared" si="9"/>
        <v>138000</v>
      </c>
      <c r="K218" s="15">
        <v>57106</v>
      </c>
      <c r="L218" s="15"/>
      <c r="M218" s="218">
        <v>61364498.884895548</v>
      </c>
      <c r="N218" s="219">
        <f t="shared" si="8"/>
        <v>61364.498884895547</v>
      </c>
      <c r="O218" s="15"/>
      <c r="R218" s="210">
        <v>1</v>
      </c>
      <c r="T218" s="227">
        <f>+N218/$O$220</f>
        <v>8.3051660705995164E-2</v>
      </c>
      <c r="V218" s="15">
        <v>33823</v>
      </c>
      <c r="W218" s="15"/>
    </row>
    <row r="219" spans="1:23" x14ac:dyDescent="0.25">
      <c r="A219" s="34">
        <v>2010</v>
      </c>
      <c r="B219" s="34">
        <v>11</v>
      </c>
      <c r="C219" s="200">
        <v>108.20833333333334</v>
      </c>
      <c r="D219" s="200">
        <v>14.208333333333336</v>
      </c>
      <c r="E219" s="198">
        <v>32.916666666666671</v>
      </c>
      <c r="F219" s="198">
        <v>78.541666666666686</v>
      </c>
      <c r="G219" s="198">
        <f t="shared" si="10"/>
        <v>70.5625</v>
      </c>
      <c r="H219" s="198">
        <f t="shared" si="11"/>
        <v>46.375000000000014</v>
      </c>
      <c r="I219" s="15">
        <v>155000</v>
      </c>
      <c r="J219" s="15">
        <f t="shared" si="9"/>
        <v>150629.53055559925</v>
      </c>
      <c r="K219" s="15">
        <v>53776</v>
      </c>
      <c r="L219" s="15"/>
      <c r="M219" s="15">
        <v>54100635</v>
      </c>
      <c r="N219" s="219">
        <f t="shared" si="8"/>
        <v>54100.635000000002</v>
      </c>
      <c r="O219" s="15"/>
      <c r="R219" s="210">
        <v>0.97180342293935007</v>
      </c>
      <c r="T219" s="227">
        <f t="shared" ref="T219:T220" si="13">+N219/$O$220</f>
        <v>7.3220635117169419E-2</v>
      </c>
      <c r="V219" s="15">
        <v>33898</v>
      </c>
      <c r="W219" s="15"/>
    </row>
    <row r="220" spans="1:23" x14ac:dyDescent="0.25">
      <c r="A220" s="34">
        <v>2010</v>
      </c>
      <c r="B220" s="34">
        <v>12</v>
      </c>
      <c r="C220" s="200">
        <v>8.6666666666666661</v>
      </c>
      <c r="D220" s="200">
        <v>238</v>
      </c>
      <c r="E220" s="198">
        <v>1.3333333333333333</v>
      </c>
      <c r="F220" s="198">
        <v>520.08333333333326</v>
      </c>
      <c r="G220" s="198">
        <f t="shared" si="10"/>
        <v>5</v>
      </c>
      <c r="H220" s="198">
        <f t="shared" si="11"/>
        <v>379.04166666666663</v>
      </c>
      <c r="I220" s="15">
        <v>181000</v>
      </c>
      <c r="J220" s="15">
        <f t="shared" si="9"/>
        <v>176123.68606243804</v>
      </c>
      <c r="K220" s="15">
        <v>79183</v>
      </c>
      <c r="L220" s="15">
        <f>SUM(K209:K220)</f>
        <v>798227</v>
      </c>
      <c r="M220" s="15">
        <v>53679116</v>
      </c>
      <c r="N220" s="219">
        <f t="shared" si="8"/>
        <v>53679.116000000002</v>
      </c>
      <c r="O220" s="15">
        <f>SUM(N209:N220)</f>
        <v>738871.42488489568</v>
      </c>
      <c r="P220" s="15">
        <v>737006</v>
      </c>
      <c r="Q220" s="227">
        <f>+O220/P220</f>
        <v>1.0025310850724358</v>
      </c>
      <c r="R220" s="210">
        <v>0.97305903901899471</v>
      </c>
      <c r="T220" s="227">
        <f t="shared" si="13"/>
        <v>7.2650144791243418E-2</v>
      </c>
      <c r="V220" s="15">
        <v>33949</v>
      </c>
      <c r="W220" s="15"/>
    </row>
    <row r="221" spans="1:23" x14ac:dyDescent="0.25">
      <c r="A221" s="34">
        <v>2011</v>
      </c>
      <c r="B221" s="34">
        <v>1</v>
      </c>
      <c r="C221" s="200">
        <v>25.666666666666664</v>
      </c>
      <c r="D221" s="200">
        <v>86.416666666666657</v>
      </c>
      <c r="E221" s="198">
        <v>2.0416666666666665</v>
      </c>
      <c r="F221" s="198">
        <v>337.41666666666669</v>
      </c>
      <c r="G221" s="198">
        <f t="shared" si="10"/>
        <v>13.854166666666666</v>
      </c>
      <c r="H221" s="198">
        <f t="shared" si="11"/>
        <v>211.91666666666669</v>
      </c>
      <c r="I221" s="15">
        <v>160000</v>
      </c>
      <c r="J221" s="15">
        <f t="shared" si="9"/>
        <v>160000</v>
      </c>
      <c r="K221" s="15">
        <v>54570.567000000003</v>
      </c>
      <c r="L221" s="15"/>
      <c r="M221" s="15">
        <v>64556340</v>
      </c>
      <c r="N221" s="219">
        <f t="shared" si="8"/>
        <v>64556.34</v>
      </c>
      <c r="O221" s="229">
        <f>+O220/O208-1</f>
        <v>3.2658042706646295E-2</v>
      </c>
      <c r="P221" s="229">
        <f>+P220/P208-1</f>
        <v>3.5871502380939058E-2</v>
      </c>
      <c r="R221" s="210">
        <v>1</v>
      </c>
      <c r="T221" s="15"/>
      <c r="V221" s="15">
        <v>33850</v>
      </c>
      <c r="W221" s="15"/>
    </row>
    <row r="222" spans="1:23" x14ac:dyDescent="0.25">
      <c r="A222" s="34">
        <v>2011</v>
      </c>
      <c r="B222" s="34">
        <v>2</v>
      </c>
      <c r="C222" s="200">
        <v>60.249999999999993</v>
      </c>
      <c r="D222" s="200">
        <v>22.708333333333336</v>
      </c>
      <c r="E222" s="198">
        <v>20.833333333333332</v>
      </c>
      <c r="F222" s="198">
        <v>169.33333333333337</v>
      </c>
      <c r="G222" s="198">
        <f t="shared" si="10"/>
        <v>40.541666666666664</v>
      </c>
      <c r="H222" s="198">
        <f t="shared" si="11"/>
        <v>96.020833333333357</v>
      </c>
      <c r="I222" s="15">
        <v>111000</v>
      </c>
      <c r="J222" s="15">
        <f t="shared" si="9"/>
        <v>93972.473226664588</v>
      </c>
      <c r="K222" s="15">
        <v>61024.81</v>
      </c>
      <c r="L222" s="15"/>
      <c r="M222" s="15">
        <v>51509680</v>
      </c>
      <c r="N222" s="219">
        <f t="shared" si="8"/>
        <v>51509.68</v>
      </c>
      <c r="R222" s="210">
        <v>0.84659885789787914</v>
      </c>
      <c r="T222" s="15"/>
      <c r="V222" s="15">
        <v>33928</v>
      </c>
      <c r="W222" s="15"/>
    </row>
    <row r="223" spans="1:23" x14ac:dyDescent="0.25">
      <c r="A223" s="34">
        <v>2011</v>
      </c>
      <c r="B223" s="34">
        <v>3</v>
      </c>
      <c r="C223" s="200">
        <v>99.333333333333329</v>
      </c>
      <c r="D223" s="200">
        <v>9.2083333333333286</v>
      </c>
      <c r="E223" s="198">
        <v>36.333333333333336</v>
      </c>
      <c r="F223" s="198">
        <v>62.583333333333314</v>
      </c>
      <c r="G223" s="198">
        <f t="shared" si="10"/>
        <v>67.833333333333329</v>
      </c>
      <c r="H223" s="198">
        <f t="shared" si="11"/>
        <v>35.895833333333321</v>
      </c>
      <c r="I223" s="15">
        <v>124000</v>
      </c>
      <c r="J223" s="15">
        <f t="shared" si="9"/>
        <v>124000</v>
      </c>
      <c r="K223" s="15">
        <v>51679</v>
      </c>
      <c r="L223" s="15"/>
      <c r="M223" s="15">
        <v>48835210</v>
      </c>
      <c r="N223" s="219">
        <f t="shared" si="8"/>
        <v>48835.21</v>
      </c>
      <c r="R223" s="210">
        <v>1</v>
      </c>
      <c r="T223" s="15"/>
      <c r="V223" s="15">
        <v>33972</v>
      </c>
      <c r="W223" s="15"/>
    </row>
    <row r="224" spans="1:23" x14ac:dyDescent="0.25">
      <c r="A224" s="34">
        <v>2011</v>
      </c>
      <c r="B224" s="34">
        <v>4</v>
      </c>
      <c r="C224" s="200">
        <v>234.16666666666666</v>
      </c>
      <c r="D224" s="200">
        <v>0</v>
      </c>
      <c r="E224" s="198">
        <v>104.41666666666666</v>
      </c>
      <c r="F224" s="198">
        <v>5.8749999999999929</v>
      </c>
      <c r="G224" s="198">
        <f t="shared" si="10"/>
        <v>169.29166666666666</v>
      </c>
      <c r="H224" s="198">
        <f t="shared" si="11"/>
        <v>2.9374999999999964</v>
      </c>
      <c r="I224" s="15">
        <v>135000</v>
      </c>
      <c r="J224" s="15">
        <f t="shared" si="9"/>
        <v>133964.80029695272</v>
      </c>
      <c r="K224" s="15">
        <v>55576.01</v>
      </c>
      <c r="L224" s="15"/>
      <c r="M224" s="15">
        <v>48835210</v>
      </c>
      <c r="N224" s="219">
        <f t="shared" si="8"/>
        <v>48835.21</v>
      </c>
      <c r="R224" s="210">
        <v>0.99233185405150159</v>
      </c>
      <c r="T224" s="15"/>
      <c r="V224" s="15">
        <v>34004</v>
      </c>
      <c r="W224" s="15"/>
    </row>
    <row r="225" spans="1:23" x14ac:dyDescent="0.25">
      <c r="A225" s="34">
        <v>2011</v>
      </c>
      <c r="B225" s="34">
        <v>5</v>
      </c>
      <c r="C225" s="200">
        <v>278.91666666666663</v>
      </c>
      <c r="D225" s="200">
        <v>0</v>
      </c>
      <c r="E225" s="198">
        <v>150.58333333333334</v>
      </c>
      <c r="F225" s="198">
        <v>0</v>
      </c>
      <c r="G225" s="198">
        <f t="shared" si="10"/>
        <v>214.75</v>
      </c>
      <c r="H225" s="198">
        <f t="shared" si="11"/>
        <v>0</v>
      </c>
      <c r="I225" s="15">
        <v>134000</v>
      </c>
      <c r="J225" s="15">
        <f t="shared" si="9"/>
        <v>134000</v>
      </c>
      <c r="K225" s="15">
        <v>59710.712</v>
      </c>
      <c r="L225" s="15"/>
      <c r="M225" s="15">
        <v>55081663</v>
      </c>
      <c r="N225" s="219">
        <f t="shared" si="8"/>
        <v>55081.663</v>
      </c>
      <c r="R225" s="210">
        <v>1</v>
      </c>
      <c r="T225" s="15"/>
      <c r="V225" s="15">
        <v>33965</v>
      </c>
      <c r="W225" s="15"/>
    </row>
    <row r="226" spans="1:23" x14ac:dyDescent="0.25">
      <c r="A226" s="34">
        <v>2011</v>
      </c>
      <c r="B226" s="34">
        <v>6</v>
      </c>
      <c r="C226" s="200">
        <v>339.04166666666674</v>
      </c>
      <c r="D226" s="200">
        <v>0</v>
      </c>
      <c r="E226" s="198">
        <v>212.79166666666671</v>
      </c>
      <c r="F226" s="198">
        <v>0</v>
      </c>
      <c r="G226" s="198">
        <f t="shared" si="10"/>
        <v>275.91666666666674</v>
      </c>
      <c r="H226" s="198">
        <f t="shared" si="11"/>
        <v>0</v>
      </c>
      <c r="I226" s="15">
        <v>149000</v>
      </c>
      <c r="J226" s="15">
        <f t="shared" si="9"/>
        <v>148021.46378669224</v>
      </c>
      <c r="K226" s="15">
        <v>64904.468000000001</v>
      </c>
      <c r="L226" s="15"/>
      <c r="M226" s="15">
        <v>63559591</v>
      </c>
      <c r="N226" s="219">
        <f t="shared" si="8"/>
        <v>63559.591</v>
      </c>
      <c r="R226" s="210">
        <v>0.99343264286370625</v>
      </c>
      <c r="T226" s="15"/>
      <c r="V226" s="15">
        <v>33895</v>
      </c>
      <c r="W226" s="15"/>
    </row>
    <row r="227" spans="1:23" x14ac:dyDescent="0.25">
      <c r="A227" s="35">
        <v>2011</v>
      </c>
      <c r="B227" s="35">
        <v>7</v>
      </c>
      <c r="C227" s="200">
        <v>401.16666666666669</v>
      </c>
      <c r="D227" s="200">
        <v>0</v>
      </c>
      <c r="E227" s="198">
        <v>273.62500000000006</v>
      </c>
      <c r="F227" s="198">
        <v>0</v>
      </c>
      <c r="G227" s="198">
        <f t="shared" si="10"/>
        <v>337.39583333333337</v>
      </c>
      <c r="H227" s="198">
        <f t="shared" si="11"/>
        <v>0</v>
      </c>
      <c r="I227" s="15">
        <v>152000</v>
      </c>
      <c r="J227" s="15">
        <f t="shared" si="9"/>
        <v>150387.18347729259</v>
      </c>
      <c r="K227" s="15">
        <v>69877.190999999992</v>
      </c>
      <c r="L227" s="15"/>
      <c r="M227" s="15">
        <v>68792983</v>
      </c>
      <c r="N227" s="219">
        <f t="shared" si="8"/>
        <v>68792.982999999993</v>
      </c>
      <c r="R227" s="210">
        <v>0.9893893649821881</v>
      </c>
      <c r="T227" s="15"/>
      <c r="V227" s="15">
        <v>33884</v>
      </c>
      <c r="W227" s="15"/>
    </row>
    <row r="228" spans="1:23" x14ac:dyDescent="0.25">
      <c r="A228" s="35">
        <v>2011</v>
      </c>
      <c r="B228" s="35">
        <v>8</v>
      </c>
      <c r="C228" s="200">
        <v>354.625</v>
      </c>
      <c r="D228" s="200">
        <v>0</v>
      </c>
      <c r="E228" s="198">
        <v>298.12499999999994</v>
      </c>
      <c r="F228" s="198">
        <v>0</v>
      </c>
      <c r="G228" s="198">
        <f t="shared" si="10"/>
        <v>326.375</v>
      </c>
      <c r="H228" s="198">
        <f t="shared" si="11"/>
        <v>0</v>
      </c>
      <c r="I228" s="15">
        <v>152000</v>
      </c>
      <c r="J228" s="15">
        <f t="shared" si="9"/>
        <v>151326.43116563032</v>
      </c>
      <c r="K228" s="15">
        <v>69604.926999999996</v>
      </c>
      <c r="L228" s="15"/>
      <c r="M228" s="15">
        <v>68733280</v>
      </c>
      <c r="N228" s="219">
        <f t="shared" si="8"/>
        <v>68733.279999999999</v>
      </c>
      <c r="Q228" s="210"/>
      <c r="R228" s="210">
        <v>0.99556862608967323</v>
      </c>
      <c r="T228" s="15"/>
      <c r="V228" s="15">
        <v>33892</v>
      </c>
      <c r="W228" s="15"/>
    </row>
    <row r="229" spans="1:23" x14ac:dyDescent="0.25">
      <c r="A229" s="35">
        <v>2011</v>
      </c>
      <c r="B229" s="35">
        <v>9</v>
      </c>
      <c r="C229" s="200">
        <v>302.16666666666674</v>
      </c>
      <c r="D229" s="200">
        <v>0</v>
      </c>
      <c r="E229" s="198">
        <v>221.16666666666671</v>
      </c>
      <c r="F229" s="198">
        <v>0</v>
      </c>
      <c r="G229" s="198">
        <f t="shared" si="10"/>
        <v>261.66666666666674</v>
      </c>
      <c r="H229" s="198">
        <f t="shared" si="11"/>
        <v>0</v>
      </c>
      <c r="I229" s="15">
        <v>143000</v>
      </c>
      <c r="J229" s="15">
        <f t="shared" si="9"/>
        <v>138809.21317532586</v>
      </c>
      <c r="K229" s="15">
        <v>66192.754000000001</v>
      </c>
      <c r="L229" s="15"/>
      <c r="M229" s="15">
        <v>72475261</v>
      </c>
      <c r="N229" s="219">
        <f t="shared" si="8"/>
        <v>72475.260999999999</v>
      </c>
      <c r="Q229" s="210"/>
      <c r="R229" s="210">
        <v>0.97069379842885217</v>
      </c>
      <c r="T229" s="15"/>
      <c r="V229" s="15">
        <v>33931</v>
      </c>
      <c r="W229" s="15"/>
    </row>
    <row r="230" spans="1:23" x14ac:dyDescent="0.25">
      <c r="A230" s="35">
        <v>2011</v>
      </c>
      <c r="B230" s="35">
        <v>10</v>
      </c>
      <c r="C230" s="200">
        <v>189.41666666666669</v>
      </c>
      <c r="D230" s="200">
        <v>0</v>
      </c>
      <c r="E230" s="198">
        <v>78.999999999999986</v>
      </c>
      <c r="F230" s="198">
        <v>22</v>
      </c>
      <c r="G230" s="198">
        <f t="shared" si="10"/>
        <v>134.20833333333334</v>
      </c>
      <c r="H230" s="198">
        <f t="shared" si="11"/>
        <v>11</v>
      </c>
      <c r="I230" s="15">
        <v>162000</v>
      </c>
      <c r="J230" s="15">
        <f t="shared" si="9"/>
        <v>159814.57130164374</v>
      </c>
      <c r="K230" s="15">
        <v>68669.144</v>
      </c>
      <c r="L230" s="15"/>
      <c r="M230" s="15">
        <v>61987219</v>
      </c>
      <c r="N230" s="219">
        <f t="shared" si="8"/>
        <v>61987.218999999997</v>
      </c>
      <c r="Q230" s="210"/>
      <c r="R230" s="210">
        <v>0.98650969939286248</v>
      </c>
      <c r="T230" s="15">
        <f>+T218*$Q$233</f>
        <v>60116.646319194282</v>
      </c>
      <c r="V230" s="15">
        <v>33942</v>
      </c>
      <c r="W230" s="15"/>
    </row>
    <row r="231" spans="1:23" x14ac:dyDescent="0.25">
      <c r="A231" s="35">
        <v>2011</v>
      </c>
      <c r="B231" s="35">
        <v>11</v>
      </c>
      <c r="C231" s="200">
        <v>102.54166666666667</v>
      </c>
      <c r="D231" s="200">
        <v>3.5416666666666714</v>
      </c>
      <c r="E231" s="198">
        <v>34.583333333333336</v>
      </c>
      <c r="F231" s="198">
        <v>48.333333333333336</v>
      </c>
      <c r="G231" s="198">
        <f t="shared" si="10"/>
        <v>68.5625</v>
      </c>
      <c r="H231" s="198">
        <f t="shared" si="11"/>
        <v>25.937500000000004</v>
      </c>
      <c r="I231" s="15">
        <v>135000</v>
      </c>
      <c r="J231" s="15">
        <f t="shared" si="9"/>
        <v>135000</v>
      </c>
      <c r="K231" s="15">
        <v>67902.100999999995</v>
      </c>
      <c r="L231" s="15"/>
      <c r="M231" s="15">
        <v>51762101</v>
      </c>
      <c r="N231" s="219">
        <f t="shared" si="8"/>
        <v>51762.101000000002</v>
      </c>
      <c r="Q231" s="210"/>
      <c r="R231" s="210">
        <v>1</v>
      </c>
      <c r="T231" s="15">
        <f>+T219*$Q$233</f>
        <v>53000.493755182717</v>
      </c>
      <c r="V231" s="15">
        <v>34019</v>
      </c>
      <c r="W231" s="15"/>
    </row>
    <row r="232" spans="1:23" x14ac:dyDescent="0.25">
      <c r="A232" s="35">
        <v>2011</v>
      </c>
      <c r="B232" s="35">
        <v>12</v>
      </c>
      <c r="C232" s="200">
        <v>59.20833333333335</v>
      </c>
      <c r="D232" s="200">
        <v>13.958333333333336</v>
      </c>
      <c r="E232" s="198">
        <v>16.833333333333332</v>
      </c>
      <c r="F232" s="198">
        <v>82.791666666666643</v>
      </c>
      <c r="G232" s="198">
        <f t="shared" si="10"/>
        <v>38.020833333333343</v>
      </c>
      <c r="H232" s="198">
        <f t="shared" si="11"/>
        <v>48.374999999999986</v>
      </c>
      <c r="I232" s="15">
        <v>99000</v>
      </c>
      <c r="J232" s="15">
        <f t="shared" si="9"/>
        <v>98995.167620126129</v>
      </c>
      <c r="K232" s="15">
        <v>54480.478999999992</v>
      </c>
      <c r="L232" s="219">
        <f>SUM(K221:K232)</f>
        <v>744192.16299999994</v>
      </c>
      <c r="M232" s="15">
        <v>52067926</v>
      </c>
      <c r="N232" s="219">
        <f t="shared" si="8"/>
        <v>52067.925999999999</v>
      </c>
      <c r="O232" s="219">
        <f>SUM(N221:N232)</f>
        <v>708196.46400000015</v>
      </c>
      <c r="P232" s="15">
        <v>720450</v>
      </c>
      <c r="Q232" s="228">
        <f>AVERAGE(Q184:Q220)</f>
        <v>1.0047142875512185</v>
      </c>
      <c r="R232" s="210">
        <v>0.99995118808208217</v>
      </c>
      <c r="T232" s="15">
        <f>+T220*$Q$233</f>
        <v>52587.546381696426</v>
      </c>
      <c r="V232" s="15">
        <v>34071</v>
      </c>
      <c r="W232" s="15"/>
    </row>
    <row r="233" spans="1:23" x14ac:dyDescent="0.25">
      <c r="A233" s="35">
        <v>2012</v>
      </c>
      <c r="B233" s="35">
        <v>1</v>
      </c>
      <c r="C233" s="200">
        <v>28.291666666666671</v>
      </c>
      <c r="D233" s="200">
        <v>81.375000000000014</v>
      </c>
      <c r="E233" s="198">
        <v>9.2083333333333339</v>
      </c>
      <c r="F233" s="198">
        <v>242.75</v>
      </c>
      <c r="G233" s="198">
        <f t="shared" si="10"/>
        <v>18.750000000000004</v>
      </c>
      <c r="H233" s="198">
        <f t="shared" si="11"/>
        <v>162.0625</v>
      </c>
      <c r="I233" s="15">
        <v>153000</v>
      </c>
      <c r="J233" s="15">
        <f t="shared" si="9"/>
        <v>153000</v>
      </c>
      <c r="K233" s="15">
        <v>52004.666999999994</v>
      </c>
      <c r="L233" s="229">
        <f>+L232/L220-1</f>
        <v>-6.7693572129231439E-2</v>
      </c>
      <c r="M233" s="15">
        <v>55210504</v>
      </c>
      <c r="N233" s="219">
        <f t="shared" si="8"/>
        <v>55210.504000000001</v>
      </c>
      <c r="O233" s="229">
        <f>+O232/O220-1</f>
        <v>-4.151596590661788E-2</v>
      </c>
      <c r="P233" s="229">
        <f>+P232/P220-1</f>
        <v>-2.2463860538448843E-2</v>
      </c>
      <c r="Q233" s="220">
        <f>+P232*Q232</f>
        <v>723846.40846627532</v>
      </c>
      <c r="R233" s="210">
        <v>1</v>
      </c>
      <c r="V233" s="15">
        <v>34093</v>
      </c>
    </row>
    <row r="234" spans="1:23" x14ac:dyDescent="0.25">
      <c r="A234" s="35">
        <v>2012</v>
      </c>
      <c r="B234" s="35">
        <v>2</v>
      </c>
      <c r="C234" s="200">
        <v>50.666666666666679</v>
      </c>
      <c r="D234" s="200">
        <v>22.583333333333329</v>
      </c>
      <c r="E234" s="198">
        <v>25.125</v>
      </c>
      <c r="F234" s="198">
        <v>99.083333333333314</v>
      </c>
      <c r="G234" s="198">
        <f t="shared" si="10"/>
        <v>37.895833333333343</v>
      </c>
      <c r="H234" s="198">
        <f t="shared" si="11"/>
        <v>60.833333333333321</v>
      </c>
      <c r="I234" s="15">
        <v>133000</v>
      </c>
      <c r="J234" s="15">
        <f t="shared" si="9"/>
        <v>111886.82639972238</v>
      </c>
      <c r="K234" s="15">
        <v>52572.439000000006</v>
      </c>
      <c r="L234" s="15"/>
      <c r="M234" s="15">
        <v>50253641</v>
      </c>
      <c r="N234" s="219">
        <f t="shared" si="8"/>
        <v>50253.641000000003</v>
      </c>
      <c r="Q234" s="210"/>
      <c r="R234" s="210">
        <v>0.84125433383249915</v>
      </c>
      <c r="V234" s="15">
        <v>34136</v>
      </c>
    </row>
    <row r="235" spans="1:23" x14ac:dyDescent="0.25">
      <c r="A235" s="35">
        <v>2012</v>
      </c>
      <c r="B235" s="35">
        <v>3</v>
      </c>
      <c r="C235" s="200">
        <v>82.791666666666686</v>
      </c>
      <c r="D235" s="200">
        <v>4</v>
      </c>
      <c r="E235" s="198">
        <v>55.500000000000014</v>
      </c>
      <c r="F235" s="198">
        <v>13.333333333333336</v>
      </c>
      <c r="G235" s="198">
        <f t="shared" si="10"/>
        <v>69.145833333333343</v>
      </c>
      <c r="H235" s="198">
        <f t="shared" si="11"/>
        <v>8.6666666666666679</v>
      </c>
      <c r="I235" s="15">
        <v>133000</v>
      </c>
      <c r="J235" s="15">
        <f t="shared" si="9"/>
        <v>128522.11191939467</v>
      </c>
      <c r="K235" s="15">
        <v>56670.620999999999</v>
      </c>
      <c r="L235" s="15"/>
      <c r="M235" s="15">
        <v>51947607</v>
      </c>
      <c r="N235" s="219">
        <f t="shared" ref="N235:N261" si="14">+M235/1000</f>
        <v>51947.607000000004</v>
      </c>
      <c r="Q235" s="210"/>
      <c r="R235" s="210">
        <v>0.96633166856687713</v>
      </c>
      <c r="V235" s="15">
        <v>34161</v>
      </c>
    </row>
    <row r="236" spans="1:23" x14ac:dyDescent="0.25">
      <c r="A236" s="35">
        <v>2012</v>
      </c>
      <c r="B236" s="35">
        <v>4</v>
      </c>
      <c r="C236" s="200">
        <v>100.12499999999999</v>
      </c>
      <c r="D236" s="200">
        <v>1.5</v>
      </c>
      <c r="E236" s="198">
        <v>78.458333333333329</v>
      </c>
      <c r="F236" s="198">
        <v>10.291666666666671</v>
      </c>
      <c r="G236" s="198">
        <f t="shared" si="10"/>
        <v>89.291666666666657</v>
      </c>
      <c r="H236" s="198">
        <f t="shared" si="11"/>
        <v>5.8958333333333357</v>
      </c>
      <c r="I236" s="15">
        <v>133000</v>
      </c>
      <c r="J236" s="15">
        <f t="shared" si="9"/>
        <v>132756.9695208341</v>
      </c>
      <c r="K236" s="15">
        <v>49802.987999999998</v>
      </c>
      <c r="L236" s="15"/>
      <c r="M236" s="15">
        <v>58070305</v>
      </c>
      <c r="N236" s="219">
        <f t="shared" si="14"/>
        <v>58070.305</v>
      </c>
      <c r="Q236" s="210"/>
      <c r="R236" s="210">
        <v>0.99817270316416606</v>
      </c>
      <c r="V236" s="15">
        <v>34146</v>
      </c>
    </row>
    <row r="237" spans="1:23" x14ac:dyDescent="0.25">
      <c r="A237" s="35">
        <v>2012</v>
      </c>
      <c r="B237" s="35">
        <v>5</v>
      </c>
      <c r="C237" s="200">
        <v>183.125</v>
      </c>
      <c r="D237" s="200">
        <v>0</v>
      </c>
      <c r="E237" s="198">
        <v>145.54166666666666</v>
      </c>
      <c r="F237" s="198">
        <v>0</v>
      </c>
      <c r="G237" s="198">
        <f t="shared" si="10"/>
        <v>164.33333333333331</v>
      </c>
      <c r="H237" s="198">
        <f t="shared" si="11"/>
        <v>0</v>
      </c>
      <c r="I237" s="15">
        <v>141000</v>
      </c>
      <c r="J237" s="15">
        <f t="shared" si="9"/>
        <v>141000</v>
      </c>
      <c r="K237" s="15">
        <v>60428.748</v>
      </c>
      <c r="L237" s="15"/>
      <c r="M237" s="15">
        <v>54407696</v>
      </c>
      <c r="N237" s="219">
        <f t="shared" si="14"/>
        <v>54407.696000000004</v>
      </c>
      <c r="Q237" s="210"/>
      <c r="R237" s="210">
        <v>1</v>
      </c>
      <c r="V237" s="15">
        <v>34100</v>
      </c>
    </row>
    <row r="238" spans="1:23" x14ac:dyDescent="0.25">
      <c r="A238" s="35">
        <v>2012</v>
      </c>
      <c r="B238" s="35">
        <v>6</v>
      </c>
      <c r="C238" s="200">
        <v>267.16666666666663</v>
      </c>
      <c r="D238" s="200">
        <v>0</v>
      </c>
      <c r="E238" s="198">
        <v>186.625</v>
      </c>
      <c r="F238" s="198">
        <v>0</v>
      </c>
      <c r="G238" s="198">
        <f t="shared" si="10"/>
        <v>226.89583333333331</v>
      </c>
      <c r="H238" s="198">
        <f t="shared" si="11"/>
        <v>0</v>
      </c>
      <c r="I238" s="15">
        <v>140000</v>
      </c>
      <c r="J238" s="15">
        <f t="shared" si="9"/>
        <v>140000</v>
      </c>
      <c r="K238" s="15">
        <v>65560.551000000007</v>
      </c>
      <c r="L238" s="15"/>
      <c r="M238" s="15">
        <v>64715267</v>
      </c>
      <c r="N238" s="219">
        <f t="shared" si="14"/>
        <v>64715.267</v>
      </c>
      <c r="Q238" s="210"/>
      <c r="R238" s="210">
        <v>1</v>
      </c>
      <c r="V238" s="15">
        <v>34113</v>
      </c>
    </row>
    <row r="239" spans="1:23" x14ac:dyDescent="0.25">
      <c r="A239" s="35">
        <v>2012</v>
      </c>
      <c r="B239" s="35">
        <v>7</v>
      </c>
      <c r="C239" s="200">
        <v>327.62499999999994</v>
      </c>
      <c r="D239" s="200">
        <v>0</v>
      </c>
      <c r="E239" s="198">
        <v>274.62500000000006</v>
      </c>
      <c r="F239" s="198">
        <v>0</v>
      </c>
      <c r="G239" s="198">
        <f t="shared" si="10"/>
        <v>301.125</v>
      </c>
      <c r="H239" s="198">
        <f t="shared" si="11"/>
        <v>0</v>
      </c>
      <c r="I239" s="15">
        <v>146000</v>
      </c>
      <c r="J239" s="15">
        <f t="shared" si="9"/>
        <v>145546.34653734288</v>
      </c>
      <c r="K239" s="15">
        <v>64450.713000000003</v>
      </c>
      <c r="L239" s="15"/>
      <c r="M239" s="15">
        <v>65970213</v>
      </c>
      <c r="N239" s="219">
        <f t="shared" si="14"/>
        <v>65970.213000000003</v>
      </c>
      <c r="Q239" s="210"/>
      <c r="R239" s="210">
        <v>0.99689278450234853</v>
      </c>
      <c r="V239" s="15">
        <v>34108</v>
      </c>
    </row>
    <row r="240" spans="1:23" x14ac:dyDescent="0.25">
      <c r="A240" s="35">
        <v>2012</v>
      </c>
      <c r="B240" s="35">
        <v>8</v>
      </c>
      <c r="C240" s="200">
        <v>327.58333333333331</v>
      </c>
      <c r="D240" s="200">
        <v>0</v>
      </c>
      <c r="E240" s="198">
        <v>222.24999999999997</v>
      </c>
      <c r="F240" s="198">
        <v>0</v>
      </c>
      <c r="G240" s="198">
        <f t="shared" si="10"/>
        <v>274.91666666666663</v>
      </c>
      <c r="H240" s="198">
        <f t="shared" si="11"/>
        <v>0</v>
      </c>
      <c r="I240" s="15">
        <v>149000</v>
      </c>
      <c r="J240" s="15">
        <f t="shared" si="9"/>
        <v>145811.92799132768</v>
      </c>
      <c r="K240" s="15">
        <v>63340.875</v>
      </c>
      <c r="L240" s="15"/>
      <c r="M240" s="15">
        <v>68440820</v>
      </c>
      <c r="N240" s="219">
        <f t="shared" si="14"/>
        <v>68440.820000000007</v>
      </c>
      <c r="Q240" s="210"/>
      <c r="R240" s="210">
        <v>0.97860354356595758</v>
      </c>
      <c r="V240" s="15">
        <v>34112</v>
      </c>
    </row>
    <row r="241" spans="1:22" x14ac:dyDescent="0.25">
      <c r="A241" s="35">
        <v>2012</v>
      </c>
      <c r="B241" s="35">
        <v>9</v>
      </c>
      <c r="C241" s="200">
        <v>284.45833333333331</v>
      </c>
      <c r="D241" s="200">
        <v>0</v>
      </c>
      <c r="E241" s="198">
        <v>199.41666666666666</v>
      </c>
      <c r="F241" s="198">
        <v>0</v>
      </c>
      <c r="G241" s="198">
        <f t="shared" si="10"/>
        <v>241.9375</v>
      </c>
      <c r="H241" s="198">
        <f t="shared" si="11"/>
        <v>0</v>
      </c>
      <c r="I241" s="15">
        <v>145000</v>
      </c>
      <c r="J241" s="15">
        <f t="shared" ref="J241:J248" si="15">I241*R241</f>
        <v>139404.68535286211</v>
      </c>
      <c r="K241" s="15">
        <v>56460.673000000003</v>
      </c>
      <c r="L241" s="15"/>
      <c r="M241" s="15">
        <v>68761883</v>
      </c>
      <c r="N241" s="219">
        <f t="shared" si="14"/>
        <v>68761.883000000002</v>
      </c>
      <c r="Q241" s="210"/>
      <c r="R241" s="210">
        <v>0.96141162312318706</v>
      </c>
      <c r="V241" s="15">
        <v>34068</v>
      </c>
    </row>
    <row r="242" spans="1:22" x14ac:dyDescent="0.25">
      <c r="A242" s="35">
        <v>2012</v>
      </c>
      <c r="B242" s="35">
        <v>10</v>
      </c>
      <c r="C242" s="200">
        <v>229.95833333333329</v>
      </c>
      <c r="D242" s="200">
        <v>10.791666666666671</v>
      </c>
      <c r="E242" s="198">
        <v>117.45833333333333</v>
      </c>
      <c r="F242" s="198">
        <v>29.708333333333329</v>
      </c>
      <c r="G242" s="198">
        <f t="shared" si="10"/>
        <v>173.70833333333331</v>
      </c>
      <c r="H242" s="198">
        <f t="shared" si="11"/>
        <v>20.25</v>
      </c>
      <c r="I242" s="15">
        <v>139000</v>
      </c>
      <c r="J242" s="15">
        <f t="shared" si="15"/>
        <v>131222.9623788592</v>
      </c>
      <c r="K242" s="15">
        <v>58160.098000000005</v>
      </c>
      <c r="L242" s="15"/>
      <c r="M242" s="15">
        <v>58391178</v>
      </c>
      <c r="N242" s="219">
        <f t="shared" si="14"/>
        <v>58391.178</v>
      </c>
      <c r="Q242" s="210"/>
      <c r="R242" s="210">
        <v>0.94405008905654109</v>
      </c>
      <c r="V242" s="15">
        <v>34043</v>
      </c>
    </row>
    <row r="243" spans="1:22" x14ac:dyDescent="0.25">
      <c r="A243" s="35">
        <v>2012</v>
      </c>
      <c r="B243" s="35">
        <v>11</v>
      </c>
      <c r="C243" s="200">
        <v>56.208333333333329</v>
      </c>
      <c r="D243" s="200">
        <v>16.458333333333329</v>
      </c>
      <c r="E243" s="198">
        <v>12.916666666666666</v>
      </c>
      <c r="F243" s="198">
        <v>148.04166666666669</v>
      </c>
      <c r="G243" s="198">
        <f t="shared" si="10"/>
        <v>34.5625</v>
      </c>
      <c r="H243" s="198">
        <f t="shared" si="11"/>
        <v>82.25</v>
      </c>
      <c r="I243" s="15">
        <v>98000</v>
      </c>
      <c r="J243" s="15">
        <f t="shared" si="15"/>
        <v>93640.343490612315</v>
      </c>
      <c r="K243" s="15">
        <v>44347.031000000003</v>
      </c>
      <c r="L243" s="15"/>
      <c r="M243" s="15">
        <v>56755782</v>
      </c>
      <c r="N243" s="219">
        <f t="shared" si="14"/>
        <v>56755.781999999999</v>
      </c>
      <c r="Q243" s="210"/>
      <c r="R243" s="210">
        <v>0.95551370908788069</v>
      </c>
      <c r="V243" s="15">
        <v>34161</v>
      </c>
    </row>
    <row r="244" spans="1:22" x14ac:dyDescent="0.25">
      <c r="A244" s="35">
        <v>2012</v>
      </c>
      <c r="B244" s="35">
        <v>12</v>
      </c>
      <c r="C244" s="200">
        <v>77.291666666666671</v>
      </c>
      <c r="D244" s="200">
        <v>35.083333333333336</v>
      </c>
      <c r="E244" s="198">
        <v>14.958333333333332</v>
      </c>
      <c r="F244" s="198">
        <v>147.54166666666666</v>
      </c>
      <c r="G244" s="198">
        <f t="shared" si="10"/>
        <v>46.125</v>
      </c>
      <c r="H244" s="198">
        <f t="shared" si="11"/>
        <v>91.3125</v>
      </c>
      <c r="I244" s="15">
        <v>106000</v>
      </c>
      <c r="J244" s="15">
        <f t="shared" si="15"/>
        <v>94788.765937894845</v>
      </c>
      <c r="K244" s="15">
        <v>49048.379000000001</v>
      </c>
      <c r="L244" s="219">
        <f>SUM(K233:K244)</f>
        <v>672847.78300000005</v>
      </c>
      <c r="M244" s="15">
        <v>48692133</v>
      </c>
      <c r="N244" s="219">
        <f t="shared" si="14"/>
        <v>48692.133000000002</v>
      </c>
      <c r="Q244" s="210"/>
      <c r="R244" s="210">
        <v>0.8942336409235363</v>
      </c>
      <c r="V244" s="15">
        <v>34194</v>
      </c>
    </row>
    <row r="245" spans="1:22" x14ac:dyDescent="0.25">
      <c r="A245" s="35">
        <v>2013</v>
      </c>
      <c r="B245" s="35">
        <v>1</v>
      </c>
      <c r="C245" s="200">
        <v>68.916666666666671</v>
      </c>
      <c r="D245" s="200">
        <v>4.6249999999999929</v>
      </c>
      <c r="E245" s="198">
        <v>20.458333333333332</v>
      </c>
      <c r="F245" s="198">
        <v>110.58333333333334</v>
      </c>
      <c r="G245" s="198">
        <f t="shared" si="10"/>
        <v>44.6875</v>
      </c>
      <c r="H245" s="198">
        <f t="shared" si="11"/>
        <v>57.604166666666671</v>
      </c>
      <c r="I245" s="15">
        <v>105000</v>
      </c>
      <c r="J245" s="15">
        <f t="shared" si="15"/>
        <v>97043.864370290627</v>
      </c>
      <c r="K245" s="15">
        <v>54335.695</v>
      </c>
      <c r="L245" s="229">
        <f>+L244/L232-1</f>
        <v>-9.5868222681081749E-2</v>
      </c>
      <c r="M245" s="15">
        <v>51605491</v>
      </c>
      <c r="N245" s="219">
        <f t="shared" si="14"/>
        <v>51605.491000000002</v>
      </c>
      <c r="Q245" s="210"/>
      <c r="R245" s="210">
        <v>0.92422727971705365</v>
      </c>
      <c r="V245" s="15">
        <v>34186</v>
      </c>
    </row>
    <row r="246" spans="1:22" x14ac:dyDescent="0.25">
      <c r="A246" s="35">
        <v>2013</v>
      </c>
      <c r="B246" s="35">
        <v>2</v>
      </c>
      <c r="C246" s="200">
        <v>50</v>
      </c>
      <c r="D246" s="200">
        <v>44.16666666666665</v>
      </c>
      <c r="E246" s="198">
        <v>19.375</v>
      </c>
      <c r="F246" s="198">
        <v>157.5</v>
      </c>
      <c r="G246" s="198">
        <f t="shared" si="10"/>
        <v>34.6875</v>
      </c>
      <c r="H246" s="198">
        <f t="shared" si="11"/>
        <v>100.83333333333333</v>
      </c>
      <c r="I246" s="15">
        <v>133000</v>
      </c>
      <c r="J246" s="15">
        <f t="shared" si="15"/>
        <v>105001.42137062918</v>
      </c>
      <c r="K246" s="15">
        <v>51622.79</v>
      </c>
      <c r="L246" s="15"/>
      <c r="M246" s="15">
        <v>50580673</v>
      </c>
      <c r="N246" s="219">
        <f t="shared" si="14"/>
        <v>50580.673000000003</v>
      </c>
      <c r="Q246" s="210"/>
      <c r="R246" s="210">
        <v>0.78948437120773818</v>
      </c>
      <c r="V246" s="15">
        <v>34214</v>
      </c>
    </row>
    <row r="247" spans="1:22" x14ac:dyDescent="0.25">
      <c r="A247" s="35">
        <v>2013</v>
      </c>
      <c r="B247" s="35">
        <v>3</v>
      </c>
      <c r="C247" s="200">
        <v>31.166666666666664</v>
      </c>
      <c r="D247" s="200">
        <v>96.916666666666671</v>
      </c>
      <c r="E247" s="198">
        <v>16.666666666666664</v>
      </c>
      <c r="F247" s="198">
        <v>244.41666666666666</v>
      </c>
      <c r="G247" s="198">
        <f t="shared" si="10"/>
        <v>23.916666666666664</v>
      </c>
      <c r="H247" s="198">
        <f t="shared" si="11"/>
        <v>170.66666666666666</v>
      </c>
      <c r="I247" s="15">
        <v>143000</v>
      </c>
      <c r="J247" s="15">
        <f t="shared" si="15"/>
        <v>143000</v>
      </c>
      <c r="K247" s="15">
        <v>57755.123</v>
      </c>
      <c r="L247" s="15"/>
      <c r="M247" s="15">
        <v>50332517</v>
      </c>
      <c r="N247" s="219">
        <f t="shared" si="14"/>
        <v>50332.517</v>
      </c>
      <c r="Q247" s="210"/>
      <c r="R247" s="210">
        <v>1</v>
      </c>
      <c r="V247" s="15">
        <v>34240</v>
      </c>
    </row>
    <row r="248" spans="1:22" x14ac:dyDescent="0.25">
      <c r="A248" s="35">
        <v>2013</v>
      </c>
      <c r="B248" s="35">
        <v>4</v>
      </c>
      <c r="C248" s="200">
        <v>138.91666666666669</v>
      </c>
      <c r="D248" s="200">
        <v>0</v>
      </c>
      <c r="E248" s="198">
        <v>69.374999999999986</v>
      </c>
      <c r="F248" s="198">
        <v>7.9583333333333357</v>
      </c>
      <c r="G248" s="198">
        <f t="shared" si="10"/>
        <v>104.14583333333334</v>
      </c>
      <c r="H248" s="198">
        <f t="shared" si="11"/>
        <v>3.9791666666666679</v>
      </c>
      <c r="I248" s="15">
        <v>135000</v>
      </c>
      <c r="J248" s="15">
        <f t="shared" si="15"/>
        <v>134160.30408268023</v>
      </c>
      <c r="K248" s="15">
        <v>59614.332000000002</v>
      </c>
      <c r="L248" s="15"/>
      <c r="M248" s="15">
        <v>52364630</v>
      </c>
      <c r="N248" s="219">
        <f t="shared" si="14"/>
        <v>52364.63</v>
      </c>
      <c r="Q248" s="210"/>
      <c r="R248" s="210">
        <v>0.99378003024207584</v>
      </c>
      <c r="V248" s="15">
        <v>34283</v>
      </c>
    </row>
    <row r="249" spans="1:22" x14ac:dyDescent="0.25">
      <c r="A249" s="35">
        <v>2013</v>
      </c>
      <c r="B249" s="35">
        <v>5</v>
      </c>
      <c r="C249" s="200">
        <v>146.875</v>
      </c>
      <c r="D249" s="200">
        <v>0</v>
      </c>
      <c r="E249" s="198">
        <v>114.04166666666666</v>
      </c>
      <c r="F249" s="198">
        <v>0.7083333333333286</v>
      </c>
      <c r="G249" s="198">
        <f t="shared" si="10"/>
        <v>130.45833333333331</v>
      </c>
      <c r="H249" s="198">
        <f t="shared" si="11"/>
        <v>0.3541666666666643</v>
      </c>
      <c r="I249" s="15">
        <v>132000</v>
      </c>
      <c r="J249" s="15">
        <f>I249*R249</f>
        <v>131592.56249649765</v>
      </c>
      <c r="K249" s="15">
        <v>63937.915999999997</v>
      </c>
      <c r="M249" s="15">
        <v>58766572</v>
      </c>
      <c r="N249" s="219">
        <f t="shared" si="14"/>
        <v>58766.572</v>
      </c>
      <c r="Q249" s="210"/>
      <c r="R249" s="210">
        <v>0.99691335224619437</v>
      </c>
      <c r="V249" s="15">
        <v>34312</v>
      </c>
    </row>
    <row r="250" spans="1:22" x14ac:dyDescent="0.25">
      <c r="A250" s="35">
        <v>2013</v>
      </c>
      <c r="B250" s="35">
        <v>6</v>
      </c>
      <c r="C250" s="94">
        <v>250.83333333333334</v>
      </c>
      <c r="D250" s="94">
        <v>0</v>
      </c>
      <c r="E250" s="94">
        <v>229.45833333333334</v>
      </c>
      <c r="F250" s="94">
        <v>0</v>
      </c>
      <c r="G250" s="198">
        <f t="shared" si="10"/>
        <v>240.14583333333334</v>
      </c>
      <c r="H250" s="198">
        <f t="shared" si="11"/>
        <v>0</v>
      </c>
      <c r="I250" s="15">
        <v>148000</v>
      </c>
      <c r="J250" s="15">
        <f t="shared" ref="J250:J261" si="16">I250*R250</f>
        <v>148000</v>
      </c>
      <c r="K250" s="15">
        <v>68261.5</v>
      </c>
      <c r="M250" s="15">
        <v>63748508</v>
      </c>
      <c r="N250" s="219">
        <f t="shared" si="14"/>
        <v>63748.508000000002</v>
      </c>
      <c r="R250" s="210">
        <v>1</v>
      </c>
      <c r="V250" s="15">
        <v>34279</v>
      </c>
    </row>
    <row r="251" spans="1:22" x14ac:dyDescent="0.25">
      <c r="A251" s="35">
        <v>2013</v>
      </c>
      <c r="B251" s="35">
        <v>7</v>
      </c>
      <c r="C251" s="94">
        <v>338.45833333333331</v>
      </c>
      <c r="D251" s="94">
        <v>0</v>
      </c>
      <c r="E251" s="94">
        <v>241.41666666666669</v>
      </c>
      <c r="F251" s="94">
        <v>0</v>
      </c>
      <c r="G251" s="94">
        <f t="shared" si="10"/>
        <v>289.9375</v>
      </c>
      <c r="H251" s="94">
        <f t="shared" si="11"/>
        <v>0</v>
      </c>
      <c r="I251" s="15">
        <v>145000</v>
      </c>
      <c r="J251" s="15">
        <f t="shared" si="16"/>
        <v>134386.02301392343</v>
      </c>
      <c r="K251" s="15">
        <v>68111</v>
      </c>
      <c r="M251" s="15">
        <v>63836114</v>
      </c>
      <c r="N251" s="219">
        <f t="shared" si="14"/>
        <v>63836.114000000001</v>
      </c>
      <c r="R251" s="210">
        <v>0.9268001587167134</v>
      </c>
      <c r="V251" s="15">
        <v>34253</v>
      </c>
    </row>
    <row r="252" spans="1:22" x14ac:dyDescent="0.25">
      <c r="A252" s="35">
        <v>2013</v>
      </c>
      <c r="B252" s="35">
        <v>8</v>
      </c>
      <c r="C252" s="94">
        <v>393.66666666666663</v>
      </c>
      <c r="D252" s="94">
        <v>0</v>
      </c>
      <c r="E252" s="94">
        <v>293.875</v>
      </c>
      <c r="F252" s="94">
        <v>0</v>
      </c>
      <c r="G252" s="94">
        <f t="shared" si="10"/>
        <v>343.77083333333331</v>
      </c>
      <c r="H252" s="94">
        <f t="shared" si="11"/>
        <v>0</v>
      </c>
      <c r="I252" s="15">
        <v>151000</v>
      </c>
      <c r="J252" s="15">
        <f t="shared" si="16"/>
        <v>151000</v>
      </c>
      <c r="K252" s="15">
        <v>75975</v>
      </c>
      <c r="M252" s="15">
        <v>67739403</v>
      </c>
      <c r="N252" s="219">
        <f t="shared" si="14"/>
        <v>67739.403000000006</v>
      </c>
      <c r="R252" s="210">
        <v>1</v>
      </c>
      <c r="V252" s="15">
        <v>34333</v>
      </c>
    </row>
    <row r="253" spans="1:22" x14ac:dyDescent="0.25">
      <c r="A253" s="35">
        <v>2013</v>
      </c>
      <c r="B253" s="35">
        <v>9</v>
      </c>
      <c r="C253" s="94">
        <v>286.25</v>
      </c>
      <c r="D253" s="94">
        <v>0</v>
      </c>
      <c r="E253" s="94">
        <v>215.83333333333329</v>
      </c>
      <c r="F253" s="94">
        <v>0</v>
      </c>
      <c r="G253" s="94">
        <f t="shared" si="10"/>
        <v>251.04166666666663</v>
      </c>
      <c r="H253" s="94">
        <f t="shared" si="11"/>
        <v>0</v>
      </c>
      <c r="I253" s="15">
        <v>145000</v>
      </c>
      <c r="J253" s="15">
        <f t="shared" si="16"/>
        <v>131558.3108361513</v>
      </c>
      <c r="K253" s="15">
        <v>66028</v>
      </c>
      <c r="M253" s="15">
        <v>70086833</v>
      </c>
      <c r="N253" s="219">
        <f t="shared" si="14"/>
        <v>70086.832999999999</v>
      </c>
      <c r="R253" s="210">
        <v>0.90729869542173303</v>
      </c>
      <c r="V253" s="15">
        <v>34308</v>
      </c>
    </row>
    <row r="254" spans="1:22" x14ac:dyDescent="0.25">
      <c r="A254" s="35">
        <v>2013</v>
      </c>
      <c r="B254" s="35">
        <v>10</v>
      </c>
      <c r="C254" s="94">
        <v>261.66666666666663</v>
      </c>
      <c r="D254" s="94">
        <v>0</v>
      </c>
      <c r="E254" s="94">
        <v>117.54166666666667</v>
      </c>
      <c r="F254" s="94">
        <v>4.0416666666666643</v>
      </c>
      <c r="G254" s="94">
        <f t="shared" si="10"/>
        <v>189.60416666666666</v>
      </c>
      <c r="H254" s="94">
        <f t="shared" si="11"/>
        <v>2.0208333333333321</v>
      </c>
      <c r="I254" s="15">
        <v>142000</v>
      </c>
      <c r="J254" s="15">
        <f t="shared" si="16"/>
        <v>138364.19479761881</v>
      </c>
      <c r="K254" s="15">
        <v>67581</v>
      </c>
      <c r="M254" s="15">
        <v>60872974</v>
      </c>
      <c r="N254" s="219">
        <f t="shared" si="14"/>
        <v>60872.974000000002</v>
      </c>
      <c r="R254" s="210">
        <v>0.9743957380114</v>
      </c>
      <c r="V254" s="15">
        <v>34298</v>
      </c>
    </row>
    <row r="255" spans="1:22" x14ac:dyDescent="0.25">
      <c r="A255" s="35">
        <v>2013</v>
      </c>
      <c r="B255" s="35">
        <v>11</v>
      </c>
      <c r="C255" s="94">
        <v>158.37499999999997</v>
      </c>
      <c r="D255" s="94">
        <v>2.3333333333333357</v>
      </c>
      <c r="E255" s="94">
        <v>39.75</v>
      </c>
      <c r="F255" s="94">
        <v>33</v>
      </c>
      <c r="G255" s="94">
        <f t="shared" si="10"/>
        <v>99.062499999999986</v>
      </c>
      <c r="H255" s="94">
        <f t="shared" si="11"/>
        <v>17.666666666666668</v>
      </c>
      <c r="I255" s="15">
        <v>124000</v>
      </c>
      <c r="J255" s="15">
        <f t="shared" si="16"/>
        <v>123427.83031745943</v>
      </c>
      <c r="K255" s="15">
        <v>56400</v>
      </c>
      <c r="M255" s="15">
        <v>59495369</v>
      </c>
      <c r="N255" s="219">
        <f t="shared" si="14"/>
        <v>59495.368999999999</v>
      </c>
      <c r="R255" s="210">
        <v>0.99538572836660832</v>
      </c>
      <c r="V255" s="15">
        <v>34391</v>
      </c>
    </row>
    <row r="256" spans="1:22" x14ac:dyDescent="0.25">
      <c r="A256" s="35">
        <v>2013</v>
      </c>
      <c r="B256" s="35">
        <v>12</v>
      </c>
      <c r="C256" s="94">
        <v>113.45833333333331</v>
      </c>
      <c r="D256" s="94">
        <v>0.375</v>
      </c>
      <c r="E256" s="94">
        <v>35.624999999999993</v>
      </c>
      <c r="F256" s="94">
        <v>96.958333333333343</v>
      </c>
      <c r="G256" s="94">
        <f t="shared" si="10"/>
        <v>74.541666666666657</v>
      </c>
      <c r="H256" s="94">
        <f t="shared" si="11"/>
        <v>48.666666666666671</v>
      </c>
      <c r="I256" s="15">
        <v>114000</v>
      </c>
      <c r="J256" s="15">
        <f t="shared" si="16"/>
        <v>113614.38615963931</v>
      </c>
      <c r="K256" s="15">
        <v>54982</v>
      </c>
      <c r="L256" s="219">
        <f>SUM(K245:K256)</f>
        <v>744604.35600000003</v>
      </c>
      <c r="M256" s="15">
        <v>51898929</v>
      </c>
      <c r="N256" s="219">
        <f t="shared" si="14"/>
        <v>51898.928999999996</v>
      </c>
      <c r="R256" s="210">
        <v>0.99661742245297646</v>
      </c>
      <c r="V256" s="15">
        <v>34401</v>
      </c>
    </row>
    <row r="257" spans="1:22" x14ac:dyDescent="0.25">
      <c r="A257" s="35">
        <v>2014</v>
      </c>
      <c r="B257" s="35">
        <v>1</v>
      </c>
      <c r="C257" s="94">
        <v>42.291666666666671</v>
      </c>
      <c r="D257" s="94">
        <v>101.33333333333336</v>
      </c>
      <c r="E257" s="94">
        <v>5.916666666666667</v>
      </c>
      <c r="F257" s="94">
        <v>331.75000000000006</v>
      </c>
      <c r="G257" s="94">
        <f t="shared" si="10"/>
        <v>24.104166666666668</v>
      </c>
      <c r="H257" s="94">
        <f t="shared" si="11"/>
        <v>216.54166666666671</v>
      </c>
      <c r="I257" s="15">
        <v>145000</v>
      </c>
      <c r="J257" s="15">
        <f t="shared" si="16"/>
        <v>145000</v>
      </c>
      <c r="K257" s="15"/>
      <c r="L257" s="229">
        <f>+L256/L244-1</f>
        <v>0.10664607183524</v>
      </c>
      <c r="M257" s="15">
        <v>56428297</v>
      </c>
      <c r="N257" s="219">
        <f t="shared" si="14"/>
        <v>56428.296999999999</v>
      </c>
      <c r="R257" s="210">
        <v>1</v>
      </c>
      <c r="V257" s="15">
        <v>34433</v>
      </c>
    </row>
    <row r="258" spans="1:22" x14ac:dyDescent="0.25">
      <c r="A258" s="35">
        <v>2014</v>
      </c>
      <c r="B258" s="35">
        <v>2</v>
      </c>
      <c r="C258" s="94">
        <v>79.458333333333314</v>
      </c>
      <c r="D258" s="94">
        <v>16.708333333333329</v>
      </c>
      <c r="E258" s="94">
        <v>16.916666666666668</v>
      </c>
      <c r="F258" s="94">
        <v>152.33333333333334</v>
      </c>
      <c r="G258" s="94">
        <f t="shared" si="10"/>
        <v>48.187499999999993</v>
      </c>
      <c r="H258" s="94">
        <f t="shared" si="11"/>
        <v>84.520833333333343</v>
      </c>
      <c r="I258" s="15">
        <v>110000</v>
      </c>
      <c r="J258" s="15">
        <f t="shared" si="16"/>
        <v>88732.105932877355</v>
      </c>
      <c r="K258" s="15"/>
      <c r="M258" s="15">
        <v>54361032</v>
      </c>
      <c r="N258" s="219">
        <f t="shared" si="14"/>
        <v>54361.031999999999</v>
      </c>
      <c r="R258" s="210">
        <v>0.80665550848070322</v>
      </c>
      <c r="V258" s="15">
        <v>34490</v>
      </c>
    </row>
    <row r="259" spans="1:22" x14ac:dyDescent="0.25">
      <c r="A259" s="35">
        <v>2014</v>
      </c>
      <c r="B259" s="35">
        <v>3</v>
      </c>
      <c r="C259" s="94">
        <v>75.750000000000014</v>
      </c>
      <c r="D259" s="94">
        <v>8.8333333333333357</v>
      </c>
      <c r="E259" s="94">
        <v>21.75</v>
      </c>
      <c r="F259" s="94">
        <v>108.58333333333334</v>
      </c>
      <c r="G259" s="94">
        <f t="shared" si="10"/>
        <v>48.750000000000007</v>
      </c>
      <c r="H259" s="94">
        <f t="shared" si="11"/>
        <v>58.708333333333343</v>
      </c>
      <c r="I259" s="15">
        <v>108000</v>
      </c>
      <c r="J259" s="15">
        <f t="shared" si="16"/>
        <v>102107.19696257642</v>
      </c>
      <c r="K259" s="15"/>
      <c r="M259" s="15">
        <v>48893521</v>
      </c>
      <c r="N259" s="219">
        <f t="shared" si="14"/>
        <v>48893.521000000001</v>
      </c>
      <c r="R259" s="210">
        <v>0.94543700891274463</v>
      </c>
      <c r="V259" s="15">
        <v>34508</v>
      </c>
    </row>
    <row r="260" spans="1:22" x14ac:dyDescent="0.25">
      <c r="A260" s="35">
        <v>2014</v>
      </c>
      <c r="B260" s="35">
        <v>4</v>
      </c>
      <c r="C260" s="94">
        <v>154.45833333333334</v>
      </c>
      <c r="D260" s="94">
        <v>0</v>
      </c>
      <c r="E260" s="94">
        <v>73.708333333333343</v>
      </c>
      <c r="F260" s="94">
        <v>15.374999999999993</v>
      </c>
      <c r="G260" s="94">
        <f t="shared" si="10"/>
        <v>114.08333333333334</v>
      </c>
      <c r="H260" s="94">
        <f t="shared" si="11"/>
        <v>7.6874999999999964</v>
      </c>
      <c r="I260" s="15">
        <v>136000</v>
      </c>
      <c r="J260" s="15">
        <f t="shared" si="16"/>
        <v>134405.37491167305</v>
      </c>
      <c r="K260" s="15"/>
      <c r="M260" s="15">
        <v>50240422</v>
      </c>
      <c r="N260" s="219">
        <f t="shared" si="14"/>
        <v>50240.421999999999</v>
      </c>
      <c r="R260" s="210">
        <v>0.9882748155270078</v>
      </c>
      <c r="V260" s="15">
        <v>34495</v>
      </c>
    </row>
    <row r="261" spans="1:22" x14ac:dyDescent="0.25">
      <c r="A261" s="35">
        <v>2014</v>
      </c>
      <c r="B261" s="35">
        <v>5</v>
      </c>
      <c r="C261" s="94">
        <v>236.875</v>
      </c>
      <c r="D261" s="94">
        <v>0</v>
      </c>
      <c r="E261" s="94">
        <v>149.91666666666666</v>
      </c>
      <c r="F261" s="94">
        <v>8.3333333333328596E-2</v>
      </c>
      <c r="G261" s="94">
        <f t="shared" si="10"/>
        <v>193.39583333333331</v>
      </c>
      <c r="H261" s="94">
        <f t="shared" si="11"/>
        <v>4.1666666666664298E-2</v>
      </c>
      <c r="I261" s="15">
        <v>136000</v>
      </c>
      <c r="J261" s="15">
        <f t="shared" si="16"/>
        <v>136000</v>
      </c>
      <c r="K261" s="15"/>
      <c r="M261" s="15">
        <v>58499359</v>
      </c>
      <c r="N261" s="219">
        <f t="shared" si="14"/>
        <v>58499.358999999997</v>
      </c>
      <c r="R261" s="210">
        <v>1</v>
      </c>
      <c r="V261" s="15">
        <v>34559</v>
      </c>
    </row>
    <row r="262" spans="1:22" s="199" customFormat="1" ht="13.8" thickBot="1" x14ac:dyDescent="0.3">
      <c r="A262" s="177">
        <v>2014</v>
      </c>
      <c r="B262" s="177">
        <v>6</v>
      </c>
      <c r="C262" s="201">
        <v>245.45833333333337</v>
      </c>
      <c r="D262" s="201">
        <v>0</v>
      </c>
      <c r="E262" s="201">
        <v>199.95833333333334</v>
      </c>
      <c r="F262" s="201">
        <v>0</v>
      </c>
      <c r="G262" s="201">
        <f t="shared" ref="G262:G325" si="17">AVERAGE(C262,E262)</f>
        <v>222.70833333333337</v>
      </c>
      <c r="H262" s="201">
        <f t="shared" ref="H262:H325" si="18">AVERAGE(D262,F262)</f>
        <v>0</v>
      </c>
      <c r="I262" s="337"/>
      <c r="J262" s="337"/>
      <c r="N262" s="338"/>
      <c r="P262" s="199" t="s">
        <v>220</v>
      </c>
    </row>
    <row r="263" spans="1:22" s="335" customFormat="1" x14ac:dyDescent="0.25">
      <c r="A263" s="261">
        <v>2014</v>
      </c>
      <c r="B263" s="261">
        <v>7</v>
      </c>
      <c r="C263" s="133">
        <v>323.55624999999992</v>
      </c>
      <c r="D263" s="133">
        <v>0</v>
      </c>
      <c r="E263" s="133">
        <v>261.35624999999999</v>
      </c>
      <c r="F263" s="133">
        <v>0</v>
      </c>
      <c r="G263" s="133">
        <f t="shared" si="17"/>
        <v>292.45624999999995</v>
      </c>
      <c r="H263" s="133">
        <f t="shared" si="18"/>
        <v>0</v>
      </c>
      <c r="N263" s="336"/>
      <c r="P263" s="215" t="s">
        <v>116</v>
      </c>
    </row>
    <row r="264" spans="1:22" x14ac:dyDescent="0.25">
      <c r="A264" s="113">
        <v>2014</v>
      </c>
      <c r="B264" s="113">
        <v>8</v>
      </c>
      <c r="C264" s="203">
        <v>329.31458333333342</v>
      </c>
      <c r="D264" s="203">
        <v>0</v>
      </c>
      <c r="E264" s="203">
        <v>267.25416666666666</v>
      </c>
      <c r="F264" s="203">
        <v>0</v>
      </c>
      <c r="G264" s="203">
        <f t="shared" si="17"/>
        <v>298.28437500000007</v>
      </c>
      <c r="H264" s="203">
        <f t="shared" si="18"/>
        <v>0</v>
      </c>
      <c r="N264" s="219"/>
      <c r="P264" s="179" t="s">
        <v>264</v>
      </c>
    </row>
    <row r="265" spans="1:22" x14ac:dyDescent="0.25">
      <c r="A265" s="113">
        <v>2014</v>
      </c>
      <c r="B265" s="113">
        <v>9</v>
      </c>
      <c r="C265" s="203">
        <v>283.02499999999998</v>
      </c>
      <c r="D265" s="203">
        <v>0</v>
      </c>
      <c r="E265" s="203">
        <v>215.9708333333333</v>
      </c>
      <c r="F265" s="203">
        <v>0</v>
      </c>
      <c r="G265" s="203">
        <f t="shared" si="17"/>
        <v>249.49791666666664</v>
      </c>
      <c r="H265" s="203">
        <f t="shared" si="18"/>
        <v>0</v>
      </c>
      <c r="N265" s="219"/>
      <c r="P265" s="179" t="s">
        <v>265</v>
      </c>
    </row>
    <row r="266" spans="1:22" x14ac:dyDescent="0.25">
      <c r="A266" s="113">
        <v>2014</v>
      </c>
      <c r="B266" s="113">
        <v>10</v>
      </c>
      <c r="C266" s="203">
        <v>215.30901389759143</v>
      </c>
      <c r="D266" s="203">
        <v>1.9937500000000004</v>
      </c>
      <c r="E266" s="203">
        <v>125.80833333333335</v>
      </c>
      <c r="F266" s="203">
        <v>11.089583333333335</v>
      </c>
      <c r="G266" s="203">
        <f t="shared" si="17"/>
        <v>170.5586736154624</v>
      </c>
      <c r="H266" s="203">
        <f t="shared" si="18"/>
        <v>6.5416666666666679</v>
      </c>
      <c r="N266" s="219"/>
    </row>
    <row r="267" spans="1:22" x14ac:dyDescent="0.25">
      <c r="A267" s="113">
        <v>2014</v>
      </c>
      <c r="B267" s="113">
        <v>11</v>
      </c>
      <c r="C267" s="203">
        <v>91.87708333333336</v>
      </c>
      <c r="D267" s="203">
        <v>13.252083333333335</v>
      </c>
      <c r="E267" s="203">
        <v>34.262499999999996</v>
      </c>
      <c r="F267" s="203">
        <v>77.193749999999994</v>
      </c>
      <c r="G267" s="203">
        <f t="shared" si="17"/>
        <v>63.069791666666674</v>
      </c>
      <c r="H267" s="203">
        <f t="shared" si="18"/>
        <v>45.222916666666663</v>
      </c>
      <c r="N267" s="219"/>
    </row>
    <row r="268" spans="1:22" x14ac:dyDescent="0.25">
      <c r="A268" s="113">
        <v>2014</v>
      </c>
      <c r="B268" s="113">
        <v>12</v>
      </c>
      <c r="C268" s="203">
        <v>54.066666666666663</v>
      </c>
      <c r="D268" s="203">
        <v>62.360416666666687</v>
      </c>
      <c r="E268" s="203">
        <v>15.222916666666668</v>
      </c>
      <c r="F268" s="203">
        <v>200.30625000000001</v>
      </c>
      <c r="G268" s="203">
        <f t="shared" si="17"/>
        <v>34.644791666666663</v>
      </c>
      <c r="H268" s="203">
        <f t="shared" si="18"/>
        <v>131.33333333333334</v>
      </c>
      <c r="N268" s="219"/>
    </row>
    <row r="269" spans="1:22" x14ac:dyDescent="0.25">
      <c r="A269" s="113">
        <v>2015</v>
      </c>
      <c r="B269" s="113">
        <v>1</v>
      </c>
      <c r="C269" s="203">
        <v>32.691666666666663</v>
      </c>
      <c r="D269" s="203">
        <v>101.75000000000003</v>
      </c>
      <c r="E269" s="203">
        <v>10.333333333333332</v>
      </c>
      <c r="F269" s="203">
        <v>267.89791666666667</v>
      </c>
      <c r="G269" s="203">
        <f t="shared" si="17"/>
        <v>21.512499999999996</v>
      </c>
      <c r="H269" s="203">
        <f t="shared" si="18"/>
        <v>184.82395833333334</v>
      </c>
      <c r="N269" s="219"/>
    </row>
    <row r="270" spans="1:22" x14ac:dyDescent="0.25">
      <c r="A270" s="113">
        <v>2015</v>
      </c>
      <c r="B270" s="113">
        <v>2</v>
      </c>
      <c r="C270" s="203">
        <v>42.229166666666664</v>
      </c>
      <c r="D270" s="203">
        <v>56.333333333333336</v>
      </c>
      <c r="E270" s="203">
        <v>15.070833333333336</v>
      </c>
      <c r="F270" s="203">
        <v>185.27291666666667</v>
      </c>
      <c r="G270" s="203">
        <f t="shared" si="17"/>
        <v>28.65</v>
      </c>
      <c r="H270" s="203">
        <f t="shared" si="18"/>
        <v>120.80312500000001</v>
      </c>
      <c r="N270" s="219"/>
    </row>
    <row r="271" spans="1:22" x14ac:dyDescent="0.25">
      <c r="A271" s="113">
        <v>2015</v>
      </c>
      <c r="B271" s="113">
        <v>3</v>
      </c>
      <c r="C271" s="203">
        <v>71.88958333333332</v>
      </c>
      <c r="D271" s="203">
        <v>28.689583333333339</v>
      </c>
      <c r="E271" s="203">
        <v>30.90208333333333</v>
      </c>
      <c r="F271" s="203">
        <v>103.23749999999998</v>
      </c>
      <c r="G271" s="203">
        <f t="shared" si="17"/>
        <v>51.395833333333329</v>
      </c>
      <c r="H271" s="203">
        <f t="shared" si="18"/>
        <v>65.963541666666657</v>
      </c>
      <c r="N271" s="219"/>
    </row>
    <row r="272" spans="1:22" x14ac:dyDescent="0.25">
      <c r="A272" s="113">
        <v>2015</v>
      </c>
      <c r="B272" s="113">
        <v>4</v>
      </c>
      <c r="C272" s="203">
        <v>118.3729166666667</v>
      </c>
      <c r="D272" s="203">
        <v>3.0166666666666666</v>
      </c>
      <c r="E272" s="203">
        <v>68.355208333333351</v>
      </c>
      <c r="F272" s="203">
        <v>25.583333333333332</v>
      </c>
      <c r="G272" s="203">
        <f t="shared" si="17"/>
        <v>93.364062500000017</v>
      </c>
      <c r="H272" s="203">
        <f t="shared" si="18"/>
        <v>14.299999999999999</v>
      </c>
      <c r="N272" s="219"/>
    </row>
    <row r="273" spans="1:14" x14ac:dyDescent="0.25">
      <c r="A273" s="113">
        <v>2015</v>
      </c>
      <c r="B273" s="113">
        <v>5</v>
      </c>
      <c r="C273" s="203">
        <v>210.15208333333331</v>
      </c>
      <c r="D273" s="203">
        <v>0.13125000000000001</v>
      </c>
      <c r="E273" s="203">
        <v>152.05416666666667</v>
      </c>
      <c r="F273" s="203">
        <v>0.79791666666666605</v>
      </c>
      <c r="G273" s="203">
        <f t="shared" si="17"/>
        <v>181.10312499999998</v>
      </c>
      <c r="H273" s="203">
        <f t="shared" si="18"/>
        <v>0.46458333333333302</v>
      </c>
      <c r="N273" s="219"/>
    </row>
    <row r="274" spans="1:14" x14ac:dyDescent="0.25">
      <c r="A274" s="113">
        <v>2015</v>
      </c>
      <c r="B274" s="113">
        <v>6</v>
      </c>
      <c r="C274" s="203">
        <v>269.92291666666665</v>
      </c>
      <c r="D274" s="203">
        <v>0</v>
      </c>
      <c r="E274" s="203">
        <v>215.41874999999996</v>
      </c>
      <c r="F274" s="203">
        <v>0</v>
      </c>
      <c r="G274" s="203">
        <f t="shared" si="17"/>
        <v>242.67083333333329</v>
      </c>
      <c r="H274" s="203">
        <f t="shared" si="18"/>
        <v>0</v>
      </c>
      <c r="N274" s="219"/>
    </row>
    <row r="275" spans="1:14" x14ac:dyDescent="0.25">
      <c r="A275" s="113">
        <v>2015</v>
      </c>
      <c r="B275" s="113">
        <v>7</v>
      </c>
      <c r="C275" s="203">
        <v>323.55624999999992</v>
      </c>
      <c r="D275" s="203">
        <v>0</v>
      </c>
      <c r="E275" s="203">
        <v>261.35624999999999</v>
      </c>
      <c r="F275" s="203">
        <v>0</v>
      </c>
      <c r="G275" s="203">
        <f t="shared" si="17"/>
        <v>292.45624999999995</v>
      </c>
      <c r="H275" s="203">
        <f t="shared" si="18"/>
        <v>0</v>
      </c>
      <c r="N275" s="219"/>
    </row>
    <row r="276" spans="1:14" x14ac:dyDescent="0.25">
      <c r="A276" s="113">
        <v>2015</v>
      </c>
      <c r="B276" s="113">
        <v>8</v>
      </c>
      <c r="C276" s="203">
        <v>329.31458333333342</v>
      </c>
      <c r="D276" s="203">
        <v>0</v>
      </c>
      <c r="E276" s="203">
        <v>267.25416666666666</v>
      </c>
      <c r="F276" s="203">
        <v>0</v>
      </c>
      <c r="G276" s="203">
        <f t="shared" si="17"/>
        <v>298.28437500000007</v>
      </c>
      <c r="H276" s="203">
        <f t="shared" si="18"/>
        <v>0</v>
      </c>
      <c r="N276" s="219"/>
    </row>
    <row r="277" spans="1:14" x14ac:dyDescent="0.25">
      <c r="A277" s="113">
        <v>2015</v>
      </c>
      <c r="B277" s="113">
        <v>9</v>
      </c>
      <c r="C277" s="203">
        <v>283.02499999999998</v>
      </c>
      <c r="D277" s="203">
        <v>0</v>
      </c>
      <c r="E277" s="203">
        <v>215.9708333333333</v>
      </c>
      <c r="F277" s="203">
        <v>0</v>
      </c>
      <c r="G277" s="203">
        <f t="shared" si="17"/>
        <v>249.49791666666664</v>
      </c>
      <c r="H277" s="203">
        <f t="shared" si="18"/>
        <v>0</v>
      </c>
      <c r="N277" s="219"/>
    </row>
    <row r="278" spans="1:14" x14ac:dyDescent="0.25">
      <c r="A278" s="113">
        <v>2015</v>
      </c>
      <c r="B278" s="113">
        <v>10</v>
      </c>
      <c r="C278" s="203">
        <v>215.30901389759143</v>
      </c>
      <c r="D278" s="203">
        <v>1.9937500000000004</v>
      </c>
      <c r="E278" s="203">
        <v>125.80833333333335</v>
      </c>
      <c r="F278" s="203">
        <v>11.089583333333335</v>
      </c>
      <c r="G278" s="203">
        <f t="shared" si="17"/>
        <v>170.5586736154624</v>
      </c>
      <c r="H278" s="203">
        <f t="shared" si="18"/>
        <v>6.5416666666666679</v>
      </c>
      <c r="N278" s="219"/>
    </row>
    <row r="279" spans="1:14" x14ac:dyDescent="0.25">
      <c r="A279" s="113">
        <v>2015</v>
      </c>
      <c r="B279" s="113">
        <v>11</v>
      </c>
      <c r="C279" s="203">
        <v>91.87708333333336</v>
      </c>
      <c r="D279" s="203">
        <v>13.252083333333335</v>
      </c>
      <c r="E279" s="203">
        <v>34.262499999999996</v>
      </c>
      <c r="F279" s="203">
        <v>77.193749999999994</v>
      </c>
      <c r="G279" s="203">
        <f t="shared" si="17"/>
        <v>63.069791666666674</v>
      </c>
      <c r="H279" s="203">
        <f t="shared" si="18"/>
        <v>45.222916666666663</v>
      </c>
      <c r="N279" s="219"/>
    </row>
    <row r="280" spans="1:14" x14ac:dyDescent="0.25">
      <c r="A280" s="113">
        <v>2015</v>
      </c>
      <c r="B280" s="113">
        <v>12</v>
      </c>
      <c r="C280" s="203">
        <v>54.066666666666663</v>
      </c>
      <c r="D280" s="203">
        <v>62.360416666666687</v>
      </c>
      <c r="E280" s="203">
        <v>15.222916666666668</v>
      </c>
      <c r="F280" s="203">
        <v>200.30625000000001</v>
      </c>
      <c r="G280" s="203">
        <f t="shared" si="17"/>
        <v>34.644791666666663</v>
      </c>
      <c r="H280" s="203">
        <f t="shared" si="18"/>
        <v>131.33333333333334</v>
      </c>
      <c r="N280" s="219"/>
    </row>
    <row r="281" spans="1:14" x14ac:dyDescent="0.25">
      <c r="A281" s="113">
        <v>2016</v>
      </c>
      <c r="B281" s="113">
        <v>1</v>
      </c>
      <c r="C281" s="203">
        <v>32.691666666666663</v>
      </c>
      <c r="D281" s="203">
        <v>101.75000000000003</v>
      </c>
      <c r="E281" s="203">
        <v>10.333333333333332</v>
      </c>
      <c r="F281" s="203">
        <v>267.89791666666667</v>
      </c>
      <c r="G281" s="203">
        <f t="shared" si="17"/>
        <v>21.512499999999996</v>
      </c>
      <c r="H281" s="203">
        <f t="shared" si="18"/>
        <v>184.82395833333334</v>
      </c>
      <c r="N281" s="219"/>
    </row>
    <row r="282" spans="1:14" x14ac:dyDescent="0.25">
      <c r="A282" s="113">
        <v>2016</v>
      </c>
      <c r="B282" s="113">
        <v>2</v>
      </c>
      <c r="C282" s="203">
        <v>42.229166666666664</v>
      </c>
      <c r="D282" s="203">
        <v>56.333333333333336</v>
      </c>
      <c r="E282" s="203">
        <v>15.070833333333336</v>
      </c>
      <c r="F282" s="203">
        <v>185.27291666666667</v>
      </c>
      <c r="G282" s="203">
        <f t="shared" si="17"/>
        <v>28.65</v>
      </c>
      <c r="H282" s="203">
        <f t="shared" si="18"/>
        <v>120.80312500000001</v>
      </c>
      <c r="N282" s="219"/>
    </row>
    <row r="283" spans="1:14" x14ac:dyDescent="0.25">
      <c r="A283" s="113">
        <v>2016</v>
      </c>
      <c r="B283" s="113">
        <v>3</v>
      </c>
      <c r="C283" s="203">
        <v>71.88958333333332</v>
      </c>
      <c r="D283" s="203">
        <v>28.689583333333339</v>
      </c>
      <c r="E283" s="203">
        <v>30.90208333333333</v>
      </c>
      <c r="F283" s="203">
        <v>103.23749999999998</v>
      </c>
      <c r="G283" s="203">
        <f t="shared" si="17"/>
        <v>51.395833333333329</v>
      </c>
      <c r="H283" s="203">
        <f t="shared" si="18"/>
        <v>65.963541666666657</v>
      </c>
      <c r="N283" s="219"/>
    </row>
    <row r="284" spans="1:14" x14ac:dyDescent="0.25">
      <c r="A284" s="113">
        <v>2016</v>
      </c>
      <c r="B284" s="113">
        <v>4</v>
      </c>
      <c r="C284" s="203">
        <v>118.3729166666667</v>
      </c>
      <c r="D284" s="203">
        <v>3.0166666666666666</v>
      </c>
      <c r="E284" s="203">
        <v>68.355208333333351</v>
      </c>
      <c r="F284" s="203">
        <v>25.583333333333332</v>
      </c>
      <c r="G284" s="203">
        <f t="shared" si="17"/>
        <v>93.364062500000017</v>
      </c>
      <c r="H284" s="203">
        <f t="shared" si="18"/>
        <v>14.299999999999999</v>
      </c>
      <c r="N284" s="219"/>
    </row>
    <row r="285" spans="1:14" x14ac:dyDescent="0.25">
      <c r="A285" s="113">
        <v>2016</v>
      </c>
      <c r="B285" s="113">
        <v>5</v>
      </c>
      <c r="C285" s="203">
        <v>210.15208333333331</v>
      </c>
      <c r="D285" s="203">
        <v>0.13125000000000001</v>
      </c>
      <c r="E285" s="203">
        <v>152.05416666666667</v>
      </c>
      <c r="F285" s="203">
        <v>0.79791666666666605</v>
      </c>
      <c r="G285" s="203">
        <f t="shared" si="17"/>
        <v>181.10312499999998</v>
      </c>
      <c r="H285" s="203">
        <f t="shared" si="18"/>
        <v>0.46458333333333302</v>
      </c>
      <c r="N285" s="219"/>
    </row>
    <row r="286" spans="1:14" x14ac:dyDescent="0.25">
      <c r="A286" s="113">
        <v>2016</v>
      </c>
      <c r="B286" s="113">
        <v>6</v>
      </c>
      <c r="C286" s="203">
        <v>269.92291666666665</v>
      </c>
      <c r="D286" s="203">
        <v>0</v>
      </c>
      <c r="E286" s="203">
        <v>215.41874999999996</v>
      </c>
      <c r="F286" s="203">
        <v>0</v>
      </c>
      <c r="G286" s="203">
        <f t="shared" si="17"/>
        <v>242.67083333333329</v>
      </c>
      <c r="H286" s="203">
        <f t="shared" si="18"/>
        <v>0</v>
      </c>
      <c r="N286" s="219"/>
    </row>
    <row r="287" spans="1:14" x14ac:dyDescent="0.25">
      <c r="A287" s="113">
        <v>2016</v>
      </c>
      <c r="B287" s="113">
        <v>7</v>
      </c>
      <c r="C287" s="203">
        <v>323.55624999999992</v>
      </c>
      <c r="D287" s="203">
        <v>0</v>
      </c>
      <c r="E287" s="203">
        <v>261.35624999999999</v>
      </c>
      <c r="F287" s="203">
        <v>0</v>
      </c>
      <c r="G287" s="203">
        <f t="shared" si="17"/>
        <v>292.45624999999995</v>
      </c>
      <c r="H287" s="203">
        <f t="shared" si="18"/>
        <v>0</v>
      </c>
      <c r="N287" s="219"/>
    </row>
    <row r="288" spans="1:14" x14ac:dyDescent="0.25">
      <c r="A288" s="113">
        <v>2016</v>
      </c>
      <c r="B288" s="113">
        <v>8</v>
      </c>
      <c r="C288" s="203">
        <v>329.31458333333342</v>
      </c>
      <c r="D288" s="203">
        <v>0</v>
      </c>
      <c r="E288" s="203">
        <v>267.25416666666666</v>
      </c>
      <c r="F288" s="203">
        <v>0</v>
      </c>
      <c r="G288" s="203">
        <f t="shared" si="17"/>
        <v>298.28437500000007</v>
      </c>
      <c r="H288" s="203">
        <f t="shared" si="18"/>
        <v>0</v>
      </c>
      <c r="N288" s="219"/>
    </row>
    <row r="289" spans="1:14" x14ac:dyDescent="0.25">
      <c r="A289" s="113">
        <v>2016</v>
      </c>
      <c r="B289" s="113">
        <v>9</v>
      </c>
      <c r="C289" s="203">
        <v>283.02499999999998</v>
      </c>
      <c r="D289" s="203">
        <v>0</v>
      </c>
      <c r="E289" s="203">
        <v>215.9708333333333</v>
      </c>
      <c r="F289" s="203">
        <v>0</v>
      </c>
      <c r="G289" s="203">
        <f t="shared" si="17"/>
        <v>249.49791666666664</v>
      </c>
      <c r="H289" s="203">
        <f t="shared" si="18"/>
        <v>0</v>
      </c>
      <c r="N289" s="219"/>
    </row>
    <row r="290" spans="1:14" x14ac:dyDescent="0.25">
      <c r="A290" s="113">
        <v>2016</v>
      </c>
      <c r="B290" s="113">
        <v>10</v>
      </c>
      <c r="C290" s="203">
        <v>215.30901389759143</v>
      </c>
      <c r="D290" s="203">
        <v>1.9937500000000004</v>
      </c>
      <c r="E290" s="203">
        <v>125.80833333333335</v>
      </c>
      <c r="F290" s="203">
        <v>11.089583333333335</v>
      </c>
      <c r="G290" s="203">
        <f t="shared" si="17"/>
        <v>170.5586736154624</v>
      </c>
      <c r="H290" s="203">
        <f t="shared" si="18"/>
        <v>6.5416666666666679</v>
      </c>
      <c r="N290" s="219"/>
    </row>
    <row r="291" spans="1:14" x14ac:dyDescent="0.25">
      <c r="A291" s="113">
        <v>2016</v>
      </c>
      <c r="B291" s="113">
        <v>11</v>
      </c>
      <c r="C291" s="203">
        <v>91.87708333333336</v>
      </c>
      <c r="D291" s="203">
        <v>13.252083333333335</v>
      </c>
      <c r="E291" s="203">
        <v>34.262499999999996</v>
      </c>
      <c r="F291" s="203">
        <v>77.193749999999994</v>
      </c>
      <c r="G291" s="203">
        <f t="shared" si="17"/>
        <v>63.069791666666674</v>
      </c>
      <c r="H291" s="203">
        <f t="shared" si="18"/>
        <v>45.222916666666663</v>
      </c>
      <c r="N291" s="219"/>
    </row>
    <row r="292" spans="1:14" x14ac:dyDescent="0.25">
      <c r="A292" s="113">
        <v>2016</v>
      </c>
      <c r="B292" s="113">
        <v>12</v>
      </c>
      <c r="C292" s="203">
        <v>54.066666666666663</v>
      </c>
      <c r="D292" s="203">
        <v>62.360416666666687</v>
      </c>
      <c r="E292" s="203">
        <v>15.222916666666668</v>
      </c>
      <c r="F292" s="203">
        <v>200.30625000000001</v>
      </c>
      <c r="G292" s="203">
        <f t="shared" si="17"/>
        <v>34.644791666666663</v>
      </c>
      <c r="H292" s="203">
        <f t="shared" si="18"/>
        <v>131.33333333333334</v>
      </c>
      <c r="N292" s="219"/>
    </row>
    <row r="293" spans="1:14" x14ac:dyDescent="0.25">
      <c r="A293" s="113">
        <v>2017</v>
      </c>
      <c r="B293" s="113">
        <v>1</v>
      </c>
      <c r="C293" s="203">
        <v>32.691666666666663</v>
      </c>
      <c r="D293" s="203">
        <v>101.75000000000003</v>
      </c>
      <c r="E293" s="203">
        <v>10.333333333333332</v>
      </c>
      <c r="F293" s="203">
        <v>267.89791666666667</v>
      </c>
      <c r="G293" s="203">
        <f t="shared" si="17"/>
        <v>21.512499999999996</v>
      </c>
      <c r="H293" s="203">
        <f t="shared" si="18"/>
        <v>184.82395833333334</v>
      </c>
      <c r="N293" s="219"/>
    </row>
    <row r="294" spans="1:14" x14ac:dyDescent="0.25">
      <c r="A294" s="113">
        <v>2017</v>
      </c>
      <c r="B294" s="113">
        <v>2</v>
      </c>
      <c r="C294" s="203">
        <v>42.229166666666664</v>
      </c>
      <c r="D294" s="203">
        <v>56.333333333333336</v>
      </c>
      <c r="E294" s="203">
        <v>15.070833333333336</v>
      </c>
      <c r="F294" s="203">
        <v>185.27291666666667</v>
      </c>
      <c r="G294" s="203">
        <f t="shared" si="17"/>
        <v>28.65</v>
      </c>
      <c r="H294" s="203">
        <f t="shared" si="18"/>
        <v>120.80312500000001</v>
      </c>
      <c r="N294" s="219"/>
    </row>
    <row r="295" spans="1:14" x14ac:dyDescent="0.25">
      <c r="A295" s="113">
        <v>2017</v>
      </c>
      <c r="B295" s="113">
        <v>3</v>
      </c>
      <c r="C295" s="203">
        <v>71.88958333333332</v>
      </c>
      <c r="D295" s="203">
        <v>28.689583333333339</v>
      </c>
      <c r="E295" s="203">
        <v>30.90208333333333</v>
      </c>
      <c r="F295" s="203">
        <v>103.23749999999998</v>
      </c>
      <c r="G295" s="203">
        <f t="shared" si="17"/>
        <v>51.395833333333329</v>
      </c>
      <c r="H295" s="203">
        <f t="shared" si="18"/>
        <v>65.963541666666657</v>
      </c>
      <c r="N295" s="219"/>
    </row>
    <row r="296" spans="1:14" x14ac:dyDescent="0.25">
      <c r="A296" s="113">
        <v>2017</v>
      </c>
      <c r="B296" s="113">
        <v>4</v>
      </c>
      <c r="C296" s="203">
        <v>118.3729166666667</v>
      </c>
      <c r="D296" s="203">
        <v>3.0166666666666666</v>
      </c>
      <c r="E296" s="203">
        <v>68.355208333333351</v>
      </c>
      <c r="F296" s="203">
        <v>25.583333333333332</v>
      </c>
      <c r="G296" s="203">
        <f t="shared" si="17"/>
        <v>93.364062500000017</v>
      </c>
      <c r="H296" s="203">
        <f t="shared" si="18"/>
        <v>14.299999999999999</v>
      </c>
      <c r="N296" s="219"/>
    </row>
    <row r="297" spans="1:14" x14ac:dyDescent="0.25">
      <c r="A297" s="113">
        <v>2017</v>
      </c>
      <c r="B297" s="113">
        <v>5</v>
      </c>
      <c r="C297" s="203">
        <v>210.15208333333331</v>
      </c>
      <c r="D297" s="203">
        <v>0.13125000000000001</v>
      </c>
      <c r="E297" s="203">
        <v>152.05416666666667</v>
      </c>
      <c r="F297" s="203">
        <v>0.79791666666666605</v>
      </c>
      <c r="G297" s="203">
        <f t="shared" si="17"/>
        <v>181.10312499999998</v>
      </c>
      <c r="H297" s="203">
        <f t="shared" si="18"/>
        <v>0.46458333333333302</v>
      </c>
      <c r="N297" s="219"/>
    </row>
    <row r="298" spans="1:14" x14ac:dyDescent="0.25">
      <c r="A298" s="113">
        <v>2017</v>
      </c>
      <c r="B298" s="113">
        <v>6</v>
      </c>
      <c r="C298" s="203">
        <v>269.92291666666665</v>
      </c>
      <c r="D298" s="203">
        <v>0</v>
      </c>
      <c r="E298" s="203">
        <v>215.41874999999996</v>
      </c>
      <c r="F298" s="203">
        <v>0</v>
      </c>
      <c r="G298" s="203">
        <f t="shared" si="17"/>
        <v>242.67083333333329</v>
      </c>
      <c r="H298" s="203">
        <f t="shared" si="18"/>
        <v>0</v>
      </c>
      <c r="N298" s="219"/>
    </row>
    <row r="299" spans="1:14" x14ac:dyDescent="0.25">
      <c r="A299" s="113">
        <v>2017</v>
      </c>
      <c r="B299" s="113">
        <v>7</v>
      </c>
      <c r="C299" s="203">
        <v>323.55624999999992</v>
      </c>
      <c r="D299" s="203">
        <v>0</v>
      </c>
      <c r="E299" s="203">
        <v>261.35624999999999</v>
      </c>
      <c r="F299" s="203">
        <v>0</v>
      </c>
      <c r="G299" s="203">
        <f t="shared" si="17"/>
        <v>292.45624999999995</v>
      </c>
      <c r="H299" s="203">
        <f t="shared" si="18"/>
        <v>0</v>
      </c>
      <c r="N299" s="219"/>
    </row>
    <row r="300" spans="1:14" x14ac:dyDescent="0.25">
      <c r="A300" s="113">
        <v>2017</v>
      </c>
      <c r="B300" s="113">
        <v>8</v>
      </c>
      <c r="C300" s="203">
        <v>329.31458333333342</v>
      </c>
      <c r="D300" s="203">
        <v>0</v>
      </c>
      <c r="E300" s="203">
        <v>267.25416666666666</v>
      </c>
      <c r="F300" s="203">
        <v>0</v>
      </c>
      <c r="G300" s="203">
        <f t="shared" si="17"/>
        <v>298.28437500000007</v>
      </c>
      <c r="H300" s="203">
        <f t="shared" si="18"/>
        <v>0</v>
      </c>
      <c r="N300" s="219"/>
    </row>
    <row r="301" spans="1:14" x14ac:dyDescent="0.25">
      <c r="A301" s="113">
        <v>2017</v>
      </c>
      <c r="B301" s="113">
        <v>9</v>
      </c>
      <c r="C301" s="203">
        <v>283.02499999999998</v>
      </c>
      <c r="D301" s="203">
        <v>0</v>
      </c>
      <c r="E301" s="203">
        <v>215.9708333333333</v>
      </c>
      <c r="F301" s="203">
        <v>0</v>
      </c>
      <c r="G301" s="203">
        <f t="shared" si="17"/>
        <v>249.49791666666664</v>
      </c>
      <c r="H301" s="203">
        <f t="shared" si="18"/>
        <v>0</v>
      </c>
      <c r="N301" s="219"/>
    </row>
    <row r="302" spans="1:14" x14ac:dyDescent="0.25">
      <c r="A302" s="113">
        <v>2017</v>
      </c>
      <c r="B302" s="113">
        <v>10</v>
      </c>
      <c r="C302" s="203">
        <v>215.30901389759143</v>
      </c>
      <c r="D302" s="203">
        <v>1.9937500000000004</v>
      </c>
      <c r="E302" s="203">
        <v>125.80833333333335</v>
      </c>
      <c r="F302" s="203">
        <v>11.089583333333335</v>
      </c>
      <c r="G302" s="203">
        <f t="shared" si="17"/>
        <v>170.5586736154624</v>
      </c>
      <c r="H302" s="203">
        <f t="shared" si="18"/>
        <v>6.5416666666666679</v>
      </c>
      <c r="N302" s="219"/>
    </row>
    <row r="303" spans="1:14" x14ac:dyDescent="0.25">
      <c r="A303" s="113">
        <v>2017</v>
      </c>
      <c r="B303" s="113">
        <v>11</v>
      </c>
      <c r="C303" s="203">
        <v>91.87708333333336</v>
      </c>
      <c r="D303" s="203">
        <v>13.252083333333335</v>
      </c>
      <c r="E303" s="203">
        <v>34.262499999999996</v>
      </c>
      <c r="F303" s="203">
        <v>77.193749999999994</v>
      </c>
      <c r="G303" s="203">
        <f t="shared" si="17"/>
        <v>63.069791666666674</v>
      </c>
      <c r="H303" s="203">
        <f t="shared" si="18"/>
        <v>45.222916666666663</v>
      </c>
      <c r="N303" s="219"/>
    </row>
    <row r="304" spans="1:14" x14ac:dyDescent="0.25">
      <c r="A304" s="113">
        <v>2017</v>
      </c>
      <c r="B304" s="113">
        <v>12</v>
      </c>
      <c r="C304" s="203">
        <v>54.066666666666663</v>
      </c>
      <c r="D304" s="203">
        <v>62.360416666666687</v>
      </c>
      <c r="E304" s="203">
        <v>15.222916666666668</v>
      </c>
      <c r="F304" s="203">
        <v>200.30625000000001</v>
      </c>
      <c r="G304" s="203">
        <f t="shared" si="17"/>
        <v>34.644791666666663</v>
      </c>
      <c r="H304" s="203">
        <f t="shared" si="18"/>
        <v>131.33333333333334</v>
      </c>
      <c r="N304" s="219"/>
    </row>
    <row r="305" spans="1:14" x14ac:dyDescent="0.25">
      <c r="A305" s="113">
        <v>2018</v>
      </c>
      <c r="B305" s="113">
        <v>1</v>
      </c>
      <c r="C305" s="203">
        <v>32.691666666666663</v>
      </c>
      <c r="D305" s="203">
        <v>101.75000000000003</v>
      </c>
      <c r="E305" s="203">
        <v>10.333333333333332</v>
      </c>
      <c r="F305" s="203">
        <v>267.89791666666667</v>
      </c>
      <c r="G305" s="203">
        <f t="shared" si="17"/>
        <v>21.512499999999996</v>
      </c>
      <c r="H305" s="203">
        <f t="shared" si="18"/>
        <v>184.82395833333334</v>
      </c>
      <c r="N305" s="219"/>
    </row>
    <row r="306" spans="1:14" x14ac:dyDescent="0.25">
      <c r="A306" s="113">
        <v>2018</v>
      </c>
      <c r="B306" s="113">
        <v>2</v>
      </c>
      <c r="C306" s="203">
        <v>42.229166666666664</v>
      </c>
      <c r="D306" s="203">
        <v>56.333333333333336</v>
      </c>
      <c r="E306" s="203">
        <v>15.070833333333336</v>
      </c>
      <c r="F306" s="203">
        <v>185.27291666666667</v>
      </c>
      <c r="G306" s="203">
        <f t="shared" si="17"/>
        <v>28.65</v>
      </c>
      <c r="H306" s="203">
        <f t="shared" si="18"/>
        <v>120.80312500000001</v>
      </c>
      <c r="N306" s="219"/>
    </row>
    <row r="307" spans="1:14" x14ac:dyDescent="0.25">
      <c r="A307" s="113">
        <v>2018</v>
      </c>
      <c r="B307" s="113">
        <v>3</v>
      </c>
      <c r="C307" s="203">
        <v>71.88958333333332</v>
      </c>
      <c r="D307" s="203">
        <v>28.689583333333339</v>
      </c>
      <c r="E307" s="203">
        <v>30.90208333333333</v>
      </c>
      <c r="F307" s="203">
        <v>103.23749999999998</v>
      </c>
      <c r="G307" s="203">
        <f t="shared" si="17"/>
        <v>51.395833333333329</v>
      </c>
      <c r="H307" s="203">
        <f t="shared" si="18"/>
        <v>65.963541666666657</v>
      </c>
      <c r="N307" s="219"/>
    </row>
    <row r="308" spans="1:14" x14ac:dyDescent="0.25">
      <c r="A308" s="113">
        <v>2018</v>
      </c>
      <c r="B308" s="113">
        <v>4</v>
      </c>
      <c r="C308" s="203">
        <v>118.3729166666667</v>
      </c>
      <c r="D308" s="203">
        <v>3.0166666666666666</v>
      </c>
      <c r="E308" s="203">
        <v>68.355208333333351</v>
      </c>
      <c r="F308" s="203">
        <v>25.583333333333332</v>
      </c>
      <c r="G308" s="203">
        <f t="shared" si="17"/>
        <v>93.364062500000017</v>
      </c>
      <c r="H308" s="203">
        <f t="shared" si="18"/>
        <v>14.299999999999999</v>
      </c>
      <c r="N308" s="219"/>
    </row>
    <row r="309" spans="1:14" x14ac:dyDescent="0.25">
      <c r="A309" s="113">
        <v>2018</v>
      </c>
      <c r="B309" s="113">
        <v>5</v>
      </c>
      <c r="C309" s="203">
        <v>210.15208333333331</v>
      </c>
      <c r="D309" s="203">
        <v>0.13125000000000001</v>
      </c>
      <c r="E309" s="203">
        <v>152.05416666666667</v>
      </c>
      <c r="F309" s="203">
        <v>0.79791666666666605</v>
      </c>
      <c r="G309" s="203">
        <f t="shared" si="17"/>
        <v>181.10312499999998</v>
      </c>
      <c r="H309" s="203">
        <f t="shared" si="18"/>
        <v>0.46458333333333302</v>
      </c>
      <c r="N309" s="219"/>
    </row>
    <row r="310" spans="1:14" x14ac:dyDescent="0.25">
      <c r="A310" s="113">
        <v>2018</v>
      </c>
      <c r="B310" s="113">
        <v>6</v>
      </c>
      <c r="C310" s="203">
        <v>269.92291666666665</v>
      </c>
      <c r="D310" s="203">
        <v>0</v>
      </c>
      <c r="E310" s="203">
        <v>215.41874999999996</v>
      </c>
      <c r="F310" s="203">
        <v>0</v>
      </c>
      <c r="G310" s="203">
        <f t="shared" si="17"/>
        <v>242.67083333333329</v>
      </c>
      <c r="H310" s="203">
        <f t="shared" si="18"/>
        <v>0</v>
      </c>
      <c r="N310" s="219"/>
    </row>
    <row r="311" spans="1:14" x14ac:dyDescent="0.25">
      <c r="A311" s="113">
        <v>2018</v>
      </c>
      <c r="B311" s="113">
        <v>7</v>
      </c>
      <c r="C311" s="203">
        <v>323.55624999999992</v>
      </c>
      <c r="D311" s="203">
        <v>0</v>
      </c>
      <c r="E311" s="203">
        <v>261.35624999999999</v>
      </c>
      <c r="F311" s="203">
        <v>0</v>
      </c>
      <c r="G311" s="203">
        <f t="shared" si="17"/>
        <v>292.45624999999995</v>
      </c>
      <c r="H311" s="203">
        <f t="shared" si="18"/>
        <v>0</v>
      </c>
      <c r="N311" s="219"/>
    </row>
    <row r="312" spans="1:14" x14ac:dyDescent="0.25">
      <c r="A312" s="113">
        <v>2018</v>
      </c>
      <c r="B312" s="113">
        <v>8</v>
      </c>
      <c r="C312" s="203">
        <v>329.31458333333342</v>
      </c>
      <c r="D312" s="203">
        <v>0</v>
      </c>
      <c r="E312" s="203">
        <v>267.25416666666666</v>
      </c>
      <c r="F312" s="203">
        <v>0</v>
      </c>
      <c r="G312" s="203">
        <f t="shared" si="17"/>
        <v>298.28437500000007</v>
      </c>
      <c r="H312" s="203">
        <f t="shared" si="18"/>
        <v>0</v>
      </c>
      <c r="N312" s="219"/>
    </row>
    <row r="313" spans="1:14" x14ac:dyDescent="0.25">
      <c r="A313" s="113">
        <v>2018</v>
      </c>
      <c r="B313" s="113">
        <v>9</v>
      </c>
      <c r="C313" s="203">
        <v>283.02499999999998</v>
      </c>
      <c r="D313" s="203">
        <v>0</v>
      </c>
      <c r="E313" s="203">
        <v>215.9708333333333</v>
      </c>
      <c r="F313" s="203">
        <v>0</v>
      </c>
      <c r="G313" s="203">
        <f t="shared" si="17"/>
        <v>249.49791666666664</v>
      </c>
      <c r="H313" s="203">
        <f t="shared" si="18"/>
        <v>0</v>
      </c>
      <c r="N313" s="219"/>
    </row>
    <row r="314" spans="1:14" x14ac:dyDescent="0.25">
      <c r="A314" s="113">
        <v>2018</v>
      </c>
      <c r="B314" s="113">
        <v>10</v>
      </c>
      <c r="C314" s="203">
        <v>215.30901389759143</v>
      </c>
      <c r="D314" s="203">
        <v>1.9937500000000004</v>
      </c>
      <c r="E314" s="203">
        <v>125.80833333333335</v>
      </c>
      <c r="F314" s="203">
        <v>11.089583333333335</v>
      </c>
      <c r="G314" s="203">
        <f t="shared" si="17"/>
        <v>170.5586736154624</v>
      </c>
      <c r="H314" s="203">
        <f t="shared" si="18"/>
        <v>6.5416666666666679</v>
      </c>
      <c r="N314" s="219"/>
    </row>
    <row r="315" spans="1:14" x14ac:dyDescent="0.25">
      <c r="A315" s="113">
        <v>2018</v>
      </c>
      <c r="B315" s="113">
        <v>11</v>
      </c>
      <c r="C315" s="203">
        <v>91.87708333333336</v>
      </c>
      <c r="D315" s="203">
        <v>13.252083333333335</v>
      </c>
      <c r="E315" s="203">
        <v>34.262499999999996</v>
      </c>
      <c r="F315" s="203">
        <v>77.193749999999994</v>
      </c>
      <c r="G315" s="203">
        <f t="shared" si="17"/>
        <v>63.069791666666674</v>
      </c>
      <c r="H315" s="203">
        <f t="shared" si="18"/>
        <v>45.222916666666663</v>
      </c>
      <c r="N315" s="219"/>
    </row>
    <row r="316" spans="1:14" x14ac:dyDescent="0.25">
      <c r="A316" s="113">
        <v>2018</v>
      </c>
      <c r="B316" s="113">
        <v>12</v>
      </c>
      <c r="C316" s="203">
        <v>54.066666666666663</v>
      </c>
      <c r="D316" s="203">
        <v>62.360416666666687</v>
      </c>
      <c r="E316" s="203">
        <v>15.222916666666668</v>
      </c>
      <c r="F316" s="203">
        <v>200.30625000000001</v>
      </c>
      <c r="G316" s="203">
        <f t="shared" si="17"/>
        <v>34.644791666666663</v>
      </c>
      <c r="H316" s="203">
        <f t="shared" si="18"/>
        <v>131.33333333333334</v>
      </c>
      <c r="N316" s="219"/>
    </row>
    <row r="317" spans="1:14" x14ac:dyDescent="0.25">
      <c r="A317" s="113">
        <v>2019</v>
      </c>
      <c r="B317" s="113">
        <v>1</v>
      </c>
      <c r="C317" s="203">
        <v>32.691666666666663</v>
      </c>
      <c r="D317" s="203">
        <v>101.75000000000003</v>
      </c>
      <c r="E317" s="203">
        <v>10.333333333333332</v>
      </c>
      <c r="F317" s="203">
        <v>267.89791666666667</v>
      </c>
      <c r="G317" s="203">
        <f t="shared" si="17"/>
        <v>21.512499999999996</v>
      </c>
      <c r="H317" s="203">
        <f t="shared" si="18"/>
        <v>184.82395833333334</v>
      </c>
      <c r="N317" s="219"/>
    </row>
    <row r="318" spans="1:14" x14ac:dyDescent="0.25">
      <c r="A318" s="113">
        <v>2019</v>
      </c>
      <c r="B318" s="113">
        <v>2</v>
      </c>
      <c r="C318" s="203">
        <v>42.229166666666664</v>
      </c>
      <c r="D318" s="203">
        <v>56.333333333333336</v>
      </c>
      <c r="E318" s="203">
        <v>15.070833333333336</v>
      </c>
      <c r="F318" s="203">
        <v>185.27291666666667</v>
      </c>
      <c r="G318" s="203">
        <f t="shared" si="17"/>
        <v>28.65</v>
      </c>
      <c r="H318" s="203">
        <f t="shared" si="18"/>
        <v>120.80312500000001</v>
      </c>
      <c r="N318" s="219"/>
    </row>
    <row r="319" spans="1:14" x14ac:dyDescent="0.25">
      <c r="A319" s="113">
        <v>2019</v>
      </c>
      <c r="B319" s="113">
        <v>3</v>
      </c>
      <c r="C319" s="203">
        <v>71.88958333333332</v>
      </c>
      <c r="D319" s="203">
        <v>28.689583333333339</v>
      </c>
      <c r="E319" s="203">
        <v>30.90208333333333</v>
      </c>
      <c r="F319" s="203">
        <v>103.23749999999998</v>
      </c>
      <c r="G319" s="203">
        <f t="shared" si="17"/>
        <v>51.395833333333329</v>
      </c>
      <c r="H319" s="203">
        <f t="shared" si="18"/>
        <v>65.963541666666657</v>
      </c>
      <c r="N319" s="219"/>
    </row>
    <row r="320" spans="1:14" x14ac:dyDescent="0.25">
      <c r="A320" s="113">
        <v>2019</v>
      </c>
      <c r="B320" s="113">
        <v>4</v>
      </c>
      <c r="C320" s="203">
        <v>118.3729166666667</v>
      </c>
      <c r="D320" s="203">
        <v>3.0166666666666666</v>
      </c>
      <c r="E320" s="203">
        <v>68.355208333333351</v>
      </c>
      <c r="F320" s="203">
        <v>25.583333333333332</v>
      </c>
      <c r="G320" s="203">
        <f t="shared" si="17"/>
        <v>93.364062500000017</v>
      </c>
      <c r="H320" s="203">
        <f t="shared" si="18"/>
        <v>14.299999999999999</v>
      </c>
      <c r="N320" s="219"/>
    </row>
    <row r="321" spans="1:14" x14ac:dyDescent="0.25">
      <c r="A321" s="113">
        <v>2019</v>
      </c>
      <c r="B321" s="113">
        <v>5</v>
      </c>
      <c r="C321" s="203">
        <v>210.15208333333331</v>
      </c>
      <c r="D321" s="203">
        <v>0.13125000000000001</v>
      </c>
      <c r="E321" s="203">
        <v>152.05416666666667</v>
      </c>
      <c r="F321" s="203">
        <v>0.79791666666666605</v>
      </c>
      <c r="G321" s="203">
        <f t="shared" si="17"/>
        <v>181.10312499999998</v>
      </c>
      <c r="H321" s="203">
        <f t="shared" si="18"/>
        <v>0.46458333333333302</v>
      </c>
      <c r="N321" s="219"/>
    </row>
    <row r="322" spans="1:14" x14ac:dyDescent="0.25">
      <c r="A322" s="113">
        <v>2019</v>
      </c>
      <c r="B322" s="113">
        <v>6</v>
      </c>
      <c r="C322" s="203">
        <v>269.92291666666665</v>
      </c>
      <c r="D322" s="203">
        <v>0</v>
      </c>
      <c r="E322" s="203">
        <v>215.41874999999996</v>
      </c>
      <c r="F322" s="203">
        <v>0</v>
      </c>
      <c r="G322" s="203">
        <f t="shared" si="17"/>
        <v>242.67083333333329</v>
      </c>
      <c r="H322" s="203">
        <f t="shared" si="18"/>
        <v>0</v>
      </c>
      <c r="N322" s="219"/>
    </row>
    <row r="323" spans="1:14" x14ac:dyDescent="0.25">
      <c r="A323" s="113">
        <v>2019</v>
      </c>
      <c r="B323" s="113">
        <v>7</v>
      </c>
      <c r="C323" s="203">
        <v>323.55624999999992</v>
      </c>
      <c r="D323" s="203">
        <v>0</v>
      </c>
      <c r="E323" s="203">
        <v>261.35624999999999</v>
      </c>
      <c r="F323" s="203">
        <v>0</v>
      </c>
      <c r="G323" s="203">
        <f t="shared" si="17"/>
        <v>292.45624999999995</v>
      </c>
      <c r="H323" s="203">
        <f t="shared" si="18"/>
        <v>0</v>
      </c>
      <c r="N323" s="219"/>
    </row>
    <row r="324" spans="1:14" x14ac:dyDescent="0.25">
      <c r="A324" s="113">
        <v>2019</v>
      </c>
      <c r="B324" s="113">
        <v>8</v>
      </c>
      <c r="C324" s="203">
        <v>329.31458333333342</v>
      </c>
      <c r="D324" s="203">
        <v>0</v>
      </c>
      <c r="E324" s="203">
        <v>267.25416666666666</v>
      </c>
      <c r="F324" s="203">
        <v>0</v>
      </c>
      <c r="G324" s="203">
        <f t="shared" si="17"/>
        <v>298.28437500000007</v>
      </c>
      <c r="H324" s="203">
        <f t="shared" si="18"/>
        <v>0</v>
      </c>
      <c r="N324" s="219"/>
    </row>
    <row r="325" spans="1:14" x14ac:dyDescent="0.25">
      <c r="A325" s="113">
        <v>2019</v>
      </c>
      <c r="B325" s="113">
        <v>9</v>
      </c>
      <c r="C325" s="203">
        <v>283.02499999999998</v>
      </c>
      <c r="D325" s="203">
        <v>0</v>
      </c>
      <c r="E325" s="203">
        <v>215.9708333333333</v>
      </c>
      <c r="F325" s="203">
        <v>0</v>
      </c>
      <c r="G325" s="203">
        <f t="shared" si="17"/>
        <v>249.49791666666664</v>
      </c>
      <c r="H325" s="203">
        <f t="shared" si="18"/>
        <v>0</v>
      </c>
      <c r="N325" s="219"/>
    </row>
    <row r="326" spans="1:14" x14ac:dyDescent="0.25">
      <c r="A326" s="113">
        <v>2019</v>
      </c>
      <c r="B326" s="113">
        <v>10</v>
      </c>
      <c r="C326" s="203">
        <v>215.30901389759143</v>
      </c>
      <c r="D326" s="203">
        <v>1.9937500000000004</v>
      </c>
      <c r="E326" s="203">
        <v>125.80833333333335</v>
      </c>
      <c r="F326" s="203">
        <v>11.089583333333335</v>
      </c>
      <c r="G326" s="203">
        <f t="shared" ref="G326:G389" si="19">AVERAGE(C326,E326)</f>
        <v>170.5586736154624</v>
      </c>
      <c r="H326" s="203">
        <f t="shared" ref="H326:H389" si="20">AVERAGE(D326,F326)</f>
        <v>6.5416666666666679</v>
      </c>
      <c r="N326" s="219"/>
    </row>
    <row r="327" spans="1:14" x14ac:dyDescent="0.25">
      <c r="A327" s="113">
        <v>2019</v>
      </c>
      <c r="B327" s="113">
        <v>11</v>
      </c>
      <c r="C327" s="203">
        <v>91.87708333333336</v>
      </c>
      <c r="D327" s="203">
        <v>13.252083333333335</v>
      </c>
      <c r="E327" s="203">
        <v>34.262499999999996</v>
      </c>
      <c r="F327" s="203">
        <v>77.193749999999994</v>
      </c>
      <c r="G327" s="203">
        <f t="shared" si="19"/>
        <v>63.069791666666674</v>
      </c>
      <c r="H327" s="203">
        <f t="shared" si="20"/>
        <v>45.222916666666663</v>
      </c>
      <c r="N327" s="219"/>
    </row>
    <row r="328" spans="1:14" x14ac:dyDescent="0.25">
      <c r="A328" s="113">
        <v>2019</v>
      </c>
      <c r="B328" s="113">
        <v>12</v>
      </c>
      <c r="C328" s="203">
        <v>54.066666666666663</v>
      </c>
      <c r="D328" s="203">
        <v>62.360416666666687</v>
      </c>
      <c r="E328" s="203">
        <v>15.222916666666668</v>
      </c>
      <c r="F328" s="203">
        <v>200.30625000000001</v>
      </c>
      <c r="G328" s="203">
        <f t="shared" si="19"/>
        <v>34.644791666666663</v>
      </c>
      <c r="H328" s="203">
        <f t="shared" si="20"/>
        <v>131.33333333333334</v>
      </c>
      <c r="N328" s="219"/>
    </row>
    <row r="329" spans="1:14" x14ac:dyDescent="0.25">
      <c r="A329" s="113">
        <v>2020</v>
      </c>
      <c r="B329" s="113">
        <v>1</v>
      </c>
      <c r="C329" s="203">
        <v>32.691666666666663</v>
      </c>
      <c r="D329" s="203">
        <v>101.75000000000003</v>
      </c>
      <c r="E329" s="203">
        <v>10.333333333333332</v>
      </c>
      <c r="F329" s="203">
        <v>267.89791666666667</v>
      </c>
      <c r="G329" s="203">
        <f t="shared" si="19"/>
        <v>21.512499999999996</v>
      </c>
      <c r="H329" s="203">
        <f t="shared" si="20"/>
        <v>184.82395833333334</v>
      </c>
      <c r="N329" s="219"/>
    </row>
    <row r="330" spans="1:14" x14ac:dyDescent="0.25">
      <c r="A330" s="113">
        <v>2020</v>
      </c>
      <c r="B330" s="113">
        <v>2</v>
      </c>
      <c r="C330" s="203">
        <v>42.229166666666664</v>
      </c>
      <c r="D330" s="203">
        <v>56.333333333333336</v>
      </c>
      <c r="E330" s="203">
        <v>15.070833333333336</v>
      </c>
      <c r="F330" s="203">
        <v>185.27291666666667</v>
      </c>
      <c r="G330" s="203">
        <f t="shared" si="19"/>
        <v>28.65</v>
      </c>
      <c r="H330" s="203">
        <f t="shared" si="20"/>
        <v>120.80312500000001</v>
      </c>
      <c r="N330" s="219"/>
    </row>
    <row r="331" spans="1:14" x14ac:dyDescent="0.25">
      <c r="A331" s="113">
        <v>2020</v>
      </c>
      <c r="B331" s="113">
        <v>3</v>
      </c>
      <c r="C331" s="203">
        <v>71.88958333333332</v>
      </c>
      <c r="D331" s="203">
        <v>28.689583333333339</v>
      </c>
      <c r="E331" s="203">
        <v>30.90208333333333</v>
      </c>
      <c r="F331" s="203">
        <v>103.23749999999998</v>
      </c>
      <c r="G331" s="203">
        <f t="shared" si="19"/>
        <v>51.395833333333329</v>
      </c>
      <c r="H331" s="203">
        <f t="shared" si="20"/>
        <v>65.963541666666657</v>
      </c>
      <c r="N331" s="219"/>
    </row>
    <row r="332" spans="1:14" x14ac:dyDescent="0.25">
      <c r="A332" s="113">
        <v>2020</v>
      </c>
      <c r="B332" s="113">
        <v>4</v>
      </c>
      <c r="C332" s="203">
        <v>118.3729166666667</v>
      </c>
      <c r="D332" s="203">
        <v>3.0166666666666666</v>
      </c>
      <c r="E332" s="203">
        <v>68.355208333333351</v>
      </c>
      <c r="F332" s="203">
        <v>25.583333333333332</v>
      </c>
      <c r="G332" s="203">
        <f t="shared" si="19"/>
        <v>93.364062500000017</v>
      </c>
      <c r="H332" s="203">
        <f t="shared" si="20"/>
        <v>14.299999999999999</v>
      </c>
      <c r="N332" s="219"/>
    </row>
    <row r="333" spans="1:14" x14ac:dyDescent="0.25">
      <c r="A333" s="113">
        <v>2020</v>
      </c>
      <c r="B333" s="113">
        <v>5</v>
      </c>
      <c r="C333" s="203">
        <v>210.15208333333331</v>
      </c>
      <c r="D333" s="203">
        <v>0.13125000000000001</v>
      </c>
      <c r="E333" s="203">
        <v>152.05416666666667</v>
      </c>
      <c r="F333" s="203">
        <v>0.79791666666666605</v>
      </c>
      <c r="G333" s="203">
        <f t="shared" si="19"/>
        <v>181.10312499999998</v>
      </c>
      <c r="H333" s="203">
        <f t="shared" si="20"/>
        <v>0.46458333333333302</v>
      </c>
      <c r="N333" s="219"/>
    </row>
    <row r="334" spans="1:14" x14ac:dyDescent="0.25">
      <c r="A334" s="113">
        <v>2020</v>
      </c>
      <c r="B334" s="113">
        <v>6</v>
      </c>
      <c r="C334" s="203">
        <v>269.92291666666665</v>
      </c>
      <c r="D334" s="203">
        <v>0</v>
      </c>
      <c r="E334" s="203">
        <v>215.41874999999996</v>
      </c>
      <c r="F334" s="203">
        <v>0</v>
      </c>
      <c r="G334" s="203">
        <f t="shared" si="19"/>
        <v>242.67083333333329</v>
      </c>
      <c r="H334" s="203">
        <f t="shared" si="20"/>
        <v>0</v>
      </c>
      <c r="N334" s="219"/>
    </row>
    <row r="335" spans="1:14" x14ac:dyDescent="0.25">
      <c r="A335" s="113">
        <v>2020</v>
      </c>
      <c r="B335" s="113">
        <v>7</v>
      </c>
      <c r="C335" s="203">
        <v>323.55624999999992</v>
      </c>
      <c r="D335" s="203">
        <v>0</v>
      </c>
      <c r="E335" s="203">
        <v>261.35624999999999</v>
      </c>
      <c r="F335" s="203">
        <v>0</v>
      </c>
      <c r="G335" s="203">
        <f t="shared" si="19"/>
        <v>292.45624999999995</v>
      </c>
      <c r="H335" s="203">
        <f t="shared" si="20"/>
        <v>0</v>
      </c>
      <c r="N335" s="219"/>
    </row>
    <row r="336" spans="1:14" x14ac:dyDescent="0.25">
      <c r="A336" s="113">
        <v>2020</v>
      </c>
      <c r="B336" s="113">
        <v>8</v>
      </c>
      <c r="C336" s="203">
        <v>329.31458333333342</v>
      </c>
      <c r="D336" s="203">
        <v>0</v>
      </c>
      <c r="E336" s="203">
        <v>267.25416666666666</v>
      </c>
      <c r="F336" s="203">
        <v>0</v>
      </c>
      <c r="G336" s="203">
        <f t="shared" si="19"/>
        <v>298.28437500000007</v>
      </c>
      <c r="H336" s="203">
        <f t="shared" si="20"/>
        <v>0</v>
      </c>
      <c r="N336" s="219"/>
    </row>
    <row r="337" spans="1:14" x14ac:dyDescent="0.25">
      <c r="A337" s="113">
        <v>2020</v>
      </c>
      <c r="B337" s="113">
        <v>9</v>
      </c>
      <c r="C337" s="203">
        <v>283.02499999999998</v>
      </c>
      <c r="D337" s="203">
        <v>0</v>
      </c>
      <c r="E337" s="203">
        <v>215.9708333333333</v>
      </c>
      <c r="F337" s="203">
        <v>0</v>
      </c>
      <c r="G337" s="203">
        <f t="shared" si="19"/>
        <v>249.49791666666664</v>
      </c>
      <c r="H337" s="203">
        <f t="shared" si="20"/>
        <v>0</v>
      </c>
      <c r="N337" s="219"/>
    </row>
    <row r="338" spans="1:14" x14ac:dyDescent="0.25">
      <c r="A338" s="113">
        <v>2020</v>
      </c>
      <c r="B338" s="113">
        <v>10</v>
      </c>
      <c r="C338" s="203">
        <v>215.30901389759143</v>
      </c>
      <c r="D338" s="203">
        <v>1.9937500000000004</v>
      </c>
      <c r="E338" s="203">
        <v>125.80833333333335</v>
      </c>
      <c r="F338" s="203">
        <v>11.089583333333335</v>
      </c>
      <c r="G338" s="203">
        <f t="shared" si="19"/>
        <v>170.5586736154624</v>
      </c>
      <c r="H338" s="203">
        <f t="shared" si="20"/>
        <v>6.5416666666666679</v>
      </c>
      <c r="N338" s="219"/>
    </row>
    <row r="339" spans="1:14" x14ac:dyDescent="0.25">
      <c r="A339" s="113">
        <v>2020</v>
      </c>
      <c r="B339" s="113">
        <v>11</v>
      </c>
      <c r="C339" s="203">
        <v>91.87708333333336</v>
      </c>
      <c r="D339" s="203">
        <v>13.252083333333335</v>
      </c>
      <c r="E339" s="203">
        <v>34.262499999999996</v>
      </c>
      <c r="F339" s="203">
        <v>77.193749999999994</v>
      </c>
      <c r="G339" s="203">
        <f t="shared" si="19"/>
        <v>63.069791666666674</v>
      </c>
      <c r="H339" s="203">
        <f t="shared" si="20"/>
        <v>45.222916666666663</v>
      </c>
      <c r="N339" s="219"/>
    </row>
    <row r="340" spans="1:14" x14ac:dyDescent="0.25">
      <c r="A340" s="113">
        <v>2020</v>
      </c>
      <c r="B340" s="113">
        <v>12</v>
      </c>
      <c r="C340" s="203">
        <v>54.066666666666663</v>
      </c>
      <c r="D340" s="203">
        <v>62.360416666666687</v>
      </c>
      <c r="E340" s="203">
        <v>15.222916666666668</v>
      </c>
      <c r="F340" s="203">
        <v>200.30625000000001</v>
      </c>
      <c r="G340" s="203">
        <f t="shared" si="19"/>
        <v>34.644791666666663</v>
      </c>
      <c r="H340" s="203">
        <f t="shared" si="20"/>
        <v>131.33333333333334</v>
      </c>
      <c r="N340" s="219"/>
    </row>
    <row r="341" spans="1:14" x14ac:dyDescent="0.25">
      <c r="A341" s="113">
        <v>2021</v>
      </c>
      <c r="B341" s="113">
        <v>1</v>
      </c>
      <c r="C341" s="203">
        <v>32.691666666666663</v>
      </c>
      <c r="D341" s="203">
        <v>101.75000000000003</v>
      </c>
      <c r="E341" s="203">
        <v>10.333333333333332</v>
      </c>
      <c r="F341" s="203">
        <v>267.89791666666667</v>
      </c>
      <c r="G341" s="203">
        <f t="shared" si="19"/>
        <v>21.512499999999996</v>
      </c>
      <c r="H341" s="203">
        <f t="shared" si="20"/>
        <v>184.82395833333334</v>
      </c>
      <c r="N341" s="219"/>
    </row>
    <row r="342" spans="1:14" x14ac:dyDescent="0.25">
      <c r="A342" s="113">
        <v>2021</v>
      </c>
      <c r="B342" s="113">
        <v>2</v>
      </c>
      <c r="C342" s="203">
        <v>42.229166666666664</v>
      </c>
      <c r="D342" s="203">
        <v>56.333333333333336</v>
      </c>
      <c r="E342" s="203">
        <v>15.070833333333336</v>
      </c>
      <c r="F342" s="203">
        <v>185.27291666666667</v>
      </c>
      <c r="G342" s="203">
        <f t="shared" si="19"/>
        <v>28.65</v>
      </c>
      <c r="H342" s="203">
        <f t="shared" si="20"/>
        <v>120.80312500000001</v>
      </c>
      <c r="N342" s="219"/>
    </row>
    <row r="343" spans="1:14" x14ac:dyDescent="0.25">
      <c r="A343" s="113">
        <v>2021</v>
      </c>
      <c r="B343" s="113">
        <v>3</v>
      </c>
      <c r="C343" s="203">
        <v>71.88958333333332</v>
      </c>
      <c r="D343" s="203">
        <v>28.689583333333339</v>
      </c>
      <c r="E343" s="203">
        <v>30.90208333333333</v>
      </c>
      <c r="F343" s="203">
        <v>103.23749999999998</v>
      </c>
      <c r="G343" s="203">
        <f t="shared" si="19"/>
        <v>51.395833333333329</v>
      </c>
      <c r="H343" s="203">
        <f t="shared" si="20"/>
        <v>65.963541666666657</v>
      </c>
      <c r="N343" s="219"/>
    </row>
    <row r="344" spans="1:14" x14ac:dyDescent="0.25">
      <c r="A344" s="113">
        <v>2021</v>
      </c>
      <c r="B344" s="113">
        <v>4</v>
      </c>
      <c r="C344" s="203">
        <v>118.3729166666667</v>
      </c>
      <c r="D344" s="203">
        <v>3.0166666666666666</v>
      </c>
      <c r="E344" s="203">
        <v>68.355208333333351</v>
      </c>
      <c r="F344" s="203">
        <v>25.583333333333332</v>
      </c>
      <c r="G344" s="203">
        <f t="shared" si="19"/>
        <v>93.364062500000017</v>
      </c>
      <c r="H344" s="203">
        <f t="shared" si="20"/>
        <v>14.299999999999999</v>
      </c>
      <c r="N344" s="219"/>
    </row>
    <row r="345" spans="1:14" x14ac:dyDescent="0.25">
      <c r="A345" s="113">
        <v>2021</v>
      </c>
      <c r="B345" s="113">
        <v>5</v>
      </c>
      <c r="C345" s="203">
        <v>210.15208333333331</v>
      </c>
      <c r="D345" s="203">
        <v>0.13125000000000001</v>
      </c>
      <c r="E345" s="203">
        <v>152.05416666666667</v>
      </c>
      <c r="F345" s="203">
        <v>0.79791666666666605</v>
      </c>
      <c r="G345" s="203">
        <f t="shared" si="19"/>
        <v>181.10312499999998</v>
      </c>
      <c r="H345" s="203">
        <f t="shared" si="20"/>
        <v>0.46458333333333302</v>
      </c>
      <c r="N345" s="219"/>
    </row>
    <row r="346" spans="1:14" x14ac:dyDescent="0.25">
      <c r="A346" s="113">
        <v>2021</v>
      </c>
      <c r="B346" s="113">
        <v>6</v>
      </c>
      <c r="C346" s="203">
        <v>269.92291666666665</v>
      </c>
      <c r="D346" s="203">
        <v>0</v>
      </c>
      <c r="E346" s="203">
        <v>215.41874999999996</v>
      </c>
      <c r="F346" s="203">
        <v>0</v>
      </c>
      <c r="G346" s="203">
        <f t="shared" si="19"/>
        <v>242.67083333333329</v>
      </c>
      <c r="H346" s="203">
        <f t="shared" si="20"/>
        <v>0</v>
      </c>
      <c r="N346" s="219"/>
    </row>
    <row r="347" spans="1:14" x14ac:dyDescent="0.25">
      <c r="A347" s="113">
        <v>2021</v>
      </c>
      <c r="B347" s="113">
        <v>7</v>
      </c>
      <c r="C347" s="203">
        <v>323.55624999999992</v>
      </c>
      <c r="D347" s="203">
        <v>0</v>
      </c>
      <c r="E347" s="203">
        <v>261.35624999999999</v>
      </c>
      <c r="F347" s="203">
        <v>0</v>
      </c>
      <c r="G347" s="203">
        <f t="shared" si="19"/>
        <v>292.45624999999995</v>
      </c>
      <c r="H347" s="203">
        <f t="shared" si="20"/>
        <v>0</v>
      </c>
      <c r="N347" s="219"/>
    </row>
    <row r="348" spans="1:14" x14ac:dyDescent="0.25">
      <c r="A348" s="113">
        <v>2021</v>
      </c>
      <c r="B348" s="113">
        <v>8</v>
      </c>
      <c r="C348" s="203">
        <v>329.31458333333342</v>
      </c>
      <c r="D348" s="203">
        <v>0</v>
      </c>
      <c r="E348" s="203">
        <v>267.25416666666666</v>
      </c>
      <c r="F348" s="203">
        <v>0</v>
      </c>
      <c r="G348" s="203">
        <f t="shared" si="19"/>
        <v>298.28437500000007</v>
      </c>
      <c r="H348" s="203">
        <f t="shared" si="20"/>
        <v>0</v>
      </c>
      <c r="N348" s="219"/>
    </row>
    <row r="349" spans="1:14" x14ac:dyDescent="0.25">
      <c r="A349" s="113">
        <v>2021</v>
      </c>
      <c r="B349" s="113">
        <v>9</v>
      </c>
      <c r="C349" s="203">
        <v>283.02499999999998</v>
      </c>
      <c r="D349" s="203">
        <v>0</v>
      </c>
      <c r="E349" s="203">
        <v>215.9708333333333</v>
      </c>
      <c r="F349" s="203">
        <v>0</v>
      </c>
      <c r="G349" s="203">
        <f t="shared" si="19"/>
        <v>249.49791666666664</v>
      </c>
      <c r="H349" s="203">
        <f t="shared" si="20"/>
        <v>0</v>
      </c>
      <c r="N349" s="219"/>
    </row>
    <row r="350" spans="1:14" x14ac:dyDescent="0.25">
      <c r="A350" s="113">
        <v>2021</v>
      </c>
      <c r="B350" s="113">
        <v>10</v>
      </c>
      <c r="C350" s="203">
        <v>215.30901389759143</v>
      </c>
      <c r="D350" s="203">
        <v>1.9937500000000004</v>
      </c>
      <c r="E350" s="203">
        <v>125.80833333333335</v>
      </c>
      <c r="F350" s="203">
        <v>11.089583333333335</v>
      </c>
      <c r="G350" s="203">
        <f t="shared" si="19"/>
        <v>170.5586736154624</v>
      </c>
      <c r="H350" s="203">
        <f t="shared" si="20"/>
        <v>6.5416666666666679</v>
      </c>
      <c r="N350" s="219"/>
    </row>
    <row r="351" spans="1:14" x14ac:dyDescent="0.25">
      <c r="A351" s="113">
        <v>2021</v>
      </c>
      <c r="B351" s="113">
        <v>11</v>
      </c>
      <c r="C351" s="203">
        <v>91.87708333333336</v>
      </c>
      <c r="D351" s="203">
        <v>13.252083333333335</v>
      </c>
      <c r="E351" s="203">
        <v>34.262499999999996</v>
      </c>
      <c r="F351" s="203">
        <v>77.193749999999994</v>
      </c>
      <c r="G351" s="203">
        <f t="shared" si="19"/>
        <v>63.069791666666674</v>
      </c>
      <c r="H351" s="203">
        <f t="shared" si="20"/>
        <v>45.222916666666663</v>
      </c>
      <c r="N351" s="219"/>
    </row>
    <row r="352" spans="1:14" x14ac:dyDescent="0.25">
      <c r="A352" s="113">
        <v>2021</v>
      </c>
      <c r="B352" s="113">
        <v>12</v>
      </c>
      <c r="C352" s="203">
        <v>54.066666666666663</v>
      </c>
      <c r="D352" s="203">
        <v>62.360416666666687</v>
      </c>
      <c r="E352" s="203">
        <v>15.222916666666668</v>
      </c>
      <c r="F352" s="203">
        <v>200.30625000000001</v>
      </c>
      <c r="G352" s="203">
        <f t="shared" si="19"/>
        <v>34.644791666666663</v>
      </c>
      <c r="H352" s="203">
        <f t="shared" si="20"/>
        <v>131.33333333333334</v>
      </c>
      <c r="N352" s="219"/>
    </row>
    <row r="353" spans="1:14" x14ac:dyDescent="0.25">
      <c r="A353" s="113">
        <v>2022</v>
      </c>
      <c r="B353" s="113">
        <v>1</v>
      </c>
      <c r="C353" s="203">
        <v>32.691666666666663</v>
      </c>
      <c r="D353" s="203">
        <v>101.75000000000003</v>
      </c>
      <c r="E353" s="203">
        <v>10.333333333333332</v>
      </c>
      <c r="F353" s="203">
        <v>267.89791666666667</v>
      </c>
      <c r="G353" s="203">
        <f t="shared" si="19"/>
        <v>21.512499999999996</v>
      </c>
      <c r="H353" s="203">
        <f t="shared" si="20"/>
        <v>184.82395833333334</v>
      </c>
      <c r="N353" s="219"/>
    </row>
    <row r="354" spans="1:14" x14ac:dyDescent="0.25">
      <c r="A354" s="113">
        <v>2022</v>
      </c>
      <c r="B354" s="113">
        <v>2</v>
      </c>
      <c r="C354" s="203">
        <v>42.229166666666664</v>
      </c>
      <c r="D354" s="203">
        <v>56.333333333333336</v>
      </c>
      <c r="E354" s="203">
        <v>15.070833333333336</v>
      </c>
      <c r="F354" s="203">
        <v>185.27291666666667</v>
      </c>
      <c r="G354" s="203">
        <f t="shared" si="19"/>
        <v>28.65</v>
      </c>
      <c r="H354" s="203">
        <f t="shared" si="20"/>
        <v>120.80312500000001</v>
      </c>
      <c r="N354" s="219"/>
    </row>
    <row r="355" spans="1:14" x14ac:dyDescent="0.25">
      <c r="A355" s="113">
        <v>2022</v>
      </c>
      <c r="B355" s="113">
        <v>3</v>
      </c>
      <c r="C355" s="203">
        <v>71.88958333333332</v>
      </c>
      <c r="D355" s="203">
        <v>28.689583333333339</v>
      </c>
      <c r="E355" s="203">
        <v>30.90208333333333</v>
      </c>
      <c r="F355" s="203">
        <v>103.23749999999998</v>
      </c>
      <c r="G355" s="203">
        <f t="shared" si="19"/>
        <v>51.395833333333329</v>
      </c>
      <c r="H355" s="203">
        <f t="shared" si="20"/>
        <v>65.963541666666657</v>
      </c>
      <c r="N355" s="219"/>
    </row>
    <row r="356" spans="1:14" x14ac:dyDescent="0.25">
      <c r="A356" s="113">
        <v>2022</v>
      </c>
      <c r="B356" s="113">
        <v>4</v>
      </c>
      <c r="C356" s="203">
        <v>118.3729166666667</v>
      </c>
      <c r="D356" s="203">
        <v>3.0166666666666666</v>
      </c>
      <c r="E356" s="203">
        <v>68.355208333333351</v>
      </c>
      <c r="F356" s="203">
        <v>25.583333333333332</v>
      </c>
      <c r="G356" s="203">
        <f t="shared" si="19"/>
        <v>93.364062500000017</v>
      </c>
      <c r="H356" s="203">
        <f t="shared" si="20"/>
        <v>14.299999999999999</v>
      </c>
      <c r="N356" s="219"/>
    </row>
    <row r="357" spans="1:14" x14ac:dyDescent="0.25">
      <c r="A357" s="113">
        <v>2022</v>
      </c>
      <c r="B357" s="113">
        <v>5</v>
      </c>
      <c r="C357" s="203">
        <v>210.15208333333331</v>
      </c>
      <c r="D357" s="203">
        <v>0.13125000000000001</v>
      </c>
      <c r="E357" s="203">
        <v>152.05416666666667</v>
      </c>
      <c r="F357" s="203">
        <v>0.79791666666666605</v>
      </c>
      <c r="G357" s="203">
        <f t="shared" si="19"/>
        <v>181.10312499999998</v>
      </c>
      <c r="H357" s="203">
        <f t="shared" si="20"/>
        <v>0.46458333333333302</v>
      </c>
      <c r="N357" s="219"/>
    </row>
    <row r="358" spans="1:14" x14ac:dyDescent="0.25">
      <c r="A358" s="113">
        <v>2022</v>
      </c>
      <c r="B358" s="113">
        <v>6</v>
      </c>
      <c r="C358" s="203">
        <v>269.92291666666665</v>
      </c>
      <c r="D358" s="203">
        <v>0</v>
      </c>
      <c r="E358" s="203">
        <v>215.41874999999996</v>
      </c>
      <c r="F358" s="203">
        <v>0</v>
      </c>
      <c r="G358" s="203">
        <f t="shared" si="19"/>
        <v>242.67083333333329</v>
      </c>
      <c r="H358" s="203">
        <f t="shared" si="20"/>
        <v>0</v>
      </c>
      <c r="N358" s="219"/>
    </row>
    <row r="359" spans="1:14" x14ac:dyDescent="0.25">
      <c r="A359" s="113">
        <v>2022</v>
      </c>
      <c r="B359" s="113">
        <v>7</v>
      </c>
      <c r="C359" s="203">
        <v>323.55624999999992</v>
      </c>
      <c r="D359" s="203">
        <v>0</v>
      </c>
      <c r="E359" s="203">
        <v>261.35624999999999</v>
      </c>
      <c r="F359" s="203">
        <v>0</v>
      </c>
      <c r="G359" s="203">
        <f t="shared" si="19"/>
        <v>292.45624999999995</v>
      </c>
      <c r="H359" s="203">
        <f t="shared" si="20"/>
        <v>0</v>
      </c>
      <c r="N359" s="219"/>
    </row>
    <row r="360" spans="1:14" x14ac:dyDescent="0.25">
      <c r="A360" s="113">
        <v>2022</v>
      </c>
      <c r="B360" s="113">
        <v>8</v>
      </c>
      <c r="C360" s="203">
        <v>329.31458333333342</v>
      </c>
      <c r="D360" s="203">
        <v>0</v>
      </c>
      <c r="E360" s="203">
        <v>267.25416666666666</v>
      </c>
      <c r="F360" s="203">
        <v>0</v>
      </c>
      <c r="G360" s="203">
        <f t="shared" si="19"/>
        <v>298.28437500000007</v>
      </c>
      <c r="H360" s="203">
        <f t="shared" si="20"/>
        <v>0</v>
      </c>
      <c r="N360" s="219"/>
    </row>
    <row r="361" spans="1:14" x14ac:dyDescent="0.25">
      <c r="A361" s="113">
        <v>2022</v>
      </c>
      <c r="B361" s="113">
        <v>9</v>
      </c>
      <c r="C361" s="203">
        <v>283.02499999999998</v>
      </c>
      <c r="D361" s="203">
        <v>0</v>
      </c>
      <c r="E361" s="203">
        <v>215.9708333333333</v>
      </c>
      <c r="F361" s="203">
        <v>0</v>
      </c>
      <c r="G361" s="203">
        <f t="shared" si="19"/>
        <v>249.49791666666664</v>
      </c>
      <c r="H361" s="203">
        <f t="shared" si="20"/>
        <v>0</v>
      </c>
      <c r="N361" s="219"/>
    </row>
    <row r="362" spans="1:14" x14ac:dyDescent="0.25">
      <c r="A362" s="113">
        <v>2022</v>
      </c>
      <c r="B362" s="113">
        <v>10</v>
      </c>
      <c r="C362" s="203">
        <v>215.30901389759143</v>
      </c>
      <c r="D362" s="203">
        <v>1.9937500000000004</v>
      </c>
      <c r="E362" s="203">
        <v>125.80833333333335</v>
      </c>
      <c r="F362" s="203">
        <v>11.089583333333335</v>
      </c>
      <c r="G362" s="203">
        <f t="shared" si="19"/>
        <v>170.5586736154624</v>
      </c>
      <c r="H362" s="203">
        <f t="shared" si="20"/>
        <v>6.5416666666666679</v>
      </c>
      <c r="N362" s="219"/>
    </row>
    <row r="363" spans="1:14" x14ac:dyDescent="0.25">
      <c r="A363" s="113">
        <v>2022</v>
      </c>
      <c r="B363" s="113">
        <v>11</v>
      </c>
      <c r="C363" s="203">
        <v>91.87708333333336</v>
      </c>
      <c r="D363" s="203">
        <v>13.252083333333335</v>
      </c>
      <c r="E363" s="203">
        <v>34.262499999999996</v>
      </c>
      <c r="F363" s="203">
        <v>77.193749999999994</v>
      </c>
      <c r="G363" s="203">
        <f t="shared" si="19"/>
        <v>63.069791666666674</v>
      </c>
      <c r="H363" s="203">
        <f t="shared" si="20"/>
        <v>45.222916666666663</v>
      </c>
      <c r="N363" s="219"/>
    </row>
    <row r="364" spans="1:14" x14ac:dyDescent="0.25">
      <c r="A364" s="113">
        <v>2022</v>
      </c>
      <c r="B364" s="113">
        <v>12</v>
      </c>
      <c r="C364" s="203">
        <v>54.066666666666663</v>
      </c>
      <c r="D364" s="203">
        <v>62.360416666666687</v>
      </c>
      <c r="E364" s="203">
        <v>15.222916666666668</v>
      </c>
      <c r="F364" s="203">
        <v>200.30625000000001</v>
      </c>
      <c r="G364" s="203">
        <f t="shared" si="19"/>
        <v>34.644791666666663</v>
      </c>
      <c r="H364" s="203">
        <f t="shared" si="20"/>
        <v>131.33333333333334</v>
      </c>
      <c r="N364" s="219"/>
    </row>
    <row r="365" spans="1:14" x14ac:dyDescent="0.25">
      <c r="A365" s="113">
        <v>2023</v>
      </c>
      <c r="B365" s="113">
        <v>1</v>
      </c>
      <c r="C365" s="203">
        <v>32.691666666666663</v>
      </c>
      <c r="D365" s="203">
        <v>101.75000000000003</v>
      </c>
      <c r="E365" s="203">
        <v>10.333333333333332</v>
      </c>
      <c r="F365" s="203">
        <v>267.89791666666667</v>
      </c>
      <c r="G365" s="203">
        <f t="shared" si="19"/>
        <v>21.512499999999996</v>
      </c>
      <c r="H365" s="203">
        <f t="shared" si="20"/>
        <v>184.82395833333334</v>
      </c>
      <c r="N365" s="219"/>
    </row>
    <row r="366" spans="1:14" x14ac:dyDescent="0.25">
      <c r="A366" s="113">
        <v>2023</v>
      </c>
      <c r="B366" s="113">
        <v>2</v>
      </c>
      <c r="C366" s="203">
        <v>42.229166666666664</v>
      </c>
      <c r="D366" s="203">
        <v>56.333333333333336</v>
      </c>
      <c r="E366" s="203">
        <v>15.070833333333336</v>
      </c>
      <c r="F366" s="203">
        <v>185.27291666666667</v>
      </c>
      <c r="G366" s="203">
        <f t="shared" si="19"/>
        <v>28.65</v>
      </c>
      <c r="H366" s="203">
        <f t="shared" si="20"/>
        <v>120.80312500000001</v>
      </c>
      <c r="N366" s="219"/>
    </row>
    <row r="367" spans="1:14" x14ac:dyDescent="0.25">
      <c r="A367" s="113">
        <v>2023</v>
      </c>
      <c r="B367" s="113">
        <v>3</v>
      </c>
      <c r="C367" s="203">
        <v>71.88958333333332</v>
      </c>
      <c r="D367" s="203">
        <v>28.689583333333339</v>
      </c>
      <c r="E367" s="203">
        <v>30.90208333333333</v>
      </c>
      <c r="F367" s="203">
        <v>103.23749999999998</v>
      </c>
      <c r="G367" s="203">
        <f t="shared" si="19"/>
        <v>51.395833333333329</v>
      </c>
      <c r="H367" s="203">
        <f t="shared" si="20"/>
        <v>65.963541666666657</v>
      </c>
      <c r="N367" s="219"/>
    </row>
    <row r="368" spans="1:14" x14ac:dyDescent="0.25">
      <c r="A368" s="113">
        <v>2023</v>
      </c>
      <c r="B368" s="113">
        <v>4</v>
      </c>
      <c r="C368" s="203">
        <v>118.3729166666667</v>
      </c>
      <c r="D368" s="203">
        <v>3.0166666666666666</v>
      </c>
      <c r="E368" s="203">
        <v>68.355208333333351</v>
      </c>
      <c r="F368" s="203">
        <v>25.583333333333332</v>
      </c>
      <c r="G368" s="203">
        <f t="shared" si="19"/>
        <v>93.364062500000017</v>
      </c>
      <c r="H368" s="203">
        <f t="shared" si="20"/>
        <v>14.299999999999999</v>
      </c>
      <c r="N368" s="219"/>
    </row>
    <row r="369" spans="1:14" x14ac:dyDescent="0.25">
      <c r="A369" s="113">
        <v>2023</v>
      </c>
      <c r="B369" s="113">
        <v>5</v>
      </c>
      <c r="C369" s="203">
        <v>210.15208333333331</v>
      </c>
      <c r="D369" s="203">
        <v>0.13125000000000001</v>
      </c>
      <c r="E369" s="203">
        <v>152.05416666666667</v>
      </c>
      <c r="F369" s="203">
        <v>0.79791666666666605</v>
      </c>
      <c r="G369" s="203">
        <f t="shared" si="19"/>
        <v>181.10312499999998</v>
      </c>
      <c r="H369" s="203">
        <f t="shared" si="20"/>
        <v>0.46458333333333302</v>
      </c>
      <c r="N369" s="219"/>
    </row>
    <row r="370" spans="1:14" x14ac:dyDescent="0.25">
      <c r="A370" s="113">
        <v>2023</v>
      </c>
      <c r="B370" s="113">
        <v>6</v>
      </c>
      <c r="C370" s="203">
        <v>269.92291666666665</v>
      </c>
      <c r="D370" s="203">
        <v>0</v>
      </c>
      <c r="E370" s="203">
        <v>215.41874999999996</v>
      </c>
      <c r="F370" s="203">
        <v>0</v>
      </c>
      <c r="G370" s="203">
        <f t="shared" si="19"/>
        <v>242.67083333333329</v>
      </c>
      <c r="H370" s="203">
        <f t="shared" si="20"/>
        <v>0</v>
      </c>
      <c r="N370" s="219"/>
    </row>
    <row r="371" spans="1:14" x14ac:dyDescent="0.25">
      <c r="A371" s="113">
        <v>2023</v>
      </c>
      <c r="B371" s="113">
        <v>7</v>
      </c>
      <c r="C371" s="203">
        <v>323.55624999999992</v>
      </c>
      <c r="D371" s="203">
        <v>0</v>
      </c>
      <c r="E371" s="203">
        <v>261.35624999999999</v>
      </c>
      <c r="F371" s="203">
        <v>0</v>
      </c>
      <c r="G371" s="203">
        <f t="shared" si="19"/>
        <v>292.45624999999995</v>
      </c>
      <c r="H371" s="203">
        <f t="shared" si="20"/>
        <v>0</v>
      </c>
      <c r="N371" s="219"/>
    </row>
    <row r="372" spans="1:14" x14ac:dyDescent="0.25">
      <c r="A372" s="113">
        <v>2023</v>
      </c>
      <c r="B372" s="113">
        <v>8</v>
      </c>
      <c r="C372" s="203">
        <v>329.31458333333342</v>
      </c>
      <c r="D372" s="203">
        <v>0</v>
      </c>
      <c r="E372" s="203">
        <v>267.25416666666666</v>
      </c>
      <c r="F372" s="203">
        <v>0</v>
      </c>
      <c r="G372" s="203">
        <f t="shared" si="19"/>
        <v>298.28437500000007</v>
      </c>
      <c r="H372" s="203">
        <f t="shared" si="20"/>
        <v>0</v>
      </c>
      <c r="N372" s="219"/>
    </row>
    <row r="373" spans="1:14" x14ac:dyDescent="0.25">
      <c r="A373" s="113">
        <v>2023</v>
      </c>
      <c r="B373" s="113">
        <v>9</v>
      </c>
      <c r="C373" s="203">
        <v>283.02499999999998</v>
      </c>
      <c r="D373" s="203">
        <v>0</v>
      </c>
      <c r="E373" s="203">
        <v>215.9708333333333</v>
      </c>
      <c r="F373" s="203">
        <v>0</v>
      </c>
      <c r="G373" s="203">
        <f t="shared" si="19"/>
        <v>249.49791666666664</v>
      </c>
      <c r="H373" s="203">
        <f t="shared" si="20"/>
        <v>0</v>
      </c>
      <c r="N373" s="219"/>
    </row>
    <row r="374" spans="1:14" x14ac:dyDescent="0.25">
      <c r="A374" s="113">
        <v>2023</v>
      </c>
      <c r="B374" s="113">
        <v>10</v>
      </c>
      <c r="C374" s="203">
        <v>215.30901389759143</v>
      </c>
      <c r="D374" s="203">
        <v>1.9937500000000004</v>
      </c>
      <c r="E374" s="203">
        <v>125.80833333333335</v>
      </c>
      <c r="F374" s="203">
        <v>11.089583333333335</v>
      </c>
      <c r="G374" s="203">
        <f t="shared" si="19"/>
        <v>170.5586736154624</v>
      </c>
      <c r="H374" s="203">
        <f t="shared" si="20"/>
        <v>6.5416666666666679</v>
      </c>
      <c r="N374" s="219"/>
    </row>
    <row r="375" spans="1:14" x14ac:dyDescent="0.25">
      <c r="A375" s="113">
        <v>2023</v>
      </c>
      <c r="B375" s="113">
        <v>11</v>
      </c>
      <c r="C375" s="203">
        <v>91.87708333333336</v>
      </c>
      <c r="D375" s="203">
        <v>13.252083333333335</v>
      </c>
      <c r="E375" s="203">
        <v>34.262499999999996</v>
      </c>
      <c r="F375" s="203">
        <v>77.193749999999994</v>
      </c>
      <c r="G375" s="203">
        <f t="shared" si="19"/>
        <v>63.069791666666674</v>
      </c>
      <c r="H375" s="203">
        <f t="shared" si="20"/>
        <v>45.222916666666663</v>
      </c>
      <c r="N375" s="219"/>
    </row>
    <row r="376" spans="1:14" x14ac:dyDescent="0.25">
      <c r="A376" s="113">
        <v>2023</v>
      </c>
      <c r="B376" s="113">
        <v>12</v>
      </c>
      <c r="C376" s="203">
        <v>54.066666666666663</v>
      </c>
      <c r="D376" s="203">
        <v>62.360416666666687</v>
      </c>
      <c r="E376" s="203">
        <v>15.222916666666668</v>
      </c>
      <c r="F376" s="203">
        <v>200.30625000000001</v>
      </c>
      <c r="G376" s="203">
        <f t="shared" si="19"/>
        <v>34.644791666666663</v>
      </c>
      <c r="H376" s="203">
        <f t="shared" si="20"/>
        <v>131.33333333333334</v>
      </c>
      <c r="N376" s="219"/>
    </row>
    <row r="377" spans="1:14" x14ac:dyDescent="0.25">
      <c r="A377" s="113">
        <v>2024</v>
      </c>
      <c r="B377" s="113">
        <v>1</v>
      </c>
      <c r="C377" s="203">
        <v>32.691666666666663</v>
      </c>
      <c r="D377" s="203">
        <v>101.75000000000003</v>
      </c>
      <c r="E377" s="203">
        <v>10.333333333333332</v>
      </c>
      <c r="F377" s="203">
        <v>267.89791666666667</v>
      </c>
      <c r="G377" s="203">
        <f t="shared" si="19"/>
        <v>21.512499999999996</v>
      </c>
      <c r="H377" s="203">
        <f t="shared" si="20"/>
        <v>184.82395833333334</v>
      </c>
      <c r="N377" s="219"/>
    </row>
    <row r="378" spans="1:14" x14ac:dyDescent="0.25">
      <c r="A378" s="113">
        <v>2024</v>
      </c>
      <c r="B378" s="113">
        <v>2</v>
      </c>
      <c r="C378" s="203">
        <v>42.229166666666664</v>
      </c>
      <c r="D378" s="203">
        <v>56.333333333333336</v>
      </c>
      <c r="E378" s="203">
        <v>15.070833333333336</v>
      </c>
      <c r="F378" s="203">
        <v>185.27291666666667</v>
      </c>
      <c r="G378" s="203">
        <f t="shared" si="19"/>
        <v>28.65</v>
      </c>
      <c r="H378" s="203">
        <f t="shared" si="20"/>
        <v>120.80312500000001</v>
      </c>
      <c r="N378" s="219"/>
    </row>
    <row r="379" spans="1:14" x14ac:dyDescent="0.25">
      <c r="A379" s="113">
        <v>2024</v>
      </c>
      <c r="B379" s="113">
        <v>3</v>
      </c>
      <c r="C379" s="203">
        <v>71.88958333333332</v>
      </c>
      <c r="D379" s="203">
        <v>28.689583333333339</v>
      </c>
      <c r="E379" s="203">
        <v>30.90208333333333</v>
      </c>
      <c r="F379" s="203">
        <v>103.23749999999998</v>
      </c>
      <c r="G379" s="203">
        <f t="shared" si="19"/>
        <v>51.395833333333329</v>
      </c>
      <c r="H379" s="203">
        <f t="shared" si="20"/>
        <v>65.963541666666657</v>
      </c>
      <c r="N379" s="219"/>
    </row>
    <row r="380" spans="1:14" x14ac:dyDescent="0.25">
      <c r="A380" s="113">
        <v>2024</v>
      </c>
      <c r="B380" s="113">
        <v>4</v>
      </c>
      <c r="C380" s="203">
        <v>118.3729166666667</v>
      </c>
      <c r="D380" s="203">
        <v>3.0166666666666666</v>
      </c>
      <c r="E380" s="203">
        <v>68.355208333333351</v>
      </c>
      <c r="F380" s="203">
        <v>25.583333333333332</v>
      </c>
      <c r="G380" s="203">
        <f t="shared" si="19"/>
        <v>93.364062500000017</v>
      </c>
      <c r="H380" s="203">
        <f t="shared" si="20"/>
        <v>14.299999999999999</v>
      </c>
      <c r="N380" s="219"/>
    </row>
    <row r="381" spans="1:14" x14ac:dyDescent="0.25">
      <c r="A381" s="113">
        <v>2024</v>
      </c>
      <c r="B381" s="113">
        <v>5</v>
      </c>
      <c r="C381" s="203">
        <v>210.15208333333331</v>
      </c>
      <c r="D381" s="203">
        <v>0.13125000000000001</v>
      </c>
      <c r="E381" s="203">
        <v>152.05416666666667</v>
      </c>
      <c r="F381" s="203">
        <v>0.79791666666666605</v>
      </c>
      <c r="G381" s="203">
        <f t="shared" si="19"/>
        <v>181.10312499999998</v>
      </c>
      <c r="H381" s="203">
        <f t="shared" si="20"/>
        <v>0.46458333333333302</v>
      </c>
      <c r="N381" s="219"/>
    </row>
    <row r="382" spans="1:14" x14ac:dyDescent="0.25">
      <c r="A382" s="113">
        <v>2024</v>
      </c>
      <c r="B382" s="113">
        <v>6</v>
      </c>
      <c r="C382" s="203">
        <v>269.92291666666665</v>
      </c>
      <c r="D382" s="203">
        <v>0</v>
      </c>
      <c r="E382" s="203">
        <v>215.41874999999996</v>
      </c>
      <c r="F382" s="203">
        <v>0</v>
      </c>
      <c r="G382" s="203">
        <f t="shared" si="19"/>
        <v>242.67083333333329</v>
      </c>
      <c r="H382" s="203">
        <f t="shared" si="20"/>
        <v>0</v>
      </c>
      <c r="N382" s="219"/>
    </row>
    <row r="383" spans="1:14" x14ac:dyDescent="0.25">
      <c r="A383" s="113">
        <v>2024</v>
      </c>
      <c r="B383" s="113">
        <v>7</v>
      </c>
      <c r="C383" s="203">
        <v>323.55624999999992</v>
      </c>
      <c r="D383" s="203">
        <v>0</v>
      </c>
      <c r="E383" s="203">
        <v>261.35624999999999</v>
      </c>
      <c r="F383" s="203">
        <v>0</v>
      </c>
      <c r="G383" s="203">
        <f t="shared" si="19"/>
        <v>292.45624999999995</v>
      </c>
      <c r="H383" s="203">
        <f t="shared" si="20"/>
        <v>0</v>
      </c>
      <c r="N383" s="219"/>
    </row>
    <row r="384" spans="1:14" x14ac:dyDescent="0.25">
      <c r="A384" s="113">
        <v>2024</v>
      </c>
      <c r="B384" s="113">
        <v>8</v>
      </c>
      <c r="C384" s="203">
        <v>329.31458333333342</v>
      </c>
      <c r="D384" s="203">
        <v>0</v>
      </c>
      <c r="E384" s="203">
        <v>267.25416666666666</v>
      </c>
      <c r="F384" s="203">
        <v>0</v>
      </c>
      <c r="G384" s="203">
        <f t="shared" si="19"/>
        <v>298.28437500000007</v>
      </c>
      <c r="H384" s="203">
        <f t="shared" si="20"/>
        <v>0</v>
      </c>
      <c r="N384" s="219"/>
    </row>
    <row r="385" spans="1:14" x14ac:dyDescent="0.25">
      <c r="A385" s="113">
        <v>2024</v>
      </c>
      <c r="B385" s="113">
        <v>9</v>
      </c>
      <c r="C385" s="203">
        <v>283.02499999999998</v>
      </c>
      <c r="D385" s="203">
        <v>0</v>
      </c>
      <c r="E385" s="203">
        <v>215.9708333333333</v>
      </c>
      <c r="F385" s="203">
        <v>0</v>
      </c>
      <c r="G385" s="203">
        <f t="shared" si="19"/>
        <v>249.49791666666664</v>
      </c>
      <c r="H385" s="203">
        <f t="shared" si="20"/>
        <v>0</v>
      </c>
      <c r="N385" s="219"/>
    </row>
    <row r="386" spans="1:14" x14ac:dyDescent="0.25">
      <c r="A386" s="113">
        <v>2024</v>
      </c>
      <c r="B386" s="113">
        <v>10</v>
      </c>
      <c r="C386" s="203">
        <v>215.30901389759143</v>
      </c>
      <c r="D386" s="203">
        <v>1.9937500000000004</v>
      </c>
      <c r="E386" s="203">
        <v>125.80833333333335</v>
      </c>
      <c r="F386" s="203">
        <v>11.089583333333335</v>
      </c>
      <c r="G386" s="203">
        <f t="shared" si="19"/>
        <v>170.5586736154624</v>
      </c>
      <c r="H386" s="203">
        <f t="shared" si="20"/>
        <v>6.5416666666666679</v>
      </c>
      <c r="N386" s="219"/>
    </row>
    <row r="387" spans="1:14" x14ac:dyDescent="0.25">
      <c r="A387" s="113">
        <v>2024</v>
      </c>
      <c r="B387" s="113">
        <v>11</v>
      </c>
      <c r="C387" s="203">
        <v>91.87708333333336</v>
      </c>
      <c r="D387" s="203">
        <v>13.252083333333335</v>
      </c>
      <c r="E387" s="203">
        <v>34.262499999999996</v>
      </c>
      <c r="F387" s="203">
        <v>77.193749999999994</v>
      </c>
      <c r="G387" s="203">
        <f t="shared" si="19"/>
        <v>63.069791666666674</v>
      </c>
      <c r="H387" s="203">
        <f t="shared" si="20"/>
        <v>45.222916666666663</v>
      </c>
      <c r="N387" s="219"/>
    </row>
    <row r="388" spans="1:14" x14ac:dyDescent="0.25">
      <c r="A388" s="113">
        <v>2024</v>
      </c>
      <c r="B388" s="113">
        <v>12</v>
      </c>
      <c r="C388" s="203">
        <v>54.066666666666663</v>
      </c>
      <c r="D388" s="203">
        <v>62.360416666666687</v>
      </c>
      <c r="E388" s="203">
        <v>15.222916666666668</v>
      </c>
      <c r="F388" s="203">
        <v>200.30625000000001</v>
      </c>
      <c r="G388" s="203">
        <f t="shared" si="19"/>
        <v>34.644791666666663</v>
      </c>
      <c r="H388" s="203">
        <f t="shared" si="20"/>
        <v>131.33333333333334</v>
      </c>
      <c r="N388" s="219"/>
    </row>
    <row r="389" spans="1:14" x14ac:dyDescent="0.25">
      <c r="A389" s="113">
        <v>2025</v>
      </c>
      <c r="B389" s="113">
        <v>1</v>
      </c>
      <c r="C389" s="203">
        <v>32.691666666666663</v>
      </c>
      <c r="D389" s="203">
        <v>101.75000000000003</v>
      </c>
      <c r="E389" s="203">
        <v>10.333333333333332</v>
      </c>
      <c r="F389" s="203">
        <v>267.89791666666667</v>
      </c>
      <c r="G389" s="203">
        <f t="shared" si="19"/>
        <v>21.512499999999996</v>
      </c>
      <c r="H389" s="203">
        <f t="shared" si="20"/>
        <v>184.82395833333334</v>
      </c>
      <c r="N389" s="219"/>
    </row>
    <row r="390" spans="1:14" x14ac:dyDescent="0.25">
      <c r="A390" s="113">
        <v>2025</v>
      </c>
      <c r="B390" s="113">
        <v>2</v>
      </c>
      <c r="C390" s="203">
        <v>42.229166666666664</v>
      </c>
      <c r="D390" s="203">
        <v>56.333333333333336</v>
      </c>
      <c r="E390" s="203">
        <v>15.070833333333336</v>
      </c>
      <c r="F390" s="203">
        <v>185.27291666666667</v>
      </c>
      <c r="G390" s="203">
        <f t="shared" ref="G390:G453" si="21">AVERAGE(C390,E390)</f>
        <v>28.65</v>
      </c>
      <c r="H390" s="203">
        <f t="shared" ref="H390:H453" si="22">AVERAGE(D390,F390)</f>
        <v>120.80312500000001</v>
      </c>
      <c r="N390" s="219"/>
    </row>
    <row r="391" spans="1:14" x14ac:dyDescent="0.25">
      <c r="A391" s="113">
        <v>2025</v>
      </c>
      <c r="B391" s="113">
        <v>3</v>
      </c>
      <c r="C391" s="203">
        <v>71.88958333333332</v>
      </c>
      <c r="D391" s="203">
        <v>28.689583333333339</v>
      </c>
      <c r="E391" s="203">
        <v>30.90208333333333</v>
      </c>
      <c r="F391" s="203">
        <v>103.23749999999998</v>
      </c>
      <c r="G391" s="203">
        <f t="shared" si="21"/>
        <v>51.395833333333329</v>
      </c>
      <c r="H391" s="203">
        <f t="shared" si="22"/>
        <v>65.963541666666657</v>
      </c>
      <c r="N391" s="219"/>
    </row>
    <row r="392" spans="1:14" x14ac:dyDescent="0.25">
      <c r="A392" s="113">
        <v>2025</v>
      </c>
      <c r="B392" s="113">
        <v>4</v>
      </c>
      <c r="C392" s="203">
        <v>118.3729166666667</v>
      </c>
      <c r="D392" s="203">
        <v>3.0166666666666666</v>
      </c>
      <c r="E392" s="203">
        <v>68.355208333333351</v>
      </c>
      <c r="F392" s="203">
        <v>25.583333333333332</v>
      </c>
      <c r="G392" s="203">
        <f t="shared" si="21"/>
        <v>93.364062500000017</v>
      </c>
      <c r="H392" s="203">
        <f t="shared" si="22"/>
        <v>14.299999999999999</v>
      </c>
      <c r="N392" s="219"/>
    </row>
    <row r="393" spans="1:14" x14ac:dyDescent="0.25">
      <c r="A393" s="113">
        <v>2025</v>
      </c>
      <c r="B393" s="113">
        <v>5</v>
      </c>
      <c r="C393" s="203">
        <v>210.15208333333331</v>
      </c>
      <c r="D393" s="203">
        <v>0.13125000000000001</v>
      </c>
      <c r="E393" s="203">
        <v>152.05416666666667</v>
      </c>
      <c r="F393" s="203">
        <v>0.79791666666666605</v>
      </c>
      <c r="G393" s="203">
        <f t="shared" si="21"/>
        <v>181.10312499999998</v>
      </c>
      <c r="H393" s="203">
        <f t="shared" si="22"/>
        <v>0.46458333333333302</v>
      </c>
      <c r="N393" s="219"/>
    </row>
    <row r="394" spans="1:14" x14ac:dyDescent="0.25">
      <c r="A394" s="113">
        <v>2025</v>
      </c>
      <c r="B394" s="113">
        <v>6</v>
      </c>
      <c r="C394" s="203">
        <v>269.92291666666665</v>
      </c>
      <c r="D394" s="203">
        <v>0</v>
      </c>
      <c r="E394" s="203">
        <v>215.41874999999996</v>
      </c>
      <c r="F394" s="203">
        <v>0</v>
      </c>
      <c r="G394" s="203">
        <f t="shared" si="21"/>
        <v>242.67083333333329</v>
      </c>
      <c r="H394" s="203">
        <f t="shared" si="22"/>
        <v>0</v>
      </c>
      <c r="N394" s="219"/>
    </row>
    <row r="395" spans="1:14" x14ac:dyDescent="0.25">
      <c r="A395" s="113">
        <v>2025</v>
      </c>
      <c r="B395" s="113">
        <v>7</v>
      </c>
      <c r="C395" s="203">
        <v>323.55624999999992</v>
      </c>
      <c r="D395" s="203">
        <v>0</v>
      </c>
      <c r="E395" s="203">
        <v>261.35624999999999</v>
      </c>
      <c r="F395" s="203">
        <v>0</v>
      </c>
      <c r="G395" s="203">
        <f t="shared" si="21"/>
        <v>292.45624999999995</v>
      </c>
      <c r="H395" s="203">
        <f t="shared" si="22"/>
        <v>0</v>
      </c>
      <c r="N395" s="219"/>
    </row>
    <row r="396" spans="1:14" x14ac:dyDescent="0.25">
      <c r="A396" s="113">
        <v>2025</v>
      </c>
      <c r="B396" s="113">
        <v>8</v>
      </c>
      <c r="C396" s="203">
        <v>329.31458333333342</v>
      </c>
      <c r="D396" s="203">
        <v>0</v>
      </c>
      <c r="E396" s="203">
        <v>267.25416666666666</v>
      </c>
      <c r="F396" s="203">
        <v>0</v>
      </c>
      <c r="G396" s="203">
        <f t="shared" si="21"/>
        <v>298.28437500000007</v>
      </c>
      <c r="H396" s="203">
        <f t="shared" si="22"/>
        <v>0</v>
      </c>
      <c r="N396" s="219"/>
    </row>
    <row r="397" spans="1:14" x14ac:dyDescent="0.25">
      <c r="A397" s="113">
        <v>2025</v>
      </c>
      <c r="B397" s="113">
        <v>9</v>
      </c>
      <c r="C397" s="203">
        <v>283.02499999999998</v>
      </c>
      <c r="D397" s="203">
        <v>0</v>
      </c>
      <c r="E397" s="203">
        <v>215.9708333333333</v>
      </c>
      <c r="F397" s="203">
        <v>0</v>
      </c>
      <c r="G397" s="203">
        <f t="shared" si="21"/>
        <v>249.49791666666664</v>
      </c>
      <c r="H397" s="203">
        <f t="shared" si="22"/>
        <v>0</v>
      </c>
      <c r="N397" s="219"/>
    </row>
    <row r="398" spans="1:14" x14ac:dyDescent="0.25">
      <c r="A398" s="113">
        <v>2025</v>
      </c>
      <c r="B398" s="113">
        <v>10</v>
      </c>
      <c r="C398" s="203">
        <v>215.30901389759143</v>
      </c>
      <c r="D398" s="203">
        <v>1.9937500000000004</v>
      </c>
      <c r="E398" s="203">
        <v>125.80833333333335</v>
      </c>
      <c r="F398" s="203">
        <v>11.089583333333335</v>
      </c>
      <c r="G398" s="203">
        <f t="shared" si="21"/>
        <v>170.5586736154624</v>
      </c>
      <c r="H398" s="203">
        <f t="shared" si="22"/>
        <v>6.5416666666666679</v>
      </c>
      <c r="N398" s="219"/>
    </row>
    <row r="399" spans="1:14" x14ac:dyDescent="0.25">
      <c r="A399" s="113">
        <v>2025</v>
      </c>
      <c r="B399" s="113">
        <v>11</v>
      </c>
      <c r="C399" s="203">
        <v>91.87708333333336</v>
      </c>
      <c r="D399" s="203">
        <v>13.252083333333335</v>
      </c>
      <c r="E399" s="203">
        <v>34.262499999999996</v>
      </c>
      <c r="F399" s="203">
        <v>77.193749999999994</v>
      </c>
      <c r="G399" s="203">
        <f t="shared" si="21"/>
        <v>63.069791666666674</v>
      </c>
      <c r="H399" s="203">
        <f t="shared" si="22"/>
        <v>45.222916666666663</v>
      </c>
      <c r="N399" s="219"/>
    </row>
    <row r="400" spans="1:14" x14ac:dyDescent="0.25">
      <c r="A400" s="113">
        <v>2025</v>
      </c>
      <c r="B400" s="113">
        <v>12</v>
      </c>
      <c r="C400" s="203">
        <v>54.066666666666663</v>
      </c>
      <c r="D400" s="203">
        <v>62.360416666666687</v>
      </c>
      <c r="E400" s="203">
        <v>15.222916666666668</v>
      </c>
      <c r="F400" s="203">
        <v>200.30625000000001</v>
      </c>
      <c r="G400" s="203">
        <f t="shared" si="21"/>
        <v>34.644791666666663</v>
      </c>
      <c r="H400" s="203">
        <f t="shared" si="22"/>
        <v>131.33333333333334</v>
      </c>
      <c r="N400" s="219"/>
    </row>
    <row r="401" spans="1:14" x14ac:dyDescent="0.25">
      <c r="A401" s="113">
        <v>2026</v>
      </c>
      <c r="B401" s="113">
        <v>1</v>
      </c>
      <c r="C401" s="203">
        <v>32.691666666666663</v>
      </c>
      <c r="D401" s="203">
        <v>101.75000000000003</v>
      </c>
      <c r="E401" s="203">
        <v>10.333333333333332</v>
      </c>
      <c r="F401" s="203">
        <v>267.89791666666667</v>
      </c>
      <c r="G401" s="203">
        <f t="shared" si="21"/>
        <v>21.512499999999996</v>
      </c>
      <c r="H401" s="203">
        <f t="shared" si="22"/>
        <v>184.82395833333334</v>
      </c>
      <c r="N401" s="219"/>
    </row>
    <row r="402" spans="1:14" x14ac:dyDescent="0.25">
      <c r="A402" s="113">
        <v>2026</v>
      </c>
      <c r="B402" s="113">
        <v>2</v>
      </c>
      <c r="C402" s="203">
        <v>42.229166666666664</v>
      </c>
      <c r="D402" s="203">
        <v>56.333333333333336</v>
      </c>
      <c r="E402" s="203">
        <v>15.070833333333336</v>
      </c>
      <c r="F402" s="203">
        <v>185.27291666666667</v>
      </c>
      <c r="G402" s="203">
        <f t="shared" si="21"/>
        <v>28.65</v>
      </c>
      <c r="H402" s="203">
        <f t="shared" si="22"/>
        <v>120.80312500000001</v>
      </c>
      <c r="N402" s="219"/>
    </row>
    <row r="403" spans="1:14" x14ac:dyDescent="0.25">
      <c r="A403" s="113">
        <v>2026</v>
      </c>
      <c r="B403" s="113">
        <v>3</v>
      </c>
      <c r="C403" s="203">
        <v>71.88958333333332</v>
      </c>
      <c r="D403" s="203">
        <v>28.689583333333339</v>
      </c>
      <c r="E403" s="203">
        <v>30.90208333333333</v>
      </c>
      <c r="F403" s="203">
        <v>103.23749999999998</v>
      </c>
      <c r="G403" s="203">
        <f t="shared" si="21"/>
        <v>51.395833333333329</v>
      </c>
      <c r="H403" s="203">
        <f t="shared" si="22"/>
        <v>65.963541666666657</v>
      </c>
      <c r="N403" s="219"/>
    </row>
    <row r="404" spans="1:14" x14ac:dyDescent="0.25">
      <c r="A404" s="113">
        <v>2026</v>
      </c>
      <c r="B404" s="113">
        <v>4</v>
      </c>
      <c r="C404" s="203">
        <v>118.3729166666667</v>
      </c>
      <c r="D404" s="203">
        <v>3.0166666666666666</v>
      </c>
      <c r="E404" s="203">
        <v>68.355208333333351</v>
      </c>
      <c r="F404" s="203">
        <v>25.583333333333332</v>
      </c>
      <c r="G404" s="203">
        <f t="shared" si="21"/>
        <v>93.364062500000017</v>
      </c>
      <c r="H404" s="203">
        <f t="shared" si="22"/>
        <v>14.299999999999999</v>
      </c>
      <c r="N404" s="219"/>
    </row>
    <row r="405" spans="1:14" x14ac:dyDescent="0.25">
      <c r="A405" s="113">
        <v>2026</v>
      </c>
      <c r="B405" s="113">
        <v>5</v>
      </c>
      <c r="C405" s="203">
        <v>210.15208333333331</v>
      </c>
      <c r="D405" s="203">
        <v>0.13125000000000001</v>
      </c>
      <c r="E405" s="203">
        <v>152.05416666666667</v>
      </c>
      <c r="F405" s="203">
        <v>0.79791666666666605</v>
      </c>
      <c r="G405" s="203">
        <f t="shared" si="21"/>
        <v>181.10312499999998</v>
      </c>
      <c r="H405" s="203">
        <f t="shared" si="22"/>
        <v>0.46458333333333302</v>
      </c>
      <c r="N405" s="219"/>
    </row>
    <row r="406" spans="1:14" x14ac:dyDescent="0.25">
      <c r="A406" s="113">
        <v>2026</v>
      </c>
      <c r="B406" s="113">
        <v>6</v>
      </c>
      <c r="C406" s="203">
        <v>269.92291666666665</v>
      </c>
      <c r="D406" s="203">
        <v>0</v>
      </c>
      <c r="E406" s="203">
        <v>215.41874999999996</v>
      </c>
      <c r="F406" s="203">
        <v>0</v>
      </c>
      <c r="G406" s="203">
        <f t="shared" si="21"/>
        <v>242.67083333333329</v>
      </c>
      <c r="H406" s="203">
        <f t="shared" si="22"/>
        <v>0</v>
      </c>
      <c r="N406" s="219"/>
    </row>
    <row r="407" spans="1:14" x14ac:dyDescent="0.25">
      <c r="A407" s="113">
        <v>2026</v>
      </c>
      <c r="B407" s="113">
        <v>7</v>
      </c>
      <c r="C407" s="203">
        <v>323.55624999999992</v>
      </c>
      <c r="D407" s="203">
        <v>0</v>
      </c>
      <c r="E407" s="203">
        <v>261.35624999999999</v>
      </c>
      <c r="F407" s="203">
        <v>0</v>
      </c>
      <c r="G407" s="203">
        <f t="shared" si="21"/>
        <v>292.45624999999995</v>
      </c>
      <c r="H407" s="203">
        <f t="shared" si="22"/>
        <v>0</v>
      </c>
      <c r="N407" s="219"/>
    </row>
    <row r="408" spans="1:14" x14ac:dyDescent="0.25">
      <c r="A408" s="113">
        <v>2026</v>
      </c>
      <c r="B408" s="113">
        <v>8</v>
      </c>
      <c r="C408" s="203">
        <v>329.31458333333342</v>
      </c>
      <c r="D408" s="203">
        <v>0</v>
      </c>
      <c r="E408" s="203">
        <v>267.25416666666666</v>
      </c>
      <c r="F408" s="203">
        <v>0</v>
      </c>
      <c r="G408" s="203">
        <f t="shared" si="21"/>
        <v>298.28437500000007</v>
      </c>
      <c r="H408" s="203">
        <f t="shared" si="22"/>
        <v>0</v>
      </c>
      <c r="N408" s="219"/>
    </row>
    <row r="409" spans="1:14" x14ac:dyDescent="0.25">
      <c r="A409" s="113">
        <v>2026</v>
      </c>
      <c r="B409" s="113">
        <v>9</v>
      </c>
      <c r="C409" s="203">
        <v>283.02499999999998</v>
      </c>
      <c r="D409" s="203">
        <v>0</v>
      </c>
      <c r="E409" s="203">
        <v>215.9708333333333</v>
      </c>
      <c r="F409" s="203">
        <v>0</v>
      </c>
      <c r="G409" s="203">
        <f t="shared" si="21"/>
        <v>249.49791666666664</v>
      </c>
      <c r="H409" s="203">
        <f t="shared" si="22"/>
        <v>0</v>
      </c>
      <c r="N409" s="219"/>
    </row>
    <row r="410" spans="1:14" x14ac:dyDescent="0.25">
      <c r="A410" s="113">
        <v>2026</v>
      </c>
      <c r="B410" s="113">
        <v>10</v>
      </c>
      <c r="C410" s="203">
        <v>215.30901389759143</v>
      </c>
      <c r="D410" s="203">
        <v>1.9937500000000004</v>
      </c>
      <c r="E410" s="203">
        <v>125.80833333333335</v>
      </c>
      <c r="F410" s="203">
        <v>11.089583333333335</v>
      </c>
      <c r="G410" s="203">
        <f t="shared" si="21"/>
        <v>170.5586736154624</v>
      </c>
      <c r="H410" s="203">
        <f t="shared" si="22"/>
        <v>6.5416666666666679</v>
      </c>
      <c r="N410" s="219"/>
    </row>
    <row r="411" spans="1:14" x14ac:dyDescent="0.25">
      <c r="A411" s="113">
        <v>2026</v>
      </c>
      <c r="B411" s="113">
        <v>11</v>
      </c>
      <c r="C411" s="203">
        <v>91.87708333333336</v>
      </c>
      <c r="D411" s="203">
        <v>13.252083333333335</v>
      </c>
      <c r="E411" s="203">
        <v>34.262499999999996</v>
      </c>
      <c r="F411" s="203">
        <v>77.193749999999994</v>
      </c>
      <c r="G411" s="203">
        <f t="shared" si="21"/>
        <v>63.069791666666674</v>
      </c>
      <c r="H411" s="203">
        <f t="shared" si="22"/>
        <v>45.222916666666663</v>
      </c>
      <c r="N411" s="219"/>
    </row>
    <row r="412" spans="1:14" x14ac:dyDescent="0.25">
      <c r="A412" s="113">
        <v>2026</v>
      </c>
      <c r="B412" s="113">
        <v>12</v>
      </c>
      <c r="C412" s="203">
        <v>54.066666666666663</v>
      </c>
      <c r="D412" s="203">
        <v>62.360416666666687</v>
      </c>
      <c r="E412" s="203">
        <v>15.222916666666668</v>
      </c>
      <c r="F412" s="203">
        <v>200.30625000000001</v>
      </c>
      <c r="G412" s="203">
        <f t="shared" si="21"/>
        <v>34.644791666666663</v>
      </c>
      <c r="H412" s="203">
        <f t="shared" si="22"/>
        <v>131.33333333333334</v>
      </c>
      <c r="N412" s="219"/>
    </row>
    <row r="413" spans="1:14" x14ac:dyDescent="0.25">
      <c r="A413" s="113">
        <v>2027</v>
      </c>
      <c r="B413" s="113">
        <v>1</v>
      </c>
      <c r="C413" s="203">
        <v>32.691666666666663</v>
      </c>
      <c r="D413" s="203">
        <v>101.75000000000003</v>
      </c>
      <c r="E413" s="203">
        <v>10.333333333333332</v>
      </c>
      <c r="F413" s="203">
        <v>267.89791666666667</v>
      </c>
      <c r="G413" s="203">
        <f t="shared" si="21"/>
        <v>21.512499999999996</v>
      </c>
      <c r="H413" s="203">
        <f t="shared" si="22"/>
        <v>184.82395833333334</v>
      </c>
      <c r="N413" s="219"/>
    </row>
    <row r="414" spans="1:14" x14ac:dyDescent="0.25">
      <c r="A414" s="113">
        <v>2027</v>
      </c>
      <c r="B414" s="113">
        <v>2</v>
      </c>
      <c r="C414" s="203">
        <v>42.229166666666664</v>
      </c>
      <c r="D414" s="203">
        <v>56.333333333333336</v>
      </c>
      <c r="E414" s="203">
        <v>15.070833333333336</v>
      </c>
      <c r="F414" s="203">
        <v>185.27291666666667</v>
      </c>
      <c r="G414" s="203">
        <f t="shared" si="21"/>
        <v>28.65</v>
      </c>
      <c r="H414" s="203">
        <f t="shared" si="22"/>
        <v>120.80312500000001</v>
      </c>
      <c r="N414" s="219"/>
    </row>
    <row r="415" spans="1:14" x14ac:dyDescent="0.25">
      <c r="A415" s="113">
        <v>2027</v>
      </c>
      <c r="B415" s="113">
        <v>3</v>
      </c>
      <c r="C415" s="203">
        <v>71.88958333333332</v>
      </c>
      <c r="D415" s="203">
        <v>28.689583333333339</v>
      </c>
      <c r="E415" s="203">
        <v>30.90208333333333</v>
      </c>
      <c r="F415" s="203">
        <v>103.23749999999998</v>
      </c>
      <c r="G415" s="203">
        <f t="shared" si="21"/>
        <v>51.395833333333329</v>
      </c>
      <c r="H415" s="203">
        <f t="shared" si="22"/>
        <v>65.963541666666657</v>
      </c>
      <c r="N415" s="219"/>
    </row>
    <row r="416" spans="1:14" x14ac:dyDescent="0.25">
      <c r="A416" s="113">
        <v>2027</v>
      </c>
      <c r="B416" s="113">
        <v>4</v>
      </c>
      <c r="C416" s="203">
        <v>118.3729166666667</v>
      </c>
      <c r="D416" s="203">
        <v>3.0166666666666666</v>
      </c>
      <c r="E416" s="203">
        <v>68.355208333333351</v>
      </c>
      <c r="F416" s="203">
        <v>25.583333333333332</v>
      </c>
      <c r="G416" s="203">
        <f t="shared" si="21"/>
        <v>93.364062500000017</v>
      </c>
      <c r="H416" s="203">
        <f t="shared" si="22"/>
        <v>14.299999999999999</v>
      </c>
      <c r="N416" s="219"/>
    </row>
    <row r="417" spans="1:14" x14ac:dyDescent="0.25">
      <c r="A417" s="113">
        <v>2027</v>
      </c>
      <c r="B417" s="113">
        <v>5</v>
      </c>
      <c r="C417" s="203">
        <v>210.15208333333331</v>
      </c>
      <c r="D417" s="203">
        <v>0.13125000000000001</v>
      </c>
      <c r="E417" s="203">
        <v>152.05416666666667</v>
      </c>
      <c r="F417" s="203">
        <v>0.79791666666666605</v>
      </c>
      <c r="G417" s="203">
        <f t="shared" si="21"/>
        <v>181.10312499999998</v>
      </c>
      <c r="H417" s="203">
        <f t="shared" si="22"/>
        <v>0.46458333333333302</v>
      </c>
      <c r="N417" s="219"/>
    </row>
    <row r="418" spans="1:14" x14ac:dyDescent="0.25">
      <c r="A418" s="113">
        <v>2027</v>
      </c>
      <c r="B418" s="113">
        <v>6</v>
      </c>
      <c r="C418" s="203">
        <v>269.92291666666665</v>
      </c>
      <c r="D418" s="203">
        <v>0</v>
      </c>
      <c r="E418" s="203">
        <v>215.41874999999996</v>
      </c>
      <c r="F418" s="203">
        <v>0</v>
      </c>
      <c r="G418" s="203">
        <f t="shared" si="21"/>
        <v>242.67083333333329</v>
      </c>
      <c r="H418" s="203">
        <f t="shared" si="22"/>
        <v>0</v>
      </c>
      <c r="N418" s="219"/>
    </row>
    <row r="419" spans="1:14" x14ac:dyDescent="0.25">
      <c r="A419" s="113">
        <v>2027</v>
      </c>
      <c r="B419" s="113">
        <v>7</v>
      </c>
      <c r="C419" s="203">
        <v>323.55624999999992</v>
      </c>
      <c r="D419" s="203">
        <v>0</v>
      </c>
      <c r="E419" s="203">
        <v>261.35624999999999</v>
      </c>
      <c r="F419" s="203">
        <v>0</v>
      </c>
      <c r="G419" s="203">
        <f t="shared" si="21"/>
        <v>292.45624999999995</v>
      </c>
      <c r="H419" s="203">
        <f t="shared" si="22"/>
        <v>0</v>
      </c>
      <c r="N419" s="219"/>
    </row>
    <row r="420" spans="1:14" x14ac:dyDescent="0.25">
      <c r="A420" s="113">
        <v>2027</v>
      </c>
      <c r="B420" s="113">
        <v>8</v>
      </c>
      <c r="C420" s="203">
        <v>329.31458333333342</v>
      </c>
      <c r="D420" s="203">
        <v>0</v>
      </c>
      <c r="E420" s="203">
        <v>267.25416666666666</v>
      </c>
      <c r="F420" s="203">
        <v>0</v>
      </c>
      <c r="G420" s="203">
        <f t="shared" si="21"/>
        <v>298.28437500000007</v>
      </c>
      <c r="H420" s="203">
        <f t="shared" si="22"/>
        <v>0</v>
      </c>
      <c r="N420" s="219"/>
    </row>
    <row r="421" spans="1:14" x14ac:dyDescent="0.25">
      <c r="A421" s="113">
        <v>2027</v>
      </c>
      <c r="B421" s="113">
        <v>9</v>
      </c>
      <c r="C421" s="203">
        <v>283.02499999999998</v>
      </c>
      <c r="D421" s="203">
        <v>0</v>
      </c>
      <c r="E421" s="203">
        <v>215.9708333333333</v>
      </c>
      <c r="F421" s="203">
        <v>0</v>
      </c>
      <c r="G421" s="203">
        <f t="shared" si="21"/>
        <v>249.49791666666664</v>
      </c>
      <c r="H421" s="203">
        <f t="shared" si="22"/>
        <v>0</v>
      </c>
      <c r="N421" s="219"/>
    </row>
    <row r="422" spans="1:14" x14ac:dyDescent="0.25">
      <c r="A422" s="113">
        <v>2027</v>
      </c>
      <c r="B422" s="113">
        <v>10</v>
      </c>
      <c r="C422" s="203">
        <v>215.30901389759143</v>
      </c>
      <c r="D422" s="203">
        <v>1.9937500000000004</v>
      </c>
      <c r="E422" s="203">
        <v>125.80833333333335</v>
      </c>
      <c r="F422" s="203">
        <v>11.089583333333335</v>
      </c>
      <c r="G422" s="203">
        <f t="shared" si="21"/>
        <v>170.5586736154624</v>
      </c>
      <c r="H422" s="203">
        <f t="shared" si="22"/>
        <v>6.5416666666666679</v>
      </c>
      <c r="N422" s="219"/>
    </row>
    <row r="423" spans="1:14" x14ac:dyDescent="0.25">
      <c r="A423" s="113">
        <v>2027</v>
      </c>
      <c r="B423" s="113">
        <v>11</v>
      </c>
      <c r="C423" s="203">
        <v>91.87708333333336</v>
      </c>
      <c r="D423" s="203">
        <v>13.252083333333335</v>
      </c>
      <c r="E423" s="203">
        <v>34.262499999999996</v>
      </c>
      <c r="F423" s="203">
        <v>77.193749999999994</v>
      </c>
      <c r="G423" s="203">
        <f t="shared" si="21"/>
        <v>63.069791666666674</v>
      </c>
      <c r="H423" s="203">
        <f t="shared" si="22"/>
        <v>45.222916666666663</v>
      </c>
      <c r="N423" s="219"/>
    </row>
    <row r="424" spans="1:14" x14ac:dyDescent="0.25">
      <c r="A424" s="113">
        <v>2027</v>
      </c>
      <c r="B424" s="113">
        <v>12</v>
      </c>
      <c r="C424" s="203">
        <v>54.066666666666663</v>
      </c>
      <c r="D424" s="203">
        <v>62.360416666666687</v>
      </c>
      <c r="E424" s="203">
        <v>15.222916666666668</v>
      </c>
      <c r="F424" s="203">
        <v>200.30625000000001</v>
      </c>
      <c r="G424" s="203">
        <f t="shared" si="21"/>
        <v>34.644791666666663</v>
      </c>
      <c r="H424" s="203">
        <f t="shared" si="22"/>
        <v>131.33333333333334</v>
      </c>
      <c r="N424" s="219"/>
    </row>
    <row r="425" spans="1:14" x14ac:dyDescent="0.25">
      <c r="A425" s="113">
        <v>2028</v>
      </c>
      <c r="B425" s="113">
        <v>1</v>
      </c>
      <c r="C425" s="203">
        <v>32.691666666666663</v>
      </c>
      <c r="D425" s="203">
        <v>101.75000000000003</v>
      </c>
      <c r="E425" s="203">
        <v>10.333333333333332</v>
      </c>
      <c r="F425" s="203">
        <v>267.89791666666667</v>
      </c>
      <c r="G425" s="203">
        <f t="shared" si="21"/>
        <v>21.512499999999996</v>
      </c>
      <c r="H425" s="203">
        <f t="shared" si="22"/>
        <v>184.82395833333334</v>
      </c>
      <c r="N425" s="219"/>
    </row>
    <row r="426" spans="1:14" x14ac:dyDescent="0.25">
      <c r="A426" s="113">
        <v>2028</v>
      </c>
      <c r="B426" s="113">
        <v>2</v>
      </c>
      <c r="C426" s="203">
        <v>42.229166666666664</v>
      </c>
      <c r="D426" s="203">
        <v>56.333333333333336</v>
      </c>
      <c r="E426" s="203">
        <v>15.070833333333336</v>
      </c>
      <c r="F426" s="203">
        <v>185.27291666666667</v>
      </c>
      <c r="G426" s="203">
        <f t="shared" si="21"/>
        <v>28.65</v>
      </c>
      <c r="H426" s="203">
        <f t="shared" si="22"/>
        <v>120.80312500000001</v>
      </c>
      <c r="N426" s="219"/>
    </row>
    <row r="427" spans="1:14" x14ac:dyDescent="0.25">
      <c r="A427" s="113">
        <v>2028</v>
      </c>
      <c r="B427" s="113">
        <v>3</v>
      </c>
      <c r="C427" s="203">
        <v>71.88958333333332</v>
      </c>
      <c r="D427" s="203">
        <v>28.689583333333339</v>
      </c>
      <c r="E427" s="203">
        <v>30.90208333333333</v>
      </c>
      <c r="F427" s="203">
        <v>103.23749999999998</v>
      </c>
      <c r="G427" s="203">
        <f t="shared" si="21"/>
        <v>51.395833333333329</v>
      </c>
      <c r="H427" s="203">
        <f t="shared" si="22"/>
        <v>65.963541666666657</v>
      </c>
      <c r="N427" s="219"/>
    </row>
    <row r="428" spans="1:14" x14ac:dyDescent="0.25">
      <c r="A428" s="113">
        <v>2028</v>
      </c>
      <c r="B428" s="113">
        <v>4</v>
      </c>
      <c r="C428" s="203">
        <v>118.3729166666667</v>
      </c>
      <c r="D428" s="203">
        <v>3.0166666666666666</v>
      </c>
      <c r="E428" s="203">
        <v>68.355208333333351</v>
      </c>
      <c r="F428" s="203">
        <v>25.583333333333332</v>
      </c>
      <c r="G428" s="203">
        <f t="shared" si="21"/>
        <v>93.364062500000017</v>
      </c>
      <c r="H428" s="203">
        <f t="shared" si="22"/>
        <v>14.299999999999999</v>
      </c>
      <c r="N428" s="219"/>
    </row>
    <row r="429" spans="1:14" x14ac:dyDescent="0.25">
      <c r="A429" s="113">
        <v>2028</v>
      </c>
      <c r="B429" s="113">
        <v>5</v>
      </c>
      <c r="C429" s="203">
        <v>210.15208333333331</v>
      </c>
      <c r="D429" s="203">
        <v>0.13125000000000001</v>
      </c>
      <c r="E429" s="203">
        <v>152.05416666666667</v>
      </c>
      <c r="F429" s="203">
        <v>0.79791666666666605</v>
      </c>
      <c r="G429" s="203">
        <f t="shared" si="21"/>
        <v>181.10312499999998</v>
      </c>
      <c r="H429" s="203">
        <f t="shared" si="22"/>
        <v>0.46458333333333302</v>
      </c>
      <c r="N429" s="219"/>
    </row>
    <row r="430" spans="1:14" x14ac:dyDescent="0.25">
      <c r="A430" s="113">
        <v>2028</v>
      </c>
      <c r="B430" s="113">
        <v>6</v>
      </c>
      <c r="C430" s="203">
        <v>269.92291666666665</v>
      </c>
      <c r="D430" s="203">
        <v>0</v>
      </c>
      <c r="E430" s="203">
        <v>215.41874999999996</v>
      </c>
      <c r="F430" s="203">
        <v>0</v>
      </c>
      <c r="G430" s="203">
        <f t="shared" si="21"/>
        <v>242.67083333333329</v>
      </c>
      <c r="H430" s="203">
        <f t="shared" si="22"/>
        <v>0</v>
      </c>
      <c r="N430" s="219"/>
    </row>
    <row r="431" spans="1:14" x14ac:dyDescent="0.25">
      <c r="A431" s="113">
        <v>2028</v>
      </c>
      <c r="B431" s="113">
        <v>7</v>
      </c>
      <c r="C431" s="203">
        <v>323.55624999999992</v>
      </c>
      <c r="D431" s="203">
        <v>0</v>
      </c>
      <c r="E431" s="203">
        <v>261.35624999999999</v>
      </c>
      <c r="F431" s="203">
        <v>0</v>
      </c>
      <c r="G431" s="203">
        <f t="shared" si="21"/>
        <v>292.45624999999995</v>
      </c>
      <c r="H431" s="203">
        <f t="shared" si="22"/>
        <v>0</v>
      </c>
      <c r="N431" s="219"/>
    </row>
    <row r="432" spans="1:14" x14ac:dyDescent="0.25">
      <c r="A432" s="113">
        <v>2028</v>
      </c>
      <c r="B432" s="113">
        <v>8</v>
      </c>
      <c r="C432" s="203">
        <v>329.31458333333342</v>
      </c>
      <c r="D432" s="203">
        <v>0</v>
      </c>
      <c r="E432" s="203">
        <v>267.25416666666666</v>
      </c>
      <c r="F432" s="203">
        <v>0</v>
      </c>
      <c r="G432" s="203">
        <f t="shared" si="21"/>
        <v>298.28437500000007</v>
      </c>
      <c r="H432" s="203">
        <f t="shared" si="22"/>
        <v>0</v>
      </c>
      <c r="N432" s="219"/>
    </row>
    <row r="433" spans="1:14" x14ac:dyDescent="0.25">
      <c r="A433" s="113">
        <v>2028</v>
      </c>
      <c r="B433" s="113">
        <v>9</v>
      </c>
      <c r="C433" s="203">
        <v>283.02499999999998</v>
      </c>
      <c r="D433" s="203">
        <v>0</v>
      </c>
      <c r="E433" s="203">
        <v>215.9708333333333</v>
      </c>
      <c r="F433" s="203">
        <v>0</v>
      </c>
      <c r="G433" s="203">
        <f t="shared" si="21"/>
        <v>249.49791666666664</v>
      </c>
      <c r="H433" s="203">
        <f t="shared" si="22"/>
        <v>0</v>
      </c>
      <c r="N433" s="219"/>
    </row>
    <row r="434" spans="1:14" x14ac:dyDescent="0.25">
      <c r="A434" s="113">
        <v>2028</v>
      </c>
      <c r="B434" s="113">
        <v>10</v>
      </c>
      <c r="C434" s="203">
        <v>215.30901389759143</v>
      </c>
      <c r="D434" s="203">
        <v>1.9937500000000004</v>
      </c>
      <c r="E434" s="203">
        <v>125.80833333333335</v>
      </c>
      <c r="F434" s="203">
        <v>11.089583333333335</v>
      </c>
      <c r="G434" s="203">
        <f t="shared" si="21"/>
        <v>170.5586736154624</v>
      </c>
      <c r="H434" s="203">
        <f t="shared" si="22"/>
        <v>6.5416666666666679</v>
      </c>
      <c r="N434" s="219"/>
    </row>
    <row r="435" spans="1:14" x14ac:dyDescent="0.25">
      <c r="A435" s="113">
        <v>2028</v>
      </c>
      <c r="B435" s="113">
        <v>11</v>
      </c>
      <c r="C435" s="203">
        <v>91.87708333333336</v>
      </c>
      <c r="D435" s="203">
        <v>13.252083333333335</v>
      </c>
      <c r="E435" s="203">
        <v>34.262499999999996</v>
      </c>
      <c r="F435" s="203">
        <v>77.193749999999994</v>
      </c>
      <c r="G435" s="203">
        <f t="shared" si="21"/>
        <v>63.069791666666674</v>
      </c>
      <c r="H435" s="203">
        <f t="shared" si="22"/>
        <v>45.222916666666663</v>
      </c>
      <c r="N435" s="219"/>
    </row>
    <row r="436" spans="1:14" x14ac:dyDescent="0.25">
      <c r="A436" s="113">
        <v>2028</v>
      </c>
      <c r="B436" s="113">
        <v>12</v>
      </c>
      <c r="C436" s="203">
        <v>54.066666666666663</v>
      </c>
      <c r="D436" s="203">
        <v>62.360416666666687</v>
      </c>
      <c r="E436" s="203">
        <v>15.222916666666668</v>
      </c>
      <c r="F436" s="203">
        <v>200.30625000000001</v>
      </c>
      <c r="G436" s="203">
        <f t="shared" si="21"/>
        <v>34.644791666666663</v>
      </c>
      <c r="H436" s="203">
        <f t="shared" si="22"/>
        <v>131.33333333333334</v>
      </c>
      <c r="N436" s="219"/>
    </row>
    <row r="437" spans="1:14" x14ac:dyDescent="0.25">
      <c r="A437" s="113">
        <v>2029</v>
      </c>
      <c r="B437" s="113">
        <v>1</v>
      </c>
      <c r="C437" s="203">
        <v>32.691666666666663</v>
      </c>
      <c r="D437" s="203">
        <v>101.75000000000003</v>
      </c>
      <c r="E437" s="203">
        <v>10.333333333333332</v>
      </c>
      <c r="F437" s="203">
        <v>267.89791666666667</v>
      </c>
      <c r="G437" s="203">
        <f t="shared" si="21"/>
        <v>21.512499999999996</v>
      </c>
      <c r="H437" s="203">
        <f t="shared" si="22"/>
        <v>184.82395833333334</v>
      </c>
      <c r="N437" s="219"/>
    </row>
    <row r="438" spans="1:14" x14ac:dyDescent="0.25">
      <c r="A438" s="113">
        <v>2029</v>
      </c>
      <c r="B438" s="113">
        <v>2</v>
      </c>
      <c r="C438" s="203">
        <v>42.229166666666664</v>
      </c>
      <c r="D438" s="203">
        <v>56.333333333333336</v>
      </c>
      <c r="E438" s="203">
        <v>15.070833333333336</v>
      </c>
      <c r="F438" s="203">
        <v>185.27291666666667</v>
      </c>
      <c r="G438" s="203">
        <f t="shared" si="21"/>
        <v>28.65</v>
      </c>
      <c r="H438" s="203">
        <f t="shared" si="22"/>
        <v>120.80312500000001</v>
      </c>
      <c r="N438" s="219"/>
    </row>
    <row r="439" spans="1:14" x14ac:dyDescent="0.25">
      <c r="A439" s="113">
        <v>2029</v>
      </c>
      <c r="B439" s="113">
        <v>3</v>
      </c>
      <c r="C439" s="203">
        <v>71.88958333333332</v>
      </c>
      <c r="D439" s="203">
        <v>28.689583333333339</v>
      </c>
      <c r="E439" s="203">
        <v>30.90208333333333</v>
      </c>
      <c r="F439" s="203">
        <v>103.23749999999998</v>
      </c>
      <c r="G439" s="203">
        <f t="shared" si="21"/>
        <v>51.395833333333329</v>
      </c>
      <c r="H439" s="203">
        <f t="shared" si="22"/>
        <v>65.963541666666657</v>
      </c>
      <c r="N439" s="219"/>
    </row>
    <row r="440" spans="1:14" x14ac:dyDescent="0.25">
      <c r="A440" s="113">
        <v>2029</v>
      </c>
      <c r="B440" s="113">
        <v>4</v>
      </c>
      <c r="C440" s="203">
        <v>118.3729166666667</v>
      </c>
      <c r="D440" s="203">
        <v>3.0166666666666666</v>
      </c>
      <c r="E440" s="203">
        <v>68.355208333333351</v>
      </c>
      <c r="F440" s="203">
        <v>25.583333333333332</v>
      </c>
      <c r="G440" s="203">
        <f t="shared" si="21"/>
        <v>93.364062500000017</v>
      </c>
      <c r="H440" s="203">
        <f t="shared" si="22"/>
        <v>14.299999999999999</v>
      </c>
      <c r="N440" s="219"/>
    </row>
    <row r="441" spans="1:14" x14ac:dyDescent="0.25">
      <c r="A441" s="113">
        <v>2029</v>
      </c>
      <c r="B441" s="113">
        <v>5</v>
      </c>
      <c r="C441" s="203">
        <v>210.15208333333331</v>
      </c>
      <c r="D441" s="203">
        <v>0.13125000000000001</v>
      </c>
      <c r="E441" s="203">
        <v>152.05416666666667</v>
      </c>
      <c r="F441" s="203">
        <v>0.79791666666666605</v>
      </c>
      <c r="G441" s="203">
        <f t="shared" si="21"/>
        <v>181.10312499999998</v>
      </c>
      <c r="H441" s="203">
        <f t="shared" si="22"/>
        <v>0.46458333333333302</v>
      </c>
      <c r="N441" s="219"/>
    </row>
    <row r="442" spans="1:14" x14ac:dyDescent="0.25">
      <c r="A442" s="113">
        <v>2029</v>
      </c>
      <c r="B442" s="113">
        <v>6</v>
      </c>
      <c r="C442" s="203">
        <v>269.92291666666665</v>
      </c>
      <c r="D442" s="203">
        <v>0</v>
      </c>
      <c r="E442" s="203">
        <v>215.41874999999996</v>
      </c>
      <c r="F442" s="203">
        <v>0</v>
      </c>
      <c r="G442" s="203">
        <f t="shared" si="21"/>
        <v>242.67083333333329</v>
      </c>
      <c r="H442" s="203">
        <f t="shared" si="22"/>
        <v>0</v>
      </c>
      <c r="N442" s="219"/>
    </row>
    <row r="443" spans="1:14" x14ac:dyDescent="0.25">
      <c r="A443" s="113">
        <v>2029</v>
      </c>
      <c r="B443" s="113">
        <v>7</v>
      </c>
      <c r="C443" s="203">
        <v>323.55624999999992</v>
      </c>
      <c r="D443" s="203">
        <v>0</v>
      </c>
      <c r="E443" s="203">
        <v>261.35624999999999</v>
      </c>
      <c r="F443" s="203">
        <v>0</v>
      </c>
      <c r="G443" s="203">
        <f t="shared" si="21"/>
        <v>292.45624999999995</v>
      </c>
      <c r="H443" s="203">
        <f t="shared" si="22"/>
        <v>0</v>
      </c>
      <c r="N443" s="219"/>
    </row>
    <row r="444" spans="1:14" x14ac:dyDescent="0.25">
      <c r="A444" s="113">
        <v>2029</v>
      </c>
      <c r="B444" s="113">
        <v>8</v>
      </c>
      <c r="C444" s="203">
        <v>329.31458333333342</v>
      </c>
      <c r="D444" s="203">
        <v>0</v>
      </c>
      <c r="E444" s="203">
        <v>267.25416666666666</v>
      </c>
      <c r="F444" s="203">
        <v>0</v>
      </c>
      <c r="G444" s="203">
        <f t="shared" si="21"/>
        <v>298.28437500000007</v>
      </c>
      <c r="H444" s="203">
        <f t="shared" si="22"/>
        <v>0</v>
      </c>
      <c r="N444" s="219"/>
    </row>
    <row r="445" spans="1:14" x14ac:dyDescent="0.25">
      <c r="A445" s="113">
        <v>2029</v>
      </c>
      <c r="B445" s="113">
        <v>9</v>
      </c>
      <c r="C445" s="203">
        <v>283.02499999999998</v>
      </c>
      <c r="D445" s="203">
        <v>0</v>
      </c>
      <c r="E445" s="203">
        <v>215.9708333333333</v>
      </c>
      <c r="F445" s="203">
        <v>0</v>
      </c>
      <c r="G445" s="203">
        <f t="shared" si="21"/>
        <v>249.49791666666664</v>
      </c>
      <c r="H445" s="203">
        <f t="shared" si="22"/>
        <v>0</v>
      </c>
      <c r="N445" s="219"/>
    </row>
    <row r="446" spans="1:14" x14ac:dyDescent="0.25">
      <c r="A446" s="113">
        <v>2029</v>
      </c>
      <c r="B446" s="113">
        <v>10</v>
      </c>
      <c r="C446" s="203">
        <v>215.30901389759143</v>
      </c>
      <c r="D446" s="203">
        <v>1.9937500000000004</v>
      </c>
      <c r="E446" s="203">
        <v>125.80833333333335</v>
      </c>
      <c r="F446" s="203">
        <v>11.089583333333335</v>
      </c>
      <c r="G446" s="203">
        <f t="shared" si="21"/>
        <v>170.5586736154624</v>
      </c>
      <c r="H446" s="203">
        <f t="shared" si="22"/>
        <v>6.5416666666666679</v>
      </c>
      <c r="N446" s="219"/>
    </row>
    <row r="447" spans="1:14" x14ac:dyDescent="0.25">
      <c r="A447" s="113">
        <v>2029</v>
      </c>
      <c r="B447" s="113">
        <v>11</v>
      </c>
      <c r="C447" s="203">
        <v>91.87708333333336</v>
      </c>
      <c r="D447" s="203">
        <v>13.252083333333335</v>
      </c>
      <c r="E447" s="203">
        <v>34.262499999999996</v>
      </c>
      <c r="F447" s="203">
        <v>77.193749999999994</v>
      </c>
      <c r="G447" s="203">
        <f t="shared" si="21"/>
        <v>63.069791666666674</v>
      </c>
      <c r="H447" s="203">
        <f t="shared" si="22"/>
        <v>45.222916666666663</v>
      </c>
      <c r="N447" s="219"/>
    </row>
    <row r="448" spans="1:14" x14ac:dyDescent="0.25">
      <c r="A448" s="113">
        <v>2029</v>
      </c>
      <c r="B448" s="113">
        <v>12</v>
      </c>
      <c r="C448" s="203">
        <v>54.066666666666663</v>
      </c>
      <c r="D448" s="203">
        <v>62.360416666666687</v>
      </c>
      <c r="E448" s="203">
        <v>15.222916666666668</v>
      </c>
      <c r="F448" s="203">
        <v>200.30625000000001</v>
      </c>
      <c r="G448" s="203">
        <f t="shared" si="21"/>
        <v>34.644791666666663</v>
      </c>
      <c r="H448" s="203">
        <f t="shared" si="22"/>
        <v>131.33333333333334</v>
      </c>
      <c r="N448" s="219"/>
    </row>
    <row r="449" spans="1:14" x14ac:dyDescent="0.25">
      <c r="A449" s="113">
        <v>2030</v>
      </c>
      <c r="B449" s="113">
        <v>1</v>
      </c>
      <c r="C449" s="203">
        <v>32.691666666666663</v>
      </c>
      <c r="D449" s="203">
        <v>101.75000000000003</v>
      </c>
      <c r="E449" s="203">
        <v>10.333333333333332</v>
      </c>
      <c r="F449" s="203">
        <v>267.89791666666667</v>
      </c>
      <c r="G449" s="203">
        <f t="shared" si="21"/>
        <v>21.512499999999996</v>
      </c>
      <c r="H449" s="203">
        <f t="shared" si="22"/>
        <v>184.82395833333334</v>
      </c>
      <c r="N449" s="219"/>
    </row>
    <row r="450" spans="1:14" x14ac:dyDescent="0.25">
      <c r="A450" s="113">
        <v>2030</v>
      </c>
      <c r="B450" s="113">
        <v>2</v>
      </c>
      <c r="C450" s="203">
        <v>42.229166666666664</v>
      </c>
      <c r="D450" s="203">
        <v>56.333333333333336</v>
      </c>
      <c r="E450" s="203">
        <v>15.070833333333336</v>
      </c>
      <c r="F450" s="203">
        <v>185.27291666666667</v>
      </c>
      <c r="G450" s="203">
        <f t="shared" si="21"/>
        <v>28.65</v>
      </c>
      <c r="H450" s="203">
        <f t="shared" si="22"/>
        <v>120.80312500000001</v>
      </c>
      <c r="N450" s="219"/>
    </row>
    <row r="451" spans="1:14" x14ac:dyDescent="0.25">
      <c r="A451" s="113">
        <v>2030</v>
      </c>
      <c r="B451" s="113">
        <v>3</v>
      </c>
      <c r="C451" s="203">
        <v>71.88958333333332</v>
      </c>
      <c r="D451" s="203">
        <v>28.689583333333339</v>
      </c>
      <c r="E451" s="203">
        <v>30.90208333333333</v>
      </c>
      <c r="F451" s="203">
        <v>103.23749999999998</v>
      </c>
      <c r="G451" s="203">
        <f t="shared" si="21"/>
        <v>51.395833333333329</v>
      </c>
      <c r="H451" s="203">
        <f t="shared" si="22"/>
        <v>65.963541666666657</v>
      </c>
      <c r="N451" s="219"/>
    </row>
    <row r="452" spans="1:14" x14ac:dyDescent="0.25">
      <c r="A452" s="113">
        <v>2030</v>
      </c>
      <c r="B452" s="113">
        <v>4</v>
      </c>
      <c r="C452" s="203">
        <v>118.3729166666667</v>
      </c>
      <c r="D452" s="203">
        <v>3.0166666666666666</v>
      </c>
      <c r="E452" s="203">
        <v>68.355208333333351</v>
      </c>
      <c r="F452" s="203">
        <v>25.583333333333332</v>
      </c>
      <c r="G452" s="203">
        <f t="shared" si="21"/>
        <v>93.364062500000017</v>
      </c>
      <c r="H452" s="203">
        <f t="shared" si="22"/>
        <v>14.299999999999999</v>
      </c>
      <c r="N452" s="219"/>
    </row>
    <row r="453" spans="1:14" x14ac:dyDescent="0.25">
      <c r="A453" s="113">
        <v>2030</v>
      </c>
      <c r="B453" s="113">
        <v>5</v>
      </c>
      <c r="C453" s="203">
        <v>210.15208333333331</v>
      </c>
      <c r="D453" s="203">
        <v>0.13125000000000001</v>
      </c>
      <c r="E453" s="203">
        <v>152.05416666666667</v>
      </c>
      <c r="F453" s="203">
        <v>0.79791666666666605</v>
      </c>
      <c r="G453" s="203">
        <f t="shared" si="21"/>
        <v>181.10312499999998</v>
      </c>
      <c r="H453" s="203">
        <f t="shared" si="22"/>
        <v>0.46458333333333302</v>
      </c>
      <c r="N453" s="219"/>
    </row>
    <row r="454" spans="1:14" x14ac:dyDescent="0.25">
      <c r="A454" s="113">
        <v>2030</v>
      </c>
      <c r="B454" s="113">
        <v>6</v>
      </c>
      <c r="C454" s="203">
        <v>269.92291666666665</v>
      </c>
      <c r="D454" s="203">
        <v>0</v>
      </c>
      <c r="E454" s="203">
        <v>215.41874999999996</v>
      </c>
      <c r="F454" s="203">
        <v>0</v>
      </c>
      <c r="G454" s="203">
        <f t="shared" ref="G454:G517" si="23">AVERAGE(C454,E454)</f>
        <v>242.67083333333329</v>
      </c>
      <c r="H454" s="203">
        <f t="shared" ref="H454:H517" si="24">AVERAGE(D454,F454)</f>
        <v>0</v>
      </c>
      <c r="N454" s="219"/>
    </row>
    <row r="455" spans="1:14" x14ac:dyDescent="0.25">
      <c r="A455" s="113">
        <v>2030</v>
      </c>
      <c r="B455" s="113">
        <v>7</v>
      </c>
      <c r="C455" s="203">
        <v>323.55624999999992</v>
      </c>
      <c r="D455" s="203">
        <v>0</v>
      </c>
      <c r="E455" s="203">
        <v>261.35624999999999</v>
      </c>
      <c r="F455" s="203">
        <v>0</v>
      </c>
      <c r="G455" s="203">
        <f t="shared" si="23"/>
        <v>292.45624999999995</v>
      </c>
      <c r="H455" s="203">
        <f t="shared" si="24"/>
        <v>0</v>
      </c>
      <c r="N455" s="219"/>
    </row>
    <row r="456" spans="1:14" x14ac:dyDescent="0.25">
      <c r="A456" s="113">
        <v>2030</v>
      </c>
      <c r="B456" s="113">
        <v>8</v>
      </c>
      <c r="C456" s="203">
        <v>329.31458333333342</v>
      </c>
      <c r="D456" s="203">
        <v>0</v>
      </c>
      <c r="E456" s="203">
        <v>267.25416666666666</v>
      </c>
      <c r="F456" s="203">
        <v>0</v>
      </c>
      <c r="G456" s="203">
        <f t="shared" si="23"/>
        <v>298.28437500000007</v>
      </c>
      <c r="H456" s="203">
        <f t="shared" si="24"/>
        <v>0</v>
      </c>
      <c r="N456" s="219"/>
    </row>
    <row r="457" spans="1:14" x14ac:dyDescent="0.25">
      <c r="A457" s="113">
        <v>2030</v>
      </c>
      <c r="B457" s="113">
        <v>9</v>
      </c>
      <c r="C457" s="203">
        <v>283.02499999999998</v>
      </c>
      <c r="D457" s="203">
        <v>0</v>
      </c>
      <c r="E457" s="203">
        <v>215.9708333333333</v>
      </c>
      <c r="F457" s="203">
        <v>0</v>
      </c>
      <c r="G457" s="203">
        <f t="shared" si="23"/>
        <v>249.49791666666664</v>
      </c>
      <c r="H457" s="203">
        <f t="shared" si="24"/>
        <v>0</v>
      </c>
      <c r="N457" s="219"/>
    </row>
    <row r="458" spans="1:14" x14ac:dyDescent="0.25">
      <c r="A458" s="113">
        <v>2030</v>
      </c>
      <c r="B458" s="113">
        <v>10</v>
      </c>
      <c r="C458" s="203">
        <v>215.30901389759143</v>
      </c>
      <c r="D458" s="203">
        <v>1.9937500000000004</v>
      </c>
      <c r="E458" s="203">
        <v>125.80833333333335</v>
      </c>
      <c r="F458" s="203">
        <v>11.089583333333335</v>
      </c>
      <c r="G458" s="203">
        <f t="shared" si="23"/>
        <v>170.5586736154624</v>
      </c>
      <c r="H458" s="203">
        <f t="shared" si="24"/>
        <v>6.5416666666666679</v>
      </c>
      <c r="N458" s="219"/>
    </row>
    <row r="459" spans="1:14" x14ac:dyDescent="0.25">
      <c r="A459" s="113">
        <v>2030</v>
      </c>
      <c r="B459" s="113">
        <v>11</v>
      </c>
      <c r="C459" s="203">
        <v>91.87708333333336</v>
      </c>
      <c r="D459" s="203">
        <v>13.252083333333335</v>
      </c>
      <c r="E459" s="203">
        <v>34.262499999999996</v>
      </c>
      <c r="F459" s="203">
        <v>77.193749999999994</v>
      </c>
      <c r="G459" s="203">
        <f t="shared" si="23"/>
        <v>63.069791666666674</v>
      </c>
      <c r="H459" s="203">
        <f t="shared" si="24"/>
        <v>45.222916666666663</v>
      </c>
      <c r="N459" s="219"/>
    </row>
    <row r="460" spans="1:14" x14ac:dyDescent="0.25">
      <c r="A460" s="113">
        <v>2030</v>
      </c>
      <c r="B460" s="113">
        <v>12</v>
      </c>
      <c r="C460" s="203">
        <v>54.066666666666663</v>
      </c>
      <c r="D460" s="203">
        <v>62.360416666666687</v>
      </c>
      <c r="E460" s="203">
        <v>15.222916666666668</v>
      </c>
      <c r="F460" s="203">
        <v>200.30625000000001</v>
      </c>
      <c r="G460" s="203">
        <f t="shared" si="23"/>
        <v>34.644791666666663</v>
      </c>
      <c r="H460" s="203">
        <f t="shared" si="24"/>
        <v>131.33333333333334</v>
      </c>
      <c r="N460" s="219"/>
    </row>
    <row r="461" spans="1:14" x14ac:dyDescent="0.25">
      <c r="A461" s="113">
        <v>2031</v>
      </c>
      <c r="B461" s="113">
        <v>1</v>
      </c>
      <c r="C461" s="203">
        <v>32.691666666666663</v>
      </c>
      <c r="D461" s="203">
        <v>101.75000000000003</v>
      </c>
      <c r="E461" s="203">
        <v>10.333333333333332</v>
      </c>
      <c r="F461" s="203">
        <v>267.89791666666667</v>
      </c>
      <c r="G461" s="203">
        <f t="shared" si="23"/>
        <v>21.512499999999996</v>
      </c>
      <c r="H461" s="203">
        <f t="shared" si="24"/>
        <v>184.82395833333334</v>
      </c>
      <c r="N461" s="219"/>
    </row>
    <row r="462" spans="1:14" x14ac:dyDescent="0.25">
      <c r="A462" s="113">
        <v>2031</v>
      </c>
      <c r="B462" s="113">
        <v>2</v>
      </c>
      <c r="C462" s="203">
        <v>42.229166666666664</v>
      </c>
      <c r="D462" s="203">
        <v>56.333333333333336</v>
      </c>
      <c r="E462" s="203">
        <v>15.070833333333336</v>
      </c>
      <c r="F462" s="203">
        <v>185.27291666666667</v>
      </c>
      <c r="G462" s="203">
        <f t="shared" si="23"/>
        <v>28.65</v>
      </c>
      <c r="H462" s="203">
        <f t="shared" si="24"/>
        <v>120.80312500000001</v>
      </c>
      <c r="N462" s="219"/>
    </row>
    <row r="463" spans="1:14" x14ac:dyDescent="0.25">
      <c r="A463" s="113">
        <v>2031</v>
      </c>
      <c r="B463" s="113">
        <v>3</v>
      </c>
      <c r="C463" s="203">
        <v>71.88958333333332</v>
      </c>
      <c r="D463" s="203">
        <v>28.689583333333339</v>
      </c>
      <c r="E463" s="203">
        <v>30.90208333333333</v>
      </c>
      <c r="F463" s="203">
        <v>103.23749999999998</v>
      </c>
      <c r="G463" s="203">
        <f t="shared" si="23"/>
        <v>51.395833333333329</v>
      </c>
      <c r="H463" s="203">
        <f t="shared" si="24"/>
        <v>65.963541666666657</v>
      </c>
      <c r="N463" s="219"/>
    </row>
    <row r="464" spans="1:14" x14ac:dyDescent="0.25">
      <c r="A464" s="113">
        <v>2031</v>
      </c>
      <c r="B464" s="113">
        <v>4</v>
      </c>
      <c r="C464" s="203">
        <v>118.3729166666667</v>
      </c>
      <c r="D464" s="203">
        <v>3.0166666666666666</v>
      </c>
      <c r="E464" s="203">
        <v>68.355208333333351</v>
      </c>
      <c r="F464" s="203">
        <v>25.583333333333332</v>
      </c>
      <c r="G464" s="203">
        <f t="shared" si="23"/>
        <v>93.364062500000017</v>
      </c>
      <c r="H464" s="203">
        <f t="shared" si="24"/>
        <v>14.299999999999999</v>
      </c>
      <c r="N464" s="219"/>
    </row>
    <row r="465" spans="1:14" x14ac:dyDescent="0.25">
      <c r="A465" s="113">
        <v>2031</v>
      </c>
      <c r="B465" s="113">
        <v>5</v>
      </c>
      <c r="C465" s="203">
        <v>210.15208333333331</v>
      </c>
      <c r="D465" s="203">
        <v>0.13125000000000001</v>
      </c>
      <c r="E465" s="203">
        <v>152.05416666666667</v>
      </c>
      <c r="F465" s="203">
        <v>0.79791666666666605</v>
      </c>
      <c r="G465" s="203">
        <f t="shared" si="23"/>
        <v>181.10312499999998</v>
      </c>
      <c r="H465" s="203">
        <f t="shared" si="24"/>
        <v>0.46458333333333302</v>
      </c>
      <c r="N465" s="219"/>
    </row>
    <row r="466" spans="1:14" x14ac:dyDescent="0.25">
      <c r="A466" s="113">
        <v>2031</v>
      </c>
      <c r="B466" s="113">
        <v>6</v>
      </c>
      <c r="C466" s="203">
        <v>269.92291666666665</v>
      </c>
      <c r="D466" s="203">
        <v>0</v>
      </c>
      <c r="E466" s="203">
        <v>215.41874999999996</v>
      </c>
      <c r="F466" s="203">
        <v>0</v>
      </c>
      <c r="G466" s="203">
        <f t="shared" si="23"/>
        <v>242.67083333333329</v>
      </c>
      <c r="H466" s="203">
        <f t="shared" si="24"/>
        <v>0</v>
      </c>
      <c r="N466" s="219"/>
    </row>
    <row r="467" spans="1:14" x14ac:dyDescent="0.25">
      <c r="A467" s="113">
        <v>2031</v>
      </c>
      <c r="B467" s="113">
        <v>7</v>
      </c>
      <c r="C467" s="203">
        <v>323.55624999999992</v>
      </c>
      <c r="D467" s="203">
        <v>0</v>
      </c>
      <c r="E467" s="203">
        <v>261.35624999999999</v>
      </c>
      <c r="F467" s="203">
        <v>0</v>
      </c>
      <c r="G467" s="203">
        <f t="shared" si="23"/>
        <v>292.45624999999995</v>
      </c>
      <c r="H467" s="203">
        <f t="shared" si="24"/>
        <v>0</v>
      </c>
      <c r="N467" s="219"/>
    </row>
    <row r="468" spans="1:14" x14ac:dyDescent="0.25">
      <c r="A468" s="113">
        <v>2031</v>
      </c>
      <c r="B468" s="113">
        <v>8</v>
      </c>
      <c r="C468" s="203">
        <v>329.31458333333342</v>
      </c>
      <c r="D468" s="203">
        <v>0</v>
      </c>
      <c r="E468" s="203">
        <v>267.25416666666666</v>
      </c>
      <c r="F468" s="203">
        <v>0</v>
      </c>
      <c r="G468" s="203">
        <f t="shared" si="23"/>
        <v>298.28437500000007</v>
      </c>
      <c r="H468" s="203">
        <f t="shared" si="24"/>
        <v>0</v>
      </c>
      <c r="N468" s="219"/>
    </row>
    <row r="469" spans="1:14" x14ac:dyDescent="0.25">
      <c r="A469" s="113">
        <v>2031</v>
      </c>
      <c r="B469" s="113">
        <v>9</v>
      </c>
      <c r="C469" s="203">
        <v>283.02499999999998</v>
      </c>
      <c r="D469" s="203">
        <v>0</v>
      </c>
      <c r="E469" s="203">
        <v>215.9708333333333</v>
      </c>
      <c r="F469" s="203">
        <v>0</v>
      </c>
      <c r="G469" s="203">
        <f t="shared" si="23"/>
        <v>249.49791666666664</v>
      </c>
      <c r="H469" s="203">
        <f t="shared" si="24"/>
        <v>0</v>
      </c>
      <c r="N469" s="219"/>
    </row>
    <row r="470" spans="1:14" x14ac:dyDescent="0.25">
      <c r="A470" s="113">
        <v>2031</v>
      </c>
      <c r="B470" s="113">
        <v>10</v>
      </c>
      <c r="C470" s="203">
        <v>215.30901389759143</v>
      </c>
      <c r="D470" s="203">
        <v>1.9937500000000004</v>
      </c>
      <c r="E470" s="203">
        <v>125.80833333333335</v>
      </c>
      <c r="F470" s="203">
        <v>11.089583333333335</v>
      </c>
      <c r="G470" s="203">
        <f t="shared" si="23"/>
        <v>170.5586736154624</v>
      </c>
      <c r="H470" s="203">
        <f t="shared" si="24"/>
        <v>6.5416666666666679</v>
      </c>
      <c r="N470" s="219"/>
    </row>
    <row r="471" spans="1:14" x14ac:dyDescent="0.25">
      <c r="A471" s="113">
        <v>2031</v>
      </c>
      <c r="B471" s="113">
        <v>11</v>
      </c>
      <c r="C471" s="203">
        <v>91.87708333333336</v>
      </c>
      <c r="D471" s="203">
        <v>13.252083333333335</v>
      </c>
      <c r="E471" s="203">
        <v>34.262499999999996</v>
      </c>
      <c r="F471" s="203">
        <v>77.193749999999994</v>
      </c>
      <c r="G471" s="203">
        <f t="shared" si="23"/>
        <v>63.069791666666674</v>
      </c>
      <c r="H471" s="203">
        <f t="shared" si="24"/>
        <v>45.222916666666663</v>
      </c>
      <c r="N471" s="219"/>
    </row>
    <row r="472" spans="1:14" x14ac:dyDescent="0.25">
      <c r="A472" s="113">
        <v>2031</v>
      </c>
      <c r="B472" s="113">
        <v>12</v>
      </c>
      <c r="C472" s="203">
        <v>54.066666666666663</v>
      </c>
      <c r="D472" s="203">
        <v>62.360416666666687</v>
      </c>
      <c r="E472" s="203">
        <v>15.222916666666668</v>
      </c>
      <c r="F472" s="203">
        <v>200.30625000000001</v>
      </c>
      <c r="G472" s="203">
        <f t="shared" si="23"/>
        <v>34.644791666666663</v>
      </c>
      <c r="H472" s="203">
        <f t="shared" si="24"/>
        <v>131.33333333333334</v>
      </c>
      <c r="N472" s="219"/>
    </row>
    <row r="473" spans="1:14" x14ac:dyDescent="0.25">
      <c r="A473" s="113">
        <v>2032</v>
      </c>
      <c r="B473" s="113">
        <v>1</v>
      </c>
      <c r="C473" s="203">
        <v>32.691666666666663</v>
      </c>
      <c r="D473" s="203">
        <v>101.75000000000003</v>
      </c>
      <c r="E473" s="203">
        <v>10.333333333333332</v>
      </c>
      <c r="F473" s="203">
        <v>267.89791666666667</v>
      </c>
      <c r="G473" s="203">
        <f t="shared" si="23"/>
        <v>21.512499999999996</v>
      </c>
      <c r="H473" s="203">
        <f t="shared" si="24"/>
        <v>184.82395833333334</v>
      </c>
      <c r="N473" s="219"/>
    </row>
    <row r="474" spans="1:14" x14ac:dyDescent="0.25">
      <c r="A474" s="113">
        <v>2032</v>
      </c>
      <c r="B474" s="113">
        <v>2</v>
      </c>
      <c r="C474" s="203">
        <v>42.229166666666664</v>
      </c>
      <c r="D474" s="203">
        <v>56.333333333333336</v>
      </c>
      <c r="E474" s="203">
        <v>15.070833333333336</v>
      </c>
      <c r="F474" s="203">
        <v>185.27291666666667</v>
      </c>
      <c r="G474" s="203">
        <f t="shared" si="23"/>
        <v>28.65</v>
      </c>
      <c r="H474" s="203">
        <f t="shared" si="24"/>
        <v>120.80312500000001</v>
      </c>
      <c r="N474" s="219"/>
    </row>
    <row r="475" spans="1:14" x14ac:dyDescent="0.25">
      <c r="A475" s="113">
        <v>2032</v>
      </c>
      <c r="B475" s="113">
        <v>3</v>
      </c>
      <c r="C475" s="203">
        <v>71.88958333333332</v>
      </c>
      <c r="D475" s="203">
        <v>28.689583333333339</v>
      </c>
      <c r="E475" s="203">
        <v>30.90208333333333</v>
      </c>
      <c r="F475" s="203">
        <v>103.23749999999998</v>
      </c>
      <c r="G475" s="203">
        <f t="shared" si="23"/>
        <v>51.395833333333329</v>
      </c>
      <c r="H475" s="203">
        <f t="shared" si="24"/>
        <v>65.963541666666657</v>
      </c>
      <c r="N475" s="219"/>
    </row>
    <row r="476" spans="1:14" x14ac:dyDescent="0.25">
      <c r="A476" s="113">
        <v>2032</v>
      </c>
      <c r="B476" s="113">
        <v>4</v>
      </c>
      <c r="C476" s="203">
        <v>118.3729166666667</v>
      </c>
      <c r="D476" s="203">
        <v>3.0166666666666666</v>
      </c>
      <c r="E476" s="203">
        <v>68.355208333333351</v>
      </c>
      <c r="F476" s="203">
        <v>25.583333333333332</v>
      </c>
      <c r="G476" s="203">
        <f t="shared" si="23"/>
        <v>93.364062500000017</v>
      </c>
      <c r="H476" s="203">
        <f t="shared" si="24"/>
        <v>14.299999999999999</v>
      </c>
      <c r="N476" s="219"/>
    </row>
    <row r="477" spans="1:14" x14ac:dyDescent="0.25">
      <c r="A477" s="113">
        <v>2032</v>
      </c>
      <c r="B477" s="113">
        <v>5</v>
      </c>
      <c r="C477" s="203">
        <v>210.15208333333331</v>
      </c>
      <c r="D477" s="203">
        <v>0.13125000000000001</v>
      </c>
      <c r="E477" s="203">
        <v>152.05416666666667</v>
      </c>
      <c r="F477" s="203">
        <v>0.79791666666666605</v>
      </c>
      <c r="G477" s="203">
        <f t="shared" si="23"/>
        <v>181.10312499999998</v>
      </c>
      <c r="H477" s="203">
        <f t="shared" si="24"/>
        <v>0.46458333333333302</v>
      </c>
      <c r="N477" s="219"/>
    </row>
    <row r="478" spans="1:14" x14ac:dyDescent="0.25">
      <c r="A478" s="113">
        <v>2032</v>
      </c>
      <c r="B478" s="113">
        <v>6</v>
      </c>
      <c r="C478" s="203">
        <v>269.92291666666665</v>
      </c>
      <c r="D478" s="203">
        <v>0</v>
      </c>
      <c r="E478" s="203">
        <v>215.41874999999996</v>
      </c>
      <c r="F478" s="203">
        <v>0</v>
      </c>
      <c r="G478" s="203">
        <f t="shared" si="23"/>
        <v>242.67083333333329</v>
      </c>
      <c r="H478" s="203">
        <f t="shared" si="24"/>
        <v>0</v>
      </c>
      <c r="N478" s="219"/>
    </row>
    <row r="479" spans="1:14" x14ac:dyDescent="0.25">
      <c r="A479" s="113">
        <v>2032</v>
      </c>
      <c r="B479" s="113">
        <v>7</v>
      </c>
      <c r="C479" s="203">
        <v>323.55624999999992</v>
      </c>
      <c r="D479" s="203">
        <v>0</v>
      </c>
      <c r="E479" s="203">
        <v>261.35624999999999</v>
      </c>
      <c r="F479" s="203">
        <v>0</v>
      </c>
      <c r="G479" s="203">
        <f t="shared" si="23"/>
        <v>292.45624999999995</v>
      </c>
      <c r="H479" s="203">
        <f t="shared" si="24"/>
        <v>0</v>
      </c>
      <c r="N479" s="219"/>
    </row>
    <row r="480" spans="1:14" x14ac:dyDescent="0.25">
      <c r="A480" s="113">
        <v>2032</v>
      </c>
      <c r="B480" s="113">
        <v>8</v>
      </c>
      <c r="C480" s="203">
        <v>329.31458333333342</v>
      </c>
      <c r="D480" s="203">
        <v>0</v>
      </c>
      <c r="E480" s="203">
        <v>267.25416666666666</v>
      </c>
      <c r="F480" s="203">
        <v>0</v>
      </c>
      <c r="G480" s="203">
        <f t="shared" si="23"/>
        <v>298.28437500000007</v>
      </c>
      <c r="H480" s="203">
        <f t="shared" si="24"/>
        <v>0</v>
      </c>
      <c r="N480" s="219"/>
    </row>
    <row r="481" spans="1:14" x14ac:dyDescent="0.25">
      <c r="A481" s="113">
        <v>2032</v>
      </c>
      <c r="B481" s="113">
        <v>9</v>
      </c>
      <c r="C481" s="203">
        <v>283.02499999999998</v>
      </c>
      <c r="D481" s="203">
        <v>0</v>
      </c>
      <c r="E481" s="203">
        <v>215.9708333333333</v>
      </c>
      <c r="F481" s="203">
        <v>0</v>
      </c>
      <c r="G481" s="203">
        <f t="shared" si="23"/>
        <v>249.49791666666664</v>
      </c>
      <c r="H481" s="203">
        <f t="shared" si="24"/>
        <v>0</v>
      </c>
      <c r="N481" s="219"/>
    </row>
    <row r="482" spans="1:14" x14ac:dyDescent="0.25">
      <c r="A482" s="113">
        <v>2032</v>
      </c>
      <c r="B482" s="113">
        <v>10</v>
      </c>
      <c r="C482" s="203">
        <v>215.30901389759143</v>
      </c>
      <c r="D482" s="203">
        <v>1.9937500000000004</v>
      </c>
      <c r="E482" s="203">
        <v>125.80833333333335</v>
      </c>
      <c r="F482" s="203">
        <v>11.089583333333335</v>
      </c>
      <c r="G482" s="203">
        <f t="shared" si="23"/>
        <v>170.5586736154624</v>
      </c>
      <c r="H482" s="203">
        <f t="shared" si="24"/>
        <v>6.5416666666666679</v>
      </c>
      <c r="N482" s="219"/>
    </row>
    <row r="483" spans="1:14" x14ac:dyDescent="0.25">
      <c r="A483" s="113">
        <v>2032</v>
      </c>
      <c r="B483" s="113">
        <v>11</v>
      </c>
      <c r="C483" s="203">
        <v>91.87708333333336</v>
      </c>
      <c r="D483" s="203">
        <v>13.252083333333335</v>
      </c>
      <c r="E483" s="203">
        <v>34.262499999999996</v>
      </c>
      <c r="F483" s="203">
        <v>77.193749999999994</v>
      </c>
      <c r="G483" s="203">
        <f t="shared" si="23"/>
        <v>63.069791666666674</v>
      </c>
      <c r="H483" s="203">
        <f t="shared" si="24"/>
        <v>45.222916666666663</v>
      </c>
      <c r="N483" s="219"/>
    </row>
    <row r="484" spans="1:14" x14ac:dyDescent="0.25">
      <c r="A484" s="113">
        <v>2032</v>
      </c>
      <c r="B484" s="113">
        <v>12</v>
      </c>
      <c r="C484" s="203">
        <v>54.066666666666663</v>
      </c>
      <c r="D484" s="203">
        <v>62.360416666666687</v>
      </c>
      <c r="E484" s="203">
        <v>15.222916666666668</v>
      </c>
      <c r="F484" s="203">
        <v>200.30625000000001</v>
      </c>
      <c r="G484" s="203">
        <f t="shared" si="23"/>
        <v>34.644791666666663</v>
      </c>
      <c r="H484" s="203">
        <f t="shared" si="24"/>
        <v>131.33333333333334</v>
      </c>
      <c r="N484" s="219"/>
    </row>
    <row r="485" spans="1:14" x14ac:dyDescent="0.25">
      <c r="A485" s="113">
        <v>2033</v>
      </c>
      <c r="B485" s="113">
        <v>1</v>
      </c>
      <c r="C485" s="203">
        <v>32.691666666666663</v>
      </c>
      <c r="D485" s="203">
        <v>101.75000000000003</v>
      </c>
      <c r="E485" s="203">
        <v>10.333333333333332</v>
      </c>
      <c r="F485" s="203">
        <v>267.89791666666667</v>
      </c>
      <c r="G485" s="203">
        <f t="shared" si="23"/>
        <v>21.512499999999996</v>
      </c>
      <c r="H485" s="203">
        <f t="shared" si="24"/>
        <v>184.82395833333334</v>
      </c>
      <c r="N485" s="219"/>
    </row>
    <row r="486" spans="1:14" x14ac:dyDescent="0.25">
      <c r="A486" s="113">
        <v>2033</v>
      </c>
      <c r="B486" s="113">
        <v>2</v>
      </c>
      <c r="C486" s="203">
        <v>42.229166666666664</v>
      </c>
      <c r="D486" s="203">
        <v>56.333333333333336</v>
      </c>
      <c r="E486" s="203">
        <v>15.070833333333336</v>
      </c>
      <c r="F486" s="203">
        <v>185.27291666666667</v>
      </c>
      <c r="G486" s="203">
        <f t="shared" si="23"/>
        <v>28.65</v>
      </c>
      <c r="H486" s="203">
        <f t="shared" si="24"/>
        <v>120.80312500000001</v>
      </c>
      <c r="N486" s="219"/>
    </row>
    <row r="487" spans="1:14" x14ac:dyDescent="0.25">
      <c r="A487" s="113">
        <v>2033</v>
      </c>
      <c r="B487" s="113">
        <v>3</v>
      </c>
      <c r="C487" s="203">
        <v>71.88958333333332</v>
      </c>
      <c r="D487" s="203">
        <v>28.689583333333339</v>
      </c>
      <c r="E487" s="203">
        <v>30.90208333333333</v>
      </c>
      <c r="F487" s="203">
        <v>103.23749999999998</v>
      </c>
      <c r="G487" s="203">
        <f t="shared" si="23"/>
        <v>51.395833333333329</v>
      </c>
      <c r="H487" s="203">
        <f t="shared" si="24"/>
        <v>65.963541666666657</v>
      </c>
      <c r="N487" s="219"/>
    </row>
    <row r="488" spans="1:14" x14ac:dyDescent="0.25">
      <c r="A488" s="113">
        <v>2033</v>
      </c>
      <c r="B488" s="113">
        <v>4</v>
      </c>
      <c r="C488" s="203">
        <v>118.3729166666667</v>
      </c>
      <c r="D488" s="203">
        <v>3.0166666666666666</v>
      </c>
      <c r="E488" s="203">
        <v>68.355208333333351</v>
      </c>
      <c r="F488" s="203">
        <v>25.583333333333332</v>
      </c>
      <c r="G488" s="203">
        <f t="shared" si="23"/>
        <v>93.364062500000017</v>
      </c>
      <c r="H488" s="203">
        <f t="shared" si="24"/>
        <v>14.299999999999999</v>
      </c>
      <c r="N488" s="219"/>
    </row>
    <row r="489" spans="1:14" x14ac:dyDescent="0.25">
      <c r="A489" s="113">
        <v>2033</v>
      </c>
      <c r="B489" s="113">
        <v>5</v>
      </c>
      <c r="C489" s="203">
        <v>210.15208333333331</v>
      </c>
      <c r="D489" s="203">
        <v>0.13125000000000001</v>
      </c>
      <c r="E489" s="203">
        <v>152.05416666666667</v>
      </c>
      <c r="F489" s="203">
        <v>0.79791666666666605</v>
      </c>
      <c r="G489" s="203">
        <f t="shared" si="23"/>
        <v>181.10312499999998</v>
      </c>
      <c r="H489" s="203">
        <f t="shared" si="24"/>
        <v>0.46458333333333302</v>
      </c>
      <c r="N489" s="219"/>
    </row>
    <row r="490" spans="1:14" x14ac:dyDescent="0.25">
      <c r="A490" s="113">
        <v>2033</v>
      </c>
      <c r="B490" s="113">
        <v>6</v>
      </c>
      <c r="C490" s="203">
        <v>269.92291666666665</v>
      </c>
      <c r="D490" s="203">
        <v>0</v>
      </c>
      <c r="E490" s="203">
        <v>215.41874999999996</v>
      </c>
      <c r="F490" s="203">
        <v>0</v>
      </c>
      <c r="G490" s="203">
        <f t="shared" si="23"/>
        <v>242.67083333333329</v>
      </c>
      <c r="H490" s="203">
        <f t="shared" si="24"/>
        <v>0</v>
      </c>
      <c r="N490" s="219"/>
    </row>
    <row r="491" spans="1:14" x14ac:dyDescent="0.25">
      <c r="A491" s="113">
        <v>2033</v>
      </c>
      <c r="B491" s="113">
        <v>7</v>
      </c>
      <c r="C491" s="203">
        <v>323.55624999999992</v>
      </c>
      <c r="D491" s="203">
        <v>0</v>
      </c>
      <c r="E491" s="203">
        <v>261.35624999999999</v>
      </c>
      <c r="F491" s="203">
        <v>0</v>
      </c>
      <c r="G491" s="203">
        <f t="shared" si="23"/>
        <v>292.45624999999995</v>
      </c>
      <c r="H491" s="203">
        <f t="shared" si="24"/>
        <v>0</v>
      </c>
      <c r="N491" s="219"/>
    </row>
    <row r="492" spans="1:14" x14ac:dyDescent="0.25">
      <c r="A492" s="113">
        <v>2033</v>
      </c>
      <c r="B492" s="113">
        <v>8</v>
      </c>
      <c r="C492" s="203">
        <v>329.31458333333342</v>
      </c>
      <c r="D492" s="203">
        <v>0</v>
      </c>
      <c r="E492" s="203">
        <v>267.25416666666666</v>
      </c>
      <c r="F492" s="203">
        <v>0</v>
      </c>
      <c r="G492" s="203">
        <f t="shared" si="23"/>
        <v>298.28437500000007</v>
      </c>
      <c r="H492" s="203">
        <f t="shared" si="24"/>
        <v>0</v>
      </c>
      <c r="N492" s="219"/>
    </row>
    <row r="493" spans="1:14" x14ac:dyDescent="0.25">
      <c r="A493" s="113">
        <v>2033</v>
      </c>
      <c r="B493" s="113">
        <v>9</v>
      </c>
      <c r="C493" s="203">
        <v>283.02499999999998</v>
      </c>
      <c r="D493" s="203">
        <v>0</v>
      </c>
      <c r="E493" s="203">
        <v>215.9708333333333</v>
      </c>
      <c r="F493" s="203">
        <v>0</v>
      </c>
      <c r="G493" s="203">
        <f t="shared" si="23"/>
        <v>249.49791666666664</v>
      </c>
      <c r="H493" s="203">
        <f t="shared" si="24"/>
        <v>0</v>
      </c>
      <c r="N493" s="219"/>
    </row>
    <row r="494" spans="1:14" x14ac:dyDescent="0.25">
      <c r="A494" s="113">
        <v>2033</v>
      </c>
      <c r="B494" s="113">
        <v>10</v>
      </c>
      <c r="C494" s="203">
        <v>215.30901389759143</v>
      </c>
      <c r="D494" s="203">
        <v>1.9937500000000004</v>
      </c>
      <c r="E494" s="203">
        <v>125.80833333333335</v>
      </c>
      <c r="F494" s="203">
        <v>11.089583333333335</v>
      </c>
      <c r="G494" s="203">
        <f t="shared" si="23"/>
        <v>170.5586736154624</v>
      </c>
      <c r="H494" s="203">
        <f t="shared" si="24"/>
        <v>6.5416666666666679</v>
      </c>
      <c r="N494" s="219"/>
    </row>
    <row r="495" spans="1:14" x14ac:dyDescent="0.25">
      <c r="A495" s="113">
        <v>2033</v>
      </c>
      <c r="B495" s="113">
        <v>11</v>
      </c>
      <c r="C495" s="203">
        <v>91.87708333333336</v>
      </c>
      <c r="D495" s="203">
        <v>13.252083333333335</v>
      </c>
      <c r="E495" s="203">
        <v>34.262499999999996</v>
      </c>
      <c r="F495" s="203">
        <v>77.193749999999994</v>
      </c>
      <c r="G495" s="203">
        <f t="shared" si="23"/>
        <v>63.069791666666674</v>
      </c>
      <c r="H495" s="203">
        <f t="shared" si="24"/>
        <v>45.222916666666663</v>
      </c>
      <c r="N495" s="219"/>
    </row>
    <row r="496" spans="1:14" x14ac:dyDescent="0.25">
      <c r="A496" s="113">
        <v>2033</v>
      </c>
      <c r="B496" s="113">
        <v>12</v>
      </c>
      <c r="C496" s="203">
        <v>54.066666666666663</v>
      </c>
      <c r="D496" s="203">
        <v>62.360416666666687</v>
      </c>
      <c r="E496" s="203">
        <v>15.222916666666668</v>
      </c>
      <c r="F496" s="203">
        <v>200.30625000000001</v>
      </c>
      <c r="G496" s="203">
        <f t="shared" si="23"/>
        <v>34.644791666666663</v>
      </c>
      <c r="H496" s="203">
        <f t="shared" si="24"/>
        <v>131.33333333333334</v>
      </c>
      <c r="N496" s="219"/>
    </row>
    <row r="497" spans="1:14" x14ac:dyDescent="0.25">
      <c r="A497" s="113">
        <v>2034</v>
      </c>
      <c r="B497" s="113">
        <v>1</v>
      </c>
      <c r="C497" s="203">
        <v>32.691666666666663</v>
      </c>
      <c r="D497" s="203">
        <v>101.75000000000003</v>
      </c>
      <c r="E497" s="203">
        <v>10.333333333333332</v>
      </c>
      <c r="F497" s="203">
        <v>267.89791666666667</v>
      </c>
      <c r="G497" s="203">
        <f t="shared" si="23"/>
        <v>21.512499999999996</v>
      </c>
      <c r="H497" s="203">
        <f t="shared" si="24"/>
        <v>184.82395833333334</v>
      </c>
      <c r="N497" s="219"/>
    </row>
    <row r="498" spans="1:14" x14ac:dyDescent="0.25">
      <c r="A498" s="113">
        <v>2034</v>
      </c>
      <c r="B498" s="113">
        <v>2</v>
      </c>
      <c r="C498" s="203">
        <v>42.229166666666664</v>
      </c>
      <c r="D498" s="203">
        <v>56.333333333333336</v>
      </c>
      <c r="E498" s="203">
        <v>15.070833333333336</v>
      </c>
      <c r="F498" s="203">
        <v>185.27291666666667</v>
      </c>
      <c r="G498" s="203">
        <f t="shared" si="23"/>
        <v>28.65</v>
      </c>
      <c r="H498" s="203">
        <f t="shared" si="24"/>
        <v>120.80312500000001</v>
      </c>
      <c r="N498" s="219"/>
    </row>
    <row r="499" spans="1:14" x14ac:dyDescent="0.25">
      <c r="A499" s="113">
        <v>2034</v>
      </c>
      <c r="B499" s="113">
        <v>3</v>
      </c>
      <c r="C499" s="203">
        <v>71.88958333333332</v>
      </c>
      <c r="D499" s="203">
        <v>28.689583333333339</v>
      </c>
      <c r="E499" s="203">
        <v>30.90208333333333</v>
      </c>
      <c r="F499" s="203">
        <v>103.23749999999998</v>
      </c>
      <c r="G499" s="203">
        <f t="shared" si="23"/>
        <v>51.395833333333329</v>
      </c>
      <c r="H499" s="203">
        <f t="shared" si="24"/>
        <v>65.963541666666657</v>
      </c>
      <c r="N499" s="219"/>
    </row>
    <row r="500" spans="1:14" x14ac:dyDescent="0.25">
      <c r="A500" s="113">
        <v>2034</v>
      </c>
      <c r="B500" s="113">
        <v>4</v>
      </c>
      <c r="C500" s="203">
        <v>118.3729166666667</v>
      </c>
      <c r="D500" s="203">
        <v>3.0166666666666666</v>
      </c>
      <c r="E500" s="203">
        <v>68.355208333333351</v>
      </c>
      <c r="F500" s="203">
        <v>25.583333333333332</v>
      </c>
      <c r="G500" s="203">
        <f t="shared" si="23"/>
        <v>93.364062500000017</v>
      </c>
      <c r="H500" s="203">
        <f t="shared" si="24"/>
        <v>14.299999999999999</v>
      </c>
      <c r="N500" s="219"/>
    </row>
    <row r="501" spans="1:14" x14ac:dyDescent="0.25">
      <c r="A501" s="113">
        <v>2034</v>
      </c>
      <c r="B501" s="113">
        <v>5</v>
      </c>
      <c r="C501" s="203">
        <v>210.15208333333331</v>
      </c>
      <c r="D501" s="203">
        <v>0.13125000000000001</v>
      </c>
      <c r="E501" s="203">
        <v>152.05416666666667</v>
      </c>
      <c r="F501" s="203">
        <v>0.79791666666666605</v>
      </c>
      <c r="G501" s="203">
        <f t="shared" si="23"/>
        <v>181.10312499999998</v>
      </c>
      <c r="H501" s="203">
        <f t="shared" si="24"/>
        <v>0.46458333333333302</v>
      </c>
      <c r="N501" s="219"/>
    </row>
    <row r="502" spans="1:14" x14ac:dyDescent="0.25">
      <c r="A502" s="113">
        <v>2034</v>
      </c>
      <c r="B502" s="113">
        <v>6</v>
      </c>
      <c r="C502" s="203">
        <v>269.92291666666665</v>
      </c>
      <c r="D502" s="203">
        <v>0</v>
      </c>
      <c r="E502" s="203">
        <v>215.41874999999996</v>
      </c>
      <c r="F502" s="203">
        <v>0</v>
      </c>
      <c r="G502" s="203">
        <f t="shared" si="23"/>
        <v>242.67083333333329</v>
      </c>
      <c r="H502" s="203">
        <f t="shared" si="24"/>
        <v>0</v>
      </c>
      <c r="N502" s="219"/>
    </row>
    <row r="503" spans="1:14" x14ac:dyDescent="0.25">
      <c r="A503" s="113">
        <v>2034</v>
      </c>
      <c r="B503" s="113">
        <v>7</v>
      </c>
      <c r="C503" s="203">
        <v>323.55624999999992</v>
      </c>
      <c r="D503" s="203">
        <v>0</v>
      </c>
      <c r="E503" s="203">
        <v>261.35624999999999</v>
      </c>
      <c r="F503" s="203">
        <v>0</v>
      </c>
      <c r="G503" s="203">
        <f t="shared" si="23"/>
        <v>292.45624999999995</v>
      </c>
      <c r="H503" s="203">
        <f t="shared" si="24"/>
        <v>0</v>
      </c>
      <c r="N503" s="219"/>
    </row>
    <row r="504" spans="1:14" x14ac:dyDescent="0.25">
      <c r="A504" s="113">
        <v>2034</v>
      </c>
      <c r="B504" s="113">
        <v>8</v>
      </c>
      <c r="C504" s="203">
        <v>329.31458333333342</v>
      </c>
      <c r="D504" s="203">
        <v>0</v>
      </c>
      <c r="E504" s="203">
        <v>267.25416666666666</v>
      </c>
      <c r="F504" s="203">
        <v>0</v>
      </c>
      <c r="G504" s="203">
        <f t="shared" si="23"/>
        <v>298.28437500000007</v>
      </c>
      <c r="H504" s="203">
        <f t="shared" si="24"/>
        <v>0</v>
      </c>
      <c r="N504" s="219"/>
    </row>
    <row r="505" spans="1:14" x14ac:dyDescent="0.25">
      <c r="A505" s="113">
        <v>2034</v>
      </c>
      <c r="B505" s="113">
        <v>9</v>
      </c>
      <c r="C505" s="203">
        <v>283.02499999999998</v>
      </c>
      <c r="D505" s="203">
        <v>0</v>
      </c>
      <c r="E505" s="203">
        <v>215.9708333333333</v>
      </c>
      <c r="F505" s="203">
        <v>0</v>
      </c>
      <c r="G505" s="203">
        <f t="shared" si="23"/>
        <v>249.49791666666664</v>
      </c>
      <c r="H505" s="203">
        <f t="shared" si="24"/>
        <v>0</v>
      </c>
      <c r="N505" s="219"/>
    </row>
    <row r="506" spans="1:14" x14ac:dyDescent="0.25">
      <c r="A506" s="113">
        <v>2034</v>
      </c>
      <c r="B506" s="113">
        <v>10</v>
      </c>
      <c r="C506" s="203">
        <v>215.30901389759143</v>
      </c>
      <c r="D506" s="203">
        <v>1.9937500000000004</v>
      </c>
      <c r="E506" s="203">
        <v>125.80833333333335</v>
      </c>
      <c r="F506" s="203">
        <v>11.089583333333335</v>
      </c>
      <c r="G506" s="203">
        <f t="shared" si="23"/>
        <v>170.5586736154624</v>
      </c>
      <c r="H506" s="203">
        <f t="shared" si="24"/>
        <v>6.5416666666666679</v>
      </c>
      <c r="N506" s="219"/>
    </row>
    <row r="507" spans="1:14" x14ac:dyDescent="0.25">
      <c r="A507" s="113">
        <v>2034</v>
      </c>
      <c r="B507" s="113">
        <v>11</v>
      </c>
      <c r="C507" s="203">
        <v>91.87708333333336</v>
      </c>
      <c r="D507" s="203">
        <v>13.252083333333335</v>
      </c>
      <c r="E507" s="203">
        <v>34.262499999999996</v>
      </c>
      <c r="F507" s="203">
        <v>77.193749999999994</v>
      </c>
      <c r="G507" s="203">
        <f t="shared" si="23"/>
        <v>63.069791666666674</v>
      </c>
      <c r="H507" s="203">
        <f t="shared" si="24"/>
        <v>45.222916666666663</v>
      </c>
      <c r="N507" s="219"/>
    </row>
    <row r="508" spans="1:14" x14ac:dyDescent="0.25">
      <c r="A508" s="113">
        <v>2034</v>
      </c>
      <c r="B508" s="113">
        <v>12</v>
      </c>
      <c r="C508" s="203">
        <v>54.066666666666663</v>
      </c>
      <c r="D508" s="203">
        <v>62.360416666666687</v>
      </c>
      <c r="E508" s="203">
        <v>15.222916666666668</v>
      </c>
      <c r="F508" s="203">
        <v>200.30625000000001</v>
      </c>
      <c r="G508" s="203">
        <f t="shared" si="23"/>
        <v>34.644791666666663</v>
      </c>
      <c r="H508" s="203">
        <f t="shared" si="24"/>
        <v>131.33333333333334</v>
      </c>
      <c r="N508" s="219"/>
    </row>
    <row r="509" spans="1:14" x14ac:dyDescent="0.25">
      <c r="A509" s="113">
        <v>2035</v>
      </c>
      <c r="B509" s="113">
        <v>1</v>
      </c>
      <c r="C509" s="203">
        <v>32.691666666666663</v>
      </c>
      <c r="D509" s="203">
        <v>101.75000000000003</v>
      </c>
      <c r="E509" s="203">
        <v>10.333333333333332</v>
      </c>
      <c r="F509" s="203">
        <v>267.89791666666667</v>
      </c>
      <c r="G509" s="203">
        <f t="shared" si="23"/>
        <v>21.512499999999996</v>
      </c>
      <c r="H509" s="203">
        <f t="shared" si="24"/>
        <v>184.82395833333334</v>
      </c>
      <c r="N509" s="219"/>
    </row>
    <row r="510" spans="1:14" x14ac:dyDescent="0.25">
      <c r="A510" s="113">
        <v>2035</v>
      </c>
      <c r="B510" s="113">
        <v>2</v>
      </c>
      <c r="C510" s="203">
        <v>42.229166666666664</v>
      </c>
      <c r="D510" s="203">
        <v>56.333333333333336</v>
      </c>
      <c r="E510" s="203">
        <v>15.070833333333336</v>
      </c>
      <c r="F510" s="203">
        <v>185.27291666666667</v>
      </c>
      <c r="G510" s="203">
        <f t="shared" si="23"/>
        <v>28.65</v>
      </c>
      <c r="H510" s="203">
        <f t="shared" si="24"/>
        <v>120.80312500000001</v>
      </c>
      <c r="N510" s="219"/>
    </row>
    <row r="511" spans="1:14" x14ac:dyDescent="0.25">
      <c r="A511" s="113">
        <v>2035</v>
      </c>
      <c r="B511" s="113">
        <v>3</v>
      </c>
      <c r="C511" s="203">
        <v>71.88958333333332</v>
      </c>
      <c r="D511" s="203">
        <v>28.689583333333339</v>
      </c>
      <c r="E511" s="203">
        <v>30.90208333333333</v>
      </c>
      <c r="F511" s="203">
        <v>103.23749999999998</v>
      </c>
      <c r="G511" s="203">
        <f t="shared" si="23"/>
        <v>51.395833333333329</v>
      </c>
      <c r="H511" s="203">
        <f t="shared" si="24"/>
        <v>65.963541666666657</v>
      </c>
      <c r="N511" s="219"/>
    </row>
    <row r="512" spans="1:14" x14ac:dyDescent="0.25">
      <c r="A512" s="113">
        <v>2035</v>
      </c>
      <c r="B512" s="113">
        <v>4</v>
      </c>
      <c r="C512" s="203">
        <v>118.3729166666667</v>
      </c>
      <c r="D512" s="203">
        <v>3.0166666666666666</v>
      </c>
      <c r="E512" s="203">
        <v>68.355208333333351</v>
      </c>
      <c r="F512" s="203">
        <v>25.583333333333332</v>
      </c>
      <c r="G512" s="203">
        <f t="shared" si="23"/>
        <v>93.364062500000017</v>
      </c>
      <c r="H512" s="203">
        <f t="shared" si="24"/>
        <v>14.299999999999999</v>
      </c>
      <c r="N512" s="219"/>
    </row>
    <row r="513" spans="1:14" x14ac:dyDescent="0.25">
      <c r="A513" s="113">
        <v>2035</v>
      </c>
      <c r="B513" s="113">
        <v>5</v>
      </c>
      <c r="C513" s="203">
        <v>210.15208333333331</v>
      </c>
      <c r="D513" s="203">
        <v>0.13125000000000001</v>
      </c>
      <c r="E513" s="203">
        <v>152.05416666666667</v>
      </c>
      <c r="F513" s="203">
        <v>0.79791666666666605</v>
      </c>
      <c r="G513" s="203">
        <f t="shared" si="23"/>
        <v>181.10312499999998</v>
      </c>
      <c r="H513" s="203">
        <f t="shared" si="24"/>
        <v>0.46458333333333302</v>
      </c>
      <c r="N513" s="219"/>
    </row>
    <row r="514" spans="1:14" x14ac:dyDescent="0.25">
      <c r="A514" s="113">
        <v>2035</v>
      </c>
      <c r="B514" s="113">
        <v>6</v>
      </c>
      <c r="C514" s="203">
        <v>269.92291666666665</v>
      </c>
      <c r="D514" s="203">
        <v>0</v>
      </c>
      <c r="E514" s="203">
        <v>215.41874999999996</v>
      </c>
      <c r="F514" s="203">
        <v>0</v>
      </c>
      <c r="G514" s="203">
        <f t="shared" si="23"/>
        <v>242.67083333333329</v>
      </c>
      <c r="H514" s="203">
        <f t="shared" si="24"/>
        <v>0</v>
      </c>
      <c r="N514" s="219"/>
    </row>
    <row r="515" spans="1:14" x14ac:dyDescent="0.25">
      <c r="A515" s="113">
        <v>2035</v>
      </c>
      <c r="B515" s="113">
        <v>7</v>
      </c>
      <c r="C515" s="203">
        <v>323.55624999999992</v>
      </c>
      <c r="D515" s="203">
        <v>0</v>
      </c>
      <c r="E515" s="203">
        <v>261.35624999999999</v>
      </c>
      <c r="F515" s="203">
        <v>0</v>
      </c>
      <c r="G515" s="203">
        <f t="shared" si="23"/>
        <v>292.45624999999995</v>
      </c>
      <c r="H515" s="203">
        <f t="shared" si="24"/>
        <v>0</v>
      </c>
      <c r="N515" s="219"/>
    </row>
    <row r="516" spans="1:14" x14ac:dyDescent="0.25">
      <c r="A516" s="113">
        <v>2035</v>
      </c>
      <c r="B516" s="113">
        <v>8</v>
      </c>
      <c r="C516" s="203">
        <v>329.31458333333342</v>
      </c>
      <c r="D516" s="203">
        <v>0</v>
      </c>
      <c r="E516" s="203">
        <v>267.25416666666666</v>
      </c>
      <c r="F516" s="203">
        <v>0</v>
      </c>
      <c r="G516" s="203">
        <f t="shared" si="23"/>
        <v>298.28437500000007</v>
      </c>
      <c r="H516" s="203">
        <f t="shared" si="24"/>
        <v>0</v>
      </c>
      <c r="N516" s="219"/>
    </row>
    <row r="517" spans="1:14" x14ac:dyDescent="0.25">
      <c r="A517" s="113">
        <v>2035</v>
      </c>
      <c r="B517" s="113">
        <v>9</v>
      </c>
      <c r="C517" s="203">
        <v>283.02499999999998</v>
      </c>
      <c r="D517" s="203">
        <v>0</v>
      </c>
      <c r="E517" s="203">
        <v>215.9708333333333</v>
      </c>
      <c r="F517" s="203">
        <v>0</v>
      </c>
      <c r="G517" s="203">
        <f t="shared" si="23"/>
        <v>249.49791666666664</v>
      </c>
      <c r="H517" s="203">
        <f t="shared" si="24"/>
        <v>0</v>
      </c>
      <c r="N517" s="219"/>
    </row>
    <row r="518" spans="1:14" x14ac:dyDescent="0.25">
      <c r="A518" s="113">
        <v>2035</v>
      </c>
      <c r="B518" s="113">
        <v>10</v>
      </c>
      <c r="C518" s="203">
        <v>215.30901389759143</v>
      </c>
      <c r="D518" s="203">
        <v>1.9937500000000004</v>
      </c>
      <c r="E518" s="203">
        <v>125.80833333333335</v>
      </c>
      <c r="F518" s="203">
        <v>11.089583333333335</v>
      </c>
      <c r="G518" s="203">
        <f t="shared" ref="G518:G581" si="25">AVERAGE(C518,E518)</f>
        <v>170.5586736154624</v>
      </c>
      <c r="H518" s="203">
        <f t="shared" ref="H518:H581" si="26">AVERAGE(D518,F518)</f>
        <v>6.5416666666666679</v>
      </c>
      <c r="N518" s="219"/>
    </row>
    <row r="519" spans="1:14" x14ac:dyDescent="0.25">
      <c r="A519" s="113">
        <v>2035</v>
      </c>
      <c r="B519" s="113">
        <v>11</v>
      </c>
      <c r="C519" s="203">
        <v>91.87708333333336</v>
      </c>
      <c r="D519" s="203">
        <v>13.252083333333335</v>
      </c>
      <c r="E519" s="203">
        <v>34.262499999999996</v>
      </c>
      <c r="F519" s="203">
        <v>77.193749999999994</v>
      </c>
      <c r="G519" s="203">
        <f t="shared" si="25"/>
        <v>63.069791666666674</v>
      </c>
      <c r="H519" s="203">
        <f t="shared" si="26"/>
        <v>45.222916666666663</v>
      </c>
      <c r="N519" s="219"/>
    </row>
    <row r="520" spans="1:14" x14ac:dyDescent="0.25">
      <c r="A520" s="113">
        <v>2035</v>
      </c>
      <c r="B520" s="113">
        <v>12</v>
      </c>
      <c r="C520" s="203">
        <v>54.066666666666663</v>
      </c>
      <c r="D520" s="203">
        <v>62.360416666666687</v>
      </c>
      <c r="E520" s="203">
        <v>15.222916666666668</v>
      </c>
      <c r="F520" s="203">
        <v>200.30625000000001</v>
      </c>
      <c r="G520" s="203">
        <f t="shared" si="25"/>
        <v>34.644791666666663</v>
      </c>
      <c r="H520" s="203">
        <f t="shared" si="26"/>
        <v>131.33333333333334</v>
      </c>
      <c r="N520" s="219"/>
    </row>
    <row r="521" spans="1:14" x14ac:dyDescent="0.25">
      <c r="A521" s="113">
        <v>2036</v>
      </c>
      <c r="B521" s="113">
        <v>1</v>
      </c>
      <c r="C521" s="203">
        <v>32.691666666666663</v>
      </c>
      <c r="D521" s="203">
        <v>101.75000000000003</v>
      </c>
      <c r="E521" s="203">
        <v>10.333333333333332</v>
      </c>
      <c r="F521" s="203">
        <v>267.89791666666667</v>
      </c>
      <c r="G521" s="203">
        <f t="shared" si="25"/>
        <v>21.512499999999996</v>
      </c>
      <c r="H521" s="203">
        <f t="shared" si="26"/>
        <v>184.82395833333334</v>
      </c>
      <c r="N521" s="219"/>
    </row>
    <row r="522" spans="1:14" x14ac:dyDescent="0.25">
      <c r="A522" s="113">
        <v>2036</v>
      </c>
      <c r="B522" s="113">
        <v>2</v>
      </c>
      <c r="C522" s="203">
        <v>42.229166666666664</v>
      </c>
      <c r="D522" s="203">
        <v>56.333333333333336</v>
      </c>
      <c r="E522" s="203">
        <v>15.070833333333336</v>
      </c>
      <c r="F522" s="203">
        <v>185.27291666666667</v>
      </c>
      <c r="G522" s="203">
        <f t="shared" si="25"/>
        <v>28.65</v>
      </c>
      <c r="H522" s="203">
        <f t="shared" si="26"/>
        <v>120.80312500000001</v>
      </c>
      <c r="N522" s="219"/>
    </row>
    <row r="523" spans="1:14" x14ac:dyDescent="0.25">
      <c r="A523" s="113">
        <v>2036</v>
      </c>
      <c r="B523" s="113">
        <v>3</v>
      </c>
      <c r="C523" s="203">
        <v>71.88958333333332</v>
      </c>
      <c r="D523" s="203">
        <v>28.689583333333339</v>
      </c>
      <c r="E523" s="203">
        <v>30.90208333333333</v>
      </c>
      <c r="F523" s="203">
        <v>103.23749999999998</v>
      </c>
      <c r="G523" s="203">
        <f t="shared" si="25"/>
        <v>51.395833333333329</v>
      </c>
      <c r="H523" s="203">
        <f t="shared" si="26"/>
        <v>65.963541666666657</v>
      </c>
      <c r="N523" s="219"/>
    </row>
    <row r="524" spans="1:14" x14ac:dyDescent="0.25">
      <c r="A524" s="113">
        <v>2036</v>
      </c>
      <c r="B524" s="113">
        <v>4</v>
      </c>
      <c r="C524" s="203">
        <v>118.3729166666667</v>
      </c>
      <c r="D524" s="203">
        <v>3.0166666666666666</v>
      </c>
      <c r="E524" s="203">
        <v>68.355208333333351</v>
      </c>
      <c r="F524" s="203">
        <v>25.583333333333332</v>
      </c>
      <c r="G524" s="203">
        <f t="shared" si="25"/>
        <v>93.364062500000017</v>
      </c>
      <c r="H524" s="203">
        <f t="shared" si="26"/>
        <v>14.299999999999999</v>
      </c>
      <c r="N524" s="219"/>
    </row>
    <row r="525" spans="1:14" x14ac:dyDescent="0.25">
      <c r="A525" s="113">
        <v>2036</v>
      </c>
      <c r="B525" s="113">
        <v>5</v>
      </c>
      <c r="C525" s="203">
        <v>210.15208333333331</v>
      </c>
      <c r="D525" s="203">
        <v>0.13125000000000001</v>
      </c>
      <c r="E525" s="203">
        <v>152.05416666666667</v>
      </c>
      <c r="F525" s="203">
        <v>0.79791666666666605</v>
      </c>
      <c r="G525" s="203">
        <f t="shared" si="25"/>
        <v>181.10312499999998</v>
      </c>
      <c r="H525" s="203">
        <f t="shared" si="26"/>
        <v>0.46458333333333302</v>
      </c>
      <c r="N525" s="219"/>
    </row>
    <row r="526" spans="1:14" x14ac:dyDescent="0.25">
      <c r="A526" s="113">
        <v>2036</v>
      </c>
      <c r="B526" s="113">
        <v>6</v>
      </c>
      <c r="C526" s="203">
        <v>269.92291666666665</v>
      </c>
      <c r="D526" s="203">
        <v>0</v>
      </c>
      <c r="E526" s="203">
        <v>215.41874999999996</v>
      </c>
      <c r="F526" s="203">
        <v>0</v>
      </c>
      <c r="G526" s="203">
        <f t="shared" si="25"/>
        <v>242.67083333333329</v>
      </c>
      <c r="H526" s="203">
        <f t="shared" si="26"/>
        <v>0</v>
      </c>
      <c r="N526" s="219"/>
    </row>
    <row r="527" spans="1:14" x14ac:dyDescent="0.25">
      <c r="A527" s="113">
        <v>2036</v>
      </c>
      <c r="B527" s="113">
        <v>7</v>
      </c>
      <c r="C527" s="203">
        <v>323.55624999999992</v>
      </c>
      <c r="D527" s="203">
        <v>0</v>
      </c>
      <c r="E527" s="203">
        <v>261.35624999999999</v>
      </c>
      <c r="F527" s="203">
        <v>0</v>
      </c>
      <c r="G527" s="203">
        <f t="shared" si="25"/>
        <v>292.45624999999995</v>
      </c>
      <c r="H527" s="203">
        <f t="shared" si="26"/>
        <v>0</v>
      </c>
      <c r="N527" s="219"/>
    </row>
    <row r="528" spans="1:14" x14ac:dyDescent="0.25">
      <c r="A528" s="113">
        <v>2036</v>
      </c>
      <c r="B528" s="113">
        <v>8</v>
      </c>
      <c r="C528" s="203">
        <v>329.31458333333342</v>
      </c>
      <c r="D528" s="203">
        <v>0</v>
      </c>
      <c r="E528" s="203">
        <v>267.25416666666666</v>
      </c>
      <c r="F528" s="203">
        <v>0</v>
      </c>
      <c r="G528" s="203">
        <f t="shared" si="25"/>
        <v>298.28437500000007</v>
      </c>
      <c r="H528" s="203">
        <f t="shared" si="26"/>
        <v>0</v>
      </c>
      <c r="N528" s="219"/>
    </row>
    <row r="529" spans="1:14" x14ac:dyDescent="0.25">
      <c r="A529" s="113">
        <v>2036</v>
      </c>
      <c r="B529" s="113">
        <v>9</v>
      </c>
      <c r="C529" s="203">
        <v>283.02499999999998</v>
      </c>
      <c r="D529" s="203">
        <v>0</v>
      </c>
      <c r="E529" s="203">
        <v>215.9708333333333</v>
      </c>
      <c r="F529" s="203">
        <v>0</v>
      </c>
      <c r="G529" s="203">
        <f t="shared" si="25"/>
        <v>249.49791666666664</v>
      </c>
      <c r="H529" s="203">
        <f t="shared" si="26"/>
        <v>0</v>
      </c>
      <c r="N529" s="219"/>
    </row>
    <row r="530" spans="1:14" x14ac:dyDescent="0.25">
      <c r="A530" s="113">
        <v>2036</v>
      </c>
      <c r="B530" s="113">
        <v>10</v>
      </c>
      <c r="C530" s="203">
        <v>215.30901389759143</v>
      </c>
      <c r="D530" s="203">
        <v>1.9937500000000004</v>
      </c>
      <c r="E530" s="203">
        <v>125.80833333333335</v>
      </c>
      <c r="F530" s="203">
        <v>11.089583333333335</v>
      </c>
      <c r="G530" s="203">
        <f t="shared" si="25"/>
        <v>170.5586736154624</v>
      </c>
      <c r="H530" s="203">
        <f t="shared" si="26"/>
        <v>6.5416666666666679</v>
      </c>
      <c r="N530" s="219"/>
    </row>
    <row r="531" spans="1:14" x14ac:dyDescent="0.25">
      <c r="A531" s="113">
        <v>2036</v>
      </c>
      <c r="B531" s="113">
        <v>11</v>
      </c>
      <c r="C531" s="203">
        <v>91.87708333333336</v>
      </c>
      <c r="D531" s="203">
        <v>13.252083333333335</v>
      </c>
      <c r="E531" s="203">
        <v>34.262499999999996</v>
      </c>
      <c r="F531" s="203">
        <v>77.193749999999994</v>
      </c>
      <c r="G531" s="203">
        <f t="shared" si="25"/>
        <v>63.069791666666674</v>
      </c>
      <c r="H531" s="203">
        <f t="shared" si="26"/>
        <v>45.222916666666663</v>
      </c>
      <c r="N531" s="219"/>
    </row>
    <row r="532" spans="1:14" x14ac:dyDescent="0.25">
      <c r="A532" s="113">
        <v>2036</v>
      </c>
      <c r="B532" s="113">
        <v>12</v>
      </c>
      <c r="C532" s="203">
        <v>54.066666666666663</v>
      </c>
      <c r="D532" s="203">
        <v>62.360416666666687</v>
      </c>
      <c r="E532" s="203">
        <v>15.222916666666668</v>
      </c>
      <c r="F532" s="203">
        <v>200.30625000000001</v>
      </c>
      <c r="G532" s="203">
        <f t="shared" si="25"/>
        <v>34.644791666666663</v>
      </c>
      <c r="H532" s="203">
        <f t="shared" si="26"/>
        <v>131.33333333333334</v>
      </c>
      <c r="N532" s="219"/>
    </row>
    <row r="533" spans="1:14" x14ac:dyDescent="0.25">
      <c r="A533" s="113">
        <v>2037</v>
      </c>
      <c r="B533" s="113">
        <v>1</v>
      </c>
      <c r="C533" s="203">
        <v>32.691666666666663</v>
      </c>
      <c r="D533" s="203">
        <v>101.75000000000003</v>
      </c>
      <c r="E533" s="203">
        <v>10.333333333333332</v>
      </c>
      <c r="F533" s="203">
        <v>267.89791666666667</v>
      </c>
      <c r="G533" s="203">
        <f t="shared" si="25"/>
        <v>21.512499999999996</v>
      </c>
      <c r="H533" s="203">
        <f t="shared" si="26"/>
        <v>184.82395833333334</v>
      </c>
      <c r="N533" s="219"/>
    </row>
    <row r="534" spans="1:14" x14ac:dyDescent="0.25">
      <c r="A534" s="113">
        <v>2037</v>
      </c>
      <c r="B534" s="113">
        <v>2</v>
      </c>
      <c r="C534" s="203">
        <v>42.229166666666664</v>
      </c>
      <c r="D534" s="203">
        <v>56.333333333333336</v>
      </c>
      <c r="E534" s="203">
        <v>15.070833333333336</v>
      </c>
      <c r="F534" s="203">
        <v>185.27291666666667</v>
      </c>
      <c r="G534" s="203">
        <f t="shared" si="25"/>
        <v>28.65</v>
      </c>
      <c r="H534" s="203">
        <f t="shared" si="26"/>
        <v>120.80312500000001</v>
      </c>
      <c r="N534" s="219"/>
    </row>
    <row r="535" spans="1:14" x14ac:dyDescent="0.25">
      <c r="A535" s="113">
        <v>2037</v>
      </c>
      <c r="B535" s="113">
        <v>3</v>
      </c>
      <c r="C535" s="203">
        <v>71.88958333333332</v>
      </c>
      <c r="D535" s="203">
        <v>28.689583333333339</v>
      </c>
      <c r="E535" s="203">
        <v>30.90208333333333</v>
      </c>
      <c r="F535" s="203">
        <v>103.23749999999998</v>
      </c>
      <c r="G535" s="203">
        <f t="shared" si="25"/>
        <v>51.395833333333329</v>
      </c>
      <c r="H535" s="203">
        <f t="shared" si="26"/>
        <v>65.963541666666657</v>
      </c>
      <c r="N535" s="219"/>
    </row>
    <row r="536" spans="1:14" x14ac:dyDescent="0.25">
      <c r="A536" s="113">
        <v>2037</v>
      </c>
      <c r="B536" s="113">
        <v>4</v>
      </c>
      <c r="C536" s="203">
        <v>118.3729166666667</v>
      </c>
      <c r="D536" s="203">
        <v>3.0166666666666666</v>
      </c>
      <c r="E536" s="203">
        <v>68.355208333333351</v>
      </c>
      <c r="F536" s="203">
        <v>25.583333333333332</v>
      </c>
      <c r="G536" s="203">
        <f t="shared" si="25"/>
        <v>93.364062500000017</v>
      </c>
      <c r="H536" s="203">
        <f t="shared" si="26"/>
        <v>14.299999999999999</v>
      </c>
      <c r="N536" s="219"/>
    </row>
    <row r="537" spans="1:14" x14ac:dyDescent="0.25">
      <c r="A537" s="113">
        <v>2037</v>
      </c>
      <c r="B537" s="113">
        <v>5</v>
      </c>
      <c r="C537" s="203">
        <v>210.15208333333331</v>
      </c>
      <c r="D537" s="203">
        <v>0.13125000000000001</v>
      </c>
      <c r="E537" s="203">
        <v>152.05416666666667</v>
      </c>
      <c r="F537" s="203">
        <v>0.79791666666666605</v>
      </c>
      <c r="G537" s="203">
        <f t="shared" si="25"/>
        <v>181.10312499999998</v>
      </c>
      <c r="H537" s="203">
        <f t="shared" si="26"/>
        <v>0.46458333333333302</v>
      </c>
      <c r="N537" s="219"/>
    </row>
    <row r="538" spans="1:14" x14ac:dyDescent="0.25">
      <c r="A538" s="113">
        <v>2037</v>
      </c>
      <c r="B538" s="113">
        <v>6</v>
      </c>
      <c r="C538" s="203">
        <v>269.92291666666665</v>
      </c>
      <c r="D538" s="203">
        <v>0</v>
      </c>
      <c r="E538" s="203">
        <v>215.41874999999996</v>
      </c>
      <c r="F538" s="203">
        <v>0</v>
      </c>
      <c r="G538" s="203">
        <f t="shared" si="25"/>
        <v>242.67083333333329</v>
      </c>
      <c r="H538" s="203">
        <f t="shared" si="26"/>
        <v>0</v>
      </c>
      <c r="N538" s="219"/>
    </row>
    <row r="539" spans="1:14" x14ac:dyDescent="0.25">
      <c r="A539" s="113">
        <v>2037</v>
      </c>
      <c r="B539" s="113">
        <v>7</v>
      </c>
      <c r="C539" s="203">
        <v>323.55624999999992</v>
      </c>
      <c r="D539" s="203">
        <v>0</v>
      </c>
      <c r="E539" s="203">
        <v>261.35624999999999</v>
      </c>
      <c r="F539" s="203">
        <v>0</v>
      </c>
      <c r="G539" s="203">
        <f t="shared" si="25"/>
        <v>292.45624999999995</v>
      </c>
      <c r="H539" s="203">
        <f t="shared" si="26"/>
        <v>0</v>
      </c>
      <c r="N539" s="219"/>
    </row>
    <row r="540" spans="1:14" x14ac:dyDescent="0.25">
      <c r="A540" s="113">
        <v>2037</v>
      </c>
      <c r="B540" s="113">
        <v>8</v>
      </c>
      <c r="C540" s="203">
        <v>329.31458333333342</v>
      </c>
      <c r="D540" s="203">
        <v>0</v>
      </c>
      <c r="E540" s="203">
        <v>267.25416666666666</v>
      </c>
      <c r="F540" s="203">
        <v>0</v>
      </c>
      <c r="G540" s="203">
        <f t="shared" si="25"/>
        <v>298.28437500000007</v>
      </c>
      <c r="H540" s="203">
        <f t="shared" si="26"/>
        <v>0</v>
      </c>
      <c r="N540" s="219"/>
    </row>
    <row r="541" spans="1:14" x14ac:dyDescent="0.25">
      <c r="A541" s="113">
        <v>2037</v>
      </c>
      <c r="B541" s="113">
        <v>9</v>
      </c>
      <c r="C541" s="203">
        <v>283.02499999999998</v>
      </c>
      <c r="D541" s="203">
        <v>0</v>
      </c>
      <c r="E541" s="203">
        <v>215.9708333333333</v>
      </c>
      <c r="F541" s="203">
        <v>0</v>
      </c>
      <c r="G541" s="203">
        <f t="shared" si="25"/>
        <v>249.49791666666664</v>
      </c>
      <c r="H541" s="203">
        <f t="shared" si="26"/>
        <v>0</v>
      </c>
      <c r="N541" s="219"/>
    </row>
    <row r="542" spans="1:14" x14ac:dyDescent="0.25">
      <c r="A542" s="113">
        <v>2037</v>
      </c>
      <c r="B542" s="113">
        <v>10</v>
      </c>
      <c r="C542" s="203">
        <v>215.30901389759143</v>
      </c>
      <c r="D542" s="203">
        <v>1.9937500000000004</v>
      </c>
      <c r="E542" s="203">
        <v>125.80833333333335</v>
      </c>
      <c r="F542" s="203">
        <v>11.089583333333335</v>
      </c>
      <c r="G542" s="203">
        <f t="shared" si="25"/>
        <v>170.5586736154624</v>
      </c>
      <c r="H542" s="203">
        <f t="shared" si="26"/>
        <v>6.5416666666666679</v>
      </c>
      <c r="N542" s="219"/>
    </row>
    <row r="543" spans="1:14" x14ac:dyDescent="0.25">
      <c r="A543" s="113">
        <v>2037</v>
      </c>
      <c r="B543" s="113">
        <v>11</v>
      </c>
      <c r="C543" s="203">
        <v>91.87708333333336</v>
      </c>
      <c r="D543" s="203">
        <v>13.252083333333335</v>
      </c>
      <c r="E543" s="203">
        <v>34.262499999999996</v>
      </c>
      <c r="F543" s="203">
        <v>77.193749999999994</v>
      </c>
      <c r="G543" s="203">
        <f t="shared" si="25"/>
        <v>63.069791666666674</v>
      </c>
      <c r="H543" s="203">
        <f t="shared" si="26"/>
        <v>45.222916666666663</v>
      </c>
      <c r="N543" s="219"/>
    </row>
    <row r="544" spans="1:14" x14ac:dyDescent="0.25">
      <c r="A544" s="113">
        <v>2037</v>
      </c>
      <c r="B544" s="113">
        <v>12</v>
      </c>
      <c r="C544" s="203">
        <v>54.066666666666663</v>
      </c>
      <c r="D544" s="203">
        <v>62.360416666666687</v>
      </c>
      <c r="E544" s="203">
        <v>15.222916666666668</v>
      </c>
      <c r="F544" s="203">
        <v>200.30625000000001</v>
      </c>
      <c r="G544" s="203">
        <f t="shared" si="25"/>
        <v>34.644791666666663</v>
      </c>
      <c r="H544" s="203">
        <f t="shared" si="26"/>
        <v>131.33333333333334</v>
      </c>
      <c r="N544" s="219"/>
    </row>
    <row r="545" spans="1:14" x14ac:dyDescent="0.25">
      <c r="A545" s="113">
        <v>2038</v>
      </c>
      <c r="B545" s="113">
        <v>1</v>
      </c>
      <c r="C545" s="203">
        <v>32.691666666666663</v>
      </c>
      <c r="D545" s="203">
        <v>101.75000000000003</v>
      </c>
      <c r="E545" s="203">
        <v>10.333333333333332</v>
      </c>
      <c r="F545" s="203">
        <v>267.89791666666667</v>
      </c>
      <c r="G545" s="203">
        <f t="shared" si="25"/>
        <v>21.512499999999996</v>
      </c>
      <c r="H545" s="203">
        <f t="shared" si="26"/>
        <v>184.82395833333334</v>
      </c>
      <c r="N545" s="219"/>
    </row>
    <row r="546" spans="1:14" x14ac:dyDescent="0.25">
      <c r="A546" s="113">
        <v>2038</v>
      </c>
      <c r="B546" s="113">
        <v>2</v>
      </c>
      <c r="C546" s="203">
        <v>42.229166666666664</v>
      </c>
      <c r="D546" s="203">
        <v>56.333333333333336</v>
      </c>
      <c r="E546" s="203">
        <v>15.070833333333336</v>
      </c>
      <c r="F546" s="203">
        <v>185.27291666666667</v>
      </c>
      <c r="G546" s="203">
        <f t="shared" si="25"/>
        <v>28.65</v>
      </c>
      <c r="H546" s="203">
        <f t="shared" si="26"/>
        <v>120.80312500000001</v>
      </c>
      <c r="N546" s="219"/>
    </row>
    <row r="547" spans="1:14" x14ac:dyDescent="0.25">
      <c r="A547" s="113">
        <v>2038</v>
      </c>
      <c r="B547" s="113">
        <v>3</v>
      </c>
      <c r="C547" s="203">
        <v>71.88958333333332</v>
      </c>
      <c r="D547" s="203">
        <v>28.689583333333339</v>
      </c>
      <c r="E547" s="203">
        <v>30.90208333333333</v>
      </c>
      <c r="F547" s="203">
        <v>103.23749999999998</v>
      </c>
      <c r="G547" s="203">
        <f t="shared" si="25"/>
        <v>51.395833333333329</v>
      </c>
      <c r="H547" s="203">
        <f t="shared" si="26"/>
        <v>65.963541666666657</v>
      </c>
      <c r="N547" s="219"/>
    </row>
    <row r="548" spans="1:14" x14ac:dyDescent="0.25">
      <c r="A548" s="113">
        <v>2038</v>
      </c>
      <c r="B548" s="113">
        <v>4</v>
      </c>
      <c r="C548" s="203">
        <v>118.3729166666667</v>
      </c>
      <c r="D548" s="203">
        <v>3.0166666666666666</v>
      </c>
      <c r="E548" s="203">
        <v>68.355208333333351</v>
      </c>
      <c r="F548" s="203">
        <v>25.583333333333332</v>
      </c>
      <c r="G548" s="203">
        <f t="shared" si="25"/>
        <v>93.364062500000017</v>
      </c>
      <c r="H548" s="203">
        <f t="shared" si="26"/>
        <v>14.299999999999999</v>
      </c>
      <c r="N548" s="219"/>
    </row>
    <row r="549" spans="1:14" x14ac:dyDescent="0.25">
      <c r="A549" s="113">
        <v>2038</v>
      </c>
      <c r="B549" s="113">
        <v>5</v>
      </c>
      <c r="C549" s="203">
        <v>210.15208333333331</v>
      </c>
      <c r="D549" s="203">
        <v>0.13125000000000001</v>
      </c>
      <c r="E549" s="203">
        <v>152.05416666666667</v>
      </c>
      <c r="F549" s="203">
        <v>0.79791666666666605</v>
      </c>
      <c r="G549" s="203">
        <f t="shared" si="25"/>
        <v>181.10312499999998</v>
      </c>
      <c r="H549" s="203">
        <f t="shared" si="26"/>
        <v>0.46458333333333302</v>
      </c>
      <c r="N549" s="219"/>
    </row>
    <row r="550" spans="1:14" x14ac:dyDescent="0.25">
      <c r="A550" s="113">
        <v>2038</v>
      </c>
      <c r="B550" s="113">
        <v>6</v>
      </c>
      <c r="C550" s="203">
        <v>269.92291666666665</v>
      </c>
      <c r="D550" s="203">
        <v>0</v>
      </c>
      <c r="E550" s="203">
        <v>215.41874999999996</v>
      </c>
      <c r="F550" s="203">
        <v>0</v>
      </c>
      <c r="G550" s="203">
        <f t="shared" si="25"/>
        <v>242.67083333333329</v>
      </c>
      <c r="H550" s="203">
        <f t="shared" si="26"/>
        <v>0</v>
      </c>
      <c r="N550" s="219"/>
    </row>
    <row r="551" spans="1:14" x14ac:dyDescent="0.25">
      <c r="A551" s="113">
        <v>2038</v>
      </c>
      <c r="B551" s="113">
        <v>7</v>
      </c>
      <c r="C551" s="203">
        <v>323.55624999999992</v>
      </c>
      <c r="D551" s="203">
        <v>0</v>
      </c>
      <c r="E551" s="203">
        <v>261.35624999999999</v>
      </c>
      <c r="F551" s="203">
        <v>0</v>
      </c>
      <c r="G551" s="203">
        <f t="shared" si="25"/>
        <v>292.45624999999995</v>
      </c>
      <c r="H551" s="203">
        <f t="shared" si="26"/>
        <v>0</v>
      </c>
      <c r="N551" s="219"/>
    </row>
    <row r="552" spans="1:14" x14ac:dyDescent="0.25">
      <c r="A552" s="113">
        <v>2038</v>
      </c>
      <c r="B552" s="113">
        <v>8</v>
      </c>
      <c r="C552" s="203">
        <v>329.31458333333342</v>
      </c>
      <c r="D552" s="203">
        <v>0</v>
      </c>
      <c r="E552" s="203">
        <v>267.25416666666666</v>
      </c>
      <c r="F552" s="203">
        <v>0</v>
      </c>
      <c r="G552" s="203">
        <f t="shared" si="25"/>
        <v>298.28437500000007</v>
      </c>
      <c r="H552" s="203">
        <f t="shared" si="26"/>
        <v>0</v>
      </c>
      <c r="N552" s="219"/>
    </row>
    <row r="553" spans="1:14" x14ac:dyDescent="0.25">
      <c r="A553" s="113">
        <v>2038</v>
      </c>
      <c r="B553" s="113">
        <v>9</v>
      </c>
      <c r="C553" s="203">
        <v>283.02499999999998</v>
      </c>
      <c r="D553" s="203">
        <v>0</v>
      </c>
      <c r="E553" s="203">
        <v>215.9708333333333</v>
      </c>
      <c r="F553" s="203">
        <v>0</v>
      </c>
      <c r="G553" s="203">
        <f t="shared" si="25"/>
        <v>249.49791666666664</v>
      </c>
      <c r="H553" s="203">
        <f t="shared" si="26"/>
        <v>0</v>
      </c>
      <c r="N553" s="219"/>
    </row>
    <row r="554" spans="1:14" x14ac:dyDescent="0.25">
      <c r="A554" s="113">
        <v>2038</v>
      </c>
      <c r="B554" s="113">
        <v>10</v>
      </c>
      <c r="C554" s="203">
        <v>215.30901389759143</v>
      </c>
      <c r="D554" s="203">
        <v>1.9937500000000004</v>
      </c>
      <c r="E554" s="203">
        <v>125.80833333333335</v>
      </c>
      <c r="F554" s="203">
        <v>11.089583333333335</v>
      </c>
      <c r="G554" s="203">
        <f t="shared" si="25"/>
        <v>170.5586736154624</v>
      </c>
      <c r="H554" s="203">
        <f t="shared" si="26"/>
        <v>6.5416666666666679</v>
      </c>
      <c r="N554" s="219"/>
    </row>
    <row r="555" spans="1:14" x14ac:dyDescent="0.25">
      <c r="A555" s="113">
        <v>2038</v>
      </c>
      <c r="B555" s="113">
        <v>11</v>
      </c>
      <c r="C555" s="203">
        <v>91.87708333333336</v>
      </c>
      <c r="D555" s="203">
        <v>13.252083333333335</v>
      </c>
      <c r="E555" s="203">
        <v>34.262499999999996</v>
      </c>
      <c r="F555" s="203">
        <v>77.193749999999994</v>
      </c>
      <c r="G555" s="203">
        <f t="shared" si="25"/>
        <v>63.069791666666674</v>
      </c>
      <c r="H555" s="203">
        <f t="shared" si="26"/>
        <v>45.222916666666663</v>
      </c>
      <c r="N555" s="219"/>
    </row>
    <row r="556" spans="1:14" x14ac:dyDescent="0.25">
      <c r="A556" s="113">
        <v>2038</v>
      </c>
      <c r="B556" s="113">
        <v>12</v>
      </c>
      <c r="C556" s="203">
        <v>54.066666666666663</v>
      </c>
      <c r="D556" s="203">
        <v>62.360416666666687</v>
      </c>
      <c r="E556" s="203">
        <v>15.222916666666668</v>
      </c>
      <c r="F556" s="203">
        <v>200.30625000000001</v>
      </c>
      <c r="G556" s="203">
        <f t="shared" si="25"/>
        <v>34.644791666666663</v>
      </c>
      <c r="H556" s="203">
        <f t="shared" si="26"/>
        <v>131.33333333333334</v>
      </c>
      <c r="N556" s="219"/>
    </row>
    <row r="557" spans="1:14" x14ac:dyDescent="0.25">
      <c r="A557" s="113">
        <v>2039</v>
      </c>
      <c r="B557" s="113">
        <v>1</v>
      </c>
      <c r="C557" s="203">
        <v>32.691666666666663</v>
      </c>
      <c r="D557" s="203">
        <v>101.75000000000003</v>
      </c>
      <c r="E557" s="203">
        <v>10.333333333333332</v>
      </c>
      <c r="F557" s="203">
        <v>267.89791666666667</v>
      </c>
      <c r="G557" s="203">
        <f t="shared" si="25"/>
        <v>21.512499999999996</v>
      </c>
      <c r="H557" s="203">
        <f t="shared" si="26"/>
        <v>184.82395833333334</v>
      </c>
      <c r="N557" s="219"/>
    </row>
    <row r="558" spans="1:14" x14ac:dyDescent="0.25">
      <c r="A558" s="113">
        <v>2039</v>
      </c>
      <c r="B558" s="113">
        <v>2</v>
      </c>
      <c r="C558" s="203">
        <v>42.229166666666664</v>
      </c>
      <c r="D558" s="203">
        <v>56.333333333333336</v>
      </c>
      <c r="E558" s="203">
        <v>15.070833333333336</v>
      </c>
      <c r="F558" s="203">
        <v>185.27291666666667</v>
      </c>
      <c r="G558" s="203">
        <f t="shared" si="25"/>
        <v>28.65</v>
      </c>
      <c r="H558" s="203">
        <f t="shared" si="26"/>
        <v>120.80312500000001</v>
      </c>
      <c r="N558" s="219"/>
    </row>
    <row r="559" spans="1:14" x14ac:dyDescent="0.25">
      <c r="A559" s="113">
        <v>2039</v>
      </c>
      <c r="B559" s="113">
        <v>3</v>
      </c>
      <c r="C559" s="203">
        <v>71.88958333333332</v>
      </c>
      <c r="D559" s="203">
        <v>28.689583333333339</v>
      </c>
      <c r="E559" s="203">
        <v>30.90208333333333</v>
      </c>
      <c r="F559" s="203">
        <v>103.23749999999998</v>
      </c>
      <c r="G559" s="203">
        <f t="shared" si="25"/>
        <v>51.395833333333329</v>
      </c>
      <c r="H559" s="203">
        <f t="shared" si="26"/>
        <v>65.963541666666657</v>
      </c>
      <c r="N559" s="219"/>
    </row>
    <row r="560" spans="1:14" x14ac:dyDescent="0.25">
      <c r="A560" s="113">
        <v>2039</v>
      </c>
      <c r="B560" s="113">
        <v>4</v>
      </c>
      <c r="C560" s="203">
        <v>118.3729166666667</v>
      </c>
      <c r="D560" s="203">
        <v>3.0166666666666666</v>
      </c>
      <c r="E560" s="203">
        <v>68.355208333333351</v>
      </c>
      <c r="F560" s="203">
        <v>25.583333333333332</v>
      </c>
      <c r="G560" s="203">
        <f t="shared" si="25"/>
        <v>93.364062500000017</v>
      </c>
      <c r="H560" s="203">
        <f t="shared" si="26"/>
        <v>14.299999999999999</v>
      </c>
      <c r="N560" s="219"/>
    </row>
    <row r="561" spans="1:14" x14ac:dyDescent="0.25">
      <c r="A561" s="113">
        <v>2039</v>
      </c>
      <c r="B561" s="113">
        <v>5</v>
      </c>
      <c r="C561" s="203">
        <v>210.15208333333331</v>
      </c>
      <c r="D561" s="203">
        <v>0.13125000000000001</v>
      </c>
      <c r="E561" s="203">
        <v>152.05416666666667</v>
      </c>
      <c r="F561" s="203">
        <v>0.79791666666666605</v>
      </c>
      <c r="G561" s="203">
        <f t="shared" si="25"/>
        <v>181.10312499999998</v>
      </c>
      <c r="H561" s="203">
        <f t="shared" si="26"/>
        <v>0.46458333333333302</v>
      </c>
      <c r="N561" s="219"/>
    </row>
    <row r="562" spans="1:14" x14ac:dyDescent="0.25">
      <c r="A562" s="113">
        <v>2039</v>
      </c>
      <c r="B562" s="113">
        <v>6</v>
      </c>
      <c r="C562" s="203">
        <v>269.92291666666665</v>
      </c>
      <c r="D562" s="203">
        <v>0</v>
      </c>
      <c r="E562" s="203">
        <v>215.41874999999996</v>
      </c>
      <c r="F562" s="203">
        <v>0</v>
      </c>
      <c r="G562" s="203">
        <f t="shared" si="25"/>
        <v>242.67083333333329</v>
      </c>
      <c r="H562" s="203">
        <f t="shared" si="26"/>
        <v>0</v>
      </c>
      <c r="N562" s="219"/>
    </row>
    <row r="563" spans="1:14" x14ac:dyDescent="0.25">
      <c r="A563" s="113">
        <v>2039</v>
      </c>
      <c r="B563" s="113">
        <v>7</v>
      </c>
      <c r="C563" s="203">
        <v>323.55624999999992</v>
      </c>
      <c r="D563" s="203">
        <v>0</v>
      </c>
      <c r="E563" s="203">
        <v>261.35624999999999</v>
      </c>
      <c r="F563" s="203">
        <v>0</v>
      </c>
      <c r="G563" s="203">
        <f t="shared" si="25"/>
        <v>292.45624999999995</v>
      </c>
      <c r="H563" s="203">
        <f t="shared" si="26"/>
        <v>0</v>
      </c>
      <c r="N563" s="219"/>
    </row>
    <row r="564" spans="1:14" x14ac:dyDescent="0.25">
      <c r="A564" s="113">
        <v>2039</v>
      </c>
      <c r="B564" s="113">
        <v>8</v>
      </c>
      <c r="C564" s="203">
        <v>329.31458333333342</v>
      </c>
      <c r="D564" s="203">
        <v>0</v>
      </c>
      <c r="E564" s="203">
        <v>267.25416666666666</v>
      </c>
      <c r="F564" s="203">
        <v>0</v>
      </c>
      <c r="G564" s="203">
        <f t="shared" si="25"/>
        <v>298.28437500000007</v>
      </c>
      <c r="H564" s="203">
        <f t="shared" si="26"/>
        <v>0</v>
      </c>
      <c r="N564" s="219"/>
    </row>
    <row r="565" spans="1:14" x14ac:dyDescent="0.25">
      <c r="A565" s="113">
        <v>2039</v>
      </c>
      <c r="B565" s="113">
        <v>9</v>
      </c>
      <c r="C565" s="203">
        <v>283.02499999999998</v>
      </c>
      <c r="D565" s="203">
        <v>0</v>
      </c>
      <c r="E565" s="203">
        <v>215.9708333333333</v>
      </c>
      <c r="F565" s="203">
        <v>0</v>
      </c>
      <c r="G565" s="203">
        <f t="shared" si="25"/>
        <v>249.49791666666664</v>
      </c>
      <c r="H565" s="203">
        <f t="shared" si="26"/>
        <v>0</v>
      </c>
      <c r="N565" s="219"/>
    </row>
    <row r="566" spans="1:14" x14ac:dyDescent="0.25">
      <c r="A566" s="113">
        <v>2039</v>
      </c>
      <c r="B566" s="113">
        <v>10</v>
      </c>
      <c r="C566" s="203">
        <v>215.30901389759143</v>
      </c>
      <c r="D566" s="203">
        <v>1.9937500000000004</v>
      </c>
      <c r="E566" s="203">
        <v>125.80833333333335</v>
      </c>
      <c r="F566" s="203">
        <v>11.089583333333335</v>
      </c>
      <c r="G566" s="203">
        <f t="shared" si="25"/>
        <v>170.5586736154624</v>
      </c>
      <c r="H566" s="203">
        <f t="shared" si="26"/>
        <v>6.5416666666666679</v>
      </c>
      <c r="N566" s="219"/>
    </row>
    <row r="567" spans="1:14" x14ac:dyDescent="0.25">
      <c r="A567" s="113">
        <v>2039</v>
      </c>
      <c r="B567" s="113">
        <v>11</v>
      </c>
      <c r="C567" s="203">
        <v>91.87708333333336</v>
      </c>
      <c r="D567" s="203">
        <v>13.252083333333335</v>
      </c>
      <c r="E567" s="203">
        <v>34.262499999999996</v>
      </c>
      <c r="F567" s="203">
        <v>77.193749999999994</v>
      </c>
      <c r="G567" s="203">
        <f t="shared" si="25"/>
        <v>63.069791666666674</v>
      </c>
      <c r="H567" s="203">
        <f t="shared" si="26"/>
        <v>45.222916666666663</v>
      </c>
      <c r="N567" s="219"/>
    </row>
    <row r="568" spans="1:14" x14ac:dyDescent="0.25">
      <c r="A568" s="113">
        <v>2039</v>
      </c>
      <c r="B568" s="113">
        <v>12</v>
      </c>
      <c r="C568" s="203">
        <v>54.066666666666663</v>
      </c>
      <c r="D568" s="203">
        <v>62.360416666666687</v>
      </c>
      <c r="E568" s="203">
        <v>15.222916666666668</v>
      </c>
      <c r="F568" s="203">
        <v>200.30625000000001</v>
      </c>
      <c r="G568" s="203">
        <f t="shared" si="25"/>
        <v>34.644791666666663</v>
      </c>
      <c r="H568" s="203">
        <f t="shared" si="26"/>
        <v>131.33333333333334</v>
      </c>
      <c r="N568" s="219"/>
    </row>
    <row r="569" spans="1:14" x14ac:dyDescent="0.25">
      <c r="A569" s="113">
        <v>2040</v>
      </c>
      <c r="B569" s="113">
        <v>1</v>
      </c>
      <c r="C569" s="203">
        <v>32.691666666666663</v>
      </c>
      <c r="D569" s="203">
        <v>101.75000000000003</v>
      </c>
      <c r="E569" s="203">
        <v>10.333333333333332</v>
      </c>
      <c r="F569" s="203">
        <v>267.89791666666667</v>
      </c>
      <c r="G569" s="203">
        <f t="shared" si="25"/>
        <v>21.512499999999996</v>
      </c>
      <c r="H569" s="203">
        <f t="shared" si="26"/>
        <v>184.82395833333334</v>
      </c>
      <c r="N569" s="219"/>
    </row>
    <row r="570" spans="1:14" x14ac:dyDescent="0.25">
      <c r="A570" s="113">
        <v>2040</v>
      </c>
      <c r="B570" s="113">
        <v>2</v>
      </c>
      <c r="C570" s="203">
        <v>42.229166666666664</v>
      </c>
      <c r="D570" s="203">
        <v>56.333333333333336</v>
      </c>
      <c r="E570" s="203">
        <v>15.070833333333336</v>
      </c>
      <c r="F570" s="203">
        <v>185.27291666666667</v>
      </c>
      <c r="G570" s="203">
        <f t="shared" si="25"/>
        <v>28.65</v>
      </c>
      <c r="H570" s="203">
        <f t="shared" si="26"/>
        <v>120.80312500000001</v>
      </c>
      <c r="N570" s="219"/>
    </row>
    <row r="571" spans="1:14" x14ac:dyDescent="0.25">
      <c r="A571" s="113">
        <v>2040</v>
      </c>
      <c r="B571" s="113">
        <v>3</v>
      </c>
      <c r="C571" s="203">
        <v>71.88958333333332</v>
      </c>
      <c r="D571" s="203">
        <v>28.689583333333339</v>
      </c>
      <c r="E571" s="203">
        <v>30.90208333333333</v>
      </c>
      <c r="F571" s="203">
        <v>103.23749999999998</v>
      </c>
      <c r="G571" s="203">
        <f t="shared" si="25"/>
        <v>51.395833333333329</v>
      </c>
      <c r="H571" s="203">
        <f t="shared" si="26"/>
        <v>65.963541666666657</v>
      </c>
      <c r="N571" s="219"/>
    </row>
    <row r="572" spans="1:14" x14ac:dyDescent="0.25">
      <c r="A572" s="113">
        <v>2040</v>
      </c>
      <c r="B572" s="113">
        <v>4</v>
      </c>
      <c r="C572" s="203">
        <v>118.3729166666667</v>
      </c>
      <c r="D572" s="203">
        <v>3.0166666666666666</v>
      </c>
      <c r="E572" s="203">
        <v>68.355208333333351</v>
      </c>
      <c r="F572" s="203">
        <v>25.583333333333332</v>
      </c>
      <c r="G572" s="203">
        <f t="shared" si="25"/>
        <v>93.364062500000017</v>
      </c>
      <c r="H572" s="203">
        <f t="shared" si="26"/>
        <v>14.299999999999999</v>
      </c>
      <c r="N572" s="219"/>
    </row>
    <row r="573" spans="1:14" x14ac:dyDescent="0.25">
      <c r="A573" s="113">
        <v>2040</v>
      </c>
      <c r="B573" s="113">
        <v>5</v>
      </c>
      <c r="C573" s="203">
        <v>210.15208333333331</v>
      </c>
      <c r="D573" s="203">
        <v>0.13125000000000001</v>
      </c>
      <c r="E573" s="203">
        <v>152.05416666666667</v>
      </c>
      <c r="F573" s="203">
        <v>0.79791666666666605</v>
      </c>
      <c r="G573" s="203">
        <f t="shared" si="25"/>
        <v>181.10312499999998</v>
      </c>
      <c r="H573" s="203">
        <f t="shared" si="26"/>
        <v>0.46458333333333302</v>
      </c>
      <c r="N573" s="219"/>
    </row>
    <row r="574" spans="1:14" x14ac:dyDescent="0.25">
      <c r="A574" s="113">
        <v>2040</v>
      </c>
      <c r="B574" s="113">
        <v>6</v>
      </c>
      <c r="C574" s="203">
        <v>269.92291666666665</v>
      </c>
      <c r="D574" s="203">
        <v>0</v>
      </c>
      <c r="E574" s="203">
        <v>215.41874999999996</v>
      </c>
      <c r="F574" s="203">
        <v>0</v>
      </c>
      <c r="G574" s="203">
        <f t="shared" si="25"/>
        <v>242.67083333333329</v>
      </c>
      <c r="H574" s="203">
        <f t="shared" si="26"/>
        <v>0</v>
      </c>
      <c r="N574" s="219"/>
    </row>
    <row r="575" spans="1:14" x14ac:dyDescent="0.25">
      <c r="A575" s="113">
        <v>2040</v>
      </c>
      <c r="B575" s="113">
        <v>7</v>
      </c>
      <c r="C575" s="203">
        <v>323.55624999999992</v>
      </c>
      <c r="D575" s="203">
        <v>0</v>
      </c>
      <c r="E575" s="203">
        <v>261.35624999999999</v>
      </c>
      <c r="F575" s="203">
        <v>0</v>
      </c>
      <c r="G575" s="203">
        <f t="shared" si="25"/>
        <v>292.45624999999995</v>
      </c>
      <c r="H575" s="203">
        <f t="shared" si="26"/>
        <v>0</v>
      </c>
      <c r="N575" s="219"/>
    </row>
    <row r="576" spans="1:14" x14ac:dyDescent="0.25">
      <c r="A576" s="113">
        <v>2040</v>
      </c>
      <c r="B576" s="113">
        <v>8</v>
      </c>
      <c r="C576" s="203">
        <v>329.31458333333342</v>
      </c>
      <c r="D576" s="203">
        <v>0</v>
      </c>
      <c r="E576" s="203">
        <v>267.25416666666666</v>
      </c>
      <c r="F576" s="203">
        <v>0</v>
      </c>
      <c r="G576" s="203">
        <f t="shared" si="25"/>
        <v>298.28437500000007</v>
      </c>
      <c r="H576" s="203">
        <f t="shared" si="26"/>
        <v>0</v>
      </c>
      <c r="N576" s="219"/>
    </row>
    <row r="577" spans="1:15" x14ac:dyDescent="0.25">
      <c r="A577" s="113">
        <v>2040</v>
      </c>
      <c r="B577" s="113">
        <v>9</v>
      </c>
      <c r="C577" s="203">
        <v>283.02499999999998</v>
      </c>
      <c r="D577" s="203">
        <v>0</v>
      </c>
      <c r="E577" s="203">
        <v>215.9708333333333</v>
      </c>
      <c r="F577" s="203">
        <v>0</v>
      </c>
      <c r="G577" s="203">
        <f t="shared" si="25"/>
        <v>249.49791666666664</v>
      </c>
      <c r="H577" s="203">
        <f t="shared" si="26"/>
        <v>0</v>
      </c>
      <c r="N577" s="219"/>
    </row>
    <row r="578" spans="1:15" x14ac:dyDescent="0.25">
      <c r="A578" s="113">
        <v>2040</v>
      </c>
      <c r="B578" s="113">
        <v>10</v>
      </c>
      <c r="C578" s="203">
        <v>215.30901389759143</v>
      </c>
      <c r="D578" s="203">
        <v>1.9937500000000004</v>
      </c>
      <c r="E578" s="203">
        <v>125.80833333333335</v>
      </c>
      <c r="F578" s="203">
        <v>11.089583333333335</v>
      </c>
      <c r="G578" s="203">
        <f t="shared" si="25"/>
        <v>170.5586736154624</v>
      </c>
      <c r="H578" s="203">
        <f t="shared" si="26"/>
        <v>6.5416666666666679</v>
      </c>
      <c r="N578" s="219"/>
    </row>
    <row r="579" spans="1:15" x14ac:dyDescent="0.25">
      <c r="A579" s="113">
        <v>2040</v>
      </c>
      <c r="B579" s="113">
        <v>11</v>
      </c>
      <c r="C579" s="203">
        <v>91.87708333333336</v>
      </c>
      <c r="D579" s="203">
        <v>13.252083333333335</v>
      </c>
      <c r="E579" s="203">
        <v>34.262499999999996</v>
      </c>
      <c r="F579" s="203">
        <v>77.193749999999994</v>
      </c>
      <c r="G579" s="203">
        <f t="shared" si="25"/>
        <v>63.069791666666674</v>
      </c>
      <c r="H579" s="203">
        <f t="shared" si="26"/>
        <v>45.222916666666663</v>
      </c>
      <c r="N579" s="219"/>
    </row>
    <row r="580" spans="1:15" x14ac:dyDescent="0.25">
      <c r="A580" s="113">
        <v>2040</v>
      </c>
      <c r="B580" s="113">
        <v>12</v>
      </c>
      <c r="C580" s="203">
        <v>54.066666666666663</v>
      </c>
      <c r="D580" s="203">
        <v>62.360416666666687</v>
      </c>
      <c r="E580" s="203">
        <v>15.222916666666668</v>
      </c>
      <c r="F580" s="203">
        <v>200.30625000000001</v>
      </c>
      <c r="G580" s="203">
        <f t="shared" si="25"/>
        <v>34.644791666666663</v>
      </c>
      <c r="H580" s="203">
        <f t="shared" si="26"/>
        <v>131.33333333333334</v>
      </c>
      <c r="N580" s="219"/>
    </row>
    <row r="581" spans="1:15" x14ac:dyDescent="0.25">
      <c r="A581" s="134">
        <f>+A569+1</f>
        <v>2041</v>
      </c>
      <c r="B581" s="134">
        <v>1</v>
      </c>
      <c r="C581" s="203">
        <f>+C569</f>
        <v>32.691666666666663</v>
      </c>
      <c r="D581" s="203">
        <f>+D569</f>
        <v>101.75000000000003</v>
      </c>
      <c r="E581" s="203">
        <f>+E569</f>
        <v>10.333333333333332</v>
      </c>
      <c r="F581" s="203">
        <f>+F569</f>
        <v>267.89791666666667</v>
      </c>
      <c r="G581" s="203">
        <f t="shared" si="25"/>
        <v>21.512499999999996</v>
      </c>
      <c r="H581" s="203">
        <f t="shared" si="26"/>
        <v>184.82395833333334</v>
      </c>
      <c r="N581" s="219"/>
    </row>
    <row r="582" spans="1:15" x14ac:dyDescent="0.25">
      <c r="A582" s="134">
        <f>+A581</f>
        <v>2041</v>
      </c>
      <c r="B582" s="134">
        <v>2</v>
      </c>
      <c r="C582" s="203">
        <f t="shared" ref="C582:D628" si="27">+C570</f>
        <v>42.229166666666664</v>
      </c>
      <c r="D582" s="203">
        <f t="shared" si="27"/>
        <v>56.333333333333336</v>
      </c>
      <c r="E582" s="203">
        <f t="shared" ref="E582:F582" si="28">+E570</f>
        <v>15.070833333333336</v>
      </c>
      <c r="F582" s="203">
        <f t="shared" si="28"/>
        <v>185.27291666666667</v>
      </c>
      <c r="G582" s="203">
        <f t="shared" ref="G582:H628" si="29">AVERAGE(C582,E582)</f>
        <v>28.65</v>
      </c>
      <c r="H582" s="203">
        <f t="shared" si="29"/>
        <v>120.80312500000001</v>
      </c>
      <c r="N582" s="219"/>
    </row>
    <row r="583" spans="1:15" x14ac:dyDescent="0.25">
      <c r="A583" s="134">
        <f t="shared" ref="A583:A592" si="30">+A582</f>
        <v>2041</v>
      </c>
      <c r="B583" s="134">
        <v>3</v>
      </c>
      <c r="C583" s="203">
        <f t="shared" si="27"/>
        <v>71.88958333333332</v>
      </c>
      <c r="D583" s="203">
        <f t="shared" si="27"/>
        <v>28.689583333333339</v>
      </c>
      <c r="E583" s="203">
        <f t="shared" ref="E583:F583" si="31">+E571</f>
        <v>30.90208333333333</v>
      </c>
      <c r="F583" s="203">
        <f t="shared" si="31"/>
        <v>103.23749999999998</v>
      </c>
      <c r="G583" s="203">
        <f t="shared" si="29"/>
        <v>51.395833333333329</v>
      </c>
      <c r="H583" s="203">
        <f t="shared" si="29"/>
        <v>65.963541666666657</v>
      </c>
      <c r="N583" s="219"/>
    </row>
    <row r="584" spans="1:15" x14ac:dyDescent="0.25">
      <c r="A584" s="134">
        <f t="shared" si="30"/>
        <v>2041</v>
      </c>
      <c r="B584" s="134">
        <v>4</v>
      </c>
      <c r="C584" s="203">
        <f t="shared" si="27"/>
        <v>118.3729166666667</v>
      </c>
      <c r="D584" s="203">
        <f t="shared" si="27"/>
        <v>3.0166666666666666</v>
      </c>
      <c r="E584" s="203">
        <f t="shared" ref="E584:F584" si="32">+E572</f>
        <v>68.355208333333351</v>
      </c>
      <c r="F584" s="203">
        <f t="shared" si="32"/>
        <v>25.583333333333332</v>
      </c>
      <c r="G584" s="203">
        <f t="shared" si="29"/>
        <v>93.364062500000017</v>
      </c>
      <c r="H584" s="203">
        <f t="shared" si="29"/>
        <v>14.299999999999999</v>
      </c>
      <c r="L584" s="15">
        <v>760749</v>
      </c>
      <c r="M584" s="219">
        <f>+O584/1000</f>
        <v>720535.38399999996</v>
      </c>
      <c r="N584" s="219"/>
      <c r="O584" s="15">
        <v>720535384</v>
      </c>
    </row>
    <row r="585" spans="1:15" x14ac:dyDescent="0.25">
      <c r="A585" s="134">
        <f t="shared" si="30"/>
        <v>2041</v>
      </c>
      <c r="B585" s="134">
        <v>5</v>
      </c>
      <c r="C585" s="203">
        <f t="shared" si="27"/>
        <v>210.15208333333331</v>
      </c>
      <c r="D585" s="203">
        <f t="shared" si="27"/>
        <v>0.13125000000000001</v>
      </c>
      <c r="E585" s="203">
        <f t="shared" ref="E585:F585" si="33">+E573</f>
        <v>152.05416666666667</v>
      </c>
      <c r="F585" s="203">
        <f t="shared" si="33"/>
        <v>0.79791666666666605</v>
      </c>
      <c r="G585" s="203">
        <f t="shared" si="29"/>
        <v>181.10312499999998</v>
      </c>
      <c r="H585" s="203">
        <f t="shared" si="29"/>
        <v>0.46458333333333302</v>
      </c>
      <c r="L585" s="15">
        <v>774658</v>
      </c>
      <c r="M585" s="219">
        <f t="shared" ref="M585:M592" si="34">+O585/1000</f>
        <v>733404.022</v>
      </c>
      <c r="N585" s="219"/>
      <c r="O585" s="15">
        <v>733404022</v>
      </c>
    </row>
    <row r="586" spans="1:15" x14ac:dyDescent="0.25">
      <c r="A586" s="134">
        <f t="shared" si="30"/>
        <v>2041</v>
      </c>
      <c r="B586" s="134">
        <v>6</v>
      </c>
      <c r="C586" s="203">
        <f t="shared" si="27"/>
        <v>269.92291666666665</v>
      </c>
      <c r="D586" s="203">
        <f t="shared" si="27"/>
        <v>0</v>
      </c>
      <c r="E586" s="203">
        <f t="shared" ref="E586:F586" si="35">+E574</f>
        <v>215.41874999999996</v>
      </c>
      <c r="F586" s="203">
        <f t="shared" si="35"/>
        <v>0</v>
      </c>
      <c r="G586" s="203">
        <f t="shared" si="29"/>
        <v>242.67083333333329</v>
      </c>
      <c r="H586" s="203">
        <f t="shared" si="29"/>
        <v>0</v>
      </c>
      <c r="L586" s="15">
        <v>751082</v>
      </c>
      <c r="M586" s="219">
        <f t="shared" si="34"/>
        <v>717449.94099999999</v>
      </c>
      <c r="N586" s="219"/>
      <c r="O586" s="15">
        <v>717449941</v>
      </c>
    </row>
    <row r="587" spans="1:15" x14ac:dyDescent="0.25">
      <c r="A587" s="134">
        <f t="shared" si="30"/>
        <v>2041</v>
      </c>
      <c r="B587" s="134">
        <v>7</v>
      </c>
      <c r="C587" s="203">
        <f t="shared" si="27"/>
        <v>323.55624999999992</v>
      </c>
      <c r="D587" s="203">
        <f t="shared" si="27"/>
        <v>0</v>
      </c>
      <c r="E587" s="203">
        <f t="shared" ref="E587:F587" si="36">+E575</f>
        <v>261.35624999999999</v>
      </c>
      <c r="F587" s="203">
        <f t="shared" si="36"/>
        <v>0</v>
      </c>
      <c r="G587" s="203">
        <f t="shared" si="29"/>
        <v>292.45624999999995</v>
      </c>
      <c r="H587" s="203">
        <f t="shared" si="29"/>
        <v>0</v>
      </c>
      <c r="L587" s="15">
        <v>773990.63300000003</v>
      </c>
      <c r="M587" s="219">
        <f t="shared" si="34"/>
        <v>742155.46900000004</v>
      </c>
      <c r="N587" s="219"/>
      <c r="O587" s="15">
        <v>742155469</v>
      </c>
    </row>
    <row r="588" spans="1:15" x14ac:dyDescent="0.25">
      <c r="A588" s="134">
        <f t="shared" si="30"/>
        <v>2041</v>
      </c>
      <c r="B588" s="134">
        <v>8</v>
      </c>
      <c r="C588" s="203">
        <f t="shared" si="27"/>
        <v>329.31458333333342</v>
      </c>
      <c r="D588" s="203">
        <f t="shared" si="27"/>
        <v>0</v>
      </c>
      <c r="E588" s="203">
        <f t="shared" ref="E588:F588" si="37">+E576</f>
        <v>267.25416666666666</v>
      </c>
      <c r="F588" s="203">
        <f t="shared" si="37"/>
        <v>0</v>
      </c>
      <c r="G588" s="203">
        <f t="shared" si="29"/>
        <v>298.28437500000007</v>
      </c>
      <c r="H588" s="203">
        <f t="shared" si="29"/>
        <v>0</v>
      </c>
      <c r="L588" s="15">
        <v>771626.43500000017</v>
      </c>
      <c r="M588" s="219">
        <f t="shared" si="34"/>
        <v>735593.90599999996</v>
      </c>
      <c r="N588" s="219"/>
      <c r="O588" s="15">
        <v>735593906</v>
      </c>
    </row>
    <row r="589" spans="1:15" x14ac:dyDescent="0.25">
      <c r="A589" s="134">
        <f t="shared" si="30"/>
        <v>2041</v>
      </c>
      <c r="B589" s="134">
        <v>9</v>
      </c>
      <c r="C589" s="203">
        <f t="shared" si="27"/>
        <v>283.02499999999998</v>
      </c>
      <c r="D589" s="203">
        <f t="shared" si="27"/>
        <v>0</v>
      </c>
      <c r="E589" s="203">
        <f t="shared" ref="E589:F589" si="38">+E577</f>
        <v>215.9708333333333</v>
      </c>
      <c r="F589" s="203">
        <f t="shared" si="38"/>
        <v>0</v>
      </c>
      <c r="G589" s="203">
        <f t="shared" si="29"/>
        <v>249.49791666666664</v>
      </c>
      <c r="H589" s="203">
        <f t="shared" si="29"/>
        <v>0</v>
      </c>
      <c r="L589" s="15">
        <v>787837.50599999994</v>
      </c>
      <c r="M589" s="219">
        <f t="shared" si="34"/>
        <v>755840.79799999995</v>
      </c>
      <c r="N589" s="219"/>
      <c r="O589" s="15">
        <v>755840798</v>
      </c>
    </row>
    <row r="590" spans="1:15" x14ac:dyDescent="0.25">
      <c r="A590" s="134">
        <f t="shared" si="30"/>
        <v>2041</v>
      </c>
      <c r="B590" s="134">
        <v>10</v>
      </c>
      <c r="C590" s="203">
        <f t="shared" si="27"/>
        <v>215.30901389759143</v>
      </c>
      <c r="D590" s="203">
        <f t="shared" si="27"/>
        <v>1.9937500000000004</v>
      </c>
      <c r="E590" s="203">
        <f t="shared" ref="E590:F590" si="39">+E578</f>
        <v>125.80833333333335</v>
      </c>
      <c r="F590" s="203">
        <f t="shared" si="39"/>
        <v>11.089583333333335</v>
      </c>
      <c r="G590" s="203">
        <f t="shared" si="29"/>
        <v>170.5586736154624</v>
      </c>
      <c r="H590" s="203">
        <f t="shared" si="29"/>
        <v>6.5416666666666679</v>
      </c>
      <c r="L590" s="218">
        <v>171841</v>
      </c>
      <c r="M590" s="219">
        <f t="shared" si="34"/>
        <v>728805.63800000004</v>
      </c>
      <c r="N590" s="219"/>
      <c r="O590" s="15">
        <v>728805638</v>
      </c>
    </row>
    <row r="591" spans="1:15" x14ac:dyDescent="0.25">
      <c r="A591" s="134">
        <f t="shared" si="30"/>
        <v>2041</v>
      </c>
      <c r="B591" s="134">
        <v>11</v>
      </c>
      <c r="C591" s="203">
        <f t="shared" si="27"/>
        <v>91.87708333333336</v>
      </c>
      <c r="D591" s="203">
        <f t="shared" si="27"/>
        <v>13.252083333333335</v>
      </c>
      <c r="E591" s="203">
        <f t="shared" ref="E591:F591" si="40">+E579</f>
        <v>34.262499999999996</v>
      </c>
      <c r="F591" s="203">
        <f t="shared" si="40"/>
        <v>77.193749999999994</v>
      </c>
      <c r="G591" s="203">
        <f t="shared" si="29"/>
        <v>63.069791666666674</v>
      </c>
      <c r="H591" s="203">
        <f t="shared" si="29"/>
        <v>45.222916666666663</v>
      </c>
      <c r="L591" s="15">
        <v>745931</v>
      </c>
      <c r="M591" s="219">
        <f t="shared" si="34"/>
        <v>715504.45</v>
      </c>
      <c r="N591" s="219"/>
      <c r="O591" s="15">
        <v>715504450</v>
      </c>
    </row>
    <row r="592" spans="1:15" x14ac:dyDescent="0.25">
      <c r="A592" s="134">
        <f t="shared" si="30"/>
        <v>2041</v>
      </c>
      <c r="B592" s="134">
        <v>12</v>
      </c>
      <c r="C592" s="203">
        <f t="shared" si="27"/>
        <v>54.066666666666663</v>
      </c>
      <c r="D592" s="203">
        <f t="shared" si="27"/>
        <v>62.360416666666687</v>
      </c>
      <c r="E592" s="203">
        <f t="shared" ref="E592:F592" si="41">+E580</f>
        <v>15.222916666666668</v>
      </c>
      <c r="F592" s="203">
        <f t="shared" si="41"/>
        <v>200.30625000000001</v>
      </c>
      <c r="G592" s="203">
        <f t="shared" si="29"/>
        <v>34.644791666666663</v>
      </c>
      <c r="H592" s="203">
        <f t="shared" si="29"/>
        <v>131.33333333333334</v>
      </c>
      <c r="L592" s="15">
        <v>798227</v>
      </c>
      <c r="M592" s="219">
        <f t="shared" si="34"/>
        <v>741001.17500000005</v>
      </c>
      <c r="N592" s="219"/>
      <c r="O592" s="15">
        <v>741001175</v>
      </c>
    </row>
    <row r="593" spans="1:14" x14ac:dyDescent="0.25">
      <c r="A593" s="134">
        <f>+A581+1</f>
        <v>2042</v>
      </c>
      <c r="B593" s="134">
        <v>1</v>
      </c>
      <c r="C593" s="203">
        <f t="shared" si="27"/>
        <v>32.691666666666663</v>
      </c>
      <c r="D593" s="203">
        <f t="shared" si="27"/>
        <v>101.75000000000003</v>
      </c>
      <c r="E593" s="203">
        <f t="shared" ref="E593:F593" si="42">+E581</f>
        <v>10.333333333333332</v>
      </c>
      <c r="F593" s="203">
        <f t="shared" si="42"/>
        <v>267.89791666666667</v>
      </c>
      <c r="G593" s="203">
        <f t="shared" si="29"/>
        <v>21.512499999999996</v>
      </c>
      <c r="H593" s="203">
        <f t="shared" si="29"/>
        <v>184.82395833333334</v>
      </c>
      <c r="N593" s="219"/>
    </row>
    <row r="594" spans="1:14" x14ac:dyDescent="0.25">
      <c r="A594" s="134">
        <f>+A593</f>
        <v>2042</v>
      </c>
      <c r="B594" s="134">
        <v>2</v>
      </c>
      <c r="C594" s="203">
        <f t="shared" si="27"/>
        <v>42.229166666666664</v>
      </c>
      <c r="D594" s="203">
        <f t="shared" si="27"/>
        <v>56.333333333333336</v>
      </c>
      <c r="E594" s="203">
        <f t="shared" ref="E594:F594" si="43">+E582</f>
        <v>15.070833333333336</v>
      </c>
      <c r="F594" s="203">
        <f t="shared" si="43"/>
        <v>185.27291666666667</v>
      </c>
      <c r="G594" s="203">
        <f t="shared" si="29"/>
        <v>28.65</v>
      </c>
      <c r="H594" s="203">
        <f t="shared" si="29"/>
        <v>120.80312500000001</v>
      </c>
      <c r="N594" s="219"/>
    </row>
    <row r="595" spans="1:14" x14ac:dyDescent="0.25">
      <c r="A595" s="134">
        <f t="shared" ref="A595:A604" si="44">+A594</f>
        <v>2042</v>
      </c>
      <c r="B595" s="134">
        <v>3</v>
      </c>
      <c r="C595" s="203">
        <f t="shared" si="27"/>
        <v>71.88958333333332</v>
      </c>
      <c r="D595" s="203">
        <f t="shared" si="27"/>
        <v>28.689583333333339</v>
      </c>
      <c r="E595" s="203">
        <f t="shared" ref="E595:F595" si="45">+E583</f>
        <v>30.90208333333333</v>
      </c>
      <c r="F595" s="203">
        <f t="shared" si="45"/>
        <v>103.23749999999998</v>
      </c>
      <c r="G595" s="203">
        <f t="shared" si="29"/>
        <v>51.395833333333329</v>
      </c>
      <c r="H595" s="203">
        <f t="shared" si="29"/>
        <v>65.963541666666657</v>
      </c>
      <c r="N595" s="219"/>
    </row>
    <row r="596" spans="1:14" x14ac:dyDescent="0.25">
      <c r="A596" s="134">
        <f t="shared" si="44"/>
        <v>2042</v>
      </c>
      <c r="B596" s="134">
        <v>4</v>
      </c>
      <c r="C596" s="203">
        <f t="shared" si="27"/>
        <v>118.3729166666667</v>
      </c>
      <c r="D596" s="203">
        <f t="shared" si="27"/>
        <v>3.0166666666666666</v>
      </c>
      <c r="E596" s="203">
        <f t="shared" ref="E596:F596" si="46">+E584</f>
        <v>68.355208333333351</v>
      </c>
      <c r="F596" s="203">
        <f t="shared" si="46"/>
        <v>25.583333333333332</v>
      </c>
      <c r="G596" s="203">
        <f t="shared" si="29"/>
        <v>93.364062500000017</v>
      </c>
      <c r="H596" s="203">
        <f t="shared" si="29"/>
        <v>14.299999999999999</v>
      </c>
      <c r="N596" s="219"/>
    </row>
    <row r="597" spans="1:14" x14ac:dyDescent="0.25">
      <c r="A597" s="134">
        <f t="shared" si="44"/>
        <v>2042</v>
      </c>
      <c r="B597" s="134">
        <v>5</v>
      </c>
      <c r="C597" s="203">
        <f t="shared" si="27"/>
        <v>210.15208333333331</v>
      </c>
      <c r="D597" s="203">
        <f t="shared" si="27"/>
        <v>0.13125000000000001</v>
      </c>
      <c r="E597" s="203">
        <f t="shared" ref="E597:F597" si="47">+E585</f>
        <v>152.05416666666667</v>
      </c>
      <c r="F597" s="203">
        <f t="shared" si="47"/>
        <v>0.79791666666666605</v>
      </c>
      <c r="G597" s="203">
        <f t="shared" si="29"/>
        <v>181.10312499999998</v>
      </c>
      <c r="H597" s="203">
        <f t="shared" si="29"/>
        <v>0.46458333333333302</v>
      </c>
      <c r="N597" s="219"/>
    </row>
    <row r="598" spans="1:14" x14ac:dyDescent="0.25">
      <c r="A598" s="134">
        <f t="shared" si="44"/>
        <v>2042</v>
      </c>
      <c r="B598" s="134">
        <v>6</v>
      </c>
      <c r="C598" s="203">
        <f t="shared" si="27"/>
        <v>269.92291666666665</v>
      </c>
      <c r="D598" s="203">
        <f t="shared" si="27"/>
        <v>0</v>
      </c>
      <c r="E598" s="203">
        <f t="shared" ref="E598:F598" si="48">+E586</f>
        <v>215.41874999999996</v>
      </c>
      <c r="F598" s="203">
        <f t="shared" si="48"/>
        <v>0</v>
      </c>
      <c r="G598" s="203">
        <f t="shared" si="29"/>
        <v>242.67083333333329</v>
      </c>
      <c r="H598" s="203">
        <f t="shared" si="29"/>
        <v>0</v>
      </c>
      <c r="N598" s="219"/>
    </row>
    <row r="599" spans="1:14" x14ac:dyDescent="0.25">
      <c r="A599" s="134">
        <f t="shared" si="44"/>
        <v>2042</v>
      </c>
      <c r="B599" s="134">
        <v>7</v>
      </c>
      <c r="C599" s="203">
        <f t="shared" si="27"/>
        <v>323.55624999999992</v>
      </c>
      <c r="D599" s="203">
        <f t="shared" si="27"/>
        <v>0</v>
      </c>
      <c r="E599" s="203">
        <f t="shared" ref="E599:F599" si="49">+E587</f>
        <v>261.35624999999999</v>
      </c>
      <c r="F599" s="203">
        <f t="shared" si="49"/>
        <v>0</v>
      </c>
      <c r="G599" s="203">
        <f t="shared" si="29"/>
        <v>292.45624999999995</v>
      </c>
      <c r="H599" s="203">
        <f t="shared" si="29"/>
        <v>0</v>
      </c>
      <c r="N599" s="219"/>
    </row>
    <row r="600" spans="1:14" x14ac:dyDescent="0.25">
      <c r="A600" s="134">
        <f t="shared" si="44"/>
        <v>2042</v>
      </c>
      <c r="B600" s="134">
        <v>8</v>
      </c>
      <c r="C600" s="203">
        <f t="shared" si="27"/>
        <v>329.31458333333342</v>
      </c>
      <c r="D600" s="203">
        <f t="shared" si="27"/>
        <v>0</v>
      </c>
      <c r="E600" s="203">
        <f t="shared" ref="E600:F600" si="50">+E588</f>
        <v>267.25416666666666</v>
      </c>
      <c r="F600" s="203">
        <f t="shared" si="50"/>
        <v>0</v>
      </c>
      <c r="G600" s="203">
        <f t="shared" si="29"/>
        <v>298.28437500000007</v>
      </c>
      <c r="H600" s="203">
        <f t="shared" si="29"/>
        <v>0</v>
      </c>
      <c r="N600" s="219"/>
    </row>
    <row r="601" spans="1:14" x14ac:dyDescent="0.25">
      <c r="A601" s="134">
        <f t="shared" si="44"/>
        <v>2042</v>
      </c>
      <c r="B601" s="134">
        <v>9</v>
      </c>
      <c r="C601" s="203">
        <f t="shared" si="27"/>
        <v>283.02499999999998</v>
      </c>
      <c r="D601" s="203">
        <f t="shared" si="27"/>
        <v>0</v>
      </c>
      <c r="E601" s="203">
        <f t="shared" ref="E601:F601" si="51">+E589</f>
        <v>215.9708333333333</v>
      </c>
      <c r="F601" s="203">
        <f t="shared" si="51"/>
        <v>0</v>
      </c>
      <c r="G601" s="203">
        <f t="shared" si="29"/>
        <v>249.49791666666664</v>
      </c>
      <c r="H601" s="203">
        <f t="shared" si="29"/>
        <v>0</v>
      </c>
      <c r="N601" s="219"/>
    </row>
    <row r="602" spans="1:14" x14ac:dyDescent="0.25">
      <c r="A602" s="134">
        <f t="shared" si="44"/>
        <v>2042</v>
      </c>
      <c r="B602" s="134">
        <v>10</v>
      </c>
      <c r="C602" s="203">
        <f t="shared" si="27"/>
        <v>215.30901389759143</v>
      </c>
      <c r="D602" s="203">
        <f t="shared" si="27"/>
        <v>1.9937500000000004</v>
      </c>
      <c r="E602" s="203">
        <f t="shared" ref="E602:F602" si="52">+E590</f>
        <v>125.80833333333335</v>
      </c>
      <c r="F602" s="203">
        <f t="shared" si="52"/>
        <v>11.089583333333335</v>
      </c>
      <c r="G602" s="203">
        <f t="shared" si="29"/>
        <v>170.5586736154624</v>
      </c>
      <c r="H602" s="203">
        <f t="shared" si="29"/>
        <v>6.5416666666666679</v>
      </c>
      <c r="N602" s="219"/>
    </row>
    <row r="603" spans="1:14" x14ac:dyDescent="0.25">
      <c r="A603" s="134">
        <f t="shared" si="44"/>
        <v>2042</v>
      </c>
      <c r="B603" s="134">
        <v>11</v>
      </c>
      <c r="C603" s="203">
        <f t="shared" si="27"/>
        <v>91.87708333333336</v>
      </c>
      <c r="D603" s="203">
        <f t="shared" si="27"/>
        <v>13.252083333333335</v>
      </c>
      <c r="E603" s="203">
        <f t="shared" ref="E603:F603" si="53">+E591</f>
        <v>34.262499999999996</v>
      </c>
      <c r="F603" s="203">
        <f t="shared" si="53"/>
        <v>77.193749999999994</v>
      </c>
      <c r="G603" s="203">
        <f t="shared" si="29"/>
        <v>63.069791666666674</v>
      </c>
      <c r="H603" s="203">
        <f t="shared" si="29"/>
        <v>45.222916666666663</v>
      </c>
      <c r="N603" s="219"/>
    </row>
    <row r="604" spans="1:14" x14ac:dyDescent="0.25">
      <c r="A604" s="134">
        <f t="shared" si="44"/>
        <v>2042</v>
      </c>
      <c r="B604" s="134">
        <v>12</v>
      </c>
      <c r="C604" s="203">
        <f t="shared" si="27"/>
        <v>54.066666666666663</v>
      </c>
      <c r="D604" s="203">
        <f t="shared" si="27"/>
        <v>62.360416666666687</v>
      </c>
      <c r="E604" s="203">
        <f t="shared" ref="E604:F604" si="54">+E592</f>
        <v>15.222916666666668</v>
      </c>
      <c r="F604" s="203">
        <f t="shared" si="54"/>
        <v>200.30625000000001</v>
      </c>
      <c r="G604" s="203">
        <f t="shared" si="29"/>
        <v>34.644791666666663</v>
      </c>
      <c r="H604" s="203">
        <f t="shared" si="29"/>
        <v>131.33333333333334</v>
      </c>
      <c r="N604" s="219"/>
    </row>
    <row r="605" spans="1:14" x14ac:dyDescent="0.25">
      <c r="A605" s="134">
        <f>+A593+1</f>
        <v>2043</v>
      </c>
      <c r="B605" s="134">
        <v>1</v>
      </c>
      <c r="C605" s="203">
        <f t="shared" si="27"/>
        <v>32.691666666666663</v>
      </c>
      <c r="D605" s="203">
        <f t="shared" si="27"/>
        <v>101.75000000000003</v>
      </c>
      <c r="E605" s="203">
        <f t="shared" ref="E605:F605" si="55">+E593</f>
        <v>10.333333333333332</v>
      </c>
      <c r="F605" s="203">
        <f t="shared" si="55"/>
        <v>267.89791666666667</v>
      </c>
      <c r="G605" s="203">
        <f t="shared" si="29"/>
        <v>21.512499999999996</v>
      </c>
      <c r="H605" s="203">
        <f t="shared" si="29"/>
        <v>184.82395833333334</v>
      </c>
      <c r="N605" s="219"/>
    </row>
    <row r="606" spans="1:14" x14ac:dyDescent="0.25">
      <c r="A606" s="134">
        <f>+A605</f>
        <v>2043</v>
      </c>
      <c r="B606" s="134">
        <v>2</v>
      </c>
      <c r="C606" s="203">
        <f t="shared" si="27"/>
        <v>42.229166666666664</v>
      </c>
      <c r="D606" s="203">
        <f t="shared" si="27"/>
        <v>56.333333333333336</v>
      </c>
      <c r="E606" s="203">
        <f t="shared" ref="E606:F606" si="56">+E594</f>
        <v>15.070833333333336</v>
      </c>
      <c r="F606" s="203">
        <f t="shared" si="56"/>
        <v>185.27291666666667</v>
      </c>
      <c r="G606" s="203">
        <f t="shared" si="29"/>
        <v>28.65</v>
      </c>
      <c r="H606" s="203">
        <f t="shared" si="29"/>
        <v>120.80312500000001</v>
      </c>
      <c r="N606" s="219"/>
    </row>
    <row r="607" spans="1:14" x14ac:dyDescent="0.25">
      <c r="A607" s="134">
        <f t="shared" ref="A607:A616" si="57">+A606</f>
        <v>2043</v>
      </c>
      <c r="B607" s="134">
        <v>3</v>
      </c>
      <c r="C607" s="203">
        <f t="shared" si="27"/>
        <v>71.88958333333332</v>
      </c>
      <c r="D607" s="203">
        <f t="shared" si="27"/>
        <v>28.689583333333339</v>
      </c>
      <c r="E607" s="203">
        <f t="shared" ref="E607:F607" si="58">+E595</f>
        <v>30.90208333333333</v>
      </c>
      <c r="F607" s="203">
        <f t="shared" si="58"/>
        <v>103.23749999999998</v>
      </c>
      <c r="G607" s="203">
        <f t="shared" si="29"/>
        <v>51.395833333333329</v>
      </c>
      <c r="H607" s="203">
        <f t="shared" si="29"/>
        <v>65.963541666666657</v>
      </c>
      <c r="N607" s="219"/>
    </row>
    <row r="608" spans="1:14" x14ac:dyDescent="0.25">
      <c r="A608" s="134">
        <f t="shared" si="57"/>
        <v>2043</v>
      </c>
      <c r="B608" s="134">
        <v>4</v>
      </c>
      <c r="C608" s="203">
        <f t="shared" si="27"/>
        <v>118.3729166666667</v>
      </c>
      <c r="D608" s="203">
        <f t="shared" si="27"/>
        <v>3.0166666666666666</v>
      </c>
      <c r="E608" s="203">
        <f t="shared" ref="E608:F608" si="59">+E596</f>
        <v>68.355208333333351</v>
      </c>
      <c r="F608" s="203">
        <f t="shared" si="59"/>
        <v>25.583333333333332</v>
      </c>
      <c r="G608" s="203">
        <f t="shared" si="29"/>
        <v>93.364062500000017</v>
      </c>
      <c r="H608" s="203">
        <f t="shared" si="29"/>
        <v>14.299999999999999</v>
      </c>
      <c r="N608" s="219"/>
    </row>
    <row r="609" spans="1:14" x14ac:dyDescent="0.25">
      <c r="A609" s="134">
        <f t="shared" si="57"/>
        <v>2043</v>
      </c>
      <c r="B609" s="134">
        <v>5</v>
      </c>
      <c r="C609" s="203">
        <f t="shared" si="27"/>
        <v>210.15208333333331</v>
      </c>
      <c r="D609" s="203">
        <f t="shared" si="27"/>
        <v>0.13125000000000001</v>
      </c>
      <c r="E609" s="203">
        <f t="shared" ref="E609:F609" si="60">+E597</f>
        <v>152.05416666666667</v>
      </c>
      <c r="F609" s="203">
        <f t="shared" si="60"/>
        <v>0.79791666666666605</v>
      </c>
      <c r="G609" s="203">
        <f t="shared" si="29"/>
        <v>181.10312499999998</v>
      </c>
      <c r="H609" s="203">
        <f t="shared" si="29"/>
        <v>0.46458333333333302</v>
      </c>
      <c r="N609" s="219"/>
    </row>
    <row r="610" spans="1:14" x14ac:dyDescent="0.25">
      <c r="A610" s="134">
        <f t="shared" si="57"/>
        <v>2043</v>
      </c>
      <c r="B610" s="134">
        <v>6</v>
      </c>
      <c r="C610" s="203">
        <f t="shared" si="27"/>
        <v>269.92291666666665</v>
      </c>
      <c r="D610" s="203">
        <f t="shared" si="27"/>
        <v>0</v>
      </c>
      <c r="E610" s="203">
        <f t="shared" ref="E610:F610" si="61">+E598</f>
        <v>215.41874999999996</v>
      </c>
      <c r="F610" s="203">
        <f t="shared" si="61"/>
        <v>0</v>
      </c>
      <c r="G610" s="203">
        <f t="shared" si="29"/>
        <v>242.67083333333329</v>
      </c>
      <c r="H610" s="203">
        <f t="shared" si="29"/>
        <v>0</v>
      </c>
      <c r="N610" s="219"/>
    </row>
    <row r="611" spans="1:14" x14ac:dyDescent="0.25">
      <c r="A611" s="134">
        <f t="shared" si="57"/>
        <v>2043</v>
      </c>
      <c r="B611" s="134">
        <v>7</v>
      </c>
      <c r="C611" s="203">
        <f t="shared" si="27"/>
        <v>323.55624999999992</v>
      </c>
      <c r="D611" s="203">
        <f t="shared" si="27"/>
        <v>0</v>
      </c>
      <c r="E611" s="203">
        <f t="shared" ref="E611:F611" si="62">+E599</f>
        <v>261.35624999999999</v>
      </c>
      <c r="F611" s="203">
        <f t="shared" si="62"/>
        <v>0</v>
      </c>
      <c r="G611" s="203">
        <f t="shared" si="29"/>
        <v>292.45624999999995</v>
      </c>
      <c r="H611" s="203">
        <f t="shared" si="29"/>
        <v>0</v>
      </c>
      <c r="N611" s="219"/>
    </row>
    <row r="612" spans="1:14" x14ac:dyDescent="0.25">
      <c r="A612" s="134">
        <f t="shared" si="57"/>
        <v>2043</v>
      </c>
      <c r="B612" s="134">
        <v>8</v>
      </c>
      <c r="C612" s="203">
        <f t="shared" si="27"/>
        <v>329.31458333333342</v>
      </c>
      <c r="D612" s="203">
        <f t="shared" si="27"/>
        <v>0</v>
      </c>
      <c r="E612" s="203">
        <f t="shared" ref="E612:F612" si="63">+E600</f>
        <v>267.25416666666666</v>
      </c>
      <c r="F612" s="203">
        <f t="shared" si="63"/>
        <v>0</v>
      </c>
      <c r="G612" s="203">
        <f t="shared" si="29"/>
        <v>298.28437500000007</v>
      </c>
      <c r="H612" s="203">
        <f t="shared" si="29"/>
        <v>0</v>
      </c>
      <c r="N612" s="219"/>
    </row>
    <row r="613" spans="1:14" x14ac:dyDescent="0.25">
      <c r="A613" s="134">
        <f t="shared" si="57"/>
        <v>2043</v>
      </c>
      <c r="B613" s="134">
        <v>9</v>
      </c>
      <c r="C613" s="203">
        <f t="shared" si="27"/>
        <v>283.02499999999998</v>
      </c>
      <c r="D613" s="203">
        <f t="shared" si="27"/>
        <v>0</v>
      </c>
      <c r="E613" s="203">
        <f t="shared" ref="E613:F613" si="64">+E601</f>
        <v>215.9708333333333</v>
      </c>
      <c r="F613" s="203">
        <f t="shared" si="64"/>
        <v>0</v>
      </c>
      <c r="G613" s="203">
        <f t="shared" si="29"/>
        <v>249.49791666666664</v>
      </c>
      <c r="H613" s="203">
        <f t="shared" si="29"/>
        <v>0</v>
      </c>
      <c r="N613" s="219"/>
    </row>
    <row r="614" spans="1:14" x14ac:dyDescent="0.25">
      <c r="A614" s="134">
        <f t="shared" si="57"/>
        <v>2043</v>
      </c>
      <c r="B614" s="134">
        <v>10</v>
      </c>
      <c r="C614" s="203">
        <f t="shared" si="27"/>
        <v>215.30901389759143</v>
      </c>
      <c r="D614" s="203">
        <f t="shared" si="27"/>
        <v>1.9937500000000004</v>
      </c>
      <c r="E614" s="203">
        <f t="shared" ref="E614:F614" si="65">+E602</f>
        <v>125.80833333333335</v>
      </c>
      <c r="F614" s="203">
        <f t="shared" si="65"/>
        <v>11.089583333333335</v>
      </c>
      <c r="G614" s="203">
        <f t="shared" si="29"/>
        <v>170.5586736154624</v>
      </c>
      <c r="H614" s="203">
        <f t="shared" si="29"/>
        <v>6.5416666666666679</v>
      </c>
      <c r="N614" s="219"/>
    </row>
    <row r="615" spans="1:14" x14ac:dyDescent="0.25">
      <c r="A615" s="134">
        <f t="shared" si="57"/>
        <v>2043</v>
      </c>
      <c r="B615" s="134">
        <v>11</v>
      </c>
      <c r="C615" s="203">
        <f t="shared" si="27"/>
        <v>91.87708333333336</v>
      </c>
      <c r="D615" s="203">
        <f t="shared" si="27"/>
        <v>13.252083333333335</v>
      </c>
      <c r="E615" s="203">
        <f t="shared" ref="E615:F615" si="66">+E603</f>
        <v>34.262499999999996</v>
      </c>
      <c r="F615" s="203">
        <f t="shared" si="66"/>
        <v>77.193749999999994</v>
      </c>
      <c r="G615" s="203">
        <f t="shared" si="29"/>
        <v>63.069791666666674</v>
      </c>
      <c r="H615" s="203">
        <f t="shared" si="29"/>
        <v>45.222916666666663</v>
      </c>
      <c r="N615" s="219"/>
    </row>
    <row r="616" spans="1:14" x14ac:dyDescent="0.25">
      <c r="A616" s="134">
        <f t="shared" si="57"/>
        <v>2043</v>
      </c>
      <c r="B616" s="134">
        <v>12</v>
      </c>
      <c r="C616" s="203">
        <f t="shared" si="27"/>
        <v>54.066666666666663</v>
      </c>
      <c r="D616" s="203">
        <f t="shared" si="27"/>
        <v>62.360416666666687</v>
      </c>
      <c r="E616" s="203">
        <f t="shared" ref="E616:F616" si="67">+E604</f>
        <v>15.222916666666668</v>
      </c>
      <c r="F616" s="203">
        <f t="shared" si="67"/>
        <v>200.30625000000001</v>
      </c>
      <c r="G616" s="203">
        <f t="shared" si="29"/>
        <v>34.644791666666663</v>
      </c>
      <c r="H616" s="203">
        <f t="shared" si="29"/>
        <v>131.33333333333334</v>
      </c>
      <c r="N616" s="219"/>
    </row>
    <row r="617" spans="1:14" x14ac:dyDescent="0.25">
      <c r="A617" s="134">
        <f>+A605+1</f>
        <v>2044</v>
      </c>
      <c r="B617" s="134">
        <v>1</v>
      </c>
      <c r="C617" s="203">
        <f t="shared" si="27"/>
        <v>32.691666666666663</v>
      </c>
      <c r="D617" s="203">
        <f t="shared" si="27"/>
        <v>101.75000000000003</v>
      </c>
      <c r="E617" s="203">
        <f t="shared" ref="E617:F617" si="68">+E605</f>
        <v>10.333333333333332</v>
      </c>
      <c r="F617" s="203">
        <f t="shared" si="68"/>
        <v>267.89791666666667</v>
      </c>
      <c r="G617" s="203">
        <f t="shared" si="29"/>
        <v>21.512499999999996</v>
      </c>
      <c r="H617" s="203">
        <f t="shared" si="29"/>
        <v>184.82395833333334</v>
      </c>
      <c r="N617" s="219"/>
    </row>
    <row r="618" spans="1:14" x14ac:dyDescent="0.25">
      <c r="A618" s="134">
        <f>+A617</f>
        <v>2044</v>
      </c>
      <c r="B618" s="134">
        <v>2</v>
      </c>
      <c r="C618" s="203">
        <f t="shared" si="27"/>
        <v>42.229166666666664</v>
      </c>
      <c r="D618" s="203">
        <f t="shared" si="27"/>
        <v>56.333333333333336</v>
      </c>
      <c r="E618" s="203">
        <f t="shared" ref="E618:F618" si="69">+E606</f>
        <v>15.070833333333336</v>
      </c>
      <c r="F618" s="203">
        <f t="shared" si="69"/>
        <v>185.27291666666667</v>
      </c>
      <c r="G618" s="203">
        <f t="shared" si="29"/>
        <v>28.65</v>
      </c>
      <c r="H618" s="203">
        <f t="shared" si="29"/>
        <v>120.80312500000001</v>
      </c>
      <c r="N618" s="219"/>
    </row>
    <row r="619" spans="1:14" x14ac:dyDescent="0.25">
      <c r="A619" s="134">
        <f t="shared" ref="A619:A628" si="70">+A618</f>
        <v>2044</v>
      </c>
      <c r="B619" s="134">
        <v>3</v>
      </c>
      <c r="C619" s="203">
        <f t="shared" si="27"/>
        <v>71.88958333333332</v>
      </c>
      <c r="D619" s="203">
        <f t="shared" si="27"/>
        <v>28.689583333333339</v>
      </c>
      <c r="E619" s="203">
        <f t="shared" ref="E619:F619" si="71">+E607</f>
        <v>30.90208333333333</v>
      </c>
      <c r="F619" s="203">
        <f t="shared" si="71"/>
        <v>103.23749999999998</v>
      </c>
      <c r="G619" s="203">
        <f t="shared" si="29"/>
        <v>51.395833333333329</v>
      </c>
      <c r="H619" s="203">
        <f t="shared" si="29"/>
        <v>65.963541666666657</v>
      </c>
      <c r="N619" s="219"/>
    </row>
    <row r="620" spans="1:14" x14ac:dyDescent="0.25">
      <c r="A620" s="134">
        <f t="shared" si="70"/>
        <v>2044</v>
      </c>
      <c r="B620" s="134">
        <v>4</v>
      </c>
      <c r="C620" s="203">
        <f t="shared" si="27"/>
        <v>118.3729166666667</v>
      </c>
      <c r="D620" s="203">
        <f t="shared" si="27"/>
        <v>3.0166666666666666</v>
      </c>
      <c r="E620" s="203">
        <f t="shared" ref="E620:F620" si="72">+E608</f>
        <v>68.355208333333351</v>
      </c>
      <c r="F620" s="203">
        <f t="shared" si="72"/>
        <v>25.583333333333332</v>
      </c>
      <c r="G620" s="203">
        <f t="shared" si="29"/>
        <v>93.364062500000017</v>
      </c>
      <c r="H620" s="203">
        <f t="shared" si="29"/>
        <v>14.299999999999999</v>
      </c>
      <c r="N620" s="219"/>
    </row>
    <row r="621" spans="1:14" x14ac:dyDescent="0.25">
      <c r="A621" s="134">
        <f t="shared" si="70"/>
        <v>2044</v>
      </c>
      <c r="B621" s="134">
        <v>5</v>
      </c>
      <c r="C621" s="203">
        <f t="shared" si="27"/>
        <v>210.15208333333331</v>
      </c>
      <c r="D621" s="203">
        <f t="shared" si="27"/>
        <v>0.13125000000000001</v>
      </c>
      <c r="E621" s="203">
        <f t="shared" ref="E621:F621" si="73">+E609</f>
        <v>152.05416666666667</v>
      </c>
      <c r="F621" s="203">
        <f t="shared" si="73"/>
        <v>0.79791666666666605</v>
      </c>
      <c r="G621" s="203">
        <f t="shared" si="29"/>
        <v>181.10312499999998</v>
      </c>
      <c r="H621" s="203">
        <f t="shared" si="29"/>
        <v>0.46458333333333302</v>
      </c>
      <c r="N621" s="219"/>
    </row>
    <row r="622" spans="1:14" x14ac:dyDescent="0.25">
      <c r="A622" s="134">
        <f t="shared" si="70"/>
        <v>2044</v>
      </c>
      <c r="B622" s="134">
        <v>6</v>
      </c>
      <c r="C622" s="203">
        <f t="shared" si="27"/>
        <v>269.92291666666665</v>
      </c>
      <c r="D622" s="203">
        <f t="shared" si="27"/>
        <v>0</v>
      </c>
      <c r="E622" s="203">
        <f t="shared" ref="E622:F622" si="74">+E610</f>
        <v>215.41874999999996</v>
      </c>
      <c r="F622" s="203">
        <f t="shared" si="74"/>
        <v>0</v>
      </c>
      <c r="G622" s="203">
        <f t="shared" si="29"/>
        <v>242.67083333333329</v>
      </c>
      <c r="H622" s="203">
        <f t="shared" si="29"/>
        <v>0</v>
      </c>
      <c r="N622" s="219"/>
    </row>
    <row r="623" spans="1:14" x14ac:dyDescent="0.25">
      <c r="A623" s="134">
        <f t="shared" si="70"/>
        <v>2044</v>
      </c>
      <c r="B623" s="134">
        <v>7</v>
      </c>
      <c r="C623" s="203">
        <f t="shared" si="27"/>
        <v>323.55624999999992</v>
      </c>
      <c r="D623" s="203">
        <f t="shared" si="27"/>
        <v>0</v>
      </c>
      <c r="E623" s="203">
        <f t="shared" ref="E623:F623" si="75">+E611</f>
        <v>261.35624999999999</v>
      </c>
      <c r="F623" s="203">
        <f t="shared" si="75"/>
        <v>0</v>
      </c>
      <c r="G623" s="203">
        <f t="shared" si="29"/>
        <v>292.45624999999995</v>
      </c>
      <c r="H623" s="203">
        <f t="shared" si="29"/>
        <v>0</v>
      </c>
      <c r="N623" s="219"/>
    </row>
    <row r="624" spans="1:14" x14ac:dyDescent="0.25">
      <c r="A624" s="134">
        <f t="shared" si="70"/>
        <v>2044</v>
      </c>
      <c r="B624" s="134">
        <v>8</v>
      </c>
      <c r="C624" s="203">
        <f t="shared" si="27"/>
        <v>329.31458333333342</v>
      </c>
      <c r="D624" s="203">
        <f t="shared" si="27"/>
        <v>0</v>
      </c>
      <c r="E624" s="203">
        <f t="shared" ref="E624:F624" si="76">+E612</f>
        <v>267.25416666666666</v>
      </c>
      <c r="F624" s="203">
        <f t="shared" si="76"/>
        <v>0</v>
      </c>
      <c r="G624" s="203">
        <f t="shared" si="29"/>
        <v>298.28437500000007</v>
      </c>
      <c r="H624" s="203">
        <f t="shared" si="29"/>
        <v>0</v>
      </c>
      <c r="N624" s="219"/>
    </row>
    <row r="625" spans="1:14" x14ac:dyDescent="0.25">
      <c r="A625" s="134">
        <f t="shared" si="70"/>
        <v>2044</v>
      </c>
      <c r="B625" s="134">
        <v>9</v>
      </c>
      <c r="C625" s="203">
        <f t="shared" si="27"/>
        <v>283.02499999999998</v>
      </c>
      <c r="D625" s="203">
        <f t="shared" si="27"/>
        <v>0</v>
      </c>
      <c r="E625" s="203">
        <f t="shared" ref="E625:F625" si="77">+E613</f>
        <v>215.9708333333333</v>
      </c>
      <c r="F625" s="203">
        <f t="shared" si="77"/>
        <v>0</v>
      </c>
      <c r="G625" s="203">
        <f t="shared" si="29"/>
        <v>249.49791666666664</v>
      </c>
      <c r="H625" s="203">
        <f t="shared" si="29"/>
        <v>0</v>
      </c>
      <c r="N625" s="219"/>
    </row>
    <row r="626" spans="1:14" x14ac:dyDescent="0.25">
      <c r="A626" s="134">
        <f t="shared" si="70"/>
        <v>2044</v>
      </c>
      <c r="B626" s="134">
        <v>10</v>
      </c>
      <c r="C626" s="203">
        <f t="shared" si="27"/>
        <v>215.30901389759143</v>
      </c>
      <c r="D626" s="203">
        <f t="shared" si="27"/>
        <v>1.9937500000000004</v>
      </c>
      <c r="E626" s="203">
        <f t="shared" ref="E626:F626" si="78">+E614</f>
        <v>125.80833333333335</v>
      </c>
      <c r="F626" s="203">
        <f t="shared" si="78"/>
        <v>11.089583333333335</v>
      </c>
      <c r="G626" s="203">
        <f t="shared" si="29"/>
        <v>170.5586736154624</v>
      </c>
      <c r="H626" s="203">
        <f t="shared" si="29"/>
        <v>6.5416666666666679</v>
      </c>
      <c r="N626" s="219"/>
    </row>
    <row r="627" spans="1:14" x14ac:dyDescent="0.25">
      <c r="A627" s="134">
        <f t="shared" si="70"/>
        <v>2044</v>
      </c>
      <c r="B627" s="134">
        <v>11</v>
      </c>
      <c r="C627" s="203">
        <f t="shared" si="27"/>
        <v>91.87708333333336</v>
      </c>
      <c r="D627" s="203">
        <f t="shared" si="27"/>
        <v>13.252083333333335</v>
      </c>
      <c r="E627" s="203">
        <f t="shared" ref="E627:F627" si="79">+E615</f>
        <v>34.262499999999996</v>
      </c>
      <c r="F627" s="203">
        <f t="shared" si="79"/>
        <v>77.193749999999994</v>
      </c>
      <c r="G627" s="203">
        <f t="shared" si="29"/>
        <v>63.069791666666674</v>
      </c>
      <c r="H627" s="203">
        <f t="shared" si="29"/>
        <v>45.222916666666663</v>
      </c>
      <c r="N627" s="219"/>
    </row>
    <row r="628" spans="1:14" x14ac:dyDescent="0.25">
      <c r="A628" s="134">
        <f t="shared" si="70"/>
        <v>2044</v>
      </c>
      <c r="B628" s="134">
        <v>12</v>
      </c>
      <c r="C628" s="203">
        <f t="shared" si="27"/>
        <v>54.066666666666663</v>
      </c>
      <c r="D628" s="203">
        <f t="shared" si="27"/>
        <v>62.360416666666687</v>
      </c>
      <c r="E628" s="203">
        <f t="shared" ref="E628:F628" si="80">+E616</f>
        <v>15.222916666666668</v>
      </c>
      <c r="F628" s="203">
        <f t="shared" si="80"/>
        <v>200.30625000000001</v>
      </c>
      <c r="G628" s="203">
        <f t="shared" si="29"/>
        <v>34.644791666666663</v>
      </c>
      <c r="H628" s="203">
        <f t="shared" si="29"/>
        <v>131.33333333333334</v>
      </c>
      <c r="N628" s="219"/>
    </row>
  </sheetData>
  <autoFilter ref="A4:R628"/>
  <mergeCells count="1">
    <mergeCell ref="T107:U10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zoomScaleNormal="100" workbookViewId="0">
      <pane xSplit="1" ySplit="4" topLeftCell="B5" activePane="bottomRight" state="frozen"/>
      <selection activeCell="D2" sqref="D2"/>
      <selection pane="topRight" activeCell="D2" sqref="D2"/>
      <selection pane="bottomLeft" activeCell="D2" sqref="D2"/>
      <selection pane="bottomRight" activeCell="A2" sqref="A2"/>
    </sheetView>
  </sheetViews>
  <sheetFormatPr defaultRowHeight="13.2" x14ac:dyDescent="0.25"/>
  <cols>
    <col min="1" max="1" width="5" style="21" bestFit="1" customWidth="1"/>
    <col min="2" max="2" width="13.44140625" bestFit="1" customWidth="1"/>
    <col min="3" max="3" width="12.6640625" style="348" bestFit="1" customWidth="1"/>
    <col min="4" max="4" width="14" style="348" customWidth="1"/>
    <col min="5" max="5" width="13.44140625" style="348" bestFit="1" customWidth="1"/>
    <col min="6" max="6" width="12.109375" style="348" customWidth="1"/>
    <col min="7" max="9" width="10.109375" style="348" customWidth="1"/>
    <col min="10" max="15" width="9.109375" style="348"/>
    <col min="17" max="17" width="11.6640625" customWidth="1"/>
    <col min="18" max="18" width="11.88671875" customWidth="1"/>
    <col min="19" max="19" width="12.109375" customWidth="1"/>
  </cols>
  <sheetData>
    <row r="1" spans="1:20" x14ac:dyDescent="0.25">
      <c r="A1" s="385" t="s">
        <v>313</v>
      </c>
      <c r="B1" s="386"/>
    </row>
    <row r="2" spans="1:20" x14ac:dyDescent="0.25">
      <c r="A2" s="385" t="s">
        <v>302</v>
      </c>
      <c r="B2" s="386"/>
    </row>
    <row r="4" spans="1:20" ht="39.6" x14ac:dyDescent="0.25">
      <c r="A4" s="206" t="s">
        <v>15</v>
      </c>
      <c r="B4" s="196" t="s">
        <v>162</v>
      </c>
      <c r="C4" s="196" t="s">
        <v>163</v>
      </c>
      <c r="D4" s="196" t="s">
        <v>164</v>
      </c>
      <c r="E4" s="196" t="s">
        <v>165</v>
      </c>
      <c r="F4" s="196" t="s">
        <v>157</v>
      </c>
      <c r="G4" s="196" t="s">
        <v>158</v>
      </c>
      <c r="H4" s="196" t="s">
        <v>167</v>
      </c>
      <c r="I4" s="196" t="s">
        <v>166</v>
      </c>
      <c r="J4" s="196" t="s">
        <v>179</v>
      </c>
      <c r="K4" s="196" t="s">
        <v>178</v>
      </c>
      <c r="L4" s="196" t="s">
        <v>180</v>
      </c>
      <c r="M4" s="196" t="s">
        <v>181</v>
      </c>
      <c r="N4" s="196" t="s">
        <v>182</v>
      </c>
      <c r="O4" s="196" t="s">
        <v>183</v>
      </c>
      <c r="Q4" s="196" t="s">
        <v>110</v>
      </c>
      <c r="R4" s="196" t="str">
        <f>+Annual_Data!AB4</f>
        <v>Per_capita_Income</v>
      </c>
      <c r="S4" s="305" t="s">
        <v>187</v>
      </c>
    </row>
    <row r="5" spans="1:20" x14ac:dyDescent="0.25">
      <c r="A5" s="45">
        <v>1992</v>
      </c>
      <c r="B5" s="226">
        <v>90</v>
      </c>
      <c r="C5" s="341">
        <v>44</v>
      </c>
      <c r="D5" s="341">
        <v>89</v>
      </c>
      <c r="E5" s="341">
        <v>31</v>
      </c>
      <c r="F5" s="342">
        <v>100.25935932072558</v>
      </c>
      <c r="G5" s="342">
        <v>122</v>
      </c>
      <c r="H5" s="343">
        <f>AVERAGE(B5,D5)</f>
        <v>89.5</v>
      </c>
      <c r="I5" s="343">
        <f>AVERAGE(C5,E5)</f>
        <v>37.5</v>
      </c>
      <c r="J5" s="341">
        <v>11.333333333333334</v>
      </c>
      <c r="K5" s="341">
        <v>20.583333333333332</v>
      </c>
      <c r="L5" s="343">
        <f>AVERAGE(J5,K5)</f>
        <v>15.958333333333332</v>
      </c>
      <c r="M5" s="341">
        <v>16.041666666666668</v>
      </c>
      <c r="N5" s="341">
        <v>22.375</v>
      </c>
      <c r="O5" s="343">
        <f>AVERAGE(M5,N5)</f>
        <v>19.208333333333336</v>
      </c>
      <c r="Q5" s="198">
        <f>GI_Data_Monthly!$I$160</f>
        <v>5349.8147571616018</v>
      </c>
      <c r="R5" s="198">
        <f>+Annual_Data!AB27</f>
        <v>29.325847639025639</v>
      </c>
    </row>
    <row r="6" spans="1:20" x14ac:dyDescent="0.25">
      <c r="A6" s="45">
        <v>1993</v>
      </c>
      <c r="B6" s="207">
        <v>91</v>
      </c>
      <c r="C6" s="341">
        <v>41</v>
      </c>
      <c r="D6" s="341">
        <v>92</v>
      </c>
      <c r="E6" s="341">
        <v>32</v>
      </c>
      <c r="F6" s="342">
        <v>108.77672253258845</v>
      </c>
      <c r="G6" s="342">
        <v>125</v>
      </c>
      <c r="H6" s="343">
        <f>AVERAGE(B6,D6)</f>
        <v>91.5</v>
      </c>
      <c r="I6" s="343">
        <f>AVERAGE(C6,E6)</f>
        <v>36.5</v>
      </c>
      <c r="J6" s="341">
        <v>10.041666666666666</v>
      </c>
      <c r="K6" s="341">
        <v>19.875</v>
      </c>
      <c r="L6" s="343">
        <f t="shared" ref="L6:L26" si="0">AVERAGE(J6,K6)</f>
        <v>14.958333333333332</v>
      </c>
      <c r="M6" s="341">
        <v>16.958333333333332</v>
      </c>
      <c r="N6" s="341">
        <v>26.125</v>
      </c>
      <c r="O6" s="343">
        <f t="shared" ref="O6:O26" si="1">AVERAGE(M6,N6)</f>
        <v>21.541666666666664</v>
      </c>
      <c r="Q6" s="198">
        <f>GI_Data_Monthly!$I$172</f>
        <v>5567.958450460831</v>
      </c>
      <c r="R6" s="198">
        <f>+Annual_Data!AB28</f>
        <v>29.707042511044488</v>
      </c>
    </row>
    <row r="7" spans="1:20" x14ac:dyDescent="0.25">
      <c r="A7" s="45">
        <v>1994</v>
      </c>
      <c r="B7" s="207">
        <v>91</v>
      </c>
      <c r="C7" s="341">
        <v>50</v>
      </c>
      <c r="D7" s="341">
        <v>94</v>
      </c>
      <c r="E7" s="341">
        <v>34</v>
      </c>
      <c r="F7" s="342">
        <v>110.88692699490662</v>
      </c>
      <c r="G7" s="342">
        <v>113</v>
      </c>
      <c r="H7" s="343">
        <f t="shared" ref="H7:H26" si="2">AVERAGE(B7,D7)</f>
        <v>92.5</v>
      </c>
      <c r="I7" s="343">
        <f t="shared" ref="I7:I25" si="3">AVERAGE(C7,E7)</f>
        <v>42</v>
      </c>
      <c r="J7" s="341">
        <v>5.458333333333333</v>
      </c>
      <c r="K7" s="341">
        <v>20.5</v>
      </c>
      <c r="L7" s="343">
        <f t="shared" si="0"/>
        <v>12.979166666666666</v>
      </c>
      <c r="M7" s="341">
        <v>10.75</v>
      </c>
      <c r="N7" s="341">
        <v>19.25</v>
      </c>
      <c r="O7" s="343">
        <f t="shared" si="1"/>
        <v>15</v>
      </c>
      <c r="Q7" s="94">
        <f>GI_Data_Monthly!$I$184</f>
        <v>5795.5410398614958</v>
      </c>
      <c r="R7" s="198">
        <f>+Annual_Data!AB29</f>
        <v>30.073346894254197</v>
      </c>
    </row>
    <row r="8" spans="1:20" x14ac:dyDescent="0.25">
      <c r="A8" s="45">
        <v>1995</v>
      </c>
      <c r="B8" s="207">
        <v>92</v>
      </c>
      <c r="C8" s="341">
        <v>36</v>
      </c>
      <c r="D8" s="341">
        <v>91</v>
      </c>
      <c r="E8" s="341">
        <v>27</v>
      </c>
      <c r="F8" s="342">
        <v>113.46293969849246</v>
      </c>
      <c r="G8" s="342">
        <v>156</v>
      </c>
      <c r="H8" s="343">
        <f t="shared" si="2"/>
        <v>91.5</v>
      </c>
      <c r="I8" s="343">
        <f t="shared" si="3"/>
        <v>31.5</v>
      </c>
      <c r="J8" s="341">
        <v>17.041666666666668</v>
      </c>
      <c r="K8" s="341">
        <v>27.25</v>
      </c>
      <c r="L8" s="343">
        <f t="shared" si="0"/>
        <v>22.145833333333336</v>
      </c>
      <c r="M8" s="341">
        <v>10.666666666666666</v>
      </c>
      <c r="N8" s="341">
        <v>19.791666666666668</v>
      </c>
      <c r="O8" s="343">
        <f t="shared" si="1"/>
        <v>15.229166666666668</v>
      </c>
      <c r="Q8" s="94">
        <f>GI_Data_Monthly!$I$196</f>
        <v>5988.713017552559</v>
      </c>
      <c r="R8" s="198">
        <f>+Annual_Data!AB30</f>
        <v>30.960738068025591</v>
      </c>
    </row>
    <row r="9" spans="1:20" x14ac:dyDescent="0.25">
      <c r="A9" s="45">
        <v>1996</v>
      </c>
      <c r="B9" s="207">
        <v>94</v>
      </c>
      <c r="C9" s="341">
        <v>33</v>
      </c>
      <c r="D9" s="341">
        <v>90</v>
      </c>
      <c r="E9" s="341">
        <v>26</v>
      </c>
      <c r="F9" s="342">
        <v>109.61760409057706</v>
      </c>
      <c r="G9" s="342">
        <v>174</v>
      </c>
      <c r="H9" s="343">
        <f t="shared" si="2"/>
        <v>92</v>
      </c>
      <c r="I9" s="343">
        <f t="shared" si="3"/>
        <v>29.5</v>
      </c>
      <c r="J9" s="341">
        <v>18</v>
      </c>
      <c r="K9" s="341">
        <v>30.75</v>
      </c>
      <c r="L9" s="343">
        <f t="shared" si="0"/>
        <v>24.375</v>
      </c>
      <c r="M9" s="341">
        <v>14.958333333333334</v>
      </c>
      <c r="N9" s="341">
        <v>26.25</v>
      </c>
      <c r="O9" s="343">
        <f t="shared" si="1"/>
        <v>20.604166666666668</v>
      </c>
      <c r="Q9" s="94">
        <f>GI_Data_Monthly!$I$208</f>
        <v>6175.8607462766622</v>
      </c>
      <c r="R9" s="198">
        <f>+Annual_Data!AB31</f>
        <v>31.546995041834702</v>
      </c>
    </row>
    <row r="10" spans="1:20" x14ac:dyDescent="0.25">
      <c r="A10" s="45">
        <v>1997</v>
      </c>
      <c r="B10" s="207">
        <v>91</v>
      </c>
      <c r="C10" s="341">
        <v>36</v>
      </c>
      <c r="D10" s="341">
        <v>93</v>
      </c>
      <c r="E10" s="341">
        <v>29</v>
      </c>
      <c r="F10" s="342">
        <v>120.6046070813448</v>
      </c>
      <c r="G10" s="342">
        <v>155</v>
      </c>
      <c r="H10" s="343">
        <f t="shared" si="2"/>
        <v>92</v>
      </c>
      <c r="I10" s="343">
        <f t="shared" si="3"/>
        <v>32.5</v>
      </c>
      <c r="J10" s="341">
        <v>20.625</v>
      </c>
      <c r="K10" s="341">
        <v>24.541666666666668</v>
      </c>
      <c r="L10" s="343">
        <f t="shared" si="0"/>
        <v>22.583333333333336</v>
      </c>
      <c r="M10" s="341">
        <v>20.416666666666668</v>
      </c>
      <c r="N10" s="341">
        <v>27.625</v>
      </c>
      <c r="O10" s="343">
        <f t="shared" si="1"/>
        <v>24.020833333333336</v>
      </c>
      <c r="Q10" s="94">
        <f>GI_Data_Monthly!$I$220</f>
        <v>6415.1110745443248</v>
      </c>
      <c r="R10" s="198">
        <f>+Annual_Data!AB32</f>
        <v>32.216760084533298</v>
      </c>
    </row>
    <row r="11" spans="1:20" x14ac:dyDescent="0.25">
      <c r="A11" s="45">
        <v>1998</v>
      </c>
      <c r="B11" s="207">
        <v>94</v>
      </c>
      <c r="C11" s="341">
        <v>46</v>
      </c>
      <c r="D11" s="341">
        <v>101</v>
      </c>
      <c r="E11" s="341">
        <v>41</v>
      </c>
      <c r="F11" s="342">
        <v>146</v>
      </c>
      <c r="G11" s="342">
        <v>132</v>
      </c>
      <c r="H11" s="343">
        <f t="shared" si="2"/>
        <v>97.5</v>
      </c>
      <c r="I11" s="343">
        <f t="shared" si="3"/>
        <v>43.5</v>
      </c>
      <c r="J11" s="341">
        <v>11.5</v>
      </c>
      <c r="K11" s="341">
        <v>15.375</v>
      </c>
      <c r="L11" s="343">
        <f t="shared" si="0"/>
        <v>13.4375</v>
      </c>
      <c r="M11" s="341">
        <v>12.958333333333334</v>
      </c>
      <c r="N11" s="341">
        <v>16.208333333333332</v>
      </c>
      <c r="O11" s="343">
        <f t="shared" si="1"/>
        <v>14.583333333333332</v>
      </c>
      <c r="Q11" s="94">
        <f>GI_Data_Monthly!$I$232</f>
        <v>6625.0668283382302</v>
      </c>
      <c r="R11" s="198">
        <f>+Annual_Data!AB33</f>
        <v>33.818845307015735</v>
      </c>
    </row>
    <row r="12" spans="1:20" x14ac:dyDescent="0.25">
      <c r="A12" s="45">
        <v>1999</v>
      </c>
      <c r="B12" s="207">
        <v>93</v>
      </c>
      <c r="C12" s="341">
        <v>41</v>
      </c>
      <c r="D12" s="341">
        <v>92</v>
      </c>
      <c r="E12" s="341">
        <v>30</v>
      </c>
      <c r="F12" s="342">
        <v>142.52493750383758</v>
      </c>
      <c r="G12" s="342">
        <v>151</v>
      </c>
      <c r="H12" s="343">
        <f t="shared" si="2"/>
        <v>92.5</v>
      </c>
      <c r="I12" s="343">
        <f t="shared" si="3"/>
        <v>35.5</v>
      </c>
      <c r="J12" s="341">
        <v>12.833333333333334</v>
      </c>
      <c r="K12" s="341">
        <v>22.541666666666668</v>
      </c>
      <c r="L12" s="343">
        <f t="shared" si="0"/>
        <v>17.6875</v>
      </c>
      <c r="M12" s="341">
        <v>18.125</v>
      </c>
      <c r="N12" s="341">
        <v>27.791666666666668</v>
      </c>
      <c r="O12" s="343">
        <f t="shared" si="1"/>
        <v>22.958333333333336</v>
      </c>
      <c r="Q12" s="94">
        <f>GI_Data_Monthly!$I$244</f>
        <v>6819.0032897028332</v>
      </c>
      <c r="R12" s="198">
        <f>+Annual_Data!AB34</f>
        <v>34.365601071342638</v>
      </c>
    </row>
    <row r="13" spans="1:20" x14ac:dyDescent="0.25">
      <c r="A13" s="45">
        <v>2000</v>
      </c>
      <c r="B13" s="207">
        <v>91</v>
      </c>
      <c r="C13" s="341">
        <v>36</v>
      </c>
      <c r="D13" s="341">
        <v>91</v>
      </c>
      <c r="E13" s="341">
        <v>31</v>
      </c>
      <c r="F13" s="342">
        <v>135.42190764214789</v>
      </c>
      <c r="G13" s="342">
        <v>174</v>
      </c>
      <c r="H13" s="343">
        <f t="shared" si="2"/>
        <v>91</v>
      </c>
      <c r="I13" s="343">
        <f t="shared" si="3"/>
        <v>33.5</v>
      </c>
      <c r="J13" s="341">
        <v>16.5</v>
      </c>
      <c r="K13" s="341">
        <v>25.666666666666668</v>
      </c>
      <c r="L13" s="343">
        <f t="shared" si="0"/>
        <v>21.083333333333336</v>
      </c>
      <c r="M13" s="341">
        <v>18.041666666666668</v>
      </c>
      <c r="N13" s="341">
        <v>27.083333333333332</v>
      </c>
      <c r="O13" s="343">
        <f t="shared" si="1"/>
        <v>22.5625</v>
      </c>
      <c r="Q13" s="94">
        <f>GI_Data_Monthly!$I$256</f>
        <v>7071.1423200078316</v>
      </c>
      <c r="R13" s="198">
        <f>+Annual_Data!AB35</f>
        <v>35.549687074904405</v>
      </c>
    </row>
    <row r="14" spans="1:20" x14ac:dyDescent="0.25">
      <c r="A14" s="45">
        <v>2001</v>
      </c>
      <c r="B14" s="207">
        <v>91</v>
      </c>
      <c r="C14" s="341">
        <v>38</v>
      </c>
      <c r="D14" s="341">
        <v>91</v>
      </c>
      <c r="E14" s="341">
        <v>27</v>
      </c>
      <c r="F14" s="342">
        <v>139.53333560926643</v>
      </c>
      <c r="G14" s="342">
        <v>176</v>
      </c>
      <c r="H14" s="343">
        <f t="shared" si="2"/>
        <v>91</v>
      </c>
      <c r="I14" s="343">
        <f t="shared" si="3"/>
        <v>32.5</v>
      </c>
      <c r="J14" s="341">
        <v>16.125</v>
      </c>
      <c r="K14" s="341">
        <v>20.291666666666668</v>
      </c>
      <c r="L14" s="343">
        <f t="shared" si="0"/>
        <v>18.208333333333336</v>
      </c>
      <c r="M14" s="341">
        <v>17</v>
      </c>
      <c r="N14" s="341">
        <v>26.791666666666668</v>
      </c>
      <c r="O14" s="343">
        <f t="shared" si="1"/>
        <v>21.895833333333336</v>
      </c>
      <c r="Q14" s="94">
        <f>GI_Data_Monthly!$I$268</f>
        <v>7142.4155618480354</v>
      </c>
      <c r="R14" s="198">
        <f>+Annual_Data!AB36</f>
        <v>35.984517542854284</v>
      </c>
      <c r="S14" s="15">
        <v>30884.083333333332</v>
      </c>
      <c r="T14" s="15"/>
    </row>
    <row r="15" spans="1:20" x14ac:dyDescent="0.25">
      <c r="A15" s="45">
        <v>2002</v>
      </c>
      <c r="B15" s="207">
        <v>93</v>
      </c>
      <c r="C15" s="341">
        <v>40</v>
      </c>
      <c r="D15" s="341">
        <v>87</v>
      </c>
      <c r="E15" s="341">
        <v>28</v>
      </c>
      <c r="F15" s="342">
        <f>Vero_Monthly_Data!$J$120*0.001</f>
        <v>131.420139735508</v>
      </c>
      <c r="G15" s="342">
        <f>Vero_Monthly_Data!$J$113*0.001</f>
        <v>169.35591608840187</v>
      </c>
      <c r="H15" s="343">
        <f t="shared" si="2"/>
        <v>90</v>
      </c>
      <c r="I15" s="343">
        <f t="shared" si="3"/>
        <v>34</v>
      </c>
      <c r="J15" s="341">
        <v>14.625</v>
      </c>
      <c r="K15" s="341">
        <v>21.833333333333332</v>
      </c>
      <c r="L15" s="343">
        <f t="shared" si="0"/>
        <v>18.229166666666664</v>
      </c>
      <c r="M15" s="341">
        <v>17.625</v>
      </c>
      <c r="N15" s="341">
        <v>25.041666666666668</v>
      </c>
      <c r="O15" s="343">
        <f t="shared" si="1"/>
        <v>21.333333333333336</v>
      </c>
      <c r="Q15" s="94">
        <f>GI_Data_Monthly!$I$280</f>
        <v>7159.8476807476727</v>
      </c>
      <c r="R15" s="198">
        <f>+Annual_Data!AB37</f>
        <v>36.067639546884195</v>
      </c>
      <c r="S15" s="15">
        <v>31511.333333333332</v>
      </c>
      <c r="T15" s="15"/>
    </row>
    <row r="16" spans="1:20" x14ac:dyDescent="0.25">
      <c r="A16" s="45">
        <v>2003</v>
      </c>
      <c r="B16" s="207">
        <v>89</v>
      </c>
      <c r="C16" s="341">
        <v>34</v>
      </c>
      <c r="D16" s="341">
        <v>90.5</v>
      </c>
      <c r="E16" s="341">
        <v>25</v>
      </c>
      <c r="F16" s="342">
        <f>Vero_Monthly_Data!$J$131*0.001</f>
        <v>147.62176650816613</v>
      </c>
      <c r="G16" s="342">
        <f>Vero_Monthly_Data!$J$125*0.001</f>
        <v>170.37005051151434</v>
      </c>
      <c r="H16" s="343">
        <f t="shared" si="2"/>
        <v>89.75</v>
      </c>
      <c r="I16" s="343">
        <f t="shared" si="3"/>
        <v>29.5</v>
      </c>
      <c r="J16" s="341">
        <v>22.958333333333332</v>
      </c>
      <c r="K16" s="341">
        <v>34.166666666666664</v>
      </c>
      <c r="L16" s="343">
        <f t="shared" si="0"/>
        <v>28.5625</v>
      </c>
      <c r="M16" s="341">
        <v>6</v>
      </c>
      <c r="N16" s="341">
        <v>14.75</v>
      </c>
      <c r="O16" s="343">
        <f t="shared" si="1"/>
        <v>10.375</v>
      </c>
      <c r="Q16" s="94">
        <f>GI_Data_Monthly!$I$292</f>
        <v>7244.7282368776678</v>
      </c>
      <c r="R16" s="198">
        <f>+Annual_Data!AB38</f>
        <v>36.460584788957966</v>
      </c>
      <c r="S16" s="15">
        <v>32100.333333333332</v>
      </c>
      <c r="T16" s="15"/>
    </row>
    <row r="17" spans="1:20" x14ac:dyDescent="0.25">
      <c r="A17" s="45">
        <v>2004</v>
      </c>
      <c r="B17" s="207">
        <v>94</v>
      </c>
      <c r="C17" s="341">
        <v>49</v>
      </c>
      <c r="D17" s="341">
        <v>93</v>
      </c>
      <c r="E17" s="341">
        <v>36</v>
      </c>
      <c r="F17" s="342">
        <f>Vero_Monthly_Data!$J$143*0.001</f>
        <v>161.59268920276969</v>
      </c>
      <c r="G17" s="342">
        <f>Vero_Monthly_Data!$J$138*0.001</f>
        <v>135</v>
      </c>
      <c r="H17" s="343">
        <f t="shared" si="2"/>
        <v>93.5</v>
      </c>
      <c r="I17" s="343">
        <f t="shared" si="3"/>
        <v>42.5</v>
      </c>
      <c r="J17" s="341">
        <v>6.333333333333333</v>
      </c>
      <c r="K17" s="341">
        <v>15.333333333333334</v>
      </c>
      <c r="L17" s="343">
        <f t="shared" si="0"/>
        <v>10.833333333333334</v>
      </c>
      <c r="M17" s="341">
        <v>11.666666666666666</v>
      </c>
      <c r="N17" s="341">
        <v>19.166666666666668</v>
      </c>
      <c r="O17" s="343">
        <f t="shared" si="1"/>
        <v>15.416666666666668</v>
      </c>
      <c r="Q17" s="94">
        <f>GI_Data_Monthly!$I$304</f>
        <v>7505.3570051365032</v>
      </c>
      <c r="R17" s="198">
        <f>+Annual_Data!AB39</f>
        <v>37.981913736466545</v>
      </c>
      <c r="S17" s="15">
        <v>32662.25</v>
      </c>
      <c r="T17" s="15"/>
    </row>
    <row r="18" spans="1:20" x14ac:dyDescent="0.25">
      <c r="A18" s="45">
        <v>2005</v>
      </c>
      <c r="B18" s="207">
        <v>92</v>
      </c>
      <c r="C18" s="341">
        <v>38</v>
      </c>
      <c r="D18" s="341">
        <v>93</v>
      </c>
      <c r="E18" s="341">
        <v>31</v>
      </c>
      <c r="F18" s="342">
        <f>Vero_Monthly_Data!$J$156*0.001</f>
        <v>166.10950318317771</v>
      </c>
      <c r="G18" s="342">
        <f>Vero_Monthly_Data!$J$149*0.001</f>
        <v>174</v>
      </c>
      <c r="H18" s="343">
        <f t="shared" si="2"/>
        <v>92.5</v>
      </c>
      <c r="I18" s="343">
        <f t="shared" si="3"/>
        <v>34.5</v>
      </c>
      <c r="J18" s="341">
        <v>15.291666666666666</v>
      </c>
      <c r="K18" s="341">
        <v>25.583333333333332</v>
      </c>
      <c r="L18" s="343">
        <f t="shared" si="0"/>
        <v>20.4375</v>
      </c>
      <c r="M18" s="341">
        <v>6.75</v>
      </c>
      <c r="N18" s="341">
        <v>18.666666666666668</v>
      </c>
      <c r="O18" s="343">
        <f t="shared" si="1"/>
        <v>12.708333333333334</v>
      </c>
      <c r="Q18" s="94">
        <f>GI_Data_Monthly!$I$316</f>
        <v>7803.3001964236</v>
      </c>
      <c r="R18" s="198">
        <f>+Annual_Data!AB40</f>
        <v>39.389429435334563</v>
      </c>
      <c r="S18" s="15">
        <v>32802.416666666664</v>
      </c>
      <c r="T18" s="15"/>
    </row>
    <row r="19" spans="1:20" x14ac:dyDescent="0.25">
      <c r="A19" s="45">
        <v>2006</v>
      </c>
      <c r="B19" s="207">
        <v>91</v>
      </c>
      <c r="C19" s="341">
        <v>37</v>
      </c>
      <c r="D19" s="341">
        <v>93</v>
      </c>
      <c r="E19" s="341">
        <v>31</v>
      </c>
      <c r="F19" s="342">
        <f>Vero_Monthly_Data!$J$168*0.001</f>
        <v>151.7077911099216</v>
      </c>
      <c r="G19" s="342">
        <f>Vero_Monthly_Data!$J$162*0.001</f>
        <v>172</v>
      </c>
      <c r="H19" s="343">
        <f t="shared" si="2"/>
        <v>92</v>
      </c>
      <c r="I19" s="343">
        <f t="shared" si="3"/>
        <v>34</v>
      </c>
      <c r="J19" s="341">
        <v>13.291666666666666</v>
      </c>
      <c r="K19" s="341">
        <v>21.291666666666668</v>
      </c>
      <c r="L19" s="343">
        <f t="shared" si="0"/>
        <v>17.291666666666668</v>
      </c>
      <c r="M19" s="341">
        <v>18.375</v>
      </c>
      <c r="N19" s="341">
        <v>24.916666666666668</v>
      </c>
      <c r="O19" s="343">
        <f t="shared" si="1"/>
        <v>21.645833333333336</v>
      </c>
      <c r="Q19" s="94">
        <f>GI_Data_Monthly!$I$328</f>
        <v>7994.6045571278983</v>
      </c>
      <c r="R19" s="198">
        <f>+Annual_Data!AB41</f>
        <v>40.872736082463632</v>
      </c>
      <c r="S19" s="15">
        <v>33567.75</v>
      </c>
      <c r="T19" s="15"/>
    </row>
    <row r="20" spans="1:20" x14ac:dyDescent="0.25">
      <c r="A20" s="45">
        <v>2007</v>
      </c>
      <c r="B20" s="207">
        <v>92</v>
      </c>
      <c r="C20" s="341">
        <v>42</v>
      </c>
      <c r="D20" s="341">
        <v>94</v>
      </c>
      <c r="E20" s="341">
        <v>36</v>
      </c>
      <c r="F20" s="342">
        <f>Vero_Monthly_Data!$J$180*0.001</f>
        <v>158.72436217895307</v>
      </c>
      <c r="G20" s="342">
        <f>Vero_Monthly_Data!$J$174*0.001</f>
        <v>151.77583413890605</v>
      </c>
      <c r="H20" s="343">
        <f t="shared" si="2"/>
        <v>93</v>
      </c>
      <c r="I20" s="343">
        <f t="shared" si="3"/>
        <v>39</v>
      </c>
      <c r="J20" s="341">
        <v>11.333333333333334</v>
      </c>
      <c r="K20" s="341">
        <v>18.708333333333332</v>
      </c>
      <c r="L20" s="343">
        <f t="shared" si="0"/>
        <v>15.020833333333332</v>
      </c>
      <c r="M20" s="341">
        <v>12.833333333333334</v>
      </c>
      <c r="N20" s="341">
        <v>17.791666666666668</v>
      </c>
      <c r="O20" s="343">
        <f t="shared" si="1"/>
        <v>15.3125</v>
      </c>
      <c r="Q20" s="94">
        <f>GI_Data_Monthly!$I$340</f>
        <v>7987.4737552447905</v>
      </c>
      <c r="R20" s="198">
        <f>+Annual_Data!AB42</f>
        <v>40.929718224604194</v>
      </c>
      <c r="S20" s="15">
        <v>33948.333333333336</v>
      </c>
      <c r="T20" s="15"/>
    </row>
    <row r="21" spans="1:20" x14ac:dyDescent="0.25">
      <c r="A21" s="45">
        <v>2008</v>
      </c>
      <c r="B21" s="207">
        <v>91</v>
      </c>
      <c r="C21" s="341">
        <v>35</v>
      </c>
      <c r="D21" s="341">
        <v>95</v>
      </c>
      <c r="E21" s="341">
        <v>32</v>
      </c>
      <c r="F21" s="342">
        <f>Vero_Monthly_Data!$J$192*0.001</f>
        <v>155</v>
      </c>
      <c r="G21" s="342">
        <f>Vero_Monthly_Data!$J$185*0.001</f>
        <v>168</v>
      </c>
      <c r="H21" s="343">
        <f t="shared" si="2"/>
        <v>93</v>
      </c>
      <c r="I21" s="343">
        <f t="shared" si="3"/>
        <v>33.5</v>
      </c>
      <c r="J21" s="341">
        <v>16.875</v>
      </c>
      <c r="K21" s="341">
        <v>23.375</v>
      </c>
      <c r="L21" s="343">
        <f t="shared" si="0"/>
        <v>20.125</v>
      </c>
      <c r="M21" s="341">
        <v>16.875</v>
      </c>
      <c r="N21" s="341">
        <v>25.125</v>
      </c>
      <c r="O21" s="343">
        <f t="shared" si="1"/>
        <v>21</v>
      </c>
      <c r="Q21" s="94">
        <f>GI_Data_Monthly!$I$352</f>
        <v>7672.9086800583718</v>
      </c>
      <c r="R21" s="198">
        <f>+Annual_Data!AB43</f>
        <v>39.494835443679314</v>
      </c>
      <c r="S21" s="15">
        <v>33893</v>
      </c>
      <c r="T21" s="15"/>
    </row>
    <row r="22" spans="1:20" x14ac:dyDescent="0.25">
      <c r="A22" s="46">
        <v>2009</v>
      </c>
      <c r="B22" s="207">
        <v>96</v>
      </c>
      <c r="C22" s="341">
        <v>33</v>
      </c>
      <c r="D22" s="341">
        <v>96</v>
      </c>
      <c r="E22" s="341">
        <v>29</v>
      </c>
      <c r="F22" s="342">
        <f>Vero_Monthly_Data!$J$202*0.001</f>
        <v>163</v>
      </c>
      <c r="G22" s="342">
        <f>Vero_Monthly_Data!$J$198*0.001</f>
        <v>162</v>
      </c>
      <c r="H22" s="343">
        <f t="shared" si="2"/>
        <v>96</v>
      </c>
      <c r="I22" s="343">
        <f t="shared" si="3"/>
        <v>31</v>
      </c>
      <c r="J22" s="341">
        <v>20.791666666666668</v>
      </c>
      <c r="K22" s="341">
        <v>28.791666666666668</v>
      </c>
      <c r="L22" s="343">
        <f t="shared" si="0"/>
        <v>24.791666666666668</v>
      </c>
      <c r="M22" s="341">
        <v>12.625</v>
      </c>
      <c r="N22" s="341">
        <v>23.208333333333332</v>
      </c>
      <c r="O22" s="343">
        <f t="shared" si="1"/>
        <v>17.916666666666664</v>
      </c>
      <c r="Q22" s="94">
        <f>GI_Data_Monthly!$I$364</f>
        <v>7208.0707132380003</v>
      </c>
      <c r="R22" s="198">
        <f>+Annual_Data!AB44</f>
        <v>37.205261528431066</v>
      </c>
      <c r="S22" s="15">
        <v>33782.666666666664</v>
      </c>
      <c r="T22" s="15"/>
    </row>
    <row r="23" spans="1:20" x14ac:dyDescent="0.25">
      <c r="A23" s="46">
        <v>2010</v>
      </c>
      <c r="B23" s="207">
        <v>93</v>
      </c>
      <c r="C23" s="341">
        <v>33</v>
      </c>
      <c r="D23" s="341">
        <v>93</v>
      </c>
      <c r="E23" s="341">
        <v>30</v>
      </c>
      <c r="F23" s="342">
        <f>Vero_Monthly_Data!$J$216*0.001</f>
        <v>154.1642992437036</v>
      </c>
      <c r="G23" s="342">
        <f>Vero_Monthly_Data!$J$209*0.001</f>
        <v>196.14648075872014</v>
      </c>
      <c r="H23" s="343">
        <f t="shared" si="2"/>
        <v>93</v>
      </c>
      <c r="I23" s="343">
        <f t="shared" si="3"/>
        <v>31.5</v>
      </c>
      <c r="J23" s="341">
        <v>19.541666666666668</v>
      </c>
      <c r="K23" s="341">
        <v>27.166666666666668</v>
      </c>
      <c r="L23" s="343">
        <f t="shared" si="0"/>
        <v>23.354166666666668</v>
      </c>
      <c r="M23" s="341">
        <v>26.833333333333332</v>
      </c>
      <c r="N23" s="341">
        <v>30.958333333333332</v>
      </c>
      <c r="O23" s="343">
        <f t="shared" si="1"/>
        <v>28.895833333333332</v>
      </c>
      <c r="Q23" s="94">
        <f>GI_Data_Monthly!$I$376</f>
        <v>7179.2151093857692</v>
      </c>
      <c r="R23" s="198">
        <f>+Annual_Data!AB45</f>
        <v>37.897123125184201</v>
      </c>
      <c r="S23" s="15">
        <v>33842.5</v>
      </c>
      <c r="T23" s="15"/>
    </row>
    <row r="24" spans="1:20" x14ac:dyDescent="0.25">
      <c r="A24" s="45">
        <v>2011</v>
      </c>
      <c r="B24" s="207">
        <v>93</v>
      </c>
      <c r="C24" s="341">
        <v>36</v>
      </c>
      <c r="D24" s="358">
        <v>92</v>
      </c>
      <c r="E24" s="358">
        <v>27</v>
      </c>
      <c r="F24" s="342">
        <f>Vero_Monthly_Data!$J$228*0.001</f>
        <v>151.32643116563031</v>
      </c>
      <c r="G24" s="342">
        <f>Vero_Monthly_Data!$J$220*0.001</f>
        <v>176.12368606243803</v>
      </c>
      <c r="H24" s="343">
        <f t="shared" si="2"/>
        <v>92.5</v>
      </c>
      <c r="I24" s="343">
        <f t="shared" si="3"/>
        <v>31.5</v>
      </c>
      <c r="J24" s="341">
        <v>18.166666666666668</v>
      </c>
      <c r="K24" s="341">
        <v>26.708333333333332</v>
      </c>
      <c r="L24" s="343">
        <f t="shared" si="0"/>
        <v>22.4375</v>
      </c>
      <c r="M24" s="341">
        <v>23.5</v>
      </c>
      <c r="N24" s="341">
        <v>30.375</v>
      </c>
      <c r="O24" s="343">
        <f t="shared" si="1"/>
        <v>26.9375</v>
      </c>
      <c r="Q24" s="94">
        <f>GI_Data_Monthly!$I$388</f>
        <v>7261.8932694715877</v>
      </c>
      <c r="R24" s="198">
        <f>+Annual_Data!AB46</f>
        <v>38.259368261310236</v>
      </c>
      <c r="S24" s="218">
        <v>33598</v>
      </c>
      <c r="T24" s="15"/>
    </row>
    <row r="25" spans="1:20" x14ac:dyDescent="0.25">
      <c r="A25" s="45">
        <v>2012</v>
      </c>
      <c r="B25" s="207">
        <v>90</v>
      </c>
      <c r="C25" s="341">
        <v>39</v>
      </c>
      <c r="D25" s="358">
        <v>92</v>
      </c>
      <c r="E25" s="358">
        <v>32</v>
      </c>
      <c r="F25" s="342">
        <f>Vero_Monthly_Data!$J$240*0.001</f>
        <v>145.81192799132768</v>
      </c>
      <c r="G25" s="342">
        <f>Vero_Monthly_Data!$J$233*0.001</f>
        <v>153</v>
      </c>
      <c r="H25" s="343">
        <f t="shared" si="2"/>
        <v>91</v>
      </c>
      <c r="I25" s="343">
        <f t="shared" si="3"/>
        <v>35.5</v>
      </c>
      <c r="J25" s="341">
        <v>15.25</v>
      </c>
      <c r="K25" s="341">
        <v>24.333333333333332</v>
      </c>
      <c r="L25" s="343">
        <f t="shared" si="0"/>
        <v>19.791666666666664</v>
      </c>
      <c r="M25" s="341">
        <v>18.25</v>
      </c>
      <c r="N25" s="341">
        <v>25.291666666666668</v>
      </c>
      <c r="O25" s="343">
        <f t="shared" si="1"/>
        <v>21.770833333333336</v>
      </c>
      <c r="Q25" s="94">
        <f>GI_Data_Monthly!$I$400</f>
        <v>7410.8912026761236</v>
      </c>
      <c r="R25" s="198">
        <f>+Annual_Data!AB47</f>
        <v>38.641014496799691</v>
      </c>
      <c r="S25" s="15"/>
      <c r="T25" s="15"/>
    </row>
    <row r="26" spans="1:20" s="199" customFormat="1" ht="13.8" thickBot="1" x14ac:dyDescent="0.3">
      <c r="A26" s="339">
        <v>2013</v>
      </c>
      <c r="B26" s="209">
        <v>92</v>
      </c>
      <c r="C26" s="344">
        <v>39</v>
      </c>
      <c r="D26" s="359">
        <v>92</v>
      </c>
      <c r="E26" s="360">
        <v>32</v>
      </c>
      <c r="F26" s="345">
        <f>Vero_Monthly_Data!$J$252*0.001</f>
        <v>151</v>
      </c>
      <c r="G26" s="345">
        <f>Vero_Monthly_Data!$J$247*0.001</f>
        <v>143</v>
      </c>
      <c r="H26" s="346">
        <f t="shared" si="2"/>
        <v>92</v>
      </c>
      <c r="I26" s="347">
        <f>AVERAGE(C26,E26)</f>
        <v>35.5</v>
      </c>
      <c r="J26" s="344">
        <v>12.916666666666666</v>
      </c>
      <c r="K26" s="344">
        <v>19.75</v>
      </c>
      <c r="L26" s="346">
        <f t="shared" si="0"/>
        <v>16.333333333333332</v>
      </c>
      <c r="M26" s="344">
        <v>13.291666666666666</v>
      </c>
      <c r="N26" s="344">
        <v>23.416666666666668</v>
      </c>
      <c r="O26" s="346">
        <f t="shared" si="1"/>
        <v>18.354166666666668</v>
      </c>
      <c r="Q26" s="201">
        <f>GI_Data_Monthly!$I$412</f>
        <v>7597.6576623231113</v>
      </c>
      <c r="R26" s="350">
        <f>+Annual_Data!AB48</f>
        <v>38.89447375783498</v>
      </c>
    </row>
    <row r="27" spans="1:20" x14ac:dyDescent="0.25">
      <c r="A27" s="45">
        <v>2014</v>
      </c>
      <c r="B27" s="340">
        <f>AVERAGE(B7:B26)</f>
        <v>92.15</v>
      </c>
      <c r="C27" s="340">
        <f t="shared" ref="C27:E27" si="4">AVERAGE(C7:C26)</f>
        <v>38.549999999999997</v>
      </c>
      <c r="D27" s="340">
        <f t="shared" si="4"/>
        <v>92.674999999999997</v>
      </c>
      <c r="E27" s="340">
        <f t="shared" si="4"/>
        <v>30.7</v>
      </c>
      <c r="H27" s="340">
        <f t="shared" ref="H27:O27" si="5">AVERAGE(H7:H26)</f>
        <v>92.412499999999994</v>
      </c>
      <c r="I27" s="340">
        <f t="shared" si="5"/>
        <v>34.625</v>
      </c>
      <c r="J27" s="340">
        <f t="shared" si="5"/>
        <v>15.272916666666669</v>
      </c>
      <c r="K27" s="340">
        <f t="shared" si="5"/>
        <v>23.697916666666664</v>
      </c>
      <c r="L27" s="340">
        <f t="shared" si="5"/>
        <v>19.485416666666669</v>
      </c>
      <c r="M27" s="340">
        <f t="shared" si="5"/>
        <v>15.377083333333335</v>
      </c>
      <c r="N27" s="340">
        <f t="shared" si="5"/>
        <v>23.475000000000001</v>
      </c>
      <c r="O27" s="340">
        <f t="shared" si="5"/>
        <v>19.42604166666667</v>
      </c>
      <c r="Q27" s="133">
        <f>GI_Data_Monthly!$I$424</f>
        <v>7811.573701815465</v>
      </c>
      <c r="R27" s="133">
        <f>+Annual_Data!AB49</f>
        <v>39.450147740125495</v>
      </c>
    </row>
    <row r="28" spans="1:20" x14ac:dyDescent="0.25">
      <c r="A28" s="45">
        <v>2015</v>
      </c>
      <c r="B28" s="340">
        <f>+B27</f>
        <v>92.15</v>
      </c>
      <c r="C28" s="340">
        <f t="shared" ref="C28:E43" si="6">+C27</f>
        <v>38.549999999999997</v>
      </c>
      <c r="D28" s="340">
        <f t="shared" si="6"/>
        <v>92.674999999999997</v>
      </c>
      <c r="E28" s="340">
        <f t="shared" si="6"/>
        <v>30.7</v>
      </c>
      <c r="H28" s="340">
        <f t="shared" ref="H28:O43" si="7">+H27</f>
        <v>92.412499999999994</v>
      </c>
      <c r="I28" s="340">
        <f t="shared" si="7"/>
        <v>34.625</v>
      </c>
      <c r="J28" s="340">
        <f t="shared" si="7"/>
        <v>15.272916666666669</v>
      </c>
      <c r="K28" s="340">
        <f t="shared" si="7"/>
        <v>23.697916666666664</v>
      </c>
      <c r="L28" s="340">
        <f t="shared" si="7"/>
        <v>19.485416666666669</v>
      </c>
      <c r="M28" s="340">
        <f t="shared" si="7"/>
        <v>15.377083333333335</v>
      </c>
      <c r="N28" s="340">
        <f t="shared" si="7"/>
        <v>23.475000000000001</v>
      </c>
      <c r="O28" s="340">
        <f t="shared" si="7"/>
        <v>19.42604166666667</v>
      </c>
      <c r="Q28" s="133">
        <f>GI_Data_Monthly!$I$436</f>
        <v>8008.3159761684001</v>
      </c>
      <c r="R28" s="133">
        <f>+Annual_Data!AB50</f>
        <v>40.494403929711396</v>
      </c>
    </row>
    <row r="29" spans="1:20" x14ac:dyDescent="0.25">
      <c r="A29" s="45">
        <v>2016</v>
      </c>
      <c r="B29" s="340">
        <f t="shared" ref="B29:B53" si="8">+B28</f>
        <v>92.15</v>
      </c>
      <c r="C29" s="340">
        <f t="shared" si="6"/>
        <v>38.549999999999997</v>
      </c>
      <c r="D29" s="340">
        <f t="shared" si="6"/>
        <v>92.674999999999997</v>
      </c>
      <c r="E29" s="340">
        <f t="shared" si="6"/>
        <v>30.7</v>
      </c>
      <c r="F29" s="349"/>
      <c r="H29" s="340">
        <f t="shared" si="7"/>
        <v>92.412499999999994</v>
      </c>
      <c r="I29" s="340">
        <f t="shared" si="7"/>
        <v>34.625</v>
      </c>
      <c r="J29" s="340">
        <f t="shared" si="7"/>
        <v>15.272916666666669</v>
      </c>
      <c r="K29" s="340">
        <f t="shared" si="7"/>
        <v>23.697916666666664</v>
      </c>
      <c r="L29" s="340">
        <f t="shared" si="7"/>
        <v>19.485416666666669</v>
      </c>
      <c r="M29" s="340">
        <f t="shared" si="7"/>
        <v>15.377083333333335</v>
      </c>
      <c r="N29" s="340">
        <f t="shared" si="7"/>
        <v>23.475000000000001</v>
      </c>
      <c r="O29" s="340">
        <f t="shared" si="7"/>
        <v>19.42604166666667</v>
      </c>
      <c r="Q29" s="133">
        <f>GI_Data_Monthly!$I$448</f>
        <v>8203.78145335115</v>
      </c>
      <c r="R29" s="133">
        <f>+Annual_Data!AB51</f>
        <v>41.882288973284687</v>
      </c>
    </row>
    <row r="30" spans="1:20" x14ac:dyDescent="0.25">
      <c r="A30" s="45">
        <v>2017</v>
      </c>
      <c r="B30" s="340">
        <f t="shared" si="8"/>
        <v>92.15</v>
      </c>
      <c r="C30" s="340">
        <f t="shared" si="6"/>
        <v>38.549999999999997</v>
      </c>
      <c r="D30" s="340">
        <f t="shared" si="6"/>
        <v>92.674999999999997</v>
      </c>
      <c r="E30" s="340">
        <f t="shared" si="6"/>
        <v>30.7</v>
      </c>
      <c r="F30" s="349"/>
      <c r="H30" s="340">
        <f t="shared" si="7"/>
        <v>92.412499999999994</v>
      </c>
      <c r="I30" s="340">
        <f t="shared" si="7"/>
        <v>34.625</v>
      </c>
      <c r="J30" s="340">
        <f t="shared" si="7"/>
        <v>15.272916666666669</v>
      </c>
      <c r="K30" s="340">
        <f t="shared" si="7"/>
        <v>23.697916666666664</v>
      </c>
      <c r="L30" s="340">
        <f t="shared" si="7"/>
        <v>19.485416666666669</v>
      </c>
      <c r="M30" s="340">
        <f t="shared" si="7"/>
        <v>15.377083333333335</v>
      </c>
      <c r="N30" s="340">
        <f t="shared" si="7"/>
        <v>23.475000000000001</v>
      </c>
      <c r="O30" s="340">
        <f t="shared" si="7"/>
        <v>19.42604166666667</v>
      </c>
      <c r="Q30" s="133">
        <f>GI_Data_Monthly!$I$460</f>
        <v>8373.7346302995338</v>
      </c>
      <c r="R30" s="133">
        <f>+Annual_Data!AB52</f>
        <v>43.3898824169056</v>
      </c>
    </row>
    <row r="31" spans="1:20" x14ac:dyDescent="0.25">
      <c r="A31" s="45">
        <v>2018</v>
      </c>
      <c r="B31" s="340">
        <f t="shared" si="8"/>
        <v>92.15</v>
      </c>
      <c r="C31" s="340">
        <f t="shared" si="6"/>
        <v>38.549999999999997</v>
      </c>
      <c r="D31" s="340">
        <f t="shared" si="6"/>
        <v>92.674999999999997</v>
      </c>
      <c r="E31" s="340">
        <f t="shared" si="6"/>
        <v>30.7</v>
      </c>
      <c r="F31" s="349"/>
      <c r="H31" s="340">
        <f t="shared" si="7"/>
        <v>92.412499999999994</v>
      </c>
      <c r="I31" s="340">
        <f t="shared" si="7"/>
        <v>34.625</v>
      </c>
      <c r="J31" s="340">
        <f t="shared" si="7"/>
        <v>15.272916666666669</v>
      </c>
      <c r="K31" s="340">
        <f t="shared" si="7"/>
        <v>23.697916666666664</v>
      </c>
      <c r="L31" s="340">
        <f t="shared" si="7"/>
        <v>19.485416666666669</v>
      </c>
      <c r="M31" s="340">
        <f t="shared" si="7"/>
        <v>15.377083333333335</v>
      </c>
      <c r="N31" s="340">
        <f t="shared" si="7"/>
        <v>23.475000000000001</v>
      </c>
      <c r="O31" s="340">
        <f t="shared" si="7"/>
        <v>19.42604166666667</v>
      </c>
      <c r="Q31" s="133">
        <f>GI_Data_Monthly!$I$472</f>
        <v>8499.3414967295921</v>
      </c>
      <c r="R31" s="133">
        <f>+Annual_Data!AB53</f>
        <v>44.581473700535753</v>
      </c>
    </row>
    <row r="32" spans="1:20" x14ac:dyDescent="0.25">
      <c r="A32" s="45">
        <v>2019</v>
      </c>
      <c r="B32" s="340">
        <f t="shared" si="8"/>
        <v>92.15</v>
      </c>
      <c r="C32" s="340">
        <f t="shared" si="6"/>
        <v>38.549999999999997</v>
      </c>
      <c r="D32" s="340">
        <f t="shared" si="6"/>
        <v>92.674999999999997</v>
      </c>
      <c r="E32" s="340">
        <f t="shared" si="6"/>
        <v>30.7</v>
      </c>
      <c r="F32" s="349"/>
      <c r="H32" s="340">
        <f t="shared" si="7"/>
        <v>92.412499999999994</v>
      </c>
      <c r="I32" s="340">
        <f t="shared" si="7"/>
        <v>34.625</v>
      </c>
      <c r="J32" s="340">
        <f t="shared" si="7"/>
        <v>15.272916666666669</v>
      </c>
      <c r="K32" s="340">
        <f t="shared" si="7"/>
        <v>23.697916666666664</v>
      </c>
      <c r="L32" s="340">
        <f t="shared" si="7"/>
        <v>19.485416666666669</v>
      </c>
      <c r="M32" s="340">
        <f t="shared" si="7"/>
        <v>15.377083333333335</v>
      </c>
      <c r="N32" s="340">
        <f t="shared" si="7"/>
        <v>23.475000000000001</v>
      </c>
      <c r="O32" s="340">
        <f t="shared" si="7"/>
        <v>19.42604166666667</v>
      </c>
      <c r="Q32" s="133">
        <f>GI_Data_Monthly!$I$484</f>
        <v>8600.022452882562</v>
      </c>
      <c r="R32" s="133">
        <f>+Annual_Data!AB54</f>
        <v>45.675672690455109</v>
      </c>
    </row>
    <row r="33" spans="1:18" x14ac:dyDescent="0.25">
      <c r="A33" s="45">
        <v>2020</v>
      </c>
      <c r="B33" s="340">
        <f t="shared" si="8"/>
        <v>92.15</v>
      </c>
      <c r="C33" s="340">
        <f t="shared" si="6"/>
        <v>38.549999999999997</v>
      </c>
      <c r="D33" s="340">
        <f t="shared" si="6"/>
        <v>92.674999999999997</v>
      </c>
      <c r="E33" s="340">
        <f t="shared" si="6"/>
        <v>30.7</v>
      </c>
      <c r="F33" s="349"/>
      <c r="H33" s="340">
        <f t="shared" si="7"/>
        <v>92.412499999999994</v>
      </c>
      <c r="I33" s="340">
        <f t="shared" si="7"/>
        <v>34.625</v>
      </c>
      <c r="J33" s="340">
        <f t="shared" si="7"/>
        <v>15.272916666666669</v>
      </c>
      <c r="K33" s="340">
        <f t="shared" si="7"/>
        <v>23.697916666666664</v>
      </c>
      <c r="L33" s="340">
        <f t="shared" si="7"/>
        <v>19.485416666666669</v>
      </c>
      <c r="M33" s="340">
        <f t="shared" si="7"/>
        <v>15.377083333333335</v>
      </c>
      <c r="N33" s="340">
        <f t="shared" si="7"/>
        <v>23.475000000000001</v>
      </c>
      <c r="O33" s="340">
        <f t="shared" si="7"/>
        <v>19.42604166666667</v>
      </c>
      <c r="Q33" s="133">
        <f>GI_Data_Monthly!$I$496</f>
        <v>8685.6133645952686</v>
      </c>
      <c r="R33" s="133">
        <f>+Annual_Data!AB55</f>
        <v>46.575845102688881</v>
      </c>
    </row>
    <row r="34" spans="1:18" x14ac:dyDescent="0.25">
      <c r="A34" s="45">
        <v>2021</v>
      </c>
      <c r="B34" s="340">
        <f t="shared" si="8"/>
        <v>92.15</v>
      </c>
      <c r="C34" s="340">
        <f t="shared" si="6"/>
        <v>38.549999999999997</v>
      </c>
      <c r="D34" s="340">
        <f t="shared" si="6"/>
        <v>92.674999999999997</v>
      </c>
      <c r="E34" s="340">
        <f t="shared" si="6"/>
        <v>30.7</v>
      </c>
      <c r="F34" s="349"/>
      <c r="H34" s="340">
        <f t="shared" si="7"/>
        <v>92.412499999999994</v>
      </c>
      <c r="I34" s="340">
        <f t="shared" si="7"/>
        <v>34.625</v>
      </c>
      <c r="J34" s="340">
        <f t="shared" si="7"/>
        <v>15.272916666666669</v>
      </c>
      <c r="K34" s="340">
        <f t="shared" si="7"/>
        <v>23.697916666666664</v>
      </c>
      <c r="L34" s="340">
        <f t="shared" si="7"/>
        <v>19.485416666666669</v>
      </c>
      <c r="M34" s="340">
        <f t="shared" si="7"/>
        <v>15.377083333333335</v>
      </c>
      <c r="N34" s="340">
        <f t="shared" si="7"/>
        <v>23.475000000000001</v>
      </c>
      <c r="O34" s="340">
        <f t="shared" si="7"/>
        <v>19.42604166666667</v>
      </c>
      <c r="Q34" s="133">
        <f>GI_Data_Monthly!$I$508</f>
        <v>8762.2227528215735</v>
      </c>
      <c r="R34" s="133">
        <f>+Annual_Data!AB56</f>
        <v>47.376972862724649</v>
      </c>
    </row>
    <row r="35" spans="1:18" x14ac:dyDescent="0.25">
      <c r="A35" s="45">
        <v>2022</v>
      </c>
      <c r="B35" s="340">
        <f t="shared" si="8"/>
        <v>92.15</v>
      </c>
      <c r="C35" s="340">
        <f t="shared" si="6"/>
        <v>38.549999999999997</v>
      </c>
      <c r="D35" s="340">
        <f t="shared" si="6"/>
        <v>92.674999999999997</v>
      </c>
      <c r="E35" s="340">
        <f t="shared" si="6"/>
        <v>30.7</v>
      </c>
      <c r="F35" s="349"/>
      <c r="H35" s="340">
        <f t="shared" si="7"/>
        <v>92.412499999999994</v>
      </c>
      <c r="I35" s="340">
        <f t="shared" si="7"/>
        <v>34.625</v>
      </c>
      <c r="J35" s="340">
        <f t="shared" si="7"/>
        <v>15.272916666666669</v>
      </c>
      <c r="K35" s="340">
        <f t="shared" si="7"/>
        <v>23.697916666666664</v>
      </c>
      <c r="L35" s="340">
        <f t="shared" si="7"/>
        <v>19.485416666666669</v>
      </c>
      <c r="M35" s="340">
        <f t="shared" si="7"/>
        <v>15.377083333333335</v>
      </c>
      <c r="N35" s="340">
        <f t="shared" si="7"/>
        <v>23.475000000000001</v>
      </c>
      <c r="O35" s="340">
        <f t="shared" si="7"/>
        <v>19.42604166666667</v>
      </c>
      <c r="Q35" s="133">
        <f>GI_Data_Monthly!$I$520</f>
        <v>8852.9337876526097</v>
      </c>
      <c r="R35" s="133">
        <f>+Annual_Data!AB57</f>
        <v>48.202672688920096</v>
      </c>
    </row>
    <row r="36" spans="1:18" x14ac:dyDescent="0.25">
      <c r="A36" s="45">
        <v>2023</v>
      </c>
      <c r="B36" s="340">
        <f t="shared" si="8"/>
        <v>92.15</v>
      </c>
      <c r="C36" s="340">
        <f t="shared" si="6"/>
        <v>38.549999999999997</v>
      </c>
      <c r="D36" s="340">
        <f t="shared" si="6"/>
        <v>92.674999999999997</v>
      </c>
      <c r="E36" s="340">
        <f t="shared" si="6"/>
        <v>30.7</v>
      </c>
      <c r="F36" s="349"/>
      <c r="H36" s="340">
        <f t="shared" si="7"/>
        <v>92.412499999999994</v>
      </c>
      <c r="I36" s="340">
        <f t="shared" si="7"/>
        <v>34.625</v>
      </c>
      <c r="J36" s="340">
        <f t="shared" si="7"/>
        <v>15.272916666666669</v>
      </c>
      <c r="K36" s="340">
        <f t="shared" si="7"/>
        <v>23.697916666666664</v>
      </c>
      <c r="L36" s="340">
        <f t="shared" si="7"/>
        <v>19.485416666666669</v>
      </c>
      <c r="M36" s="340">
        <f t="shared" si="7"/>
        <v>15.377083333333335</v>
      </c>
      <c r="N36" s="340">
        <f t="shared" si="7"/>
        <v>23.475000000000001</v>
      </c>
      <c r="O36" s="340">
        <f t="shared" si="7"/>
        <v>19.42604166666667</v>
      </c>
      <c r="Q36" s="133">
        <f>GI_Data_Monthly!$I$532</f>
        <v>8933.7262416557442</v>
      </c>
      <c r="R36" s="133">
        <f>+Annual_Data!AB58</f>
        <v>49.094713844491999</v>
      </c>
    </row>
    <row r="37" spans="1:18" x14ac:dyDescent="0.25">
      <c r="A37" s="45">
        <v>2024</v>
      </c>
      <c r="B37" s="340">
        <f t="shared" si="8"/>
        <v>92.15</v>
      </c>
      <c r="C37" s="340">
        <f t="shared" si="6"/>
        <v>38.549999999999997</v>
      </c>
      <c r="D37" s="340">
        <f t="shared" si="6"/>
        <v>92.674999999999997</v>
      </c>
      <c r="E37" s="340">
        <f t="shared" si="6"/>
        <v>30.7</v>
      </c>
      <c r="F37" s="349"/>
      <c r="H37" s="340">
        <f t="shared" si="7"/>
        <v>92.412499999999994</v>
      </c>
      <c r="I37" s="340">
        <f t="shared" si="7"/>
        <v>34.625</v>
      </c>
      <c r="J37" s="340">
        <f t="shared" si="7"/>
        <v>15.272916666666669</v>
      </c>
      <c r="K37" s="340">
        <f t="shared" si="7"/>
        <v>23.697916666666664</v>
      </c>
      <c r="L37" s="340">
        <f t="shared" si="7"/>
        <v>19.485416666666669</v>
      </c>
      <c r="M37" s="340">
        <f t="shared" si="7"/>
        <v>15.377083333333335</v>
      </c>
      <c r="N37" s="340">
        <f t="shared" si="7"/>
        <v>23.475000000000001</v>
      </c>
      <c r="O37" s="340">
        <f t="shared" si="7"/>
        <v>19.42604166666667</v>
      </c>
      <c r="Q37" s="133">
        <f>GI_Data_Monthly!$I$544</f>
        <v>8987.7252850012192</v>
      </c>
      <c r="R37" s="133">
        <f>+Annual_Data!AB59</f>
        <v>49.937548512671292</v>
      </c>
    </row>
    <row r="38" spans="1:18" x14ac:dyDescent="0.25">
      <c r="A38" s="45">
        <v>2025</v>
      </c>
      <c r="B38" s="340">
        <f t="shared" si="8"/>
        <v>92.15</v>
      </c>
      <c r="C38" s="340">
        <f t="shared" si="6"/>
        <v>38.549999999999997</v>
      </c>
      <c r="D38" s="340">
        <f t="shared" si="6"/>
        <v>92.674999999999997</v>
      </c>
      <c r="E38" s="340">
        <f t="shared" si="6"/>
        <v>30.7</v>
      </c>
      <c r="H38" s="340">
        <f t="shared" si="7"/>
        <v>92.412499999999994</v>
      </c>
      <c r="I38" s="340">
        <f t="shared" si="7"/>
        <v>34.625</v>
      </c>
      <c r="J38" s="340">
        <f t="shared" si="7"/>
        <v>15.272916666666669</v>
      </c>
      <c r="K38" s="340">
        <f t="shared" si="7"/>
        <v>23.697916666666664</v>
      </c>
      <c r="L38" s="340">
        <f t="shared" si="7"/>
        <v>19.485416666666669</v>
      </c>
      <c r="M38" s="340">
        <f t="shared" si="7"/>
        <v>15.377083333333335</v>
      </c>
      <c r="N38" s="340">
        <f t="shared" si="7"/>
        <v>23.475000000000001</v>
      </c>
      <c r="O38" s="340">
        <f t="shared" si="7"/>
        <v>19.42604166666667</v>
      </c>
      <c r="Q38" s="133">
        <f>GI_Data_Monthly!$I$556</f>
        <v>9052.6678091450558</v>
      </c>
      <c r="R38" s="133">
        <f>+Annual_Data!AB60</f>
        <v>50.782769861293779</v>
      </c>
    </row>
    <row r="39" spans="1:18" x14ac:dyDescent="0.25">
      <c r="A39" s="45">
        <v>2026</v>
      </c>
      <c r="B39" s="340">
        <f t="shared" si="8"/>
        <v>92.15</v>
      </c>
      <c r="C39" s="340">
        <f t="shared" si="6"/>
        <v>38.549999999999997</v>
      </c>
      <c r="D39" s="340">
        <f t="shared" si="6"/>
        <v>92.674999999999997</v>
      </c>
      <c r="E39" s="340">
        <f t="shared" si="6"/>
        <v>30.7</v>
      </c>
      <c r="H39" s="340">
        <f t="shared" si="7"/>
        <v>92.412499999999994</v>
      </c>
      <c r="I39" s="340">
        <f t="shared" si="7"/>
        <v>34.625</v>
      </c>
      <c r="J39" s="340">
        <f t="shared" si="7"/>
        <v>15.272916666666669</v>
      </c>
      <c r="K39" s="340">
        <f t="shared" si="7"/>
        <v>23.697916666666664</v>
      </c>
      <c r="L39" s="340">
        <f t="shared" si="7"/>
        <v>19.485416666666669</v>
      </c>
      <c r="M39" s="340">
        <f t="shared" si="7"/>
        <v>15.377083333333335</v>
      </c>
      <c r="N39" s="340">
        <f t="shared" si="7"/>
        <v>23.475000000000001</v>
      </c>
      <c r="O39" s="340">
        <f t="shared" si="7"/>
        <v>19.42604166666667</v>
      </c>
      <c r="Q39" s="133">
        <f>GI_Data_Monthly!$I$568</f>
        <v>9139.225296432016</v>
      </c>
      <c r="R39" s="133">
        <f>+Annual_Data!AB61</f>
        <v>51.67971372676535</v>
      </c>
    </row>
    <row r="40" spans="1:18" x14ac:dyDescent="0.25">
      <c r="A40" s="45">
        <v>2027</v>
      </c>
      <c r="B40" s="340">
        <f t="shared" si="8"/>
        <v>92.15</v>
      </c>
      <c r="C40" s="340">
        <f t="shared" si="6"/>
        <v>38.549999999999997</v>
      </c>
      <c r="D40" s="340">
        <f t="shared" si="6"/>
        <v>92.674999999999997</v>
      </c>
      <c r="E40" s="340">
        <f t="shared" si="6"/>
        <v>30.7</v>
      </c>
      <c r="H40" s="340">
        <f t="shared" si="7"/>
        <v>92.412499999999994</v>
      </c>
      <c r="I40" s="340">
        <f t="shared" si="7"/>
        <v>34.625</v>
      </c>
      <c r="J40" s="340">
        <f t="shared" si="7"/>
        <v>15.272916666666669</v>
      </c>
      <c r="K40" s="340">
        <f t="shared" si="7"/>
        <v>23.697916666666664</v>
      </c>
      <c r="L40" s="340">
        <f t="shared" si="7"/>
        <v>19.485416666666669</v>
      </c>
      <c r="M40" s="340">
        <f t="shared" si="7"/>
        <v>15.377083333333335</v>
      </c>
      <c r="N40" s="340">
        <f t="shared" si="7"/>
        <v>23.475000000000001</v>
      </c>
      <c r="O40" s="340">
        <f t="shared" si="7"/>
        <v>19.42604166666667</v>
      </c>
      <c r="Q40" s="133">
        <f>GI_Data_Monthly!$I$580</f>
        <v>9234.6265405406775</v>
      </c>
      <c r="R40" s="133">
        <f>+Annual_Data!AB62</f>
        <v>52.588184950345145</v>
      </c>
    </row>
    <row r="41" spans="1:18" x14ac:dyDescent="0.25">
      <c r="A41" s="45">
        <v>2028</v>
      </c>
      <c r="B41" s="340">
        <f t="shared" si="8"/>
        <v>92.15</v>
      </c>
      <c r="C41" s="340">
        <f t="shared" si="6"/>
        <v>38.549999999999997</v>
      </c>
      <c r="D41" s="340">
        <f t="shared" si="6"/>
        <v>92.674999999999997</v>
      </c>
      <c r="E41" s="340">
        <f t="shared" si="6"/>
        <v>30.7</v>
      </c>
      <c r="H41" s="340">
        <f t="shared" si="7"/>
        <v>92.412499999999994</v>
      </c>
      <c r="I41" s="340">
        <f t="shared" si="7"/>
        <v>34.625</v>
      </c>
      <c r="J41" s="340">
        <f t="shared" si="7"/>
        <v>15.272916666666669</v>
      </c>
      <c r="K41" s="340">
        <f t="shared" si="7"/>
        <v>23.697916666666664</v>
      </c>
      <c r="L41" s="340">
        <f t="shared" si="7"/>
        <v>19.485416666666669</v>
      </c>
      <c r="M41" s="340">
        <f t="shared" si="7"/>
        <v>15.377083333333335</v>
      </c>
      <c r="N41" s="340">
        <f t="shared" si="7"/>
        <v>23.475000000000001</v>
      </c>
      <c r="O41" s="340">
        <f t="shared" si="7"/>
        <v>19.42604166666667</v>
      </c>
      <c r="Q41" s="133">
        <f>GI_Data_Monthly!$I$592</f>
        <v>9343.0462864643014</v>
      </c>
      <c r="R41" s="133">
        <f>+Annual_Data!AB63</f>
        <v>53.429083619491315</v>
      </c>
    </row>
    <row r="42" spans="1:18" x14ac:dyDescent="0.25">
      <c r="A42" s="45">
        <v>2029</v>
      </c>
      <c r="B42" s="340">
        <f t="shared" si="8"/>
        <v>92.15</v>
      </c>
      <c r="C42" s="340">
        <f t="shared" si="6"/>
        <v>38.549999999999997</v>
      </c>
      <c r="D42" s="340">
        <f t="shared" si="6"/>
        <v>92.674999999999997</v>
      </c>
      <c r="E42" s="340">
        <f t="shared" si="6"/>
        <v>30.7</v>
      </c>
      <c r="H42" s="340">
        <f t="shared" si="7"/>
        <v>92.412499999999994</v>
      </c>
      <c r="I42" s="340">
        <f t="shared" si="7"/>
        <v>34.625</v>
      </c>
      <c r="J42" s="340">
        <f t="shared" si="7"/>
        <v>15.272916666666669</v>
      </c>
      <c r="K42" s="340">
        <f t="shared" si="7"/>
        <v>23.697916666666664</v>
      </c>
      <c r="L42" s="340">
        <f t="shared" si="7"/>
        <v>19.485416666666669</v>
      </c>
      <c r="M42" s="340">
        <f t="shared" si="7"/>
        <v>15.377083333333335</v>
      </c>
      <c r="N42" s="340">
        <f t="shared" si="7"/>
        <v>23.475000000000001</v>
      </c>
      <c r="O42" s="340">
        <f t="shared" si="7"/>
        <v>19.42604166666667</v>
      </c>
      <c r="Q42" s="133">
        <f>GI_Data_Monthly!$I$604</f>
        <v>9455.5855238038021</v>
      </c>
      <c r="R42" s="133">
        <f>+Annual_Data!AB64</f>
        <v>54.247804190746869</v>
      </c>
    </row>
    <row r="43" spans="1:18" x14ac:dyDescent="0.25">
      <c r="A43" s="45">
        <v>2030</v>
      </c>
      <c r="B43" s="340">
        <f t="shared" si="8"/>
        <v>92.15</v>
      </c>
      <c r="C43" s="340">
        <f t="shared" si="6"/>
        <v>38.549999999999997</v>
      </c>
      <c r="D43" s="340">
        <f t="shared" si="6"/>
        <v>92.674999999999997</v>
      </c>
      <c r="E43" s="340">
        <f t="shared" si="6"/>
        <v>30.7</v>
      </c>
      <c r="H43" s="340">
        <f t="shared" si="7"/>
        <v>92.412499999999994</v>
      </c>
      <c r="I43" s="340">
        <f t="shared" si="7"/>
        <v>34.625</v>
      </c>
      <c r="J43" s="340">
        <f t="shared" si="7"/>
        <v>15.272916666666669</v>
      </c>
      <c r="K43" s="340">
        <f t="shared" si="7"/>
        <v>23.697916666666664</v>
      </c>
      <c r="L43" s="340">
        <f t="shared" si="7"/>
        <v>19.485416666666669</v>
      </c>
      <c r="M43" s="340">
        <f t="shared" si="7"/>
        <v>15.377083333333335</v>
      </c>
      <c r="N43" s="340">
        <f t="shared" si="7"/>
        <v>23.475000000000001</v>
      </c>
      <c r="O43" s="340">
        <f t="shared" si="7"/>
        <v>19.42604166666667</v>
      </c>
      <c r="Q43" s="133">
        <f>GI_Data_Monthly!$I$616</f>
        <v>9574.2779622981598</v>
      </c>
      <c r="R43" s="133">
        <f>+Annual_Data!AB65</f>
        <v>55.075297574301338</v>
      </c>
    </row>
    <row r="44" spans="1:18" x14ac:dyDescent="0.25">
      <c r="A44" s="45">
        <v>2031</v>
      </c>
      <c r="B44" s="340">
        <f t="shared" si="8"/>
        <v>92.15</v>
      </c>
      <c r="C44" s="340">
        <f t="shared" ref="C44:C53" si="9">+C43</f>
        <v>38.549999999999997</v>
      </c>
      <c r="D44" s="340">
        <f t="shared" ref="D44:D53" si="10">+D43</f>
        <v>92.674999999999997</v>
      </c>
      <c r="E44" s="340">
        <f t="shared" ref="E44:E53" si="11">+E43</f>
        <v>30.7</v>
      </c>
      <c r="H44" s="340">
        <f t="shared" ref="H44:H53" si="12">+H43</f>
        <v>92.412499999999994</v>
      </c>
      <c r="I44" s="340">
        <f t="shared" ref="I44:I53" si="13">+I43</f>
        <v>34.625</v>
      </c>
      <c r="J44" s="340">
        <f t="shared" ref="J44:J53" si="14">+J43</f>
        <v>15.272916666666669</v>
      </c>
      <c r="K44" s="340">
        <f t="shared" ref="K44:K53" si="15">+K43</f>
        <v>23.697916666666664</v>
      </c>
      <c r="L44" s="340">
        <f t="shared" ref="L44:L53" si="16">+L43</f>
        <v>19.485416666666669</v>
      </c>
      <c r="M44" s="340">
        <f t="shared" ref="M44:M53" si="17">+M43</f>
        <v>15.377083333333335</v>
      </c>
      <c r="N44" s="340">
        <f t="shared" ref="N44:N53" si="18">+N43</f>
        <v>23.475000000000001</v>
      </c>
      <c r="O44" s="340">
        <f t="shared" ref="O44:O53" si="19">+O43</f>
        <v>19.42604166666667</v>
      </c>
      <c r="Q44" s="133">
        <f>GI_Data_Monthly!$I$628</f>
        <v>9704.8168019887289</v>
      </c>
      <c r="R44" s="133">
        <f>+Annual_Data!AB66</f>
        <v>55.954312477598876</v>
      </c>
    </row>
    <row r="45" spans="1:18" x14ac:dyDescent="0.25">
      <c r="A45" s="45">
        <v>2032</v>
      </c>
      <c r="B45" s="340">
        <f t="shared" si="8"/>
        <v>92.15</v>
      </c>
      <c r="C45" s="340">
        <f t="shared" si="9"/>
        <v>38.549999999999997</v>
      </c>
      <c r="D45" s="340">
        <f t="shared" si="10"/>
        <v>92.674999999999997</v>
      </c>
      <c r="E45" s="340">
        <f t="shared" si="11"/>
        <v>30.7</v>
      </c>
      <c r="H45" s="340">
        <f t="shared" si="12"/>
        <v>92.412499999999994</v>
      </c>
      <c r="I45" s="340">
        <f t="shared" si="13"/>
        <v>34.625</v>
      </c>
      <c r="J45" s="340">
        <f t="shared" si="14"/>
        <v>15.272916666666669</v>
      </c>
      <c r="K45" s="340">
        <f t="shared" si="15"/>
        <v>23.697916666666664</v>
      </c>
      <c r="L45" s="340">
        <f t="shared" si="16"/>
        <v>19.485416666666669</v>
      </c>
      <c r="M45" s="340">
        <f t="shared" si="17"/>
        <v>15.377083333333335</v>
      </c>
      <c r="N45" s="340">
        <f t="shared" si="18"/>
        <v>23.475000000000001</v>
      </c>
      <c r="O45" s="340">
        <f t="shared" si="19"/>
        <v>19.42604166666667</v>
      </c>
      <c r="Q45" s="133">
        <f>GI_Data_Monthly!$I$640</f>
        <v>9856.7416470776352</v>
      </c>
      <c r="R45" s="133">
        <f>+Annual_Data!AB67</f>
        <v>56.908047962148608</v>
      </c>
    </row>
    <row r="46" spans="1:18" x14ac:dyDescent="0.25">
      <c r="A46" s="45">
        <v>2033</v>
      </c>
      <c r="B46" s="340">
        <f t="shared" si="8"/>
        <v>92.15</v>
      </c>
      <c r="C46" s="340">
        <f t="shared" si="9"/>
        <v>38.549999999999997</v>
      </c>
      <c r="D46" s="340">
        <f t="shared" si="10"/>
        <v>92.674999999999997</v>
      </c>
      <c r="E46" s="340">
        <f t="shared" si="11"/>
        <v>30.7</v>
      </c>
      <c r="H46" s="340">
        <f t="shared" si="12"/>
        <v>92.412499999999994</v>
      </c>
      <c r="I46" s="340">
        <f t="shared" si="13"/>
        <v>34.625</v>
      </c>
      <c r="J46" s="340">
        <f t="shared" si="14"/>
        <v>15.272916666666669</v>
      </c>
      <c r="K46" s="340">
        <f t="shared" si="15"/>
        <v>23.697916666666664</v>
      </c>
      <c r="L46" s="340">
        <f t="shared" si="16"/>
        <v>19.485416666666669</v>
      </c>
      <c r="M46" s="340">
        <f t="shared" si="17"/>
        <v>15.377083333333335</v>
      </c>
      <c r="N46" s="340">
        <f t="shared" si="18"/>
        <v>23.475000000000001</v>
      </c>
      <c r="O46" s="340">
        <f t="shared" si="19"/>
        <v>19.42604166666667</v>
      </c>
      <c r="Q46" s="133">
        <f>GI_Data_Monthly!$I$652</f>
        <v>9971.260634567303</v>
      </c>
      <c r="R46" s="133">
        <f>+Annual_Data!AB68</f>
        <v>57.810909617416307</v>
      </c>
    </row>
    <row r="47" spans="1:18" x14ac:dyDescent="0.25">
      <c r="A47" s="45">
        <v>2034</v>
      </c>
      <c r="B47" s="340">
        <f t="shared" si="8"/>
        <v>92.15</v>
      </c>
      <c r="C47" s="340">
        <f t="shared" si="9"/>
        <v>38.549999999999997</v>
      </c>
      <c r="D47" s="340">
        <f t="shared" si="10"/>
        <v>92.674999999999997</v>
      </c>
      <c r="E47" s="340">
        <f t="shared" si="11"/>
        <v>30.7</v>
      </c>
      <c r="H47" s="340">
        <f t="shared" si="12"/>
        <v>92.412499999999994</v>
      </c>
      <c r="I47" s="340">
        <f t="shared" si="13"/>
        <v>34.625</v>
      </c>
      <c r="J47" s="340">
        <f t="shared" si="14"/>
        <v>15.272916666666669</v>
      </c>
      <c r="K47" s="340">
        <f t="shared" si="15"/>
        <v>23.697916666666664</v>
      </c>
      <c r="L47" s="340">
        <f t="shared" si="16"/>
        <v>19.485416666666669</v>
      </c>
      <c r="M47" s="340">
        <f t="shared" si="17"/>
        <v>15.377083333333335</v>
      </c>
      <c r="N47" s="340">
        <f t="shared" si="18"/>
        <v>23.475000000000001</v>
      </c>
      <c r="O47" s="340">
        <f t="shared" si="19"/>
        <v>19.42604166666667</v>
      </c>
      <c r="Q47" s="133">
        <f>GI_Data_Monthly!$I$664</f>
        <v>10061.971432107417</v>
      </c>
      <c r="R47" s="133">
        <f>+Annual_Data!AB69</f>
        <v>58.689393165290021</v>
      </c>
    </row>
    <row r="48" spans="1:18" x14ac:dyDescent="0.25">
      <c r="A48" s="45">
        <v>2035</v>
      </c>
      <c r="B48" s="340">
        <f t="shared" si="8"/>
        <v>92.15</v>
      </c>
      <c r="C48" s="340">
        <f t="shared" si="9"/>
        <v>38.549999999999997</v>
      </c>
      <c r="D48" s="340">
        <f t="shared" si="10"/>
        <v>92.674999999999997</v>
      </c>
      <c r="E48" s="340">
        <f t="shared" si="11"/>
        <v>30.7</v>
      </c>
      <c r="H48" s="340">
        <f t="shared" si="12"/>
        <v>92.412499999999994</v>
      </c>
      <c r="I48" s="340">
        <f t="shared" si="13"/>
        <v>34.625</v>
      </c>
      <c r="J48" s="340">
        <f t="shared" si="14"/>
        <v>15.272916666666669</v>
      </c>
      <c r="K48" s="340">
        <f t="shared" si="15"/>
        <v>23.697916666666664</v>
      </c>
      <c r="L48" s="340">
        <f t="shared" si="16"/>
        <v>19.485416666666669</v>
      </c>
      <c r="M48" s="340">
        <f t="shared" si="17"/>
        <v>15.377083333333335</v>
      </c>
      <c r="N48" s="340">
        <f t="shared" si="18"/>
        <v>23.475000000000001</v>
      </c>
      <c r="O48" s="340">
        <f t="shared" si="19"/>
        <v>19.42604166666667</v>
      </c>
      <c r="Q48" s="133">
        <f>GI_Data_Monthly!$I$676</f>
        <v>10152.899895066466</v>
      </c>
      <c r="R48" s="133">
        <f>+Annual_Data!AB70</f>
        <v>59.579700268570519</v>
      </c>
    </row>
    <row r="49" spans="1:18" x14ac:dyDescent="0.25">
      <c r="A49" s="45">
        <v>2036</v>
      </c>
      <c r="B49" s="340">
        <f t="shared" si="8"/>
        <v>92.15</v>
      </c>
      <c r="C49" s="340">
        <f t="shared" si="9"/>
        <v>38.549999999999997</v>
      </c>
      <c r="D49" s="340">
        <f t="shared" si="10"/>
        <v>92.674999999999997</v>
      </c>
      <c r="E49" s="340">
        <f t="shared" si="11"/>
        <v>30.7</v>
      </c>
      <c r="H49" s="340">
        <f t="shared" si="12"/>
        <v>92.412499999999994</v>
      </c>
      <c r="I49" s="340">
        <f t="shared" si="13"/>
        <v>34.625</v>
      </c>
      <c r="J49" s="340">
        <f t="shared" si="14"/>
        <v>15.272916666666669</v>
      </c>
      <c r="K49" s="340">
        <f t="shared" si="15"/>
        <v>23.697916666666664</v>
      </c>
      <c r="L49" s="340">
        <f t="shared" si="16"/>
        <v>19.485416666666669</v>
      </c>
      <c r="M49" s="340">
        <f t="shared" si="17"/>
        <v>15.377083333333335</v>
      </c>
      <c r="N49" s="340">
        <f t="shared" si="18"/>
        <v>23.475000000000001</v>
      </c>
      <c r="O49" s="340">
        <f t="shared" si="19"/>
        <v>19.42604166666667</v>
      </c>
      <c r="Q49" s="133">
        <f>GI_Data_Monthly!$I$688</f>
        <v>10256.862756989967</v>
      </c>
      <c r="R49" s="133">
        <f>+Annual_Data!AB71</f>
        <v>60.499791886035858</v>
      </c>
    </row>
    <row r="50" spans="1:18" x14ac:dyDescent="0.25">
      <c r="A50" s="45">
        <v>2037</v>
      </c>
      <c r="B50" s="340">
        <f t="shared" si="8"/>
        <v>92.15</v>
      </c>
      <c r="C50" s="340">
        <f t="shared" si="9"/>
        <v>38.549999999999997</v>
      </c>
      <c r="D50" s="340">
        <f t="shared" si="10"/>
        <v>92.674999999999997</v>
      </c>
      <c r="E50" s="340">
        <f t="shared" si="11"/>
        <v>30.7</v>
      </c>
      <c r="H50" s="340">
        <f t="shared" si="12"/>
        <v>92.412499999999994</v>
      </c>
      <c r="I50" s="340">
        <f t="shared" si="13"/>
        <v>34.625</v>
      </c>
      <c r="J50" s="340">
        <f t="shared" si="14"/>
        <v>15.272916666666669</v>
      </c>
      <c r="K50" s="340">
        <f t="shared" si="15"/>
        <v>23.697916666666664</v>
      </c>
      <c r="L50" s="340">
        <f t="shared" si="16"/>
        <v>19.485416666666669</v>
      </c>
      <c r="M50" s="340">
        <f t="shared" si="17"/>
        <v>15.377083333333335</v>
      </c>
      <c r="N50" s="340">
        <f t="shared" si="18"/>
        <v>23.475000000000001</v>
      </c>
      <c r="O50" s="340">
        <f t="shared" si="19"/>
        <v>19.42604166666667</v>
      </c>
      <c r="Q50" s="133">
        <f>GI_Data_Monthly!$I$700</f>
        <v>10355.510604869707</v>
      </c>
      <c r="R50" s="133">
        <f>+Annual_Data!AB72</f>
        <v>61.368765133925081</v>
      </c>
    </row>
    <row r="51" spans="1:18" x14ac:dyDescent="0.25">
      <c r="A51" s="45">
        <v>2038</v>
      </c>
      <c r="B51" s="340">
        <f t="shared" si="8"/>
        <v>92.15</v>
      </c>
      <c r="C51" s="340">
        <f t="shared" si="9"/>
        <v>38.549999999999997</v>
      </c>
      <c r="D51" s="340">
        <f t="shared" si="10"/>
        <v>92.674999999999997</v>
      </c>
      <c r="E51" s="340">
        <f t="shared" si="11"/>
        <v>30.7</v>
      </c>
      <c r="H51" s="340">
        <f t="shared" si="12"/>
        <v>92.412499999999994</v>
      </c>
      <c r="I51" s="340">
        <f t="shared" si="13"/>
        <v>34.625</v>
      </c>
      <c r="J51" s="340">
        <f t="shared" si="14"/>
        <v>15.272916666666669</v>
      </c>
      <c r="K51" s="340">
        <f t="shared" si="15"/>
        <v>23.697916666666664</v>
      </c>
      <c r="L51" s="340">
        <f t="shared" si="16"/>
        <v>19.485416666666669</v>
      </c>
      <c r="M51" s="340">
        <f t="shared" si="17"/>
        <v>15.377083333333335</v>
      </c>
      <c r="N51" s="340">
        <f t="shared" si="18"/>
        <v>23.475000000000001</v>
      </c>
      <c r="O51" s="340">
        <f t="shared" si="19"/>
        <v>19.42604166666667</v>
      </c>
      <c r="Q51" s="133">
        <f>GI_Data_Monthly!$I$712</f>
        <v>10453.860366304592</v>
      </c>
      <c r="R51" s="133">
        <f>+Annual_Data!AB73</f>
        <v>62.317253323716415</v>
      </c>
    </row>
    <row r="52" spans="1:18" x14ac:dyDescent="0.25">
      <c r="A52" s="45">
        <v>2039</v>
      </c>
      <c r="B52" s="340">
        <f t="shared" si="8"/>
        <v>92.15</v>
      </c>
      <c r="C52" s="340">
        <f t="shared" si="9"/>
        <v>38.549999999999997</v>
      </c>
      <c r="D52" s="340">
        <f t="shared" si="10"/>
        <v>92.674999999999997</v>
      </c>
      <c r="E52" s="340">
        <f t="shared" si="11"/>
        <v>30.7</v>
      </c>
      <c r="H52" s="340">
        <f t="shared" si="12"/>
        <v>92.412499999999994</v>
      </c>
      <c r="I52" s="340">
        <f t="shared" si="13"/>
        <v>34.625</v>
      </c>
      <c r="J52" s="340">
        <f t="shared" si="14"/>
        <v>15.272916666666669</v>
      </c>
      <c r="K52" s="340">
        <f t="shared" si="15"/>
        <v>23.697916666666664</v>
      </c>
      <c r="L52" s="340">
        <f t="shared" si="16"/>
        <v>19.485416666666669</v>
      </c>
      <c r="M52" s="340">
        <f t="shared" si="17"/>
        <v>15.377083333333335</v>
      </c>
      <c r="N52" s="340">
        <f t="shared" si="18"/>
        <v>23.475000000000001</v>
      </c>
      <c r="O52" s="340">
        <f t="shared" si="19"/>
        <v>19.42604166666667</v>
      </c>
      <c r="Q52" s="133">
        <f>GI_Data_Monthly!$I$724</f>
        <v>10554.296185353258</v>
      </c>
      <c r="R52" s="133">
        <f>+Annual_Data!AB74</f>
        <v>63.266808512553901</v>
      </c>
    </row>
    <row r="53" spans="1:18" x14ac:dyDescent="0.25">
      <c r="A53" s="45">
        <v>2040</v>
      </c>
      <c r="B53" s="340">
        <f t="shared" si="8"/>
        <v>92.15</v>
      </c>
      <c r="C53" s="340">
        <f t="shared" si="9"/>
        <v>38.549999999999997</v>
      </c>
      <c r="D53" s="340">
        <f t="shared" si="10"/>
        <v>92.674999999999997</v>
      </c>
      <c r="E53" s="340">
        <f t="shared" si="11"/>
        <v>30.7</v>
      </c>
      <c r="H53" s="340">
        <f t="shared" si="12"/>
        <v>92.412499999999994</v>
      </c>
      <c r="I53" s="340">
        <f t="shared" si="13"/>
        <v>34.625</v>
      </c>
      <c r="J53" s="340">
        <f t="shared" si="14"/>
        <v>15.272916666666669</v>
      </c>
      <c r="K53" s="340">
        <f t="shared" si="15"/>
        <v>23.697916666666664</v>
      </c>
      <c r="L53" s="340">
        <f t="shared" si="16"/>
        <v>19.485416666666669</v>
      </c>
      <c r="M53" s="340">
        <f t="shared" si="17"/>
        <v>15.377083333333335</v>
      </c>
      <c r="N53" s="340">
        <f t="shared" si="18"/>
        <v>23.475000000000001</v>
      </c>
      <c r="O53" s="340">
        <f t="shared" si="19"/>
        <v>19.42604166666667</v>
      </c>
      <c r="Q53" s="133">
        <f>GI_Data_Monthly!$I$736</f>
        <v>10665.636276468877</v>
      </c>
      <c r="R53" s="133">
        <f>+Annual_Data!AB75</f>
        <v>64.238332664515994</v>
      </c>
    </row>
  </sheetData>
  <pageMargins left="0.7" right="0.7" top="0.75" bottom="0.75" header="0.3" footer="0.3"/>
  <pageSetup scale="8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623"/>
  <sheetViews>
    <sheetView zoomScale="90" zoomScaleNormal="90" workbookViewId="0">
      <pane xSplit="2" ySplit="4" topLeftCell="C5" activePane="bottomRight" state="frozen"/>
      <selection activeCell="D2" sqref="D2"/>
      <selection pane="topRight" activeCell="D2" sqref="D2"/>
      <selection pane="bottomLeft" activeCell="D2" sqref="D2"/>
      <selection pane="bottomRight" activeCell="A2" sqref="A1:A2"/>
    </sheetView>
  </sheetViews>
  <sheetFormatPr defaultColWidth="5.109375" defaultRowHeight="11.4" x14ac:dyDescent="0.2"/>
  <cols>
    <col min="1" max="1" width="5" style="110" bestFit="1" customWidth="1"/>
    <col min="2" max="2" width="6" style="110" customWidth="1"/>
    <col min="3" max="3" width="8" style="19" customWidth="1"/>
    <col min="4" max="4" width="9.109375" style="19" customWidth="1"/>
    <col min="5" max="5" width="11" style="20" customWidth="1"/>
    <col min="6" max="6" width="11.44140625" style="20" customWidth="1"/>
    <col min="7" max="7" width="7.5546875" style="19" customWidth="1"/>
    <col min="8" max="8" width="8.44140625" style="19" customWidth="1"/>
    <col min="9" max="9" width="18.109375" style="20" customWidth="1"/>
    <col min="10" max="10" width="9.33203125" style="20" customWidth="1"/>
    <col min="11" max="11" width="8.88671875" style="20" customWidth="1"/>
    <col min="12" max="12" width="9.33203125" style="20" customWidth="1"/>
    <col min="13" max="13" width="7.109375" style="20" customWidth="1"/>
    <col min="14" max="14" width="6.5546875" style="20" customWidth="1"/>
    <col min="15" max="15" width="7.33203125" style="38" customWidth="1"/>
    <col min="16" max="16" width="6.5546875" style="19" customWidth="1"/>
    <col min="17" max="18" width="7" style="19" customWidth="1"/>
    <col min="19" max="19" width="15.44140625" style="20" customWidth="1"/>
    <col min="20" max="20" width="9.6640625" style="20" customWidth="1"/>
    <col min="21" max="21" width="10.33203125" style="20" customWidth="1"/>
    <col min="22" max="22" width="10.5546875" style="20" customWidth="1"/>
    <col min="23" max="23" width="53.5546875" style="20" customWidth="1"/>
    <col min="24" max="24" width="10.6640625" style="20" customWidth="1"/>
    <col min="25" max="25" width="13" style="20" customWidth="1"/>
    <col min="26" max="26" width="11.109375" style="20" customWidth="1"/>
    <col min="27" max="27" width="7.44140625" style="20" bestFit="1" customWidth="1"/>
    <col min="28" max="28" width="12.6640625" style="20" bestFit="1" customWidth="1"/>
    <col min="29" max="29" width="13.6640625" style="20" bestFit="1" customWidth="1"/>
    <col min="30" max="16384" width="5.109375" style="20"/>
  </cols>
  <sheetData>
    <row r="1" spans="1:29" ht="12" x14ac:dyDescent="0.25">
      <c r="A1" s="394" t="s">
        <v>303</v>
      </c>
      <c r="B1" s="387"/>
      <c r="O1" s="19"/>
    </row>
    <row r="2" spans="1:29" ht="12" x14ac:dyDescent="0.25">
      <c r="A2" s="394" t="s">
        <v>302</v>
      </c>
      <c r="B2" s="387"/>
      <c r="O2" s="19"/>
    </row>
    <row r="3" spans="1:29" x14ac:dyDescent="0.2">
      <c r="O3" s="19"/>
    </row>
    <row r="4" spans="1:29" s="109" customFormat="1" ht="26.25" customHeight="1" x14ac:dyDescent="0.2">
      <c r="A4" s="176" t="s">
        <v>15</v>
      </c>
      <c r="B4" s="176" t="s">
        <v>16</v>
      </c>
      <c r="C4" s="318" t="s">
        <v>38</v>
      </c>
      <c r="D4" s="318" t="s">
        <v>40</v>
      </c>
      <c r="E4" s="319" t="s">
        <v>131</v>
      </c>
      <c r="F4" s="319" t="s">
        <v>132</v>
      </c>
      <c r="G4" s="318" t="s">
        <v>39</v>
      </c>
      <c r="H4" s="318" t="s">
        <v>41</v>
      </c>
      <c r="I4" s="320" t="s">
        <v>63</v>
      </c>
      <c r="J4" s="310" t="s">
        <v>66</v>
      </c>
      <c r="K4" s="319" t="s">
        <v>139</v>
      </c>
      <c r="L4" s="319" t="s">
        <v>140</v>
      </c>
      <c r="M4" s="271" t="s">
        <v>145</v>
      </c>
      <c r="N4" s="321" t="s">
        <v>146</v>
      </c>
      <c r="O4" s="318" t="s">
        <v>94</v>
      </c>
      <c r="P4" s="318" t="s">
        <v>95</v>
      </c>
      <c r="Q4" s="318" t="s">
        <v>96</v>
      </c>
      <c r="R4" s="318" t="s">
        <v>97</v>
      </c>
      <c r="S4" s="320" t="s">
        <v>98</v>
      </c>
      <c r="T4" s="271" t="s">
        <v>99</v>
      </c>
      <c r="U4" s="271" t="s">
        <v>147</v>
      </c>
      <c r="V4" s="271" t="s">
        <v>148</v>
      </c>
      <c r="X4" s="353" t="s">
        <v>266</v>
      </c>
      <c r="Y4" s="353" t="s">
        <v>267</v>
      </c>
      <c r="Z4" s="109" t="s">
        <v>268</v>
      </c>
      <c r="AB4" s="109" t="s">
        <v>273</v>
      </c>
      <c r="AC4" s="109" t="s">
        <v>274</v>
      </c>
    </row>
    <row r="5" spans="1:29" x14ac:dyDescent="0.2">
      <c r="A5" s="110">
        <v>1990</v>
      </c>
      <c r="B5" s="34">
        <v>1</v>
      </c>
      <c r="C5" s="136">
        <v>57.000000000000007</v>
      </c>
      <c r="D5" s="136">
        <v>42.708333333333329</v>
      </c>
      <c r="E5" s="136">
        <v>3.2499999999999996</v>
      </c>
      <c r="F5" s="136">
        <v>0</v>
      </c>
      <c r="G5" s="136">
        <v>29.374999999999986</v>
      </c>
      <c r="H5" s="136">
        <v>25.916666666666664</v>
      </c>
      <c r="I5" s="136">
        <v>0</v>
      </c>
      <c r="J5" s="136">
        <v>25.916666666666664</v>
      </c>
      <c r="K5" s="136">
        <v>0</v>
      </c>
      <c r="L5" s="136">
        <v>0</v>
      </c>
      <c r="M5" s="136">
        <v>25.916666666666664</v>
      </c>
      <c r="N5" s="195">
        <v>0</v>
      </c>
      <c r="O5" s="136">
        <v>51.334628021788831</v>
      </c>
      <c r="P5" s="136">
        <v>50.23479217290248</v>
      </c>
      <c r="Q5" s="136">
        <v>20.791666666666657</v>
      </c>
      <c r="R5" s="136">
        <v>28.385976174860346</v>
      </c>
      <c r="S5" s="136">
        <v>0</v>
      </c>
      <c r="T5" s="136">
        <v>28.385976174860346</v>
      </c>
      <c r="U5" s="136">
        <v>0</v>
      </c>
      <c r="V5" s="136">
        <v>0</v>
      </c>
      <c r="Y5" s="352"/>
      <c r="Z5" s="352">
        <v>74.76949430962334</v>
      </c>
    </row>
    <row r="6" spans="1:29" x14ac:dyDescent="0.2">
      <c r="A6" s="110">
        <v>1990</v>
      </c>
      <c r="B6" s="34">
        <v>2</v>
      </c>
      <c r="C6" s="136">
        <v>66.7916666666667</v>
      </c>
      <c r="D6" s="136">
        <v>20.458333333333332</v>
      </c>
      <c r="E6" s="136">
        <v>4.5416666666666661</v>
      </c>
      <c r="F6" s="136">
        <v>0</v>
      </c>
      <c r="G6" s="136">
        <v>48.791666666666671</v>
      </c>
      <c r="H6" s="136">
        <v>10.875</v>
      </c>
      <c r="I6" s="136">
        <v>0</v>
      </c>
      <c r="J6" s="136">
        <v>10.875</v>
      </c>
      <c r="K6" s="136">
        <v>0</v>
      </c>
      <c r="L6" s="136">
        <v>10.875</v>
      </c>
      <c r="M6" s="136">
        <v>0</v>
      </c>
      <c r="N6" s="195">
        <v>0</v>
      </c>
      <c r="O6" s="136">
        <v>75.833333333333343</v>
      </c>
      <c r="P6" s="136">
        <v>17.166666666666668</v>
      </c>
      <c r="Q6" s="136">
        <v>57.375</v>
      </c>
      <c r="R6" s="136">
        <v>10.708333333333329</v>
      </c>
      <c r="S6" s="136">
        <v>0</v>
      </c>
      <c r="T6" s="136">
        <v>10.708333333333329</v>
      </c>
      <c r="U6" s="136">
        <v>0</v>
      </c>
      <c r="V6" s="136">
        <v>10.708333333333329</v>
      </c>
      <c r="Y6" s="352"/>
      <c r="Z6" s="352">
        <v>70.05075265089036</v>
      </c>
      <c r="AB6" s="363">
        <f>(C6+C5)/2</f>
        <v>61.895833333333357</v>
      </c>
      <c r="AC6" s="363">
        <f>(J6+J5)/2</f>
        <v>18.395833333333332</v>
      </c>
    </row>
    <row r="7" spans="1:29" x14ac:dyDescent="0.2">
      <c r="A7" s="110">
        <v>1990</v>
      </c>
      <c r="B7" s="34">
        <v>3</v>
      </c>
      <c r="C7" s="136">
        <v>67.416666666666671</v>
      </c>
      <c r="D7" s="136">
        <v>15.958333333333334</v>
      </c>
      <c r="E7" s="136">
        <v>3.166666666666667</v>
      </c>
      <c r="F7" s="136">
        <v>0</v>
      </c>
      <c r="G7" s="136">
        <v>33.624999999999972</v>
      </c>
      <c r="H7" s="136">
        <v>2.7083333333333286</v>
      </c>
      <c r="I7" s="136">
        <v>0</v>
      </c>
      <c r="J7" s="136">
        <v>2.7083333333333286</v>
      </c>
      <c r="K7" s="136">
        <v>2.7083333333333286</v>
      </c>
      <c r="L7" s="136">
        <v>0</v>
      </c>
      <c r="M7" s="136">
        <v>0</v>
      </c>
      <c r="N7" s="195">
        <v>0</v>
      </c>
      <c r="O7" s="136">
        <v>57.458333333333336</v>
      </c>
      <c r="P7" s="136">
        <v>19.249999999999996</v>
      </c>
      <c r="Q7" s="136">
        <v>23.291666666666643</v>
      </c>
      <c r="R7" s="136">
        <v>2.875</v>
      </c>
      <c r="S7" s="136">
        <v>0</v>
      </c>
      <c r="T7" s="136">
        <v>2.875</v>
      </c>
      <c r="U7" s="136">
        <v>2.875</v>
      </c>
      <c r="V7" s="136">
        <v>0</v>
      </c>
      <c r="Y7" s="352"/>
      <c r="Z7" s="352">
        <v>68.981528204688303</v>
      </c>
      <c r="AB7" s="363">
        <f t="shared" ref="AB7:AB70" si="0">(C7+C6)/2</f>
        <v>67.104166666666686</v>
      </c>
      <c r="AC7" s="363">
        <f t="shared" ref="AC7:AC70" si="1">(J7+J6)/2</f>
        <v>6.7916666666666643</v>
      </c>
    </row>
    <row r="8" spans="1:29" x14ac:dyDescent="0.2">
      <c r="A8" s="110">
        <v>1990</v>
      </c>
      <c r="B8" s="34">
        <v>4</v>
      </c>
      <c r="C8" s="136">
        <v>98.166666666666657</v>
      </c>
      <c r="D8" s="136">
        <v>12.874999999999996</v>
      </c>
      <c r="E8" s="136">
        <v>9.2916666666666661</v>
      </c>
      <c r="F8" s="136">
        <v>4.1666666666666664E-2</v>
      </c>
      <c r="G8" s="136">
        <v>68.416666666666657</v>
      </c>
      <c r="H8" s="136">
        <v>4.1666666666666714</v>
      </c>
      <c r="I8" s="136">
        <v>0</v>
      </c>
      <c r="J8" s="136">
        <v>0</v>
      </c>
      <c r="K8" s="136">
        <v>0</v>
      </c>
      <c r="L8" s="136">
        <v>0</v>
      </c>
      <c r="M8" s="136">
        <v>0</v>
      </c>
      <c r="N8" s="195">
        <v>0</v>
      </c>
      <c r="O8" s="136">
        <v>97.874999999999972</v>
      </c>
      <c r="P8" s="136">
        <v>12.874999999999996</v>
      </c>
      <c r="Q8" s="136">
        <v>67.416666666666657</v>
      </c>
      <c r="R8" s="136">
        <v>4.1666666666666714</v>
      </c>
      <c r="S8" s="136">
        <v>0</v>
      </c>
      <c r="T8" s="136">
        <v>0</v>
      </c>
      <c r="U8" s="136">
        <v>0</v>
      </c>
      <c r="V8" s="136">
        <v>0</v>
      </c>
      <c r="Y8" s="352"/>
      <c r="Z8" s="352">
        <v>68.760640196664625</v>
      </c>
      <c r="AB8" s="363">
        <f t="shared" si="0"/>
        <v>82.791666666666657</v>
      </c>
      <c r="AC8" s="363">
        <f t="shared" si="1"/>
        <v>1.3541666666666643</v>
      </c>
    </row>
    <row r="9" spans="1:29" x14ac:dyDescent="0.2">
      <c r="A9" s="110">
        <v>1990</v>
      </c>
      <c r="B9" s="34">
        <v>5</v>
      </c>
      <c r="C9" s="136">
        <v>219.74999999999997</v>
      </c>
      <c r="D9" s="136">
        <v>0</v>
      </c>
      <c r="E9" s="136">
        <v>48.125000000000007</v>
      </c>
      <c r="F9" s="136">
        <v>8.0833333333333321</v>
      </c>
      <c r="G9" s="136">
        <v>217.58333333333343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95">
        <v>0</v>
      </c>
      <c r="O9" s="136">
        <v>202.20833333333331</v>
      </c>
      <c r="P9" s="136">
        <v>0</v>
      </c>
      <c r="Q9" s="136">
        <v>199.91666666666674</v>
      </c>
      <c r="R9" s="136">
        <v>0</v>
      </c>
      <c r="S9" s="136">
        <v>0</v>
      </c>
      <c r="T9" s="136">
        <v>0</v>
      </c>
      <c r="U9" s="136">
        <v>0</v>
      </c>
      <c r="V9" s="136">
        <v>0</v>
      </c>
      <c r="Y9" s="352"/>
      <c r="Z9" s="352">
        <v>72.984609423805495</v>
      </c>
      <c r="AB9" s="363">
        <f t="shared" si="0"/>
        <v>158.95833333333331</v>
      </c>
      <c r="AC9" s="363">
        <f t="shared" si="1"/>
        <v>0</v>
      </c>
    </row>
    <row r="10" spans="1:29" x14ac:dyDescent="0.2">
      <c r="A10" s="110">
        <v>1990</v>
      </c>
      <c r="B10" s="34">
        <v>6</v>
      </c>
      <c r="C10" s="136">
        <v>282.83333333333331</v>
      </c>
      <c r="D10" s="136">
        <v>0</v>
      </c>
      <c r="E10" s="136">
        <v>83.999999999999986</v>
      </c>
      <c r="F10" s="136">
        <v>22.166666666666664</v>
      </c>
      <c r="G10" s="136">
        <v>281.87500000000006</v>
      </c>
      <c r="H10" s="136">
        <v>0</v>
      </c>
      <c r="I10" s="136">
        <v>0</v>
      </c>
      <c r="J10" s="136">
        <v>0</v>
      </c>
      <c r="K10" s="136">
        <v>0</v>
      </c>
      <c r="L10" s="136">
        <v>0</v>
      </c>
      <c r="M10" s="136">
        <v>0</v>
      </c>
      <c r="N10" s="195">
        <v>0</v>
      </c>
      <c r="O10" s="136">
        <v>289.45833333333337</v>
      </c>
      <c r="P10" s="136">
        <v>0</v>
      </c>
      <c r="Q10" s="136">
        <v>288.5</v>
      </c>
      <c r="R10" s="136">
        <v>0</v>
      </c>
      <c r="S10" s="136">
        <v>0</v>
      </c>
      <c r="T10" s="136">
        <v>0</v>
      </c>
      <c r="U10" s="136">
        <v>0</v>
      </c>
      <c r="V10" s="136">
        <v>0</v>
      </c>
      <c r="Y10" s="352"/>
      <c r="Z10" s="352">
        <v>72.751815204939732</v>
      </c>
      <c r="AB10" s="363">
        <f t="shared" si="0"/>
        <v>251.29166666666663</v>
      </c>
      <c r="AC10" s="363">
        <f t="shared" si="1"/>
        <v>0</v>
      </c>
    </row>
    <row r="11" spans="1:29" x14ac:dyDescent="0.2">
      <c r="A11" s="110">
        <v>1990</v>
      </c>
      <c r="B11" s="34">
        <v>7</v>
      </c>
      <c r="C11" s="136">
        <v>310.58333333333331</v>
      </c>
      <c r="D11" s="136">
        <v>0</v>
      </c>
      <c r="E11" s="136">
        <v>97.833333333333329</v>
      </c>
      <c r="F11" s="136">
        <v>29.791666666666668</v>
      </c>
      <c r="G11" s="136">
        <v>310.58333333333331</v>
      </c>
      <c r="H11" s="136">
        <v>0</v>
      </c>
      <c r="I11" s="136">
        <v>0</v>
      </c>
      <c r="J11" s="136">
        <v>0</v>
      </c>
      <c r="K11" s="136">
        <v>0</v>
      </c>
      <c r="L11" s="136">
        <v>0</v>
      </c>
      <c r="M11" s="136">
        <v>0</v>
      </c>
      <c r="N11" s="195">
        <v>0</v>
      </c>
      <c r="O11" s="136">
        <v>296.70833333333331</v>
      </c>
      <c r="P11" s="136">
        <v>0</v>
      </c>
      <c r="Q11" s="136">
        <v>296.70833333333326</v>
      </c>
      <c r="R11" s="136">
        <v>0</v>
      </c>
      <c r="S11" s="136">
        <v>0</v>
      </c>
      <c r="T11" s="136">
        <v>0</v>
      </c>
      <c r="U11" s="136">
        <v>0</v>
      </c>
      <c r="V11" s="136">
        <v>0</v>
      </c>
      <c r="Y11" s="352"/>
      <c r="Z11" s="352">
        <v>75.981805085173448</v>
      </c>
      <c r="AB11" s="363">
        <f t="shared" si="0"/>
        <v>296.70833333333331</v>
      </c>
      <c r="AC11" s="363">
        <f t="shared" si="1"/>
        <v>0</v>
      </c>
    </row>
    <row r="12" spans="1:29" x14ac:dyDescent="0.2">
      <c r="A12" s="110">
        <v>1990</v>
      </c>
      <c r="B12" s="34">
        <v>8</v>
      </c>
      <c r="C12" s="136">
        <v>305.125</v>
      </c>
      <c r="D12" s="136">
        <v>0</v>
      </c>
      <c r="E12" s="136">
        <v>92.666666666666657</v>
      </c>
      <c r="F12" s="136">
        <v>28.166666666666664</v>
      </c>
      <c r="G12" s="136">
        <v>305.12499999999989</v>
      </c>
      <c r="H12" s="136">
        <v>0</v>
      </c>
      <c r="I12" s="136">
        <v>0</v>
      </c>
      <c r="J12" s="136">
        <v>0</v>
      </c>
      <c r="K12" s="136">
        <v>0</v>
      </c>
      <c r="L12" s="136">
        <v>0</v>
      </c>
      <c r="M12" s="136">
        <v>0</v>
      </c>
      <c r="N12" s="195">
        <v>0</v>
      </c>
      <c r="O12" s="136">
        <v>312.70833333333337</v>
      </c>
      <c r="P12" s="136">
        <v>0</v>
      </c>
      <c r="Q12" s="136">
        <v>312.70833333333326</v>
      </c>
      <c r="R12" s="136">
        <v>0</v>
      </c>
      <c r="S12" s="136">
        <v>0</v>
      </c>
      <c r="T12" s="136">
        <v>0</v>
      </c>
      <c r="U12" s="136">
        <v>0</v>
      </c>
      <c r="V12" s="136">
        <v>0</v>
      </c>
      <c r="Y12" s="352"/>
      <c r="Z12" s="352">
        <v>78.082538680160908</v>
      </c>
      <c r="AB12" s="363">
        <f t="shared" si="0"/>
        <v>307.85416666666663</v>
      </c>
      <c r="AC12" s="363">
        <f t="shared" si="1"/>
        <v>0</v>
      </c>
    </row>
    <row r="13" spans="1:29" x14ac:dyDescent="0.2">
      <c r="A13" s="110">
        <v>1990</v>
      </c>
      <c r="B13" s="34">
        <v>9</v>
      </c>
      <c r="C13" s="136">
        <v>296.375</v>
      </c>
      <c r="D13" s="136">
        <v>0</v>
      </c>
      <c r="E13" s="136">
        <v>86.75</v>
      </c>
      <c r="F13" s="136">
        <v>21.125</v>
      </c>
      <c r="G13" s="136">
        <v>296.37500000000006</v>
      </c>
      <c r="H13" s="136">
        <v>0</v>
      </c>
      <c r="I13" s="136">
        <v>0</v>
      </c>
      <c r="J13" s="136">
        <v>0</v>
      </c>
      <c r="K13" s="136">
        <v>0</v>
      </c>
      <c r="L13" s="136">
        <v>0</v>
      </c>
      <c r="M13" s="136">
        <v>0</v>
      </c>
      <c r="N13" s="195">
        <v>0</v>
      </c>
      <c r="O13" s="136">
        <v>311.45833333333337</v>
      </c>
      <c r="P13" s="136">
        <v>0</v>
      </c>
      <c r="Q13" s="136">
        <v>311.45833333333343</v>
      </c>
      <c r="R13" s="136">
        <v>0</v>
      </c>
      <c r="S13" s="136">
        <v>0</v>
      </c>
      <c r="T13" s="136">
        <v>0</v>
      </c>
      <c r="U13" s="136">
        <v>0</v>
      </c>
      <c r="V13" s="136">
        <v>0</v>
      </c>
      <c r="Y13" s="352"/>
      <c r="Z13" s="352">
        <v>75.25918479859871</v>
      </c>
      <c r="AB13" s="363">
        <f t="shared" si="0"/>
        <v>300.75</v>
      </c>
      <c r="AC13" s="363">
        <f t="shared" si="1"/>
        <v>0</v>
      </c>
    </row>
    <row r="14" spans="1:29" x14ac:dyDescent="0.2">
      <c r="A14" s="110">
        <v>1990</v>
      </c>
      <c r="B14" s="34">
        <v>10</v>
      </c>
      <c r="C14" s="136">
        <v>233.45833333333329</v>
      </c>
      <c r="D14" s="136">
        <v>7.5000000000000009</v>
      </c>
      <c r="E14" s="136">
        <v>52.374999999999993</v>
      </c>
      <c r="F14" s="136">
        <v>8.125</v>
      </c>
      <c r="G14" s="136">
        <v>225</v>
      </c>
      <c r="H14" s="136">
        <v>3.5833333333333357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95">
        <v>0</v>
      </c>
      <c r="O14" s="136">
        <v>238</v>
      </c>
      <c r="P14" s="136">
        <v>7.0833333333333339</v>
      </c>
      <c r="Q14" s="136">
        <v>233.20833333333337</v>
      </c>
      <c r="R14" s="136">
        <v>3.5833333333333357</v>
      </c>
      <c r="S14" s="136">
        <v>0</v>
      </c>
      <c r="T14" s="136">
        <v>0</v>
      </c>
      <c r="U14" s="136">
        <v>0</v>
      </c>
      <c r="V14" s="136">
        <v>0</v>
      </c>
      <c r="Y14" s="352"/>
      <c r="Z14" s="352">
        <v>73.188460694375053</v>
      </c>
      <c r="AB14" s="363">
        <f t="shared" si="0"/>
        <v>264.91666666666663</v>
      </c>
      <c r="AC14" s="363">
        <f t="shared" si="1"/>
        <v>0</v>
      </c>
    </row>
    <row r="15" spans="1:29" x14ac:dyDescent="0.2">
      <c r="A15" s="110">
        <v>1990</v>
      </c>
      <c r="B15" s="34">
        <v>11</v>
      </c>
      <c r="C15" s="136">
        <v>85.958333333333343</v>
      </c>
      <c r="D15" s="136">
        <v>17.083333333333329</v>
      </c>
      <c r="E15" s="136">
        <v>6.541666666666667</v>
      </c>
      <c r="F15" s="136">
        <v>0</v>
      </c>
      <c r="G15" s="136">
        <v>55.208333333333343</v>
      </c>
      <c r="H15" s="136">
        <v>0.5416666666666714</v>
      </c>
      <c r="I15" s="136">
        <v>0</v>
      </c>
      <c r="J15" s="136">
        <v>0</v>
      </c>
      <c r="K15" s="136">
        <v>0</v>
      </c>
      <c r="L15" s="136">
        <v>0</v>
      </c>
      <c r="M15" s="136">
        <v>0</v>
      </c>
      <c r="N15" s="195">
        <v>0</v>
      </c>
      <c r="O15" s="136">
        <v>90.291666666666657</v>
      </c>
      <c r="P15" s="136">
        <v>17.5</v>
      </c>
      <c r="Q15" s="136">
        <v>56.291666666666657</v>
      </c>
      <c r="R15" s="136">
        <v>0.5416666666666714</v>
      </c>
      <c r="S15" s="136">
        <v>0</v>
      </c>
      <c r="T15" s="136">
        <v>0</v>
      </c>
      <c r="U15" s="136">
        <v>0</v>
      </c>
      <c r="V15" s="136">
        <v>0</v>
      </c>
      <c r="Y15" s="352"/>
      <c r="Z15" s="352">
        <v>71.23928652237646</v>
      </c>
      <c r="AB15" s="363">
        <f t="shared" si="0"/>
        <v>159.70833333333331</v>
      </c>
      <c r="AC15" s="363">
        <f t="shared" si="1"/>
        <v>0</v>
      </c>
    </row>
    <row r="16" spans="1:29" x14ac:dyDescent="0.2">
      <c r="A16" s="110">
        <v>1990</v>
      </c>
      <c r="B16" s="34">
        <v>12</v>
      </c>
      <c r="C16" s="136">
        <v>56.291666666666671</v>
      </c>
      <c r="D16" s="136">
        <v>44.791666666666664</v>
      </c>
      <c r="E16" s="136">
        <v>2.2083333333333335</v>
      </c>
      <c r="F16" s="136">
        <v>0</v>
      </c>
      <c r="G16" s="136">
        <v>31.166666666666686</v>
      </c>
      <c r="H16" s="136">
        <v>23.458333333333321</v>
      </c>
      <c r="I16" s="136">
        <v>0</v>
      </c>
      <c r="J16" s="136">
        <v>23.458333333333321</v>
      </c>
      <c r="K16" s="136">
        <v>0</v>
      </c>
      <c r="L16" s="136">
        <v>0</v>
      </c>
      <c r="M16" s="136">
        <v>0</v>
      </c>
      <c r="N16" s="195">
        <v>23.458333333333321</v>
      </c>
      <c r="O16" s="136">
        <v>50.125</v>
      </c>
      <c r="P16" s="136">
        <v>44.791666666666664</v>
      </c>
      <c r="Q16" s="136">
        <v>25.6666666666667</v>
      </c>
      <c r="R16" s="136">
        <v>23.458333333333321</v>
      </c>
      <c r="S16" s="136">
        <v>0</v>
      </c>
      <c r="T16" s="136">
        <v>23.458333333333321</v>
      </c>
      <c r="U16" s="136">
        <v>0</v>
      </c>
      <c r="V16" s="136">
        <v>0</v>
      </c>
      <c r="Y16" s="352"/>
      <c r="Z16" s="352">
        <v>74.178997793358903</v>
      </c>
      <c r="AB16" s="363">
        <f t="shared" si="0"/>
        <v>71.125</v>
      </c>
      <c r="AC16" s="363">
        <f t="shared" si="1"/>
        <v>11.729166666666661</v>
      </c>
    </row>
    <row r="17" spans="1:29" x14ac:dyDescent="0.2">
      <c r="A17" s="110">
        <v>1991</v>
      </c>
      <c r="B17" s="34">
        <v>1</v>
      </c>
      <c r="C17" s="136">
        <v>52.708333333333329</v>
      </c>
      <c r="D17" s="136">
        <v>39.333333333333336</v>
      </c>
      <c r="E17" s="136">
        <v>2.1666666666666665</v>
      </c>
      <c r="F17" s="136">
        <v>0</v>
      </c>
      <c r="G17" s="136">
        <v>31.083333333333343</v>
      </c>
      <c r="H17" s="136">
        <v>29.624999999999993</v>
      </c>
      <c r="I17" s="136">
        <v>0</v>
      </c>
      <c r="J17" s="136">
        <v>29.624999999999993</v>
      </c>
      <c r="K17" s="136">
        <v>0</v>
      </c>
      <c r="L17" s="136">
        <v>0</v>
      </c>
      <c r="M17" s="136">
        <v>29.624999999999993</v>
      </c>
      <c r="N17" s="195">
        <v>0</v>
      </c>
      <c r="O17" s="136">
        <v>51.833333333333329</v>
      </c>
      <c r="P17" s="136">
        <v>39.333333333333336</v>
      </c>
      <c r="Q17" s="136">
        <v>31.375</v>
      </c>
      <c r="R17" s="136">
        <v>29.624999999999993</v>
      </c>
      <c r="S17" s="136">
        <v>0</v>
      </c>
      <c r="T17" s="136">
        <v>29.624999999999993</v>
      </c>
      <c r="U17" s="136">
        <v>0</v>
      </c>
      <c r="V17" s="136">
        <v>0</v>
      </c>
      <c r="Y17" s="352"/>
      <c r="Z17" s="352">
        <v>77.939994960568583</v>
      </c>
      <c r="AB17" s="363">
        <f t="shared" si="0"/>
        <v>54.5</v>
      </c>
      <c r="AC17" s="363">
        <f t="shared" si="1"/>
        <v>26.541666666666657</v>
      </c>
    </row>
    <row r="18" spans="1:29" x14ac:dyDescent="0.2">
      <c r="A18" s="110">
        <v>1991</v>
      </c>
      <c r="B18" s="34">
        <v>2</v>
      </c>
      <c r="C18" s="136">
        <v>34.166666666666664</v>
      </c>
      <c r="D18" s="136">
        <v>72.124999999999986</v>
      </c>
      <c r="E18" s="136">
        <v>1.875</v>
      </c>
      <c r="F18" s="136">
        <v>0</v>
      </c>
      <c r="G18" s="136">
        <v>9.6666666666666572</v>
      </c>
      <c r="H18" s="136">
        <v>53.749999999999993</v>
      </c>
      <c r="I18" s="136">
        <v>0</v>
      </c>
      <c r="J18" s="136">
        <v>53.749999999999993</v>
      </c>
      <c r="K18" s="136">
        <v>0</v>
      </c>
      <c r="L18" s="136">
        <v>53.749999999999993</v>
      </c>
      <c r="M18" s="136">
        <v>0</v>
      </c>
      <c r="N18" s="195">
        <v>0</v>
      </c>
      <c r="O18" s="136">
        <v>45.125</v>
      </c>
      <c r="P18" s="136">
        <v>68.541666666666657</v>
      </c>
      <c r="Q18" s="136">
        <v>19.166666666666657</v>
      </c>
      <c r="R18" s="136">
        <v>52.041666666666664</v>
      </c>
      <c r="S18" s="136">
        <v>0</v>
      </c>
      <c r="T18" s="136">
        <v>52.041666666666664</v>
      </c>
      <c r="U18" s="136">
        <v>0</v>
      </c>
      <c r="V18" s="136">
        <v>52.041666666666664</v>
      </c>
      <c r="Y18" s="352"/>
      <c r="Z18" s="352">
        <v>69.583765618009849</v>
      </c>
      <c r="AB18" s="363">
        <f t="shared" si="0"/>
        <v>43.4375</v>
      </c>
      <c r="AC18" s="363">
        <f t="shared" si="1"/>
        <v>41.687499999999993</v>
      </c>
    </row>
    <row r="19" spans="1:29" x14ac:dyDescent="0.2">
      <c r="A19" s="110">
        <v>1991</v>
      </c>
      <c r="B19" s="34">
        <v>3</v>
      </c>
      <c r="C19" s="136">
        <v>74.291666666666686</v>
      </c>
      <c r="D19" s="136">
        <v>30.875</v>
      </c>
      <c r="E19" s="136">
        <v>3.1666666666666665</v>
      </c>
      <c r="F19" s="136">
        <v>0</v>
      </c>
      <c r="G19" s="136">
        <v>57.416666666666686</v>
      </c>
      <c r="H19" s="136">
        <v>19.208333333333343</v>
      </c>
      <c r="I19" s="136">
        <v>0</v>
      </c>
      <c r="J19" s="136">
        <v>19.208333333333343</v>
      </c>
      <c r="K19" s="136">
        <v>19.208333333333343</v>
      </c>
      <c r="L19" s="136">
        <v>0</v>
      </c>
      <c r="M19" s="136">
        <v>0</v>
      </c>
      <c r="N19" s="195">
        <v>0</v>
      </c>
      <c r="O19" s="136">
        <v>58.625000000000014</v>
      </c>
      <c r="P19" s="136">
        <v>34.458333333333336</v>
      </c>
      <c r="Q19" s="136">
        <v>41.416666666666686</v>
      </c>
      <c r="R19" s="136">
        <v>20.916666666666671</v>
      </c>
      <c r="S19" s="136">
        <v>0</v>
      </c>
      <c r="T19" s="136">
        <v>20.916666666666671</v>
      </c>
      <c r="U19" s="136">
        <v>20.916666666666671</v>
      </c>
      <c r="V19" s="136">
        <v>0</v>
      </c>
      <c r="Y19" s="352"/>
      <c r="Z19" s="352">
        <v>70.299739021912899</v>
      </c>
      <c r="AB19" s="363">
        <f t="shared" si="0"/>
        <v>54.229166666666671</v>
      </c>
      <c r="AC19" s="363">
        <f t="shared" si="1"/>
        <v>36.479166666666671</v>
      </c>
    </row>
    <row r="20" spans="1:29" x14ac:dyDescent="0.2">
      <c r="A20" s="110">
        <v>1991</v>
      </c>
      <c r="B20" s="34">
        <v>4</v>
      </c>
      <c r="C20" s="136">
        <v>152.08333333333331</v>
      </c>
      <c r="D20" s="136">
        <v>2.625</v>
      </c>
      <c r="E20" s="136">
        <v>25.249999999999996</v>
      </c>
      <c r="F20" s="136">
        <v>3.8333333333333335</v>
      </c>
      <c r="G20" s="136">
        <v>139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95">
        <v>0</v>
      </c>
      <c r="O20" s="136">
        <v>149.04166666666669</v>
      </c>
      <c r="P20" s="136">
        <v>2.625</v>
      </c>
      <c r="Q20" s="136">
        <v>135.5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Y20" s="352"/>
      <c r="Z20" s="352">
        <v>74.102464586647017</v>
      </c>
      <c r="AB20" s="363">
        <f t="shared" si="0"/>
        <v>113.1875</v>
      </c>
      <c r="AC20" s="363">
        <f t="shared" si="1"/>
        <v>9.6041666666666714</v>
      </c>
    </row>
    <row r="21" spans="1:29" x14ac:dyDescent="0.2">
      <c r="A21" s="110">
        <v>1991</v>
      </c>
      <c r="B21" s="34">
        <v>5</v>
      </c>
      <c r="C21" s="136">
        <v>247.33333333333334</v>
      </c>
      <c r="D21" s="136">
        <v>0</v>
      </c>
      <c r="E21" s="136">
        <v>50.291666666666664</v>
      </c>
      <c r="F21" s="136">
        <v>5.2083333333333339</v>
      </c>
      <c r="G21" s="136">
        <v>247.20833333333326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95">
        <v>0</v>
      </c>
      <c r="O21" s="136">
        <v>241.125</v>
      </c>
      <c r="P21" s="136">
        <v>0</v>
      </c>
      <c r="Q21" s="136">
        <v>240.99999999999994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Y21" s="352"/>
      <c r="Z21" s="352">
        <v>73.238989262918054</v>
      </c>
      <c r="AB21" s="363">
        <f t="shared" si="0"/>
        <v>199.70833333333331</v>
      </c>
      <c r="AC21" s="363">
        <f t="shared" si="1"/>
        <v>0</v>
      </c>
    </row>
    <row r="22" spans="1:29" x14ac:dyDescent="0.2">
      <c r="A22" s="110">
        <v>1991</v>
      </c>
      <c r="B22" s="34">
        <v>6</v>
      </c>
      <c r="C22" s="136">
        <v>265.00000000000006</v>
      </c>
      <c r="D22" s="136">
        <v>0</v>
      </c>
      <c r="E22" s="136">
        <v>70.291666666666686</v>
      </c>
      <c r="F22" s="136">
        <v>17</v>
      </c>
      <c r="G22" s="136">
        <v>264.99999999999994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  <c r="M22" s="136">
        <v>0</v>
      </c>
      <c r="N22" s="195">
        <v>0</v>
      </c>
      <c r="O22" s="136">
        <v>275.08333333333331</v>
      </c>
      <c r="P22" s="136">
        <v>0</v>
      </c>
      <c r="Q22" s="136">
        <v>275.08333333333331</v>
      </c>
      <c r="R22" s="136">
        <v>0</v>
      </c>
      <c r="S22" s="136">
        <v>0</v>
      </c>
      <c r="T22" s="136">
        <v>0</v>
      </c>
      <c r="U22" s="136">
        <v>0</v>
      </c>
      <c r="V22" s="136">
        <v>0</v>
      </c>
      <c r="Y22" s="352"/>
      <c r="Z22" s="352">
        <v>76.358734217917615</v>
      </c>
      <c r="AB22" s="363">
        <f t="shared" si="0"/>
        <v>256.16666666666669</v>
      </c>
      <c r="AC22" s="363">
        <f t="shared" si="1"/>
        <v>0</v>
      </c>
    </row>
    <row r="23" spans="1:29" x14ac:dyDescent="0.2">
      <c r="A23" s="110">
        <v>1991</v>
      </c>
      <c r="B23" s="34">
        <v>7</v>
      </c>
      <c r="C23" s="136">
        <v>307.95833333333331</v>
      </c>
      <c r="D23" s="136">
        <v>0</v>
      </c>
      <c r="E23" s="136">
        <v>89.416666666666686</v>
      </c>
      <c r="F23" s="136">
        <v>24</v>
      </c>
      <c r="G23" s="136">
        <v>307.95833333333337</v>
      </c>
      <c r="H23" s="136">
        <v>0</v>
      </c>
      <c r="I23" s="136">
        <v>0</v>
      </c>
      <c r="J23" s="136">
        <v>0</v>
      </c>
      <c r="K23" s="136">
        <v>0</v>
      </c>
      <c r="L23" s="136">
        <v>0</v>
      </c>
      <c r="M23" s="136">
        <v>0</v>
      </c>
      <c r="N23" s="195">
        <v>0</v>
      </c>
      <c r="O23" s="136">
        <v>296.20833333333331</v>
      </c>
      <c r="P23" s="136">
        <v>0</v>
      </c>
      <c r="Q23" s="136">
        <v>296.20833333333331</v>
      </c>
      <c r="R23" s="136">
        <v>0</v>
      </c>
      <c r="S23" s="136">
        <v>0</v>
      </c>
      <c r="T23" s="136">
        <v>0</v>
      </c>
      <c r="U23" s="136">
        <v>0</v>
      </c>
      <c r="V23" s="136">
        <v>0</v>
      </c>
      <c r="Y23" s="352"/>
      <c r="Z23" s="352">
        <v>78.406276581335931</v>
      </c>
      <c r="AB23" s="363">
        <f t="shared" si="0"/>
        <v>286.47916666666669</v>
      </c>
      <c r="AC23" s="363">
        <f t="shared" si="1"/>
        <v>0</v>
      </c>
    </row>
    <row r="24" spans="1:29" x14ac:dyDescent="0.2">
      <c r="A24" s="110">
        <v>1991</v>
      </c>
      <c r="B24" s="34">
        <v>8</v>
      </c>
      <c r="C24" s="136">
        <v>339.00000000000006</v>
      </c>
      <c r="D24" s="136">
        <v>0</v>
      </c>
      <c r="E24" s="136">
        <v>112.12499999999999</v>
      </c>
      <c r="F24" s="136">
        <v>36.041666666666664</v>
      </c>
      <c r="G24" s="136">
        <v>338.99999999999994</v>
      </c>
      <c r="H24" s="136">
        <v>0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95">
        <v>0</v>
      </c>
      <c r="O24" s="136">
        <v>338.16666666666669</v>
      </c>
      <c r="P24" s="136">
        <v>0</v>
      </c>
      <c r="Q24" s="136">
        <v>338.16666666666657</v>
      </c>
      <c r="R24" s="136">
        <v>0</v>
      </c>
      <c r="S24" s="136">
        <v>0</v>
      </c>
      <c r="T24" s="136">
        <v>0</v>
      </c>
      <c r="U24" s="136">
        <v>0</v>
      </c>
      <c r="V24" s="136">
        <v>0</v>
      </c>
      <c r="Y24" s="352"/>
      <c r="Z24" s="352">
        <v>76.082223892028907</v>
      </c>
      <c r="AB24" s="363">
        <f t="shared" si="0"/>
        <v>323.47916666666669</v>
      </c>
      <c r="AC24" s="363">
        <f t="shared" si="1"/>
        <v>0</v>
      </c>
    </row>
    <row r="25" spans="1:29" x14ac:dyDescent="0.2">
      <c r="A25" s="110">
        <v>1991</v>
      </c>
      <c r="B25" s="34">
        <v>9</v>
      </c>
      <c r="C25" s="136">
        <v>275.66666666666669</v>
      </c>
      <c r="D25" s="136">
        <v>0</v>
      </c>
      <c r="E25" s="136">
        <v>70.583333333333343</v>
      </c>
      <c r="F25" s="136">
        <v>14.208333333333334</v>
      </c>
      <c r="G25" s="136">
        <v>275.45833333333337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95">
        <v>0</v>
      </c>
      <c r="O25" s="136">
        <v>287.75000000000006</v>
      </c>
      <c r="P25" s="136">
        <v>0</v>
      </c>
      <c r="Q25" s="136">
        <v>287.54166666666669</v>
      </c>
      <c r="R25" s="136">
        <v>0</v>
      </c>
      <c r="S25" s="136">
        <v>0</v>
      </c>
      <c r="T25" s="136">
        <v>0</v>
      </c>
      <c r="U25" s="136">
        <v>0</v>
      </c>
      <c r="V25" s="136">
        <v>0</v>
      </c>
      <c r="Y25" s="352"/>
      <c r="Z25" s="352">
        <v>78.123512645137595</v>
      </c>
      <c r="AB25" s="363">
        <f t="shared" si="0"/>
        <v>307.33333333333337</v>
      </c>
      <c r="AC25" s="363">
        <f t="shared" si="1"/>
        <v>0</v>
      </c>
    </row>
    <row r="26" spans="1:29" x14ac:dyDescent="0.2">
      <c r="A26" s="110">
        <v>1991</v>
      </c>
      <c r="B26" s="34">
        <v>10</v>
      </c>
      <c r="C26" s="136">
        <v>173.41666666666666</v>
      </c>
      <c r="D26" s="136">
        <v>1.9583333333333333</v>
      </c>
      <c r="E26" s="136">
        <v>25.541666666666657</v>
      </c>
      <c r="F26" s="136">
        <v>2.6666666666666665</v>
      </c>
      <c r="G26" s="136">
        <v>163.41666666666674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  <c r="M26" s="136">
        <v>0</v>
      </c>
      <c r="N26" s="195">
        <v>0</v>
      </c>
      <c r="O26" s="136">
        <v>179.66666666666669</v>
      </c>
      <c r="P26" s="136">
        <v>1.4583333333333333</v>
      </c>
      <c r="Q26" s="136">
        <v>172.12500000000006</v>
      </c>
      <c r="R26" s="136">
        <v>0</v>
      </c>
      <c r="S26" s="136">
        <v>0</v>
      </c>
      <c r="T26" s="136">
        <v>0</v>
      </c>
      <c r="U26" s="136">
        <v>0</v>
      </c>
      <c r="V26" s="136">
        <v>0</v>
      </c>
      <c r="Y26" s="352"/>
      <c r="Z26" s="352">
        <v>77.674848187271536</v>
      </c>
      <c r="AB26" s="363">
        <f t="shared" si="0"/>
        <v>224.54166666666669</v>
      </c>
      <c r="AC26" s="363">
        <f t="shared" si="1"/>
        <v>0</v>
      </c>
    </row>
    <row r="27" spans="1:29" x14ac:dyDescent="0.2">
      <c r="A27" s="110">
        <v>1991</v>
      </c>
      <c r="B27" s="34">
        <v>11</v>
      </c>
      <c r="C27" s="137">
        <v>63.583333333333329</v>
      </c>
      <c r="D27" s="137">
        <v>47.249999999999993</v>
      </c>
      <c r="E27" s="137">
        <v>2.6249999999999996</v>
      </c>
      <c r="F27" s="137">
        <v>0</v>
      </c>
      <c r="G27" s="137">
        <v>46.083333333333329</v>
      </c>
      <c r="H27" s="137">
        <v>31.916666666666664</v>
      </c>
      <c r="I27" s="136">
        <v>0</v>
      </c>
      <c r="J27" s="136">
        <v>0</v>
      </c>
      <c r="K27" s="137">
        <v>0</v>
      </c>
      <c r="L27" s="137">
        <v>0</v>
      </c>
      <c r="M27" s="136">
        <v>0</v>
      </c>
      <c r="N27" s="195">
        <v>0</v>
      </c>
      <c r="O27" s="137">
        <v>64.708333333333343</v>
      </c>
      <c r="P27" s="137">
        <v>47.749999999999993</v>
      </c>
      <c r="Q27" s="137">
        <v>44.75</v>
      </c>
      <c r="R27" s="137">
        <v>31.916666666666664</v>
      </c>
      <c r="S27" s="136">
        <v>0</v>
      </c>
      <c r="T27" s="136">
        <v>0</v>
      </c>
      <c r="U27" s="136">
        <v>0</v>
      </c>
      <c r="V27" s="136">
        <v>0</v>
      </c>
      <c r="Y27" s="352"/>
      <c r="Z27" s="352">
        <v>74.256488413127485</v>
      </c>
      <c r="AB27" s="363">
        <f t="shared" si="0"/>
        <v>118.5</v>
      </c>
      <c r="AC27" s="363">
        <f t="shared" si="1"/>
        <v>0</v>
      </c>
    </row>
    <row r="28" spans="1:29" x14ac:dyDescent="0.2">
      <c r="A28" s="110">
        <v>1991</v>
      </c>
      <c r="B28" s="34">
        <v>12</v>
      </c>
      <c r="C28" s="137">
        <v>49</v>
      </c>
      <c r="D28" s="137">
        <v>50.249999999999993</v>
      </c>
      <c r="E28" s="137">
        <v>2.166666666666667</v>
      </c>
      <c r="F28" s="137">
        <v>0</v>
      </c>
      <c r="G28" s="137">
        <v>24.875</v>
      </c>
      <c r="H28" s="137">
        <v>29.625</v>
      </c>
      <c r="I28" s="136">
        <v>0</v>
      </c>
      <c r="J28" s="136">
        <v>29.625</v>
      </c>
      <c r="K28" s="137">
        <v>0</v>
      </c>
      <c r="L28" s="137">
        <v>0</v>
      </c>
      <c r="M28" s="136">
        <v>0</v>
      </c>
      <c r="N28" s="195">
        <v>29.625</v>
      </c>
      <c r="O28" s="137">
        <v>57.125</v>
      </c>
      <c r="P28" s="137">
        <v>40.791666666666657</v>
      </c>
      <c r="Q28" s="137">
        <v>33.625</v>
      </c>
      <c r="R28" s="137">
        <v>22.791666666666664</v>
      </c>
      <c r="S28" s="136">
        <v>0</v>
      </c>
      <c r="T28" s="136">
        <v>22.791666666666664</v>
      </c>
      <c r="U28" s="136">
        <v>0</v>
      </c>
      <c r="V28" s="136">
        <v>0</v>
      </c>
      <c r="Y28" s="352"/>
      <c r="Z28" s="352">
        <v>75.397791604229397</v>
      </c>
      <c r="AB28" s="363">
        <f t="shared" si="0"/>
        <v>56.291666666666664</v>
      </c>
      <c r="AC28" s="363">
        <f t="shared" si="1"/>
        <v>14.8125</v>
      </c>
    </row>
    <row r="29" spans="1:29" x14ac:dyDescent="0.2">
      <c r="A29" s="110">
        <v>1992</v>
      </c>
      <c r="B29" s="34">
        <v>1</v>
      </c>
      <c r="C29" s="137">
        <v>15.499999999999998</v>
      </c>
      <c r="D29" s="137">
        <v>128.125</v>
      </c>
      <c r="E29" s="137">
        <v>0</v>
      </c>
      <c r="F29" s="137">
        <v>0</v>
      </c>
      <c r="G29" s="137">
        <v>0.7916666666666714</v>
      </c>
      <c r="H29" s="137">
        <v>102.83333333333337</v>
      </c>
      <c r="I29" s="136">
        <v>0</v>
      </c>
      <c r="J29" s="136">
        <v>102.83333333333337</v>
      </c>
      <c r="K29" s="137">
        <v>0</v>
      </c>
      <c r="L29" s="137">
        <v>0</v>
      </c>
      <c r="M29" s="136">
        <v>102.83333333333337</v>
      </c>
      <c r="N29" s="195">
        <v>0</v>
      </c>
      <c r="O29" s="137">
        <v>12.583333333333332</v>
      </c>
      <c r="P29" s="137">
        <v>136.08333333333331</v>
      </c>
      <c r="Q29" s="137">
        <v>0.5416666666666714</v>
      </c>
      <c r="R29" s="137">
        <v>109.66666666666669</v>
      </c>
      <c r="S29" s="136">
        <v>0</v>
      </c>
      <c r="T29" s="136">
        <v>109.66666666666669</v>
      </c>
      <c r="U29" s="136">
        <v>0</v>
      </c>
      <c r="V29" s="136">
        <v>0</v>
      </c>
      <c r="Y29" s="352"/>
      <c r="Z29" s="352">
        <v>74.027094621780606</v>
      </c>
      <c r="AB29" s="363">
        <f t="shared" si="0"/>
        <v>32.25</v>
      </c>
      <c r="AC29" s="363">
        <f t="shared" si="1"/>
        <v>66.229166666666686</v>
      </c>
    </row>
    <row r="30" spans="1:29" x14ac:dyDescent="0.2">
      <c r="A30" s="110">
        <v>1992</v>
      </c>
      <c r="B30" s="34">
        <v>2</v>
      </c>
      <c r="C30" s="137">
        <v>34</v>
      </c>
      <c r="D30" s="137">
        <v>68.125</v>
      </c>
      <c r="E30" s="137">
        <v>0.91666666666666663</v>
      </c>
      <c r="F30" s="137">
        <v>0</v>
      </c>
      <c r="G30" s="137">
        <v>17.208333333333329</v>
      </c>
      <c r="H30" s="137">
        <v>45.791666666666679</v>
      </c>
      <c r="I30" s="136">
        <v>0</v>
      </c>
      <c r="J30" s="136">
        <v>45.791666666666679</v>
      </c>
      <c r="K30" s="137">
        <v>0</v>
      </c>
      <c r="L30" s="137">
        <v>45.791666666666679</v>
      </c>
      <c r="M30" s="136">
        <v>0</v>
      </c>
      <c r="N30" s="195">
        <v>0</v>
      </c>
      <c r="O30" s="137">
        <v>36.541666666666664</v>
      </c>
      <c r="P30" s="137">
        <v>58.041666666666671</v>
      </c>
      <c r="Q30" s="137">
        <v>17.458333333333329</v>
      </c>
      <c r="R30" s="137">
        <v>39.333333333333336</v>
      </c>
      <c r="S30" s="136">
        <v>0</v>
      </c>
      <c r="T30" s="136">
        <v>39.333333333333336</v>
      </c>
      <c r="U30" s="136">
        <v>0</v>
      </c>
      <c r="V30" s="136">
        <v>39.333333333333336</v>
      </c>
      <c r="Y30" s="352"/>
      <c r="Z30" s="352">
        <v>75.471149624745308</v>
      </c>
      <c r="AB30" s="363">
        <f t="shared" si="0"/>
        <v>24.75</v>
      </c>
      <c r="AC30" s="363">
        <f t="shared" si="1"/>
        <v>74.312500000000028</v>
      </c>
    </row>
    <row r="31" spans="1:29" x14ac:dyDescent="0.2">
      <c r="A31" s="110">
        <v>1992</v>
      </c>
      <c r="B31" s="34">
        <v>3</v>
      </c>
      <c r="C31" s="137">
        <v>51.916666666666671</v>
      </c>
      <c r="D31" s="137">
        <v>51.916666666666671</v>
      </c>
      <c r="E31" s="137">
        <v>3</v>
      </c>
      <c r="F31" s="137">
        <v>0</v>
      </c>
      <c r="G31" s="137">
        <v>21.916666666666657</v>
      </c>
      <c r="H31" s="137">
        <v>27.41666666666665</v>
      </c>
      <c r="I31" s="136">
        <v>0</v>
      </c>
      <c r="J31" s="136">
        <v>27.41666666666665</v>
      </c>
      <c r="K31" s="137">
        <v>27.41666666666665</v>
      </c>
      <c r="L31" s="137">
        <v>0</v>
      </c>
      <c r="M31" s="136">
        <v>0</v>
      </c>
      <c r="N31" s="195">
        <v>0</v>
      </c>
      <c r="O31" s="137">
        <v>44.583333333333336</v>
      </c>
      <c r="P31" s="137">
        <v>61.958333333333343</v>
      </c>
      <c r="Q31" s="137">
        <v>19.166666666666657</v>
      </c>
      <c r="R31" s="137">
        <v>33.874999999999993</v>
      </c>
      <c r="S31" s="136">
        <v>0</v>
      </c>
      <c r="T31" s="136">
        <v>33.874999999999993</v>
      </c>
      <c r="U31" s="136">
        <v>182.87500000000003</v>
      </c>
      <c r="V31" s="136">
        <v>0</v>
      </c>
      <c r="Y31" s="352"/>
      <c r="Z31" s="352">
        <v>69.672836307157212</v>
      </c>
      <c r="AB31" s="363">
        <f t="shared" si="0"/>
        <v>42.958333333333336</v>
      </c>
      <c r="AC31" s="363">
        <f t="shared" si="1"/>
        <v>36.604166666666664</v>
      </c>
    </row>
    <row r="32" spans="1:29" x14ac:dyDescent="0.2">
      <c r="A32" s="110">
        <v>1992</v>
      </c>
      <c r="B32" s="34">
        <v>4</v>
      </c>
      <c r="C32" s="137">
        <v>77.374999999999986</v>
      </c>
      <c r="D32" s="137">
        <v>28.291666666666664</v>
      </c>
      <c r="E32" s="137">
        <v>5.4166666666666661</v>
      </c>
      <c r="F32" s="137">
        <v>0</v>
      </c>
      <c r="G32" s="137">
        <v>59.416666666666671</v>
      </c>
      <c r="H32" s="137">
        <v>11.708333333333343</v>
      </c>
      <c r="I32" s="136">
        <v>0</v>
      </c>
      <c r="J32" s="136">
        <v>0</v>
      </c>
      <c r="K32" s="137">
        <v>0</v>
      </c>
      <c r="L32" s="137">
        <v>0</v>
      </c>
      <c r="M32" s="136">
        <v>0</v>
      </c>
      <c r="N32" s="195">
        <v>0</v>
      </c>
      <c r="O32" s="137">
        <v>83.958333333333329</v>
      </c>
      <c r="P32" s="137">
        <v>23.625</v>
      </c>
      <c r="Q32" s="137">
        <v>62.166666666666671</v>
      </c>
      <c r="R32" s="137">
        <v>9.9583333333333428</v>
      </c>
      <c r="S32" s="136">
        <v>0</v>
      </c>
      <c r="T32" s="136">
        <v>0</v>
      </c>
      <c r="U32" s="136">
        <v>0</v>
      </c>
      <c r="V32" s="136">
        <v>0</v>
      </c>
      <c r="Y32" s="352"/>
      <c r="Z32" s="352">
        <v>70.32082580086869</v>
      </c>
      <c r="AB32" s="363">
        <f t="shared" si="0"/>
        <v>64.645833333333329</v>
      </c>
      <c r="AC32" s="363">
        <f t="shared" si="1"/>
        <v>13.708333333333325</v>
      </c>
    </row>
    <row r="33" spans="1:29" x14ac:dyDescent="0.2">
      <c r="A33" s="110">
        <v>1992</v>
      </c>
      <c r="B33" s="34">
        <v>5</v>
      </c>
      <c r="C33" s="137">
        <v>162.45833333333337</v>
      </c>
      <c r="D33" s="137">
        <v>9.2083333333333304</v>
      </c>
      <c r="E33" s="137">
        <v>32.208333333333329</v>
      </c>
      <c r="F33" s="137">
        <v>2.7500000000000004</v>
      </c>
      <c r="G33" s="137">
        <v>133.54166666666669</v>
      </c>
      <c r="H33" s="137">
        <v>4.1666666666671404E-2</v>
      </c>
      <c r="I33" s="136">
        <v>0</v>
      </c>
      <c r="J33" s="136">
        <v>0</v>
      </c>
      <c r="K33" s="137">
        <v>0</v>
      </c>
      <c r="L33" s="137">
        <v>0</v>
      </c>
      <c r="M33" s="136">
        <v>0</v>
      </c>
      <c r="N33" s="195">
        <v>0</v>
      </c>
      <c r="O33" s="137">
        <v>138.12500000000003</v>
      </c>
      <c r="P33" s="137">
        <v>15.416666666666661</v>
      </c>
      <c r="Q33" s="137">
        <v>107.45833333333334</v>
      </c>
      <c r="R33" s="137">
        <v>1.7916666666666714</v>
      </c>
      <c r="S33" s="136">
        <v>0</v>
      </c>
      <c r="T33" s="136">
        <v>0</v>
      </c>
      <c r="U33" s="136">
        <v>0</v>
      </c>
      <c r="V33" s="136">
        <v>0</v>
      </c>
      <c r="Y33" s="352"/>
      <c r="Z33" s="352">
        <v>66.556382696834703</v>
      </c>
      <c r="AB33" s="363">
        <f t="shared" si="0"/>
        <v>119.91666666666669</v>
      </c>
      <c r="AC33" s="363">
        <f t="shared" si="1"/>
        <v>0</v>
      </c>
    </row>
    <row r="34" spans="1:29" x14ac:dyDescent="0.2">
      <c r="A34" s="110">
        <v>1992</v>
      </c>
      <c r="B34" s="34">
        <v>6</v>
      </c>
      <c r="C34" s="137">
        <v>235.91666666666666</v>
      </c>
      <c r="D34" s="137">
        <v>0</v>
      </c>
      <c r="E34" s="137">
        <v>55.250000000000007</v>
      </c>
      <c r="F34" s="137">
        <v>11.458333333333332</v>
      </c>
      <c r="G34" s="137">
        <v>235.91666666666674</v>
      </c>
      <c r="H34" s="137">
        <v>0</v>
      </c>
      <c r="I34" s="136">
        <v>0</v>
      </c>
      <c r="J34" s="136">
        <v>0</v>
      </c>
      <c r="K34" s="137">
        <v>0</v>
      </c>
      <c r="L34" s="137">
        <v>0</v>
      </c>
      <c r="M34" s="136">
        <v>0</v>
      </c>
      <c r="N34" s="195">
        <v>0</v>
      </c>
      <c r="O34" s="137">
        <v>244.95833333333331</v>
      </c>
      <c r="P34" s="137">
        <v>0</v>
      </c>
      <c r="Q34" s="137">
        <v>244.95833333333337</v>
      </c>
      <c r="R34" s="137">
        <v>0</v>
      </c>
      <c r="S34" s="136">
        <v>0</v>
      </c>
      <c r="T34" s="136">
        <v>0</v>
      </c>
      <c r="U34" s="136">
        <v>0</v>
      </c>
      <c r="V34" s="136">
        <v>0</v>
      </c>
      <c r="Y34" s="352"/>
      <c r="Z34" s="352">
        <v>81.356353199207106</v>
      </c>
      <c r="AB34" s="363">
        <f t="shared" si="0"/>
        <v>199.1875</v>
      </c>
      <c r="AC34" s="363">
        <f t="shared" si="1"/>
        <v>0</v>
      </c>
    </row>
    <row r="35" spans="1:29" x14ac:dyDescent="0.2">
      <c r="A35" s="110">
        <v>1992</v>
      </c>
      <c r="B35" s="34">
        <v>7</v>
      </c>
      <c r="C35" s="137">
        <v>357.12500000000011</v>
      </c>
      <c r="D35" s="137">
        <v>0</v>
      </c>
      <c r="E35" s="137">
        <v>124.50000000000001</v>
      </c>
      <c r="F35" s="137">
        <v>44.166666666666664</v>
      </c>
      <c r="G35" s="137">
        <v>357.125</v>
      </c>
      <c r="H35" s="137">
        <v>0</v>
      </c>
      <c r="I35" s="136">
        <v>0</v>
      </c>
      <c r="J35" s="136">
        <v>0</v>
      </c>
      <c r="K35" s="137">
        <v>0</v>
      </c>
      <c r="L35" s="137">
        <v>0</v>
      </c>
      <c r="M35" s="136">
        <v>0</v>
      </c>
      <c r="N35" s="195">
        <v>0</v>
      </c>
      <c r="O35" s="137">
        <v>340.33333333333337</v>
      </c>
      <c r="P35" s="137">
        <v>0</v>
      </c>
      <c r="Q35" s="137">
        <v>340.33333333333326</v>
      </c>
      <c r="R35" s="137">
        <v>0</v>
      </c>
      <c r="S35" s="136">
        <v>0</v>
      </c>
      <c r="T35" s="136">
        <v>0</v>
      </c>
      <c r="U35" s="136">
        <v>0</v>
      </c>
      <c r="V35" s="136">
        <v>0</v>
      </c>
      <c r="Y35" s="352"/>
      <c r="Z35" s="352">
        <v>72.66202988868605</v>
      </c>
      <c r="AB35" s="363">
        <f t="shared" si="0"/>
        <v>296.52083333333337</v>
      </c>
      <c r="AC35" s="363">
        <f t="shared" si="1"/>
        <v>0</v>
      </c>
    </row>
    <row r="36" spans="1:29" x14ac:dyDescent="0.2">
      <c r="A36" s="110">
        <v>1992</v>
      </c>
      <c r="B36" s="34">
        <v>8</v>
      </c>
      <c r="C36" s="137">
        <v>306.5</v>
      </c>
      <c r="D36" s="137">
        <v>0</v>
      </c>
      <c r="E36" s="137">
        <v>87.333333333333329</v>
      </c>
      <c r="F36" s="137">
        <v>22.041666666666668</v>
      </c>
      <c r="G36" s="137">
        <v>306.50000000000006</v>
      </c>
      <c r="H36" s="137">
        <v>0</v>
      </c>
      <c r="I36" s="136">
        <v>0</v>
      </c>
      <c r="J36" s="136">
        <v>0</v>
      </c>
      <c r="K36" s="137">
        <v>0</v>
      </c>
      <c r="L36" s="137">
        <v>0</v>
      </c>
      <c r="M36" s="136">
        <v>0</v>
      </c>
      <c r="N36" s="195">
        <v>0</v>
      </c>
      <c r="O36" s="137">
        <v>316.20833333333337</v>
      </c>
      <c r="P36" s="137">
        <v>0</v>
      </c>
      <c r="Q36" s="137">
        <v>316.20833333333337</v>
      </c>
      <c r="R36" s="137">
        <v>0</v>
      </c>
      <c r="S36" s="136">
        <v>0</v>
      </c>
      <c r="T36" s="136">
        <v>0</v>
      </c>
      <c r="U36" s="136">
        <v>0</v>
      </c>
      <c r="V36" s="136">
        <v>0</v>
      </c>
      <c r="Y36" s="352"/>
      <c r="Z36" s="352">
        <v>77.9485711229636</v>
      </c>
      <c r="AB36" s="363">
        <f t="shared" si="0"/>
        <v>331.81250000000006</v>
      </c>
      <c r="AC36" s="363">
        <f t="shared" si="1"/>
        <v>0</v>
      </c>
    </row>
    <row r="37" spans="1:29" x14ac:dyDescent="0.2">
      <c r="A37" s="110">
        <v>1992</v>
      </c>
      <c r="B37" s="34">
        <v>9</v>
      </c>
      <c r="C37" s="137">
        <v>282.66666666666669</v>
      </c>
      <c r="D37" s="137">
        <v>0</v>
      </c>
      <c r="E37" s="137">
        <v>68.499999999999986</v>
      </c>
      <c r="F37" s="137">
        <v>11.958333333333336</v>
      </c>
      <c r="G37" s="137">
        <v>282.66666666666669</v>
      </c>
      <c r="H37" s="137">
        <v>0</v>
      </c>
      <c r="I37" s="136">
        <v>0</v>
      </c>
      <c r="J37" s="136">
        <v>0</v>
      </c>
      <c r="K37" s="137">
        <v>0</v>
      </c>
      <c r="L37" s="137">
        <v>0</v>
      </c>
      <c r="M37" s="136">
        <v>0</v>
      </c>
      <c r="N37" s="195">
        <v>0</v>
      </c>
      <c r="O37" s="137">
        <v>290.5</v>
      </c>
      <c r="P37" s="137">
        <v>0</v>
      </c>
      <c r="Q37" s="137">
        <v>290.49999999999994</v>
      </c>
      <c r="R37" s="137">
        <v>0</v>
      </c>
      <c r="S37" s="136">
        <v>0</v>
      </c>
      <c r="T37" s="136">
        <v>0</v>
      </c>
      <c r="U37" s="136">
        <v>0</v>
      </c>
      <c r="V37" s="136">
        <v>0</v>
      </c>
      <c r="Y37" s="352"/>
      <c r="Z37" s="352">
        <v>78.685843468632342</v>
      </c>
      <c r="AB37" s="363">
        <f t="shared" si="0"/>
        <v>294.58333333333337</v>
      </c>
      <c r="AC37" s="363">
        <f t="shared" si="1"/>
        <v>0</v>
      </c>
    </row>
    <row r="38" spans="1:29" x14ac:dyDescent="0.2">
      <c r="A38" s="110">
        <v>1992</v>
      </c>
      <c r="B38" s="34">
        <v>10</v>
      </c>
      <c r="C38" s="137">
        <v>166.20833333333334</v>
      </c>
      <c r="D38" s="137">
        <v>0.5</v>
      </c>
      <c r="E38" s="137">
        <v>27</v>
      </c>
      <c r="F38" s="137">
        <v>2.083333333333333</v>
      </c>
      <c r="G38" s="137">
        <v>151.875</v>
      </c>
      <c r="H38" s="137">
        <v>0</v>
      </c>
      <c r="I38" s="136">
        <v>0</v>
      </c>
      <c r="J38" s="136">
        <v>0</v>
      </c>
      <c r="K38" s="137">
        <v>0</v>
      </c>
      <c r="L38" s="137">
        <v>0</v>
      </c>
      <c r="M38" s="136">
        <v>0</v>
      </c>
      <c r="N38" s="195">
        <v>0</v>
      </c>
      <c r="O38" s="137">
        <v>167.66666666666671</v>
      </c>
      <c r="P38" s="137">
        <v>0.5</v>
      </c>
      <c r="Q38" s="137">
        <v>155.20833333333337</v>
      </c>
      <c r="R38" s="137">
        <v>0</v>
      </c>
      <c r="S38" s="136">
        <v>0</v>
      </c>
      <c r="T38" s="136">
        <v>0</v>
      </c>
      <c r="U38" s="136">
        <v>0</v>
      </c>
      <c r="V38" s="136">
        <v>0</v>
      </c>
      <c r="Y38" s="352"/>
      <c r="Z38" s="352">
        <v>73.506154489032653</v>
      </c>
      <c r="AB38" s="363">
        <f t="shared" si="0"/>
        <v>224.4375</v>
      </c>
      <c r="AC38" s="363">
        <f t="shared" si="1"/>
        <v>0</v>
      </c>
    </row>
    <row r="39" spans="1:29" x14ac:dyDescent="0.2">
      <c r="A39" s="110">
        <v>1992</v>
      </c>
      <c r="B39" s="34">
        <v>11</v>
      </c>
      <c r="C39" s="137">
        <v>121.75000000000001</v>
      </c>
      <c r="D39" s="137">
        <v>22.416666666666664</v>
      </c>
      <c r="E39" s="137">
        <v>12.875</v>
      </c>
      <c r="F39" s="137">
        <v>0.41666666666666669</v>
      </c>
      <c r="G39" s="137">
        <v>112.91666666666671</v>
      </c>
      <c r="H39" s="137">
        <v>17.666666666666671</v>
      </c>
      <c r="I39" s="136">
        <v>0</v>
      </c>
      <c r="J39" s="136">
        <v>0</v>
      </c>
      <c r="K39" s="137">
        <v>0</v>
      </c>
      <c r="L39" s="137">
        <v>0</v>
      </c>
      <c r="M39" s="136">
        <v>0</v>
      </c>
      <c r="N39" s="195">
        <v>0</v>
      </c>
      <c r="O39" s="137">
        <v>136.58333333333334</v>
      </c>
      <c r="P39" s="137">
        <v>7.708333333333333</v>
      </c>
      <c r="Q39" s="137">
        <v>125.87500000000004</v>
      </c>
      <c r="R39" s="137">
        <v>4.0833333333333357</v>
      </c>
      <c r="S39" s="136">
        <v>0</v>
      </c>
      <c r="T39" s="136">
        <v>0</v>
      </c>
      <c r="U39" s="136">
        <v>0</v>
      </c>
      <c r="V39" s="136">
        <v>0</v>
      </c>
      <c r="Y39" s="352"/>
      <c r="Z39" s="352">
        <v>78.367236067823868</v>
      </c>
      <c r="AB39" s="363">
        <f t="shared" si="0"/>
        <v>143.97916666666669</v>
      </c>
      <c r="AC39" s="363">
        <f t="shared" si="1"/>
        <v>0</v>
      </c>
    </row>
    <row r="40" spans="1:29" x14ac:dyDescent="0.2">
      <c r="A40" s="110">
        <v>1992</v>
      </c>
      <c r="B40" s="34">
        <v>12</v>
      </c>
      <c r="C40" s="137">
        <v>38.166666666666671</v>
      </c>
      <c r="D40" s="137">
        <v>53.041666666666679</v>
      </c>
      <c r="E40" s="137">
        <v>4.1666666666666664E-2</v>
      </c>
      <c r="F40" s="137">
        <v>0</v>
      </c>
      <c r="G40" s="137">
        <v>8.7083333333333286</v>
      </c>
      <c r="H40" s="137">
        <v>33.583333333333329</v>
      </c>
      <c r="I40" s="136">
        <v>0</v>
      </c>
      <c r="J40" s="136">
        <v>33.583333333333329</v>
      </c>
      <c r="K40" s="137">
        <v>0</v>
      </c>
      <c r="L40" s="137">
        <v>0</v>
      </c>
      <c r="M40" s="136">
        <v>0</v>
      </c>
      <c r="N40" s="195">
        <v>33.583333333333329</v>
      </c>
      <c r="O40" s="137">
        <v>35.375</v>
      </c>
      <c r="P40" s="137">
        <v>66.458333333333329</v>
      </c>
      <c r="Q40" s="137">
        <v>8.3333333333333286</v>
      </c>
      <c r="R40" s="137">
        <v>47.166666666666664</v>
      </c>
      <c r="S40" s="136">
        <v>0</v>
      </c>
      <c r="T40" s="136">
        <v>47.166666666666664</v>
      </c>
      <c r="U40" s="136">
        <v>0</v>
      </c>
      <c r="V40" s="136">
        <v>0</v>
      </c>
      <c r="Y40" s="352"/>
      <c r="Z40" s="352">
        <v>74.558174054775591</v>
      </c>
      <c r="AB40" s="363">
        <f t="shared" si="0"/>
        <v>79.958333333333343</v>
      </c>
      <c r="AC40" s="363">
        <f t="shared" si="1"/>
        <v>16.791666666666664</v>
      </c>
    </row>
    <row r="41" spans="1:29" x14ac:dyDescent="0.2">
      <c r="A41" s="110">
        <v>1993</v>
      </c>
      <c r="B41" s="34">
        <v>1</v>
      </c>
      <c r="C41" s="136">
        <v>50.583333333333329</v>
      </c>
      <c r="D41" s="136">
        <v>36.75</v>
      </c>
      <c r="E41" s="136">
        <v>1.9166666666666667</v>
      </c>
      <c r="F41" s="136">
        <v>0</v>
      </c>
      <c r="G41" s="136">
        <v>31.999999999999986</v>
      </c>
      <c r="H41" s="136">
        <v>21.583333333333321</v>
      </c>
      <c r="I41" s="136">
        <v>0</v>
      </c>
      <c r="J41" s="136">
        <v>21.583333333333321</v>
      </c>
      <c r="K41" s="136">
        <v>0</v>
      </c>
      <c r="L41" s="136">
        <v>0</v>
      </c>
      <c r="M41" s="136">
        <v>21.583333333333321</v>
      </c>
      <c r="N41" s="195">
        <v>0</v>
      </c>
      <c r="O41" s="136">
        <v>52.041666666666664</v>
      </c>
      <c r="P41" s="136">
        <v>31.458333333333329</v>
      </c>
      <c r="Q41" s="136">
        <v>32.374999999999986</v>
      </c>
      <c r="R41" s="136">
        <v>20.708333333333321</v>
      </c>
      <c r="S41" s="136">
        <v>0</v>
      </c>
      <c r="T41" s="136">
        <v>20.708333333333321</v>
      </c>
      <c r="U41" s="136">
        <v>0</v>
      </c>
      <c r="V41" s="136">
        <v>0</v>
      </c>
      <c r="X41" s="352">
        <v>80.17614071003797</v>
      </c>
      <c r="Y41" s="352">
        <v>0</v>
      </c>
      <c r="Z41" s="352">
        <v>78.54303995017537</v>
      </c>
      <c r="AA41" s="352"/>
      <c r="AB41" s="363">
        <f t="shared" si="0"/>
        <v>44.375</v>
      </c>
      <c r="AC41" s="363">
        <f t="shared" si="1"/>
        <v>27.583333333333325</v>
      </c>
    </row>
    <row r="42" spans="1:29" x14ac:dyDescent="0.2">
      <c r="A42" s="110">
        <v>1993</v>
      </c>
      <c r="B42" s="34">
        <v>2</v>
      </c>
      <c r="C42" s="136">
        <v>14.458333333333334</v>
      </c>
      <c r="D42" s="136">
        <v>78.625</v>
      </c>
      <c r="E42" s="136">
        <v>0.16666666666666666</v>
      </c>
      <c r="F42" s="136">
        <v>0</v>
      </c>
      <c r="G42" s="136">
        <v>2.7916666666666572</v>
      </c>
      <c r="H42" s="136">
        <v>51.499999999999993</v>
      </c>
      <c r="I42" s="136">
        <v>0</v>
      </c>
      <c r="J42" s="136">
        <v>51.499999999999993</v>
      </c>
      <c r="K42" s="136">
        <v>0</v>
      </c>
      <c r="L42" s="136">
        <v>51.499999999999993</v>
      </c>
      <c r="M42" s="136">
        <v>0</v>
      </c>
      <c r="N42" s="195">
        <v>0</v>
      </c>
      <c r="O42" s="136">
        <v>15.416666666666668</v>
      </c>
      <c r="P42" s="136">
        <v>74.666666666666657</v>
      </c>
      <c r="Q42" s="136">
        <v>2.7916666666666572</v>
      </c>
      <c r="R42" s="136">
        <v>43.124999999999993</v>
      </c>
      <c r="S42" s="136">
        <v>0</v>
      </c>
      <c r="T42" s="136">
        <v>43.124999999999993</v>
      </c>
      <c r="U42" s="136">
        <v>0</v>
      </c>
      <c r="V42" s="136">
        <v>43.124999999999993</v>
      </c>
      <c r="X42" s="352">
        <v>76.584576813639302</v>
      </c>
      <c r="Y42" s="352">
        <v>0</v>
      </c>
      <c r="Z42" s="352">
        <v>70.615636442746023</v>
      </c>
      <c r="AA42" s="352"/>
      <c r="AB42" s="363">
        <f t="shared" si="0"/>
        <v>32.520833333333329</v>
      </c>
      <c r="AC42" s="363">
        <f t="shared" si="1"/>
        <v>36.541666666666657</v>
      </c>
    </row>
    <row r="43" spans="1:29" x14ac:dyDescent="0.2">
      <c r="A43" s="110">
        <v>1993</v>
      </c>
      <c r="B43" s="34">
        <v>3</v>
      </c>
      <c r="C43" s="136">
        <v>43.875000000000007</v>
      </c>
      <c r="D43" s="136">
        <v>63.833333333333329</v>
      </c>
      <c r="E43" s="136">
        <v>2.083333333333333</v>
      </c>
      <c r="F43" s="136">
        <v>0</v>
      </c>
      <c r="G43" s="136">
        <v>13.624999999999986</v>
      </c>
      <c r="H43" s="136">
        <v>38.791666666666664</v>
      </c>
      <c r="I43" s="136">
        <v>0</v>
      </c>
      <c r="J43" s="136">
        <v>38.791666666666664</v>
      </c>
      <c r="K43" s="136">
        <v>111.87499999999997</v>
      </c>
      <c r="L43" s="136">
        <v>0</v>
      </c>
      <c r="M43" s="136">
        <v>0</v>
      </c>
      <c r="N43" s="195">
        <v>0</v>
      </c>
      <c r="O43" s="136">
        <v>32.500000000000007</v>
      </c>
      <c r="P43" s="136">
        <v>72.625000000000014</v>
      </c>
      <c r="Q43" s="136">
        <v>7.1249999999999858</v>
      </c>
      <c r="R43" s="136">
        <v>48.041666666666664</v>
      </c>
      <c r="S43" s="136">
        <v>0</v>
      </c>
      <c r="T43" s="136">
        <v>48.041666666666664</v>
      </c>
      <c r="U43" s="136">
        <v>111.87499999999997</v>
      </c>
      <c r="V43" s="136">
        <v>0</v>
      </c>
      <c r="X43" s="352">
        <v>80.449749001061079</v>
      </c>
      <c r="Y43" s="352">
        <v>0</v>
      </c>
      <c r="Z43" s="352">
        <v>70.774524221668329</v>
      </c>
      <c r="AA43" s="352"/>
      <c r="AB43" s="363">
        <f t="shared" si="0"/>
        <v>29.166666666666671</v>
      </c>
      <c r="AC43" s="363">
        <f t="shared" si="1"/>
        <v>45.145833333333329</v>
      </c>
    </row>
    <row r="44" spans="1:29" x14ac:dyDescent="0.2">
      <c r="A44" s="110">
        <v>1993</v>
      </c>
      <c r="B44" s="34">
        <v>4</v>
      </c>
      <c r="C44" s="136">
        <v>67.791666666666657</v>
      </c>
      <c r="D44" s="136">
        <v>20.541666666666668</v>
      </c>
      <c r="E44" s="136">
        <v>3.7499999999999996</v>
      </c>
      <c r="F44" s="136">
        <v>0</v>
      </c>
      <c r="G44" s="136">
        <v>32.374999999999986</v>
      </c>
      <c r="H44" s="136">
        <v>0</v>
      </c>
      <c r="I44" s="136">
        <v>0</v>
      </c>
      <c r="J44" s="136">
        <v>0</v>
      </c>
      <c r="K44" s="136">
        <v>0</v>
      </c>
      <c r="L44" s="136">
        <v>0</v>
      </c>
      <c r="M44" s="136">
        <v>0</v>
      </c>
      <c r="N44" s="195">
        <v>0</v>
      </c>
      <c r="O44" s="136">
        <v>76.333333333333314</v>
      </c>
      <c r="P44" s="136">
        <v>22.250000000000004</v>
      </c>
      <c r="Q44" s="136">
        <v>38.874999999999986</v>
      </c>
      <c r="R44" s="136">
        <v>0</v>
      </c>
      <c r="S44" s="136">
        <v>0</v>
      </c>
      <c r="T44" s="136">
        <v>0</v>
      </c>
      <c r="U44" s="136">
        <v>0</v>
      </c>
      <c r="V44" s="136">
        <v>0</v>
      </c>
      <c r="X44" s="352">
        <v>82.171571072094054</v>
      </c>
      <c r="Y44" s="352">
        <v>0</v>
      </c>
      <c r="Z44" s="352">
        <v>64.133761541882535</v>
      </c>
      <c r="AA44" s="352"/>
      <c r="AB44" s="363">
        <f t="shared" si="0"/>
        <v>55.833333333333329</v>
      </c>
      <c r="AC44" s="363">
        <f t="shared" si="1"/>
        <v>19.395833333333332</v>
      </c>
    </row>
    <row r="45" spans="1:29" x14ac:dyDescent="0.2">
      <c r="A45" s="110">
        <v>1993</v>
      </c>
      <c r="B45" s="34">
        <v>5</v>
      </c>
      <c r="C45" s="136">
        <v>170.25000000000003</v>
      </c>
      <c r="D45" s="136">
        <v>4.1666666666666664E-2</v>
      </c>
      <c r="E45" s="136">
        <v>25.333333333333332</v>
      </c>
      <c r="F45" s="136">
        <v>1.4166666666666665</v>
      </c>
      <c r="G45" s="136">
        <v>161.875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95">
        <v>0</v>
      </c>
      <c r="O45" s="136">
        <v>157.16666666666666</v>
      </c>
      <c r="P45" s="136">
        <v>8.3333333333333329E-2</v>
      </c>
      <c r="Q45" s="136">
        <v>145.58333333333337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X45" s="352">
        <v>89.032353113475793</v>
      </c>
      <c r="Y45" s="352">
        <v>89.032353113475793</v>
      </c>
      <c r="Z45" s="352">
        <v>66.723676326653731</v>
      </c>
      <c r="AA45" s="352"/>
      <c r="AB45" s="363">
        <f t="shared" si="0"/>
        <v>119.02083333333334</v>
      </c>
      <c r="AC45" s="363">
        <f t="shared" si="1"/>
        <v>0</v>
      </c>
    </row>
    <row r="46" spans="1:29" x14ac:dyDescent="0.2">
      <c r="A46" s="110">
        <v>1993</v>
      </c>
      <c r="B46" s="34">
        <v>6</v>
      </c>
      <c r="C46" s="136">
        <v>286.25</v>
      </c>
      <c r="D46" s="136">
        <v>0</v>
      </c>
      <c r="E46" s="136">
        <v>76.416666666666657</v>
      </c>
      <c r="F46" s="136">
        <v>17.083333333333336</v>
      </c>
      <c r="G46" s="136">
        <v>286.25</v>
      </c>
      <c r="H46" s="136">
        <v>0</v>
      </c>
      <c r="I46" s="136">
        <v>0</v>
      </c>
      <c r="J46" s="136">
        <v>0</v>
      </c>
      <c r="K46" s="136">
        <v>0</v>
      </c>
      <c r="L46" s="136">
        <v>0</v>
      </c>
      <c r="M46" s="136">
        <v>0</v>
      </c>
      <c r="N46" s="195">
        <v>0</v>
      </c>
      <c r="O46" s="136">
        <v>280.625</v>
      </c>
      <c r="P46" s="136">
        <v>0</v>
      </c>
      <c r="Q46" s="136">
        <v>280.62499999999994</v>
      </c>
      <c r="R46" s="136">
        <v>0</v>
      </c>
      <c r="S46" s="136">
        <v>0</v>
      </c>
      <c r="T46" s="136">
        <v>0</v>
      </c>
      <c r="U46" s="136">
        <v>0</v>
      </c>
      <c r="V46" s="136">
        <v>0</v>
      </c>
      <c r="X46" s="352">
        <v>102.64490685531759</v>
      </c>
      <c r="Y46" s="352">
        <v>102.64490685531759</v>
      </c>
      <c r="Z46" s="352">
        <v>73.254738433335504</v>
      </c>
      <c r="AA46" s="352"/>
      <c r="AB46" s="363">
        <f t="shared" si="0"/>
        <v>228.25</v>
      </c>
      <c r="AC46" s="363">
        <f t="shared" si="1"/>
        <v>0</v>
      </c>
    </row>
    <row r="47" spans="1:29" x14ac:dyDescent="0.2">
      <c r="A47" s="110">
        <v>1993</v>
      </c>
      <c r="B47" s="34">
        <v>7</v>
      </c>
      <c r="C47" s="136">
        <v>333.16666666666669</v>
      </c>
      <c r="D47" s="136">
        <v>0</v>
      </c>
      <c r="E47" s="136">
        <v>107.41666666666666</v>
      </c>
      <c r="F47" s="136">
        <v>34.166666666666671</v>
      </c>
      <c r="G47" s="136">
        <v>333.16666666666669</v>
      </c>
      <c r="H47" s="136">
        <v>0</v>
      </c>
      <c r="I47" s="136">
        <v>0</v>
      </c>
      <c r="J47" s="136">
        <v>0</v>
      </c>
      <c r="K47" s="136">
        <v>0</v>
      </c>
      <c r="L47" s="136">
        <v>0</v>
      </c>
      <c r="M47" s="136">
        <v>0</v>
      </c>
      <c r="N47" s="195">
        <v>0</v>
      </c>
      <c r="O47" s="136">
        <v>324.08333333333331</v>
      </c>
      <c r="P47" s="136">
        <v>0</v>
      </c>
      <c r="Q47" s="136">
        <v>324.08333333333331</v>
      </c>
      <c r="R47" s="136">
        <v>0</v>
      </c>
      <c r="S47" s="136">
        <v>0</v>
      </c>
      <c r="T47" s="136">
        <v>0</v>
      </c>
      <c r="U47" s="136">
        <v>0</v>
      </c>
      <c r="V47" s="136">
        <v>0</v>
      </c>
      <c r="X47" s="352">
        <v>108.87583032255652</v>
      </c>
      <c r="Y47" s="352">
        <v>108.87583032255652</v>
      </c>
      <c r="Z47" s="352">
        <v>74.161908217111034</v>
      </c>
      <c r="AA47" s="352"/>
      <c r="AB47" s="363">
        <f t="shared" si="0"/>
        <v>309.70833333333337</v>
      </c>
      <c r="AC47" s="363">
        <f t="shared" si="1"/>
        <v>0</v>
      </c>
    </row>
    <row r="48" spans="1:29" x14ac:dyDescent="0.2">
      <c r="A48" s="110">
        <v>1993</v>
      </c>
      <c r="B48" s="34">
        <v>8</v>
      </c>
      <c r="C48" s="136">
        <v>330.66666666666669</v>
      </c>
      <c r="D48" s="136">
        <v>0</v>
      </c>
      <c r="E48" s="136">
        <v>109.79166666666664</v>
      </c>
      <c r="F48" s="136">
        <v>36.541666666666664</v>
      </c>
      <c r="G48" s="136">
        <v>330.66666666666663</v>
      </c>
      <c r="H48" s="136">
        <v>0</v>
      </c>
      <c r="I48" s="136">
        <v>0</v>
      </c>
      <c r="J48" s="136">
        <v>0</v>
      </c>
      <c r="K48" s="136">
        <v>0</v>
      </c>
      <c r="L48" s="136">
        <v>0</v>
      </c>
      <c r="M48" s="136">
        <v>0</v>
      </c>
      <c r="N48" s="195">
        <v>0</v>
      </c>
      <c r="O48" s="136">
        <v>339.04166666666669</v>
      </c>
      <c r="P48" s="136">
        <v>0</v>
      </c>
      <c r="Q48" s="136">
        <v>339.04166666666657</v>
      </c>
      <c r="R48" s="136">
        <v>0</v>
      </c>
      <c r="S48" s="136">
        <v>0</v>
      </c>
      <c r="T48" s="136">
        <v>0</v>
      </c>
      <c r="U48" s="136">
        <v>0</v>
      </c>
      <c r="V48" s="136">
        <v>0</v>
      </c>
      <c r="X48" s="352">
        <v>109.72105185660634</v>
      </c>
      <c r="Y48" s="352">
        <v>109.72105185660634</v>
      </c>
      <c r="Z48" s="352">
        <v>74.785611380056892</v>
      </c>
      <c r="AA48" s="352"/>
      <c r="AB48" s="363">
        <f t="shared" si="0"/>
        <v>331.91666666666669</v>
      </c>
      <c r="AC48" s="363">
        <f t="shared" si="1"/>
        <v>0</v>
      </c>
    </row>
    <row r="49" spans="1:29" x14ac:dyDescent="0.2">
      <c r="A49" s="110">
        <v>1993</v>
      </c>
      <c r="B49" s="34">
        <v>9</v>
      </c>
      <c r="C49" s="136">
        <v>288.66666666666663</v>
      </c>
      <c r="D49" s="136">
        <v>0</v>
      </c>
      <c r="E49" s="136">
        <v>79.833333333333343</v>
      </c>
      <c r="F49" s="136">
        <v>19.874999999999996</v>
      </c>
      <c r="G49" s="136">
        <v>288.62499999999994</v>
      </c>
      <c r="H49" s="136">
        <v>0</v>
      </c>
      <c r="I49" s="136">
        <v>0</v>
      </c>
      <c r="J49" s="136">
        <v>0</v>
      </c>
      <c r="K49" s="136">
        <v>0</v>
      </c>
      <c r="L49" s="136">
        <v>0</v>
      </c>
      <c r="M49" s="136">
        <v>0</v>
      </c>
      <c r="N49" s="195">
        <v>0</v>
      </c>
      <c r="O49" s="136">
        <v>300.04166666666669</v>
      </c>
      <c r="P49" s="136">
        <v>0</v>
      </c>
      <c r="Q49" s="136">
        <v>300.04166666666657</v>
      </c>
      <c r="R49" s="136">
        <v>0</v>
      </c>
      <c r="S49" s="136">
        <v>0</v>
      </c>
      <c r="T49" s="136">
        <v>0</v>
      </c>
      <c r="U49" s="136">
        <v>0</v>
      </c>
      <c r="V49" s="136">
        <v>0</v>
      </c>
      <c r="X49" s="352">
        <v>106.0271456339939</v>
      </c>
      <c r="Y49" s="352">
        <v>106.0271456339939</v>
      </c>
      <c r="Z49" s="352">
        <v>76.500868784978536</v>
      </c>
      <c r="AA49" s="352"/>
      <c r="AB49" s="363">
        <f t="shared" si="0"/>
        <v>309.66666666666663</v>
      </c>
      <c r="AC49" s="363">
        <f t="shared" si="1"/>
        <v>0</v>
      </c>
    </row>
    <row r="50" spans="1:29" x14ac:dyDescent="0.2">
      <c r="A50" s="110">
        <v>1993</v>
      </c>
      <c r="B50" s="34">
        <v>10</v>
      </c>
      <c r="C50" s="136">
        <v>193.16666666666666</v>
      </c>
      <c r="D50" s="136">
        <v>1.875</v>
      </c>
      <c r="E50" s="136">
        <v>35.208333333333336</v>
      </c>
      <c r="F50" s="136">
        <v>2.75</v>
      </c>
      <c r="G50" s="136">
        <v>190.25</v>
      </c>
      <c r="H50" s="136">
        <v>0</v>
      </c>
      <c r="I50" s="136">
        <v>0</v>
      </c>
      <c r="J50" s="136">
        <v>0</v>
      </c>
      <c r="K50" s="136">
        <v>0</v>
      </c>
      <c r="L50" s="136">
        <v>0</v>
      </c>
      <c r="M50" s="136">
        <v>0</v>
      </c>
      <c r="N50" s="195">
        <v>0</v>
      </c>
      <c r="O50" s="136">
        <v>187.62500000000003</v>
      </c>
      <c r="P50" s="136">
        <v>0</v>
      </c>
      <c r="Q50" s="136">
        <v>186.04166666666663</v>
      </c>
      <c r="R50" s="136">
        <v>0</v>
      </c>
      <c r="S50" s="136">
        <v>0</v>
      </c>
      <c r="T50" s="136">
        <v>0</v>
      </c>
      <c r="U50" s="136">
        <v>0</v>
      </c>
      <c r="V50" s="136">
        <v>0</v>
      </c>
      <c r="X50" s="352">
        <v>97.222153422828981</v>
      </c>
      <c r="Y50" s="352">
        <v>0</v>
      </c>
      <c r="Z50" s="352">
        <v>80.43134353465787</v>
      </c>
      <c r="AA50" s="352"/>
      <c r="AB50" s="363">
        <f t="shared" si="0"/>
        <v>240.91666666666663</v>
      </c>
      <c r="AC50" s="363">
        <f t="shared" si="1"/>
        <v>0</v>
      </c>
    </row>
    <row r="51" spans="1:29" x14ac:dyDescent="0.2">
      <c r="A51" s="110">
        <v>1993</v>
      </c>
      <c r="B51" s="34">
        <v>11</v>
      </c>
      <c r="C51" s="136">
        <v>102.04166666666667</v>
      </c>
      <c r="D51" s="136">
        <v>23.833333333333336</v>
      </c>
      <c r="E51" s="136">
        <v>10.916666666666664</v>
      </c>
      <c r="F51" s="136">
        <v>0</v>
      </c>
      <c r="G51" s="136">
        <v>86.541666666666657</v>
      </c>
      <c r="H51" s="136">
        <v>14.416666666666664</v>
      </c>
      <c r="I51" s="136">
        <v>0</v>
      </c>
      <c r="J51" s="136">
        <v>0</v>
      </c>
      <c r="K51" s="136">
        <v>0</v>
      </c>
      <c r="L51" s="136">
        <v>0</v>
      </c>
      <c r="M51" s="136">
        <v>0</v>
      </c>
      <c r="N51" s="195">
        <v>0</v>
      </c>
      <c r="O51" s="136">
        <v>117.70833333333333</v>
      </c>
      <c r="P51" s="136">
        <v>17.25</v>
      </c>
      <c r="Q51" s="136">
        <v>101.95833333333333</v>
      </c>
      <c r="R51" s="136">
        <v>10.208333333333329</v>
      </c>
      <c r="S51" s="136">
        <v>0</v>
      </c>
      <c r="T51" s="136">
        <v>0</v>
      </c>
      <c r="U51" s="136">
        <v>0</v>
      </c>
      <c r="V51" s="136">
        <v>0</v>
      </c>
      <c r="X51" s="352">
        <v>86.62953035998234</v>
      </c>
      <c r="Y51" s="352">
        <v>0</v>
      </c>
      <c r="Z51" s="352">
        <v>77.349583747182194</v>
      </c>
      <c r="AA51" s="352"/>
      <c r="AB51" s="363">
        <f t="shared" si="0"/>
        <v>147.60416666666666</v>
      </c>
      <c r="AC51" s="363">
        <f t="shared" si="1"/>
        <v>0</v>
      </c>
    </row>
    <row r="52" spans="1:29" x14ac:dyDescent="0.2">
      <c r="A52" s="110">
        <v>1993</v>
      </c>
      <c r="B52" s="34">
        <v>12</v>
      </c>
      <c r="C52" s="136">
        <v>24.750000000000004</v>
      </c>
      <c r="D52" s="136">
        <v>117.45833333333334</v>
      </c>
      <c r="E52" s="136">
        <v>0.125</v>
      </c>
      <c r="F52" s="136">
        <v>0</v>
      </c>
      <c r="G52" s="136">
        <v>4.75</v>
      </c>
      <c r="H52" s="136">
        <v>82.291666666666671</v>
      </c>
      <c r="I52" s="136">
        <v>0</v>
      </c>
      <c r="J52" s="136">
        <v>82.291666666666671</v>
      </c>
      <c r="K52" s="136">
        <v>0</v>
      </c>
      <c r="L52" s="136">
        <v>0</v>
      </c>
      <c r="M52" s="136">
        <v>0</v>
      </c>
      <c r="N52" s="195">
        <v>82.291666666666671</v>
      </c>
      <c r="O52" s="136">
        <v>23.541666666666664</v>
      </c>
      <c r="P52" s="136">
        <v>119.20833333333334</v>
      </c>
      <c r="Q52" s="136">
        <v>4.75</v>
      </c>
      <c r="R52" s="136">
        <v>85.041666666666657</v>
      </c>
      <c r="S52" s="136">
        <v>0</v>
      </c>
      <c r="T52" s="136">
        <v>85.041666666666657</v>
      </c>
      <c r="U52" s="136">
        <v>0</v>
      </c>
      <c r="V52" s="136">
        <v>0</v>
      </c>
      <c r="X52" s="352">
        <v>77.376635075134104</v>
      </c>
      <c r="Y52" s="352">
        <v>0</v>
      </c>
      <c r="Z52" s="352">
        <v>72.833218861724092</v>
      </c>
      <c r="AA52" s="352"/>
      <c r="AB52" s="363">
        <f t="shared" si="0"/>
        <v>63.395833333333336</v>
      </c>
      <c r="AC52" s="363">
        <f t="shared" si="1"/>
        <v>41.145833333333336</v>
      </c>
    </row>
    <row r="53" spans="1:29" x14ac:dyDescent="0.2">
      <c r="A53" s="110">
        <v>1994</v>
      </c>
      <c r="B53" s="34">
        <v>1</v>
      </c>
      <c r="C53" s="136">
        <v>21.083333333333332</v>
      </c>
      <c r="D53" s="136">
        <v>84.500000000000014</v>
      </c>
      <c r="E53" s="136">
        <v>4.1666666666666664E-2</v>
      </c>
      <c r="F53" s="136">
        <v>0</v>
      </c>
      <c r="G53" s="136">
        <v>11.25</v>
      </c>
      <c r="H53" s="136">
        <v>67.583333333333329</v>
      </c>
      <c r="I53" s="136">
        <v>0</v>
      </c>
      <c r="J53" s="136">
        <v>67.583333333333329</v>
      </c>
      <c r="K53" s="136">
        <v>0</v>
      </c>
      <c r="L53" s="136">
        <v>0</v>
      </c>
      <c r="M53" s="136">
        <v>67.583333333333329</v>
      </c>
      <c r="N53" s="195">
        <v>0</v>
      </c>
      <c r="O53" s="136">
        <v>18.208333333333332</v>
      </c>
      <c r="P53" s="136">
        <v>90.083333333333343</v>
      </c>
      <c r="Q53" s="136">
        <v>6.5</v>
      </c>
      <c r="R53" s="136">
        <v>69.041666666666657</v>
      </c>
      <c r="S53" s="136">
        <v>0</v>
      </c>
      <c r="T53" s="136">
        <v>69.041666666666657</v>
      </c>
      <c r="U53" s="136">
        <v>0</v>
      </c>
      <c r="V53" s="136">
        <v>0</v>
      </c>
      <c r="X53" s="352">
        <v>76.337468766030099</v>
      </c>
      <c r="Y53" s="352">
        <v>0</v>
      </c>
      <c r="Z53" s="352">
        <v>77.447049363783577</v>
      </c>
      <c r="AA53" s="352"/>
      <c r="AB53" s="363">
        <f t="shared" si="0"/>
        <v>22.916666666666668</v>
      </c>
      <c r="AC53" s="363">
        <f t="shared" si="1"/>
        <v>74.9375</v>
      </c>
    </row>
    <row r="54" spans="1:29" x14ac:dyDescent="0.2">
      <c r="A54" s="110">
        <v>1994</v>
      </c>
      <c r="B54" s="34">
        <v>2</v>
      </c>
      <c r="C54" s="136">
        <v>49.000000000000007</v>
      </c>
      <c r="D54" s="136">
        <v>31.166666666666668</v>
      </c>
      <c r="E54" s="136">
        <v>2.0833333333333335</v>
      </c>
      <c r="F54" s="136">
        <v>0</v>
      </c>
      <c r="G54" s="136">
        <v>29.833333333333329</v>
      </c>
      <c r="H54" s="136">
        <v>25.458333333333336</v>
      </c>
      <c r="I54" s="136">
        <v>0</v>
      </c>
      <c r="J54" s="136">
        <v>25.458333333333336</v>
      </c>
      <c r="K54" s="136">
        <v>0</v>
      </c>
      <c r="L54" s="136">
        <v>25.458333333333336</v>
      </c>
      <c r="M54" s="136">
        <v>0</v>
      </c>
      <c r="N54" s="195">
        <v>0</v>
      </c>
      <c r="O54" s="136">
        <v>51.916666666666671</v>
      </c>
      <c r="P54" s="136">
        <v>31.583333333333336</v>
      </c>
      <c r="Q54" s="136">
        <v>34.583333333333329</v>
      </c>
      <c r="R54" s="136">
        <v>25.458333333333336</v>
      </c>
      <c r="S54" s="136">
        <v>0</v>
      </c>
      <c r="T54" s="136">
        <v>25.458333333333336</v>
      </c>
      <c r="U54" s="136">
        <v>0</v>
      </c>
      <c r="V54" s="136">
        <v>25.458333333333336</v>
      </c>
      <c r="X54" s="352">
        <v>81.216598410539405</v>
      </c>
      <c r="Y54" s="352">
        <v>0</v>
      </c>
      <c r="Z54" s="352">
        <v>79.043191308492084</v>
      </c>
      <c r="AA54" s="352"/>
      <c r="AB54" s="363">
        <f t="shared" si="0"/>
        <v>35.041666666666671</v>
      </c>
      <c r="AC54" s="363">
        <f t="shared" si="1"/>
        <v>46.520833333333329</v>
      </c>
    </row>
    <row r="55" spans="1:29" x14ac:dyDescent="0.2">
      <c r="A55" s="110">
        <v>1994</v>
      </c>
      <c r="B55" s="34">
        <v>3</v>
      </c>
      <c r="C55" s="136">
        <v>86.250000000000014</v>
      </c>
      <c r="D55" s="136">
        <v>41.124999999999993</v>
      </c>
      <c r="E55" s="136">
        <v>11.708333333333334</v>
      </c>
      <c r="F55" s="136">
        <v>0.70833333333333326</v>
      </c>
      <c r="G55" s="136">
        <v>61.375000000000014</v>
      </c>
      <c r="H55" s="136">
        <v>16.916666666666671</v>
      </c>
      <c r="I55" s="136">
        <v>0</v>
      </c>
      <c r="J55" s="136">
        <v>16.916666666666671</v>
      </c>
      <c r="K55" s="136">
        <v>16.916666666666671</v>
      </c>
      <c r="L55" s="136">
        <v>0</v>
      </c>
      <c r="M55" s="136">
        <v>0</v>
      </c>
      <c r="N55" s="195">
        <v>0</v>
      </c>
      <c r="O55" s="136">
        <v>83.166666666666671</v>
      </c>
      <c r="P55" s="136">
        <v>41.708333333333329</v>
      </c>
      <c r="Q55" s="136">
        <v>58.958333333333343</v>
      </c>
      <c r="R55" s="136">
        <v>16.916666666666671</v>
      </c>
      <c r="S55" s="136">
        <v>0</v>
      </c>
      <c r="T55" s="136">
        <v>16.916666666666671</v>
      </c>
      <c r="U55" s="136">
        <v>16.916666666666671</v>
      </c>
      <c r="V55" s="136">
        <v>0</v>
      </c>
      <c r="X55" s="352">
        <v>84.85817529064569</v>
      </c>
      <c r="Y55" s="352">
        <v>0</v>
      </c>
      <c r="Z55" s="352">
        <v>71.15233551261376</v>
      </c>
      <c r="AA55" s="352"/>
      <c r="AB55" s="363">
        <f t="shared" si="0"/>
        <v>67.625000000000014</v>
      </c>
      <c r="AC55" s="363">
        <f t="shared" si="1"/>
        <v>21.187500000000004</v>
      </c>
    </row>
    <row r="56" spans="1:29" x14ac:dyDescent="0.2">
      <c r="A56" s="110">
        <v>1994</v>
      </c>
      <c r="B56" s="34">
        <v>4</v>
      </c>
      <c r="C56" s="136">
        <v>145.16666666666669</v>
      </c>
      <c r="D56" s="136">
        <v>3.0833333333333335</v>
      </c>
      <c r="E56" s="136">
        <v>16.208333333333336</v>
      </c>
      <c r="F56" s="136">
        <v>0</v>
      </c>
      <c r="G56" s="136">
        <v>134.29166666666669</v>
      </c>
      <c r="H56" s="136">
        <v>0</v>
      </c>
      <c r="I56" s="136">
        <v>0</v>
      </c>
      <c r="J56" s="136">
        <v>0</v>
      </c>
      <c r="K56" s="136">
        <v>0</v>
      </c>
      <c r="L56" s="136">
        <v>0</v>
      </c>
      <c r="M56" s="136">
        <v>0</v>
      </c>
      <c r="N56" s="195">
        <v>0</v>
      </c>
      <c r="O56" s="136">
        <v>137.66666666666666</v>
      </c>
      <c r="P56" s="136">
        <v>3.2083333333333335</v>
      </c>
      <c r="Q56" s="136">
        <v>123.83333333333334</v>
      </c>
      <c r="R56" s="136">
        <v>0</v>
      </c>
      <c r="S56" s="136">
        <v>0</v>
      </c>
      <c r="T56" s="136">
        <v>0</v>
      </c>
      <c r="U56" s="136">
        <v>0</v>
      </c>
      <c r="V56" s="136">
        <v>0</v>
      </c>
      <c r="X56" s="352">
        <v>89.118759115647762</v>
      </c>
      <c r="Y56" s="352">
        <v>0</v>
      </c>
      <c r="Z56" s="352">
        <v>72.819249654871243</v>
      </c>
      <c r="AA56" s="352"/>
      <c r="AB56" s="363">
        <f t="shared" si="0"/>
        <v>115.70833333333334</v>
      </c>
      <c r="AC56" s="363">
        <f t="shared" si="1"/>
        <v>8.4583333333333357</v>
      </c>
    </row>
    <row r="57" spans="1:29" x14ac:dyDescent="0.2">
      <c r="A57" s="110">
        <v>1994</v>
      </c>
      <c r="B57" s="34">
        <v>5</v>
      </c>
      <c r="C57" s="136">
        <v>238.58333333333326</v>
      </c>
      <c r="D57" s="136">
        <v>0</v>
      </c>
      <c r="E57" s="136">
        <v>51.208333333333336</v>
      </c>
      <c r="F57" s="136">
        <v>4.333333333333333</v>
      </c>
      <c r="G57" s="136">
        <v>238.58333333333348</v>
      </c>
      <c r="H57" s="136">
        <v>0</v>
      </c>
      <c r="I57" s="136">
        <v>0</v>
      </c>
      <c r="J57" s="136">
        <v>0</v>
      </c>
      <c r="K57" s="136">
        <v>0</v>
      </c>
      <c r="L57" s="136">
        <v>0</v>
      </c>
      <c r="M57" s="136">
        <v>0</v>
      </c>
      <c r="N57" s="195">
        <v>0</v>
      </c>
      <c r="O57" s="136">
        <v>228.45833333333329</v>
      </c>
      <c r="P57" s="136">
        <v>0</v>
      </c>
      <c r="Q57" s="136">
        <v>228.45833333333343</v>
      </c>
      <c r="R57" s="136">
        <v>0</v>
      </c>
      <c r="S57" s="136">
        <v>0</v>
      </c>
      <c r="T57" s="136">
        <v>0</v>
      </c>
      <c r="U57" s="136">
        <v>0</v>
      </c>
      <c r="V57" s="136">
        <v>0</v>
      </c>
      <c r="X57" s="352">
        <v>94.52069014441291</v>
      </c>
      <c r="Y57" s="352">
        <v>94.52069014441291</v>
      </c>
      <c r="Z57" s="352">
        <v>70.207366948111883</v>
      </c>
      <c r="AA57" s="352"/>
      <c r="AB57" s="363">
        <f t="shared" si="0"/>
        <v>191.87499999999997</v>
      </c>
      <c r="AC57" s="363">
        <f t="shared" si="1"/>
        <v>0</v>
      </c>
    </row>
    <row r="58" spans="1:29" x14ac:dyDescent="0.2">
      <c r="A58" s="110">
        <v>1994</v>
      </c>
      <c r="B58" s="34">
        <v>6</v>
      </c>
      <c r="C58" s="136">
        <v>289.125</v>
      </c>
      <c r="D58" s="136">
        <v>0</v>
      </c>
      <c r="E58" s="136">
        <v>82.25</v>
      </c>
      <c r="F58" s="136">
        <v>22.416666666666671</v>
      </c>
      <c r="G58" s="136">
        <v>289.12499999999994</v>
      </c>
      <c r="H58" s="136">
        <v>0</v>
      </c>
      <c r="I58" s="136">
        <v>0</v>
      </c>
      <c r="J58" s="136">
        <v>0</v>
      </c>
      <c r="K58" s="136">
        <v>0</v>
      </c>
      <c r="L58" s="136">
        <v>0</v>
      </c>
      <c r="M58" s="136">
        <v>0</v>
      </c>
      <c r="N58" s="195">
        <v>0</v>
      </c>
      <c r="O58" s="136">
        <v>291.79166666666669</v>
      </c>
      <c r="P58" s="136">
        <v>0</v>
      </c>
      <c r="Q58" s="136">
        <v>291.79166666666663</v>
      </c>
      <c r="R58" s="136">
        <v>0</v>
      </c>
      <c r="S58" s="136">
        <v>0</v>
      </c>
      <c r="T58" s="136">
        <v>0</v>
      </c>
      <c r="U58" s="136">
        <v>0</v>
      </c>
      <c r="V58" s="136">
        <v>0</v>
      </c>
      <c r="X58" s="352">
        <v>107.92789973698713</v>
      </c>
      <c r="Y58" s="352">
        <v>107.92789973698713</v>
      </c>
      <c r="Z58" s="352">
        <v>77.816682508906581</v>
      </c>
      <c r="AA58" s="352"/>
      <c r="AB58" s="363">
        <f t="shared" si="0"/>
        <v>263.85416666666663</v>
      </c>
      <c r="AC58" s="363">
        <f t="shared" si="1"/>
        <v>0</v>
      </c>
    </row>
    <row r="59" spans="1:29" x14ac:dyDescent="0.2">
      <c r="A59" s="110">
        <v>1994</v>
      </c>
      <c r="B59" s="34">
        <v>7</v>
      </c>
      <c r="C59" s="136">
        <v>305.75</v>
      </c>
      <c r="D59" s="136">
        <v>0</v>
      </c>
      <c r="E59" s="136">
        <v>86.916666666666671</v>
      </c>
      <c r="F59" s="136">
        <v>21.541666666666668</v>
      </c>
      <c r="G59" s="136">
        <v>305.75000000000011</v>
      </c>
      <c r="H59" s="136">
        <v>0</v>
      </c>
      <c r="I59" s="136">
        <v>0</v>
      </c>
      <c r="J59" s="136">
        <v>0</v>
      </c>
      <c r="K59" s="136">
        <v>0</v>
      </c>
      <c r="L59" s="136">
        <v>0</v>
      </c>
      <c r="M59" s="136">
        <v>0</v>
      </c>
      <c r="N59" s="195">
        <v>0</v>
      </c>
      <c r="O59" s="136">
        <v>298.20833333333331</v>
      </c>
      <c r="P59" s="136">
        <v>0</v>
      </c>
      <c r="Q59" s="136">
        <v>298.20833333333337</v>
      </c>
      <c r="R59" s="136">
        <v>0</v>
      </c>
      <c r="S59" s="136">
        <v>0</v>
      </c>
      <c r="T59" s="136">
        <v>0</v>
      </c>
      <c r="U59" s="136">
        <v>0</v>
      </c>
      <c r="V59" s="136">
        <v>0</v>
      </c>
      <c r="X59" s="352">
        <v>104.47890594286427</v>
      </c>
      <c r="Y59" s="352">
        <v>104.47890594286427</v>
      </c>
      <c r="Z59" s="352">
        <v>75.286331041162086</v>
      </c>
      <c r="AA59" s="352"/>
      <c r="AB59" s="363">
        <f t="shared" si="0"/>
        <v>297.4375</v>
      </c>
      <c r="AC59" s="363">
        <f t="shared" si="1"/>
        <v>0</v>
      </c>
    </row>
    <row r="60" spans="1:29" x14ac:dyDescent="0.2">
      <c r="A60" s="110">
        <v>1994</v>
      </c>
      <c r="B60" s="34">
        <v>8</v>
      </c>
      <c r="C60" s="136">
        <v>285.41666666666669</v>
      </c>
      <c r="D60" s="136">
        <v>0</v>
      </c>
      <c r="E60" s="136">
        <v>71.708333333333329</v>
      </c>
      <c r="F60" s="136">
        <v>14.541666666666666</v>
      </c>
      <c r="G60" s="136">
        <v>285.41666666666663</v>
      </c>
      <c r="H60" s="136">
        <v>0</v>
      </c>
      <c r="I60" s="136">
        <v>0</v>
      </c>
      <c r="J60" s="136">
        <v>0</v>
      </c>
      <c r="K60" s="136">
        <v>0</v>
      </c>
      <c r="L60" s="136">
        <v>0</v>
      </c>
      <c r="M60" s="136">
        <v>0</v>
      </c>
      <c r="N60" s="195">
        <v>0</v>
      </c>
      <c r="O60" s="136">
        <v>286.54166666666674</v>
      </c>
      <c r="P60" s="136">
        <v>0</v>
      </c>
      <c r="Q60" s="136">
        <v>286.54166666666657</v>
      </c>
      <c r="R60" s="136">
        <v>0</v>
      </c>
      <c r="S60" s="136">
        <v>0</v>
      </c>
      <c r="T60" s="136">
        <v>0</v>
      </c>
      <c r="U60" s="136">
        <v>0</v>
      </c>
      <c r="V60" s="136">
        <v>0</v>
      </c>
      <c r="X60" s="352">
        <v>103.35026227513974</v>
      </c>
      <c r="Y60" s="352">
        <v>103.35026227513974</v>
      </c>
      <c r="Z60" s="352">
        <v>78.367001155815117</v>
      </c>
      <c r="AA60" s="352"/>
      <c r="AB60" s="363">
        <f t="shared" si="0"/>
        <v>295.58333333333337</v>
      </c>
      <c r="AC60" s="363">
        <f t="shared" si="1"/>
        <v>0</v>
      </c>
    </row>
    <row r="61" spans="1:29" x14ac:dyDescent="0.2">
      <c r="A61" s="110">
        <v>1994</v>
      </c>
      <c r="B61" s="34">
        <v>9</v>
      </c>
      <c r="C61" s="136">
        <v>247.6666666666666</v>
      </c>
      <c r="D61" s="136">
        <v>0</v>
      </c>
      <c r="E61" s="136">
        <v>48.75</v>
      </c>
      <c r="F61" s="136">
        <v>8.6250000000000018</v>
      </c>
      <c r="G61" s="136">
        <v>247.6666666666668</v>
      </c>
      <c r="H61" s="136">
        <v>0</v>
      </c>
      <c r="I61" s="136">
        <v>0</v>
      </c>
      <c r="J61" s="136">
        <v>0</v>
      </c>
      <c r="K61" s="136">
        <v>0</v>
      </c>
      <c r="L61" s="136">
        <v>0</v>
      </c>
      <c r="M61" s="136">
        <v>0</v>
      </c>
      <c r="N61" s="195">
        <v>0</v>
      </c>
      <c r="O61" s="136">
        <v>262.33333333333331</v>
      </c>
      <c r="P61" s="136">
        <v>0</v>
      </c>
      <c r="Q61" s="136">
        <v>262.33333333333348</v>
      </c>
      <c r="R61" s="136">
        <v>0</v>
      </c>
      <c r="S61" s="136">
        <v>0</v>
      </c>
      <c r="T61" s="136">
        <v>0</v>
      </c>
      <c r="U61" s="136">
        <v>0</v>
      </c>
      <c r="V61" s="136">
        <v>0</v>
      </c>
      <c r="X61" s="352">
        <v>100.23837048178846</v>
      </c>
      <c r="Y61" s="352">
        <v>100.23837048178846</v>
      </c>
      <c r="Z61" s="352">
        <v>81.114392118672669</v>
      </c>
      <c r="AA61" s="352"/>
      <c r="AB61" s="363">
        <f t="shared" si="0"/>
        <v>266.54166666666663</v>
      </c>
      <c r="AC61" s="363">
        <f t="shared" si="1"/>
        <v>0</v>
      </c>
    </row>
    <row r="62" spans="1:29" x14ac:dyDescent="0.2">
      <c r="A62" s="110">
        <v>1994</v>
      </c>
      <c r="B62" s="34">
        <v>10</v>
      </c>
      <c r="C62" s="136">
        <v>190.08333333333337</v>
      </c>
      <c r="D62" s="136">
        <v>0</v>
      </c>
      <c r="E62" s="136">
        <v>31.458333333333339</v>
      </c>
      <c r="F62" s="136">
        <v>1.7083333333333333</v>
      </c>
      <c r="G62" s="136">
        <v>185.66666666666663</v>
      </c>
      <c r="H62" s="136">
        <v>0</v>
      </c>
      <c r="I62" s="136">
        <v>0</v>
      </c>
      <c r="J62" s="136">
        <v>0</v>
      </c>
      <c r="K62" s="136">
        <v>0</v>
      </c>
      <c r="L62" s="136">
        <v>0</v>
      </c>
      <c r="M62" s="136">
        <v>0</v>
      </c>
      <c r="N62" s="195">
        <v>0</v>
      </c>
      <c r="O62" s="136">
        <v>182.41666666666671</v>
      </c>
      <c r="P62" s="136">
        <v>0</v>
      </c>
      <c r="Q62" s="136">
        <v>178.04166666666663</v>
      </c>
      <c r="R62" s="136">
        <v>0</v>
      </c>
      <c r="S62" s="136">
        <v>0</v>
      </c>
      <c r="T62" s="136">
        <v>0</v>
      </c>
      <c r="U62" s="136">
        <v>0</v>
      </c>
      <c r="V62" s="136">
        <v>0</v>
      </c>
      <c r="X62" s="352">
        <v>94.905255304025616</v>
      </c>
      <c r="Y62" s="352">
        <v>0</v>
      </c>
      <c r="Z62" s="352">
        <v>77.575727456684831</v>
      </c>
      <c r="AA62" s="352"/>
      <c r="AB62" s="363">
        <f t="shared" si="0"/>
        <v>218.875</v>
      </c>
      <c r="AC62" s="363">
        <f t="shared" si="1"/>
        <v>0</v>
      </c>
    </row>
    <row r="63" spans="1:29" x14ac:dyDescent="0.2">
      <c r="A63" s="110">
        <v>1994</v>
      </c>
      <c r="B63" s="34">
        <v>11</v>
      </c>
      <c r="C63" s="136">
        <v>112.25000000000001</v>
      </c>
      <c r="D63" s="136">
        <v>3.125</v>
      </c>
      <c r="E63" s="136">
        <v>9.2500000000000036</v>
      </c>
      <c r="F63" s="136">
        <v>0</v>
      </c>
      <c r="G63" s="136">
        <v>100.58333333333336</v>
      </c>
      <c r="H63" s="136">
        <v>0</v>
      </c>
      <c r="I63" s="136">
        <v>0</v>
      </c>
      <c r="J63" s="136">
        <v>0</v>
      </c>
      <c r="K63" s="136">
        <v>0</v>
      </c>
      <c r="L63" s="136">
        <v>0</v>
      </c>
      <c r="M63" s="136">
        <v>0</v>
      </c>
      <c r="N63" s="195">
        <v>0</v>
      </c>
      <c r="O63" s="136">
        <v>122.41666666666669</v>
      </c>
      <c r="P63" s="136">
        <v>3.125</v>
      </c>
      <c r="Q63" s="136">
        <v>110.75000000000001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X63" s="352">
        <v>86.773363248954368</v>
      </c>
      <c r="Y63" s="352">
        <v>0</v>
      </c>
      <c r="Z63" s="352">
        <v>79.077074918205582</v>
      </c>
      <c r="AA63" s="352"/>
      <c r="AB63" s="363">
        <f t="shared" si="0"/>
        <v>151.16666666666669</v>
      </c>
      <c r="AC63" s="363">
        <f t="shared" si="1"/>
        <v>0</v>
      </c>
    </row>
    <row r="64" spans="1:29" x14ac:dyDescent="0.2">
      <c r="A64" s="110">
        <v>1994</v>
      </c>
      <c r="B64" s="34">
        <v>12</v>
      </c>
      <c r="C64" s="136">
        <v>50.291666666666664</v>
      </c>
      <c r="D64" s="136">
        <v>52.958333333333329</v>
      </c>
      <c r="E64" s="136">
        <v>1.9166666666666665</v>
      </c>
      <c r="F64" s="136">
        <v>0</v>
      </c>
      <c r="G64" s="136">
        <v>36.250000000000014</v>
      </c>
      <c r="H64" s="136">
        <v>36.958333333333329</v>
      </c>
      <c r="I64" s="136">
        <v>0</v>
      </c>
      <c r="J64" s="136">
        <v>36.958333333333329</v>
      </c>
      <c r="K64" s="136">
        <v>0</v>
      </c>
      <c r="L64" s="136">
        <v>0</v>
      </c>
      <c r="M64" s="136">
        <v>0</v>
      </c>
      <c r="N64" s="195">
        <v>36.958333333333329</v>
      </c>
      <c r="O64" s="136">
        <v>56.583333333333336</v>
      </c>
      <c r="P64" s="136">
        <v>50.791666666666664</v>
      </c>
      <c r="Q64" s="136">
        <v>45.791666666666686</v>
      </c>
      <c r="R64" s="136">
        <v>36.958333333333329</v>
      </c>
      <c r="S64" s="136">
        <v>0</v>
      </c>
      <c r="T64" s="136">
        <v>36.958333333333329</v>
      </c>
      <c r="U64" s="136">
        <v>0</v>
      </c>
      <c r="V64" s="136">
        <v>0</v>
      </c>
      <c r="X64" s="352">
        <v>79.416412487702459</v>
      </c>
      <c r="Y64" s="352">
        <v>0</v>
      </c>
      <c r="Z64" s="352">
        <v>79.656759921901809</v>
      </c>
      <c r="AA64" s="352"/>
      <c r="AB64" s="363">
        <f t="shared" si="0"/>
        <v>81.270833333333343</v>
      </c>
      <c r="AC64" s="363">
        <f t="shared" si="1"/>
        <v>18.479166666666664</v>
      </c>
    </row>
    <row r="65" spans="1:29" x14ac:dyDescent="0.2">
      <c r="A65" s="110">
        <v>1995</v>
      </c>
      <c r="B65" s="34">
        <v>1</v>
      </c>
      <c r="C65" s="136">
        <v>17.124999999999996</v>
      </c>
      <c r="D65" s="136">
        <v>138.66666666666669</v>
      </c>
      <c r="E65" s="136">
        <v>0</v>
      </c>
      <c r="F65" s="136">
        <v>0</v>
      </c>
      <c r="G65" s="136">
        <v>1.0416666666666714</v>
      </c>
      <c r="H65" s="136">
        <v>113.75</v>
      </c>
      <c r="I65" s="136">
        <v>0</v>
      </c>
      <c r="J65" s="136">
        <v>113.75</v>
      </c>
      <c r="K65" s="136">
        <v>0</v>
      </c>
      <c r="L65" s="136">
        <v>0</v>
      </c>
      <c r="M65" s="136">
        <v>113.75</v>
      </c>
      <c r="N65" s="195">
        <v>0</v>
      </c>
      <c r="O65" s="136">
        <v>18.541666666666668</v>
      </c>
      <c r="P65" s="136">
        <v>125.95833333333334</v>
      </c>
      <c r="Q65" s="136">
        <v>1.0416666666666714</v>
      </c>
      <c r="R65" s="136">
        <v>99.583333333333343</v>
      </c>
      <c r="S65" s="136">
        <v>0</v>
      </c>
      <c r="T65" s="136">
        <v>99.583333333333343</v>
      </c>
      <c r="U65" s="136">
        <v>0</v>
      </c>
      <c r="V65" s="136">
        <v>0</v>
      </c>
      <c r="X65" s="352">
        <v>76.303653351961898</v>
      </c>
      <c r="Y65" s="352">
        <v>0</v>
      </c>
      <c r="Z65" s="352">
        <v>74.415765785306135</v>
      </c>
      <c r="AA65" s="352"/>
      <c r="AB65" s="363">
        <f t="shared" si="0"/>
        <v>33.708333333333329</v>
      </c>
      <c r="AC65" s="363">
        <f t="shared" si="1"/>
        <v>75.354166666666657</v>
      </c>
    </row>
    <row r="66" spans="1:29" x14ac:dyDescent="0.2">
      <c r="A66" s="110">
        <v>1995</v>
      </c>
      <c r="B66" s="34">
        <v>2</v>
      </c>
      <c r="C66" s="136">
        <v>25.375</v>
      </c>
      <c r="D66" s="136">
        <v>116.95833333333333</v>
      </c>
      <c r="E66" s="136">
        <v>0.41666666666666663</v>
      </c>
      <c r="F66" s="136">
        <v>0</v>
      </c>
      <c r="G66" s="136">
        <v>9.6666666666666714</v>
      </c>
      <c r="H66" s="136">
        <v>98.041666666666686</v>
      </c>
      <c r="I66" s="136">
        <v>0</v>
      </c>
      <c r="J66" s="136">
        <v>98.041666666666686</v>
      </c>
      <c r="K66" s="136">
        <v>0</v>
      </c>
      <c r="L66" s="136">
        <v>211.79166666666669</v>
      </c>
      <c r="M66" s="136">
        <v>0</v>
      </c>
      <c r="N66" s="195">
        <v>0</v>
      </c>
      <c r="O66" s="136">
        <v>23.708333333333332</v>
      </c>
      <c r="P66" s="136">
        <v>130.66666666666666</v>
      </c>
      <c r="Q66" s="136">
        <v>9.6666666666666714</v>
      </c>
      <c r="R66" s="136">
        <v>112.20833333333334</v>
      </c>
      <c r="S66" s="136">
        <v>0</v>
      </c>
      <c r="T66" s="136">
        <v>112.20833333333334</v>
      </c>
      <c r="U66" s="136">
        <v>0</v>
      </c>
      <c r="V66" s="136">
        <v>211.79166666666669</v>
      </c>
      <c r="X66" s="352">
        <v>79.015199184053046</v>
      </c>
      <c r="Y66" s="352">
        <v>0</v>
      </c>
      <c r="Z66" s="352">
        <v>73.131317607438532</v>
      </c>
      <c r="AA66" s="352"/>
      <c r="AB66" s="363">
        <f t="shared" si="0"/>
        <v>21.25</v>
      </c>
      <c r="AC66" s="363">
        <f t="shared" si="1"/>
        <v>105.89583333333334</v>
      </c>
    </row>
    <row r="67" spans="1:29" x14ac:dyDescent="0.2">
      <c r="A67" s="110">
        <v>1995</v>
      </c>
      <c r="B67" s="34">
        <v>3</v>
      </c>
      <c r="C67" s="136">
        <v>62.333333333333343</v>
      </c>
      <c r="D67" s="136">
        <v>16.666666666666668</v>
      </c>
      <c r="E67" s="136">
        <v>5.0416666666666661</v>
      </c>
      <c r="F67" s="136">
        <v>0</v>
      </c>
      <c r="G67" s="136">
        <v>29.000000000000014</v>
      </c>
      <c r="H67" s="136">
        <v>4.875</v>
      </c>
      <c r="I67" s="136">
        <v>0</v>
      </c>
      <c r="J67" s="136">
        <v>4.875</v>
      </c>
      <c r="K67" s="136">
        <v>4.875</v>
      </c>
      <c r="L67" s="136">
        <v>0</v>
      </c>
      <c r="M67" s="136">
        <v>0</v>
      </c>
      <c r="N67" s="195">
        <v>0</v>
      </c>
      <c r="O67" s="136">
        <v>51.875000000000007</v>
      </c>
      <c r="P67" s="136">
        <v>17.833333333333332</v>
      </c>
      <c r="Q67" s="136">
        <v>16.125000000000014</v>
      </c>
      <c r="R67" s="136">
        <v>4.875</v>
      </c>
      <c r="S67" s="136">
        <v>0</v>
      </c>
      <c r="T67" s="136">
        <v>4.875</v>
      </c>
      <c r="U67" s="136">
        <v>4.875</v>
      </c>
      <c r="V67" s="136">
        <v>0</v>
      </c>
      <c r="X67" s="352">
        <v>81.916203977440475</v>
      </c>
      <c r="Y67" s="352">
        <v>0</v>
      </c>
      <c r="Z67" s="352">
        <v>72.101934636708194</v>
      </c>
      <c r="AA67" s="352"/>
      <c r="AB67" s="363">
        <f t="shared" si="0"/>
        <v>43.854166666666671</v>
      </c>
      <c r="AC67" s="363">
        <f t="shared" si="1"/>
        <v>51.458333333333343</v>
      </c>
    </row>
    <row r="68" spans="1:29" x14ac:dyDescent="0.2">
      <c r="A68" s="110">
        <v>1995</v>
      </c>
      <c r="B68" s="34">
        <v>4</v>
      </c>
      <c r="C68" s="136">
        <v>124.58333333333334</v>
      </c>
      <c r="D68" s="136">
        <v>3.6666666666666665</v>
      </c>
      <c r="E68" s="136">
        <v>17.374999999999996</v>
      </c>
      <c r="F68" s="136">
        <v>0.54166666666666663</v>
      </c>
      <c r="G68" s="136">
        <v>105.33333333333333</v>
      </c>
      <c r="H68" s="136">
        <v>0</v>
      </c>
      <c r="I68" s="136">
        <v>0</v>
      </c>
      <c r="J68" s="136">
        <v>0</v>
      </c>
      <c r="K68" s="136">
        <v>0</v>
      </c>
      <c r="L68" s="136">
        <v>0</v>
      </c>
      <c r="M68" s="136">
        <v>0</v>
      </c>
      <c r="N68" s="195">
        <v>0</v>
      </c>
      <c r="O68" s="136">
        <v>131.91666666666669</v>
      </c>
      <c r="P68" s="136">
        <v>3.6666666666666665</v>
      </c>
      <c r="Q68" s="136">
        <v>112.62499999999999</v>
      </c>
      <c r="R68" s="136">
        <v>0</v>
      </c>
      <c r="S68" s="136">
        <v>0</v>
      </c>
      <c r="T68" s="136">
        <v>0</v>
      </c>
      <c r="U68" s="136">
        <v>0</v>
      </c>
      <c r="V68" s="136">
        <v>0</v>
      </c>
      <c r="X68" s="352">
        <v>87.840275985709425</v>
      </c>
      <c r="Y68" s="352">
        <v>0</v>
      </c>
      <c r="Z68" s="352">
        <v>72.272420073345046</v>
      </c>
      <c r="AA68" s="352"/>
      <c r="AB68" s="363">
        <f t="shared" si="0"/>
        <v>93.458333333333343</v>
      </c>
      <c r="AC68" s="363">
        <f t="shared" si="1"/>
        <v>2.4375</v>
      </c>
    </row>
    <row r="69" spans="1:29" x14ac:dyDescent="0.2">
      <c r="A69" s="110">
        <v>1995</v>
      </c>
      <c r="B69" s="34">
        <v>5</v>
      </c>
      <c r="C69" s="136">
        <v>286.12500000000006</v>
      </c>
      <c r="D69" s="136">
        <v>0</v>
      </c>
      <c r="E69" s="136">
        <v>82.333333333333329</v>
      </c>
      <c r="F69" s="136">
        <v>19.833333333333329</v>
      </c>
      <c r="G69" s="136">
        <v>285.12499999999983</v>
      </c>
      <c r="H69" s="136">
        <v>0</v>
      </c>
      <c r="I69" s="136">
        <v>0</v>
      </c>
      <c r="J69" s="136">
        <v>0</v>
      </c>
      <c r="K69" s="136">
        <v>0</v>
      </c>
      <c r="L69" s="136">
        <v>0</v>
      </c>
      <c r="M69" s="136">
        <v>0</v>
      </c>
      <c r="N69" s="195">
        <v>0</v>
      </c>
      <c r="O69" s="136">
        <v>263.41666666666674</v>
      </c>
      <c r="P69" s="136">
        <v>0</v>
      </c>
      <c r="Q69" s="136">
        <v>261.3333333333332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X69" s="352">
        <v>101.28820898013831</v>
      </c>
      <c r="Y69" s="352">
        <v>101.28820898013831</v>
      </c>
      <c r="Z69" s="352">
        <v>71.001527982410778</v>
      </c>
      <c r="AA69" s="352"/>
      <c r="AB69" s="363">
        <f t="shared" si="0"/>
        <v>205.35416666666669</v>
      </c>
      <c r="AC69" s="363">
        <f t="shared" si="1"/>
        <v>0</v>
      </c>
    </row>
    <row r="70" spans="1:29" x14ac:dyDescent="0.2">
      <c r="A70" s="110">
        <v>1995</v>
      </c>
      <c r="B70" s="34">
        <v>6</v>
      </c>
      <c r="C70" s="136">
        <v>257.04166666666669</v>
      </c>
      <c r="D70" s="136">
        <v>0</v>
      </c>
      <c r="E70" s="136">
        <v>61.541666666666664</v>
      </c>
      <c r="F70" s="136">
        <v>14.083333333333334</v>
      </c>
      <c r="G70" s="136">
        <v>256.12499999999994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95">
        <v>0</v>
      </c>
      <c r="O70" s="136">
        <v>264.75</v>
      </c>
      <c r="P70" s="136">
        <v>0</v>
      </c>
      <c r="Q70" s="136">
        <v>263.83333333333331</v>
      </c>
      <c r="R70" s="136">
        <v>0</v>
      </c>
      <c r="S70" s="136">
        <v>0</v>
      </c>
      <c r="T70" s="136">
        <v>0</v>
      </c>
      <c r="U70" s="136">
        <v>0</v>
      </c>
      <c r="V70" s="136">
        <v>0</v>
      </c>
      <c r="X70" s="352">
        <v>101.26268759061141</v>
      </c>
      <c r="Y70" s="352">
        <v>101.26268759061141</v>
      </c>
      <c r="Z70" s="352">
        <v>78.292823958814395</v>
      </c>
      <c r="AA70" s="352"/>
      <c r="AB70" s="363">
        <f t="shared" si="0"/>
        <v>271.58333333333337</v>
      </c>
      <c r="AC70" s="363">
        <f t="shared" si="1"/>
        <v>0</v>
      </c>
    </row>
    <row r="71" spans="1:29" x14ac:dyDescent="0.2">
      <c r="A71" s="110">
        <v>1995</v>
      </c>
      <c r="B71" s="34">
        <v>7</v>
      </c>
      <c r="C71" s="136">
        <v>320.83333333333331</v>
      </c>
      <c r="D71" s="136">
        <v>0</v>
      </c>
      <c r="E71" s="136">
        <v>97.458333333333329</v>
      </c>
      <c r="F71" s="136">
        <v>28.458333333333336</v>
      </c>
      <c r="G71" s="136">
        <v>320.83333333333337</v>
      </c>
      <c r="H71" s="136">
        <v>0</v>
      </c>
      <c r="I71" s="136">
        <v>0</v>
      </c>
      <c r="J71" s="136">
        <v>0</v>
      </c>
      <c r="K71" s="136">
        <v>0</v>
      </c>
      <c r="L71" s="136">
        <v>0</v>
      </c>
      <c r="M71" s="136">
        <v>0</v>
      </c>
      <c r="N71" s="195">
        <v>0</v>
      </c>
      <c r="O71" s="136">
        <v>310.62499999999994</v>
      </c>
      <c r="P71" s="136">
        <v>0</v>
      </c>
      <c r="Q71" s="136">
        <v>310.625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X71" s="352">
        <v>108.14912683764393</v>
      </c>
      <c r="Y71" s="352">
        <v>108.14912683764393</v>
      </c>
      <c r="Z71" s="352">
        <v>77.153481382712457</v>
      </c>
      <c r="AA71" s="352"/>
      <c r="AB71" s="363">
        <f t="shared" ref="AB71:AB134" si="2">(C71+C70)/2</f>
        <v>288.9375</v>
      </c>
      <c r="AC71" s="363">
        <f t="shared" ref="AC71:AC134" si="3">(J71+J70)/2</f>
        <v>0</v>
      </c>
    </row>
    <row r="72" spans="1:29" x14ac:dyDescent="0.2">
      <c r="A72" s="110">
        <v>1995</v>
      </c>
      <c r="B72" s="34">
        <v>8</v>
      </c>
      <c r="C72" s="136">
        <v>322.41666666666663</v>
      </c>
      <c r="D72" s="136">
        <v>0</v>
      </c>
      <c r="E72" s="136">
        <v>91.874999999999986</v>
      </c>
      <c r="F72" s="136">
        <v>25.666666666666671</v>
      </c>
      <c r="G72" s="136">
        <v>322.41666666666674</v>
      </c>
      <c r="H72" s="136">
        <v>0</v>
      </c>
      <c r="I72" s="136">
        <v>0</v>
      </c>
      <c r="J72" s="136">
        <v>0</v>
      </c>
      <c r="K72" s="136">
        <v>0</v>
      </c>
      <c r="L72" s="136">
        <v>0</v>
      </c>
      <c r="M72" s="136">
        <v>0</v>
      </c>
      <c r="N72" s="195">
        <v>0</v>
      </c>
      <c r="O72" s="136">
        <v>318.87500000000006</v>
      </c>
      <c r="P72" s="136">
        <v>0</v>
      </c>
      <c r="Q72" s="136">
        <v>318.87500000000011</v>
      </c>
      <c r="R72" s="136">
        <v>0</v>
      </c>
      <c r="S72" s="136">
        <v>0</v>
      </c>
      <c r="T72" s="136">
        <v>0</v>
      </c>
      <c r="U72" s="136">
        <v>0</v>
      </c>
      <c r="V72" s="136">
        <v>0</v>
      </c>
      <c r="X72" s="352">
        <v>108.66711183077172</v>
      </c>
      <c r="Y72" s="352">
        <v>108.66711183077172</v>
      </c>
      <c r="Z72" s="352">
        <v>79.895483709957475</v>
      </c>
      <c r="AA72" s="352"/>
      <c r="AB72" s="363">
        <f t="shared" si="2"/>
        <v>321.625</v>
      </c>
      <c r="AC72" s="363">
        <f t="shared" si="3"/>
        <v>0</v>
      </c>
    </row>
    <row r="73" spans="1:29" x14ac:dyDescent="0.2">
      <c r="A73" s="110">
        <v>1995</v>
      </c>
      <c r="B73" s="34">
        <v>9</v>
      </c>
      <c r="C73" s="136">
        <v>286.99999999999994</v>
      </c>
      <c r="D73" s="136">
        <v>0</v>
      </c>
      <c r="E73" s="136">
        <v>77.208333333333329</v>
      </c>
      <c r="F73" s="136">
        <v>17.958333333333339</v>
      </c>
      <c r="G73" s="136">
        <v>287</v>
      </c>
      <c r="H73" s="136">
        <v>0</v>
      </c>
      <c r="I73" s="136">
        <v>0</v>
      </c>
      <c r="J73" s="136">
        <v>0</v>
      </c>
      <c r="K73" s="136">
        <v>0</v>
      </c>
      <c r="L73" s="136">
        <v>0</v>
      </c>
      <c r="M73" s="136">
        <v>0</v>
      </c>
      <c r="N73" s="195">
        <v>0</v>
      </c>
      <c r="O73" s="136">
        <v>304.33333333333331</v>
      </c>
      <c r="P73" s="136">
        <v>0</v>
      </c>
      <c r="Q73" s="136">
        <v>304.33333333333331</v>
      </c>
      <c r="R73" s="136">
        <v>0</v>
      </c>
      <c r="S73" s="136">
        <v>0</v>
      </c>
      <c r="T73" s="136">
        <v>0</v>
      </c>
      <c r="U73" s="136">
        <v>0</v>
      </c>
      <c r="V73" s="136">
        <v>0</v>
      </c>
      <c r="X73" s="352">
        <v>105.30017944953201</v>
      </c>
      <c r="Y73" s="352">
        <v>105.30017944953201</v>
      </c>
      <c r="Z73" s="352">
        <v>78.9766382635746</v>
      </c>
      <c r="AA73" s="352"/>
      <c r="AB73" s="363">
        <f t="shared" si="2"/>
        <v>304.70833333333326</v>
      </c>
      <c r="AC73" s="363">
        <f t="shared" si="3"/>
        <v>0</v>
      </c>
    </row>
    <row r="74" spans="1:29" x14ac:dyDescent="0.2">
      <c r="A74" s="110">
        <v>1995</v>
      </c>
      <c r="B74" s="34">
        <v>10</v>
      </c>
      <c r="C74" s="136">
        <v>237.83333333333323</v>
      </c>
      <c r="D74" s="136">
        <v>0</v>
      </c>
      <c r="E74" s="136">
        <v>46.416666666666664</v>
      </c>
      <c r="F74" s="136">
        <v>5.4166666666666679</v>
      </c>
      <c r="G74" s="136">
        <v>236.75</v>
      </c>
      <c r="H74" s="136">
        <v>0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95">
        <v>0</v>
      </c>
      <c r="O74" s="136">
        <v>240.74999999999994</v>
      </c>
      <c r="P74" s="136">
        <v>0</v>
      </c>
      <c r="Q74" s="136">
        <v>240.50000000000006</v>
      </c>
      <c r="R74" s="136">
        <v>0</v>
      </c>
      <c r="S74" s="136">
        <v>0</v>
      </c>
      <c r="T74" s="136">
        <v>0</v>
      </c>
      <c r="U74" s="136">
        <v>0</v>
      </c>
      <c r="V74" s="136">
        <v>0</v>
      </c>
      <c r="X74" s="352">
        <v>96.950221080845651</v>
      </c>
      <c r="Y74" s="352">
        <v>0</v>
      </c>
      <c r="Z74" s="352">
        <v>78.981704393642119</v>
      </c>
      <c r="AA74" s="352"/>
      <c r="AB74" s="363">
        <f t="shared" si="2"/>
        <v>262.41666666666657</v>
      </c>
      <c r="AC74" s="363">
        <f t="shared" si="3"/>
        <v>0</v>
      </c>
    </row>
    <row r="75" spans="1:29" x14ac:dyDescent="0.2">
      <c r="A75" s="110">
        <v>1995</v>
      </c>
      <c r="B75" s="34">
        <v>11</v>
      </c>
      <c r="C75" s="136">
        <v>72.833333333333329</v>
      </c>
      <c r="D75" s="136">
        <v>43.875</v>
      </c>
      <c r="E75" s="136">
        <v>7.9166666666666661</v>
      </c>
      <c r="F75" s="136">
        <v>0.375</v>
      </c>
      <c r="G75" s="136">
        <v>54.625000000000014</v>
      </c>
      <c r="H75" s="136">
        <v>19.250000000000007</v>
      </c>
      <c r="I75" s="136">
        <v>0</v>
      </c>
      <c r="J75" s="136">
        <v>0</v>
      </c>
      <c r="K75" s="136">
        <v>0</v>
      </c>
      <c r="L75" s="136">
        <v>0</v>
      </c>
      <c r="M75" s="136">
        <v>0</v>
      </c>
      <c r="N75" s="195">
        <v>0</v>
      </c>
      <c r="O75" s="136">
        <v>84.083333333333343</v>
      </c>
      <c r="P75" s="136">
        <v>43.375</v>
      </c>
      <c r="Q75" s="136">
        <v>66.166666666666671</v>
      </c>
      <c r="R75" s="136">
        <v>19.250000000000007</v>
      </c>
      <c r="S75" s="136">
        <v>0</v>
      </c>
      <c r="T75" s="136">
        <v>0</v>
      </c>
      <c r="U75" s="136">
        <v>0</v>
      </c>
      <c r="V75" s="136">
        <v>0</v>
      </c>
      <c r="X75" s="352">
        <v>82.604591795551414</v>
      </c>
      <c r="Y75" s="352">
        <v>0</v>
      </c>
      <c r="Z75" s="352">
        <v>71.166990218867838</v>
      </c>
      <c r="AA75" s="352"/>
      <c r="AB75" s="363">
        <f t="shared" si="2"/>
        <v>155.33333333333329</v>
      </c>
      <c r="AC75" s="363">
        <f t="shared" si="3"/>
        <v>0</v>
      </c>
    </row>
    <row r="76" spans="1:29" x14ac:dyDescent="0.2">
      <c r="A76" s="110">
        <v>1995</v>
      </c>
      <c r="B76" s="34">
        <v>12</v>
      </c>
      <c r="C76" s="136">
        <v>32.791666666666664</v>
      </c>
      <c r="D76" s="136">
        <v>139.75</v>
      </c>
      <c r="E76" s="136">
        <v>8.3333333333333329E-2</v>
      </c>
      <c r="F76" s="136">
        <v>0</v>
      </c>
      <c r="G76" s="136">
        <v>5.0833333333333286</v>
      </c>
      <c r="H76" s="136">
        <v>127.66666666666666</v>
      </c>
      <c r="I76" s="136">
        <v>0</v>
      </c>
      <c r="J76" s="136">
        <v>127.66666666666666</v>
      </c>
      <c r="K76" s="136">
        <v>0</v>
      </c>
      <c r="L76" s="136">
        <v>0</v>
      </c>
      <c r="M76" s="136">
        <v>0</v>
      </c>
      <c r="N76" s="195">
        <v>127.66666666666666</v>
      </c>
      <c r="O76" s="136">
        <v>35.291666666666664</v>
      </c>
      <c r="P76" s="136">
        <v>134.625</v>
      </c>
      <c r="Q76" s="136">
        <v>7.875</v>
      </c>
      <c r="R76" s="136">
        <v>123.29166666666666</v>
      </c>
      <c r="S76" s="136">
        <v>0</v>
      </c>
      <c r="T76" s="136">
        <v>123.29166666666666</v>
      </c>
      <c r="U76" s="136">
        <v>0</v>
      </c>
      <c r="V76" s="136">
        <v>0</v>
      </c>
      <c r="X76" s="352">
        <v>80.294988086885965</v>
      </c>
      <c r="Y76" s="352">
        <v>0</v>
      </c>
      <c r="Z76" s="352">
        <v>74.943152296730972</v>
      </c>
      <c r="AA76" s="352"/>
      <c r="AB76" s="363">
        <f t="shared" si="2"/>
        <v>52.8125</v>
      </c>
      <c r="AC76" s="363">
        <f t="shared" si="3"/>
        <v>63.833333333333329</v>
      </c>
    </row>
    <row r="77" spans="1:29" x14ac:dyDescent="0.2">
      <c r="A77" s="110">
        <v>1996</v>
      </c>
      <c r="B77" s="34">
        <v>1</v>
      </c>
      <c r="C77" s="136">
        <v>24.916666666666668</v>
      </c>
      <c r="D77" s="136">
        <v>138.12499999999994</v>
      </c>
      <c r="E77" s="136">
        <v>0.625</v>
      </c>
      <c r="F77" s="136">
        <v>0</v>
      </c>
      <c r="G77" s="136">
        <v>8.1666666666666714</v>
      </c>
      <c r="H77" s="136">
        <v>120.33333333333331</v>
      </c>
      <c r="I77" s="136">
        <v>0</v>
      </c>
      <c r="J77" s="136">
        <v>120.33333333333331</v>
      </c>
      <c r="K77" s="136">
        <v>0</v>
      </c>
      <c r="L77" s="136">
        <v>0</v>
      </c>
      <c r="M77" s="136">
        <v>120.33333333333331</v>
      </c>
      <c r="N77" s="195">
        <v>0</v>
      </c>
      <c r="O77" s="136">
        <v>21.458333333333332</v>
      </c>
      <c r="P77" s="136">
        <v>142.66666666666663</v>
      </c>
      <c r="Q77" s="136">
        <v>8.1666666666666714</v>
      </c>
      <c r="R77" s="136">
        <v>124.70833333333331</v>
      </c>
      <c r="S77" s="136">
        <v>0</v>
      </c>
      <c r="T77" s="136">
        <v>124.70833333333331</v>
      </c>
      <c r="U77" s="136">
        <v>0</v>
      </c>
      <c r="V77" s="136">
        <v>0</v>
      </c>
      <c r="X77" s="352">
        <v>78.369150966337287</v>
      </c>
      <c r="Y77" s="352">
        <v>0</v>
      </c>
      <c r="Z77" s="352">
        <v>74.624370943820452</v>
      </c>
      <c r="AA77" s="352"/>
      <c r="AB77" s="363">
        <f t="shared" si="2"/>
        <v>28.854166666666664</v>
      </c>
      <c r="AC77" s="363">
        <f t="shared" si="3"/>
        <v>123.99999999999999</v>
      </c>
    </row>
    <row r="78" spans="1:29" x14ac:dyDescent="0.2">
      <c r="A78" s="110">
        <v>1996</v>
      </c>
      <c r="B78" s="34">
        <v>2</v>
      </c>
      <c r="C78" s="136">
        <v>34.75</v>
      </c>
      <c r="D78" s="136">
        <v>144.875</v>
      </c>
      <c r="E78" s="136">
        <v>1.6666666666666667</v>
      </c>
      <c r="F78" s="136">
        <v>0</v>
      </c>
      <c r="G78" s="136">
        <v>4.2083333333333428</v>
      </c>
      <c r="H78" s="136">
        <v>119.20833333333331</v>
      </c>
      <c r="I78" s="136">
        <v>0</v>
      </c>
      <c r="J78" s="136">
        <v>119.20833333333331</v>
      </c>
      <c r="K78" s="136">
        <v>0</v>
      </c>
      <c r="L78" s="136">
        <v>239.54166666666663</v>
      </c>
      <c r="M78" s="136">
        <v>0</v>
      </c>
      <c r="N78" s="195">
        <v>0</v>
      </c>
      <c r="O78" s="136">
        <v>31.833333333333336</v>
      </c>
      <c r="P78" s="136">
        <v>145.20833333333334</v>
      </c>
      <c r="Q78" s="136">
        <v>3.3333333333333428</v>
      </c>
      <c r="R78" s="136">
        <v>119.20833333333331</v>
      </c>
      <c r="S78" s="136">
        <v>0</v>
      </c>
      <c r="T78" s="136">
        <v>119.20833333333331</v>
      </c>
      <c r="U78" s="136">
        <v>0</v>
      </c>
      <c r="V78" s="136">
        <v>243.91666666666663</v>
      </c>
      <c r="X78" s="352">
        <v>81.554946802686842</v>
      </c>
      <c r="Y78" s="352">
        <v>0</v>
      </c>
      <c r="Z78" s="352">
        <v>71.589855944161599</v>
      </c>
      <c r="AA78" s="352"/>
      <c r="AB78" s="363">
        <f t="shared" si="2"/>
        <v>29.833333333333336</v>
      </c>
      <c r="AC78" s="363">
        <f t="shared" si="3"/>
        <v>119.77083333333331</v>
      </c>
    </row>
    <row r="79" spans="1:29" x14ac:dyDescent="0.2">
      <c r="A79" s="110">
        <v>1996</v>
      </c>
      <c r="B79" s="34">
        <v>3</v>
      </c>
      <c r="C79" s="136">
        <v>48.875000000000007</v>
      </c>
      <c r="D79" s="136">
        <v>105.16666666666664</v>
      </c>
      <c r="E79" s="136">
        <v>4.458333333333333</v>
      </c>
      <c r="F79" s="136">
        <v>0</v>
      </c>
      <c r="G79" s="136">
        <v>28.5416666666667</v>
      </c>
      <c r="H79" s="136">
        <v>84.333333333333343</v>
      </c>
      <c r="I79" s="136">
        <v>0</v>
      </c>
      <c r="J79" s="136">
        <v>84.333333333333343</v>
      </c>
      <c r="K79" s="136">
        <v>323.875</v>
      </c>
      <c r="L79" s="136">
        <v>0</v>
      </c>
      <c r="M79" s="136">
        <v>0</v>
      </c>
      <c r="N79" s="195">
        <v>0</v>
      </c>
      <c r="O79" s="136">
        <v>44.666666666666664</v>
      </c>
      <c r="P79" s="136">
        <v>105.91666666666664</v>
      </c>
      <c r="Q79" s="136">
        <v>20.750000000000028</v>
      </c>
      <c r="R79" s="136">
        <v>84.333333333333343</v>
      </c>
      <c r="S79" s="136">
        <v>0</v>
      </c>
      <c r="T79" s="136">
        <v>84.333333333333343</v>
      </c>
      <c r="U79" s="136">
        <v>328.25</v>
      </c>
      <c r="V79" s="136">
        <v>0</v>
      </c>
      <c r="X79" s="352">
        <v>80.592104622434576</v>
      </c>
      <c r="Y79" s="352">
        <v>0</v>
      </c>
      <c r="Z79" s="352">
        <v>71.968611895071163</v>
      </c>
      <c r="AA79" s="352"/>
      <c r="AB79" s="363">
        <f t="shared" si="2"/>
        <v>41.8125</v>
      </c>
      <c r="AC79" s="363">
        <f t="shared" si="3"/>
        <v>101.77083333333333</v>
      </c>
    </row>
    <row r="80" spans="1:29" x14ac:dyDescent="0.2">
      <c r="A80" s="110">
        <v>1996</v>
      </c>
      <c r="B80" s="34">
        <v>4</v>
      </c>
      <c r="C80" s="136">
        <v>99.625000000000028</v>
      </c>
      <c r="D80" s="136">
        <v>17.5</v>
      </c>
      <c r="E80" s="136">
        <v>12.125</v>
      </c>
      <c r="F80" s="136">
        <v>0.62500000000000011</v>
      </c>
      <c r="G80" s="136">
        <v>78.208333333333357</v>
      </c>
      <c r="H80" s="136">
        <v>6.1250000000000071</v>
      </c>
      <c r="I80" s="136">
        <v>0</v>
      </c>
      <c r="J80" s="136">
        <v>0</v>
      </c>
      <c r="K80" s="136">
        <v>0</v>
      </c>
      <c r="L80" s="136">
        <v>0</v>
      </c>
      <c r="M80" s="136">
        <v>0</v>
      </c>
      <c r="N80" s="195">
        <v>0</v>
      </c>
      <c r="O80" s="136">
        <v>98.958333333333343</v>
      </c>
      <c r="P80" s="136">
        <v>17.5</v>
      </c>
      <c r="Q80" s="136">
        <v>74.208333333333357</v>
      </c>
      <c r="R80" s="136">
        <v>6.1250000000000071</v>
      </c>
      <c r="S80" s="136">
        <v>0</v>
      </c>
      <c r="T80" s="136">
        <v>0</v>
      </c>
      <c r="U80" s="136">
        <v>0</v>
      </c>
      <c r="V80" s="136">
        <v>0</v>
      </c>
      <c r="X80" s="352">
        <v>84.904850108554896</v>
      </c>
      <c r="Y80" s="352">
        <v>0</v>
      </c>
      <c r="Z80" s="352">
        <v>70.652222026324822</v>
      </c>
      <c r="AA80" s="352"/>
      <c r="AB80" s="363">
        <f t="shared" si="2"/>
        <v>74.250000000000014</v>
      </c>
      <c r="AC80" s="363">
        <f t="shared" si="3"/>
        <v>42.166666666666671</v>
      </c>
    </row>
    <row r="81" spans="1:29" x14ac:dyDescent="0.2">
      <c r="A81" s="110">
        <v>1996</v>
      </c>
      <c r="B81" s="34">
        <v>5</v>
      </c>
      <c r="C81" s="136">
        <v>212.29166666666669</v>
      </c>
      <c r="D81" s="136">
        <v>0</v>
      </c>
      <c r="E81" s="136">
        <v>41.541666666666671</v>
      </c>
      <c r="F81" s="136">
        <v>3.7083333333333335</v>
      </c>
      <c r="G81" s="136">
        <v>211.91666666666663</v>
      </c>
      <c r="H81" s="136">
        <v>0</v>
      </c>
      <c r="I81" s="136">
        <v>0</v>
      </c>
      <c r="J81" s="136">
        <v>0</v>
      </c>
      <c r="K81" s="136">
        <v>0</v>
      </c>
      <c r="L81" s="136">
        <v>0</v>
      </c>
      <c r="M81" s="136">
        <v>0</v>
      </c>
      <c r="N81" s="195">
        <v>0</v>
      </c>
      <c r="O81" s="136">
        <v>202.41666666666666</v>
      </c>
      <c r="P81" s="136">
        <v>0</v>
      </c>
      <c r="Q81" s="136">
        <v>202.04166666666669</v>
      </c>
      <c r="R81" s="136">
        <v>0</v>
      </c>
      <c r="S81" s="136">
        <v>0</v>
      </c>
      <c r="T81" s="136">
        <v>0</v>
      </c>
      <c r="U81" s="136">
        <v>0</v>
      </c>
      <c r="V81" s="136">
        <v>0</v>
      </c>
      <c r="X81" s="352">
        <v>96.706393796538876</v>
      </c>
      <c r="Y81" s="352">
        <v>96.706393796538876</v>
      </c>
      <c r="Z81" s="352">
        <v>75.872766609408288</v>
      </c>
      <c r="AA81" s="352"/>
      <c r="AB81" s="363">
        <f t="shared" si="2"/>
        <v>155.95833333333337</v>
      </c>
      <c r="AC81" s="363">
        <f t="shared" si="3"/>
        <v>0</v>
      </c>
    </row>
    <row r="82" spans="1:29" x14ac:dyDescent="0.2">
      <c r="A82" s="110">
        <v>1996</v>
      </c>
      <c r="B82" s="34">
        <v>6</v>
      </c>
      <c r="C82" s="136">
        <v>237.87500000000003</v>
      </c>
      <c r="D82" s="136">
        <v>0</v>
      </c>
      <c r="E82" s="136">
        <v>54.041666666666664</v>
      </c>
      <c r="F82" s="136">
        <v>9.75</v>
      </c>
      <c r="G82" s="136">
        <v>237.87499999999994</v>
      </c>
      <c r="H82" s="136">
        <v>0</v>
      </c>
      <c r="I82" s="136">
        <v>0</v>
      </c>
      <c r="J82" s="136">
        <v>0</v>
      </c>
      <c r="K82" s="136">
        <v>0</v>
      </c>
      <c r="L82" s="136">
        <v>0</v>
      </c>
      <c r="M82" s="136">
        <v>0</v>
      </c>
      <c r="N82" s="195">
        <v>0</v>
      </c>
      <c r="O82" s="136">
        <v>242.08333333333337</v>
      </c>
      <c r="P82" s="136">
        <v>0</v>
      </c>
      <c r="Q82" s="136">
        <v>242.08333333333326</v>
      </c>
      <c r="R82" s="136">
        <v>0</v>
      </c>
      <c r="S82" s="136">
        <v>0</v>
      </c>
      <c r="T82" s="136">
        <v>0</v>
      </c>
      <c r="U82" s="136">
        <v>0</v>
      </c>
      <c r="V82" s="136">
        <v>0</v>
      </c>
      <c r="X82" s="352">
        <v>103.49915746563097</v>
      </c>
      <c r="Y82" s="352">
        <v>103.49915746563097</v>
      </c>
      <c r="Z82" s="352">
        <v>78.284871454194544</v>
      </c>
      <c r="AA82" s="352"/>
      <c r="AB82" s="363">
        <f t="shared" si="2"/>
        <v>225.08333333333337</v>
      </c>
      <c r="AC82" s="363">
        <f t="shared" si="3"/>
        <v>0</v>
      </c>
    </row>
    <row r="83" spans="1:29" x14ac:dyDescent="0.2">
      <c r="A83" s="110">
        <v>1996</v>
      </c>
      <c r="B83" s="34">
        <v>7</v>
      </c>
      <c r="C83" s="136">
        <v>345.95833333333343</v>
      </c>
      <c r="D83" s="136">
        <v>0</v>
      </c>
      <c r="E83" s="136">
        <v>111.04166666666666</v>
      </c>
      <c r="F83" s="136">
        <v>30.666666666666671</v>
      </c>
      <c r="G83" s="136">
        <v>345.95833333333337</v>
      </c>
      <c r="H83" s="136">
        <v>0</v>
      </c>
      <c r="I83" s="136">
        <v>0</v>
      </c>
      <c r="J83" s="136">
        <v>0</v>
      </c>
      <c r="K83" s="136">
        <v>0</v>
      </c>
      <c r="L83" s="136">
        <v>0</v>
      </c>
      <c r="M83" s="136">
        <v>0</v>
      </c>
      <c r="N83" s="195">
        <v>0</v>
      </c>
      <c r="O83" s="136">
        <v>330.83333333333343</v>
      </c>
      <c r="P83" s="136">
        <v>0</v>
      </c>
      <c r="Q83" s="136">
        <v>330.83333333333331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X83" s="352">
        <v>106.99758038985057</v>
      </c>
      <c r="Y83" s="352">
        <v>106.99758038985057</v>
      </c>
      <c r="Z83" s="352">
        <v>74.289785703618989</v>
      </c>
      <c r="AA83" s="352"/>
      <c r="AB83" s="363">
        <f t="shared" si="2"/>
        <v>291.91666666666674</v>
      </c>
      <c r="AC83" s="363">
        <f t="shared" si="3"/>
        <v>0</v>
      </c>
    </row>
    <row r="84" spans="1:29" x14ac:dyDescent="0.2">
      <c r="A84" s="110">
        <v>1996</v>
      </c>
      <c r="B84" s="34">
        <v>8</v>
      </c>
      <c r="C84" s="136">
        <v>299.91666666666663</v>
      </c>
      <c r="D84" s="136">
        <v>0</v>
      </c>
      <c r="E84" s="136">
        <v>82.791666666666657</v>
      </c>
      <c r="F84" s="136">
        <v>17.499999999999996</v>
      </c>
      <c r="G84" s="136">
        <v>299.91666666666669</v>
      </c>
      <c r="H84" s="136">
        <v>0</v>
      </c>
      <c r="I84" s="136">
        <v>0</v>
      </c>
      <c r="J84" s="136">
        <v>0</v>
      </c>
      <c r="K84" s="136">
        <v>0</v>
      </c>
      <c r="L84" s="136">
        <v>0</v>
      </c>
      <c r="M84" s="136">
        <v>0</v>
      </c>
      <c r="N84" s="195">
        <v>0</v>
      </c>
      <c r="O84" s="136">
        <v>302.125</v>
      </c>
      <c r="P84" s="136">
        <v>0</v>
      </c>
      <c r="Q84" s="136">
        <v>302.12500000000006</v>
      </c>
      <c r="R84" s="136">
        <v>0</v>
      </c>
      <c r="S84" s="136">
        <v>0</v>
      </c>
      <c r="T84" s="136">
        <v>0</v>
      </c>
      <c r="U84" s="136">
        <v>0</v>
      </c>
      <c r="V84" s="136">
        <v>0</v>
      </c>
      <c r="X84" s="352">
        <v>104.69623931364859</v>
      </c>
      <c r="Y84" s="352">
        <v>104.69623931364859</v>
      </c>
      <c r="Z84" s="352">
        <v>76.393390375092011</v>
      </c>
      <c r="AA84" s="352"/>
      <c r="AB84" s="363">
        <f t="shared" si="2"/>
        <v>322.9375</v>
      </c>
      <c r="AC84" s="363">
        <f t="shared" si="3"/>
        <v>0</v>
      </c>
    </row>
    <row r="85" spans="1:29" x14ac:dyDescent="0.2">
      <c r="A85" s="110">
        <v>1996</v>
      </c>
      <c r="B85" s="34">
        <v>9</v>
      </c>
      <c r="C85" s="136">
        <v>285.29166666666663</v>
      </c>
      <c r="D85" s="136">
        <v>0</v>
      </c>
      <c r="E85" s="136">
        <v>75.666666666666686</v>
      </c>
      <c r="F85" s="136">
        <v>17.916666666666664</v>
      </c>
      <c r="G85" s="136">
        <v>285.29166666666652</v>
      </c>
      <c r="H85" s="136">
        <v>0</v>
      </c>
      <c r="I85" s="136">
        <v>0</v>
      </c>
      <c r="J85" s="136">
        <v>0</v>
      </c>
      <c r="K85" s="136">
        <v>0</v>
      </c>
      <c r="L85" s="136">
        <v>0</v>
      </c>
      <c r="M85" s="136">
        <v>0</v>
      </c>
      <c r="N85" s="195">
        <v>0</v>
      </c>
      <c r="O85" s="136">
        <v>298.33333333333331</v>
      </c>
      <c r="P85" s="136">
        <v>0</v>
      </c>
      <c r="Q85" s="136">
        <v>298.3333333333332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X85" s="352">
        <v>104.1271146093888</v>
      </c>
      <c r="Y85" s="352">
        <v>104.1271146093888</v>
      </c>
      <c r="Z85" s="352">
        <v>75.070774914891189</v>
      </c>
      <c r="AA85" s="352"/>
      <c r="AB85" s="363">
        <f t="shared" si="2"/>
        <v>292.60416666666663</v>
      </c>
      <c r="AC85" s="363">
        <f t="shared" si="3"/>
        <v>0</v>
      </c>
    </row>
    <row r="86" spans="1:29" x14ac:dyDescent="0.2">
      <c r="A86" s="110">
        <v>1996</v>
      </c>
      <c r="B86" s="34">
        <v>10</v>
      </c>
      <c r="C86" s="136">
        <v>169.79166666666671</v>
      </c>
      <c r="D86" s="136">
        <v>1.9583333333333333</v>
      </c>
      <c r="E86" s="136">
        <v>19.541666666666668</v>
      </c>
      <c r="F86" s="136">
        <v>0.29166666666666663</v>
      </c>
      <c r="G86" s="136">
        <v>160.75</v>
      </c>
      <c r="H86" s="136">
        <v>0</v>
      </c>
      <c r="I86" s="136">
        <v>0</v>
      </c>
      <c r="J86" s="136">
        <v>0</v>
      </c>
      <c r="K86" s="136">
        <v>0</v>
      </c>
      <c r="L86" s="136">
        <v>0</v>
      </c>
      <c r="M86" s="136">
        <v>0</v>
      </c>
      <c r="N86" s="195">
        <v>0</v>
      </c>
      <c r="O86" s="136">
        <v>171.49999999999994</v>
      </c>
      <c r="P86" s="136">
        <v>1.9583333333333333</v>
      </c>
      <c r="Q86" s="136">
        <v>162.875</v>
      </c>
      <c r="R86" s="136">
        <v>0</v>
      </c>
      <c r="S86" s="136">
        <v>0</v>
      </c>
      <c r="T86" s="136">
        <v>0</v>
      </c>
      <c r="U86" s="136">
        <v>0</v>
      </c>
      <c r="V86" s="136">
        <v>0</v>
      </c>
      <c r="X86" s="352">
        <v>89.241648846297224</v>
      </c>
      <c r="Y86" s="352">
        <v>0</v>
      </c>
      <c r="Z86" s="352">
        <v>75.405835755695449</v>
      </c>
      <c r="AA86" s="352"/>
      <c r="AB86" s="363">
        <f t="shared" si="2"/>
        <v>227.54166666666669</v>
      </c>
      <c r="AC86" s="363">
        <f t="shared" si="3"/>
        <v>0</v>
      </c>
    </row>
    <row r="87" spans="1:29" x14ac:dyDescent="0.2">
      <c r="A87" s="110">
        <v>1996</v>
      </c>
      <c r="B87" s="34">
        <v>11</v>
      </c>
      <c r="C87" s="136">
        <v>70.375000000000014</v>
      </c>
      <c r="D87" s="136">
        <v>21.249999999999996</v>
      </c>
      <c r="E87" s="136">
        <v>5.583333333333333</v>
      </c>
      <c r="F87" s="136">
        <v>0</v>
      </c>
      <c r="G87" s="136">
        <v>49.666666666666657</v>
      </c>
      <c r="H87" s="136">
        <v>6.9583333333333357</v>
      </c>
      <c r="I87" s="136">
        <v>0</v>
      </c>
      <c r="J87" s="136">
        <v>0</v>
      </c>
      <c r="K87" s="136">
        <v>0</v>
      </c>
      <c r="L87" s="136">
        <v>0</v>
      </c>
      <c r="M87" s="136">
        <v>0</v>
      </c>
      <c r="N87" s="195">
        <v>0</v>
      </c>
      <c r="O87" s="136">
        <v>83.791666666666657</v>
      </c>
      <c r="P87" s="136">
        <v>21.249999999999996</v>
      </c>
      <c r="Q87" s="136">
        <v>64.458333333333314</v>
      </c>
      <c r="R87" s="136">
        <v>6.9583333333333357</v>
      </c>
      <c r="S87" s="136">
        <v>0</v>
      </c>
      <c r="T87" s="136">
        <v>0</v>
      </c>
      <c r="U87" s="136">
        <v>0</v>
      </c>
      <c r="V87" s="136">
        <v>0</v>
      </c>
      <c r="X87" s="352">
        <v>82.383591642210646</v>
      </c>
      <c r="Y87" s="352">
        <v>0</v>
      </c>
      <c r="Z87" s="352">
        <v>68.549994044538209</v>
      </c>
      <c r="AA87" s="352"/>
      <c r="AB87" s="363">
        <f t="shared" si="2"/>
        <v>120.08333333333337</v>
      </c>
      <c r="AC87" s="363">
        <f t="shared" si="3"/>
        <v>0</v>
      </c>
    </row>
    <row r="88" spans="1:29" x14ac:dyDescent="0.2">
      <c r="A88" s="110">
        <v>1996</v>
      </c>
      <c r="B88" s="34">
        <v>12</v>
      </c>
      <c r="C88" s="136">
        <v>35</v>
      </c>
      <c r="D88" s="136">
        <v>74</v>
      </c>
      <c r="E88" s="136">
        <v>0</v>
      </c>
      <c r="F88" s="136">
        <v>0</v>
      </c>
      <c r="G88" s="136">
        <v>5.2083333333333428</v>
      </c>
      <c r="H88" s="136">
        <v>49.124999999999993</v>
      </c>
      <c r="I88" s="136">
        <v>0</v>
      </c>
      <c r="J88" s="136">
        <v>49.124999999999993</v>
      </c>
      <c r="K88" s="136">
        <v>0</v>
      </c>
      <c r="L88" s="136">
        <v>0</v>
      </c>
      <c r="M88" s="136">
        <v>0</v>
      </c>
      <c r="N88" s="195">
        <v>49.124999999999993</v>
      </c>
      <c r="O88" s="136">
        <v>31.375000000000004</v>
      </c>
      <c r="P88" s="136">
        <v>73.958333333333329</v>
      </c>
      <c r="Q88" s="136">
        <v>4.6250000000000142</v>
      </c>
      <c r="R88" s="136">
        <v>49.124999999999993</v>
      </c>
      <c r="S88" s="136">
        <v>0</v>
      </c>
      <c r="T88" s="136">
        <v>49.124999999999993</v>
      </c>
      <c r="U88" s="136">
        <v>0</v>
      </c>
      <c r="V88" s="136">
        <v>0</v>
      </c>
      <c r="X88" s="352">
        <v>79.931830597440182</v>
      </c>
      <c r="Y88" s="352">
        <v>0</v>
      </c>
      <c r="Z88" s="352">
        <v>73.355160785920731</v>
      </c>
      <c r="AA88" s="352"/>
      <c r="AB88" s="363">
        <f t="shared" si="2"/>
        <v>52.687500000000007</v>
      </c>
      <c r="AC88" s="363">
        <f t="shared" si="3"/>
        <v>24.562499999999996</v>
      </c>
    </row>
    <row r="89" spans="1:29" x14ac:dyDescent="0.2">
      <c r="A89" s="110">
        <v>1997</v>
      </c>
      <c r="B89" s="34">
        <v>1</v>
      </c>
      <c r="C89" s="136">
        <v>33.416666666666664</v>
      </c>
      <c r="D89" s="136">
        <v>108.04166666666667</v>
      </c>
      <c r="E89" s="136">
        <v>0.45833333333333337</v>
      </c>
      <c r="F89" s="136">
        <v>0</v>
      </c>
      <c r="G89" s="136">
        <v>1.25</v>
      </c>
      <c r="H89" s="136">
        <v>90.958333333333343</v>
      </c>
      <c r="I89" s="136">
        <v>0</v>
      </c>
      <c r="J89" s="136">
        <v>90.958333333333343</v>
      </c>
      <c r="K89" s="136">
        <v>0</v>
      </c>
      <c r="L89" s="136">
        <v>0</v>
      </c>
      <c r="M89" s="136">
        <v>90.958333333333343</v>
      </c>
      <c r="N89" s="195">
        <v>0</v>
      </c>
      <c r="O89" s="136">
        <v>37.625000000000007</v>
      </c>
      <c r="P89" s="136">
        <v>99.500000000000014</v>
      </c>
      <c r="Q89" s="136">
        <v>3.125</v>
      </c>
      <c r="R89" s="136">
        <v>83.583333333333343</v>
      </c>
      <c r="S89" s="136">
        <v>0</v>
      </c>
      <c r="T89" s="136">
        <v>83.583333333333343</v>
      </c>
      <c r="U89" s="136">
        <v>0</v>
      </c>
      <c r="V89" s="136">
        <v>0</v>
      </c>
      <c r="X89" s="352">
        <v>80.387493787780841</v>
      </c>
      <c r="Y89" s="352">
        <v>0</v>
      </c>
      <c r="Z89" s="352">
        <v>73.667464853444756</v>
      </c>
      <c r="AA89" s="352"/>
      <c r="AB89" s="363">
        <f t="shared" si="2"/>
        <v>34.208333333333329</v>
      </c>
      <c r="AC89" s="363">
        <f t="shared" si="3"/>
        <v>70.041666666666671</v>
      </c>
    </row>
    <row r="90" spans="1:29" x14ac:dyDescent="0.2">
      <c r="A90" s="110">
        <v>1997</v>
      </c>
      <c r="B90" s="34">
        <v>2</v>
      </c>
      <c r="C90" s="136">
        <v>59.666666666666671</v>
      </c>
      <c r="D90" s="136">
        <v>29.083333333333332</v>
      </c>
      <c r="E90" s="136">
        <v>2.458333333333333</v>
      </c>
      <c r="F90" s="136">
        <v>0</v>
      </c>
      <c r="G90" s="136">
        <v>41.666666666666643</v>
      </c>
      <c r="H90" s="136">
        <v>16.625</v>
      </c>
      <c r="I90" s="136">
        <v>0</v>
      </c>
      <c r="J90" s="136">
        <v>16.625</v>
      </c>
      <c r="K90" s="136">
        <v>0</v>
      </c>
      <c r="L90" s="136">
        <v>16.625</v>
      </c>
      <c r="M90" s="136">
        <v>0</v>
      </c>
      <c r="N90" s="195">
        <v>0</v>
      </c>
      <c r="O90" s="136">
        <v>49.291666666666671</v>
      </c>
      <c r="P90" s="136">
        <v>37.666666666666671</v>
      </c>
      <c r="Q90" s="136">
        <v>29.374999999999972</v>
      </c>
      <c r="R90" s="136">
        <v>24</v>
      </c>
      <c r="S90" s="136">
        <v>0</v>
      </c>
      <c r="T90" s="136">
        <v>24</v>
      </c>
      <c r="U90" s="136">
        <v>0</v>
      </c>
      <c r="V90" s="136">
        <v>24</v>
      </c>
      <c r="X90" s="352">
        <v>82.184462831120939</v>
      </c>
      <c r="Y90" s="352">
        <v>0</v>
      </c>
      <c r="Z90" s="352">
        <v>77.499679189185727</v>
      </c>
      <c r="AA90" s="352"/>
      <c r="AB90" s="363">
        <f t="shared" si="2"/>
        <v>46.541666666666671</v>
      </c>
      <c r="AC90" s="363">
        <f t="shared" si="3"/>
        <v>53.791666666666671</v>
      </c>
    </row>
    <row r="91" spans="1:29" x14ac:dyDescent="0.2">
      <c r="A91" s="110">
        <v>1997</v>
      </c>
      <c r="B91" s="34">
        <v>3</v>
      </c>
      <c r="C91" s="136">
        <v>106.33333333333336</v>
      </c>
      <c r="D91" s="136">
        <v>1.7916666666666667</v>
      </c>
      <c r="E91" s="136">
        <v>8.8333333333333339</v>
      </c>
      <c r="F91" s="136">
        <v>0</v>
      </c>
      <c r="G91" s="136">
        <v>78.875</v>
      </c>
      <c r="H91" s="136">
        <v>0</v>
      </c>
      <c r="I91" s="136">
        <v>0</v>
      </c>
      <c r="J91" s="136">
        <v>0</v>
      </c>
      <c r="K91" s="136">
        <v>0</v>
      </c>
      <c r="L91" s="136">
        <v>0</v>
      </c>
      <c r="M91" s="136">
        <v>0</v>
      </c>
      <c r="N91" s="195">
        <v>0</v>
      </c>
      <c r="O91" s="136">
        <v>105.41666666666666</v>
      </c>
      <c r="P91" s="136">
        <v>1.7916666666666667</v>
      </c>
      <c r="Q91" s="136">
        <v>79.791666666666671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X91" s="352">
        <v>86.488458138045644</v>
      </c>
      <c r="Y91" s="352">
        <v>0</v>
      </c>
      <c r="Z91" s="352">
        <v>74.024150998364405</v>
      </c>
      <c r="AA91" s="352"/>
      <c r="AB91" s="363">
        <f t="shared" si="2"/>
        <v>83.000000000000014</v>
      </c>
      <c r="AC91" s="363">
        <f t="shared" si="3"/>
        <v>8.3125</v>
      </c>
    </row>
    <row r="92" spans="1:29" x14ac:dyDescent="0.2">
      <c r="A92" s="110">
        <v>1997</v>
      </c>
      <c r="B92" s="34">
        <v>4</v>
      </c>
      <c r="C92" s="136">
        <v>100</v>
      </c>
      <c r="D92" s="136">
        <v>11.625</v>
      </c>
      <c r="E92" s="136">
        <v>10.416666666666668</v>
      </c>
      <c r="F92" s="136">
        <v>0.70833333333333337</v>
      </c>
      <c r="G92" s="136">
        <v>77.333333333333329</v>
      </c>
      <c r="H92" s="136">
        <v>1.75</v>
      </c>
      <c r="I92" s="136">
        <v>0</v>
      </c>
      <c r="J92" s="136">
        <v>0</v>
      </c>
      <c r="K92" s="136">
        <v>0</v>
      </c>
      <c r="L92" s="136">
        <v>0</v>
      </c>
      <c r="M92" s="136">
        <v>0</v>
      </c>
      <c r="N92" s="195">
        <v>0</v>
      </c>
      <c r="O92" s="136">
        <v>105.00000000000001</v>
      </c>
      <c r="P92" s="136">
        <v>11.583333333333334</v>
      </c>
      <c r="Q92" s="136">
        <v>81.833333333333329</v>
      </c>
      <c r="R92" s="136">
        <v>1.75</v>
      </c>
      <c r="S92" s="136">
        <v>0</v>
      </c>
      <c r="T92" s="136">
        <v>0</v>
      </c>
      <c r="U92" s="136">
        <v>0</v>
      </c>
      <c r="V92" s="136">
        <v>0</v>
      </c>
      <c r="X92" s="352">
        <v>85.459827890122469</v>
      </c>
      <c r="Y92" s="352">
        <v>0</v>
      </c>
      <c r="Z92" s="352">
        <v>70.466653897802203</v>
      </c>
      <c r="AA92" s="352"/>
      <c r="AB92" s="363">
        <f t="shared" si="2"/>
        <v>103.16666666666669</v>
      </c>
      <c r="AC92" s="363">
        <f t="shared" si="3"/>
        <v>0</v>
      </c>
    </row>
    <row r="93" spans="1:29" x14ac:dyDescent="0.2">
      <c r="A93" s="110">
        <v>1997</v>
      </c>
      <c r="B93" s="34">
        <v>5</v>
      </c>
      <c r="C93" s="136">
        <v>209.16666666666669</v>
      </c>
      <c r="D93" s="136">
        <v>0</v>
      </c>
      <c r="E93" s="136">
        <v>42</v>
      </c>
      <c r="F93" s="136">
        <v>5.2916666666666661</v>
      </c>
      <c r="G93" s="136">
        <v>203.25000000000006</v>
      </c>
      <c r="H93" s="136">
        <v>0</v>
      </c>
      <c r="I93" s="136">
        <v>0</v>
      </c>
      <c r="J93" s="136">
        <v>0</v>
      </c>
      <c r="K93" s="136">
        <v>0</v>
      </c>
      <c r="L93" s="136">
        <v>0</v>
      </c>
      <c r="M93" s="136">
        <v>0</v>
      </c>
      <c r="N93" s="195">
        <v>0</v>
      </c>
      <c r="O93" s="136">
        <v>195.08333333333334</v>
      </c>
      <c r="P93" s="136">
        <v>4.1666666666666664E-2</v>
      </c>
      <c r="Q93" s="136">
        <v>187.25000000000006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X93" s="352">
        <v>95.770346804681054</v>
      </c>
      <c r="Y93" s="352">
        <v>95.770346804681054</v>
      </c>
      <c r="Z93" s="352">
        <v>73.859010707689066</v>
      </c>
      <c r="AA93" s="352"/>
      <c r="AB93" s="363">
        <f t="shared" si="2"/>
        <v>154.58333333333334</v>
      </c>
      <c r="AC93" s="363">
        <f t="shared" si="3"/>
        <v>0</v>
      </c>
    </row>
    <row r="94" spans="1:29" x14ac:dyDescent="0.2">
      <c r="A94" s="110">
        <v>1997</v>
      </c>
      <c r="B94" s="34">
        <v>6</v>
      </c>
      <c r="C94" s="136">
        <v>258.16666666666674</v>
      </c>
      <c r="D94" s="136">
        <v>0</v>
      </c>
      <c r="E94" s="136">
        <v>67.375000000000014</v>
      </c>
      <c r="F94" s="136">
        <v>15.416666666666666</v>
      </c>
      <c r="G94" s="136">
        <v>258.04166666666663</v>
      </c>
      <c r="H94" s="136">
        <v>0</v>
      </c>
      <c r="I94" s="136">
        <v>0</v>
      </c>
      <c r="J94" s="136">
        <v>0</v>
      </c>
      <c r="K94" s="136">
        <v>0</v>
      </c>
      <c r="L94" s="136">
        <v>0</v>
      </c>
      <c r="M94" s="136">
        <v>0</v>
      </c>
      <c r="N94" s="195">
        <v>0</v>
      </c>
      <c r="O94" s="136">
        <v>259.625</v>
      </c>
      <c r="P94" s="136">
        <v>0</v>
      </c>
      <c r="Q94" s="136">
        <v>259.49999999999994</v>
      </c>
      <c r="R94" s="136">
        <v>0</v>
      </c>
      <c r="S94" s="136">
        <v>0</v>
      </c>
      <c r="T94" s="136">
        <v>0</v>
      </c>
      <c r="U94" s="136">
        <v>0</v>
      </c>
      <c r="V94" s="136">
        <v>0</v>
      </c>
      <c r="X94" s="352">
        <v>103.27701367382285</v>
      </c>
      <c r="Y94" s="352">
        <v>103.27701367382285</v>
      </c>
      <c r="Z94" s="352">
        <v>78.960760424349843</v>
      </c>
      <c r="AA94" s="352"/>
      <c r="AB94" s="363">
        <f t="shared" si="2"/>
        <v>233.66666666666671</v>
      </c>
      <c r="AC94" s="363">
        <f t="shared" si="3"/>
        <v>0</v>
      </c>
    </row>
    <row r="95" spans="1:29" x14ac:dyDescent="0.2">
      <c r="A95" s="110">
        <v>1997</v>
      </c>
      <c r="B95" s="34">
        <v>7</v>
      </c>
      <c r="C95" s="136">
        <v>324.50000000000006</v>
      </c>
      <c r="D95" s="136">
        <v>0</v>
      </c>
      <c r="E95" s="136">
        <v>102.33333333333331</v>
      </c>
      <c r="F95" s="136">
        <v>29.750000000000007</v>
      </c>
      <c r="G95" s="136">
        <v>324.5</v>
      </c>
      <c r="H95" s="136">
        <v>0</v>
      </c>
      <c r="I95" s="136">
        <v>0</v>
      </c>
      <c r="J95" s="136">
        <v>0</v>
      </c>
      <c r="K95" s="136">
        <v>0</v>
      </c>
      <c r="L95" s="136">
        <v>0</v>
      </c>
      <c r="M95" s="136">
        <v>0</v>
      </c>
      <c r="N95" s="195">
        <v>0</v>
      </c>
      <c r="O95" s="136">
        <v>310.29166666666669</v>
      </c>
      <c r="P95" s="136">
        <v>0</v>
      </c>
      <c r="Q95" s="136">
        <v>310.29166666666669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X95" s="352">
        <v>110.67046273226042</v>
      </c>
      <c r="Y95" s="352">
        <v>110.67046273226042</v>
      </c>
      <c r="Z95" s="352">
        <v>78.85856844920707</v>
      </c>
      <c r="AA95" s="352"/>
      <c r="AB95" s="363">
        <f t="shared" si="2"/>
        <v>291.33333333333337</v>
      </c>
      <c r="AC95" s="363">
        <f t="shared" si="3"/>
        <v>0</v>
      </c>
    </row>
    <row r="96" spans="1:29" x14ac:dyDescent="0.2">
      <c r="A96" s="110">
        <v>1997</v>
      </c>
      <c r="B96" s="34">
        <v>8</v>
      </c>
      <c r="C96" s="136">
        <v>320.75</v>
      </c>
      <c r="D96" s="136">
        <v>0</v>
      </c>
      <c r="E96" s="136">
        <v>94</v>
      </c>
      <c r="F96" s="136">
        <v>24.666666666666668</v>
      </c>
      <c r="G96" s="136">
        <v>320.74999999999994</v>
      </c>
      <c r="H96" s="136">
        <v>0</v>
      </c>
      <c r="I96" s="136">
        <v>0</v>
      </c>
      <c r="J96" s="136">
        <v>0</v>
      </c>
      <c r="K96" s="136">
        <v>0</v>
      </c>
      <c r="L96" s="136">
        <v>0</v>
      </c>
      <c r="M96" s="136">
        <v>0</v>
      </c>
      <c r="N96" s="195">
        <v>0</v>
      </c>
      <c r="O96" s="136">
        <v>325.95833333333326</v>
      </c>
      <c r="P96" s="136">
        <v>0</v>
      </c>
      <c r="Q96" s="136">
        <v>325.95833333333331</v>
      </c>
      <c r="R96" s="136">
        <v>0</v>
      </c>
      <c r="S96" s="136">
        <v>0</v>
      </c>
      <c r="T96" s="136">
        <v>0</v>
      </c>
      <c r="U96" s="136">
        <v>0</v>
      </c>
      <c r="V96" s="136">
        <v>0</v>
      </c>
      <c r="X96" s="352">
        <v>108.12623102196613</v>
      </c>
      <c r="Y96" s="352">
        <v>108.12623102196613</v>
      </c>
      <c r="Z96" s="352">
        <v>77.519624570201373</v>
      </c>
      <c r="AA96" s="352"/>
      <c r="AB96" s="363">
        <f t="shared" si="2"/>
        <v>322.625</v>
      </c>
      <c r="AC96" s="363">
        <f t="shared" si="3"/>
        <v>0</v>
      </c>
    </row>
    <row r="97" spans="1:29" x14ac:dyDescent="0.2">
      <c r="A97" s="110">
        <v>1997</v>
      </c>
      <c r="B97" s="34">
        <v>9</v>
      </c>
      <c r="C97" s="136">
        <v>258.54166666666669</v>
      </c>
      <c r="D97" s="136">
        <v>0</v>
      </c>
      <c r="E97" s="136">
        <v>56.999999999999993</v>
      </c>
      <c r="F97" s="136">
        <v>8.2916666666666661</v>
      </c>
      <c r="G97" s="136">
        <v>258.54166666666669</v>
      </c>
      <c r="H97" s="136">
        <v>0</v>
      </c>
      <c r="I97" s="136">
        <v>0</v>
      </c>
      <c r="J97" s="136">
        <v>0</v>
      </c>
      <c r="K97" s="136">
        <v>0</v>
      </c>
      <c r="L97" s="136">
        <v>0</v>
      </c>
      <c r="M97" s="136">
        <v>0</v>
      </c>
      <c r="N97" s="195">
        <v>0</v>
      </c>
      <c r="O97" s="136">
        <v>273.29166666666663</v>
      </c>
      <c r="P97" s="136">
        <v>0</v>
      </c>
      <c r="Q97" s="136">
        <v>273.29166666666669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X97" s="352">
        <v>102.78343099348287</v>
      </c>
      <c r="Y97" s="352">
        <v>102.78343099348287</v>
      </c>
      <c r="Z97" s="352">
        <v>80.387085557094224</v>
      </c>
      <c r="AA97" s="352"/>
      <c r="AB97" s="363">
        <f t="shared" si="2"/>
        <v>289.64583333333337</v>
      </c>
      <c r="AC97" s="363">
        <f t="shared" si="3"/>
        <v>0</v>
      </c>
    </row>
    <row r="98" spans="1:29" x14ac:dyDescent="0.2">
      <c r="A98" s="110">
        <v>1997</v>
      </c>
      <c r="B98" s="34">
        <v>10</v>
      </c>
      <c r="C98" s="136">
        <v>177.50000000000006</v>
      </c>
      <c r="D98" s="136">
        <v>3.5833333333333335</v>
      </c>
      <c r="E98" s="136">
        <v>28.791666666666664</v>
      </c>
      <c r="F98" s="136">
        <v>1.5833333333333335</v>
      </c>
      <c r="G98" s="136">
        <v>161.95833333333326</v>
      </c>
      <c r="H98" s="136">
        <v>0</v>
      </c>
      <c r="I98" s="136">
        <v>0</v>
      </c>
      <c r="J98" s="136">
        <v>0</v>
      </c>
      <c r="K98" s="136">
        <v>0</v>
      </c>
      <c r="L98" s="136">
        <v>0</v>
      </c>
      <c r="M98" s="136">
        <v>0</v>
      </c>
      <c r="N98" s="195">
        <v>0</v>
      </c>
      <c r="O98" s="136">
        <v>180.87500000000003</v>
      </c>
      <c r="P98" s="136">
        <v>2.9583333333333335</v>
      </c>
      <c r="Q98" s="136">
        <v>168.16666666666663</v>
      </c>
      <c r="R98" s="136">
        <v>0</v>
      </c>
      <c r="S98" s="136">
        <v>0</v>
      </c>
      <c r="T98" s="136">
        <v>0</v>
      </c>
      <c r="U98" s="136">
        <v>0</v>
      </c>
      <c r="V98" s="136">
        <v>0</v>
      </c>
      <c r="X98" s="352">
        <v>90.621223861096055</v>
      </c>
      <c r="Y98" s="352">
        <v>0</v>
      </c>
      <c r="Z98" s="352">
        <v>72.414231151359175</v>
      </c>
      <c r="AA98" s="352"/>
      <c r="AB98" s="363">
        <f t="shared" si="2"/>
        <v>218.02083333333337</v>
      </c>
      <c r="AC98" s="363">
        <f t="shared" si="3"/>
        <v>0</v>
      </c>
    </row>
    <row r="99" spans="1:29" x14ac:dyDescent="0.2">
      <c r="A99" s="110">
        <v>1997</v>
      </c>
      <c r="B99" s="34">
        <v>11</v>
      </c>
      <c r="C99" s="136">
        <v>63.416666666666657</v>
      </c>
      <c r="D99" s="136">
        <v>24.291666666666664</v>
      </c>
      <c r="E99" s="136">
        <v>2.166666666666667</v>
      </c>
      <c r="F99" s="136">
        <v>0</v>
      </c>
      <c r="G99" s="136">
        <v>41.166666666666657</v>
      </c>
      <c r="H99" s="136">
        <v>9.1249999999999929</v>
      </c>
      <c r="I99" s="136">
        <v>0</v>
      </c>
      <c r="J99" s="136">
        <v>0</v>
      </c>
      <c r="K99" s="136">
        <v>0</v>
      </c>
      <c r="L99" s="136">
        <v>0</v>
      </c>
      <c r="M99" s="136">
        <v>0</v>
      </c>
      <c r="N99" s="195">
        <v>0</v>
      </c>
      <c r="O99" s="136">
        <v>70.625000000000014</v>
      </c>
      <c r="P99" s="136">
        <v>24.916666666666664</v>
      </c>
      <c r="Q99" s="136">
        <v>46.083333333333314</v>
      </c>
      <c r="R99" s="136">
        <v>9.1249999999999929</v>
      </c>
      <c r="S99" s="136">
        <v>0</v>
      </c>
      <c r="T99" s="136">
        <v>0</v>
      </c>
      <c r="U99" s="136">
        <v>0</v>
      </c>
      <c r="V99" s="136">
        <v>0</v>
      </c>
      <c r="X99" s="352">
        <v>81.768431914035062</v>
      </c>
      <c r="Y99" s="352">
        <v>0</v>
      </c>
      <c r="Z99" s="352">
        <v>77.331412002030135</v>
      </c>
      <c r="AA99" s="352"/>
      <c r="AB99" s="363">
        <f t="shared" si="2"/>
        <v>120.45833333333336</v>
      </c>
      <c r="AC99" s="363">
        <f t="shared" si="3"/>
        <v>0</v>
      </c>
    </row>
    <row r="100" spans="1:29" x14ac:dyDescent="0.2">
      <c r="A100" s="110">
        <v>1997</v>
      </c>
      <c r="B100" s="34">
        <v>12</v>
      </c>
      <c r="C100" s="136">
        <v>40.125</v>
      </c>
      <c r="D100" s="136">
        <v>115.29166666666669</v>
      </c>
      <c r="E100" s="136">
        <v>1.6666666666666665</v>
      </c>
      <c r="F100" s="136">
        <v>0</v>
      </c>
      <c r="G100" s="136">
        <v>28.624999999999986</v>
      </c>
      <c r="H100" s="136">
        <v>101.25</v>
      </c>
      <c r="I100" s="136">
        <v>0</v>
      </c>
      <c r="J100" s="136">
        <v>101.25</v>
      </c>
      <c r="K100" s="136">
        <v>0</v>
      </c>
      <c r="L100" s="136">
        <v>0</v>
      </c>
      <c r="M100" s="136">
        <v>0</v>
      </c>
      <c r="N100" s="195">
        <v>101.25</v>
      </c>
      <c r="O100" s="136">
        <v>45.208333333333336</v>
      </c>
      <c r="P100" s="136">
        <v>92.416666666666671</v>
      </c>
      <c r="Q100" s="136">
        <v>33.166666666666657</v>
      </c>
      <c r="R100" s="136">
        <v>79.541666666666686</v>
      </c>
      <c r="S100" s="136">
        <v>0</v>
      </c>
      <c r="T100" s="136">
        <v>79.541666666666686</v>
      </c>
      <c r="U100" s="136">
        <v>0</v>
      </c>
      <c r="V100" s="136">
        <v>0</v>
      </c>
      <c r="X100" s="352">
        <v>79.054660788299699</v>
      </c>
      <c r="Y100" s="352">
        <v>0</v>
      </c>
      <c r="Z100" s="352">
        <v>79.497799496663788</v>
      </c>
      <c r="AA100" s="352"/>
      <c r="AB100" s="363">
        <f t="shared" si="2"/>
        <v>51.770833333333329</v>
      </c>
      <c r="AC100" s="363">
        <f t="shared" si="3"/>
        <v>50.625</v>
      </c>
    </row>
    <row r="101" spans="1:29" x14ac:dyDescent="0.2">
      <c r="A101" s="110">
        <v>1998</v>
      </c>
      <c r="B101" s="34">
        <v>1</v>
      </c>
      <c r="C101" s="137">
        <v>27.541666666666664</v>
      </c>
      <c r="D101" s="137">
        <v>69.916666666666657</v>
      </c>
      <c r="E101" s="137">
        <v>0.125</v>
      </c>
      <c r="F101" s="137">
        <v>0</v>
      </c>
      <c r="G101" s="137">
        <v>17.625000000000014</v>
      </c>
      <c r="H101" s="137">
        <v>52.124999999999993</v>
      </c>
      <c r="I101" s="136">
        <v>0</v>
      </c>
      <c r="J101" s="136">
        <v>52.124999999999993</v>
      </c>
      <c r="K101" s="137">
        <v>0</v>
      </c>
      <c r="L101" s="137">
        <v>0</v>
      </c>
      <c r="M101" s="136">
        <v>52.124999999999993</v>
      </c>
      <c r="N101" s="195">
        <v>0</v>
      </c>
      <c r="O101" s="137">
        <v>27.541666666666664</v>
      </c>
      <c r="P101" s="137">
        <v>73.75</v>
      </c>
      <c r="Q101" s="137">
        <v>17.625000000000014</v>
      </c>
      <c r="R101" s="137">
        <v>56.583333333333321</v>
      </c>
      <c r="S101" s="136">
        <v>0</v>
      </c>
      <c r="T101" s="136">
        <v>56.583333333333321</v>
      </c>
      <c r="U101" s="136">
        <v>0</v>
      </c>
      <c r="V101" s="136">
        <v>0</v>
      </c>
      <c r="X101" s="352">
        <v>76.915765008922591</v>
      </c>
      <c r="Y101" s="352">
        <v>0</v>
      </c>
      <c r="Z101" s="352">
        <v>76.653646643738256</v>
      </c>
      <c r="AA101" s="352"/>
      <c r="AB101" s="363">
        <f t="shared" si="2"/>
        <v>33.833333333333329</v>
      </c>
      <c r="AC101" s="363">
        <f t="shared" si="3"/>
        <v>76.6875</v>
      </c>
    </row>
    <row r="102" spans="1:29" x14ac:dyDescent="0.2">
      <c r="A102" s="110">
        <v>1998</v>
      </c>
      <c r="B102" s="34">
        <v>2</v>
      </c>
      <c r="C102" s="136">
        <v>29.041666666666668</v>
      </c>
      <c r="D102" s="136">
        <v>87.541666666666686</v>
      </c>
      <c r="E102" s="136">
        <v>0.25</v>
      </c>
      <c r="F102" s="136">
        <v>0</v>
      </c>
      <c r="G102" s="136">
        <v>15.5</v>
      </c>
      <c r="H102" s="136">
        <v>68.25</v>
      </c>
      <c r="I102" s="136">
        <v>0</v>
      </c>
      <c r="J102" s="136">
        <v>68.25</v>
      </c>
      <c r="K102" s="136">
        <v>0</v>
      </c>
      <c r="L102" s="136">
        <v>120.375</v>
      </c>
      <c r="M102" s="136">
        <v>0</v>
      </c>
      <c r="N102" s="195">
        <v>0</v>
      </c>
      <c r="O102" s="136">
        <v>21.041666666666668</v>
      </c>
      <c r="P102" s="136">
        <v>104.29166666666667</v>
      </c>
      <c r="Q102" s="136">
        <v>9.5416666666666714</v>
      </c>
      <c r="R102" s="136">
        <v>85.5</v>
      </c>
      <c r="S102" s="136">
        <v>0</v>
      </c>
      <c r="T102" s="136">
        <v>85.5</v>
      </c>
      <c r="U102" s="136">
        <v>0</v>
      </c>
      <c r="V102" s="136">
        <v>142.08333333333331</v>
      </c>
      <c r="X102" s="352">
        <v>77.481199586095187</v>
      </c>
      <c r="Y102" s="352">
        <v>0</v>
      </c>
      <c r="Z102" s="352">
        <v>76.359152996105905</v>
      </c>
      <c r="AA102" s="352"/>
      <c r="AB102" s="363">
        <f t="shared" si="2"/>
        <v>28.291666666666664</v>
      </c>
      <c r="AC102" s="363">
        <f t="shared" si="3"/>
        <v>60.1875</v>
      </c>
    </row>
    <row r="103" spans="1:29" x14ac:dyDescent="0.2">
      <c r="A103" s="110">
        <v>1998</v>
      </c>
      <c r="B103" s="34">
        <v>3</v>
      </c>
      <c r="C103" s="136">
        <v>40.833333333333336</v>
      </c>
      <c r="D103" s="136">
        <v>88.666666666666671</v>
      </c>
      <c r="E103" s="136">
        <v>1.4166666666666667</v>
      </c>
      <c r="F103" s="136">
        <v>0</v>
      </c>
      <c r="G103" s="136">
        <v>25.625</v>
      </c>
      <c r="H103" s="136">
        <v>74.291666666666671</v>
      </c>
      <c r="I103" s="136">
        <v>0</v>
      </c>
      <c r="J103" s="136">
        <v>74.291666666666671</v>
      </c>
      <c r="K103" s="136">
        <v>194.66666666666669</v>
      </c>
      <c r="L103" s="136">
        <v>0</v>
      </c>
      <c r="M103" s="136">
        <v>0</v>
      </c>
      <c r="N103" s="195">
        <v>0</v>
      </c>
      <c r="O103" s="136">
        <v>35.958333333333336</v>
      </c>
      <c r="P103" s="136">
        <v>90.958333333333343</v>
      </c>
      <c r="Q103" s="136">
        <v>19.374999999999986</v>
      </c>
      <c r="R103" s="136">
        <v>74.291666666666671</v>
      </c>
      <c r="S103" s="136">
        <v>0</v>
      </c>
      <c r="T103" s="136">
        <v>74.291666666666671</v>
      </c>
      <c r="U103" s="136">
        <v>216.375</v>
      </c>
      <c r="V103" s="136">
        <v>0</v>
      </c>
      <c r="X103" s="352">
        <v>78.68399993174242</v>
      </c>
      <c r="Y103" s="352">
        <v>0</v>
      </c>
      <c r="Z103" s="352">
        <v>71.73638993611857</v>
      </c>
      <c r="AA103" s="352"/>
      <c r="AB103" s="363">
        <f t="shared" si="2"/>
        <v>34.9375</v>
      </c>
      <c r="AC103" s="363">
        <f t="shared" si="3"/>
        <v>71.270833333333343</v>
      </c>
    </row>
    <row r="104" spans="1:29" x14ac:dyDescent="0.2">
      <c r="A104" s="110">
        <v>1998</v>
      </c>
      <c r="B104" s="34">
        <v>4</v>
      </c>
      <c r="C104" s="136">
        <v>105.95833333333331</v>
      </c>
      <c r="D104" s="136">
        <v>12.708333333333334</v>
      </c>
      <c r="E104" s="136">
        <v>12.125000000000002</v>
      </c>
      <c r="F104" s="136">
        <v>0.58333333333333337</v>
      </c>
      <c r="G104" s="136">
        <v>86.916666666666671</v>
      </c>
      <c r="H104" s="136">
        <v>2.0416666666666643</v>
      </c>
      <c r="I104" s="136">
        <v>0</v>
      </c>
      <c r="J104" s="136">
        <v>0</v>
      </c>
      <c r="K104" s="136">
        <v>0</v>
      </c>
      <c r="L104" s="136">
        <v>0</v>
      </c>
      <c r="M104" s="136">
        <v>0</v>
      </c>
      <c r="N104" s="195">
        <v>0</v>
      </c>
      <c r="O104" s="136">
        <v>111.20833333333333</v>
      </c>
      <c r="P104" s="136">
        <v>12.708333333333334</v>
      </c>
      <c r="Q104" s="136">
        <v>91.500000000000014</v>
      </c>
      <c r="R104" s="136">
        <v>2.0416666666666643</v>
      </c>
      <c r="S104" s="136">
        <v>0</v>
      </c>
      <c r="T104" s="136">
        <v>0</v>
      </c>
      <c r="U104" s="136">
        <v>0</v>
      </c>
      <c r="V104" s="136">
        <v>0</v>
      </c>
      <c r="X104" s="352">
        <v>85.54356402031317</v>
      </c>
      <c r="Y104" s="352">
        <v>0</v>
      </c>
      <c r="Z104" s="352">
        <v>66.275064686658936</v>
      </c>
      <c r="AA104" s="352"/>
      <c r="AB104" s="363">
        <f t="shared" si="2"/>
        <v>73.395833333333329</v>
      </c>
      <c r="AC104" s="363">
        <f t="shared" si="3"/>
        <v>37.145833333333336</v>
      </c>
    </row>
    <row r="105" spans="1:29" x14ac:dyDescent="0.2">
      <c r="A105" s="110">
        <v>1998</v>
      </c>
      <c r="B105" s="34">
        <v>5</v>
      </c>
      <c r="C105" s="136">
        <v>228</v>
      </c>
      <c r="D105" s="136">
        <v>0.125</v>
      </c>
      <c r="E105" s="136">
        <v>62.333333333333321</v>
      </c>
      <c r="F105" s="136">
        <v>12.958333333333332</v>
      </c>
      <c r="G105" s="136">
        <v>217.70833333333331</v>
      </c>
      <c r="H105" s="136">
        <v>0</v>
      </c>
      <c r="I105" s="136">
        <v>0</v>
      </c>
      <c r="J105" s="136">
        <v>0</v>
      </c>
      <c r="K105" s="136">
        <v>0</v>
      </c>
      <c r="L105" s="136">
        <v>0</v>
      </c>
      <c r="M105" s="136">
        <v>0</v>
      </c>
      <c r="N105" s="195">
        <v>0</v>
      </c>
      <c r="O105" s="136">
        <v>213.00000000000003</v>
      </c>
      <c r="P105" s="136">
        <v>0.125</v>
      </c>
      <c r="Q105" s="136">
        <v>202.70833333333331</v>
      </c>
      <c r="R105" s="136">
        <v>0</v>
      </c>
      <c r="S105" s="136">
        <v>0</v>
      </c>
      <c r="T105" s="136">
        <v>0</v>
      </c>
      <c r="U105" s="136">
        <v>0</v>
      </c>
      <c r="V105" s="136">
        <v>0</v>
      </c>
      <c r="X105" s="352">
        <v>99.180223880213674</v>
      </c>
      <c r="Y105" s="352">
        <v>99.180223880213674</v>
      </c>
      <c r="Z105" s="352">
        <v>70.890332817697981</v>
      </c>
      <c r="AA105" s="352"/>
      <c r="AB105" s="363">
        <f t="shared" si="2"/>
        <v>166.97916666666666</v>
      </c>
      <c r="AC105" s="363">
        <f t="shared" si="3"/>
        <v>0</v>
      </c>
    </row>
    <row r="106" spans="1:29" x14ac:dyDescent="0.2">
      <c r="A106" s="110">
        <v>1998</v>
      </c>
      <c r="B106" s="34">
        <v>6</v>
      </c>
      <c r="C106" s="136">
        <v>362.54166666666663</v>
      </c>
      <c r="D106" s="136">
        <v>0</v>
      </c>
      <c r="E106" s="136">
        <v>137.79166666666666</v>
      </c>
      <c r="F106" s="136">
        <v>53.666666666666657</v>
      </c>
      <c r="G106" s="136">
        <v>362.54166666666663</v>
      </c>
      <c r="H106" s="136">
        <v>0</v>
      </c>
      <c r="I106" s="136">
        <v>0</v>
      </c>
      <c r="J106" s="136">
        <v>0</v>
      </c>
      <c r="K106" s="136">
        <v>0</v>
      </c>
      <c r="L106" s="136">
        <v>0</v>
      </c>
      <c r="M106" s="136">
        <v>0</v>
      </c>
      <c r="N106" s="195">
        <v>0</v>
      </c>
      <c r="O106" s="136">
        <v>364.375</v>
      </c>
      <c r="P106" s="136">
        <v>0</v>
      </c>
      <c r="Q106" s="136">
        <v>364.375</v>
      </c>
      <c r="R106" s="136">
        <v>0</v>
      </c>
      <c r="S106" s="136">
        <v>0</v>
      </c>
      <c r="T106" s="136">
        <v>0</v>
      </c>
      <c r="U106" s="136">
        <v>0</v>
      </c>
      <c r="V106" s="136">
        <v>0</v>
      </c>
      <c r="X106" s="352">
        <v>113.12516490137999</v>
      </c>
      <c r="Y106" s="352">
        <v>113.12516490137999</v>
      </c>
      <c r="Z106" s="352">
        <v>71.441269911343767</v>
      </c>
      <c r="AA106" s="352"/>
      <c r="AB106" s="363">
        <f t="shared" si="2"/>
        <v>295.27083333333331</v>
      </c>
      <c r="AC106" s="363">
        <f t="shared" si="3"/>
        <v>0</v>
      </c>
    </row>
    <row r="107" spans="1:29" x14ac:dyDescent="0.2">
      <c r="A107" s="110">
        <v>1998</v>
      </c>
      <c r="B107" s="34">
        <v>7</v>
      </c>
      <c r="C107" s="136">
        <v>352.12499999999994</v>
      </c>
      <c r="D107" s="136">
        <v>0</v>
      </c>
      <c r="E107" s="136">
        <v>118.70833333333331</v>
      </c>
      <c r="F107" s="136">
        <v>38.958333333333336</v>
      </c>
      <c r="G107" s="136">
        <v>352.12499999999989</v>
      </c>
      <c r="H107" s="136">
        <v>0</v>
      </c>
      <c r="I107" s="136">
        <v>0</v>
      </c>
      <c r="J107" s="136">
        <v>0</v>
      </c>
      <c r="K107" s="136">
        <v>0</v>
      </c>
      <c r="L107" s="136">
        <v>0</v>
      </c>
      <c r="M107" s="136">
        <v>0</v>
      </c>
      <c r="N107" s="195">
        <v>0</v>
      </c>
      <c r="O107" s="136">
        <v>336.70833333333331</v>
      </c>
      <c r="P107" s="136">
        <v>0</v>
      </c>
      <c r="Q107" s="136">
        <v>336.70833333333326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X107" s="352">
        <v>109.39859416511069</v>
      </c>
      <c r="Y107" s="352">
        <v>109.39859416511069</v>
      </c>
      <c r="Z107" s="352">
        <v>74.902428199736562</v>
      </c>
      <c r="AA107" s="352"/>
      <c r="AB107" s="363">
        <f t="shared" si="2"/>
        <v>357.33333333333326</v>
      </c>
      <c r="AC107" s="363">
        <f t="shared" si="3"/>
        <v>0</v>
      </c>
    </row>
    <row r="108" spans="1:29" x14ac:dyDescent="0.2">
      <c r="A108" s="110">
        <v>1998</v>
      </c>
      <c r="B108" s="34">
        <v>8</v>
      </c>
      <c r="C108" s="136">
        <v>349.41666666666674</v>
      </c>
      <c r="D108" s="136">
        <v>0</v>
      </c>
      <c r="E108" s="136">
        <v>114.79166666666667</v>
      </c>
      <c r="F108" s="136">
        <v>32.875</v>
      </c>
      <c r="G108" s="136">
        <v>349.41666666666657</v>
      </c>
      <c r="H108" s="136">
        <v>0</v>
      </c>
      <c r="I108" s="136">
        <v>0</v>
      </c>
      <c r="J108" s="136">
        <v>0</v>
      </c>
      <c r="K108" s="136">
        <v>0</v>
      </c>
      <c r="L108" s="136">
        <v>0</v>
      </c>
      <c r="M108" s="136">
        <v>0</v>
      </c>
      <c r="N108" s="195">
        <v>0</v>
      </c>
      <c r="O108" s="136">
        <v>349.16666666666669</v>
      </c>
      <c r="P108" s="136">
        <v>0</v>
      </c>
      <c r="Q108" s="136">
        <v>349.16666666666663</v>
      </c>
      <c r="R108" s="136">
        <v>0</v>
      </c>
      <c r="S108" s="136">
        <v>0</v>
      </c>
      <c r="T108" s="136">
        <v>0</v>
      </c>
      <c r="U108" s="136">
        <v>0</v>
      </c>
      <c r="V108" s="136">
        <v>0</v>
      </c>
      <c r="X108" s="352">
        <v>110.10594491264997</v>
      </c>
      <c r="Y108" s="352">
        <v>110.10594491264997</v>
      </c>
      <c r="Z108" s="352">
        <v>76.583527573082009</v>
      </c>
      <c r="AA108" s="352"/>
      <c r="AB108" s="363">
        <f t="shared" si="2"/>
        <v>350.77083333333337</v>
      </c>
      <c r="AC108" s="363">
        <f t="shared" si="3"/>
        <v>0</v>
      </c>
    </row>
    <row r="109" spans="1:29" x14ac:dyDescent="0.2">
      <c r="A109" s="110">
        <v>1998</v>
      </c>
      <c r="B109" s="34">
        <v>9</v>
      </c>
      <c r="C109" s="136">
        <v>292.37500000000006</v>
      </c>
      <c r="D109" s="136">
        <v>0</v>
      </c>
      <c r="E109" s="136">
        <v>72.333333333333329</v>
      </c>
      <c r="F109" s="136">
        <v>13.791666666666663</v>
      </c>
      <c r="G109" s="136">
        <v>292.37499999999989</v>
      </c>
      <c r="H109" s="136">
        <v>0</v>
      </c>
      <c r="I109" s="136">
        <v>0</v>
      </c>
      <c r="J109" s="136">
        <v>0</v>
      </c>
      <c r="K109" s="136">
        <v>0</v>
      </c>
      <c r="L109" s="136">
        <v>0</v>
      </c>
      <c r="M109" s="136">
        <v>0</v>
      </c>
      <c r="N109" s="195">
        <v>0</v>
      </c>
      <c r="O109" s="136">
        <v>308.87499999999994</v>
      </c>
      <c r="P109" s="136">
        <v>0</v>
      </c>
      <c r="Q109" s="136">
        <v>308.87499999999994</v>
      </c>
      <c r="R109" s="136">
        <v>0</v>
      </c>
      <c r="S109" s="136">
        <v>0</v>
      </c>
      <c r="T109" s="136">
        <v>0</v>
      </c>
      <c r="U109" s="136">
        <v>0</v>
      </c>
      <c r="V109" s="136">
        <v>0</v>
      </c>
      <c r="X109" s="352">
        <v>102.85821678982278</v>
      </c>
      <c r="Y109" s="352">
        <v>102.85821678982278</v>
      </c>
      <c r="Z109" s="352">
        <v>78.625188485854352</v>
      </c>
      <c r="AA109" s="352"/>
      <c r="AB109" s="363">
        <f t="shared" si="2"/>
        <v>320.89583333333337</v>
      </c>
      <c r="AC109" s="363">
        <f t="shared" si="3"/>
        <v>0</v>
      </c>
    </row>
    <row r="110" spans="1:29" x14ac:dyDescent="0.2">
      <c r="A110" s="110">
        <v>1998</v>
      </c>
      <c r="B110" s="34">
        <v>10</v>
      </c>
      <c r="C110" s="136">
        <v>222.99999999999997</v>
      </c>
      <c r="D110" s="136">
        <v>4.1666666666666664E-2</v>
      </c>
      <c r="E110" s="136">
        <v>43.708333333333329</v>
      </c>
      <c r="F110" s="136">
        <v>5.333333333333333</v>
      </c>
      <c r="G110" s="136">
        <v>217.25</v>
      </c>
      <c r="H110" s="136">
        <v>0</v>
      </c>
      <c r="I110" s="136">
        <v>0</v>
      </c>
      <c r="J110" s="136">
        <v>0</v>
      </c>
      <c r="K110" s="136">
        <v>0</v>
      </c>
      <c r="L110" s="136">
        <v>0</v>
      </c>
      <c r="M110" s="136">
        <v>0</v>
      </c>
      <c r="N110" s="195">
        <v>0</v>
      </c>
      <c r="O110" s="136">
        <v>232.91666666666663</v>
      </c>
      <c r="P110" s="136">
        <v>0</v>
      </c>
      <c r="Q110" s="136">
        <v>232.29166666666663</v>
      </c>
      <c r="R110" s="136">
        <v>0</v>
      </c>
      <c r="S110" s="136">
        <v>0</v>
      </c>
      <c r="T110" s="136">
        <v>0</v>
      </c>
      <c r="U110" s="136">
        <v>0</v>
      </c>
      <c r="V110" s="136">
        <v>0</v>
      </c>
      <c r="X110" s="352">
        <v>95.158864485259585</v>
      </c>
      <c r="Y110" s="352">
        <v>0</v>
      </c>
      <c r="Z110" s="352">
        <v>72.666727575916767</v>
      </c>
      <c r="AA110" s="352"/>
      <c r="AB110" s="363">
        <f t="shared" si="2"/>
        <v>257.6875</v>
      </c>
      <c r="AC110" s="363">
        <f t="shared" si="3"/>
        <v>0</v>
      </c>
    </row>
    <row r="111" spans="1:29" x14ac:dyDescent="0.2">
      <c r="A111" s="110">
        <v>1998</v>
      </c>
      <c r="B111" s="34">
        <v>11</v>
      </c>
      <c r="C111" s="136">
        <v>98.833333333333329</v>
      </c>
      <c r="D111" s="136">
        <v>6.291666666666667</v>
      </c>
      <c r="E111" s="136">
        <v>6.583333333333333</v>
      </c>
      <c r="F111" s="136">
        <v>0</v>
      </c>
      <c r="G111" s="136">
        <v>79.499999999999972</v>
      </c>
      <c r="H111" s="136">
        <v>1.6666666666666714</v>
      </c>
      <c r="I111" s="136">
        <v>0</v>
      </c>
      <c r="J111" s="136">
        <v>0</v>
      </c>
      <c r="K111" s="136">
        <v>0</v>
      </c>
      <c r="L111" s="136">
        <v>0</v>
      </c>
      <c r="M111" s="136">
        <v>0</v>
      </c>
      <c r="N111" s="195">
        <v>0</v>
      </c>
      <c r="O111" s="136">
        <v>103.87500000000001</v>
      </c>
      <c r="P111" s="136">
        <v>6.041666666666667</v>
      </c>
      <c r="Q111" s="136">
        <v>82.583333333333314</v>
      </c>
      <c r="R111" s="136">
        <v>1.6666666666666714</v>
      </c>
      <c r="S111" s="136">
        <v>0</v>
      </c>
      <c r="T111" s="136">
        <v>0</v>
      </c>
      <c r="U111" s="136">
        <v>0</v>
      </c>
      <c r="V111" s="136">
        <v>0</v>
      </c>
      <c r="X111" s="352">
        <v>86.132083840874046</v>
      </c>
      <c r="Y111" s="352">
        <v>0</v>
      </c>
      <c r="Z111" s="352">
        <v>78.598734798209932</v>
      </c>
      <c r="AA111" s="352"/>
      <c r="AB111" s="363">
        <f t="shared" si="2"/>
        <v>160.91666666666666</v>
      </c>
      <c r="AC111" s="363">
        <f t="shared" si="3"/>
        <v>0</v>
      </c>
    </row>
    <row r="112" spans="1:29" x14ac:dyDescent="0.2">
      <c r="A112" s="110">
        <v>1998</v>
      </c>
      <c r="B112" s="34">
        <v>12</v>
      </c>
      <c r="C112" s="136">
        <v>63.666666666666657</v>
      </c>
      <c r="D112" s="136">
        <v>37.208333333333336</v>
      </c>
      <c r="E112" s="136">
        <v>1.25</v>
      </c>
      <c r="F112" s="136">
        <v>0</v>
      </c>
      <c r="G112" s="136">
        <v>44.541666666666671</v>
      </c>
      <c r="H112" s="136">
        <v>29.541666666666671</v>
      </c>
      <c r="I112" s="136">
        <v>0</v>
      </c>
      <c r="J112" s="136">
        <v>29.541666666666671</v>
      </c>
      <c r="K112" s="136">
        <v>0</v>
      </c>
      <c r="L112" s="136">
        <v>0</v>
      </c>
      <c r="M112" s="136">
        <v>0</v>
      </c>
      <c r="N112" s="195">
        <v>29.541666666666671</v>
      </c>
      <c r="O112" s="136">
        <v>67.166666666666671</v>
      </c>
      <c r="P112" s="136">
        <v>29.624999999999996</v>
      </c>
      <c r="Q112" s="136">
        <v>46.375</v>
      </c>
      <c r="R112" s="136">
        <v>24.333333333333336</v>
      </c>
      <c r="S112" s="136">
        <v>0</v>
      </c>
      <c r="T112" s="136">
        <v>24.333333333333336</v>
      </c>
      <c r="U112" s="136">
        <v>0</v>
      </c>
      <c r="V112" s="136">
        <v>0</v>
      </c>
      <c r="X112" s="352">
        <v>81.870094760297874</v>
      </c>
      <c r="Y112" s="352">
        <v>0</v>
      </c>
      <c r="Z112" s="352">
        <v>75.778227833617152</v>
      </c>
      <c r="AA112" s="352"/>
      <c r="AB112" s="363">
        <f t="shared" si="2"/>
        <v>81.25</v>
      </c>
      <c r="AC112" s="363">
        <f t="shared" si="3"/>
        <v>14.770833333333336</v>
      </c>
    </row>
    <row r="113" spans="1:29" x14ac:dyDescent="0.2">
      <c r="A113" s="110">
        <v>1999</v>
      </c>
      <c r="B113" s="34">
        <v>1</v>
      </c>
      <c r="C113" s="136">
        <v>38.750000000000007</v>
      </c>
      <c r="D113" s="136">
        <v>83.125</v>
      </c>
      <c r="E113" s="136">
        <v>0.16666666666666666</v>
      </c>
      <c r="F113" s="136">
        <v>0</v>
      </c>
      <c r="G113" s="136">
        <v>10.916666666666671</v>
      </c>
      <c r="H113" s="136">
        <v>66.041666666666657</v>
      </c>
      <c r="I113" s="136">
        <v>0</v>
      </c>
      <c r="J113" s="136">
        <v>66.041666666666657</v>
      </c>
      <c r="K113" s="136">
        <v>0</v>
      </c>
      <c r="L113" s="136">
        <v>0</v>
      </c>
      <c r="M113" s="136">
        <v>66.041666666666657</v>
      </c>
      <c r="N113" s="195">
        <v>0</v>
      </c>
      <c r="O113" s="136">
        <v>35</v>
      </c>
      <c r="P113" s="136">
        <v>91.000000000000014</v>
      </c>
      <c r="Q113" s="136">
        <v>9.5416666666666714</v>
      </c>
      <c r="R113" s="136">
        <v>71.25</v>
      </c>
      <c r="S113" s="136">
        <v>0</v>
      </c>
      <c r="T113" s="136">
        <v>71.25</v>
      </c>
      <c r="U113" s="136">
        <v>0</v>
      </c>
      <c r="V113" s="136">
        <v>0</v>
      </c>
      <c r="W113" s="111"/>
      <c r="X113" s="352">
        <v>79.12316208598449</v>
      </c>
      <c r="Y113" s="352">
        <v>0</v>
      </c>
      <c r="Z113" s="352">
        <v>75.64764998949039</v>
      </c>
      <c r="AA113" s="352"/>
      <c r="AB113" s="363">
        <f t="shared" si="2"/>
        <v>51.208333333333329</v>
      </c>
      <c r="AC113" s="363">
        <f t="shared" si="3"/>
        <v>47.791666666666664</v>
      </c>
    </row>
    <row r="114" spans="1:29" x14ac:dyDescent="0.2">
      <c r="A114" s="110">
        <v>1999</v>
      </c>
      <c r="B114" s="34">
        <v>2</v>
      </c>
      <c r="C114" s="136">
        <v>30.041666666666671</v>
      </c>
      <c r="D114" s="136">
        <v>79.958333333333329</v>
      </c>
      <c r="E114" s="136">
        <v>8.3333333333333329E-2</v>
      </c>
      <c r="F114" s="136">
        <v>0</v>
      </c>
      <c r="G114" s="136">
        <v>0.625</v>
      </c>
      <c r="H114" s="136">
        <v>57.625000000000007</v>
      </c>
      <c r="I114" s="136">
        <v>0</v>
      </c>
      <c r="J114" s="136">
        <v>57.625000000000007</v>
      </c>
      <c r="K114" s="136">
        <v>0</v>
      </c>
      <c r="L114" s="136">
        <v>57.625000000000007</v>
      </c>
      <c r="M114" s="136">
        <v>0</v>
      </c>
      <c r="N114" s="195">
        <v>0</v>
      </c>
      <c r="O114" s="136">
        <v>31.916666666666671</v>
      </c>
      <c r="P114" s="136">
        <v>68.5</v>
      </c>
      <c r="Q114" s="136">
        <v>2</v>
      </c>
      <c r="R114" s="136">
        <v>54.208333333333336</v>
      </c>
      <c r="S114" s="136">
        <v>0</v>
      </c>
      <c r="T114" s="136">
        <v>54.208333333333336</v>
      </c>
      <c r="U114" s="136">
        <v>0</v>
      </c>
      <c r="V114" s="136">
        <v>54.208333333333336</v>
      </c>
      <c r="W114" s="111"/>
      <c r="X114" s="352">
        <v>79.320265633626818</v>
      </c>
      <c r="Y114" s="352">
        <v>0</v>
      </c>
      <c r="Z114" s="352">
        <v>72.688196418083081</v>
      </c>
      <c r="AA114" s="352"/>
      <c r="AB114" s="363">
        <f t="shared" si="2"/>
        <v>34.395833333333343</v>
      </c>
      <c r="AC114" s="363">
        <f t="shared" si="3"/>
        <v>61.833333333333329</v>
      </c>
    </row>
    <row r="115" spans="1:29" x14ac:dyDescent="0.2">
      <c r="A115" s="110">
        <v>1999</v>
      </c>
      <c r="B115" s="34">
        <v>3</v>
      </c>
      <c r="C115" s="136">
        <v>39.333333333333336</v>
      </c>
      <c r="D115" s="136">
        <v>62.916666666666664</v>
      </c>
      <c r="E115" s="136">
        <v>0.125</v>
      </c>
      <c r="F115" s="136">
        <v>0</v>
      </c>
      <c r="G115" s="136">
        <v>3.4583333333333428</v>
      </c>
      <c r="H115" s="136">
        <v>22.916666666666657</v>
      </c>
      <c r="I115" s="136">
        <v>0</v>
      </c>
      <c r="J115" s="136">
        <v>22.916666666666657</v>
      </c>
      <c r="K115" s="136">
        <v>22.916666666666657</v>
      </c>
      <c r="L115" s="136">
        <v>0</v>
      </c>
      <c r="M115" s="136">
        <v>0</v>
      </c>
      <c r="N115" s="195">
        <v>0</v>
      </c>
      <c r="O115" s="136">
        <v>35.458333333333343</v>
      </c>
      <c r="P115" s="136">
        <v>73.833333333333343</v>
      </c>
      <c r="Q115" s="136">
        <v>0.625</v>
      </c>
      <c r="R115" s="136">
        <v>26.333333333333329</v>
      </c>
      <c r="S115" s="136">
        <v>0</v>
      </c>
      <c r="T115" s="136">
        <v>26.333333333333329</v>
      </c>
      <c r="U115" s="136">
        <v>26.333333333333329</v>
      </c>
      <c r="V115" s="136">
        <v>0</v>
      </c>
      <c r="W115" s="111"/>
      <c r="X115" s="352">
        <v>79.324686669145038</v>
      </c>
      <c r="Y115" s="352">
        <v>0</v>
      </c>
      <c r="Z115" s="352">
        <v>67.02661941582457</v>
      </c>
      <c r="AA115" s="352"/>
      <c r="AB115" s="363">
        <f t="shared" si="2"/>
        <v>34.6875</v>
      </c>
      <c r="AC115" s="363">
        <f t="shared" si="3"/>
        <v>40.270833333333329</v>
      </c>
    </row>
    <row r="116" spans="1:29" x14ac:dyDescent="0.2">
      <c r="A116" s="110">
        <v>1999</v>
      </c>
      <c r="B116" s="34">
        <v>4</v>
      </c>
      <c r="C116" s="136">
        <v>143.66666666666669</v>
      </c>
      <c r="D116" s="136">
        <v>8.5416666666666661</v>
      </c>
      <c r="E116" s="136">
        <v>30.416666666666668</v>
      </c>
      <c r="F116" s="136">
        <v>4.9999999999999991</v>
      </c>
      <c r="G116" s="136">
        <v>122.49999999999999</v>
      </c>
      <c r="H116" s="136">
        <v>0.7916666666666714</v>
      </c>
      <c r="I116" s="136">
        <v>0</v>
      </c>
      <c r="J116" s="136">
        <v>0</v>
      </c>
      <c r="K116" s="136">
        <v>0</v>
      </c>
      <c r="L116" s="136">
        <v>0</v>
      </c>
      <c r="M116" s="136">
        <v>0</v>
      </c>
      <c r="N116" s="195">
        <v>0</v>
      </c>
      <c r="O116" s="136">
        <v>143.87500000000003</v>
      </c>
      <c r="P116" s="136">
        <v>8.9583333333333339</v>
      </c>
      <c r="Q116" s="136">
        <v>120.58333333333333</v>
      </c>
      <c r="R116" s="136">
        <v>0.7916666666666714</v>
      </c>
      <c r="S116" s="136">
        <v>0</v>
      </c>
      <c r="T116" s="136">
        <v>0</v>
      </c>
      <c r="U116" s="136">
        <v>0</v>
      </c>
      <c r="V116" s="136">
        <v>0</v>
      </c>
      <c r="W116" s="111"/>
      <c r="X116" s="352">
        <v>92.489988789898064</v>
      </c>
      <c r="Y116" s="352">
        <v>0</v>
      </c>
      <c r="Z116" s="352">
        <v>70.836185883483921</v>
      </c>
      <c r="AA116" s="352"/>
      <c r="AB116" s="363">
        <f t="shared" si="2"/>
        <v>91.500000000000014</v>
      </c>
      <c r="AC116" s="363">
        <f t="shared" si="3"/>
        <v>11.458333333333329</v>
      </c>
    </row>
    <row r="117" spans="1:29" x14ac:dyDescent="0.2">
      <c r="A117" s="110">
        <v>1999</v>
      </c>
      <c r="B117" s="34">
        <v>5</v>
      </c>
      <c r="C117" s="136">
        <v>178.87499999999997</v>
      </c>
      <c r="D117" s="136">
        <v>5.4166666666666661</v>
      </c>
      <c r="E117" s="136">
        <v>39.875000000000007</v>
      </c>
      <c r="F117" s="136">
        <v>5.6250000000000009</v>
      </c>
      <c r="G117" s="136">
        <v>166.79166666666669</v>
      </c>
      <c r="H117" s="136">
        <v>1.2083333333333286</v>
      </c>
      <c r="I117" s="136">
        <v>0</v>
      </c>
      <c r="J117" s="136">
        <v>0</v>
      </c>
      <c r="K117" s="136">
        <v>0</v>
      </c>
      <c r="L117" s="136">
        <v>0</v>
      </c>
      <c r="M117" s="136">
        <v>0</v>
      </c>
      <c r="N117" s="195">
        <v>0</v>
      </c>
      <c r="O117" s="136">
        <v>165.625</v>
      </c>
      <c r="P117" s="136">
        <v>5.5416666666666661</v>
      </c>
      <c r="Q117" s="136">
        <v>151.25</v>
      </c>
      <c r="R117" s="136">
        <v>1.2083333333333286</v>
      </c>
      <c r="S117" s="136">
        <v>0</v>
      </c>
      <c r="T117" s="136">
        <v>0</v>
      </c>
      <c r="U117" s="136">
        <v>0</v>
      </c>
      <c r="V117" s="136">
        <v>0</v>
      </c>
      <c r="W117" s="111"/>
      <c r="X117" s="352">
        <v>94.831868695654848</v>
      </c>
      <c r="Y117" s="352">
        <v>94.831868695654848</v>
      </c>
      <c r="Z117" s="352">
        <v>72.003106046581777</v>
      </c>
      <c r="AA117" s="352"/>
      <c r="AB117" s="363">
        <f t="shared" si="2"/>
        <v>161.27083333333331</v>
      </c>
      <c r="AC117" s="363">
        <f t="shared" si="3"/>
        <v>0</v>
      </c>
    </row>
    <row r="118" spans="1:29" x14ac:dyDescent="0.2">
      <c r="A118" s="110">
        <v>1999</v>
      </c>
      <c r="B118" s="34">
        <v>6</v>
      </c>
      <c r="C118" s="136">
        <v>217.75000000000003</v>
      </c>
      <c r="D118" s="136">
        <v>0</v>
      </c>
      <c r="E118" s="136">
        <v>37.375</v>
      </c>
      <c r="F118" s="136">
        <v>2.5</v>
      </c>
      <c r="G118" s="136">
        <v>217.74999999999994</v>
      </c>
      <c r="H118" s="136">
        <v>0</v>
      </c>
      <c r="I118" s="136">
        <v>0</v>
      </c>
      <c r="J118" s="136">
        <v>0</v>
      </c>
      <c r="K118" s="136">
        <v>0</v>
      </c>
      <c r="L118" s="136">
        <v>0</v>
      </c>
      <c r="M118" s="136">
        <v>0</v>
      </c>
      <c r="N118" s="195">
        <v>0</v>
      </c>
      <c r="O118" s="136">
        <v>224.87500000000003</v>
      </c>
      <c r="P118" s="136">
        <v>0</v>
      </c>
      <c r="Q118" s="136">
        <v>224.875</v>
      </c>
      <c r="R118" s="136">
        <v>0</v>
      </c>
      <c r="S118" s="136">
        <v>0</v>
      </c>
      <c r="T118" s="136">
        <v>0</v>
      </c>
      <c r="U118" s="136">
        <v>0</v>
      </c>
      <c r="V118" s="136">
        <v>0</v>
      </c>
      <c r="W118" s="111"/>
      <c r="X118" s="352">
        <v>97.067936255648149</v>
      </c>
      <c r="Y118" s="352">
        <v>97.067936255648149</v>
      </c>
      <c r="Z118" s="352">
        <v>80.412543382378303</v>
      </c>
      <c r="AA118" s="352"/>
      <c r="AB118" s="363">
        <f t="shared" si="2"/>
        <v>198.3125</v>
      </c>
      <c r="AC118" s="363">
        <f t="shared" si="3"/>
        <v>0</v>
      </c>
    </row>
    <row r="119" spans="1:29" x14ac:dyDescent="0.2">
      <c r="A119" s="110">
        <v>1999</v>
      </c>
      <c r="B119" s="34">
        <v>7</v>
      </c>
      <c r="C119" s="136">
        <v>328.12500000000006</v>
      </c>
      <c r="D119" s="136">
        <v>0</v>
      </c>
      <c r="E119" s="136">
        <v>102.58333333333334</v>
      </c>
      <c r="F119" s="136">
        <v>28.625</v>
      </c>
      <c r="G119" s="136">
        <v>328.125</v>
      </c>
      <c r="H119" s="136">
        <v>0</v>
      </c>
      <c r="I119" s="136">
        <v>0</v>
      </c>
      <c r="J119" s="136">
        <v>0</v>
      </c>
      <c r="K119" s="136">
        <v>0</v>
      </c>
      <c r="L119" s="136">
        <v>0</v>
      </c>
      <c r="M119" s="136">
        <v>0</v>
      </c>
      <c r="N119" s="195">
        <v>0</v>
      </c>
      <c r="O119" s="136">
        <v>300.83333333333331</v>
      </c>
      <c r="P119" s="136">
        <v>0</v>
      </c>
      <c r="Q119" s="136">
        <v>300.83333333333331</v>
      </c>
      <c r="R119" s="136">
        <v>0</v>
      </c>
      <c r="S119" s="136">
        <v>0</v>
      </c>
      <c r="T119" s="136">
        <v>0</v>
      </c>
      <c r="U119" s="136">
        <v>0</v>
      </c>
      <c r="V119" s="136">
        <v>0</v>
      </c>
      <c r="W119" s="111"/>
      <c r="X119" s="352">
        <v>105.53712306951077</v>
      </c>
      <c r="Y119" s="352">
        <v>105.53712306951077</v>
      </c>
      <c r="Z119" s="352">
        <v>74.413463377796958</v>
      </c>
      <c r="AA119" s="352"/>
      <c r="AB119" s="363">
        <f t="shared" si="2"/>
        <v>272.93750000000006</v>
      </c>
      <c r="AC119" s="363">
        <f t="shared" si="3"/>
        <v>0</v>
      </c>
    </row>
    <row r="120" spans="1:29" x14ac:dyDescent="0.2">
      <c r="A120" s="110">
        <v>1999</v>
      </c>
      <c r="B120" s="34">
        <v>8</v>
      </c>
      <c r="C120" s="136">
        <v>313.375</v>
      </c>
      <c r="D120" s="136">
        <v>0</v>
      </c>
      <c r="E120" s="136">
        <v>90.416666666666671</v>
      </c>
      <c r="F120" s="136">
        <v>26.333333333333332</v>
      </c>
      <c r="G120" s="136">
        <v>313.37500000000006</v>
      </c>
      <c r="H120" s="136">
        <v>0</v>
      </c>
      <c r="I120" s="136">
        <v>0</v>
      </c>
      <c r="J120" s="136">
        <v>0</v>
      </c>
      <c r="K120" s="136">
        <v>0</v>
      </c>
      <c r="L120" s="136">
        <v>0</v>
      </c>
      <c r="M120" s="136">
        <v>0</v>
      </c>
      <c r="N120" s="195">
        <v>0</v>
      </c>
      <c r="O120" s="136">
        <v>320.5</v>
      </c>
      <c r="P120" s="136">
        <v>0</v>
      </c>
      <c r="Q120" s="136">
        <v>320.50000000000006</v>
      </c>
      <c r="R120" s="136">
        <v>0</v>
      </c>
      <c r="S120" s="136">
        <v>0</v>
      </c>
      <c r="T120" s="136">
        <v>0</v>
      </c>
      <c r="U120" s="136">
        <v>0</v>
      </c>
      <c r="V120" s="136">
        <v>0</v>
      </c>
      <c r="W120" s="111"/>
      <c r="X120" s="352">
        <v>109.29477572190324</v>
      </c>
      <c r="Y120" s="352">
        <v>109.29477572190324</v>
      </c>
      <c r="Z120" s="352">
        <v>78.83722745969277</v>
      </c>
      <c r="AA120" s="352"/>
      <c r="AB120" s="363">
        <f t="shared" si="2"/>
        <v>320.75</v>
      </c>
      <c r="AC120" s="363">
        <f t="shared" si="3"/>
        <v>0</v>
      </c>
    </row>
    <row r="121" spans="1:29" x14ac:dyDescent="0.2">
      <c r="A121" s="110">
        <v>1999</v>
      </c>
      <c r="B121" s="34">
        <v>9</v>
      </c>
      <c r="C121" s="136">
        <v>250.95833333333337</v>
      </c>
      <c r="D121" s="136">
        <v>0</v>
      </c>
      <c r="E121" s="136">
        <v>56.458333333333343</v>
      </c>
      <c r="F121" s="136">
        <v>10.999999999999998</v>
      </c>
      <c r="G121" s="136">
        <v>250.66666666666669</v>
      </c>
      <c r="H121" s="136">
        <v>0</v>
      </c>
      <c r="I121" s="136">
        <v>0</v>
      </c>
      <c r="J121" s="136">
        <v>0</v>
      </c>
      <c r="K121" s="136">
        <v>0</v>
      </c>
      <c r="L121" s="136">
        <v>0</v>
      </c>
      <c r="M121" s="136">
        <v>0</v>
      </c>
      <c r="N121" s="195">
        <v>0</v>
      </c>
      <c r="O121" s="136">
        <v>265.41666666666669</v>
      </c>
      <c r="P121" s="136">
        <v>0</v>
      </c>
      <c r="Q121" s="136">
        <v>265.125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11"/>
      <c r="X121" s="352">
        <v>101.59017724884571</v>
      </c>
      <c r="Y121" s="352">
        <v>101.59017724884571</v>
      </c>
      <c r="Z121" s="352">
        <v>80.828381952384646</v>
      </c>
      <c r="AA121" s="352"/>
      <c r="AB121" s="363">
        <f t="shared" si="2"/>
        <v>282.16666666666669</v>
      </c>
      <c r="AC121" s="363">
        <f t="shared" si="3"/>
        <v>0</v>
      </c>
    </row>
    <row r="122" spans="1:29" x14ac:dyDescent="0.2">
      <c r="A122" s="110">
        <v>1999</v>
      </c>
      <c r="B122" s="34">
        <v>10</v>
      </c>
      <c r="C122" s="136">
        <v>185.25</v>
      </c>
      <c r="D122" s="136">
        <v>3.125</v>
      </c>
      <c r="E122" s="136">
        <v>26.041666666666668</v>
      </c>
      <c r="F122" s="136">
        <v>1.0416666666666665</v>
      </c>
      <c r="G122" s="136">
        <v>175.54166666666669</v>
      </c>
      <c r="H122" s="136">
        <v>0</v>
      </c>
      <c r="I122" s="136">
        <v>0</v>
      </c>
      <c r="J122" s="136">
        <v>0</v>
      </c>
      <c r="K122" s="136">
        <v>0</v>
      </c>
      <c r="L122" s="136">
        <v>0</v>
      </c>
      <c r="M122" s="136">
        <v>0</v>
      </c>
      <c r="N122" s="195">
        <v>0</v>
      </c>
      <c r="O122" s="136">
        <v>187.16666666666669</v>
      </c>
      <c r="P122" s="136">
        <v>3.125</v>
      </c>
      <c r="Q122" s="136">
        <v>177.45833333333331</v>
      </c>
      <c r="R122" s="136">
        <v>0</v>
      </c>
      <c r="S122" s="136">
        <v>0</v>
      </c>
      <c r="T122" s="136">
        <v>0</v>
      </c>
      <c r="U122" s="136">
        <v>0</v>
      </c>
      <c r="V122" s="136">
        <v>0</v>
      </c>
      <c r="W122" s="111"/>
      <c r="X122" s="352">
        <v>91.531046490753113</v>
      </c>
      <c r="Y122" s="352">
        <v>0</v>
      </c>
      <c r="Z122" s="352">
        <v>78.177895277715919</v>
      </c>
      <c r="AA122" s="352"/>
      <c r="AB122" s="363">
        <f t="shared" si="2"/>
        <v>218.10416666666669</v>
      </c>
      <c r="AC122" s="363">
        <f t="shared" si="3"/>
        <v>0</v>
      </c>
    </row>
    <row r="123" spans="1:29" x14ac:dyDescent="0.2">
      <c r="A123" s="110">
        <v>1999</v>
      </c>
      <c r="B123" s="34">
        <v>11</v>
      </c>
      <c r="C123" s="136">
        <v>60.624999999999993</v>
      </c>
      <c r="D123" s="136">
        <v>15.666666666666668</v>
      </c>
      <c r="E123" s="136">
        <v>0.5</v>
      </c>
      <c r="F123" s="136">
        <v>0</v>
      </c>
      <c r="G123" s="136">
        <v>36.458333333333329</v>
      </c>
      <c r="H123" s="136">
        <v>2.3333333333333357</v>
      </c>
      <c r="I123" s="136">
        <v>0</v>
      </c>
      <c r="J123" s="136">
        <v>0</v>
      </c>
      <c r="K123" s="136">
        <v>0</v>
      </c>
      <c r="L123" s="136">
        <v>0</v>
      </c>
      <c r="M123" s="136">
        <v>0</v>
      </c>
      <c r="N123" s="195">
        <v>0</v>
      </c>
      <c r="O123" s="136">
        <v>75.916666666666671</v>
      </c>
      <c r="P123" s="136">
        <v>12.875000000000002</v>
      </c>
      <c r="Q123" s="136">
        <v>53.416666666666671</v>
      </c>
      <c r="R123" s="136">
        <v>2.3333333333333357</v>
      </c>
      <c r="S123" s="136">
        <v>0</v>
      </c>
      <c r="T123" s="136">
        <v>0</v>
      </c>
      <c r="U123" s="136">
        <v>0</v>
      </c>
      <c r="V123" s="136">
        <v>0</v>
      </c>
      <c r="W123" s="111"/>
      <c r="X123" s="352">
        <v>81.265995051736652</v>
      </c>
      <c r="Y123" s="352">
        <v>0</v>
      </c>
      <c r="Z123" s="352">
        <v>72.738136255661985</v>
      </c>
      <c r="AA123" s="352"/>
      <c r="AB123" s="363">
        <f t="shared" si="2"/>
        <v>122.9375</v>
      </c>
      <c r="AC123" s="363">
        <f t="shared" si="3"/>
        <v>0</v>
      </c>
    </row>
    <row r="124" spans="1:29" x14ac:dyDescent="0.2">
      <c r="A124" s="110">
        <v>1999</v>
      </c>
      <c r="B124" s="34">
        <v>12</v>
      </c>
      <c r="C124" s="136">
        <v>23.625</v>
      </c>
      <c r="D124" s="136">
        <v>79.375</v>
      </c>
      <c r="E124" s="136">
        <v>0</v>
      </c>
      <c r="F124" s="136">
        <v>0</v>
      </c>
      <c r="G124" s="136">
        <v>2.9166666666666714</v>
      </c>
      <c r="H124" s="136">
        <v>68.083333333333343</v>
      </c>
      <c r="I124" s="136">
        <v>0</v>
      </c>
      <c r="J124" s="136">
        <v>68.083333333333343</v>
      </c>
      <c r="K124" s="136">
        <v>0</v>
      </c>
      <c r="L124" s="136">
        <v>0</v>
      </c>
      <c r="M124" s="136">
        <v>0</v>
      </c>
      <c r="N124" s="195">
        <v>68.083333333333343</v>
      </c>
      <c r="O124" s="136">
        <v>24.416666666666668</v>
      </c>
      <c r="P124" s="136">
        <v>65.25</v>
      </c>
      <c r="Q124" s="136">
        <v>2.9166666666666714</v>
      </c>
      <c r="R124" s="136">
        <v>55.625</v>
      </c>
      <c r="S124" s="136">
        <v>0</v>
      </c>
      <c r="T124" s="136">
        <v>55.625</v>
      </c>
      <c r="U124" s="136">
        <v>0</v>
      </c>
      <c r="V124" s="136">
        <v>0</v>
      </c>
      <c r="W124" s="111"/>
      <c r="X124" s="352">
        <v>77.155774641281624</v>
      </c>
      <c r="Y124" s="352">
        <v>0</v>
      </c>
      <c r="Z124" s="352">
        <v>76.562531118910456</v>
      </c>
      <c r="AA124" s="352"/>
      <c r="AB124" s="363">
        <f t="shared" si="2"/>
        <v>42.125</v>
      </c>
      <c r="AC124" s="363">
        <f t="shared" si="3"/>
        <v>34.041666666666671</v>
      </c>
    </row>
    <row r="125" spans="1:29" x14ac:dyDescent="0.2">
      <c r="A125" s="110">
        <v>2000</v>
      </c>
      <c r="B125" s="34">
        <v>1</v>
      </c>
      <c r="C125" s="136">
        <v>23.875</v>
      </c>
      <c r="D125" s="136">
        <v>111.83333333333331</v>
      </c>
      <c r="E125" s="136">
        <v>0</v>
      </c>
      <c r="F125" s="136">
        <v>0</v>
      </c>
      <c r="G125" s="136">
        <v>1.9166666666666714</v>
      </c>
      <c r="H125" s="136">
        <v>86.833333333333343</v>
      </c>
      <c r="I125" s="136">
        <v>0</v>
      </c>
      <c r="J125" s="136">
        <v>86.833333333333343</v>
      </c>
      <c r="K125" s="136">
        <v>0</v>
      </c>
      <c r="L125" s="136">
        <v>0</v>
      </c>
      <c r="M125" s="136">
        <v>86.833333333333343</v>
      </c>
      <c r="N125" s="195">
        <v>0</v>
      </c>
      <c r="O125" s="136">
        <v>23.458333333333329</v>
      </c>
      <c r="P125" s="136">
        <v>123.91666666666666</v>
      </c>
      <c r="Q125" s="136">
        <v>1.9166666666666714</v>
      </c>
      <c r="R125" s="136">
        <v>96.291666666666686</v>
      </c>
      <c r="S125" s="136">
        <v>0</v>
      </c>
      <c r="T125" s="136">
        <v>96.291666666666686</v>
      </c>
      <c r="U125" s="136">
        <v>0</v>
      </c>
      <c r="V125" s="136">
        <v>0</v>
      </c>
      <c r="W125" s="111"/>
      <c r="X125" s="352">
        <v>78.014991166515671</v>
      </c>
      <c r="Y125" s="352">
        <v>0</v>
      </c>
      <c r="Z125" s="352">
        <v>73.70570562708231</v>
      </c>
      <c r="AA125" s="352"/>
      <c r="AB125" s="363">
        <f t="shared" si="2"/>
        <v>23.75</v>
      </c>
      <c r="AC125" s="363">
        <f t="shared" si="3"/>
        <v>77.458333333333343</v>
      </c>
    </row>
    <row r="126" spans="1:29" x14ac:dyDescent="0.2">
      <c r="A126" s="110">
        <v>2000</v>
      </c>
      <c r="B126" s="34">
        <v>2</v>
      </c>
      <c r="C126" s="136">
        <v>23.666666666666668</v>
      </c>
      <c r="D126" s="136">
        <v>82.500000000000014</v>
      </c>
      <c r="E126" s="136">
        <v>0</v>
      </c>
      <c r="F126" s="136">
        <v>0</v>
      </c>
      <c r="G126" s="136">
        <v>2.375</v>
      </c>
      <c r="H126" s="136">
        <v>59.416666666666664</v>
      </c>
      <c r="I126" s="136">
        <v>0</v>
      </c>
      <c r="J126" s="136">
        <v>59.416666666666664</v>
      </c>
      <c r="K126" s="136">
        <v>0</v>
      </c>
      <c r="L126" s="136">
        <v>146.25</v>
      </c>
      <c r="M126" s="136">
        <v>0</v>
      </c>
      <c r="N126" s="195">
        <v>0</v>
      </c>
      <c r="O126" s="136">
        <v>20.333333333333332</v>
      </c>
      <c r="P126" s="136">
        <v>86</v>
      </c>
      <c r="Q126" s="136">
        <v>2.375</v>
      </c>
      <c r="R126" s="136">
        <v>62.416666666666664</v>
      </c>
      <c r="S126" s="136">
        <v>0</v>
      </c>
      <c r="T126" s="136">
        <v>62.416666666666664</v>
      </c>
      <c r="U126" s="136">
        <v>0</v>
      </c>
      <c r="V126" s="136">
        <v>158.70833333333334</v>
      </c>
      <c r="W126" s="111"/>
      <c r="X126" s="352">
        <v>77.317709583287993</v>
      </c>
      <c r="Y126" s="352">
        <v>0</v>
      </c>
      <c r="Z126" s="352">
        <v>73.202113394584742</v>
      </c>
      <c r="AA126" s="352"/>
      <c r="AB126" s="363">
        <f t="shared" si="2"/>
        <v>23.770833333333336</v>
      </c>
      <c r="AC126" s="363">
        <f t="shared" si="3"/>
        <v>73.125</v>
      </c>
    </row>
    <row r="127" spans="1:29" x14ac:dyDescent="0.2">
      <c r="A127" s="110">
        <v>2000</v>
      </c>
      <c r="B127" s="34">
        <v>3</v>
      </c>
      <c r="C127" s="136">
        <v>77.999999999999986</v>
      </c>
      <c r="D127" s="136">
        <v>9.7083333333333321</v>
      </c>
      <c r="E127" s="136">
        <v>6</v>
      </c>
      <c r="F127" s="136">
        <v>0.16666666666666666</v>
      </c>
      <c r="G127" s="136">
        <v>38.124999999999957</v>
      </c>
      <c r="H127" s="136">
        <v>0</v>
      </c>
      <c r="I127" s="136">
        <v>0</v>
      </c>
      <c r="J127" s="136">
        <v>0</v>
      </c>
      <c r="K127" s="136">
        <v>0</v>
      </c>
      <c r="L127" s="136">
        <v>0</v>
      </c>
      <c r="M127" s="136">
        <v>0</v>
      </c>
      <c r="N127" s="195">
        <v>0</v>
      </c>
      <c r="O127" s="136">
        <v>65.958333333333329</v>
      </c>
      <c r="P127" s="136">
        <v>11.04166666666667</v>
      </c>
      <c r="Q127" s="136">
        <v>23.2083333333333</v>
      </c>
      <c r="R127" s="136">
        <v>0</v>
      </c>
      <c r="S127" s="136">
        <v>0</v>
      </c>
      <c r="T127" s="136">
        <v>0</v>
      </c>
      <c r="U127" s="136">
        <v>0</v>
      </c>
      <c r="V127" s="136">
        <v>0</v>
      </c>
      <c r="W127" s="111"/>
      <c r="X127" s="352">
        <v>84.209926189941669</v>
      </c>
      <c r="Y127" s="352">
        <v>0</v>
      </c>
      <c r="Z127" s="352">
        <v>73.339093027792259</v>
      </c>
      <c r="AA127" s="352"/>
      <c r="AB127" s="363">
        <f t="shared" si="2"/>
        <v>50.833333333333329</v>
      </c>
      <c r="AC127" s="363">
        <f t="shared" si="3"/>
        <v>29.708333333333332</v>
      </c>
    </row>
    <row r="128" spans="1:29" x14ac:dyDescent="0.2">
      <c r="A128" s="110">
        <v>2000</v>
      </c>
      <c r="B128" s="34">
        <v>4</v>
      </c>
      <c r="C128" s="136">
        <v>88.958333333333329</v>
      </c>
      <c r="D128" s="136">
        <v>13.58333333333333</v>
      </c>
      <c r="E128" s="136">
        <v>8.9583333333333339</v>
      </c>
      <c r="F128" s="136">
        <v>0.375</v>
      </c>
      <c r="G128" s="136">
        <v>53.458333333333357</v>
      </c>
      <c r="H128" s="136">
        <v>1.875</v>
      </c>
      <c r="I128" s="136">
        <v>0</v>
      </c>
      <c r="J128" s="136">
        <v>0</v>
      </c>
      <c r="K128" s="136">
        <v>0</v>
      </c>
      <c r="L128" s="136">
        <v>0</v>
      </c>
      <c r="M128" s="136">
        <v>0</v>
      </c>
      <c r="N128" s="195">
        <v>0</v>
      </c>
      <c r="O128" s="136">
        <v>98.458333333333343</v>
      </c>
      <c r="P128" s="136">
        <v>13.33333333333333</v>
      </c>
      <c r="Q128" s="136">
        <v>64.666666666666671</v>
      </c>
      <c r="R128" s="136">
        <v>1.875</v>
      </c>
      <c r="S128" s="136">
        <v>0</v>
      </c>
      <c r="T128" s="136">
        <v>0</v>
      </c>
      <c r="U128" s="136">
        <v>0</v>
      </c>
      <c r="V128" s="136">
        <v>0</v>
      </c>
      <c r="W128" s="111"/>
      <c r="X128" s="352">
        <v>84.964922545021608</v>
      </c>
      <c r="Y128" s="352">
        <v>0</v>
      </c>
      <c r="Z128" s="352">
        <v>69.784359737454082</v>
      </c>
      <c r="AA128" s="352"/>
      <c r="AB128" s="363">
        <f t="shared" si="2"/>
        <v>83.479166666666657</v>
      </c>
      <c r="AC128" s="363">
        <f t="shared" si="3"/>
        <v>0</v>
      </c>
    </row>
    <row r="129" spans="1:29" x14ac:dyDescent="0.2">
      <c r="A129" s="110">
        <v>2000</v>
      </c>
      <c r="B129" s="34">
        <v>5</v>
      </c>
      <c r="C129" s="136">
        <v>210.5</v>
      </c>
      <c r="D129" s="136">
        <v>0</v>
      </c>
      <c r="E129" s="136">
        <v>49.833333333333336</v>
      </c>
      <c r="F129" s="136">
        <v>9.9166666666666661</v>
      </c>
      <c r="G129" s="136">
        <v>206.79166666666669</v>
      </c>
      <c r="H129" s="136">
        <v>0</v>
      </c>
      <c r="I129" s="136">
        <v>0</v>
      </c>
      <c r="J129" s="136">
        <v>0</v>
      </c>
      <c r="K129" s="136">
        <v>0</v>
      </c>
      <c r="L129" s="136">
        <v>0</v>
      </c>
      <c r="M129" s="136">
        <v>0</v>
      </c>
      <c r="N129" s="195">
        <v>0</v>
      </c>
      <c r="O129" s="136">
        <v>192.08333333333334</v>
      </c>
      <c r="P129" s="136">
        <v>0.25</v>
      </c>
      <c r="Q129" s="136">
        <v>184.91666666666674</v>
      </c>
      <c r="R129" s="136">
        <v>0</v>
      </c>
      <c r="S129" s="136">
        <v>0</v>
      </c>
      <c r="T129" s="136">
        <v>0</v>
      </c>
      <c r="U129" s="136">
        <v>0</v>
      </c>
      <c r="V129" s="136">
        <v>0</v>
      </c>
      <c r="W129" s="111"/>
      <c r="X129" s="352">
        <v>95.686735308122749</v>
      </c>
      <c r="Y129" s="352">
        <v>95.686735308122749</v>
      </c>
      <c r="Z129" s="352">
        <v>69.62004004849112</v>
      </c>
      <c r="AA129" s="352"/>
      <c r="AB129" s="363">
        <f t="shared" si="2"/>
        <v>149.72916666666666</v>
      </c>
      <c r="AC129" s="363">
        <f t="shared" si="3"/>
        <v>0</v>
      </c>
    </row>
    <row r="130" spans="1:29" x14ac:dyDescent="0.2">
      <c r="A130" s="110">
        <v>2000</v>
      </c>
      <c r="B130" s="34">
        <v>6</v>
      </c>
      <c r="C130" s="136">
        <v>261.29166666666669</v>
      </c>
      <c r="D130" s="136">
        <v>0</v>
      </c>
      <c r="E130" s="136">
        <v>63.666666666666664</v>
      </c>
      <c r="F130" s="136">
        <v>10.083333333333332</v>
      </c>
      <c r="G130" s="136">
        <v>261.24999999999994</v>
      </c>
      <c r="H130" s="136">
        <v>0</v>
      </c>
      <c r="I130" s="136">
        <v>0</v>
      </c>
      <c r="J130" s="136">
        <v>0</v>
      </c>
      <c r="K130" s="136">
        <v>0</v>
      </c>
      <c r="L130" s="136">
        <v>0</v>
      </c>
      <c r="M130" s="136">
        <v>0</v>
      </c>
      <c r="N130" s="195">
        <v>0</v>
      </c>
      <c r="O130" s="136">
        <v>267.54166666666674</v>
      </c>
      <c r="P130" s="136">
        <v>0</v>
      </c>
      <c r="Q130" s="136">
        <v>267.49999999999994</v>
      </c>
      <c r="R130" s="136">
        <v>0</v>
      </c>
      <c r="S130" s="136">
        <v>0</v>
      </c>
      <c r="T130" s="136">
        <v>0</v>
      </c>
      <c r="U130" s="136">
        <v>0</v>
      </c>
      <c r="V130" s="136">
        <v>0</v>
      </c>
      <c r="W130" s="111"/>
      <c r="X130" s="352">
        <v>101.21852211448862</v>
      </c>
      <c r="Y130" s="352">
        <v>101.21852211448862</v>
      </c>
      <c r="Z130" s="352">
        <v>75.883664166194038</v>
      </c>
      <c r="AA130" s="352"/>
      <c r="AB130" s="363">
        <f t="shared" si="2"/>
        <v>235.89583333333334</v>
      </c>
      <c r="AC130" s="363">
        <f t="shared" si="3"/>
        <v>0</v>
      </c>
    </row>
    <row r="131" spans="1:29" x14ac:dyDescent="0.2">
      <c r="A131" s="110">
        <v>2000</v>
      </c>
      <c r="B131" s="34">
        <v>7</v>
      </c>
      <c r="C131" s="136">
        <v>300.33333333333331</v>
      </c>
      <c r="D131" s="136">
        <v>0</v>
      </c>
      <c r="E131" s="136">
        <v>80.041666666666686</v>
      </c>
      <c r="F131" s="136">
        <v>19.75</v>
      </c>
      <c r="G131" s="136">
        <v>300.33333333333331</v>
      </c>
      <c r="H131" s="136">
        <v>0</v>
      </c>
      <c r="I131" s="136">
        <v>0</v>
      </c>
      <c r="J131" s="136">
        <v>0</v>
      </c>
      <c r="K131" s="136">
        <v>0</v>
      </c>
      <c r="L131" s="136">
        <v>0</v>
      </c>
      <c r="M131" s="136">
        <v>0</v>
      </c>
      <c r="N131" s="195">
        <v>0</v>
      </c>
      <c r="O131" s="136">
        <v>291.00000000000006</v>
      </c>
      <c r="P131" s="136">
        <v>0</v>
      </c>
      <c r="Q131" s="136">
        <v>291</v>
      </c>
      <c r="R131" s="136">
        <v>0</v>
      </c>
      <c r="S131" s="136">
        <v>0</v>
      </c>
      <c r="T131" s="136">
        <v>0</v>
      </c>
      <c r="U131" s="136">
        <v>0</v>
      </c>
      <c r="V131" s="136">
        <v>0</v>
      </c>
      <c r="W131" s="111"/>
      <c r="X131" s="352">
        <v>107.44925163368588</v>
      </c>
      <c r="Y131" s="352">
        <v>107.44925163368588</v>
      </c>
      <c r="Z131" s="352">
        <v>78.399164582457061</v>
      </c>
      <c r="AA131" s="352"/>
      <c r="AB131" s="363">
        <f t="shared" si="2"/>
        <v>280.8125</v>
      </c>
      <c r="AC131" s="363">
        <f t="shared" si="3"/>
        <v>0</v>
      </c>
    </row>
    <row r="132" spans="1:29" x14ac:dyDescent="0.2">
      <c r="A132" s="110">
        <v>2000</v>
      </c>
      <c r="B132" s="34">
        <v>8</v>
      </c>
      <c r="C132" s="136">
        <v>306.3772817839311</v>
      </c>
      <c r="D132" s="136">
        <v>0</v>
      </c>
      <c r="E132" s="136">
        <v>87.65628845700644</v>
      </c>
      <c r="F132" s="136">
        <v>22.24845329189003</v>
      </c>
      <c r="G132" s="136">
        <v>306.37728178393098</v>
      </c>
      <c r="H132" s="136">
        <v>0</v>
      </c>
      <c r="I132" s="136">
        <v>0</v>
      </c>
      <c r="J132" s="136">
        <v>0</v>
      </c>
      <c r="K132" s="136">
        <v>0</v>
      </c>
      <c r="L132" s="136">
        <v>0</v>
      </c>
      <c r="M132" s="136">
        <v>0</v>
      </c>
      <c r="N132" s="195">
        <v>0</v>
      </c>
      <c r="O132" s="136">
        <v>308.5</v>
      </c>
      <c r="P132" s="136">
        <v>0</v>
      </c>
      <c r="Q132" s="136">
        <v>308.49999999999989</v>
      </c>
      <c r="R132" s="136">
        <v>0</v>
      </c>
      <c r="S132" s="136">
        <v>0</v>
      </c>
      <c r="T132" s="136">
        <v>0</v>
      </c>
      <c r="U132" s="136">
        <v>0</v>
      </c>
      <c r="V132" s="136">
        <v>0</v>
      </c>
      <c r="W132" s="111"/>
      <c r="X132" s="352">
        <v>106.72679043512601</v>
      </c>
      <c r="Y132" s="352">
        <v>106.72679043512601</v>
      </c>
      <c r="Z132" s="352">
        <v>77.548032012105395</v>
      </c>
      <c r="AA132" s="352"/>
      <c r="AB132" s="363">
        <f t="shared" si="2"/>
        <v>303.35530755863221</v>
      </c>
      <c r="AC132" s="363">
        <f t="shared" si="3"/>
        <v>0</v>
      </c>
    </row>
    <row r="133" spans="1:29" x14ac:dyDescent="0.2">
      <c r="A133" s="110">
        <v>2000</v>
      </c>
      <c r="B133" s="34">
        <v>9</v>
      </c>
      <c r="C133" s="136">
        <v>284.58017387160032</v>
      </c>
      <c r="D133" s="136">
        <v>0</v>
      </c>
      <c r="E133" s="136">
        <v>70.800727725714552</v>
      </c>
      <c r="F133" s="136">
        <v>14.132112664654104</v>
      </c>
      <c r="G133" s="136">
        <v>284.58017387160032</v>
      </c>
      <c r="H133" s="136">
        <v>0</v>
      </c>
      <c r="I133" s="136">
        <v>0</v>
      </c>
      <c r="J133" s="136">
        <v>0</v>
      </c>
      <c r="K133" s="136">
        <v>0</v>
      </c>
      <c r="L133" s="136">
        <v>0</v>
      </c>
      <c r="M133" s="136">
        <v>0</v>
      </c>
      <c r="N133" s="195">
        <v>0</v>
      </c>
      <c r="O133" s="136">
        <v>295.58740333556062</v>
      </c>
      <c r="P133" s="136">
        <v>0</v>
      </c>
      <c r="Q133" s="136">
        <v>295.58740333556062</v>
      </c>
      <c r="R133" s="136">
        <v>0</v>
      </c>
      <c r="S133" s="136">
        <v>0</v>
      </c>
      <c r="T133" s="136">
        <v>0</v>
      </c>
      <c r="U133" s="136">
        <v>0</v>
      </c>
      <c r="V133" s="136">
        <v>0</v>
      </c>
      <c r="W133" s="111"/>
      <c r="X133" s="352">
        <v>104.42714103712942</v>
      </c>
      <c r="Y133" s="352">
        <v>104.42714103712942</v>
      </c>
      <c r="Z133" s="352">
        <v>79.817893475214547</v>
      </c>
      <c r="AA133" s="352"/>
      <c r="AB133" s="363">
        <f t="shared" si="2"/>
        <v>295.47872782776574</v>
      </c>
      <c r="AC133" s="363">
        <f t="shared" si="3"/>
        <v>0</v>
      </c>
    </row>
    <row r="134" spans="1:29" x14ac:dyDescent="0.2">
      <c r="A134" s="110">
        <v>2000</v>
      </c>
      <c r="B134" s="34">
        <v>10</v>
      </c>
      <c r="C134" s="136">
        <v>134.79035038212118</v>
      </c>
      <c r="D134" s="136">
        <v>1.0254364654602386</v>
      </c>
      <c r="E134" s="136">
        <v>14.866298776273487</v>
      </c>
      <c r="F134" s="136">
        <v>1.2593157432897293</v>
      </c>
      <c r="G134" s="136">
        <v>111.89046645975135</v>
      </c>
      <c r="H134" s="136">
        <v>0</v>
      </c>
      <c r="I134" s="136">
        <v>0</v>
      </c>
      <c r="J134" s="136">
        <v>0</v>
      </c>
      <c r="K134" s="136">
        <v>0</v>
      </c>
      <c r="L134" s="136">
        <v>0</v>
      </c>
      <c r="M134" s="136">
        <v>0</v>
      </c>
      <c r="N134" s="195">
        <v>0</v>
      </c>
      <c r="O134" s="136">
        <v>142.32882149081473</v>
      </c>
      <c r="P134" s="136">
        <v>0.81953270451772087</v>
      </c>
      <c r="Q134" s="136">
        <v>124.32605535953489</v>
      </c>
      <c r="R134" s="136">
        <v>0</v>
      </c>
      <c r="S134" s="136">
        <v>0</v>
      </c>
      <c r="T134" s="136">
        <v>0</v>
      </c>
      <c r="U134" s="136">
        <v>0</v>
      </c>
      <c r="V134" s="136">
        <v>0</v>
      </c>
      <c r="W134" s="111"/>
      <c r="X134" s="352">
        <v>88.360908673196391</v>
      </c>
      <c r="Y134" s="352">
        <v>0</v>
      </c>
      <c r="Z134" s="352">
        <v>73.370460044655232</v>
      </c>
      <c r="AA134" s="352"/>
      <c r="AB134" s="363">
        <f t="shared" si="2"/>
        <v>209.68526212686075</v>
      </c>
      <c r="AC134" s="363">
        <f t="shared" si="3"/>
        <v>0</v>
      </c>
    </row>
    <row r="135" spans="1:29" x14ac:dyDescent="0.2">
      <c r="A135" s="110">
        <v>2000</v>
      </c>
      <c r="B135" s="34">
        <v>11</v>
      </c>
      <c r="C135" s="136">
        <v>60.018727577078565</v>
      </c>
      <c r="D135" s="136">
        <v>36.347031029726786</v>
      </c>
      <c r="E135" s="136">
        <v>3.5866729525033505</v>
      </c>
      <c r="F135" s="136">
        <v>0</v>
      </c>
      <c r="G135" s="136">
        <v>27.638949887372803</v>
      </c>
      <c r="H135" s="136">
        <v>18.855744398469469</v>
      </c>
      <c r="I135" s="136">
        <v>0</v>
      </c>
      <c r="J135" s="136">
        <v>0</v>
      </c>
      <c r="K135" s="136">
        <v>0</v>
      </c>
      <c r="L135" s="136">
        <v>0</v>
      </c>
      <c r="M135" s="136">
        <v>0</v>
      </c>
      <c r="N135" s="195">
        <v>0</v>
      </c>
      <c r="O135" s="136">
        <v>66.42494720622868</v>
      </c>
      <c r="P135" s="136">
        <v>34.497729517332367</v>
      </c>
      <c r="Q135" s="136">
        <v>30.740079974226731</v>
      </c>
      <c r="R135" s="136">
        <v>18.855744398469469</v>
      </c>
      <c r="S135" s="136">
        <v>0</v>
      </c>
      <c r="T135" s="136">
        <v>0</v>
      </c>
      <c r="U135" s="136">
        <v>0</v>
      </c>
      <c r="V135" s="136">
        <v>0</v>
      </c>
      <c r="W135" s="111"/>
      <c r="X135" s="352">
        <v>82.380756152477915</v>
      </c>
      <c r="Y135" s="352">
        <v>0</v>
      </c>
      <c r="Z135" s="352">
        <v>73.007444666328681</v>
      </c>
      <c r="AA135" s="352"/>
      <c r="AB135" s="363">
        <f t="shared" ref="AB135:AB198" si="4">(C135+C134)/2</f>
        <v>97.404538979599863</v>
      </c>
      <c r="AC135" s="363">
        <f t="shared" ref="AC135:AC198" si="5">(J135+J134)/2</f>
        <v>0</v>
      </c>
    </row>
    <row r="136" spans="1:29" x14ac:dyDescent="0.2">
      <c r="A136" s="110">
        <v>2000</v>
      </c>
      <c r="B136" s="34">
        <v>12</v>
      </c>
      <c r="C136" s="136">
        <v>29.436649504877643</v>
      </c>
      <c r="D136" s="136">
        <v>123.84605311717714</v>
      </c>
      <c r="E136" s="136">
        <v>0.47975362919843667</v>
      </c>
      <c r="F136" s="136">
        <v>0</v>
      </c>
      <c r="G136" s="136">
        <v>18.731746990489043</v>
      </c>
      <c r="H136" s="136">
        <v>102.88025335628907</v>
      </c>
      <c r="I136" s="136">
        <v>0.92791972204719997</v>
      </c>
      <c r="J136" s="136">
        <v>102.88025335628907</v>
      </c>
      <c r="K136" s="136">
        <v>0</v>
      </c>
      <c r="L136" s="136">
        <v>0</v>
      </c>
      <c r="M136" s="136">
        <v>0</v>
      </c>
      <c r="N136" s="195">
        <v>102.88025335628907</v>
      </c>
      <c r="O136" s="136">
        <v>31.02867775367141</v>
      </c>
      <c r="P136" s="136">
        <v>79.261553878740713</v>
      </c>
      <c r="Q136" s="136">
        <v>18.731746990489043</v>
      </c>
      <c r="R136" s="136">
        <v>56.240548844515764</v>
      </c>
      <c r="S136" s="136">
        <v>0</v>
      </c>
      <c r="T136" s="136">
        <v>56.240548844515764</v>
      </c>
      <c r="U136" s="136">
        <v>0</v>
      </c>
      <c r="V136" s="136">
        <v>0</v>
      </c>
      <c r="W136" s="111"/>
      <c r="X136" s="352">
        <v>78.963608833970952</v>
      </c>
      <c r="Y136" s="352">
        <v>0</v>
      </c>
      <c r="Z136" s="352">
        <v>75.432524341114359</v>
      </c>
      <c r="AA136" s="352"/>
      <c r="AB136" s="363">
        <f t="shared" si="4"/>
        <v>44.727688540978107</v>
      </c>
      <c r="AC136" s="363">
        <f t="shared" si="5"/>
        <v>51.440126678144537</v>
      </c>
    </row>
    <row r="137" spans="1:29" x14ac:dyDescent="0.2">
      <c r="A137" s="110">
        <v>2001</v>
      </c>
      <c r="B137" s="34">
        <v>1</v>
      </c>
      <c r="C137" s="136">
        <v>9.5088695915467945</v>
      </c>
      <c r="D137" s="136">
        <v>264.24531216365034</v>
      </c>
      <c r="E137" s="136">
        <v>8.6002857047768444E-2</v>
      </c>
      <c r="F137" s="136">
        <v>0</v>
      </c>
      <c r="G137" s="136">
        <v>1.788449409770962</v>
      </c>
      <c r="H137" s="136">
        <v>242.14221836094535</v>
      </c>
      <c r="I137" s="136">
        <v>0</v>
      </c>
      <c r="J137" s="136">
        <v>242.14221836094535</v>
      </c>
      <c r="K137" s="136">
        <v>0</v>
      </c>
      <c r="L137" s="136">
        <v>0</v>
      </c>
      <c r="M137" s="136">
        <v>242.14221836094535</v>
      </c>
      <c r="N137" s="195">
        <v>0</v>
      </c>
      <c r="O137" s="136">
        <v>9.4853165646666486</v>
      </c>
      <c r="P137" s="136">
        <v>288.02701803775392</v>
      </c>
      <c r="Q137" s="136">
        <v>1.788449409770962</v>
      </c>
      <c r="R137" s="136">
        <v>268.21701892019473</v>
      </c>
      <c r="S137" s="136">
        <v>0.92791972204719997</v>
      </c>
      <c r="T137" s="136">
        <v>268.21701892019473</v>
      </c>
      <c r="U137" s="136">
        <v>0</v>
      </c>
      <c r="V137" s="136">
        <v>0</v>
      </c>
      <c r="W137" s="111"/>
      <c r="X137" s="352">
        <v>76.804757453553492</v>
      </c>
      <c r="Y137" s="352">
        <v>0</v>
      </c>
      <c r="Z137" s="352">
        <v>71.505970337779104</v>
      </c>
      <c r="AB137" s="363">
        <f t="shared" si="4"/>
        <v>19.472759548212217</v>
      </c>
      <c r="AC137" s="363">
        <f t="shared" si="5"/>
        <v>172.51123585861723</v>
      </c>
    </row>
    <row r="138" spans="1:29" x14ac:dyDescent="0.2">
      <c r="A138" s="110">
        <v>2001</v>
      </c>
      <c r="B138" s="34">
        <v>2</v>
      </c>
      <c r="C138" s="136">
        <v>53.578461590550191</v>
      </c>
      <c r="D138" s="136">
        <v>18.87538471604709</v>
      </c>
      <c r="E138" s="136">
        <v>2.4429741775753104</v>
      </c>
      <c r="F138" s="136">
        <v>0</v>
      </c>
      <c r="G138" s="136">
        <v>23.587540425983178</v>
      </c>
      <c r="H138" s="136">
        <v>8.258192507281386</v>
      </c>
      <c r="I138" s="136">
        <v>0</v>
      </c>
      <c r="J138" s="136">
        <v>8.258192507281386</v>
      </c>
      <c r="K138" s="136">
        <v>0</v>
      </c>
      <c r="L138" s="136">
        <v>8.258192507281386</v>
      </c>
      <c r="M138" s="136">
        <v>0</v>
      </c>
      <c r="N138" s="195">
        <v>0</v>
      </c>
      <c r="O138" s="136">
        <v>43.665764122832471</v>
      </c>
      <c r="P138" s="136">
        <v>41.733383353716761</v>
      </c>
      <c r="Q138" s="136">
        <v>16.928138713139873</v>
      </c>
      <c r="R138" s="136">
        <v>28.823096459805363</v>
      </c>
      <c r="S138" s="136">
        <v>0</v>
      </c>
      <c r="T138" s="136">
        <v>28.823096459805363</v>
      </c>
      <c r="U138" s="136">
        <v>0</v>
      </c>
      <c r="V138" s="136">
        <v>28.823096459805363</v>
      </c>
      <c r="W138" s="111"/>
      <c r="X138" s="352">
        <v>81.828089559101599</v>
      </c>
      <c r="Y138" s="352">
        <v>0</v>
      </c>
      <c r="Z138" s="352">
        <v>74.726244602508658</v>
      </c>
      <c r="AB138" s="363">
        <f t="shared" si="4"/>
        <v>31.543665591048494</v>
      </c>
      <c r="AC138" s="363">
        <f t="shared" si="5"/>
        <v>125.20020543411337</v>
      </c>
    </row>
    <row r="139" spans="1:29" x14ac:dyDescent="0.2">
      <c r="A139" s="110">
        <v>2001</v>
      </c>
      <c r="B139" s="34">
        <v>3</v>
      </c>
      <c r="C139" s="136">
        <v>73.13472591020853</v>
      </c>
      <c r="D139" s="136">
        <v>46.385124886762696</v>
      </c>
      <c r="E139" s="136">
        <v>7.8068489191092914</v>
      </c>
      <c r="F139" s="136">
        <v>0.17146372148705541</v>
      </c>
      <c r="G139" s="136">
        <v>47.739546950284108</v>
      </c>
      <c r="H139" s="136">
        <v>26.506346851784535</v>
      </c>
      <c r="I139" s="136">
        <v>0</v>
      </c>
      <c r="J139" s="136">
        <v>26.506346851784535</v>
      </c>
      <c r="K139" s="136">
        <v>26.506346851784535</v>
      </c>
      <c r="L139" s="136">
        <v>0</v>
      </c>
      <c r="M139" s="136">
        <v>0</v>
      </c>
      <c r="N139" s="195">
        <v>0</v>
      </c>
      <c r="O139" s="136">
        <v>70.899317449878794</v>
      </c>
      <c r="P139" s="136">
        <v>46.109600196512083</v>
      </c>
      <c r="Q139" s="136">
        <v>44.629720921444189</v>
      </c>
      <c r="R139" s="136">
        <v>26.506346851784535</v>
      </c>
      <c r="S139" s="136">
        <v>0</v>
      </c>
      <c r="T139" s="136">
        <v>26.506346851784535</v>
      </c>
      <c r="U139" s="136">
        <v>26.506346851784535</v>
      </c>
      <c r="V139" s="136">
        <v>0</v>
      </c>
      <c r="W139" s="111"/>
      <c r="X139" s="352">
        <v>84.352862633301939</v>
      </c>
      <c r="Y139" s="352">
        <v>0</v>
      </c>
      <c r="Z139" s="352">
        <v>73.575574050276828</v>
      </c>
      <c r="AB139" s="363">
        <f t="shared" si="4"/>
        <v>63.356593750379361</v>
      </c>
      <c r="AC139" s="363">
        <f t="shared" si="5"/>
        <v>17.382269679532961</v>
      </c>
    </row>
    <row r="140" spans="1:29" x14ac:dyDescent="0.2">
      <c r="A140" s="110">
        <v>2001</v>
      </c>
      <c r="B140" s="34">
        <v>4</v>
      </c>
      <c r="C140" s="136">
        <v>101.92020704975123</v>
      </c>
      <c r="D140" s="136">
        <v>7.4178024536246019</v>
      </c>
      <c r="E140" s="136">
        <v>13.039952055156812</v>
      </c>
      <c r="F140" s="136">
        <v>1.4276778695433254</v>
      </c>
      <c r="G140" s="136">
        <v>76.874122909239475</v>
      </c>
      <c r="H140" s="136">
        <v>0.85739377274006756</v>
      </c>
      <c r="I140" s="136">
        <v>0</v>
      </c>
      <c r="J140" s="136">
        <v>0</v>
      </c>
      <c r="K140" s="136">
        <v>0</v>
      </c>
      <c r="L140" s="136">
        <v>0</v>
      </c>
      <c r="M140" s="136">
        <v>0</v>
      </c>
      <c r="N140" s="195">
        <v>0</v>
      </c>
      <c r="O140" s="136">
        <v>111.82056578382881</v>
      </c>
      <c r="P140" s="136">
        <v>7.6933271438752113</v>
      </c>
      <c r="Q140" s="136">
        <v>85.459069734227867</v>
      </c>
      <c r="R140" s="136">
        <v>0.85739377274006756</v>
      </c>
      <c r="S140" s="136">
        <v>0</v>
      </c>
      <c r="T140" s="136">
        <v>0</v>
      </c>
      <c r="U140" s="136">
        <v>0</v>
      </c>
      <c r="V140" s="136">
        <v>0</v>
      </c>
      <c r="W140" s="111"/>
      <c r="X140" s="352">
        <v>85.725586615506558</v>
      </c>
      <c r="Y140" s="352">
        <v>0</v>
      </c>
      <c r="Z140" s="352">
        <v>67.584807368288935</v>
      </c>
      <c r="AB140" s="363">
        <f t="shared" si="4"/>
        <v>87.527466479979878</v>
      </c>
      <c r="AC140" s="363">
        <f t="shared" si="5"/>
        <v>13.253173425892268</v>
      </c>
    </row>
    <row r="141" spans="1:29" x14ac:dyDescent="0.2">
      <c r="A141" s="110">
        <v>2001</v>
      </c>
      <c r="B141" s="34">
        <v>5</v>
      </c>
      <c r="C141" s="136">
        <v>157.52397083687768</v>
      </c>
      <c r="D141" s="136">
        <v>0.41795878408605225</v>
      </c>
      <c r="E141" s="136">
        <v>28.299265138579823</v>
      </c>
      <c r="F141" s="136">
        <v>3.4356452137295346</v>
      </c>
      <c r="G141" s="136">
        <v>141.02699936439893</v>
      </c>
      <c r="H141" s="136">
        <v>0</v>
      </c>
      <c r="I141" s="136">
        <v>0</v>
      </c>
      <c r="J141" s="136">
        <v>0</v>
      </c>
      <c r="K141" s="136">
        <v>0</v>
      </c>
      <c r="L141" s="136">
        <v>0</v>
      </c>
      <c r="M141" s="136">
        <v>0</v>
      </c>
      <c r="N141" s="195">
        <v>0</v>
      </c>
      <c r="O141" s="136">
        <v>134.04227044150096</v>
      </c>
      <c r="P141" s="136">
        <v>0.41795878408605225</v>
      </c>
      <c r="Q141" s="136">
        <v>116.45827966486695</v>
      </c>
      <c r="R141" s="136">
        <v>0</v>
      </c>
      <c r="S141" s="136">
        <v>0</v>
      </c>
      <c r="T141" s="136">
        <v>0</v>
      </c>
      <c r="U141" s="136">
        <v>0</v>
      </c>
      <c r="V141" s="136">
        <v>0</v>
      </c>
      <c r="W141" s="111"/>
      <c r="X141" s="352">
        <v>91.783268735206306</v>
      </c>
      <c r="Y141" s="352">
        <v>91.783268735206306</v>
      </c>
      <c r="Z141" s="352">
        <v>72.907132429237137</v>
      </c>
      <c r="AB141" s="363">
        <f t="shared" si="4"/>
        <v>129.72208894331445</v>
      </c>
      <c r="AC141" s="363">
        <f t="shared" si="5"/>
        <v>0</v>
      </c>
    </row>
    <row r="142" spans="1:29" x14ac:dyDescent="0.2">
      <c r="A142" s="110">
        <v>2001</v>
      </c>
      <c r="B142" s="34">
        <v>6</v>
      </c>
      <c r="C142" s="136">
        <v>258.67836740576791</v>
      </c>
      <c r="D142" s="136">
        <v>0</v>
      </c>
      <c r="E142" s="136">
        <v>67.442670813976605</v>
      </c>
      <c r="F142" s="136">
        <v>14.424233220087876</v>
      </c>
      <c r="G142" s="136">
        <v>258.66629272518543</v>
      </c>
      <c r="H142" s="136">
        <v>0</v>
      </c>
      <c r="I142" s="136">
        <v>0</v>
      </c>
      <c r="J142" s="136">
        <v>0</v>
      </c>
      <c r="K142" s="136">
        <v>0</v>
      </c>
      <c r="L142" s="136">
        <v>0</v>
      </c>
      <c r="M142" s="136">
        <v>0</v>
      </c>
      <c r="N142" s="195">
        <v>0</v>
      </c>
      <c r="O142" s="136">
        <v>265.02099882652459</v>
      </c>
      <c r="P142" s="136">
        <v>0</v>
      </c>
      <c r="Q142" s="136">
        <v>265.00892414594216</v>
      </c>
      <c r="R142" s="136">
        <v>0</v>
      </c>
      <c r="S142" s="136">
        <v>0</v>
      </c>
      <c r="T142" s="136">
        <v>0</v>
      </c>
      <c r="U142" s="136">
        <v>0</v>
      </c>
      <c r="V142" s="136">
        <v>0</v>
      </c>
      <c r="W142" s="111"/>
      <c r="X142" s="352">
        <v>104.91718194947785</v>
      </c>
      <c r="Y142" s="352">
        <v>104.91718194947785</v>
      </c>
      <c r="Z142" s="352">
        <v>78.727042840162582</v>
      </c>
      <c r="AB142" s="363">
        <f t="shared" si="4"/>
        <v>208.10116912132281</v>
      </c>
      <c r="AC142" s="363">
        <f t="shared" si="5"/>
        <v>0</v>
      </c>
    </row>
    <row r="143" spans="1:29" x14ac:dyDescent="0.2">
      <c r="A143" s="110">
        <v>2001</v>
      </c>
      <c r="B143" s="34">
        <v>7</v>
      </c>
      <c r="C143" s="136">
        <v>281.65375946615831</v>
      </c>
      <c r="D143" s="136">
        <v>0</v>
      </c>
      <c r="E143" s="136">
        <v>73.658558703523383</v>
      </c>
      <c r="F143" s="136">
        <v>15.400026534035106</v>
      </c>
      <c r="G143" s="136">
        <v>281.6527858425697</v>
      </c>
      <c r="H143" s="136">
        <v>0</v>
      </c>
      <c r="I143" s="136">
        <v>0</v>
      </c>
      <c r="J143" s="136">
        <v>0</v>
      </c>
      <c r="K143" s="136">
        <v>0</v>
      </c>
      <c r="L143" s="136">
        <v>0</v>
      </c>
      <c r="M143" s="136">
        <v>0</v>
      </c>
      <c r="N143" s="195">
        <v>0</v>
      </c>
      <c r="O143" s="136">
        <v>265.98422580939598</v>
      </c>
      <c r="P143" s="136">
        <v>0</v>
      </c>
      <c r="Q143" s="136">
        <v>265.98325218580732</v>
      </c>
      <c r="R143" s="136">
        <v>0</v>
      </c>
      <c r="S143" s="136">
        <v>0</v>
      </c>
      <c r="T143" s="136">
        <v>0</v>
      </c>
      <c r="U143" s="136">
        <v>0</v>
      </c>
      <c r="V143" s="136">
        <v>0</v>
      </c>
      <c r="W143" s="111"/>
      <c r="X143" s="352">
        <v>104.39453876704519</v>
      </c>
      <c r="Y143" s="352">
        <v>104.39453876704519</v>
      </c>
      <c r="Z143" s="352">
        <v>79.207552383886622</v>
      </c>
      <c r="AB143" s="363">
        <f t="shared" si="4"/>
        <v>270.16606343596311</v>
      </c>
      <c r="AC143" s="363">
        <f t="shared" si="5"/>
        <v>0</v>
      </c>
    </row>
    <row r="144" spans="1:29" x14ac:dyDescent="0.2">
      <c r="A144" s="110">
        <v>2001</v>
      </c>
      <c r="B144" s="34">
        <v>8</v>
      </c>
      <c r="C144" s="136">
        <v>323.90379756062617</v>
      </c>
      <c r="D144" s="136">
        <v>0</v>
      </c>
      <c r="E144" s="136">
        <v>99.078698656644008</v>
      </c>
      <c r="F144" s="136">
        <v>28.402300670528639</v>
      </c>
      <c r="G144" s="136">
        <v>323.88879922299708</v>
      </c>
      <c r="H144" s="136">
        <v>0</v>
      </c>
      <c r="I144" s="136">
        <v>0</v>
      </c>
      <c r="J144" s="136">
        <v>0</v>
      </c>
      <c r="K144" s="136">
        <v>0</v>
      </c>
      <c r="L144" s="136">
        <v>0</v>
      </c>
      <c r="M144" s="136">
        <v>0</v>
      </c>
      <c r="N144" s="195">
        <v>0</v>
      </c>
      <c r="O144" s="136">
        <v>322.07836852992489</v>
      </c>
      <c r="P144" s="136">
        <v>0</v>
      </c>
      <c r="Q144" s="136">
        <v>322.06337019229568</v>
      </c>
      <c r="R144" s="136">
        <v>0</v>
      </c>
      <c r="S144" s="136">
        <v>0</v>
      </c>
      <c r="T144" s="136">
        <v>0</v>
      </c>
      <c r="U144" s="136">
        <v>0</v>
      </c>
      <c r="V144" s="136">
        <v>0</v>
      </c>
      <c r="W144" s="111"/>
      <c r="X144" s="352">
        <v>107.32624879406895</v>
      </c>
      <c r="Y144" s="352">
        <v>107.32624879406895</v>
      </c>
      <c r="Z144" s="352">
        <v>77.633167623876574</v>
      </c>
      <c r="AB144" s="363">
        <f t="shared" si="4"/>
        <v>302.77877851339224</v>
      </c>
      <c r="AC144" s="363">
        <f t="shared" si="5"/>
        <v>0</v>
      </c>
    </row>
    <row r="145" spans="1:29" x14ac:dyDescent="0.2">
      <c r="A145" s="110">
        <v>2001</v>
      </c>
      <c r="B145" s="34">
        <v>9</v>
      </c>
      <c r="C145" s="136">
        <v>215.6292155693541</v>
      </c>
      <c r="D145" s="136">
        <v>0</v>
      </c>
      <c r="E145" s="136">
        <v>40.125055731950638</v>
      </c>
      <c r="F145" s="136">
        <v>6.5211438845069649</v>
      </c>
      <c r="G145" s="136">
        <v>214.81208794911061</v>
      </c>
      <c r="H145" s="136">
        <v>0</v>
      </c>
      <c r="I145" s="136">
        <v>0</v>
      </c>
      <c r="J145" s="136">
        <v>0</v>
      </c>
      <c r="K145" s="136">
        <v>0</v>
      </c>
      <c r="L145" s="136">
        <v>0</v>
      </c>
      <c r="M145" s="136">
        <v>0</v>
      </c>
      <c r="N145" s="195">
        <v>0</v>
      </c>
      <c r="O145" s="136">
        <v>248.0034283288409</v>
      </c>
      <c r="P145" s="136">
        <v>0</v>
      </c>
      <c r="Q145" s="136">
        <v>247.4213777182365</v>
      </c>
      <c r="R145" s="136">
        <v>0</v>
      </c>
      <c r="S145" s="136">
        <v>0</v>
      </c>
      <c r="T145" s="136">
        <v>0</v>
      </c>
      <c r="U145" s="136">
        <v>0</v>
      </c>
      <c r="V145" s="136">
        <v>0</v>
      </c>
      <c r="W145" s="111"/>
      <c r="X145" s="352">
        <v>97.32062963583634</v>
      </c>
      <c r="Y145" s="352">
        <v>97.32062963583634</v>
      </c>
      <c r="Z145" s="352">
        <v>82.15904834191106</v>
      </c>
      <c r="AB145" s="363">
        <f t="shared" si="4"/>
        <v>269.76650656499015</v>
      </c>
      <c r="AC145" s="363">
        <f t="shared" si="5"/>
        <v>0</v>
      </c>
    </row>
    <row r="146" spans="1:29" x14ac:dyDescent="0.2">
      <c r="A146" s="110">
        <v>2001</v>
      </c>
      <c r="B146" s="34">
        <v>10</v>
      </c>
      <c r="C146" s="136">
        <v>170.12461430285492</v>
      </c>
      <c r="D146" s="136">
        <v>5.2266342284714282</v>
      </c>
      <c r="E146" s="136">
        <v>20.276109392050746</v>
      </c>
      <c r="F146" s="136">
        <v>0.78946670797894258</v>
      </c>
      <c r="G146" s="136">
        <v>164.6378094676673</v>
      </c>
      <c r="H146" s="136">
        <v>0.91013000407721734</v>
      </c>
      <c r="I146" s="136">
        <v>0</v>
      </c>
      <c r="J146" s="136">
        <v>0</v>
      </c>
      <c r="K146" s="136">
        <v>0</v>
      </c>
      <c r="L146" s="136">
        <v>0</v>
      </c>
      <c r="M146" s="136">
        <v>0</v>
      </c>
      <c r="N146" s="195">
        <v>0</v>
      </c>
      <c r="O146" s="136">
        <v>169.02465245517701</v>
      </c>
      <c r="P146" s="136">
        <v>5.2266342284714282</v>
      </c>
      <c r="Q146" s="136">
        <v>164.43973965726849</v>
      </c>
      <c r="R146" s="136">
        <v>0.91013000407721734</v>
      </c>
      <c r="S146" s="136">
        <v>0</v>
      </c>
      <c r="T146" s="136">
        <v>0</v>
      </c>
      <c r="U146" s="136">
        <v>0</v>
      </c>
      <c r="V146" s="136">
        <v>0</v>
      </c>
      <c r="W146" s="111"/>
      <c r="X146" s="352">
        <v>90.622325631550595</v>
      </c>
      <c r="Y146" s="352">
        <v>0</v>
      </c>
      <c r="Z146" s="352">
        <v>76.604542543961387</v>
      </c>
      <c r="AB146" s="363">
        <f t="shared" si="4"/>
        <v>192.87691493610453</v>
      </c>
      <c r="AC146" s="363">
        <f t="shared" si="5"/>
        <v>0</v>
      </c>
    </row>
    <row r="147" spans="1:29" x14ac:dyDescent="0.2">
      <c r="A147" s="110">
        <v>2001</v>
      </c>
      <c r="B147" s="34">
        <v>11</v>
      </c>
      <c r="C147" s="136">
        <v>65.916723029298637</v>
      </c>
      <c r="D147" s="136">
        <v>6.4346895210705455</v>
      </c>
      <c r="E147" s="136">
        <v>1.0105675840984596</v>
      </c>
      <c r="F147" s="136">
        <v>0</v>
      </c>
      <c r="G147" s="136">
        <v>35.202573096733005</v>
      </c>
      <c r="H147" s="136">
        <v>0</v>
      </c>
      <c r="I147" s="136">
        <v>0</v>
      </c>
      <c r="J147" s="136">
        <v>0</v>
      </c>
      <c r="K147" s="136">
        <v>0</v>
      </c>
      <c r="L147" s="136">
        <v>0</v>
      </c>
      <c r="M147" s="136">
        <v>0</v>
      </c>
      <c r="N147" s="195">
        <v>0</v>
      </c>
      <c r="O147" s="136">
        <v>66.644412401182038</v>
      </c>
      <c r="P147" s="136">
        <v>6.4346895210705455</v>
      </c>
      <c r="Q147" s="136">
        <v>37.466818195471276</v>
      </c>
      <c r="R147" s="136">
        <v>0</v>
      </c>
      <c r="S147" s="136">
        <v>0</v>
      </c>
      <c r="T147" s="136">
        <v>0</v>
      </c>
      <c r="U147" s="136">
        <v>0</v>
      </c>
      <c r="V147" s="136">
        <v>0</v>
      </c>
      <c r="W147" s="111"/>
      <c r="X147" s="352">
        <v>81.354757742056478</v>
      </c>
      <c r="Y147" s="352">
        <v>0</v>
      </c>
      <c r="Z147" s="352">
        <v>78.934889374092947</v>
      </c>
      <c r="AB147" s="363">
        <f t="shared" si="4"/>
        <v>118.02066866607677</v>
      </c>
      <c r="AC147" s="363">
        <f t="shared" si="5"/>
        <v>0</v>
      </c>
    </row>
    <row r="148" spans="1:29" x14ac:dyDescent="0.2">
      <c r="A148" s="110">
        <v>2001</v>
      </c>
      <c r="B148" s="34">
        <v>12</v>
      </c>
      <c r="C148" s="136">
        <v>58.78143081702612</v>
      </c>
      <c r="D148" s="136">
        <v>41.470644116958468</v>
      </c>
      <c r="E148" s="136">
        <v>0.81198299111298</v>
      </c>
      <c r="F148" s="136">
        <v>0</v>
      </c>
      <c r="G148" s="136">
        <v>44.958366219223109</v>
      </c>
      <c r="H148" s="136">
        <v>30.212511891141624</v>
      </c>
      <c r="I148" s="136">
        <v>0</v>
      </c>
      <c r="J148" s="136">
        <v>30.212511891141624</v>
      </c>
      <c r="K148" s="136">
        <v>0</v>
      </c>
      <c r="L148" s="136">
        <v>0</v>
      </c>
      <c r="M148" s="136">
        <v>0</v>
      </c>
      <c r="N148" s="195">
        <v>30.212511891141624</v>
      </c>
      <c r="O148" s="136">
        <v>62.407032136466164</v>
      </c>
      <c r="P148" s="136">
        <v>36.157001693893818</v>
      </c>
      <c r="Q148" s="136">
        <v>47.188233044691472</v>
      </c>
      <c r="R148" s="136">
        <v>27.714327209960913</v>
      </c>
      <c r="S148" s="136">
        <v>0</v>
      </c>
      <c r="T148" s="136">
        <v>27.714327209960913</v>
      </c>
      <c r="U148" s="136">
        <v>0</v>
      </c>
      <c r="V148" s="136">
        <v>0</v>
      </c>
      <c r="W148" s="111"/>
      <c r="X148" s="352">
        <v>80.963825836881924</v>
      </c>
      <c r="Y148" s="352">
        <v>0</v>
      </c>
      <c r="Z148" s="352">
        <v>77.177576467837397</v>
      </c>
      <c r="AB148" s="363">
        <f t="shared" si="4"/>
        <v>62.349076923162379</v>
      </c>
      <c r="AC148" s="363">
        <f t="shared" si="5"/>
        <v>15.106255945570812</v>
      </c>
    </row>
    <row r="149" spans="1:29" x14ac:dyDescent="0.2">
      <c r="A149" s="110">
        <v>2002</v>
      </c>
      <c r="B149" s="34">
        <v>1</v>
      </c>
      <c r="C149" s="136">
        <v>38.72412164950142</v>
      </c>
      <c r="D149" s="136">
        <v>108.3906860198277</v>
      </c>
      <c r="E149" s="136">
        <v>0.82671689385899028</v>
      </c>
      <c r="F149" s="136">
        <v>0</v>
      </c>
      <c r="G149" s="136">
        <v>17.897271204052331</v>
      </c>
      <c r="H149" s="136">
        <v>93.124666192777497</v>
      </c>
      <c r="I149" s="136">
        <v>0</v>
      </c>
      <c r="J149" s="136">
        <v>93.124666192777497</v>
      </c>
      <c r="K149" s="136">
        <v>0</v>
      </c>
      <c r="L149" s="136">
        <v>0</v>
      </c>
      <c r="M149" s="136">
        <v>93.124666192777497</v>
      </c>
      <c r="N149" s="195">
        <v>0</v>
      </c>
      <c r="O149" s="136">
        <v>30.559672931282719</v>
      </c>
      <c r="P149" s="136">
        <v>113.70432844289235</v>
      </c>
      <c r="Q149" s="136">
        <v>10.332414488404595</v>
      </c>
      <c r="R149" s="136">
        <v>95.622850873958228</v>
      </c>
      <c r="S149" s="136">
        <v>0</v>
      </c>
      <c r="T149" s="136">
        <v>95.622850873958228</v>
      </c>
      <c r="U149" s="136">
        <v>0</v>
      </c>
      <c r="V149" s="136">
        <v>0</v>
      </c>
      <c r="W149" s="111"/>
      <c r="X149" s="352">
        <v>80.153050123002572</v>
      </c>
      <c r="Y149" s="352">
        <v>0</v>
      </c>
      <c r="Z149" s="352">
        <v>77.834565615137222</v>
      </c>
      <c r="AB149" s="363">
        <f t="shared" si="4"/>
        <v>48.752776233263774</v>
      </c>
      <c r="AC149" s="363">
        <f t="shared" si="5"/>
        <v>61.668589041959564</v>
      </c>
    </row>
    <row r="150" spans="1:29" x14ac:dyDescent="0.2">
      <c r="A150" s="110">
        <v>2002</v>
      </c>
      <c r="B150" s="34">
        <v>2</v>
      </c>
      <c r="C150" s="136">
        <v>19.446894068599693</v>
      </c>
      <c r="D150" s="136">
        <v>65.271895810956465</v>
      </c>
      <c r="E150" s="136">
        <v>1.4400659996991768E-2</v>
      </c>
      <c r="F150" s="136">
        <v>0</v>
      </c>
      <c r="G150" s="136">
        <v>2.7054774556749521</v>
      </c>
      <c r="H150" s="136">
        <v>44.596715044814538</v>
      </c>
      <c r="I150" s="136">
        <v>0</v>
      </c>
      <c r="J150" s="136">
        <v>44.596715044814538</v>
      </c>
      <c r="K150" s="136">
        <v>0</v>
      </c>
      <c r="L150" s="136">
        <v>44.596715044814538</v>
      </c>
      <c r="M150" s="136">
        <v>0</v>
      </c>
      <c r="N150" s="195">
        <v>0</v>
      </c>
      <c r="O150" s="136">
        <v>27.924335754054297</v>
      </c>
      <c r="P150" s="136">
        <v>44.917521104572373</v>
      </c>
      <c r="Q150" s="136">
        <v>10.270334171322688</v>
      </c>
      <c r="R150" s="136">
        <v>26.344682296217279</v>
      </c>
      <c r="S150" s="136">
        <v>0</v>
      </c>
      <c r="T150" s="136">
        <v>26.344682296217279</v>
      </c>
      <c r="U150" s="136">
        <v>0</v>
      </c>
      <c r="V150" s="136">
        <v>26.344682296217279</v>
      </c>
      <c r="W150" s="111"/>
      <c r="X150" s="352">
        <v>76.700664005438426</v>
      </c>
      <c r="Y150" s="352">
        <v>0</v>
      </c>
      <c r="Z150" s="352">
        <v>75.718801544138515</v>
      </c>
      <c r="AB150" s="363">
        <f t="shared" si="4"/>
        <v>29.085507859050558</v>
      </c>
      <c r="AC150" s="363">
        <f t="shared" si="5"/>
        <v>68.860690618796013</v>
      </c>
    </row>
    <row r="151" spans="1:29" x14ac:dyDescent="0.2">
      <c r="A151" s="110">
        <v>2002</v>
      </c>
      <c r="B151" s="34">
        <v>3</v>
      </c>
      <c r="C151" s="136">
        <v>92.454685693904992</v>
      </c>
      <c r="D151" s="136">
        <v>19.121739559061886</v>
      </c>
      <c r="E151" s="136">
        <v>8.8032943250811257</v>
      </c>
      <c r="F151" s="136">
        <v>0</v>
      </c>
      <c r="G151" s="136">
        <v>66.312509095626751</v>
      </c>
      <c r="H151" s="136">
        <v>12.58730213086713</v>
      </c>
      <c r="I151" s="136">
        <v>0</v>
      </c>
      <c r="J151" s="136">
        <v>12.58730213086713</v>
      </c>
      <c r="K151" s="136">
        <v>12.58730213086713</v>
      </c>
      <c r="L151" s="136">
        <v>0</v>
      </c>
      <c r="M151" s="136">
        <v>0</v>
      </c>
      <c r="N151" s="195">
        <v>0</v>
      </c>
      <c r="O151" s="136">
        <v>78.339662901626014</v>
      </c>
      <c r="P151" s="136">
        <v>39.476114265445979</v>
      </c>
      <c r="Q151" s="136">
        <v>51.772603661978877</v>
      </c>
      <c r="R151" s="136">
        <v>30.839334879464388</v>
      </c>
      <c r="S151" s="136">
        <v>0</v>
      </c>
      <c r="T151" s="136">
        <v>30.839334879464388</v>
      </c>
      <c r="U151" s="136">
        <v>152.80686804963989</v>
      </c>
      <c r="V151" s="136">
        <v>0</v>
      </c>
      <c r="W151" s="111"/>
      <c r="X151" s="352">
        <v>85.138102094345882</v>
      </c>
      <c r="Y151" s="352">
        <v>0</v>
      </c>
      <c r="Z151" s="352">
        <v>74.910421731920238</v>
      </c>
      <c r="AB151" s="363">
        <f t="shared" si="4"/>
        <v>55.950789881252341</v>
      </c>
      <c r="AC151" s="363">
        <f t="shared" si="5"/>
        <v>28.592008587840834</v>
      </c>
    </row>
    <row r="152" spans="1:29" x14ac:dyDescent="0.2">
      <c r="A152" s="110">
        <v>2002</v>
      </c>
      <c r="B152" s="34">
        <v>4</v>
      </c>
      <c r="C152" s="136">
        <v>146.8038337144618</v>
      </c>
      <c r="D152" s="136">
        <v>4.5654447727416191E-2</v>
      </c>
      <c r="E152" s="136">
        <v>23.412319843540001</v>
      </c>
      <c r="F152" s="136">
        <v>1.2648481655256032</v>
      </c>
      <c r="G152" s="136">
        <v>136.48428422102671</v>
      </c>
      <c r="H152" s="136">
        <v>0</v>
      </c>
      <c r="I152" s="136">
        <v>0</v>
      </c>
      <c r="J152" s="136">
        <v>0</v>
      </c>
      <c r="K152" s="136">
        <v>0</v>
      </c>
      <c r="L152" s="136">
        <v>0</v>
      </c>
      <c r="M152" s="136">
        <v>0</v>
      </c>
      <c r="N152" s="195">
        <v>0</v>
      </c>
      <c r="O152" s="136">
        <v>147.77923393041254</v>
      </c>
      <c r="P152" s="136">
        <v>4.5654447727416191E-2</v>
      </c>
      <c r="Q152" s="136">
        <v>137.21131289155977</v>
      </c>
      <c r="R152" s="136">
        <v>0</v>
      </c>
      <c r="S152" s="136">
        <v>0</v>
      </c>
      <c r="T152" s="136">
        <v>0</v>
      </c>
      <c r="U152" s="136">
        <v>0</v>
      </c>
      <c r="V152" s="136">
        <v>0</v>
      </c>
      <c r="W152" s="111"/>
      <c r="X152" s="352">
        <v>89.996260904698346</v>
      </c>
      <c r="Y152" s="352">
        <v>0</v>
      </c>
      <c r="Z152" s="352">
        <v>70.526310894769594</v>
      </c>
      <c r="AB152" s="363">
        <f t="shared" si="4"/>
        <v>119.6292597041834</v>
      </c>
      <c r="AC152" s="363">
        <f t="shared" si="5"/>
        <v>6.2936510654335649</v>
      </c>
    </row>
    <row r="153" spans="1:29" x14ac:dyDescent="0.2">
      <c r="A153" s="110">
        <v>2002</v>
      </c>
      <c r="B153" s="34">
        <v>5</v>
      </c>
      <c r="C153" s="136">
        <v>224.04532459988081</v>
      </c>
      <c r="D153" s="136">
        <v>0</v>
      </c>
      <c r="E153" s="136">
        <v>50.296679139950498</v>
      </c>
      <c r="F153" s="136">
        <v>7.092118432782752</v>
      </c>
      <c r="G153" s="136">
        <v>221.93711545931308</v>
      </c>
      <c r="H153" s="136">
        <v>0</v>
      </c>
      <c r="I153" s="136">
        <v>0</v>
      </c>
      <c r="J153" s="136">
        <v>0</v>
      </c>
      <c r="K153" s="136">
        <v>0</v>
      </c>
      <c r="L153" s="136">
        <v>0</v>
      </c>
      <c r="M153" s="136">
        <v>0</v>
      </c>
      <c r="N153" s="195">
        <v>0</v>
      </c>
      <c r="O153" s="136">
        <v>216.69809716909336</v>
      </c>
      <c r="P153" s="136">
        <v>0</v>
      </c>
      <c r="Q153" s="136">
        <v>214.4090404019675</v>
      </c>
      <c r="R153" s="136">
        <v>0</v>
      </c>
      <c r="S153" s="136">
        <v>0</v>
      </c>
      <c r="T153" s="136">
        <v>0</v>
      </c>
      <c r="U153" s="136">
        <v>0</v>
      </c>
      <c r="V153" s="136">
        <v>0</v>
      </c>
      <c r="W153" s="111"/>
      <c r="X153" s="352">
        <v>95.517717191642518</v>
      </c>
      <c r="Y153" s="352">
        <v>95.517717191642518</v>
      </c>
      <c r="Z153" s="352">
        <v>71.945625322865723</v>
      </c>
      <c r="AB153" s="363">
        <f t="shared" si="4"/>
        <v>185.42457915717131</v>
      </c>
      <c r="AC153" s="363">
        <f t="shared" si="5"/>
        <v>0</v>
      </c>
    </row>
    <row r="154" spans="1:29" x14ac:dyDescent="0.2">
      <c r="A154" s="110">
        <v>2002</v>
      </c>
      <c r="B154" s="34">
        <v>6</v>
      </c>
      <c r="C154" s="136">
        <v>222.22037329429409</v>
      </c>
      <c r="D154" s="136">
        <v>0</v>
      </c>
      <c r="E154" s="136">
        <v>37.192189500551862</v>
      </c>
      <c r="F154" s="136">
        <v>5.0631997506098925</v>
      </c>
      <c r="G154" s="136">
        <v>222.18370891191421</v>
      </c>
      <c r="H154" s="136">
        <v>0</v>
      </c>
      <c r="I154" s="136">
        <v>0</v>
      </c>
      <c r="J154" s="136">
        <v>0</v>
      </c>
      <c r="K154" s="136">
        <v>0</v>
      </c>
      <c r="L154" s="136">
        <v>0</v>
      </c>
      <c r="M154" s="136">
        <v>0</v>
      </c>
      <c r="N154" s="195">
        <v>0</v>
      </c>
      <c r="O154" s="136">
        <v>227.94327452724102</v>
      </c>
      <c r="P154" s="136">
        <v>0</v>
      </c>
      <c r="Q154" s="136">
        <v>227.79591464564015</v>
      </c>
      <c r="R154" s="136">
        <v>0</v>
      </c>
      <c r="S154" s="136">
        <v>0</v>
      </c>
      <c r="T154" s="136">
        <v>0</v>
      </c>
      <c r="U154" s="136">
        <v>0</v>
      </c>
      <c r="V154" s="136">
        <v>0</v>
      </c>
      <c r="W154" s="111"/>
      <c r="X154" s="352">
        <v>96.081710837322433</v>
      </c>
      <c r="Y154" s="352">
        <v>96.081710837322433</v>
      </c>
      <c r="Z154" s="352">
        <v>81.659402008584308</v>
      </c>
      <c r="AB154" s="363">
        <f t="shared" si="4"/>
        <v>223.13284894708744</v>
      </c>
      <c r="AC154" s="363">
        <f t="shared" si="5"/>
        <v>0</v>
      </c>
    </row>
    <row r="155" spans="1:29" x14ac:dyDescent="0.2">
      <c r="A155" s="110">
        <v>2002</v>
      </c>
      <c r="B155" s="34">
        <v>7</v>
      </c>
      <c r="C155" s="137">
        <v>299.65574621922667</v>
      </c>
      <c r="D155" s="137">
        <v>0</v>
      </c>
      <c r="E155" s="137">
        <v>81.291612080345928</v>
      </c>
      <c r="F155" s="137">
        <v>17.906658563355382</v>
      </c>
      <c r="G155" s="137">
        <v>299.65574621922678</v>
      </c>
      <c r="H155" s="137">
        <v>0</v>
      </c>
      <c r="I155" s="136">
        <v>0</v>
      </c>
      <c r="J155" s="136">
        <v>0</v>
      </c>
      <c r="K155" s="137">
        <v>0</v>
      </c>
      <c r="L155" s="137">
        <v>0</v>
      </c>
      <c r="M155" s="136">
        <v>0</v>
      </c>
      <c r="N155" s="195">
        <v>0</v>
      </c>
      <c r="O155" s="137">
        <v>280.24593780270396</v>
      </c>
      <c r="P155" s="137">
        <v>0</v>
      </c>
      <c r="Q155" s="137">
        <v>280.24593780270413</v>
      </c>
      <c r="R155" s="137">
        <v>0</v>
      </c>
      <c r="S155" s="136">
        <v>0</v>
      </c>
      <c r="T155" s="136">
        <v>0</v>
      </c>
      <c r="U155" s="136">
        <v>0</v>
      </c>
      <c r="V155" s="136">
        <v>0</v>
      </c>
      <c r="W155" s="111"/>
      <c r="X155" s="352">
        <v>104.46478301140495</v>
      </c>
      <c r="Y155" s="352">
        <v>104.46478301140495</v>
      </c>
      <c r="Z155" s="352">
        <v>79.141498246222852</v>
      </c>
      <c r="AB155" s="363">
        <f t="shared" si="4"/>
        <v>260.93805975676037</v>
      </c>
      <c r="AC155" s="363">
        <f t="shared" si="5"/>
        <v>0</v>
      </c>
    </row>
    <row r="156" spans="1:29" x14ac:dyDescent="0.2">
      <c r="A156" s="110">
        <v>2002</v>
      </c>
      <c r="B156" s="34">
        <v>8</v>
      </c>
      <c r="C156" s="136">
        <v>312.57058200820882</v>
      </c>
      <c r="D156" s="136">
        <v>0</v>
      </c>
      <c r="E156" s="136">
        <v>87.768661263062853</v>
      </c>
      <c r="F156" s="136">
        <v>19.921348680540113</v>
      </c>
      <c r="G156" s="136">
        <v>312.57058200820887</v>
      </c>
      <c r="H156" s="136">
        <v>0</v>
      </c>
      <c r="I156" s="136">
        <v>0</v>
      </c>
      <c r="J156" s="136">
        <v>0</v>
      </c>
      <c r="K156" s="136">
        <v>0</v>
      </c>
      <c r="L156" s="136">
        <v>0</v>
      </c>
      <c r="M156" s="136">
        <v>0</v>
      </c>
      <c r="N156" s="195">
        <v>0</v>
      </c>
      <c r="O156" s="136">
        <v>317.37555731004539</v>
      </c>
      <c r="P156" s="136">
        <v>0</v>
      </c>
      <c r="Q156" s="136">
        <v>317.37555731004551</v>
      </c>
      <c r="R156" s="136">
        <v>0</v>
      </c>
      <c r="S156" s="136">
        <v>0</v>
      </c>
      <c r="T156" s="136">
        <v>0</v>
      </c>
      <c r="U156" s="136">
        <v>0</v>
      </c>
      <c r="V156" s="136">
        <v>0</v>
      </c>
      <c r="W156" s="111"/>
      <c r="X156" s="352">
        <v>106.10785349014243</v>
      </c>
      <c r="Y156" s="352">
        <v>106.10785349014243</v>
      </c>
      <c r="Z156" s="352">
        <v>77.470866841822158</v>
      </c>
      <c r="AB156" s="363">
        <f t="shared" si="4"/>
        <v>306.11316411371774</v>
      </c>
      <c r="AC156" s="363">
        <f t="shared" si="5"/>
        <v>0</v>
      </c>
    </row>
    <row r="157" spans="1:29" x14ac:dyDescent="0.2">
      <c r="A157" s="112">
        <v>2002</v>
      </c>
      <c r="B157" s="35">
        <v>9</v>
      </c>
      <c r="C157" s="136">
        <v>306.50023051590404</v>
      </c>
      <c r="D157" s="136">
        <v>0</v>
      </c>
      <c r="E157" s="136">
        <v>82.611232453753857</v>
      </c>
      <c r="F157" s="136">
        <v>15.689649858460877</v>
      </c>
      <c r="G157" s="136">
        <v>306.50023051590409</v>
      </c>
      <c r="H157" s="136">
        <v>0</v>
      </c>
      <c r="I157" s="136">
        <v>0</v>
      </c>
      <c r="J157" s="136">
        <v>0</v>
      </c>
      <c r="K157" s="136">
        <v>0</v>
      </c>
      <c r="L157" s="136">
        <v>0</v>
      </c>
      <c r="M157" s="136">
        <v>0</v>
      </c>
      <c r="N157" s="195">
        <v>0</v>
      </c>
      <c r="O157" s="136">
        <v>315.92030101212646</v>
      </c>
      <c r="P157" s="136">
        <v>0</v>
      </c>
      <c r="Q157" s="136">
        <v>315.92030101212663</v>
      </c>
      <c r="R157" s="136">
        <v>0</v>
      </c>
      <c r="S157" s="136">
        <v>0</v>
      </c>
      <c r="T157" s="136">
        <v>0</v>
      </c>
      <c r="U157" s="136">
        <v>0</v>
      </c>
      <c r="V157" s="136">
        <v>0</v>
      </c>
      <c r="W157" s="111"/>
      <c r="X157" s="352">
        <v>105.99308978011419</v>
      </c>
      <c r="Y157" s="352">
        <v>105.99308978011419</v>
      </c>
      <c r="Z157" s="352">
        <v>81.228320852194685</v>
      </c>
      <c r="AB157" s="363">
        <f t="shared" si="4"/>
        <v>309.53540626205643</v>
      </c>
      <c r="AC157" s="363">
        <f t="shared" si="5"/>
        <v>0</v>
      </c>
    </row>
    <row r="158" spans="1:29" x14ac:dyDescent="0.2">
      <c r="A158" s="110">
        <v>2002</v>
      </c>
      <c r="B158" s="34">
        <v>10</v>
      </c>
      <c r="C158" s="136">
        <v>245.00286782658503</v>
      </c>
      <c r="D158" s="136">
        <v>5.8611546840960926E-3</v>
      </c>
      <c r="E158" s="136">
        <v>55.889727823547311</v>
      </c>
      <c r="F158" s="136">
        <v>7.8530753481419353</v>
      </c>
      <c r="G158" s="136">
        <v>241.84904405712678</v>
      </c>
      <c r="H158" s="136">
        <v>0</v>
      </c>
      <c r="I158" s="136">
        <v>0</v>
      </c>
      <c r="J158" s="136">
        <v>0</v>
      </c>
      <c r="K158" s="136">
        <v>0</v>
      </c>
      <c r="L158" s="136">
        <v>0</v>
      </c>
      <c r="M158" s="136">
        <v>0</v>
      </c>
      <c r="N158" s="195">
        <v>0</v>
      </c>
      <c r="O158" s="136">
        <v>241.29538448101567</v>
      </c>
      <c r="P158" s="136">
        <v>5.8611546840960926E-3</v>
      </c>
      <c r="Q158" s="136">
        <v>238.14156071155736</v>
      </c>
      <c r="R158" s="136">
        <v>0</v>
      </c>
      <c r="S158" s="136">
        <v>0</v>
      </c>
      <c r="T158" s="136">
        <v>0</v>
      </c>
      <c r="U158" s="136">
        <v>0</v>
      </c>
      <c r="V158" s="136">
        <v>0</v>
      </c>
      <c r="W158" s="111"/>
      <c r="X158" s="352">
        <v>100.81211655887446</v>
      </c>
      <c r="Y158" s="352">
        <v>0</v>
      </c>
      <c r="Z158" s="352">
        <v>78.855378006989966</v>
      </c>
      <c r="AB158" s="363">
        <f t="shared" si="4"/>
        <v>275.75154917124451</v>
      </c>
      <c r="AC158" s="363">
        <f t="shared" si="5"/>
        <v>0</v>
      </c>
    </row>
    <row r="159" spans="1:29" x14ac:dyDescent="0.2">
      <c r="A159" s="110">
        <v>2002</v>
      </c>
      <c r="B159" s="34">
        <v>11</v>
      </c>
      <c r="C159" s="136">
        <v>78.275514473188053</v>
      </c>
      <c r="D159" s="136">
        <v>48.405521543470961</v>
      </c>
      <c r="E159" s="136">
        <v>10.819218504467122</v>
      </c>
      <c r="F159" s="136">
        <v>0.70148739149837769</v>
      </c>
      <c r="G159" s="136">
        <v>57.920285974762322</v>
      </c>
      <c r="H159" s="136">
        <v>27.340819019680978</v>
      </c>
      <c r="I159" s="136">
        <v>0</v>
      </c>
      <c r="J159" s="136">
        <v>0</v>
      </c>
      <c r="K159" s="136">
        <v>0</v>
      </c>
      <c r="L159" s="136">
        <v>0</v>
      </c>
      <c r="M159" s="136">
        <v>0</v>
      </c>
      <c r="N159" s="195">
        <v>0</v>
      </c>
      <c r="O159" s="136">
        <v>102.89650652395565</v>
      </c>
      <c r="P159" s="136">
        <v>34.730270684030891</v>
      </c>
      <c r="Q159" s="136">
        <v>82.541278025529849</v>
      </c>
      <c r="R159" s="136">
        <v>15.174072855408774</v>
      </c>
      <c r="S159" s="136">
        <v>0</v>
      </c>
      <c r="T159" s="136">
        <v>0</v>
      </c>
      <c r="U159" s="136">
        <v>0</v>
      </c>
      <c r="V159" s="136">
        <v>0</v>
      </c>
      <c r="W159" s="111"/>
      <c r="X159" s="352">
        <v>83.948417912288548</v>
      </c>
      <c r="Y159" s="352">
        <v>0</v>
      </c>
      <c r="Z159" s="352">
        <v>75.166836497146562</v>
      </c>
      <c r="AB159" s="363">
        <f t="shared" si="4"/>
        <v>161.63919114988653</v>
      </c>
      <c r="AC159" s="363">
        <f t="shared" si="5"/>
        <v>0</v>
      </c>
    </row>
    <row r="160" spans="1:29" x14ac:dyDescent="0.2">
      <c r="A160" s="110">
        <v>2002</v>
      </c>
      <c r="B160" s="34">
        <v>12</v>
      </c>
      <c r="C160" s="136">
        <v>31.416424684402418</v>
      </c>
      <c r="D160" s="136">
        <v>99.430312114592738</v>
      </c>
      <c r="E160" s="136">
        <v>0.52275140793457808</v>
      </c>
      <c r="F160" s="136">
        <v>0</v>
      </c>
      <c r="G160" s="136">
        <v>15.732485870006883</v>
      </c>
      <c r="H160" s="136">
        <v>74.822427389657321</v>
      </c>
      <c r="I160" s="136">
        <v>0</v>
      </c>
      <c r="J160" s="136">
        <v>74.822427389657321</v>
      </c>
      <c r="K160" s="136">
        <v>0</v>
      </c>
      <c r="L160" s="136">
        <v>0</v>
      </c>
      <c r="M160" s="136">
        <v>0</v>
      </c>
      <c r="N160" s="195">
        <v>74.822427389657321</v>
      </c>
      <c r="O160" s="136">
        <v>28.579105853441735</v>
      </c>
      <c r="P160" s="136">
        <v>98.658158275254721</v>
      </c>
      <c r="Q160" s="136">
        <v>14.267482687391677</v>
      </c>
      <c r="R160" s="136">
        <v>75.662488157546008</v>
      </c>
      <c r="S160" s="136">
        <v>0</v>
      </c>
      <c r="T160" s="136">
        <v>75.662488157546008</v>
      </c>
      <c r="U160" s="136">
        <v>0</v>
      </c>
      <c r="V160" s="136">
        <v>0</v>
      </c>
      <c r="W160" s="111"/>
      <c r="X160" s="352">
        <v>77.611710497888282</v>
      </c>
      <c r="Y160" s="352">
        <v>0</v>
      </c>
      <c r="Z160" s="352">
        <v>77.917723746674966</v>
      </c>
      <c r="AB160" s="363">
        <f t="shared" si="4"/>
        <v>54.845969578795234</v>
      </c>
      <c r="AC160" s="363">
        <f t="shared" si="5"/>
        <v>37.41121369482866</v>
      </c>
    </row>
    <row r="161" spans="1:29" x14ac:dyDescent="0.2">
      <c r="A161" s="110">
        <v>2003</v>
      </c>
      <c r="B161" s="34">
        <v>1</v>
      </c>
      <c r="C161" s="136">
        <v>5.6824160056211177</v>
      </c>
      <c r="D161" s="136">
        <v>239.42376754731617</v>
      </c>
      <c r="E161" s="136">
        <v>0</v>
      </c>
      <c r="F161" s="136">
        <v>0</v>
      </c>
      <c r="G161" s="136">
        <v>1.0817322268875813</v>
      </c>
      <c r="H161" s="136">
        <v>215.46430599969369</v>
      </c>
      <c r="I161" s="136">
        <v>1.4285262158952321</v>
      </c>
      <c r="J161" s="136">
        <v>215.46430599969369</v>
      </c>
      <c r="K161" s="136">
        <v>0</v>
      </c>
      <c r="L161" s="136">
        <v>0</v>
      </c>
      <c r="M161" s="136">
        <v>215.46430599969369</v>
      </c>
      <c r="N161" s="195">
        <v>0</v>
      </c>
      <c r="O161" s="136">
        <v>7.42548173876561</v>
      </c>
      <c r="P161" s="136">
        <v>245.99654405305472</v>
      </c>
      <c r="Q161" s="136">
        <v>2.5467354095027872</v>
      </c>
      <c r="R161" s="136">
        <v>225.25806641677525</v>
      </c>
      <c r="S161" s="136">
        <v>1.4285262158952321</v>
      </c>
      <c r="T161" s="136">
        <v>225.25806641677525</v>
      </c>
      <c r="U161" s="136">
        <v>0</v>
      </c>
      <c r="V161" s="136">
        <v>0</v>
      </c>
      <c r="W161" s="111"/>
      <c r="X161" s="352">
        <v>75.885131458498918</v>
      </c>
      <c r="Y161" s="352">
        <v>0</v>
      </c>
      <c r="Z161" s="352">
        <v>72.996046420180946</v>
      </c>
      <c r="AB161" s="363">
        <f t="shared" si="4"/>
        <v>18.549420345011768</v>
      </c>
      <c r="AC161" s="363">
        <f t="shared" si="5"/>
        <v>145.14336669467551</v>
      </c>
    </row>
    <row r="162" spans="1:29" x14ac:dyDescent="0.2">
      <c r="A162" s="110">
        <v>2003</v>
      </c>
      <c r="B162" s="34">
        <v>2</v>
      </c>
      <c r="C162" s="136">
        <v>42.273417333620841</v>
      </c>
      <c r="D162" s="136">
        <v>52.296326670142221</v>
      </c>
      <c r="E162" s="136">
        <v>2.2664600352178832</v>
      </c>
      <c r="F162" s="136">
        <v>0</v>
      </c>
      <c r="G162" s="136">
        <v>17.956512463015116</v>
      </c>
      <c r="H162" s="136">
        <v>26.918355868683008</v>
      </c>
      <c r="I162" s="136">
        <v>0</v>
      </c>
      <c r="J162" s="136">
        <v>26.918355868683008</v>
      </c>
      <c r="K162" s="136">
        <v>0</v>
      </c>
      <c r="L162" s="136">
        <v>26.918355868683008</v>
      </c>
      <c r="M162" s="136">
        <v>0</v>
      </c>
      <c r="N162" s="195">
        <v>0</v>
      </c>
      <c r="O162" s="136">
        <v>34.592667530009464</v>
      </c>
      <c r="P162" s="136">
        <v>60.043965444936397</v>
      </c>
      <c r="Q162" s="136">
        <v>13.394511177258394</v>
      </c>
      <c r="R162" s="136">
        <v>28.451280847984961</v>
      </c>
      <c r="S162" s="136">
        <v>0</v>
      </c>
      <c r="T162" s="136">
        <v>28.451280847984961</v>
      </c>
      <c r="U162" s="136">
        <v>0</v>
      </c>
      <c r="V162" s="136">
        <v>28.451280847984961</v>
      </c>
      <c r="W162" s="111"/>
      <c r="X162" s="352">
        <v>80.793404081656334</v>
      </c>
      <c r="Y162" s="352">
        <v>0</v>
      </c>
      <c r="Z162" s="352">
        <v>79.795121951109977</v>
      </c>
      <c r="AB162" s="363">
        <f t="shared" si="4"/>
        <v>23.977916669620981</v>
      </c>
      <c r="AC162" s="363">
        <f t="shared" si="5"/>
        <v>121.19133093418836</v>
      </c>
    </row>
    <row r="163" spans="1:29" x14ac:dyDescent="0.2">
      <c r="A163" s="110">
        <v>2003</v>
      </c>
      <c r="B163" s="34">
        <v>3</v>
      </c>
      <c r="C163" s="136">
        <v>123.98002288269061</v>
      </c>
      <c r="D163" s="136">
        <v>12.810277960128332</v>
      </c>
      <c r="E163" s="136">
        <v>18.74353282790884</v>
      </c>
      <c r="F163" s="136">
        <v>0.91880653594888106</v>
      </c>
      <c r="G163" s="136">
        <v>102.16507663832576</v>
      </c>
      <c r="H163" s="136">
        <v>9.4603582875598775</v>
      </c>
      <c r="I163" s="136">
        <v>0</v>
      </c>
      <c r="J163" s="136">
        <v>9.4603582875598775</v>
      </c>
      <c r="K163" s="136">
        <v>9.4603582875598775</v>
      </c>
      <c r="L163" s="136">
        <v>0</v>
      </c>
      <c r="M163" s="136">
        <v>0</v>
      </c>
      <c r="N163" s="195">
        <v>0</v>
      </c>
      <c r="O163" s="136">
        <v>126.72275025435472</v>
      </c>
      <c r="P163" s="136">
        <v>1.9420515828985188</v>
      </c>
      <c r="Q163" s="136">
        <v>103.46800431686836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11"/>
      <c r="X163" s="352">
        <v>90.289322044969765</v>
      </c>
      <c r="Y163" s="352">
        <v>0</v>
      </c>
      <c r="Z163" s="352">
        <v>78.809558689664868</v>
      </c>
      <c r="AB163" s="363">
        <f t="shared" si="4"/>
        <v>83.126720108155723</v>
      </c>
      <c r="AC163" s="363">
        <f t="shared" si="5"/>
        <v>18.189357078121443</v>
      </c>
    </row>
    <row r="164" spans="1:29" x14ac:dyDescent="0.2">
      <c r="A164" s="110">
        <v>2003</v>
      </c>
      <c r="B164" s="34">
        <v>4</v>
      </c>
      <c r="C164" s="136">
        <v>101.75438723515984</v>
      </c>
      <c r="D164" s="136">
        <v>20.634950365259584</v>
      </c>
      <c r="E164" s="136">
        <v>13.574301372758956</v>
      </c>
      <c r="F164" s="136">
        <v>0.14517317954732437</v>
      </c>
      <c r="G164" s="136">
        <v>76.312206180387705</v>
      </c>
      <c r="H164" s="136">
        <v>7.6158319038867788</v>
      </c>
      <c r="I164" s="136">
        <v>0</v>
      </c>
      <c r="J164" s="136">
        <v>0</v>
      </c>
      <c r="K164" s="136">
        <v>0</v>
      </c>
      <c r="L164" s="136">
        <v>0</v>
      </c>
      <c r="M164" s="136">
        <v>0</v>
      </c>
      <c r="N164" s="195">
        <v>0</v>
      </c>
      <c r="O164" s="136">
        <v>101.2392438205062</v>
      </c>
      <c r="P164" s="136">
        <v>31.630166160734746</v>
      </c>
      <c r="Q164" s="136">
        <v>73.483567049330674</v>
      </c>
      <c r="R164" s="136">
        <v>17.076190191446656</v>
      </c>
      <c r="S164" s="136">
        <v>0</v>
      </c>
      <c r="T164" s="136">
        <v>0</v>
      </c>
      <c r="U164" s="136">
        <v>0</v>
      </c>
      <c r="V164" s="136">
        <v>0</v>
      </c>
      <c r="W164" s="111"/>
      <c r="X164" s="352">
        <v>86.65940257820975</v>
      </c>
      <c r="Y164" s="352">
        <v>0</v>
      </c>
      <c r="Z164" s="352">
        <v>71.007607113129936</v>
      </c>
      <c r="AB164" s="363">
        <f t="shared" si="4"/>
        <v>112.86720505892522</v>
      </c>
      <c r="AC164" s="363">
        <f t="shared" si="5"/>
        <v>4.7301791437799388</v>
      </c>
    </row>
    <row r="165" spans="1:29" x14ac:dyDescent="0.2">
      <c r="A165" s="110">
        <v>2003</v>
      </c>
      <c r="B165" s="34">
        <v>5</v>
      </c>
      <c r="C165" s="136">
        <v>243.56069840722543</v>
      </c>
      <c r="D165" s="136">
        <v>0</v>
      </c>
      <c r="E165" s="136">
        <v>65.435169859951472</v>
      </c>
      <c r="F165" s="136">
        <v>13.916858788984078</v>
      </c>
      <c r="G165" s="136">
        <v>242.54346732357772</v>
      </c>
      <c r="H165" s="136">
        <v>0</v>
      </c>
      <c r="I165" s="136">
        <v>0</v>
      </c>
      <c r="J165" s="136">
        <v>0</v>
      </c>
      <c r="K165" s="136">
        <v>0</v>
      </c>
      <c r="L165" s="136">
        <v>0</v>
      </c>
      <c r="M165" s="136">
        <v>0</v>
      </c>
      <c r="N165" s="195">
        <v>0</v>
      </c>
      <c r="O165" s="136">
        <v>229.03849999085435</v>
      </c>
      <c r="P165" s="136">
        <v>0</v>
      </c>
      <c r="Q165" s="136">
        <v>227.92491901263938</v>
      </c>
      <c r="R165" s="136">
        <v>0</v>
      </c>
      <c r="S165" s="136">
        <v>0</v>
      </c>
      <c r="T165" s="136">
        <v>0</v>
      </c>
      <c r="U165" s="136">
        <v>0</v>
      </c>
      <c r="V165" s="136">
        <v>0</v>
      </c>
      <c r="W165" s="111"/>
      <c r="X165" s="352">
        <v>100.73536495941842</v>
      </c>
      <c r="Y165" s="352">
        <v>100.73536495941842</v>
      </c>
      <c r="Z165" s="352">
        <v>73.962601192131473</v>
      </c>
      <c r="AB165" s="363">
        <f t="shared" si="4"/>
        <v>172.65754282119264</v>
      </c>
      <c r="AC165" s="363">
        <f t="shared" si="5"/>
        <v>0</v>
      </c>
    </row>
    <row r="166" spans="1:29" x14ac:dyDescent="0.2">
      <c r="A166" s="110">
        <v>2003</v>
      </c>
      <c r="B166" s="34">
        <v>6</v>
      </c>
      <c r="C166" s="136">
        <v>257.17336561223243</v>
      </c>
      <c r="D166" s="136">
        <v>0</v>
      </c>
      <c r="E166" s="136">
        <v>61.493992003589575</v>
      </c>
      <c r="F166" s="136">
        <v>11.225977848413786</v>
      </c>
      <c r="G166" s="136">
        <v>257.17336561223243</v>
      </c>
      <c r="H166" s="136">
        <v>0</v>
      </c>
      <c r="I166" s="136">
        <v>0</v>
      </c>
      <c r="J166" s="136">
        <v>0</v>
      </c>
      <c r="K166" s="136">
        <v>0</v>
      </c>
      <c r="L166" s="136">
        <v>0</v>
      </c>
      <c r="M166" s="136">
        <v>0</v>
      </c>
      <c r="N166" s="195">
        <v>0</v>
      </c>
      <c r="O166" s="136">
        <v>254.61767797986715</v>
      </c>
      <c r="P166" s="136">
        <v>0</v>
      </c>
      <c r="Q166" s="136">
        <v>254.25432166828841</v>
      </c>
      <c r="R166" s="136">
        <v>0</v>
      </c>
      <c r="S166" s="136">
        <v>0</v>
      </c>
      <c r="T166" s="136">
        <v>0</v>
      </c>
      <c r="U166" s="136">
        <v>0</v>
      </c>
      <c r="V166" s="136">
        <v>0</v>
      </c>
      <c r="W166" s="111"/>
      <c r="X166" s="352">
        <v>102.48364461560173</v>
      </c>
      <c r="Y166" s="352">
        <v>102.48364461560173</v>
      </c>
      <c r="Z166" s="352">
        <v>78.727042840162582</v>
      </c>
      <c r="AB166" s="363">
        <f t="shared" si="4"/>
        <v>250.36703200972892</v>
      </c>
      <c r="AC166" s="363">
        <f t="shared" si="5"/>
        <v>0</v>
      </c>
    </row>
    <row r="167" spans="1:29" x14ac:dyDescent="0.2">
      <c r="A167" s="110">
        <v>2003</v>
      </c>
      <c r="B167" s="34">
        <v>7</v>
      </c>
      <c r="C167" s="136">
        <v>328.3448332666955</v>
      </c>
      <c r="D167" s="136">
        <v>0</v>
      </c>
      <c r="E167" s="136">
        <v>95.071013176936134</v>
      </c>
      <c r="F167" s="136">
        <v>21.523533166314188</v>
      </c>
      <c r="G167" s="136">
        <v>328.34483326669545</v>
      </c>
      <c r="H167" s="136">
        <v>0</v>
      </c>
      <c r="I167" s="136">
        <v>0</v>
      </c>
      <c r="J167" s="136">
        <v>0</v>
      </c>
      <c r="K167" s="136">
        <v>0</v>
      </c>
      <c r="L167" s="136">
        <v>0</v>
      </c>
      <c r="M167" s="136">
        <v>0</v>
      </c>
      <c r="N167" s="195">
        <v>0</v>
      </c>
      <c r="O167" s="136">
        <v>325.17725222560273</v>
      </c>
      <c r="P167" s="136">
        <v>0</v>
      </c>
      <c r="Q167" s="136">
        <v>325.17725222560273</v>
      </c>
      <c r="R167" s="136">
        <v>0</v>
      </c>
      <c r="S167" s="136">
        <v>0</v>
      </c>
      <c r="T167" s="136">
        <v>0</v>
      </c>
      <c r="U167" s="136">
        <v>0</v>
      </c>
      <c r="V167" s="136">
        <v>0</v>
      </c>
      <c r="W167" s="111"/>
      <c r="X167" s="352">
        <v>108.24073378498154</v>
      </c>
      <c r="Y167" s="352">
        <v>108.24073378498154</v>
      </c>
      <c r="Z167" s="352">
        <v>79.141498246222852</v>
      </c>
      <c r="AB167" s="363">
        <f t="shared" si="4"/>
        <v>292.75909943946397</v>
      </c>
      <c r="AC167" s="363">
        <f t="shared" si="5"/>
        <v>0</v>
      </c>
    </row>
    <row r="168" spans="1:29" x14ac:dyDescent="0.2">
      <c r="A168" s="110">
        <v>2003</v>
      </c>
      <c r="B168" s="34">
        <v>8</v>
      </c>
      <c r="C168" s="136">
        <v>293.6272611790373</v>
      </c>
      <c r="D168" s="136">
        <v>0</v>
      </c>
      <c r="E168" s="136">
        <v>70.285340937011597</v>
      </c>
      <c r="F168" s="136">
        <v>12.097836436620664</v>
      </c>
      <c r="G168" s="136">
        <v>293.62726117903713</v>
      </c>
      <c r="H168" s="136">
        <v>0</v>
      </c>
      <c r="I168" s="136">
        <v>0</v>
      </c>
      <c r="J168" s="136">
        <v>0</v>
      </c>
      <c r="K168" s="136">
        <v>0</v>
      </c>
      <c r="L168" s="136">
        <v>0</v>
      </c>
      <c r="M168" s="136">
        <v>0</v>
      </c>
      <c r="N168" s="195">
        <v>0</v>
      </c>
      <c r="O168" s="136">
        <v>286.78712558059607</v>
      </c>
      <c r="P168" s="136">
        <v>0</v>
      </c>
      <c r="Q168" s="136">
        <v>286.78712558059595</v>
      </c>
      <c r="R168" s="136">
        <v>0</v>
      </c>
      <c r="S168" s="136">
        <v>0</v>
      </c>
      <c r="T168" s="136">
        <v>0</v>
      </c>
      <c r="U168" s="136">
        <v>0</v>
      </c>
      <c r="V168" s="136">
        <v>0</v>
      </c>
      <c r="W168" s="111"/>
      <c r="X168" s="352">
        <v>102.86974525080066</v>
      </c>
      <c r="Y168" s="352">
        <v>102.86974525080066</v>
      </c>
      <c r="Z168" s="352">
        <v>77.470866841822158</v>
      </c>
      <c r="AB168" s="363">
        <f t="shared" si="4"/>
        <v>310.98604722286643</v>
      </c>
      <c r="AC168" s="363">
        <f t="shared" si="5"/>
        <v>0</v>
      </c>
    </row>
    <row r="169" spans="1:29" x14ac:dyDescent="0.2">
      <c r="A169" s="110">
        <v>2003</v>
      </c>
      <c r="B169" s="34">
        <v>9</v>
      </c>
      <c r="C169" s="136">
        <v>261.27800787140688</v>
      </c>
      <c r="D169" s="136">
        <v>0</v>
      </c>
      <c r="E169" s="136">
        <v>57.870277950191117</v>
      </c>
      <c r="F169" s="136">
        <v>7.4237027775551834</v>
      </c>
      <c r="G169" s="136">
        <v>261.27800787140694</v>
      </c>
      <c r="H169" s="136">
        <v>0</v>
      </c>
      <c r="I169" s="136">
        <v>0</v>
      </c>
      <c r="J169" s="136">
        <v>0</v>
      </c>
      <c r="K169" s="136">
        <v>0</v>
      </c>
      <c r="L169" s="136">
        <v>0</v>
      </c>
      <c r="M169" s="136">
        <v>0</v>
      </c>
      <c r="N169" s="195">
        <v>0</v>
      </c>
      <c r="O169" s="136">
        <v>283.47610045413137</v>
      </c>
      <c r="P169" s="136">
        <v>0</v>
      </c>
      <c r="Q169" s="136">
        <v>283.47610045413154</v>
      </c>
      <c r="R169" s="136">
        <v>0</v>
      </c>
      <c r="S169" s="136">
        <v>0</v>
      </c>
      <c r="T169" s="136">
        <v>0</v>
      </c>
      <c r="U169" s="136">
        <v>0</v>
      </c>
      <c r="V169" s="136">
        <v>0</v>
      </c>
      <c r="W169" s="111"/>
      <c r="X169" s="352">
        <v>101.65013019542104</v>
      </c>
      <c r="Y169" s="352">
        <v>101.65013019542104</v>
      </c>
      <c r="Z169" s="352">
        <v>80.387085557094224</v>
      </c>
      <c r="AA169" s="352"/>
      <c r="AB169" s="363">
        <f t="shared" si="4"/>
        <v>277.45263452522209</v>
      </c>
      <c r="AC169" s="363">
        <f t="shared" si="5"/>
        <v>0</v>
      </c>
    </row>
    <row r="170" spans="1:29" x14ac:dyDescent="0.2">
      <c r="A170" s="110">
        <v>2003</v>
      </c>
      <c r="B170" s="34">
        <v>10</v>
      </c>
      <c r="C170" s="136">
        <v>222.19060310226058</v>
      </c>
      <c r="D170" s="136">
        <v>0</v>
      </c>
      <c r="E170" s="136">
        <v>44.861265196294056</v>
      </c>
      <c r="F170" s="136">
        <v>5.6663898380958573</v>
      </c>
      <c r="G170" s="136">
        <v>217.58776239688063</v>
      </c>
      <c r="H170" s="136">
        <v>0</v>
      </c>
      <c r="I170" s="136">
        <v>0</v>
      </c>
      <c r="J170" s="136">
        <v>0</v>
      </c>
      <c r="K170" s="136">
        <v>0</v>
      </c>
      <c r="L170" s="136">
        <v>0</v>
      </c>
      <c r="M170" s="136">
        <v>0</v>
      </c>
      <c r="N170" s="195">
        <v>0</v>
      </c>
      <c r="O170" s="136">
        <v>218.72197193363721</v>
      </c>
      <c r="P170" s="136">
        <v>0</v>
      </c>
      <c r="Q170" s="136">
        <v>215.66889256179184</v>
      </c>
      <c r="R170" s="136">
        <v>0</v>
      </c>
      <c r="S170" s="136">
        <v>0</v>
      </c>
      <c r="T170" s="136">
        <v>0</v>
      </c>
      <c r="U170" s="136">
        <v>0</v>
      </c>
      <c r="V170" s="136">
        <v>0</v>
      </c>
      <c r="W170" s="111"/>
      <c r="X170" s="352">
        <v>96.843826137369646</v>
      </c>
      <c r="Y170" s="352">
        <v>0</v>
      </c>
      <c r="Z170" s="352">
        <v>76.604542543961387</v>
      </c>
      <c r="AA170" s="352"/>
      <c r="AB170" s="363">
        <f t="shared" si="4"/>
        <v>241.73430548683373</v>
      </c>
      <c r="AC170" s="363">
        <f t="shared" si="5"/>
        <v>0</v>
      </c>
    </row>
    <row r="171" spans="1:29" x14ac:dyDescent="0.2">
      <c r="A171" s="110">
        <v>2003</v>
      </c>
      <c r="B171" s="34">
        <v>11</v>
      </c>
      <c r="C171" s="136">
        <v>112.80371055034574</v>
      </c>
      <c r="D171" s="136">
        <v>17.508083401156334</v>
      </c>
      <c r="E171" s="136">
        <v>8.357473891466471</v>
      </c>
      <c r="F171" s="136">
        <v>0</v>
      </c>
      <c r="G171" s="136">
        <v>93.870533035912061</v>
      </c>
      <c r="H171" s="136">
        <v>11.988300419245888</v>
      </c>
      <c r="I171" s="136">
        <v>0</v>
      </c>
      <c r="J171" s="136">
        <v>0</v>
      </c>
      <c r="K171" s="136">
        <v>0</v>
      </c>
      <c r="L171" s="136">
        <v>0</v>
      </c>
      <c r="M171" s="136">
        <v>0</v>
      </c>
      <c r="N171" s="195">
        <v>0</v>
      </c>
      <c r="O171" s="136">
        <v>127.68754275169724</v>
      </c>
      <c r="P171" s="136">
        <v>3.8026968479157532</v>
      </c>
      <c r="Q171" s="136">
        <v>107.22433192096362</v>
      </c>
      <c r="R171" s="136">
        <v>0</v>
      </c>
      <c r="S171" s="136">
        <v>0</v>
      </c>
      <c r="T171" s="136">
        <v>0</v>
      </c>
      <c r="U171" s="136">
        <v>0</v>
      </c>
      <c r="V171" s="136">
        <v>0</v>
      </c>
      <c r="W171" s="111"/>
      <c r="X171" s="352">
        <v>84.85777062081668</v>
      </c>
      <c r="Y171" s="352">
        <v>0</v>
      </c>
      <c r="Z171" s="352">
        <v>72.738136255661985</v>
      </c>
      <c r="AA171" s="352"/>
      <c r="AB171" s="363">
        <f t="shared" si="4"/>
        <v>167.49715682630315</v>
      </c>
      <c r="AC171" s="363">
        <f t="shared" si="5"/>
        <v>0</v>
      </c>
    </row>
    <row r="172" spans="1:29" x14ac:dyDescent="0.2">
      <c r="A172" s="110">
        <v>2003</v>
      </c>
      <c r="B172" s="34">
        <v>12</v>
      </c>
      <c r="C172" s="136">
        <v>18.284108651512064</v>
      </c>
      <c r="D172" s="136">
        <v>122.87309479653393</v>
      </c>
      <c r="E172" s="136">
        <v>0</v>
      </c>
      <c r="F172" s="136">
        <v>0</v>
      </c>
      <c r="G172" s="136">
        <v>1.4699501034374407</v>
      </c>
      <c r="H172" s="136">
        <v>98.854624435138192</v>
      </c>
      <c r="I172" s="136">
        <v>0</v>
      </c>
      <c r="J172" s="136">
        <v>98.854624435138192</v>
      </c>
      <c r="K172" s="136">
        <v>0</v>
      </c>
      <c r="L172" s="136">
        <v>0</v>
      </c>
      <c r="M172" s="136">
        <v>0</v>
      </c>
      <c r="N172" s="195">
        <v>98.854624435138192</v>
      </c>
      <c r="O172" s="136">
        <v>14.074497750597361</v>
      </c>
      <c r="P172" s="136">
        <v>134.43600633984039</v>
      </c>
      <c r="Q172" s="136">
        <v>1.4699501034374407</v>
      </c>
      <c r="R172" s="136">
        <v>110.84292485438411</v>
      </c>
      <c r="S172" s="136">
        <v>0</v>
      </c>
      <c r="T172" s="136">
        <v>110.84292485438411</v>
      </c>
      <c r="U172" s="136">
        <v>0</v>
      </c>
      <c r="V172" s="136">
        <v>0</v>
      </c>
      <c r="W172" s="111"/>
      <c r="X172" s="352">
        <v>74.944222871394729</v>
      </c>
      <c r="Y172" s="352">
        <v>0</v>
      </c>
      <c r="Z172" s="352">
        <v>79.497799496663788</v>
      </c>
      <c r="AA172" s="352"/>
      <c r="AB172" s="363">
        <f t="shared" si="4"/>
        <v>65.543909600928899</v>
      </c>
      <c r="AC172" s="363">
        <f t="shared" si="5"/>
        <v>49.427312217569096</v>
      </c>
    </row>
    <row r="173" spans="1:29" x14ac:dyDescent="0.2">
      <c r="A173" s="34">
        <v>2004</v>
      </c>
      <c r="B173" s="34">
        <v>1</v>
      </c>
      <c r="C173" s="136">
        <v>15.801752728279354</v>
      </c>
      <c r="D173" s="136">
        <v>137.90244219038576</v>
      </c>
      <c r="E173" s="136">
        <v>2.9371361758017283E-2</v>
      </c>
      <c r="F173" s="136">
        <v>0</v>
      </c>
      <c r="G173" s="136">
        <v>1.5538434338953806</v>
      </c>
      <c r="H173" s="136">
        <v>113.45242668644025</v>
      </c>
      <c r="I173" s="136">
        <v>0</v>
      </c>
      <c r="J173" s="136">
        <v>113.45242668644025</v>
      </c>
      <c r="K173" s="136">
        <v>0</v>
      </c>
      <c r="L173" s="136">
        <v>0</v>
      </c>
      <c r="M173" s="136">
        <v>113.45242668644025</v>
      </c>
      <c r="N173" s="195">
        <v>0</v>
      </c>
      <c r="O173" s="136">
        <v>20.031091646428688</v>
      </c>
      <c r="P173" s="136">
        <v>126.5036629559047</v>
      </c>
      <c r="Q173" s="136">
        <v>1.5538434338953806</v>
      </c>
      <c r="R173" s="136">
        <v>101.75284895739745</v>
      </c>
      <c r="S173" s="136">
        <v>0</v>
      </c>
      <c r="T173" s="136">
        <v>101.75284895739745</v>
      </c>
      <c r="U173" s="136">
        <v>0</v>
      </c>
      <c r="V173" s="136">
        <v>0</v>
      </c>
      <c r="W173" s="111"/>
      <c r="X173" s="351">
        <v>74.937668608016097</v>
      </c>
      <c r="Y173" s="352">
        <v>0</v>
      </c>
      <c r="Z173" s="352">
        <v>71.505970337779104</v>
      </c>
      <c r="AB173" s="363">
        <f t="shared" si="4"/>
        <v>17.042930689895709</v>
      </c>
      <c r="AC173" s="363">
        <f t="shared" si="5"/>
        <v>106.15352556078922</v>
      </c>
    </row>
    <row r="174" spans="1:29" x14ac:dyDescent="0.2">
      <c r="A174" s="34">
        <v>2004</v>
      </c>
      <c r="B174" s="34">
        <v>2</v>
      </c>
      <c r="C174" s="136">
        <v>31.731051773128002</v>
      </c>
      <c r="D174" s="136">
        <v>70.40387864669573</v>
      </c>
      <c r="E174" s="136">
        <v>0.65357834253881397</v>
      </c>
      <c r="F174" s="136">
        <v>0</v>
      </c>
      <c r="G174" s="136">
        <v>8.695536977386638</v>
      </c>
      <c r="H174" s="136">
        <v>53.086348218869901</v>
      </c>
      <c r="I174" s="136">
        <v>0</v>
      </c>
      <c r="J174" s="136">
        <v>53.086348218869901</v>
      </c>
      <c r="K174" s="136">
        <v>0</v>
      </c>
      <c r="L174" s="136">
        <v>53.086348218869901</v>
      </c>
      <c r="M174" s="136">
        <v>0</v>
      </c>
      <c r="N174" s="195">
        <v>0</v>
      </c>
      <c r="O174" s="136">
        <v>31.475698022794575</v>
      </c>
      <c r="P174" s="136">
        <v>66.854512758092824</v>
      </c>
      <c r="Q174" s="136">
        <v>8.695536977386638</v>
      </c>
      <c r="R174" s="136">
        <v>48.943175252408835</v>
      </c>
      <c r="S174" s="136">
        <v>0</v>
      </c>
      <c r="T174" s="136">
        <v>48.943175252408835</v>
      </c>
      <c r="U174" s="136">
        <v>0</v>
      </c>
      <c r="V174" s="136">
        <v>48.943175252408835</v>
      </c>
      <c r="W174" s="111"/>
      <c r="X174" s="351">
        <v>77.460011446223405</v>
      </c>
      <c r="Y174" s="352">
        <v>0</v>
      </c>
      <c r="Z174" s="352">
        <v>76.775150837272747</v>
      </c>
      <c r="AB174" s="363">
        <f t="shared" si="4"/>
        <v>23.766402250703678</v>
      </c>
      <c r="AC174" s="363">
        <f t="shared" si="5"/>
        <v>83.269387452655081</v>
      </c>
    </row>
    <row r="175" spans="1:29" x14ac:dyDescent="0.2">
      <c r="A175" s="34">
        <v>2004</v>
      </c>
      <c r="B175" s="34">
        <v>3</v>
      </c>
      <c r="C175" s="136">
        <v>51.52483163857061</v>
      </c>
      <c r="D175" s="136">
        <v>27.76113393207001</v>
      </c>
      <c r="E175" s="136">
        <v>1.2483562346741319</v>
      </c>
      <c r="F175" s="136">
        <v>0</v>
      </c>
      <c r="G175" s="136">
        <v>20.304074696451394</v>
      </c>
      <c r="H175" s="136">
        <v>10.51128829263223</v>
      </c>
      <c r="I175" s="136">
        <v>0</v>
      </c>
      <c r="J175" s="136">
        <v>10.51128829263223</v>
      </c>
      <c r="K175" s="136">
        <v>10.51128829263223</v>
      </c>
      <c r="L175" s="136">
        <v>0</v>
      </c>
      <c r="M175" s="136">
        <v>0</v>
      </c>
      <c r="N175" s="195">
        <v>0</v>
      </c>
      <c r="O175" s="136">
        <v>47.378988834675638</v>
      </c>
      <c r="P175" s="136">
        <v>40.944133276448497</v>
      </c>
      <c r="Q175" s="136">
        <v>20.304074696451394</v>
      </c>
      <c r="R175" s="136">
        <v>26.354038988136097</v>
      </c>
      <c r="S175" s="136">
        <v>0</v>
      </c>
      <c r="T175" s="136">
        <v>26.354038988136097</v>
      </c>
      <c r="U175" s="136">
        <v>26.354038988136097</v>
      </c>
      <c r="V175" s="136">
        <v>0</v>
      </c>
      <c r="W175" s="111"/>
      <c r="X175" s="351">
        <v>79.857990061065706</v>
      </c>
      <c r="Y175" s="352">
        <v>0</v>
      </c>
      <c r="Z175" s="352">
        <v>73.575574050276828</v>
      </c>
      <c r="AB175" s="363">
        <f t="shared" si="4"/>
        <v>41.62794170584931</v>
      </c>
      <c r="AC175" s="363">
        <f t="shared" si="5"/>
        <v>31.798818255751065</v>
      </c>
    </row>
    <row r="176" spans="1:29" x14ac:dyDescent="0.2">
      <c r="A176" s="34">
        <v>2004</v>
      </c>
      <c r="B176" s="34">
        <v>4</v>
      </c>
      <c r="C176" s="136">
        <v>77.472133294679452</v>
      </c>
      <c r="D176" s="136">
        <v>30.060598342342008</v>
      </c>
      <c r="E176" s="136">
        <v>6.2623972573285558</v>
      </c>
      <c r="F176" s="136">
        <v>4.8031500781438768E-4</v>
      </c>
      <c r="G176" s="136">
        <v>52.999911134609931</v>
      </c>
      <c r="H176" s="136">
        <v>7.9860287143685866</v>
      </c>
      <c r="I176" s="136">
        <v>0</v>
      </c>
      <c r="J176" s="136">
        <v>0</v>
      </c>
      <c r="K176" s="136">
        <v>0</v>
      </c>
      <c r="L176" s="136">
        <v>0</v>
      </c>
      <c r="M176" s="136">
        <v>0</v>
      </c>
      <c r="N176" s="195">
        <v>0</v>
      </c>
      <c r="O176" s="136">
        <v>76.623329848907844</v>
      </c>
      <c r="P176" s="136">
        <v>33.968219130981559</v>
      </c>
      <c r="Q176" s="136">
        <v>48.166577801276603</v>
      </c>
      <c r="R176" s="136">
        <v>7.9860287143685866</v>
      </c>
      <c r="S176" s="136">
        <v>0</v>
      </c>
      <c r="T176" s="136">
        <v>0</v>
      </c>
      <c r="U176" s="136">
        <v>0</v>
      </c>
      <c r="V176" s="136">
        <v>0</v>
      </c>
      <c r="W176" s="111"/>
      <c r="X176" s="351">
        <v>82.829506441989906</v>
      </c>
      <c r="Y176" s="352">
        <v>0</v>
      </c>
      <c r="Z176" s="352">
        <v>67.584807368288935</v>
      </c>
      <c r="AB176" s="363">
        <f t="shared" si="4"/>
        <v>64.498482466625035</v>
      </c>
      <c r="AC176" s="363">
        <f t="shared" si="5"/>
        <v>5.255644146316115</v>
      </c>
    </row>
    <row r="177" spans="1:29" x14ac:dyDescent="0.2">
      <c r="A177" s="34">
        <v>2004</v>
      </c>
      <c r="B177" s="34">
        <v>5</v>
      </c>
      <c r="C177" s="136">
        <v>160.55805014192359</v>
      </c>
      <c r="D177" s="136">
        <v>13.833333333333332</v>
      </c>
      <c r="E177" s="136">
        <v>38.15603682188344</v>
      </c>
      <c r="F177" s="136">
        <v>8.9100772790628078</v>
      </c>
      <c r="G177" s="136">
        <v>125.97471680859029</v>
      </c>
      <c r="H177" s="136">
        <v>0.2083333333333286</v>
      </c>
      <c r="I177" s="136">
        <v>0</v>
      </c>
      <c r="J177" s="136">
        <v>0</v>
      </c>
      <c r="K177" s="136">
        <v>0</v>
      </c>
      <c r="L177" s="136">
        <v>0</v>
      </c>
      <c r="M177" s="136">
        <v>0</v>
      </c>
      <c r="N177" s="195">
        <v>0</v>
      </c>
      <c r="O177" s="136">
        <v>132.54166666666666</v>
      </c>
      <c r="P177" s="136">
        <v>13.833333333333332</v>
      </c>
      <c r="Q177" s="136">
        <v>97.541666666666671</v>
      </c>
      <c r="R177" s="136">
        <v>0.2083333333333286</v>
      </c>
      <c r="S177" s="136">
        <v>0</v>
      </c>
      <c r="T177" s="136">
        <v>0</v>
      </c>
      <c r="U177" s="136">
        <v>0</v>
      </c>
      <c r="V177" s="136">
        <v>0</v>
      </c>
      <c r="W177" s="111"/>
      <c r="X177" s="351">
        <v>93.727347100965602</v>
      </c>
      <c r="Y177" s="352">
        <v>93.727347100965602</v>
      </c>
      <c r="Z177" s="352">
        <v>72.003106046581777</v>
      </c>
      <c r="AB177" s="363">
        <f t="shared" si="4"/>
        <v>119.01509171830152</v>
      </c>
      <c r="AC177" s="363">
        <f t="shared" si="5"/>
        <v>0</v>
      </c>
    </row>
    <row r="178" spans="1:29" x14ac:dyDescent="0.2">
      <c r="A178" s="34">
        <v>2004</v>
      </c>
      <c r="B178" s="34">
        <v>6</v>
      </c>
      <c r="C178" s="136">
        <v>309.17739656496775</v>
      </c>
      <c r="D178" s="136">
        <v>0</v>
      </c>
      <c r="E178" s="136">
        <v>93.164510509868762</v>
      </c>
      <c r="F178" s="136">
        <v>26.061695630760113</v>
      </c>
      <c r="G178" s="136">
        <v>309.17739656496769</v>
      </c>
      <c r="H178" s="136">
        <v>0</v>
      </c>
      <c r="I178" s="136">
        <v>0</v>
      </c>
      <c r="J178" s="136">
        <v>0</v>
      </c>
      <c r="K178" s="136">
        <v>0</v>
      </c>
      <c r="L178" s="136">
        <v>0</v>
      </c>
      <c r="M178" s="136">
        <v>0</v>
      </c>
      <c r="N178" s="195">
        <v>0</v>
      </c>
      <c r="O178" s="136">
        <v>321.97639370827625</v>
      </c>
      <c r="P178" s="136">
        <v>0</v>
      </c>
      <c r="Q178" s="136">
        <v>321.97639370827608</v>
      </c>
      <c r="R178" s="136">
        <v>0</v>
      </c>
      <c r="S178" s="136">
        <v>0</v>
      </c>
      <c r="T178" s="136">
        <v>0</v>
      </c>
      <c r="U178" s="136">
        <v>0</v>
      </c>
      <c r="V178" s="136">
        <v>0</v>
      </c>
      <c r="W178" s="111"/>
      <c r="X178" s="351">
        <v>109.93668811681</v>
      </c>
      <c r="Y178" s="352">
        <v>109.93668811681</v>
      </c>
      <c r="Z178" s="352">
        <v>78.727042840162582</v>
      </c>
      <c r="AB178" s="363">
        <f t="shared" si="4"/>
        <v>234.86772335344568</v>
      </c>
      <c r="AC178" s="363">
        <f t="shared" si="5"/>
        <v>0</v>
      </c>
    </row>
    <row r="179" spans="1:29" x14ac:dyDescent="0.2">
      <c r="A179" s="34">
        <v>2004</v>
      </c>
      <c r="B179" s="34">
        <v>7</v>
      </c>
      <c r="C179" s="136">
        <v>317.88462704051551</v>
      </c>
      <c r="D179" s="136">
        <v>0</v>
      </c>
      <c r="E179" s="136">
        <v>95.629162234477931</v>
      </c>
      <c r="F179" s="136">
        <v>27.548474083934071</v>
      </c>
      <c r="G179" s="136">
        <v>317.88462704051557</v>
      </c>
      <c r="H179" s="136">
        <v>0</v>
      </c>
      <c r="I179" s="136">
        <v>0</v>
      </c>
      <c r="J179" s="136">
        <v>0</v>
      </c>
      <c r="K179" s="136">
        <v>0</v>
      </c>
      <c r="L179" s="136">
        <v>0</v>
      </c>
      <c r="M179" s="136">
        <v>0</v>
      </c>
      <c r="N179" s="195">
        <v>0</v>
      </c>
      <c r="O179" s="136">
        <v>310.78597872370335</v>
      </c>
      <c r="P179" s="136">
        <v>0</v>
      </c>
      <c r="Q179" s="136">
        <v>310.78597872370335</v>
      </c>
      <c r="R179" s="136">
        <v>0</v>
      </c>
      <c r="S179" s="136">
        <v>0</v>
      </c>
      <c r="T179" s="136">
        <v>0</v>
      </c>
      <c r="U179" s="136">
        <v>0</v>
      </c>
      <c r="V179" s="136">
        <v>0</v>
      </c>
      <c r="W179" s="111"/>
      <c r="X179" s="351">
        <v>110.53947778053499</v>
      </c>
      <c r="Y179" s="352">
        <v>110.53947778053499</v>
      </c>
      <c r="Z179" s="352">
        <v>79.141498246222852</v>
      </c>
      <c r="AB179" s="363">
        <f t="shared" si="4"/>
        <v>313.53101180274166</v>
      </c>
      <c r="AC179" s="363">
        <f t="shared" si="5"/>
        <v>0</v>
      </c>
    </row>
    <row r="180" spans="1:29" x14ac:dyDescent="0.2">
      <c r="A180" s="34">
        <v>2004</v>
      </c>
      <c r="B180" s="34">
        <v>8</v>
      </c>
      <c r="C180" s="136">
        <v>306.52890135415782</v>
      </c>
      <c r="D180" s="136">
        <v>0</v>
      </c>
      <c r="E180" s="136">
        <v>82.168230727442108</v>
      </c>
      <c r="F180" s="136">
        <v>16.652862997161328</v>
      </c>
      <c r="G180" s="136">
        <v>306.52890135415782</v>
      </c>
      <c r="H180" s="136">
        <v>0</v>
      </c>
      <c r="I180" s="136">
        <v>0</v>
      </c>
      <c r="J180" s="136">
        <v>0</v>
      </c>
      <c r="K180" s="136">
        <v>0</v>
      </c>
      <c r="L180" s="136">
        <v>0</v>
      </c>
      <c r="M180" s="136">
        <v>0</v>
      </c>
      <c r="N180" s="195">
        <v>0</v>
      </c>
      <c r="O180" s="136">
        <v>298.97119275729199</v>
      </c>
      <c r="P180" s="136">
        <v>0</v>
      </c>
      <c r="Q180" s="136">
        <v>298.97119275729204</v>
      </c>
      <c r="R180" s="136">
        <v>0</v>
      </c>
      <c r="S180" s="136">
        <v>0</v>
      </c>
      <c r="T180" s="136">
        <v>0</v>
      </c>
      <c r="U180" s="136">
        <v>0</v>
      </c>
      <c r="V180" s="136">
        <v>0</v>
      </c>
      <c r="W180" s="111"/>
      <c r="X180" s="351">
        <v>105.52334102198201</v>
      </c>
      <c r="Y180" s="352">
        <v>105.52334102198201</v>
      </c>
      <c r="Z180" s="352">
        <v>77.470866841822158</v>
      </c>
      <c r="AB180" s="363">
        <f t="shared" si="4"/>
        <v>312.20676419733667</v>
      </c>
      <c r="AC180" s="363">
        <f t="shared" si="5"/>
        <v>0</v>
      </c>
    </row>
    <row r="181" spans="1:29" x14ac:dyDescent="0.2">
      <c r="A181" s="34">
        <v>2004</v>
      </c>
      <c r="B181" s="34">
        <v>9</v>
      </c>
      <c r="C181" s="136">
        <v>280.10546486045519</v>
      </c>
      <c r="D181" s="136">
        <v>0</v>
      </c>
      <c r="E181" s="136">
        <v>63.790728696833298</v>
      </c>
      <c r="F181" s="136">
        <v>10.111845730775631</v>
      </c>
      <c r="G181" s="136">
        <v>280.10546486045519</v>
      </c>
      <c r="H181" s="136">
        <v>0</v>
      </c>
      <c r="I181" s="136">
        <v>0</v>
      </c>
      <c r="J181" s="136">
        <v>0</v>
      </c>
      <c r="K181" s="136">
        <v>0</v>
      </c>
      <c r="L181" s="136">
        <v>0</v>
      </c>
      <c r="M181" s="136">
        <v>0</v>
      </c>
      <c r="N181" s="195">
        <v>0</v>
      </c>
      <c r="O181" s="136">
        <v>298.37371125733682</v>
      </c>
      <c r="P181" s="136">
        <v>0</v>
      </c>
      <c r="Q181" s="136">
        <v>298.37371125733688</v>
      </c>
      <c r="R181" s="136">
        <v>0</v>
      </c>
      <c r="S181" s="136">
        <v>0</v>
      </c>
      <c r="T181" s="136">
        <v>0</v>
      </c>
      <c r="U181" s="136">
        <v>0</v>
      </c>
      <c r="V181" s="136">
        <v>0</v>
      </c>
      <c r="W181" s="111"/>
      <c r="X181" s="351">
        <v>101.55512867168601</v>
      </c>
      <c r="Y181" s="352">
        <v>101.55512867168601</v>
      </c>
      <c r="Z181" s="352">
        <v>80.387085557094224</v>
      </c>
      <c r="AB181" s="363">
        <f t="shared" si="4"/>
        <v>293.31718310730651</v>
      </c>
      <c r="AC181" s="363">
        <f t="shared" si="5"/>
        <v>0</v>
      </c>
    </row>
    <row r="182" spans="1:29" x14ac:dyDescent="0.2">
      <c r="A182" s="34">
        <v>2004</v>
      </c>
      <c r="B182" s="34">
        <v>10</v>
      </c>
      <c r="C182" s="136">
        <v>177.94711282218276</v>
      </c>
      <c r="D182" s="136">
        <v>1.548301337043291</v>
      </c>
      <c r="E182" s="136">
        <v>24.859964527250455</v>
      </c>
      <c r="F182" s="136">
        <v>1.0848171671445719</v>
      </c>
      <c r="G182" s="136">
        <v>168.87465895248147</v>
      </c>
      <c r="H182" s="136">
        <v>0</v>
      </c>
      <c r="I182" s="136">
        <v>0</v>
      </c>
      <c r="J182" s="136">
        <v>0</v>
      </c>
      <c r="K182" s="136">
        <v>0</v>
      </c>
      <c r="L182" s="136">
        <v>0</v>
      </c>
      <c r="M182" s="136">
        <v>0</v>
      </c>
      <c r="N182" s="195">
        <v>0</v>
      </c>
      <c r="O182" s="136">
        <v>180.78962868373969</v>
      </c>
      <c r="P182" s="136">
        <v>1.548301337043291</v>
      </c>
      <c r="Q182" s="136">
        <v>172.3383745382412</v>
      </c>
      <c r="R182" s="136">
        <v>0</v>
      </c>
      <c r="S182" s="136">
        <v>0</v>
      </c>
      <c r="T182" s="136">
        <v>0</v>
      </c>
      <c r="U182" s="136">
        <v>0</v>
      </c>
      <c r="V182" s="136">
        <v>0</v>
      </c>
      <c r="W182" s="111"/>
      <c r="X182" s="351">
        <v>92.632732463502194</v>
      </c>
      <c r="Y182" s="352">
        <v>0</v>
      </c>
      <c r="Z182" s="352">
        <v>76.604542543961387</v>
      </c>
      <c r="AB182" s="363">
        <f t="shared" si="4"/>
        <v>229.02628884131897</v>
      </c>
      <c r="AC182" s="363">
        <f t="shared" si="5"/>
        <v>0</v>
      </c>
    </row>
    <row r="183" spans="1:29" x14ac:dyDescent="0.2">
      <c r="A183" s="34">
        <v>2004</v>
      </c>
      <c r="B183" s="34">
        <v>11</v>
      </c>
      <c r="C183" s="136">
        <v>78.63759262162813</v>
      </c>
      <c r="D183" s="136">
        <v>10.341012356657325</v>
      </c>
      <c r="E183" s="136">
        <v>3.8318138552291501</v>
      </c>
      <c r="F183" s="136">
        <v>0</v>
      </c>
      <c r="G183" s="136">
        <v>47.484071184832061</v>
      </c>
      <c r="H183" s="136">
        <v>1.885540377747148</v>
      </c>
      <c r="I183" s="136">
        <v>0</v>
      </c>
      <c r="J183" s="136">
        <v>0</v>
      </c>
      <c r="K183" s="136">
        <v>0</v>
      </c>
      <c r="L183" s="136">
        <v>0</v>
      </c>
      <c r="M183" s="136">
        <v>0</v>
      </c>
      <c r="N183" s="195">
        <v>0</v>
      </c>
      <c r="O183" s="136">
        <v>89.155191325227875</v>
      </c>
      <c r="P183" s="136">
        <v>9.2038748488385398</v>
      </c>
      <c r="Q183" s="136">
        <v>59.972235770374311</v>
      </c>
      <c r="R183" s="136">
        <v>1.885540377747148</v>
      </c>
      <c r="S183" s="136">
        <v>0</v>
      </c>
      <c r="T183" s="136">
        <v>0</v>
      </c>
      <c r="U183" s="136">
        <v>0</v>
      </c>
      <c r="V183" s="136">
        <v>0</v>
      </c>
      <c r="W183" s="111"/>
      <c r="X183" s="351">
        <v>82.973094104250407</v>
      </c>
      <c r="Y183" s="352">
        <v>0</v>
      </c>
      <c r="Z183" s="352">
        <v>72.738136255661985</v>
      </c>
      <c r="AB183" s="363">
        <f t="shared" si="4"/>
        <v>128.29235272190544</v>
      </c>
      <c r="AC183" s="363">
        <f t="shared" si="5"/>
        <v>0</v>
      </c>
    </row>
    <row r="184" spans="1:29" x14ac:dyDescent="0.2">
      <c r="A184" s="34">
        <v>2004</v>
      </c>
      <c r="B184" s="34">
        <v>12</v>
      </c>
      <c r="C184" s="136">
        <v>25.903341112343071</v>
      </c>
      <c r="D184" s="136">
        <v>105.91333305409978</v>
      </c>
      <c r="E184" s="136">
        <v>0.65039001412191999</v>
      </c>
      <c r="F184" s="136">
        <v>0</v>
      </c>
      <c r="G184" s="136">
        <v>15.967920804370735</v>
      </c>
      <c r="H184" s="136">
        <v>85.453948550483119</v>
      </c>
      <c r="I184" s="136">
        <v>0</v>
      </c>
      <c r="J184" s="136">
        <v>85.453948550483119</v>
      </c>
      <c r="K184" s="136">
        <v>0</v>
      </c>
      <c r="L184" s="136">
        <v>0</v>
      </c>
      <c r="M184" s="136">
        <v>0</v>
      </c>
      <c r="N184" s="195">
        <v>85.453948550483119</v>
      </c>
      <c r="O184" s="136">
        <v>28.518350539545956</v>
      </c>
      <c r="P184" s="136">
        <v>104.78684607569181</v>
      </c>
      <c r="Q184" s="136">
        <v>16.871537481813533</v>
      </c>
      <c r="R184" s="136">
        <v>85.453948550483119</v>
      </c>
      <c r="S184" s="136">
        <v>0</v>
      </c>
      <c r="T184" s="136">
        <v>85.453948550483119</v>
      </c>
      <c r="U184" s="136">
        <v>0</v>
      </c>
      <c r="V184" s="136">
        <v>0</v>
      </c>
      <c r="W184" s="111"/>
      <c r="X184" s="351">
        <v>75.094745763165406</v>
      </c>
      <c r="Y184" s="352">
        <v>0</v>
      </c>
      <c r="Z184" s="352">
        <v>79.497799496663788</v>
      </c>
      <c r="AB184" s="363">
        <f t="shared" si="4"/>
        <v>52.270466866985601</v>
      </c>
      <c r="AC184" s="363">
        <f t="shared" si="5"/>
        <v>42.72697427524156</v>
      </c>
    </row>
    <row r="185" spans="1:29" x14ac:dyDescent="0.2">
      <c r="A185" s="34">
        <v>2005</v>
      </c>
      <c r="B185" s="34">
        <v>1</v>
      </c>
      <c r="C185" s="136">
        <v>23.472308723910274</v>
      </c>
      <c r="D185" s="136">
        <v>108.25462120951046</v>
      </c>
      <c r="E185" s="136">
        <v>2.679675838995384E-4</v>
      </c>
      <c r="F185" s="136">
        <v>0</v>
      </c>
      <c r="G185" s="136">
        <v>4.9866165121308654</v>
      </c>
      <c r="H185" s="136">
        <v>94.8945994272392</v>
      </c>
      <c r="I185" s="136">
        <v>0</v>
      </c>
      <c r="J185" s="136">
        <v>94.8945994272392</v>
      </c>
      <c r="K185" s="136">
        <v>0</v>
      </c>
      <c r="L185" s="136">
        <v>0</v>
      </c>
      <c r="M185" s="136">
        <v>94.8945994272392</v>
      </c>
      <c r="N185" s="195">
        <v>0</v>
      </c>
      <c r="O185" s="136">
        <v>23.876085463629714</v>
      </c>
      <c r="P185" s="136">
        <v>103.06719856740082</v>
      </c>
      <c r="Q185" s="136">
        <v>4.9866165121308654</v>
      </c>
      <c r="R185" s="136">
        <v>90.271056578636149</v>
      </c>
      <c r="S185" s="136">
        <v>0</v>
      </c>
      <c r="T185" s="136">
        <v>90.271056578636149</v>
      </c>
      <c r="U185" s="136">
        <v>0</v>
      </c>
      <c r="V185" s="136">
        <v>0</v>
      </c>
      <c r="W185" s="111"/>
      <c r="X185" s="351">
        <v>76.6966294825489</v>
      </c>
      <c r="Y185" s="352">
        <v>0</v>
      </c>
      <c r="Z185" s="352">
        <v>73.984371528741434</v>
      </c>
      <c r="AB185" s="363">
        <f t="shared" si="4"/>
        <v>24.687824918126672</v>
      </c>
      <c r="AC185" s="363">
        <f t="shared" si="5"/>
        <v>90.17427398886116</v>
      </c>
    </row>
    <row r="186" spans="1:29" x14ac:dyDescent="0.2">
      <c r="A186" s="34">
        <v>2005</v>
      </c>
      <c r="B186" s="34">
        <v>2</v>
      </c>
      <c r="C186" s="136">
        <v>18.741238924773285</v>
      </c>
      <c r="D186" s="136">
        <v>82.234857787785231</v>
      </c>
      <c r="E186" s="136">
        <v>2.5116386997501888E-2</v>
      </c>
      <c r="F186" s="136">
        <v>0</v>
      </c>
      <c r="G186" s="136">
        <v>2.0149817152479415</v>
      </c>
      <c r="H186" s="136">
        <v>51.901549672181638</v>
      </c>
      <c r="I186" s="136">
        <v>0</v>
      </c>
      <c r="J186" s="136">
        <v>51.901549672181638</v>
      </c>
      <c r="K186" s="136">
        <v>0</v>
      </c>
      <c r="L186" s="136">
        <v>51.901549672181638</v>
      </c>
      <c r="M186" s="136">
        <v>0</v>
      </c>
      <c r="N186" s="195">
        <v>0</v>
      </c>
      <c r="O186" s="136">
        <v>14.779573371448068</v>
      </c>
      <c r="P186" s="136">
        <v>89.23253404668398</v>
      </c>
      <c r="Q186" s="136">
        <v>0</v>
      </c>
      <c r="R186" s="136">
        <v>56.525092520784696</v>
      </c>
      <c r="S186" s="136">
        <v>0</v>
      </c>
      <c r="T186" s="136">
        <v>56.525092520784696</v>
      </c>
      <c r="U186" s="136">
        <v>0</v>
      </c>
      <c r="V186" s="136">
        <v>56.525092520784696</v>
      </c>
      <c r="W186" s="111"/>
      <c r="X186" s="351">
        <v>77.229988930157106</v>
      </c>
      <c r="Y186" s="352">
        <v>0</v>
      </c>
      <c r="Z186" s="352">
        <v>71.725372290094597</v>
      </c>
      <c r="AB186" s="363">
        <f t="shared" si="4"/>
        <v>21.106773824341779</v>
      </c>
      <c r="AC186" s="363">
        <f t="shared" si="5"/>
        <v>73.398074549710415</v>
      </c>
    </row>
    <row r="187" spans="1:29" x14ac:dyDescent="0.2">
      <c r="A187" s="34">
        <v>2005</v>
      </c>
      <c r="B187" s="34">
        <v>3</v>
      </c>
      <c r="C187" s="136">
        <v>59.816978305441737</v>
      </c>
      <c r="D187" s="136">
        <v>81.532908675781599</v>
      </c>
      <c r="E187" s="136">
        <v>5.8003962561626699</v>
      </c>
      <c r="F187" s="136">
        <v>0.10621706025473898</v>
      </c>
      <c r="G187" s="136">
        <v>42.924104529626234</v>
      </c>
      <c r="H187" s="136">
        <v>57.739090687930904</v>
      </c>
      <c r="I187" s="136">
        <v>0</v>
      </c>
      <c r="J187" s="136">
        <v>57.739090687930904</v>
      </c>
      <c r="K187" s="136">
        <v>204.53523978735174</v>
      </c>
      <c r="L187" s="136">
        <v>0</v>
      </c>
      <c r="M187" s="136">
        <v>0</v>
      </c>
      <c r="N187" s="195">
        <v>0</v>
      </c>
      <c r="O187" s="136">
        <v>55.0400394605428</v>
      </c>
      <c r="P187" s="136">
        <v>78.940445069901116</v>
      </c>
      <c r="Q187" s="136">
        <v>40.391057556908464</v>
      </c>
      <c r="R187" s="136">
        <v>57.739090687930904</v>
      </c>
      <c r="S187" s="136">
        <v>0</v>
      </c>
      <c r="T187" s="136">
        <v>57.739090687930904</v>
      </c>
      <c r="U187" s="136">
        <v>204.53523978735177</v>
      </c>
      <c r="V187" s="136">
        <v>0</v>
      </c>
      <c r="W187" s="111"/>
      <c r="X187" s="351">
        <v>81.722970913371398</v>
      </c>
      <c r="Y187" s="352">
        <v>0</v>
      </c>
      <c r="Z187" s="352">
        <v>70.563518375711809</v>
      </c>
      <c r="AB187" s="363">
        <f t="shared" si="4"/>
        <v>39.279108615107511</v>
      </c>
      <c r="AC187" s="363">
        <f t="shared" si="5"/>
        <v>54.820320180056271</v>
      </c>
    </row>
    <row r="188" spans="1:29" x14ac:dyDescent="0.2">
      <c r="A188" s="34">
        <v>2005</v>
      </c>
      <c r="B188" s="34">
        <v>4</v>
      </c>
      <c r="C188" s="136">
        <v>68.09057008808503</v>
      </c>
      <c r="D188" s="136">
        <v>24.351188514930797</v>
      </c>
      <c r="E188" s="136">
        <v>3.9733873260717951</v>
      </c>
      <c r="F188" s="136">
        <v>0</v>
      </c>
      <c r="G188" s="136">
        <v>33.006286734194362</v>
      </c>
      <c r="H188" s="136">
        <v>2.7246302682473598</v>
      </c>
      <c r="I188" s="136">
        <v>0</v>
      </c>
      <c r="J188" s="136">
        <v>0</v>
      </c>
      <c r="K188" s="136">
        <v>0</v>
      </c>
      <c r="L188" s="136">
        <v>0</v>
      </c>
      <c r="M188" s="136">
        <v>0</v>
      </c>
      <c r="N188" s="195">
        <v>0</v>
      </c>
      <c r="O188" s="136">
        <v>68.851319402389478</v>
      </c>
      <c r="P188" s="136">
        <v>27.379599473294135</v>
      </c>
      <c r="Q188" s="136">
        <v>30.557371437618613</v>
      </c>
      <c r="R188" s="136">
        <v>2.7246302682473598</v>
      </c>
      <c r="S188" s="136">
        <v>0</v>
      </c>
      <c r="T188" s="136">
        <v>0</v>
      </c>
      <c r="U188" s="136">
        <v>0</v>
      </c>
      <c r="V188" s="136">
        <v>0</v>
      </c>
      <c r="W188" s="111"/>
      <c r="X188" s="351">
        <v>82.209950901158194</v>
      </c>
      <c r="Y188" s="352">
        <v>0</v>
      </c>
      <c r="Z188" s="352">
        <v>66.090889475988291</v>
      </c>
      <c r="AB188" s="363">
        <f t="shared" si="4"/>
        <v>63.953774196763383</v>
      </c>
      <c r="AC188" s="363">
        <f t="shared" si="5"/>
        <v>28.869545343965452</v>
      </c>
    </row>
    <row r="189" spans="1:29" x14ac:dyDescent="0.2">
      <c r="A189" s="34">
        <v>2005</v>
      </c>
      <c r="B189" s="34">
        <v>5</v>
      </c>
      <c r="C189" s="136">
        <v>168.41009322371792</v>
      </c>
      <c r="D189" s="136">
        <v>0.73124034529974347</v>
      </c>
      <c r="E189" s="136">
        <v>27.05040860447291</v>
      </c>
      <c r="F189" s="136">
        <v>3.3314633088813368</v>
      </c>
      <c r="G189" s="136">
        <v>158.75039085780259</v>
      </c>
      <c r="H189" s="136">
        <v>0</v>
      </c>
      <c r="I189" s="136">
        <v>0</v>
      </c>
      <c r="J189" s="136">
        <v>0</v>
      </c>
      <c r="K189" s="136">
        <v>0</v>
      </c>
      <c r="L189" s="136">
        <v>0</v>
      </c>
      <c r="M189" s="136">
        <v>0</v>
      </c>
      <c r="N189" s="195">
        <v>0</v>
      </c>
      <c r="O189" s="136">
        <v>151.25206791620673</v>
      </c>
      <c r="P189" s="136">
        <v>0.74866386225453319</v>
      </c>
      <c r="Q189" s="136">
        <v>140.13485833424733</v>
      </c>
      <c r="R189" s="136">
        <v>0</v>
      </c>
      <c r="S189" s="136">
        <v>0</v>
      </c>
      <c r="T189" s="136">
        <v>0</v>
      </c>
      <c r="U189" s="136">
        <v>0</v>
      </c>
      <c r="V189" s="136">
        <v>0</v>
      </c>
      <c r="W189" s="111"/>
      <c r="X189" s="351">
        <v>91.841291685851601</v>
      </c>
      <c r="Y189" s="352">
        <v>91.841291685851601</v>
      </c>
      <c r="Z189" s="352">
        <v>72.58571841464591</v>
      </c>
      <c r="AB189" s="363">
        <f t="shared" si="4"/>
        <v>118.25033165590148</v>
      </c>
      <c r="AC189" s="363">
        <f t="shared" si="5"/>
        <v>0</v>
      </c>
    </row>
    <row r="190" spans="1:29" x14ac:dyDescent="0.2">
      <c r="A190" s="34">
        <v>2005</v>
      </c>
      <c r="B190" s="34">
        <v>6</v>
      </c>
      <c r="C190" s="136">
        <v>237.58316535506088</v>
      </c>
      <c r="D190" s="136">
        <v>0</v>
      </c>
      <c r="E190" s="136">
        <v>42.265185974139243</v>
      </c>
      <c r="F190" s="136">
        <v>4.7176694696317911</v>
      </c>
      <c r="G190" s="136">
        <v>237.58316535506091</v>
      </c>
      <c r="H190" s="136">
        <v>0</v>
      </c>
      <c r="I190" s="136">
        <v>0</v>
      </c>
      <c r="J190" s="136">
        <v>0</v>
      </c>
      <c r="K190" s="136">
        <v>0</v>
      </c>
      <c r="L190" s="136">
        <v>0</v>
      </c>
      <c r="M190" s="136">
        <v>0</v>
      </c>
      <c r="N190" s="195">
        <v>0</v>
      </c>
      <c r="O190" s="136">
        <v>245.31806466596649</v>
      </c>
      <c r="P190" s="136">
        <v>0</v>
      </c>
      <c r="Q190" s="136">
        <v>245.31806466596657</v>
      </c>
      <c r="R190" s="136">
        <v>0</v>
      </c>
      <c r="S190" s="136">
        <v>0</v>
      </c>
      <c r="T190" s="136">
        <v>0</v>
      </c>
      <c r="U190" s="136">
        <v>0</v>
      </c>
      <c r="V190" s="136">
        <v>0</v>
      </c>
      <c r="W190" s="111"/>
      <c r="X190" s="351">
        <v>97.921612566796895</v>
      </c>
      <c r="Y190" s="352">
        <v>97.921612566796895</v>
      </c>
      <c r="Z190" s="352">
        <v>81.721649553560638</v>
      </c>
      <c r="AB190" s="363">
        <f t="shared" si="4"/>
        <v>202.9966292893894</v>
      </c>
      <c r="AC190" s="363">
        <f t="shared" si="5"/>
        <v>0</v>
      </c>
    </row>
    <row r="191" spans="1:29" x14ac:dyDescent="0.2">
      <c r="A191" s="34">
        <v>2005</v>
      </c>
      <c r="B191" s="34">
        <v>7</v>
      </c>
      <c r="C191" s="136">
        <v>364.85537468903868</v>
      </c>
      <c r="D191" s="136">
        <v>0</v>
      </c>
      <c r="E191" s="136">
        <v>121.54646116444951</v>
      </c>
      <c r="F191" s="136">
        <v>32.880564709113791</v>
      </c>
      <c r="G191" s="136">
        <v>364.85537468903863</v>
      </c>
      <c r="H191" s="136">
        <v>0</v>
      </c>
      <c r="I191" s="136">
        <v>0</v>
      </c>
      <c r="J191" s="136">
        <v>0</v>
      </c>
      <c r="K191" s="136">
        <v>0</v>
      </c>
      <c r="L191" s="136">
        <v>0</v>
      </c>
      <c r="M191" s="136">
        <v>0</v>
      </c>
      <c r="N191" s="195">
        <v>0</v>
      </c>
      <c r="O191" s="136">
        <v>350.2438907736481</v>
      </c>
      <c r="P191" s="136">
        <v>0</v>
      </c>
      <c r="Q191" s="136">
        <v>350.2438907736481</v>
      </c>
      <c r="R191" s="136">
        <v>0</v>
      </c>
      <c r="S191" s="136">
        <v>0</v>
      </c>
      <c r="T191" s="136">
        <v>0</v>
      </c>
      <c r="U191" s="136">
        <v>0</v>
      </c>
      <c r="V191" s="136">
        <v>0</v>
      </c>
      <c r="W191" s="111"/>
      <c r="X191" s="351">
        <v>108.789523070288</v>
      </c>
      <c r="Y191" s="352">
        <v>108.789523070288</v>
      </c>
      <c r="Z191" s="352">
        <v>75.817811268422545</v>
      </c>
      <c r="AB191" s="363">
        <f t="shared" si="4"/>
        <v>301.21927002204978</v>
      </c>
      <c r="AC191" s="363">
        <f t="shared" si="5"/>
        <v>0</v>
      </c>
    </row>
    <row r="192" spans="1:29" x14ac:dyDescent="0.2">
      <c r="A192" s="34">
        <v>2005</v>
      </c>
      <c r="B192" s="34">
        <v>8</v>
      </c>
      <c r="C192" s="136">
        <v>365.72725656601534</v>
      </c>
      <c r="D192" s="136">
        <v>0</v>
      </c>
      <c r="E192" s="136">
        <v>127.51920544368599</v>
      </c>
      <c r="F192" s="136">
        <v>39.271483299795413</v>
      </c>
      <c r="G192" s="136">
        <v>365.72725656601523</v>
      </c>
      <c r="H192" s="136">
        <v>0</v>
      </c>
      <c r="I192" s="136">
        <v>0</v>
      </c>
      <c r="J192" s="136">
        <v>0</v>
      </c>
      <c r="K192" s="136">
        <v>0</v>
      </c>
      <c r="L192" s="136">
        <v>0</v>
      </c>
      <c r="M192" s="136">
        <v>0</v>
      </c>
      <c r="N192" s="195">
        <v>0</v>
      </c>
      <c r="O192" s="136">
        <v>362.78163077883335</v>
      </c>
      <c r="P192" s="136">
        <v>0</v>
      </c>
      <c r="Q192" s="136">
        <v>362.7816307788334</v>
      </c>
      <c r="R192" s="136">
        <v>0</v>
      </c>
      <c r="S192" s="136">
        <v>0</v>
      </c>
      <c r="T192" s="136">
        <v>0</v>
      </c>
      <c r="U192" s="136">
        <v>0</v>
      </c>
      <c r="V192" s="136">
        <v>0</v>
      </c>
      <c r="W192" s="111"/>
      <c r="X192" s="351">
        <v>110.813876176314</v>
      </c>
      <c r="Y192" s="352">
        <v>110.813876176314</v>
      </c>
      <c r="Z192" s="352">
        <v>75.563825182711497</v>
      </c>
      <c r="AB192" s="363">
        <f t="shared" si="4"/>
        <v>365.29131562752701</v>
      </c>
      <c r="AC192" s="363">
        <f t="shared" si="5"/>
        <v>0</v>
      </c>
    </row>
    <row r="193" spans="1:29" x14ac:dyDescent="0.2">
      <c r="A193" s="34">
        <v>2005</v>
      </c>
      <c r="B193" s="34">
        <v>9</v>
      </c>
      <c r="C193" s="136">
        <v>295.85169010672553</v>
      </c>
      <c r="D193" s="136">
        <v>0</v>
      </c>
      <c r="E193" s="136">
        <v>79.933312576314592</v>
      </c>
      <c r="F193" s="136">
        <v>17.6967278208175</v>
      </c>
      <c r="G193" s="136">
        <v>295.85169010672564</v>
      </c>
      <c r="H193" s="136">
        <v>0</v>
      </c>
      <c r="I193" s="136">
        <v>0</v>
      </c>
      <c r="J193" s="136">
        <v>0</v>
      </c>
      <c r="K193" s="136">
        <v>0</v>
      </c>
      <c r="L193" s="136">
        <v>0</v>
      </c>
      <c r="M193" s="136">
        <v>0</v>
      </c>
      <c r="N193" s="195">
        <v>0</v>
      </c>
      <c r="O193" s="136">
        <v>314.8426676979127</v>
      </c>
      <c r="P193" s="136">
        <v>0</v>
      </c>
      <c r="Q193" s="136">
        <v>314.84266769791287</v>
      </c>
      <c r="R193" s="136">
        <v>0</v>
      </c>
      <c r="S193" s="136">
        <v>0</v>
      </c>
      <c r="T193" s="136">
        <v>0</v>
      </c>
      <c r="U193" s="136">
        <v>0</v>
      </c>
      <c r="V193" s="136">
        <v>0</v>
      </c>
      <c r="W193" s="111"/>
      <c r="X193" s="351">
        <v>103.804909956689</v>
      </c>
      <c r="Y193" s="352">
        <v>103.804909956689</v>
      </c>
      <c r="Z193" s="352">
        <v>76.444400172507585</v>
      </c>
      <c r="AB193" s="363">
        <f t="shared" si="4"/>
        <v>330.78947333637041</v>
      </c>
      <c r="AC193" s="363">
        <f t="shared" si="5"/>
        <v>0</v>
      </c>
    </row>
    <row r="194" spans="1:29" x14ac:dyDescent="0.2">
      <c r="A194" s="34">
        <v>2005</v>
      </c>
      <c r="B194" s="34">
        <v>10</v>
      </c>
      <c r="C194" s="136">
        <v>202.3425504957174</v>
      </c>
      <c r="D194" s="136">
        <v>13.334340566899773</v>
      </c>
      <c r="E194" s="136">
        <v>35.264092579749807</v>
      </c>
      <c r="F194" s="136">
        <v>2.5793995267675269</v>
      </c>
      <c r="G194" s="136">
        <v>193.95520517101659</v>
      </c>
      <c r="H194" s="136">
        <v>8.2807326491575566</v>
      </c>
      <c r="I194" s="136">
        <v>0</v>
      </c>
      <c r="J194" s="136">
        <v>0</v>
      </c>
      <c r="K194" s="136">
        <v>0</v>
      </c>
      <c r="L194" s="136">
        <v>0</v>
      </c>
      <c r="M194" s="136">
        <v>0</v>
      </c>
      <c r="N194" s="195">
        <v>0</v>
      </c>
      <c r="O194" s="136">
        <v>213.78666923833481</v>
      </c>
      <c r="P194" s="136">
        <v>13.194028518195726</v>
      </c>
      <c r="Q194" s="136">
        <v>208.40337448527231</v>
      </c>
      <c r="R194" s="136">
        <v>8.2807326491575566</v>
      </c>
      <c r="S194" s="136">
        <v>0</v>
      </c>
      <c r="T194" s="136">
        <v>0</v>
      </c>
      <c r="U194" s="136">
        <v>0</v>
      </c>
      <c r="V194" s="136">
        <v>0</v>
      </c>
      <c r="W194" s="111"/>
      <c r="X194" s="351">
        <v>93.587367338900194</v>
      </c>
      <c r="Y194" s="352">
        <v>0</v>
      </c>
      <c r="Z194" s="352">
        <v>75.803507907994586</v>
      </c>
      <c r="AB194" s="363">
        <f t="shared" si="4"/>
        <v>249.09712030122148</v>
      </c>
      <c r="AC194" s="363">
        <f t="shared" si="5"/>
        <v>0</v>
      </c>
    </row>
    <row r="195" spans="1:29" x14ac:dyDescent="0.2">
      <c r="A195" s="34">
        <v>2005</v>
      </c>
      <c r="B195" s="34">
        <v>11</v>
      </c>
      <c r="C195" s="136">
        <v>83.146324960442655</v>
      </c>
      <c r="D195" s="136">
        <v>16.465597509791024</v>
      </c>
      <c r="E195" s="136">
        <v>3.517953653028449</v>
      </c>
      <c r="F195" s="136">
        <v>0</v>
      </c>
      <c r="G195" s="136">
        <v>66.694101935099368</v>
      </c>
      <c r="H195" s="136">
        <v>9.3885747961362185</v>
      </c>
      <c r="I195" s="136">
        <v>0</v>
      </c>
      <c r="J195" s="136">
        <v>0</v>
      </c>
      <c r="K195" s="136">
        <v>0</v>
      </c>
      <c r="L195" s="136">
        <v>0</v>
      </c>
      <c r="M195" s="136">
        <v>0</v>
      </c>
      <c r="N195" s="195">
        <v>0</v>
      </c>
      <c r="O195" s="136">
        <v>86.269684929734197</v>
      </c>
      <c r="P195" s="136">
        <v>16.321364947120831</v>
      </c>
      <c r="Q195" s="136">
        <v>67.794467789980445</v>
      </c>
      <c r="R195" s="136">
        <v>9.3885747961362185</v>
      </c>
      <c r="S195" s="136">
        <v>0</v>
      </c>
      <c r="T195" s="136">
        <v>0</v>
      </c>
      <c r="U195" s="136">
        <v>0</v>
      </c>
      <c r="V195" s="136">
        <v>0</v>
      </c>
      <c r="W195" s="111"/>
      <c r="X195" s="351">
        <v>83.396528072536995</v>
      </c>
      <c r="Y195" s="352">
        <v>0</v>
      </c>
      <c r="Z195" s="352">
        <v>73.647138059081342</v>
      </c>
      <c r="AB195" s="363">
        <f t="shared" si="4"/>
        <v>142.74443772808002</v>
      </c>
      <c r="AC195" s="363">
        <f t="shared" si="5"/>
        <v>0</v>
      </c>
    </row>
    <row r="196" spans="1:29" x14ac:dyDescent="0.2">
      <c r="A196" s="34">
        <v>2005</v>
      </c>
      <c r="B196" s="34">
        <v>12</v>
      </c>
      <c r="C196" s="136">
        <v>19.124849327028503</v>
      </c>
      <c r="D196" s="136">
        <v>99.583341488774835</v>
      </c>
      <c r="E196" s="136">
        <v>0</v>
      </c>
      <c r="F196" s="136">
        <v>0</v>
      </c>
      <c r="G196" s="136">
        <v>5.0143779116531704</v>
      </c>
      <c r="H196" s="136">
        <v>75.065445070517569</v>
      </c>
      <c r="I196" s="136">
        <v>0</v>
      </c>
      <c r="J196" s="136">
        <v>75.065445070517569</v>
      </c>
      <c r="K196" s="136">
        <v>0</v>
      </c>
      <c r="L196" s="136">
        <v>0</v>
      </c>
      <c r="M196" s="136">
        <v>0</v>
      </c>
      <c r="N196" s="195">
        <v>75.065445070517569</v>
      </c>
      <c r="O196" s="136">
        <v>18.747257004220721</v>
      </c>
      <c r="P196" s="136">
        <v>91.720784858468463</v>
      </c>
      <c r="Q196" s="136">
        <v>5.9095520510927031</v>
      </c>
      <c r="R196" s="136">
        <v>73.022562309899286</v>
      </c>
      <c r="S196" s="136">
        <v>0</v>
      </c>
      <c r="T196" s="136">
        <v>73.022562309899286</v>
      </c>
      <c r="U196" s="136">
        <v>0</v>
      </c>
      <c r="V196" s="136">
        <v>0</v>
      </c>
      <c r="W196" s="111"/>
      <c r="X196" s="351">
        <v>76.9020485492848</v>
      </c>
      <c r="Y196" s="352">
        <v>0</v>
      </c>
      <c r="Z196" s="352">
        <v>73.174268726026881</v>
      </c>
      <c r="AB196" s="363">
        <f t="shared" si="4"/>
        <v>51.135587143735577</v>
      </c>
      <c r="AC196" s="363">
        <f t="shared" si="5"/>
        <v>37.532722535258785</v>
      </c>
    </row>
    <row r="197" spans="1:29" x14ac:dyDescent="0.2">
      <c r="A197" s="34">
        <v>2006</v>
      </c>
      <c r="B197" s="34">
        <v>1</v>
      </c>
      <c r="C197" s="136">
        <v>28.785119209450606</v>
      </c>
      <c r="D197" s="136">
        <v>90.867433166405135</v>
      </c>
      <c r="E197" s="136">
        <v>0.10852210392508373</v>
      </c>
      <c r="F197" s="136">
        <v>0</v>
      </c>
      <c r="G197" s="136">
        <v>8.3028545427803238</v>
      </c>
      <c r="H197" s="136">
        <v>72.254768900838357</v>
      </c>
      <c r="I197" s="136">
        <v>0</v>
      </c>
      <c r="J197" s="136">
        <v>72.254768900838357</v>
      </c>
      <c r="K197" s="136">
        <v>0</v>
      </c>
      <c r="L197" s="136">
        <v>0</v>
      </c>
      <c r="M197" s="136">
        <v>72.254768900838357</v>
      </c>
      <c r="N197" s="195">
        <v>0</v>
      </c>
      <c r="O197" s="136">
        <v>28.909164099402929</v>
      </c>
      <c r="P197" s="136">
        <v>97.428794389004977</v>
      </c>
      <c r="Q197" s="136">
        <v>8.3028545427803238</v>
      </c>
      <c r="R197" s="136">
        <v>74.297651661456641</v>
      </c>
      <c r="S197" s="136">
        <v>0</v>
      </c>
      <c r="T197" s="136">
        <v>74.297651661456641</v>
      </c>
      <c r="U197" s="136">
        <v>0</v>
      </c>
      <c r="V197" s="136">
        <v>0</v>
      </c>
      <c r="W197" s="111"/>
      <c r="X197" s="351">
        <v>79.050012202752796</v>
      </c>
      <c r="Y197" s="352">
        <v>0</v>
      </c>
      <c r="Z197" s="352">
        <v>69.146878879330487</v>
      </c>
      <c r="AB197" s="363">
        <f t="shared" si="4"/>
        <v>23.954984268239556</v>
      </c>
      <c r="AC197" s="363">
        <f t="shared" si="5"/>
        <v>73.66010698567797</v>
      </c>
    </row>
    <row r="198" spans="1:29" x14ac:dyDescent="0.2">
      <c r="A198" s="34">
        <v>2006</v>
      </c>
      <c r="B198" s="34">
        <v>2</v>
      </c>
      <c r="C198" s="137">
        <v>21.454291223695627</v>
      </c>
      <c r="D198" s="137">
        <v>120.65401609277373</v>
      </c>
      <c r="E198" s="137">
        <v>0.52271736488040221</v>
      </c>
      <c r="F198" s="137">
        <v>0</v>
      </c>
      <c r="G198" s="137">
        <v>3.8966511529763181</v>
      </c>
      <c r="H198" s="137">
        <v>96.750838732198716</v>
      </c>
      <c r="I198" s="136">
        <v>0</v>
      </c>
      <c r="J198" s="136">
        <v>96.750838732198716</v>
      </c>
      <c r="K198" s="137">
        <v>0</v>
      </c>
      <c r="L198" s="137">
        <v>169.00560763303707</v>
      </c>
      <c r="M198" s="136">
        <v>0</v>
      </c>
      <c r="N198" s="195">
        <v>0</v>
      </c>
      <c r="O198" s="137">
        <v>23.183374033037868</v>
      </c>
      <c r="P198" s="137">
        <v>112.93515343944892</v>
      </c>
      <c r="Q198" s="137">
        <v>3.8966511529763181</v>
      </c>
      <c r="R198" s="137">
        <v>91.858622312397671</v>
      </c>
      <c r="S198" s="136">
        <v>0</v>
      </c>
      <c r="T198" s="136">
        <v>91.858622312397671</v>
      </c>
      <c r="U198" s="136">
        <v>0</v>
      </c>
      <c r="V198" s="136">
        <v>166.1562739738543</v>
      </c>
      <c r="W198" s="111"/>
      <c r="X198" s="351">
        <v>78.924431285279596</v>
      </c>
      <c r="Y198" s="352">
        <v>0</v>
      </c>
      <c r="Z198" s="352">
        <v>68.034517362370977</v>
      </c>
      <c r="AB198" s="363">
        <f t="shared" si="4"/>
        <v>25.119705216573117</v>
      </c>
      <c r="AC198" s="363">
        <f t="shared" si="5"/>
        <v>84.502803816518536</v>
      </c>
    </row>
    <row r="199" spans="1:29" x14ac:dyDescent="0.2">
      <c r="A199" s="34">
        <v>2006</v>
      </c>
      <c r="B199" s="34">
        <v>3</v>
      </c>
      <c r="C199" s="136">
        <v>53.926511805182379</v>
      </c>
      <c r="D199" s="136">
        <v>45.899621375539915</v>
      </c>
      <c r="E199" s="136">
        <v>3.6492799596618299</v>
      </c>
      <c r="F199" s="136">
        <v>0.2186000060735124</v>
      </c>
      <c r="G199" s="136">
        <v>24.328019223809306</v>
      </c>
      <c r="H199" s="136">
        <v>20.098191978495244</v>
      </c>
      <c r="I199" s="136">
        <v>0</v>
      </c>
      <c r="J199" s="136">
        <v>20.098191978495244</v>
      </c>
      <c r="K199" s="136">
        <v>20.098191978495244</v>
      </c>
      <c r="L199" s="136">
        <v>0</v>
      </c>
      <c r="M199" s="136">
        <v>0</v>
      </c>
      <c r="N199" s="195">
        <v>0</v>
      </c>
      <c r="O199" s="136">
        <v>48.305720486184953</v>
      </c>
      <c r="P199" s="136">
        <v>53.937454003297717</v>
      </c>
      <c r="Q199" s="136">
        <v>23.201281264898938</v>
      </c>
      <c r="R199" s="136">
        <v>24.990408398296282</v>
      </c>
      <c r="S199" s="136">
        <v>0</v>
      </c>
      <c r="T199" s="136">
        <v>24.990408398296282</v>
      </c>
      <c r="U199" s="136">
        <v>24.990408398296282</v>
      </c>
      <c r="V199" s="136">
        <v>0</v>
      </c>
      <c r="W199" s="111"/>
      <c r="X199" s="351">
        <v>81.200290558736896</v>
      </c>
      <c r="Y199" s="352">
        <v>0</v>
      </c>
      <c r="Z199" s="352">
        <v>63.21273478771387</v>
      </c>
      <c r="AB199" s="363">
        <f t="shared" ref="AB199:AB262" si="6">(C199+C198)/2</f>
        <v>37.690401514439003</v>
      </c>
      <c r="AC199" s="363">
        <f t="shared" ref="AC199:AC262" si="7">(J199+J198)/2</f>
        <v>58.424515355346983</v>
      </c>
    </row>
    <row r="200" spans="1:29" x14ac:dyDescent="0.2">
      <c r="A200" s="34">
        <v>2006</v>
      </c>
      <c r="B200" s="34">
        <v>4</v>
      </c>
      <c r="C200" s="136">
        <v>129.35805428171426</v>
      </c>
      <c r="D200" s="136">
        <v>2.0243640372058787</v>
      </c>
      <c r="E200" s="136">
        <v>22.462199512809665</v>
      </c>
      <c r="F200" s="136">
        <v>2.1683376734677644</v>
      </c>
      <c r="G200" s="136">
        <v>99.237170975182707</v>
      </c>
      <c r="H200" s="136">
        <v>0</v>
      </c>
      <c r="I200" s="136">
        <v>0</v>
      </c>
      <c r="J200" s="136">
        <v>0</v>
      </c>
      <c r="K200" s="136">
        <v>0</v>
      </c>
      <c r="L200" s="136">
        <v>0</v>
      </c>
      <c r="M200" s="136">
        <v>0</v>
      </c>
      <c r="N200" s="195">
        <v>0</v>
      </c>
      <c r="O200" s="136">
        <v>131.37109815875291</v>
      </c>
      <c r="P200" s="136">
        <v>3.2911340818536603</v>
      </c>
      <c r="Q200" s="136">
        <v>97.907340758458915</v>
      </c>
      <c r="R200" s="136">
        <v>0</v>
      </c>
      <c r="S200" s="136">
        <v>0</v>
      </c>
      <c r="T200" s="136">
        <v>0</v>
      </c>
      <c r="U200" s="136">
        <v>0</v>
      </c>
      <c r="V200" s="136">
        <v>0</v>
      </c>
      <c r="W200" s="111"/>
      <c r="X200" s="351">
        <v>88.507901327817905</v>
      </c>
      <c r="Y200" s="352">
        <v>0</v>
      </c>
      <c r="Z200" s="352">
        <v>64.029145874130123</v>
      </c>
      <c r="AB200" s="363">
        <f t="shared" si="6"/>
        <v>91.642283043448316</v>
      </c>
      <c r="AC200" s="363">
        <f t="shared" si="7"/>
        <v>10.049095989247622</v>
      </c>
    </row>
    <row r="201" spans="1:29" x14ac:dyDescent="0.2">
      <c r="A201" s="34">
        <v>2006</v>
      </c>
      <c r="B201" s="34">
        <v>5</v>
      </c>
      <c r="C201" s="136">
        <v>196.50747279771809</v>
      </c>
      <c r="D201" s="136">
        <v>1.3345106448641548</v>
      </c>
      <c r="E201" s="136">
        <v>47.755694684498039</v>
      </c>
      <c r="F201" s="136">
        <v>8.3024121979357748</v>
      </c>
      <c r="G201" s="136">
        <v>178.54766980705725</v>
      </c>
      <c r="H201" s="136">
        <v>0</v>
      </c>
      <c r="I201" s="136">
        <v>0</v>
      </c>
      <c r="J201" s="136">
        <v>0</v>
      </c>
      <c r="K201" s="136">
        <v>0</v>
      </c>
      <c r="L201" s="136">
        <v>0</v>
      </c>
      <c r="M201" s="136">
        <v>0</v>
      </c>
      <c r="N201" s="195">
        <v>0</v>
      </c>
      <c r="O201" s="136">
        <v>175.98982638468033</v>
      </c>
      <c r="P201" s="136">
        <v>1.3345106448641548</v>
      </c>
      <c r="Q201" s="136">
        <v>156.47814890751425</v>
      </c>
      <c r="R201" s="136">
        <v>0</v>
      </c>
      <c r="S201" s="136">
        <v>0</v>
      </c>
      <c r="T201" s="136">
        <v>0</v>
      </c>
      <c r="U201" s="136">
        <v>0</v>
      </c>
      <c r="V201" s="136">
        <v>0</v>
      </c>
      <c r="W201" s="111"/>
      <c r="X201" s="351">
        <v>93.5860895580049</v>
      </c>
      <c r="Y201" s="352">
        <v>93.5860895580049</v>
      </c>
      <c r="Z201" s="352">
        <v>65.401885042969965</v>
      </c>
      <c r="AB201" s="363">
        <f t="shared" si="6"/>
        <v>162.93276353971618</v>
      </c>
      <c r="AC201" s="363">
        <f t="shared" si="7"/>
        <v>0</v>
      </c>
    </row>
    <row r="202" spans="1:29" x14ac:dyDescent="0.2">
      <c r="A202" s="34">
        <v>2006</v>
      </c>
      <c r="B202" s="34">
        <v>6</v>
      </c>
      <c r="C202" s="136">
        <v>277.02771058673886</v>
      </c>
      <c r="D202" s="136">
        <v>0</v>
      </c>
      <c r="E202" s="136">
        <v>71.475150503194811</v>
      </c>
      <c r="F202" s="136">
        <v>15.986983066483285</v>
      </c>
      <c r="G202" s="136">
        <v>277.02771058673898</v>
      </c>
      <c r="H202" s="136">
        <v>0</v>
      </c>
      <c r="I202" s="136">
        <v>0</v>
      </c>
      <c r="J202" s="136">
        <v>0</v>
      </c>
      <c r="K202" s="136">
        <v>0</v>
      </c>
      <c r="L202" s="136">
        <v>0</v>
      </c>
      <c r="M202" s="136">
        <v>0</v>
      </c>
      <c r="N202" s="195">
        <v>0</v>
      </c>
      <c r="O202" s="136">
        <v>282.66442284743323</v>
      </c>
      <c r="P202" s="136">
        <v>0</v>
      </c>
      <c r="Q202" s="136">
        <v>282.66442284743334</v>
      </c>
      <c r="R202" s="136">
        <v>0</v>
      </c>
      <c r="S202" s="136">
        <v>0</v>
      </c>
      <c r="T202" s="136">
        <v>0</v>
      </c>
      <c r="U202" s="136">
        <v>0</v>
      </c>
      <c r="V202" s="136">
        <v>0</v>
      </c>
      <c r="W202" s="111"/>
      <c r="X202" s="351">
        <v>100.482513391377</v>
      </c>
      <c r="Y202" s="352">
        <v>100.482513391377</v>
      </c>
      <c r="Z202" s="352">
        <v>71.698295237288747</v>
      </c>
      <c r="AB202" s="363">
        <f t="shared" si="6"/>
        <v>236.76759169222848</v>
      </c>
      <c r="AC202" s="363">
        <f t="shared" si="7"/>
        <v>0</v>
      </c>
    </row>
    <row r="203" spans="1:29" x14ac:dyDescent="0.2">
      <c r="A203" s="34">
        <v>2006</v>
      </c>
      <c r="B203" s="34">
        <v>7</v>
      </c>
      <c r="C203" s="136">
        <v>300.35638346961628</v>
      </c>
      <c r="D203" s="136">
        <v>0</v>
      </c>
      <c r="E203" s="136">
        <v>79.608334542819989</v>
      </c>
      <c r="F203" s="136">
        <v>17.392659538003159</v>
      </c>
      <c r="G203" s="136">
        <v>300.35638346961633</v>
      </c>
      <c r="H203" s="136">
        <v>0</v>
      </c>
      <c r="I203" s="136">
        <v>0</v>
      </c>
      <c r="J203" s="136">
        <v>0</v>
      </c>
      <c r="K203" s="136">
        <v>0</v>
      </c>
      <c r="L203" s="136">
        <v>0</v>
      </c>
      <c r="M203" s="136">
        <v>0</v>
      </c>
      <c r="N203" s="195">
        <v>0</v>
      </c>
      <c r="O203" s="136">
        <v>283.18637978196136</v>
      </c>
      <c r="P203" s="136">
        <v>0</v>
      </c>
      <c r="Q203" s="136">
        <v>283.18637978196131</v>
      </c>
      <c r="R203" s="136">
        <v>0</v>
      </c>
      <c r="S203" s="136">
        <v>0</v>
      </c>
      <c r="T203" s="136">
        <v>0</v>
      </c>
      <c r="U203" s="136">
        <v>0</v>
      </c>
      <c r="V203" s="136">
        <v>0</v>
      </c>
      <c r="W203" s="111"/>
      <c r="X203" s="351">
        <v>101.34298235049999</v>
      </c>
      <c r="Y203" s="352">
        <v>101.34298235049999</v>
      </c>
      <c r="Z203" s="352">
        <v>74.223400686127221</v>
      </c>
      <c r="AB203" s="363">
        <f t="shared" si="6"/>
        <v>288.69204702817757</v>
      </c>
      <c r="AC203" s="363">
        <f t="shared" si="7"/>
        <v>0</v>
      </c>
    </row>
    <row r="204" spans="1:29" x14ac:dyDescent="0.2">
      <c r="A204" s="34">
        <v>2006</v>
      </c>
      <c r="B204" s="34">
        <v>8</v>
      </c>
      <c r="C204" s="136">
        <v>324.00355894748566</v>
      </c>
      <c r="D204" s="136">
        <v>0</v>
      </c>
      <c r="E204" s="136">
        <v>95.914676583323171</v>
      </c>
      <c r="F204" s="136">
        <v>26.1117281887527</v>
      </c>
      <c r="G204" s="136">
        <v>324.0035589474856</v>
      </c>
      <c r="H204" s="136">
        <v>0</v>
      </c>
      <c r="I204" s="136">
        <v>0</v>
      </c>
      <c r="J204" s="136">
        <v>0</v>
      </c>
      <c r="K204" s="136">
        <v>0</v>
      </c>
      <c r="L204" s="136">
        <v>0</v>
      </c>
      <c r="M204" s="136">
        <v>0</v>
      </c>
      <c r="N204" s="195">
        <v>0</v>
      </c>
      <c r="O204" s="136">
        <v>331.12711884634388</v>
      </c>
      <c r="P204" s="136">
        <v>0</v>
      </c>
      <c r="Q204" s="136">
        <v>331.12711884634376</v>
      </c>
      <c r="R204" s="136">
        <v>0</v>
      </c>
      <c r="S204" s="136">
        <v>0</v>
      </c>
      <c r="T204" s="136">
        <v>0</v>
      </c>
      <c r="U204" s="136">
        <v>0</v>
      </c>
      <c r="V204" s="136">
        <v>0</v>
      </c>
      <c r="W204" s="111"/>
      <c r="X204" s="351">
        <v>104.768625463261</v>
      </c>
      <c r="Y204" s="352">
        <v>104.768625463261</v>
      </c>
      <c r="Z204" s="352">
        <v>73.29293459943321</v>
      </c>
      <c r="AB204" s="363">
        <f t="shared" si="6"/>
        <v>312.17997120855097</v>
      </c>
      <c r="AC204" s="363">
        <f t="shared" si="7"/>
        <v>0</v>
      </c>
    </row>
    <row r="205" spans="1:29" x14ac:dyDescent="0.2">
      <c r="A205" s="34">
        <v>2006</v>
      </c>
      <c r="B205" s="34">
        <v>9</v>
      </c>
      <c r="C205" s="136">
        <v>267.89810780857357</v>
      </c>
      <c r="D205" s="136">
        <v>0</v>
      </c>
      <c r="E205" s="136">
        <v>65.548958176130611</v>
      </c>
      <c r="F205" s="136">
        <v>12.09387555618304</v>
      </c>
      <c r="G205" s="136">
        <v>267.89810780857346</v>
      </c>
      <c r="H205" s="136">
        <v>0</v>
      </c>
      <c r="I205" s="136">
        <v>0</v>
      </c>
      <c r="J205" s="136">
        <v>0</v>
      </c>
      <c r="K205" s="136">
        <v>0</v>
      </c>
      <c r="L205" s="136">
        <v>0</v>
      </c>
      <c r="M205" s="136">
        <v>0</v>
      </c>
      <c r="N205" s="195">
        <v>0</v>
      </c>
      <c r="O205" s="136">
        <v>281.34908990001952</v>
      </c>
      <c r="P205" s="136">
        <v>0</v>
      </c>
      <c r="Q205" s="136">
        <v>281.34908990001929</v>
      </c>
      <c r="R205" s="136">
        <v>0</v>
      </c>
      <c r="S205" s="136">
        <v>0</v>
      </c>
      <c r="T205" s="136">
        <v>0</v>
      </c>
      <c r="U205" s="136">
        <v>0</v>
      </c>
      <c r="V205" s="136">
        <v>0</v>
      </c>
      <c r="W205" s="111"/>
      <c r="X205" s="351">
        <v>100.76515672472</v>
      </c>
      <c r="Y205" s="352">
        <v>100.76515672472</v>
      </c>
      <c r="Z205" s="352">
        <v>73.287126160376545</v>
      </c>
      <c r="AB205" s="363">
        <f t="shared" si="6"/>
        <v>295.95083337802964</v>
      </c>
      <c r="AC205" s="363">
        <f t="shared" si="7"/>
        <v>0</v>
      </c>
    </row>
    <row r="206" spans="1:29" x14ac:dyDescent="0.2">
      <c r="A206" s="34">
        <v>2006</v>
      </c>
      <c r="B206" s="34">
        <v>10</v>
      </c>
      <c r="C206" s="136">
        <v>196.83669265698501</v>
      </c>
      <c r="D206" s="136">
        <v>8.2299792191169008</v>
      </c>
      <c r="E206" s="136">
        <v>41.127276905868079</v>
      </c>
      <c r="F206" s="136">
        <v>5.2590382063746608</v>
      </c>
      <c r="G206" s="136">
        <v>187.23134039768024</v>
      </c>
      <c r="H206" s="136">
        <v>1.016908297873826</v>
      </c>
      <c r="I206" s="136">
        <v>0</v>
      </c>
      <c r="J206" s="136">
        <v>0</v>
      </c>
      <c r="K206" s="136">
        <v>0</v>
      </c>
      <c r="L206" s="136">
        <v>0</v>
      </c>
      <c r="M206" s="136">
        <v>0</v>
      </c>
      <c r="N206" s="195">
        <v>0</v>
      </c>
      <c r="O206" s="136">
        <v>200.08235502539384</v>
      </c>
      <c r="P206" s="136">
        <v>6.3831438681242698</v>
      </c>
      <c r="Q206" s="136">
        <v>194.36074172881877</v>
      </c>
      <c r="R206" s="136">
        <v>1.016908297873826</v>
      </c>
      <c r="S206" s="136">
        <v>0</v>
      </c>
      <c r="T206" s="136">
        <v>0</v>
      </c>
      <c r="U206" s="136">
        <v>0</v>
      </c>
      <c r="V206" s="136">
        <v>0</v>
      </c>
      <c r="W206" s="111"/>
      <c r="X206" s="351">
        <v>91.9763985144169</v>
      </c>
      <c r="Y206" s="352">
        <v>0</v>
      </c>
      <c r="Z206" s="352">
        <v>65.620142128822565</v>
      </c>
      <c r="AB206" s="363">
        <f t="shared" si="6"/>
        <v>232.36740023277929</v>
      </c>
      <c r="AC206" s="363">
        <f t="shared" si="7"/>
        <v>0</v>
      </c>
    </row>
    <row r="207" spans="1:29" x14ac:dyDescent="0.2">
      <c r="A207" s="34">
        <v>2006</v>
      </c>
      <c r="B207" s="34">
        <v>11</v>
      </c>
      <c r="C207" s="136">
        <v>67.052058810555579</v>
      </c>
      <c r="D207" s="136">
        <v>56.688424615692597</v>
      </c>
      <c r="E207" s="136">
        <v>2.1140976150082134</v>
      </c>
      <c r="F207" s="136">
        <v>0</v>
      </c>
      <c r="G207" s="136">
        <v>47.841282817695017</v>
      </c>
      <c r="H207" s="136">
        <v>45.560751285846102</v>
      </c>
      <c r="I207" s="136">
        <v>0</v>
      </c>
      <c r="J207" s="136">
        <v>0</v>
      </c>
      <c r="K207" s="136">
        <v>0</v>
      </c>
      <c r="L207" s="136">
        <v>0</v>
      </c>
      <c r="M207" s="136">
        <v>0</v>
      </c>
      <c r="N207" s="195">
        <v>0</v>
      </c>
      <c r="O207" s="136">
        <v>70.369461474225474</v>
      </c>
      <c r="P207" s="136">
        <v>58.535259966685224</v>
      </c>
      <c r="Q207" s="136">
        <v>47.274946518635275</v>
      </c>
      <c r="R207" s="136">
        <v>45.560751285846102</v>
      </c>
      <c r="S207" s="136">
        <v>0</v>
      </c>
      <c r="T207" s="136">
        <v>0</v>
      </c>
      <c r="U207" s="136">
        <v>0</v>
      </c>
      <c r="V207" s="136">
        <v>0</v>
      </c>
      <c r="W207" s="111"/>
      <c r="X207" s="351">
        <v>81.762333287621203</v>
      </c>
      <c r="Y207" s="352">
        <v>0</v>
      </c>
      <c r="Z207" s="352">
        <v>68.092077888237682</v>
      </c>
      <c r="AB207" s="363">
        <f t="shared" si="6"/>
        <v>131.9443757337703</v>
      </c>
      <c r="AC207" s="363">
        <f t="shared" si="7"/>
        <v>0</v>
      </c>
    </row>
    <row r="208" spans="1:29" x14ac:dyDescent="0.2">
      <c r="A208" s="34">
        <v>2006</v>
      </c>
      <c r="B208" s="34">
        <v>12</v>
      </c>
      <c r="C208" s="136">
        <v>63.596105846109133</v>
      </c>
      <c r="D208" s="136">
        <v>22.454586416090354</v>
      </c>
      <c r="E208" s="136">
        <v>0.82201427510833136</v>
      </c>
      <c r="F208" s="136">
        <v>0</v>
      </c>
      <c r="G208" s="136">
        <v>47.169201159621522</v>
      </c>
      <c r="H208" s="136">
        <v>13.447344261456067</v>
      </c>
      <c r="I208" s="136">
        <v>0</v>
      </c>
      <c r="J208" s="136">
        <v>13.447344261456067</v>
      </c>
      <c r="K208" s="136">
        <v>0</v>
      </c>
      <c r="L208" s="136">
        <v>0</v>
      </c>
      <c r="M208" s="136">
        <v>0</v>
      </c>
      <c r="N208" s="195">
        <v>13.447344261456067</v>
      </c>
      <c r="O208" s="136">
        <v>62.717743760791592</v>
      </c>
      <c r="P208" s="136">
        <v>22.454586416090354</v>
      </c>
      <c r="Q208" s="136">
        <v>47.491032652836466</v>
      </c>
      <c r="R208" s="136">
        <v>13.447344261456067</v>
      </c>
      <c r="S208" s="136">
        <v>0</v>
      </c>
      <c r="T208" s="136">
        <v>13.447344261456067</v>
      </c>
      <c r="U208" s="136">
        <v>0</v>
      </c>
      <c r="V208" s="136">
        <v>0</v>
      </c>
      <c r="W208" s="111"/>
      <c r="X208" s="351">
        <v>80.710830218357998</v>
      </c>
      <c r="Y208" s="352">
        <v>0</v>
      </c>
      <c r="Z208" s="352">
        <v>72.190524277372276</v>
      </c>
      <c r="AB208" s="363">
        <f t="shared" si="6"/>
        <v>65.324082328332352</v>
      </c>
      <c r="AC208" s="363">
        <f t="shared" si="7"/>
        <v>6.7236721307280334</v>
      </c>
    </row>
    <row r="209" spans="1:29" x14ac:dyDescent="0.2">
      <c r="A209" s="34">
        <v>2007</v>
      </c>
      <c r="B209" s="34">
        <v>1</v>
      </c>
      <c r="C209" s="136">
        <v>45.645661495421976</v>
      </c>
      <c r="D209" s="136">
        <v>56.176989552870303</v>
      </c>
      <c r="E209" s="136">
        <v>0.94497440745361416</v>
      </c>
      <c r="F209" s="136">
        <v>0</v>
      </c>
      <c r="G209" s="136">
        <v>27.56130846085675</v>
      </c>
      <c r="H209" s="136">
        <v>47.227487272749634</v>
      </c>
      <c r="I209" s="136">
        <v>0</v>
      </c>
      <c r="J209" s="136">
        <v>47.227487272749634</v>
      </c>
      <c r="K209" s="136">
        <v>0</v>
      </c>
      <c r="L209" s="136">
        <v>0</v>
      </c>
      <c r="M209" s="136">
        <v>47.227487272749634</v>
      </c>
      <c r="N209" s="195">
        <v>0</v>
      </c>
      <c r="O209" s="136">
        <v>55.445797060494229</v>
      </c>
      <c r="P209" s="136">
        <v>29.06647036581737</v>
      </c>
      <c r="Q209" s="136">
        <v>36.161250447396512</v>
      </c>
      <c r="R209" s="136">
        <v>20.961503372691645</v>
      </c>
      <c r="S209" s="136">
        <v>0</v>
      </c>
      <c r="T209" s="136">
        <v>20.961503372691645</v>
      </c>
      <c r="U209" s="136">
        <v>0</v>
      </c>
      <c r="V209" s="136">
        <v>0</v>
      </c>
      <c r="W209" s="111"/>
      <c r="X209" s="351">
        <v>80.190562705418202</v>
      </c>
      <c r="Y209" s="352">
        <v>0</v>
      </c>
      <c r="Z209" s="352">
        <v>69.393646841293304</v>
      </c>
      <c r="AB209" s="363">
        <f t="shared" si="6"/>
        <v>54.620883670765551</v>
      </c>
      <c r="AC209" s="363">
        <f t="shared" si="7"/>
        <v>30.337415767102851</v>
      </c>
    </row>
    <row r="210" spans="1:29" x14ac:dyDescent="0.2">
      <c r="A210" s="34">
        <v>2007</v>
      </c>
      <c r="B210" s="34">
        <v>2</v>
      </c>
      <c r="C210" s="136">
        <v>30.404747447438531</v>
      </c>
      <c r="D210" s="136">
        <v>101.42907415331815</v>
      </c>
      <c r="E210" s="136">
        <v>1.3437776442556852</v>
      </c>
      <c r="F210" s="136">
        <v>0</v>
      </c>
      <c r="G210" s="136">
        <v>12.296558280761289</v>
      </c>
      <c r="H210" s="136">
        <v>74.904926971428949</v>
      </c>
      <c r="I210" s="136">
        <v>0</v>
      </c>
      <c r="J210" s="136">
        <v>74.904926971428949</v>
      </c>
      <c r="K210" s="136">
        <v>0</v>
      </c>
      <c r="L210" s="136">
        <v>122.13241424417859</v>
      </c>
      <c r="M210" s="136">
        <v>0</v>
      </c>
      <c r="N210" s="195">
        <v>0</v>
      </c>
      <c r="O210" s="136">
        <v>21.083467052824886</v>
      </c>
      <c r="P210" s="136">
        <v>128.53959334037106</v>
      </c>
      <c r="Q210" s="136">
        <v>5.2448678997712932</v>
      </c>
      <c r="R210" s="136">
        <v>101.17091087148694</v>
      </c>
      <c r="S210" s="136">
        <v>0</v>
      </c>
      <c r="T210" s="136">
        <v>101.17091087148694</v>
      </c>
      <c r="U210" s="136">
        <v>0</v>
      </c>
      <c r="V210" s="136">
        <v>122.13241424417859</v>
      </c>
      <c r="W210" s="111"/>
      <c r="X210" s="351">
        <v>79.477761260280602</v>
      </c>
      <c r="Y210" s="352">
        <v>0</v>
      </c>
      <c r="Z210" s="352">
        <v>67.850741813943998</v>
      </c>
      <c r="AB210" s="363">
        <f t="shared" si="6"/>
        <v>38.025204471430257</v>
      </c>
      <c r="AC210" s="363">
        <f t="shared" si="7"/>
        <v>61.066207122089295</v>
      </c>
    </row>
    <row r="211" spans="1:29" x14ac:dyDescent="0.2">
      <c r="A211" s="34">
        <v>2007</v>
      </c>
      <c r="B211" s="34">
        <v>3</v>
      </c>
      <c r="C211" s="136">
        <v>62.904147733703908</v>
      </c>
      <c r="D211" s="136">
        <v>26.46355394708036</v>
      </c>
      <c r="E211" s="136">
        <v>1.5785828584911659</v>
      </c>
      <c r="F211" s="136">
        <v>0</v>
      </c>
      <c r="G211" s="136">
        <v>32.962634182591856</v>
      </c>
      <c r="H211" s="136">
        <v>11.518808974907422</v>
      </c>
      <c r="I211" s="136">
        <v>0</v>
      </c>
      <c r="J211" s="136">
        <v>11.518808974907422</v>
      </c>
      <c r="K211" s="136">
        <v>11.518808974907422</v>
      </c>
      <c r="L211" s="136">
        <v>0</v>
      </c>
      <c r="M211" s="136">
        <v>0</v>
      </c>
      <c r="N211" s="195">
        <v>0</v>
      </c>
      <c r="O211" s="136">
        <v>64.462878737671446</v>
      </c>
      <c r="P211" s="136">
        <v>26.46355394708036</v>
      </c>
      <c r="Q211" s="136">
        <v>34.780336660963869</v>
      </c>
      <c r="R211" s="136">
        <v>11.518808974907422</v>
      </c>
      <c r="S211" s="136">
        <v>0</v>
      </c>
      <c r="T211" s="136">
        <v>11.518808974907422</v>
      </c>
      <c r="U211" s="136">
        <v>11.518808974907422</v>
      </c>
      <c r="V211" s="136">
        <v>0</v>
      </c>
      <c r="W211" s="111"/>
      <c r="X211" s="351">
        <v>81.571236816769002</v>
      </c>
      <c r="Y211" s="352">
        <v>0</v>
      </c>
      <c r="Z211" s="352">
        <v>61.750781159880333</v>
      </c>
      <c r="AB211" s="363">
        <f t="shared" si="6"/>
        <v>46.654447590571223</v>
      </c>
      <c r="AC211" s="363">
        <f t="shared" si="7"/>
        <v>43.211867973168182</v>
      </c>
    </row>
    <row r="212" spans="1:29" x14ac:dyDescent="0.2">
      <c r="A212" s="34">
        <v>2007</v>
      </c>
      <c r="B212" s="34">
        <v>4</v>
      </c>
      <c r="C212" s="136">
        <v>101.96136613292563</v>
      </c>
      <c r="D212" s="136">
        <v>20.901731767216205</v>
      </c>
      <c r="E212" s="136">
        <v>12.326746823228802</v>
      </c>
      <c r="F212" s="136">
        <v>0.2610571564519315</v>
      </c>
      <c r="G212" s="136">
        <v>72.36829493942615</v>
      </c>
      <c r="H212" s="136">
        <v>8.0241978402758036</v>
      </c>
      <c r="I212" s="136">
        <v>0</v>
      </c>
      <c r="J212" s="136">
        <v>0</v>
      </c>
      <c r="K212" s="136">
        <v>0</v>
      </c>
      <c r="L212" s="136">
        <v>0</v>
      </c>
      <c r="M212" s="136">
        <v>0</v>
      </c>
      <c r="N212" s="195">
        <v>0</v>
      </c>
      <c r="O212" s="136">
        <v>98.292781190686057</v>
      </c>
      <c r="P212" s="136">
        <v>20.901731767216205</v>
      </c>
      <c r="Q212" s="136">
        <v>67.314235262717943</v>
      </c>
      <c r="R212" s="136">
        <v>8.0241978402758036</v>
      </c>
      <c r="S212" s="136">
        <v>0</v>
      </c>
      <c r="T212" s="136">
        <v>0</v>
      </c>
      <c r="U212" s="136">
        <v>0</v>
      </c>
      <c r="V212" s="136">
        <v>0</v>
      </c>
      <c r="W212" s="111"/>
      <c r="X212" s="351">
        <v>85.246251387268799</v>
      </c>
      <c r="Y212" s="352">
        <v>0</v>
      </c>
      <c r="Z212" s="352">
        <v>61.432552817674875</v>
      </c>
      <c r="AB212" s="363">
        <f t="shared" si="6"/>
        <v>82.432756933314778</v>
      </c>
      <c r="AC212" s="363">
        <f t="shared" si="7"/>
        <v>5.7594044874537111</v>
      </c>
    </row>
    <row r="213" spans="1:29" x14ac:dyDescent="0.2">
      <c r="A213" s="34">
        <v>2007</v>
      </c>
      <c r="B213" s="34">
        <v>5</v>
      </c>
      <c r="C213" s="136">
        <v>167.18600773431663</v>
      </c>
      <c r="D213" s="136">
        <v>1.245649417998286</v>
      </c>
      <c r="E213" s="136">
        <v>26.139941224921031</v>
      </c>
      <c r="F213" s="136">
        <v>1.5210688321885701</v>
      </c>
      <c r="G213" s="136">
        <v>156.8269450990806</v>
      </c>
      <c r="H213" s="136">
        <v>0</v>
      </c>
      <c r="I213" s="136">
        <v>0</v>
      </c>
      <c r="J213" s="136">
        <v>0</v>
      </c>
      <c r="K213" s="136">
        <v>0</v>
      </c>
      <c r="L213" s="136">
        <v>0</v>
      </c>
      <c r="M213" s="136">
        <v>0</v>
      </c>
      <c r="N213" s="195">
        <v>0</v>
      </c>
      <c r="O213" s="136">
        <v>159.46407370713706</v>
      </c>
      <c r="P213" s="136">
        <v>1.245649417998286</v>
      </c>
      <c r="Q213" s="136">
        <v>147.96192431834152</v>
      </c>
      <c r="R213" s="136">
        <v>0</v>
      </c>
      <c r="S213" s="136">
        <v>0</v>
      </c>
      <c r="T213" s="136">
        <v>0</v>
      </c>
      <c r="U213" s="136">
        <v>0</v>
      </c>
      <c r="V213" s="136">
        <v>0</v>
      </c>
      <c r="W213" s="111"/>
      <c r="X213" s="351">
        <v>89.221742828761293</v>
      </c>
      <c r="Y213" s="352">
        <v>89.221742828761293</v>
      </c>
      <c r="Z213" s="352">
        <v>63.839562793144992</v>
      </c>
      <c r="AB213" s="363">
        <f t="shared" si="6"/>
        <v>134.57368693362113</v>
      </c>
      <c r="AC213" s="363">
        <f t="shared" si="7"/>
        <v>0</v>
      </c>
    </row>
    <row r="214" spans="1:29" x14ac:dyDescent="0.2">
      <c r="A214" s="34">
        <v>2007</v>
      </c>
      <c r="B214" s="34">
        <v>6</v>
      </c>
      <c r="C214" s="136">
        <v>252.06000455953384</v>
      </c>
      <c r="D214" s="136">
        <v>0</v>
      </c>
      <c r="E214" s="136">
        <v>66.035729252859156</v>
      </c>
      <c r="F214" s="136">
        <v>14.888234803653056</v>
      </c>
      <c r="G214" s="136">
        <v>251.93425969293082</v>
      </c>
      <c r="H214" s="136">
        <v>0</v>
      </c>
      <c r="I214" s="136">
        <v>0</v>
      </c>
      <c r="J214" s="136">
        <v>0</v>
      </c>
      <c r="K214" s="136">
        <v>0</v>
      </c>
      <c r="L214" s="136">
        <v>0</v>
      </c>
      <c r="M214" s="136">
        <v>0</v>
      </c>
      <c r="N214" s="195">
        <v>0</v>
      </c>
      <c r="O214" s="136">
        <v>252.77691374055595</v>
      </c>
      <c r="P214" s="136">
        <v>0</v>
      </c>
      <c r="Q214" s="136">
        <v>252.65116887395305</v>
      </c>
      <c r="R214" s="136">
        <v>0</v>
      </c>
      <c r="S214" s="136">
        <v>0</v>
      </c>
      <c r="T214" s="136">
        <v>0</v>
      </c>
      <c r="U214" s="136">
        <v>0</v>
      </c>
      <c r="V214" s="136">
        <v>0</v>
      </c>
      <c r="W214" s="111"/>
      <c r="X214" s="351">
        <v>99.272823740482906</v>
      </c>
      <c r="Y214" s="352">
        <v>99.272823740482906</v>
      </c>
      <c r="Z214" s="352">
        <v>71.266359528107714</v>
      </c>
      <c r="AB214" s="363">
        <f t="shared" si="6"/>
        <v>209.62300614692523</v>
      </c>
      <c r="AC214" s="363">
        <f t="shared" si="7"/>
        <v>0</v>
      </c>
    </row>
    <row r="215" spans="1:29" x14ac:dyDescent="0.2">
      <c r="A215" s="34">
        <v>2007</v>
      </c>
      <c r="B215" s="34">
        <v>7</v>
      </c>
      <c r="C215" s="136">
        <v>317.68883259272025</v>
      </c>
      <c r="D215" s="136">
        <v>0</v>
      </c>
      <c r="E215" s="136">
        <v>94.022642298751677</v>
      </c>
      <c r="F215" s="136">
        <v>24.482073451334678</v>
      </c>
      <c r="G215" s="136">
        <v>317.68883259272047</v>
      </c>
      <c r="H215" s="136">
        <v>0</v>
      </c>
      <c r="I215" s="136">
        <v>0</v>
      </c>
      <c r="J215" s="136">
        <v>0</v>
      </c>
      <c r="K215" s="136">
        <v>0</v>
      </c>
      <c r="L215" s="136">
        <v>0</v>
      </c>
      <c r="M215" s="136">
        <v>0</v>
      </c>
      <c r="N215" s="195">
        <v>0</v>
      </c>
      <c r="O215" s="136">
        <v>307.41533338123122</v>
      </c>
      <c r="P215" s="136">
        <v>0</v>
      </c>
      <c r="Q215" s="136">
        <v>307.41533338123151</v>
      </c>
      <c r="R215" s="136">
        <v>0</v>
      </c>
      <c r="S215" s="136">
        <v>0</v>
      </c>
      <c r="T215" s="136">
        <v>0</v>
      </c>
      <c r="U215" s="136">
        <v>0</v>
      </c>
      <c r="V215" s="136">
        <v>0</v>
      </c>
      <c r="W215" s="111"/>
      <c r="X215" s="351">
        <v>104.50430193066001</v>
      </c>
      <c r="Y215" s="352">
        <v>104.50430193066001</v>
      </c>
      <c r="Z215" s="352">
        <v>72.87411303532032</v>
      </c>
      <c r="AB215" s="363">
        <f t="shared" si="6"/>
        <v>284.87441857612703</v>
      </c>
      <c r="AC215" s="363">
        <f t="shared" si="7"/>
        <v>0</v>
      </c>
    </row>
    <row r="216" spans="1:29" x14ac:dyDescent="0.2">
      <c r="A216" s="34">
        <v>2007</v>
      </c>
      <c r="B216" s="34">
        <v>8</v>
      </c>
      <c r="C216" s="136">
        <v>363.99549307537717</v>
      </c>
      <c r="D216" s="136">
        <v>0</v>
      </c>
      <c r="E216" s="136">
        <v>126.56465796731374</v>
      </c>
      <c r="F216" s="136">
        <v>38.968133022430116</v>
      </c>
      <c r="G216" s="136">
        <v>363.99549307537717</v>
      </c>
      <c r="H216" s="136">
        <v>0</v>
      </c>
      <c r="I216" s="136">
        <v>0</v>
      </c>
      <c r="J216" s="136">
        <v>0</v>
      </c>
      <c r="K216" s="136">
        <v>0</v>
      </c>
      <c r="L216" s="136">
        <v>0</v>
      </c>
      <c r="M216" s="136">
        <v>0</v>
      </c>
      <c r="N216" s="195">
        <v>0</v>
      </c>
      <c r="O216" s="136">
        <v>356.8452143778851</v>
      </c>
      <c r="P216" s="136">
        <v>0</v>
      </c>
      <c r="Q216" s="136">
        <v>356.84521437788516</v>
      </c>
      <c r="R216" s="136">
        <v>0</v>
      </c>
      <c r="S216" s="136">
        <v>0</v>
      </c>
      <c r="T216" s="136">
        <v>0</v>
      </c>
      <c r="U216" s="136">
        <v>0</v>
      </c>
      <c r="V216" s="136">
        <v>0</v>
      </c>
      <c r="W216" s="111"/>
      <c r="X216" s="351">
        <v>106.934602899699</v>
      </c>
      <c r="Y216" s="352">
        <v>106.934602899699</v>
      </c>
      <c r="Z216" s="352">
        <v>70.023223188433334</v>
      </c>
      <c r="AB216" s="363">
        <f t="shared" si="6"/>
        <v>340.84216283404874</v>
      </c>
      <c r="AC216" s="363">
        <f t="shared" si="7"/>
        <v>0</v>
      </c>
    </row>
    <row r="217" spans="1:29" x14ac:dyDescent="0.2">
      <c r="A217" s="34">
        <v>2007</v>
      </c>
      <c r="B217" s="34">
        <v>9</v>
      </c>
      <c r="C217" s="136">
        <v>282.71295608659966</v>
      </c>
      <c r="D217" s="136">
        <v>0</v>
      </c>
      <c r="E217" s="136">
        <v>75.56653620640104</v>
      </c>
      <c r="F217" s="136">
        <v>18.133110482940054</v>
      </c>
      <c r="G217" s="136">
        <v>282.71295608659972</v>
      </c>
      <c r="H217" s="136">
        <v>0</v>
      </c>
      <c r="I217" s="136">
        <v>0</v>
      </c>
      <c r="J217" s="136">
        <v>0</v>
      </c>
      <c r="K217" s="136">
        <v>0</v>
      </c>
      <c r="L217" s="136">
        <v>0</v>
      </c>
      <c r="M217" s="136">
        <v>0</v>
      </c>
      <c r="N217" s="195">
        <v>0</v>
      </c>
      <c r="O217" s="136">
        <v>302.41912358362555</v>
      </c>
      <c r="P217" s="136">
        <v>0</v>
      </c>
      <c r="Q217" s="136">
        <v>302.41912358362555</v>
      </c>
      <c r="R217" s="136">
        <v>0</v>
      </c>
      <c r="S217" s="136">
        <v>0</v>
      </c>
      <c r="T217" s="136">
        <v>0</v>
      </c>
      <c r="U217" s="136">
        <v>0</v>
      </c>
      <c r="V217" s="136">
        <v>0</v>
      </c>
      <c r="W217" s="111"/>
      <c r="X217" s="351">
        <v>101.483258456375</v>
      </c>
      <c r="Y217" s="352">
        <v>101.483258456375</v>
      </c>
      <c r="Z217" s="352">
        <v>72.6423328125517</v>
      </c>
      <c r="AB217" s="363">
        <f t="shared" si="6"/>
        <v>323.35422458098844</v>
      </c>
      <c r="AC217" s="363">
        <f t="shared" si="7"/>
        <v>0</v>
      </c>
    </row>
    <row r="218" spans="1:29" x14ac:dyDescent="0.2">
      <c r="A218" s="34">
        <v>2007</v>
      </c>
      <c r="B218" s="34">
        <v>10</v>
      </c>
      <c r="C218" s="136">
        <v>252.26314149058356</v>
      </c>
      <c r="D218" s="136">
        <v>0</v>
      </c>
      <c r="E218" s="136">
        <v>46.556437222466258</v>
      </c>
      <c r="F218" s="136">
        <v>4.7593818295072241</v>
      </c>
      <c r="G218" s="136">
        <v>251.98467347878153</v>
      </c>
      <c r="H218" s="136">
        <v>0</v>
      </c>
      <c r="I218" s="136">
        <v>0</v>
      </c>
      <c r="J218" s="136">
        <v>0</v>
      </c>
      <c r="K218" s="136">
        <v>0</v>
      </c>
      <c r="L218" s="136">
        <v>0</v>
      </c>
      <c r="M218" s="136">
        <v>0</v>
      </c>
      <c r="N218" s="195">
        <v>0</v>
      </c>
      <c r="O218" s="136">
        <v>248.59604390682949</v>
      </c>
      <c r="P218" s="136">
        <v>0</v>
      </c>
      <c r="Q218" s="136">
        <v>248.31757589502743</v>
      </c>
      <c r="R218" s="136">
        <v>0</v>
      </c>
      <c r="S218" s="136">
        <v>0</v>
      </c>
      <c r="T218" s="136">
        <v>0</v>
      </c>
      <c r="U218" s="136">
        <v>0</v>
      </c>
      <c r="V218" s="136">
        <v>0</v>
      </c>
      <c r="W218" s="111"/>
      <c r="X218" s="351">
        <v>94.852960632641199</v>
      </c>
      <c r="Y218" s="352">
        <v>0</v>
      </c>
      <c r="Z218" s="352">
        <v>73.76018075684631</v>
      </c>
      <c r="AB218" s="363">
        <f t="shared" si="6"/>
        <v>267.48804878859164</v>
      </c>
      <c r="AC218" s="363">
        <f t="shared" si="7"/>
        <v>0</v>
      </c>
    </row>
    <row r="219" spans="1:29" x14ac:dyDescent="0.2">
      <c r="A219" s="34">
        <v>2007</v>
      </c>
      <c r="B219" s="34">
        <v>11</v>
      </c>
      <c r="C219" s="136">
        <v>74.999636464394925</v>
      </c>
      <c r="D219" s="136">
        <v>22.370387759015589</v>
      </c>
      <c r="E219" s="136">
        <v>2.1404095083562527</v>
      </c>
      <c r="F219" s="136">
        <v>0</v>
      </c>
      <c r="G219" s="136">
        <v>45.052446981228314</v>
      </c>
      <c r="H219" s="136">
        <v>6.9347782835497256</v>
      </c>
      <c r="I219" s="136">
        <v>0</v>
      </c>
      <c r="J219" s="136">
        <v>0</v>
      </c>
      <c r="K219" s="136">
        <v>0</v>
      </c>
      <c r="L219" s="136">
        <v>0</v>
      </c>
      <c r="M219" s="136">
        <v>0</v>
      </c>
      <c r="N219" s="195">
        <v>0</v>
      </c>
      <c r="O219" s="136">
        <v>87.50248877340529</v>
      </c>
      <c r="P219" s="136">
        <v>22.370387759015589</v>
      </c>
      <c r="Q219" s="136">
        <v>57.837488622951312</v>
      </c>
      <c r="R219" s="136">
        <v>6.9347782835497256</v>
      </c>
      <c r="S219" s="136">
        <v>0</v>
      </c>
      <c r="T219" s="136">
        <v>0</v>
      </c>
      <c r="U219" s="136">
        <v>0</v>
      </c>
      <c r="V219" s="136">
        <v>0</v>
      </c>
      <c r="W219" s="111"/>
      <c r="X219" s="351">
        <v>83.334053286301398</v>
      </c>
      <c r="Y219" s="352">
        <v>0</v>
      </c>
      <c r="Z219" s="352">
        <v>74.946163480975912</v>
      </c>
      <c r="AB219" s="363">
        <f t="shared" si="6"/>
        <v>163.63138897748925</v>
      </c>
      <c r="AC219" s="363">
        <f t="shared" si="7"/>
        <v>0</v>
      </c>
    </row>
    <row r="220" spans="1:29" x14ac:dyDescent="0.2">
      <c r="A220" s="34">
        <v>2007</v>
      </c>
      <c r="B220" s="34">
        <v>12</v>
      </c>
      <c r="C220" s="136">
        <v>77.072727963203803</v>
      </c>
      <c r="D220" s="136">
        <v>28.41457145531454</v>
      </c>
      <c r="E220" s="136">
        <v>2.7171069698141186</v>
      </c>
      <c r="F220" s="136">
        <v>0</v>
      </c>
      <c r="G220" s="136">
        <v>53.613207978521331</v>
      </c>
      <c r="H220" s="136">
        <v>15.362368400100394</v>
      </c>
      <c r="I220" s="136">
        <v>0</v>
      </c>
      <c r="J220" s="136">
        <v>15.362368400100394</v>
      </c>
      <c r="K220" s="136">
        <v>0</v>
      </c>
      <c r="L220" s="136">
        <v>0</v>
      </c>
      <c r="M220" s="136">
        <v>0</v>
      </c>
      <c r="N220" s="195">
        <v>15.362368400100394</v>
      </c>
      <c r="O220" s="136">
        <v>73.851029946947065</v>
      </c>
      <c r="P220" s="136">
        <v>28.41457145531454</v>
      </c>
      <c r="Q220" s="136">
        <v>50.599164708550262</v>
      </c>
      <c r="R220" s="136">
        <v>15.362368400100394</v>
      </c>
      <c r="S220" s="136">
        <v>0</v>
      </c>
      <c r="T220" s="136">
        <v>15.362368400100394</v>
      </c>
      <c r="U220" s="136">
        <v>0</v>
      </c>
      <c r="V220" s="136">
        <v>0</v>
      </c>
      <c r="W220" s="111"/>
      <c r="X220" s="351">
        <v>83.350228096731399</v>
      </c>
      <c r="Y220" s="352">
        <v>0</v>
      </c>
      <c r="Z220" s="352">
        <v>82.215105032093575</v>
      </c>
      <c r="AB220" s="363">
        <f t="shared" si="6"/>
        <v>76.036182213799364</v>
      </c>
      <c r="AC220" s="363">
        <f t="shared" si="7"/>
        <v>7.6811842000501969</v>
      </c>
    </row>
    <row r="221" spans="1:29" x14ac:dyDescent="0.2">
      <c r="A221" s="34">
        <v>2008</v>
      </c>
      <c r="B221" s="34">
        <v>1</v>
      </c>
      <c r="C221" s="136">
        <v>29.213367712153897</v>
      </c>
      <c r="D221" s="136">
        <v>83.4996824841039</v>
      </c>
      <c r="E221" s="136">
        <v>0</v>
      </c>
      <c r="F221" s="136">
        <v>0</v>
      </c>
      <c r="G221" s="136">
        <v>4.9411022425757238</v>
      </c>
      <c r="H221" s="136">
        <v>64.955083488008739</v>
      </c>
      <c r="I221" s="136">
        <v>0</v>
      </c>
      <c r="J221" s="136">
        <v>64.955083488008739</v>
      </c>
      <c r="K221" s="136">
        <v>0</v>
      </c>
      <c r="L221" s="136">
        <v>0</v>
      </c>
      <c r="M221" s="136">
        <v>64.955083488008739</v>
      </c>
      <c r="N221" s="195">
        <v>0</v>
      </c>
      <c r="O221" s="136">
        <v>36.126174053552198</v>
      </c>
      <c r="P221" s="136">
        <v>78.701324531714718</v>
      </c>
      <c r="Q221" s="136">
        <v>14.990971045576188</v>
      </c>
      <c r="R221" s="136">
        <v>63.640910816440247</v>
      </c>
      <c r="S221" s="136">
        <v>0</v>
      </c>
      <c r="T221" s="136">
        <v>63.640910816440247</v>
      </c>
      <c r="U221" s="136">
        <v>0</v>
      </c>
      <c r="V221" s="136">
        <v>0</v>
      </c>
      <c r="W221" s="111"/>
      <c r="X221" s="351">
        <v>77.722140353411703</v>
      </c>
      <c r="Y221" s="352">
        <v>0</v>
      </c>
      <c r="Z221" s="352">
        <v>73.874073441109161</v>
      </c>
      <c r="AB221" s="363">
        <f t="shared" si="6"/>
        <v>53.14304783767885</v>
      </c>
      <c r="AC221" s="363">
        <f t="shared" si="7"/>
        <v>40.158725944054567</v>
      </c>
    </row>
    <row r="222" spans="1:29" x14ac:dyDescent="0.2">
      <c r="A222" s="34">
        <v>2008</v>
      </c>
      <c r="B222" s="34">
        <v>2</v>
      </c>
      <c r="C222" s="136">
        <v>59.290055405678828</v>
      </c>
      <c r="D222" s="136">
        <v>34.980951950676008</v>
      </c>
      <c r="E222" s="136">
        <v>4.8236071349573377</v>
      </c>
      <c r="F222" s="136">
        <v>0</v>
      </c>
      <c r="G222" s="136">
        <v>36.512560927744971</v>
      </c>
      <c r="H222" s="136">
        <v>21.532230758586849</v>
      </c>
      <c r="I222" s="136">
        <v>0</v>
      </c>
      <c r="J222" s="136">
        <v>21.532230758586849</v>
      </c>
      <c r="K222" s="136">
        <v>0</v>
      </c>
      <c r="L222" s="136">
        <v>21.532230758586849</v>
      </c>
      <c r="M222" s="136">
        <v>0</v>
      </c>
      <c r="N222" s="195">
        <v>0</v>
      </c>
      <c r="O222" s="136">
        <v>62.724246691326655</v>
      </c>
      <c r="P222" s="136">
        <v>19.075749478073774</v>
      </c>
      <c r="Q222" s="136">
        <v>36.512560927744971</v>
      </c>
      <c r="R222" s="136">
        <v>5.3619709971681644</v>
      </c>
      <c r="S222" s="136">
        <v>0</v>
      </c>
      <c r="T222" s="136">
        <v>5.3619709971681644</v>
      </c>
      <c r="U222" s="136">
        <v>0</v>
      </c>
      <c r="V222" s="136">
        <v>5.3619709971681644</v>
      </c>
      <c r="W222" s="111"/>
      <c r="X222" s="351">
        <v>82.257241253491799</v>
      </c>
      <c r="Y222" s="352">
        <v>0</v>
      </c>
      <c r="Z222" s="352">
        <v>72.832183972137358</v>
      </c>
      <c r="AB222" s="363">
        <f t="shared" si="6"/>
        <v>44.251711558916362</v>
      </c>
      <c r="AC222" s="363">
        <f t="shared" si="7"/>
        <v>43.243657123297794</v>
      </c>
    </row>
    <row r="223" spans="1:29" x14ac:dyDescent="0.2">
      <c r="A223" s="34">
        <v>2008</v>
      </c>
      <c r="B223" s="34">
        <v>3</v>
      </c>
      <c r="C223" s="136">
        <v>65.686542145850154</v>
      </c>
      <c r="D223" s="136">
        <v>23.336733771493623</v>
      </c>
      <c r="E223" s="136">
        <v>4.2835659467284222</v>
      </c>
      <c r="F223" s="136">
        <v>0.3650281290195399</v>
      </c>
      <c r="G223" s="136">
        <v>37.929735849746635</v>
      </c>
      <c r="H223" s="136">
        <v>9.3071686408492269</v>
      </c>
      <c r="I223" s="136">
        <v>0</v>
      </c>
      <c r="J223" s="136">
        <v>9.3071686408492269</v>
      </c>
      <c r="K223" s="136">
        <v>9.3071686408492269</v>
      </c>
      <c r="L223" s="136">
        <v>0</v>
      </c>
      <c r="M223" s="136">
        <v>0</v>
      </c>
      <c r="N223" s="195">
        <v>0</v>
      </c>
      <c r="O223" s="136">
        <v>56.93537592757194</v>
      </c>
      <c r="P223" s="136">
        <v>43.841788686646638</v>
      </c>
      <c r="Q223" s="136">
        <v>33.954613676125987</v>
      </c>
      <c r="R223" s="136">
        <v>26.791601073836411</v>
      </c>
      <c r="S223" s="136">
        <v>0</v>
      </c>
      <c r="T223" s="136">
        <v>26.791601073836411</v>
      </c>
      <c r="U223" s="136">
        <v>26.791601073836411</v>
      </c>
      <c r="V223" s="136">
        <v>0</v>
      </c>
      <c r="W223" s="111"/>
      <c r="X223" s="351">
        <v>82.001132051588201</v>
      </c>
      <c r="Y223" s="352">
        <v>0</v>
      </c>
      <c r="Z223" s="352">
        <v>70.730458240243948</v>
      </c>
      <c r="AB223" s="363">
        <f t="shared" si="6"/>
        <v>62.488298775764491</v>
      </c>
      <c r="AC223" s="363">
        <f t="shared" si="7"/>
        <v>15.419699699718038</v>
      </c>
    </row>
    <row r="224" spans="1:29" x14ac:dyDescent="0.2">
      <c r="A224" s="34">
        <v>2008</v>
      </c>
      <c r="B224" s="34">
        <v>4</v>
      </c>
      <c r="C224" s="136">
        <v>109.06085505519766</v>
      </c>
      <c r="D224" s="136">
        <v>14.404519933202248</v>
      </c>
      <c r="E224" s="136">
        <v>9.3062444625562559</v>
      </c>
      <c r="F224" s="136">
        <v>4.5062509298343656E-3</v>
      </c>
      <c r="G224" s="136">
        <v>88.428072828065538</v>
      </c>
      <c r="H224" s="136">
        <v>7.2735524490451695</v>
      </c>
      <c r="I224" s="136">
        <v>0</v>
      </c>
      <c r="J224" s="136">
        <v>0</v>
      </c>
      <c r="K224" s="136">
        <v>0</v>
      </c>
      <c r="L224" s="136">
        <v>0</v>
      </c>
      <c r="M224" s="136">
        <v>0</v>
      </c>
      <c r="N224" s="195">
        <v>0</v>
      </c>
      <c r="O224" s="136">
        <v>111.14006652165149</v>
      </c>
      <c r="P224" s="136">
        <v>14.603025443040657</v>
      </c>
      <c r="Q224" s="136">
        <v>86.927693377239407</v>
      </c>
      <c r="R224" s="136">
        <v>7.2735524490451695</v>
      </c>
      <c r="S224" s="136">
        <v>0</v>
      </c>
      <c r="T224" s="136">
        <v>0</v>
      </c>
      <c r="U224" s="136">
        <v>0</v>
      </c>
      <c r="V224" s="136">
        <v>0</v>
      </c>
      <c r="W224" s="111"/>
      <c r="X224" s="351">
        <v>85.430488530130901</v>
      </c>
      <c r="Y224" s="352">
        <v>0</v>
      </c>
      <c r="Z224" s="352">
        <v>68.574366751388609</v>
      </c>
      <c r="AB224" s="363">
        <f t="shared" si="6"/>
        <v>87.373698600523909</v>
      </c>
      <c r="AC224" s="363">
        <f t="shared" si="7"/>
        <v>4.6535843204246135</v>
      </c>
    </row>
    <row r="225" spans="1:29" x14ac:dyDescent="0.2">
      <c r="A225" s="34">
        <v>2008</v>
      </c>
      <c r="B225" s="34">
        <v>5</v>
      </c>
      <c r="C225" s="136">
        <v>237.1304063366201</v>
      </c>
      <c r="D225" s="136">
        <v>0.21746423078301488</v>
      </c>
      <c r="E225" s="136">
        <v>62.000763759539396</v>
      </c>
      <c r="F225" s="136">
        <v>14.550953982000806</v>
      </c>
      <c r="G225" s="136">
        <v>230.34985621756516</v>
      </c>
      <c r="H225" s="136">
        <v>0</v>
      </c>
      <c r="I225" s="136">
        <v>0</v>
      </c>
      <c r="J225" s="136">
        <v>0</v>
      </c>
      <c r="K225" s="136">
        <v>0</v>
      </c>
      <c r="L225" s="136">
        <v>0</v>
      </c>
      <c r="M225" s="136">
        <v>0</v>
      </c>
      <c r="N225" s="195">
        <v>0</v>
      </c>
      <c r="O225" s="136">
        <v>216.40455680076681</v>
      </c>
      <c r="P225" s="136">
        <v>0.21746423078301488</v>
      </c>
      <c r="Q225" s="136">
        <v>208.23483829938158</v>
      </c>
      <c r="R225" s="136">
        <v>0</v>
      </c>
      <c r="S225" s="136">
        <v>0</v>
      </c>
      <c r="T225" s="136">
        <v>0</v>
      </c>
      <c r="U225" s="136">
        <v>0</v>
      </c>
      <c r="V225" s="136">
        <v>0</v>
      </c>
      <c r="W225" s="111"/>
      <c r="X225" s="351">
        <v>98.370784348673794</v>
      </c>
      <c r="Y225" s="352">
        <v>98.370784348673794</v>
      </c>
      <c r="Z225" s="352">
        <v>70.839490513832345</v>
      </c>
      <c r="AB225" s="363">
        <f t="shared" si="6"/>
        <v>173.09563069590888</v>
      </c>
      <c r="AC225" s="363">
        <f t="shared" si="7"/>
        <v>0</v>
      </c>
    </row>
    <row r="226" spans="1:29" x14ac:dyDescent="0.2">
      <c r="A226" s="35">
        <v>2008</v>
      </c>
      <c r="B226" s="35">
        <v>6</v>
      </c>
      <c r="C226" s="136">
        <v>279.15273616670316</v>
      </c>
      <c r="D226" s="136">
        <v>0</v>
      </c>
      <c r="E226" s="136">
        <v>72.065536567527133</v>
      </c>
      <c r="F226" s="136">
        <v>14.910363152864136</v>
      </c>
      <c r="G226" s="136">
        <v>279.15273616670328</v>
      </c>
      <c r="H226" s="136">
        <v>0</v>
      </c>
      <c r="I226" s="136">
        <v>0</v>
      </c>
      <c r="J226" s="136">
        <v>0</v>
      </c>
      <c r="K226" s="136">
        <v>0</v>
      </c>
      <c r="L226" s="136">
        <v>0</v>
      </c>
      <c r="M226" s="136">
        <v>0</v>
      </c>
      <c r="N226" s="195">
        <v>0</v>
      </c>
      <c r="O226" s="136">
        <v>285.28102425075247</v>
      </c>
      <c r="P226" s="136">
        <v>0</v>
      </c>
      <c r="Q226" s="136">
        <v>285.28102425075264</v>
      </c>
      <c r="R226" s="136">
        <v>0</v>
      </c>
      <c r="S226" s="136">
        <v>0</v>
      </c>
      <c r="T226" s="136">
        <v>0</v>
      </c>
      <c r="U226" s="136">
        <v>0</v>
      </c>
      <c r="V226" s="136">
        <v>0</v>
      </c>
      <c r="W226" s="111"/>
      <c r="X226" s="351">
        <v>104.1287225266</v>
      </c>
      <c r="Y226" s="352">
        <v>104.1287225266</v>
      </c>
      <c r="Z226" s="352">
        <v>76.417967403029309</v>
      </c>
      <c r="AB226" s="363">
        <f t="shared" si="6"/>
        <v>258.14157125166162</v>
      </c>
      <c r="AC226" s="363">
        <f t="shared" si="7"/>
        <v>0</v>
      </c>
    </row>
    <row r="227" spans="1:29" x14ac:dyDescent="0.2">
      <c r="A227" s="34">
        <v>2008</v>
      </c>
      <c r="B227" s="34">
        <v>7</v>
      </c>
      <c r="C227" s="136">
        <v>286.59632428968291</v>
      </c>
      <c r="D227" s="136">
        <v>0</v>
      </c>
      <c r="E227" s="136">
        <v>77.363249756694714</v>
      </c>
      <c r="F227" s="136">
        <v>17.059734228365976</v>
      </c>
      <c r="G227" s="136">
        <v>286.59632428968285</v>
      </c>
      <c r="H227" s="136">
        <v>0</v>
      </c>
      <c r="I227" s="136">
        <v>0</v>
      </c>
      <c r="J227" s="136">
        <v>0</v>
      </c>
      <c r="K227" s="136">
        <v>0</v>
      </c>
      <c r="L227" s="136">
        <v>0</v>
      </c>
      <c r="M227" s="136">
        <v>0</v>
      </c>
      <c r="N227" s="195">
        <v>0</v>
      </c>
      <c r="O227" s="136">
        <v>277.50678224326367</v>
      </c>
      <c r="P227" s="136">
        <v>0</v>
      </c>
      <c r="Q227" s="136">
        <v>277.50678224326361</v>
      </c>
      <c r="R227" s="136">
        <v>0</v>
      </c>
      <c r="S227" s="136">
        <v>0</v>
      </c>
      <c r="T227" s="136">
        <v>0</v>
      </c>
      <c r="U227" s="136">
        <v>0</v>
      </c>
      <c r="V227" s="136">
        <v>0</v>
      </c>
      <c r="W227" s="111"/>
      <c r="X227" s="351">
        <v>103.069598676742</v>
      </c>
      <c r="Y227" s="352">
        <v>103.069598676742</v>
      </c>
      <c r="Z227" s="352">
        <v>76.055161005348182</v>
      </c>
      <c r="AB227" s="363">
        <f t="shared" si="6"/>
        <v>282.87453022819307</v>
      </c>
      <c r="AC227" s="363">
        <f t="shared" si="7"/>
        <v>0</v>
      </c>
    </row>
    <row r="228" spans="1:29" x14ac:dyDescent="0.2">
      <c r="A228" s="34">
        <v>2008</v>
      </c>
      <c r="B228" s="34">
        <v>8</v>
      </c>
      <c r="C228" s="136">
        <v>325.17191015162445</v>
      </c>
      <c r="D228" s="136">
        <v>0</v>
      </c>
      <c r="E228" s="136">
        <v>92.77579590061697</v>
      </c>
      <c r="F228" s="136">
        <v>22.204455885192274</v>
      </c>
      <c r="G228" s="136">
        <v>325.17191015162439</v>
      </c>
      <c r="H228" s="136">
        <v>0</v>
      </c>
      <c r="I228" s="136">
        <v>0</v>
      </c>
      <c r="J228" s="136">
        <v>0</v>
      </c>
      <c r="K228" s="136">
        <v>0</v>
      </c>
      <c r="L228" s="136">
        <v>0</v>
      </c>
      <c r="M228" s="136">
        <v>0</v>
      </c>
      <c r="N228" s="195">
        <v>0</v>
      </c>
      <c r="O228" s="136">
        <v>320.57276960580305</v>
      </c>
      <c r="P228" s="136">
        <v>0</v>
      </c>
      <c r="Q228" s="136">
        <v>320.57276960580299</v>
      </c>
      <c r="R228" s="136">
        <v>0</v>
      </c>
      <c r="S228" s="136">
        <v>0</v>
      </c>
      <c r="T228" s="136">
        <v>0</v>
      </c>
      <c r="U228" s="136">
        <v>0</v>
      </c>
      <c r="V228" s="136">
        <v>0</v>
      </c>
      <c r="W228" s="111"/>
      <c r="X228" s="351">
        <v>105.582952321498</v>
      </c>
      <c r="Y228" s="352">
        <v>105.582952321498</v>
      </c>
      <c r="Z228" s="352">
        <v>77.022697371206917</v>
      </c>
      <c r="AB228" s="363">
        <f t="shared" si="6"/>
        <v>305.88411722065371</v>
      </c>
      <c r="AC228" s="363">
        <f t="shared" si="7"/>
        <v>0</v>
      </c>
    </row>
    <row r="229" spans="1:29" x14ac:dyDescent="0.2">
      <c r="A229" s="34">
        <v>2008</v>
      </c>
      <c r="B229" s="34">
        <v>9</v>
      </c>
      <c r="C229" s="136">
        <v>294.55016644585379</v>
      </c>
      <c r="D229" s="136">
        <v>0</v>
      </c>
      <c r="E229" s="136">
        <v>78.552024677325633</v>
      </c>
      <c r="F229" s="136">
        <v>14.046621150371164</v>
      </c>
      <c r="G229" s="136">
        <v>294.55016644585373</v>
      </c>
      <c r="H229" s="136">
        <v>0</v>
      </c>
      <c r="I229" s="136">
        <v>0</v>
      </c>
      <c r="J229" s="136">
        <v>0</v>
      </c>
      <c r="K229" s="136">
        <v>0</v>
      </c>
      <c r="L229" s="136">
        <v>0</v>
      </c>
      <c r="M229" s="136">
        <v>0</v>
      </c>
      <c r="N229" s="195">
        <v>0</v>
      </c>
      <c r="O229" s="136">
        <v>318.90589510911758</v>
      </c>
      <c r="P229" s="136">
        <v>0</v>
      </c>
      <c r="Q229" s="136">
        <v>318.90589510911764</v>
      </c>
      <c r="R229" s="136">
        <v>0</v>
      </c>
      <c r="S229" s="136">
        <v>0</v>
      </c>
      <c r="T229" s="136">
        <v>0</v>
      </c>
      <c r="U229" s="136">
        <v>0</v>
      </c>
      <c r="V229" s="136">
        <v>0</v>
      </c>
      <c r="W229" s="111"/>
      <c r="X229" s="351">
        <v>102.12222855794801</v>
      </c>
      <c r="Y229" s="352">
        <v>102.12222855794801</v>
      </c>
      <c r="Z229" s="352">
        <v>78.043841515359972</v>
      </c>
      <c r="AB229" s="363">
        <f t="shared" si="6"/>
        <v>309.86103829873912</v>
      </c>
      <c r="AC229" s="363">
        <f t="shared" si="7"/>
        <v>0</v>
      </c>
    </row>
    <row r="230" spans="1:29" x14ac:dyDescent="0.2">
      <c r="A230" s="34">
        <v>2008</v>
      </c>
      <c r="B230" s="34">
        <v>10</v>
      </c>
      <c r="C230" s="136">
        <v>173.3138637202282</v>
      </c>
      <c r="D230" s="136">
        <v>14.741399401147934</v>
      </c>
      <c r="E230" s="136">
        <v>23.972414050855182</v>
      </c>
      <c r="F230" s="136">
        <v>0.98675129763580272</v>
      </c>
      <c r="G230" s="136">
        <v>167.9817362065703</v>
      </c>
      <c r="H230" s="136">
        <v>10.372549471978687</v>
      </c>
      <c r="I230" s="136">
        <v>0</v>
      </c>
      <c r="J230" s="136">
        <v>0</v>
      </c>
      <c r="K230" s="136">
        <v>0</v>
      </c>
      <c r="L230" s="136">
        <v>0</v>
      </c>
      <c r="M230" s="136">
        <v>0</v>
      </c>
      <c r="N230" s="195">
        <v>0</v>
      </c>
      <c r="O230" s="136">
        <v>182.06087900820035</v>
      </c>
      <c r="P230" s="136">
        <v>5.4562840533098482</v>
      </c>
      <c r="Q230" s="136">
        <v>178.77692159412811</v>
      </c>
      <c r="R230" s="136">
        <v>5.3808136215782199</v>
      </c>
      <c r="S230" s="136">
        <v>0</v>
      </c>
      <c r="T230" s="136">
        <v>0</v>
      </c>
      <c r="U230" s="136">
        <v>0</v>
      </c>
      <c r="V230" s="136">
        <v>0</v>
      </c>
      <c r="W230" s="111"/>
      <c r="X230" s="351">
        <v>89.883776258283405</v>
      </c>
      <c r="Y230" s="352">
        <v>0</v>
      </c>
      <c r="Z230" s="352">
        <v>75.202892222982797</v>
      </c>
      <c r="AB230" s="363">
        <f t="shared" si="6"/>
        <v>233.93201508304099</v>
      </c>
      <c r="AC230" s="363">
        <f t="shared" si="7"/>
        <v>0</v>
      </c>
    </row>
    <row r="231" spans="1:29" x14ac:dyDescent="0.2">
      <c r="A231" s="34">
        <v>2008</v>
      </c>
      <c r="B231" s="34">
        <v>11</v>
      </c>
      <c r="C231" s="136">
        <v>54.144529694587938</v>
      </c>
      <c r="D231" s="136">
        <v>68.177479646345873</v>
      </c>
      <c r="E231" s="136">
        <v>4.1311380639447597</v>
      </c>
      <c r="F231" s="136">
        <v>4.7000961086776982E-2</v>
      </c>
      <c r="G231" s="136">
        <v>32.109427987569177</v>
      </c>
      <c r="H231" s="136">
        <v>39.77571798904831</v>
      </c>
      <c r="I231" s="136">
        <v>0</v>
      </c>
      <c r="J231" s="136">
        <v>0</v>
      </c>
      <c r="K231" s="136">
        <v>0</v>
      </c>
      <c r="L231" s="136">
        <v>0</v>
      </c>
      <c r="M231" s="136">
        <v>0</v>
      </c>
      <c r="N231" s="195">
        <v>0</v>
      </c>
      <c r="O231" s="136">
        <v>53.240502772726046</v>
      </c>
      <c r="P231" s="136">
        <v>74.937059717035353</v>
      </c>
      <c r="Q231" s="136">
        <v>31.796930293040063</v>
      </c>
      <c r="R231" s="136">
        <v>44.767453839448777</v>
      </c>
      <c r="S231" s="136">
        <v>0</v>
      </c>
      <c r="T231" s="136">
        <v>0</v>
      </c>
      <c r="U231" s="136">
        <v>0</v>
      </c>
      <c r="V231" s="136">
        <v>0</v>
      </c>
      <c r="W231" s="111"/>
      <c r="X231" s="351">
        <v>80.190517978373094</v>
      </c>
      <c r="Y231" s="352">
        <v>0</v>
      </c>
      <c r="Z231" s="352">
        <v>74.778725646610809</v>
      </c>
      <c r="AB231" s="363">
        <f t="shared" si="6"/>
        <v>113.72919670740806</v>
      </c>
      <c r="AC231" s="363">
        <f t="shared" si="7"/>
        <v>0</v>
      </c>
    </row>
    <row r="232" spans="1:29" x14ac:dyDescent="0.2">
      <c r="A232" s="34">
        <v>2008</v>
      </c>
      <c r="B232" s="34">
        <v>12</v>
      </c>
      <c r="C232" s="136">
        <v>37.599492318092651</v>
      </c>
      <c r="D232" s="136">
        <v>43.593529660307354</v>
      </c>
      <c r="E232" s="136">
        <v>0.21182091148425464</v>
      </c>
      <c r="F232" s="136">
        <v>0</v>
      </c>
      <c r="G232" s="136">
        <v>13.30554820038877</v>
      </c>
      <c r="H232" s="136">
        <v>24.936141800182597</v>
      </c>
      <c r="I232" s="136">
        <v>0</v>
      </c>
      <c r="J232" s="136">
        <v>24.936141800182597</v>
      </c>
      <c r="K232" s="136">
        <v>0</v>
      </c>
      <c r="L232" s="136">
        <v>0</v>
      </c>
      <c r="M232" s="136">
        <v>0</v>
      </c>
      <c r="N232" s="195">
        <v>24.936141800182597</v>
      </c>
      <c r="O232" s="136">
        <v>36.448562002199012</v>
      </c>
      <c r="P232" s="136">
        <v>43.078696701188541</v>
      </c>
      <c r="Q232" s="136">
        <v>13.618045894917884</v>
      </c>
      <c r="R232" s="136">
        <v>24.936141800182597</v>
      </c>
      <c r="S232" s="136">
        <v>0</v>
      </c>
      <c r="T232" s="136">
        <v>24.936141800182597</v>
      </c>
      <c r="U232" s="136">
        <v>0</v>
      </c>
      <c r="V232" s="136">
        <v>0</v>
      </c>
      <c r="W232" s="111"/>
      <c r="X232" s="351">
        <v>78.7705303569969</v>
      </c>
      <c r="Y232" s="352">
        <v>0</v>
      </c>
      <c r="Z232" s="352">
        <v>74.698899512445919</v>
      </c>
      <c r="AB232" s="363">
        <f t="shared" si="6"/>
        <v>45.872011006340294</v>
      </c>
      <c r="AC232" s="363">
        <f t="shared" si="7"/>
        <v>12.468070900091298</v>
      </c>
    </row>
    <row r="233" spans="1:29" x14ac:dyDescent="0.2">
      <c r="A233" s="34">
        <v>2009</v>
      </c>
      <c r="B233" s="34">
        <v>1</v>
      </c>
      <c r="C233" s="136">
        <v>22.665730684856467</v>
      </c>
      <c r="D233" s="136">
        <v>138.50980946815324</v>
      </c>
      <c r="E233" s="136">
        <v>5.8372604308144581E-2</v>
      </c>
      <c r="F233" s="136">
        <v>0</v>
      </c>
      <c r="G233" s="136">
        <v>0.60619424938691679</v>
      </c>
      <c r="H233" s="136">
        <v>108.69056919036775</v>
      </c>
      <c r="I233" s="136">
        <v>0</v>
      </c>
      <c r="J233" s="136">
        <v>108.69056919036775</v>
      </c>
      <c r="K233" s="136">
        <v>0</v>
      </c>
      <c r="L233" s="136">
        <v>0</v>
      </c>
      <c r="M233" s="136">
        <v>108.69056919036775</v>
      </c>
      <c r="N233" s="195">
        <v>0</v>
      </c>
      <c r="O233" s="136">
        <v>24.483176423718522</v>
      </c>
      <c r="P233" s="136">
        <v>125.58110212551965</v>
      </c>
      <c r="Q233" s="136">
        <v>0.58542164008451891</v>
      </c>
      <c r="R233" s="136">
        <v>93.459403971659796</v>
      </c>
      <c r="S233" s="136">
        <v>0</v>
      </c>
      <c r="T233" s="136">
        <v>93.459403971659796</v>
      </c>
      <c r="U233" s="136">
        <v>0</v>
      </c>
      <c r="V233" s="136">
        <v>0</v>
      </c>
      <c r="W233" s="111"/>
      <c r="X233" s="351">
        <v>78.647497835645794</v>
      </c>
      <c r="Y233" s="352">
        <v>0</v>
      </c>
      <c r="Z233" s="352">
        <v>68.778501376151908</v>
      </c>
      <c r="AB233" s="363">
        <f t="shared" si="6"/>
        <v>30.132611501474557</v>
      </c>
      <c r="AC233" s="363">
        <f t="shared" si="7"/>
        <v>66.813355495275175</v>
      </c>
    </row>
    <row r="234" spans="1:29" x14ac:dyDescent="0.2">
      <c r="A234" s="34">
        <v>2009</v>
      </c>
      <c r="B234" s="34">
        <v>2</v>
      </c>
      <c r="C234" s="136">
        <v>19.407634307921253</v>
      </c>
      <c r="D234" s="136">
        <v>107.60688768321428</v>
      </c>
      <c r="E234" s="136">
        <v>0.19169765359873026</v>
      </c>
      <c r="F234" s="136">
        <v>0</v>
      </c>
      <c r="G234" s="136">
        <v>1.0239911669950317</v>
      </c>
      <c r="H234" s="136">
        <v>80.101402840749898</v>
      </c>
      <c r="I234" s="136">
        <v>0</v>
      </c>
      <c r="J234" s="136">
        <v>80.101402840749898</v>
      </c>
      <c r="K234" s="136">
        <v>0</v>
      </c>
      <c r="L234" s="136">
        <v>188.79197203111767</v>
      </c>
      <c r="M234" s="136">
        <v>0</v>
      </c>
      <c r="N234" s="195">
        <v>0</v>
      </c>
      <c r="O234" s="136">
        <v>18.140086514143775</v>
      </c>
      <c r="P234" s="136">
        <v>120.20204050590399</v>
      </c>
      <c r="Q234" s="136">
        <v>1.0447637762974296</v>
      </c>
      <c r="R234" s="136">
        <v>95.332568059457856</v>
      </c>
      <c r="S234" s="136">
        <v>0</v>
      </c>
      <c r="T234" s="136">
        <v>95.332568059457856</v>
      </c>
      <c r="U234" s="136">
        <v>0</v>
      </c>
      <c r="V234" s="136">
        <v>188.79197203111767</v>
      </c>
      <c r="W234" s="111"/>
      <c r="X234" s="351">
        <v>79.116089834023001</v>
      </c>
      <c r="Y234" s="352">
        <v>0</v>
      </c>
      <c r="Z234" s="352">
        <v>63.793775293584694</v>
      </c>
      <c r="AB234" s="363">
        <f t="shared" si="6"/>
        <v>21.03668249638886</v>
      </c>
      <c r="AC234" s="363">
        <f t="shared" si="7"/>
        <v>94.395986015558833</v>
      </c>
    </row>
    <row r="235" spans="1:29" x14ac:dyDescent="0.2">
      <c r="A235" s="34">
        <v>2009</v>
      </c>
      <c r="B235" s="34">
        <v>3</v>
      </c>
      <c r="C235" s="136">
        <v>58.110139740637223</v>
      </c>
      <c r="D235" s="136">
        <v>40.56903486819602</v>
      </c>
      <c r="E235" s="136">
        <v>3.1093943618205624</v>
      </c>
      <c r="F235" s="136">
        <v>0</v>
      </c>
      <c r="G235" s="136">
        <v>28.080018585754772</v>
      </c>
      <c r="H235" s="136">
        <v>29.305862647731793</v>
      </c>
      <c r="I235" s="136">
        <v>0</v>
      </c>
      <c r="J235" s="136">
        <v>29.305862647731793</v>
      </c>
      <c r="K235" s="136">
        <v>218.09783467884947</v>
      </c>
      <c r="L235" s="136">
        <v>0</v>
      </c>
      <c r="M235" s="136">
        <v>0</v>
      </c>
      <c r="N235" s="195">
        <v>0</v>
      </c>
      <c r="O235" s="136">
        <v>49.882568605072933</v>
      </c>
      <c r="P235" s="136">
        <v>42.947968805174277</v>
      </c>
      <c r="Q235" s="136">
        <v>18.754837379768759</v>
      </c>
      <c r="R235" s="136">
        <v>29.305862647731793</v>
      </c>
      <c r="S235" s="136">
        <v>0</v>
      </c>
      <c r="T235" s="136">
        <v>29.305862647731793</v>
      </c>
      <c r="U235" s="136">
        <v>218.09783467884947</v>
      </c>
      <c r="V235" s="136">
        <v>0</v>
      </c>
      <c r="W235" s="111"/>
      <c r="X235" s="351">
        <v>81.765636040388102</v>
      </c>
      <c r="Y235" s="352">
        <v>0</v>
      </c>
      <c r="Z235" s="352">
        <v>65.845668590459056</v>
      </c>
      <c r="AB235" s="363">
        <f t="shared" si="6"/>
        <v>38.75888702427924</v>
      </c>
      <c r="AC235" s="363">
        <f t="shared" si="7"/>
        <v>54.703632744240849</v>
      </c>
    </row>
    <row r="236" spans="1:29" x14ac:dyDescent="0.2">
      <c r="A236" s="34">
        <v>2009</v>
      </c>
      <c r="B236" s="34">
        <v>4</v>
      </c>
      <c r="C236" s="136">
        <v>123.06823193915518</v>
      </c>
      <c r="D236" s="136">
        <v>13.759058411834857</v>
      </c>
      <c r="E236" s="136">
        <v>17.608937843069803</v>
      </c>
      <c r="F236" s="136">
        <v>0.90488841517764773</v>
      </c>
      <c r="G236" s="136">
        <v>104.07093369395496</v>
      </c>
      <c r="H236" s="136">
        <v>6.5423212951920817</v>
      </c>
      <c r="I236" s="136">
        <v>0</v>
      </c>
      <c r="J236" s="136">
        <v>0</v>
      </c>
      <c r="K236" s="136">
        <v>0</v>
      </c>
      <c r="L236" s="136">
        <v>0</v>
      </c>
      <c r="M236" s="136">
        <v>0</v>
      </c>
      <c r="N236" s="195">
        <v>0</v>
      </c>
      <c r="O236" s="136">
        <v>126.25523475594419</v>
      </c>
      <c r="P236" s="136">
        <v>14.754047231067908</v>
      </c>
      <c r="Q236" s="136">
        <v>105.1491004328705</v>
      </c>
      <c r="R236" s="136">
        <v>6.5423212951920817</v>
      </c>
      <c r="S236" s="136">
        <v>0</v>
      </c>
      <c r="T236" s="136">
        <v>0</v>
      </c>
      <c r="U236" s="136">
        <v>0</v>
      </c>
      <c r="V236" s="136">
        <v>0</v>
      </c>
      <c r="W236" s="111"/>
      <c r="X236" s="351">
        <v>87.7835841720958</v>
      </c>
      <c r="Y236" s="352">
        <v>0</v>
      </c>
      <c r="Z236" s="352">
        <v>64.593195483018931</v>
      </c>
      <c r="AB236" s="363">
        <f t="shared" si="6"/>
        <v>90.589185839896203</v>
      </c>
      <c r="AC236" s="363">
        <f t="shared" si="7"/>
        <v>14.652931323865896</v>
      </c>
    </row>
    <row r="237" spans="1:29" x14ac:dyDescent="0.2">
      <c r="A237" s="34">
        <v>2009</v>
      </c>
      <c r="B237" s="34">
        <v>5</v>
      </c>
      <c r="C237" s="136">
        <v>205.55904412801459</v>
      </c>
      <c r="D237" s="136">
        <v>0</v>
      </c>
      <c r="E237" s="136">
        <v>39.506316458094616</v>
      </c>
      <c r="F237" s="136">
        <v>5.4039871658233487</v>
      </c>
      <c r="G237" s="136">
        <v>203.75094803173531</v>
      </c>
      <c r="H237" s="136">
        <v>0</v>
      </c>
      <c r="I237" s="136">
        <v>0</v>
      </c>
      <c r="J237" s="136">
        <v>0</v>
      </c>
      <c r="K237" s="136">
        <v>0</v>
      </c>
      <c r="L237" s="136">
        <v>0</v>
      </c>
      <c r="M237" s="136">
        <v>0</v>
      </c>
      <c r="N237" s="195">
        <v>0</v>
      </c>
      <c r="O237" s="136">
        <v>193.36367005912052</v>
      </c>
      <c r="P237" s="136">
        <v>0</v>
      </c>
      <c r="Q237" s="136">
        <v>191.20879071887981</v>
      </c>
      <c r="R237" s="136">
        <v>0</v>
      </c>
      <c r="S237" s="136">
        <v>0</v>
      </c>
      <c r="T237" s="136">
        <v>0</v>
      </c>
      <c r="U237" s="136">
        <v>0</v>
      </c>
      <c r="V237" s="136">
        <v>0</v>
      </c>
      <c r="W237" s="111"/>
      <c r="X237" s="351">
        <v>94.323796339160396</v>
      </c>
      <c r="Y237" s="352">
        <v>94.323796339160396</v>
      </c>
      <c r="Z237" s="352">
        <v>72.224459700907644</v>
      </c>
      <c r="AB237" s="363">
        <f t="shared" si="6"/>
        <v>164.31363803358488</v>
      </c>
      <c r="AC237" s="363">
        <f t="shared" si="7"/>
        <v>0</v>
      </c>
    </row>
    <row r="238" spans="1:29" x14ac:dyDescent="0.2">
      <c r="A238" s="34">
        <v>2009</v>
      </c>
      <c r="B238" s="34">
        <v>6</v>
      </c>
      <c r="C238" s="136">
        <v>286.28501498299062</v>
      </c>
      <c r="D238" s="136">
        <v>0</v>
      </c>
      <c r="E238" s="136">
        <v>82.622599491873004</v>
      </c>
      <c r="F238" s="136">
        <v>22.755311376384011</v>
      </c>
      <c r="G238" s="136">
        <v>286.28380607668635</v>
      </c>
      <c r="H238" s="136">
        <v>0</v>
      </c>
      <c r="I238" s="136">
        <v>0</v>
      </c>
      <c r="J238" s="136">
        <v>0</v>
      </c>
      <c r="K238" s="136">
        <v>0</v>
      </c>
      <c r="L238" s="136">
        <v>0</v>
      </c>
      <c r="M238" s="136">
        <v>0</v>
      </c>
      <c r="N238" s="195">
        <v>0</v>
      </c>
      <c r="O238" s="136">
        <v>290.69629221537059</v>
      </c>
      <c r="P238" s="136">
        <v>0</v>
      </c>
      <c r="Q238" s="136">
        <v>290.69508330906643</v>
      </c>
      <c r="R238" s="136">
        <v>0</v>
      </c>
      <c r="S238" s="136">
        <v>0</v>
      </c>
      <c r="T238" s="136">
        <v>0</v>
      </c>
      <c r="U238" s="136">
        <v>0</v>
      </c>
      <c r="V238" s="136">
        <v>0</v>
      </c>
      <c r="W238" s="111"/>
      <c r="X238" s="351">
        <v>105.356128455571</v>
      </c>
      <c r="Y238" s="352">
        <v>105.356128455571</v>
      </c>
      <c r="Z238" s="352">
        <v>75.249838668437206</v>
      </c>
      <c r="AB238" s="363">
        <f t="shared" si="6"/>
        <v>245.9220295555026</v>
      </c>
      <c r="AC238" s="363">
        <f t="shared" si="7"/>
        <v>0</v>
      </c>
    </row>
    <row r="239" spans="1:29" x14ac:dyDescent="0.2">
      <c r="A239" s="34">
        <v>2009</v>
      </c>
      <c r="B239" s="34">
        <v>7</v>
      </c>
      <c r="C239" s="136">
        <v>333.19100931503795</v>
      </c>
      <c r="D239" s="136">
        <v>0</v>
      </c>
      <c r="E239" s="136">
        <v>106.08983291774334</v>
      </c>
      <c r="F239" s="136">
        <v>29.926688134965659</v>
      </c>
      <c r="G239" s="136">
        <v>333.19100931503795</v>
      </c>
      <c r="H239" s="136">
        <v>0</v>
      </c>
      <c r="I239" s="136">
        <v>0</v>
      </c>
      <c r="J239" s="136">
        <v>0</v>
      </c>
      <c r="K239" s="136">
        <v>0</v>
      </c>
      <c r="L239" s="136">
        <v>0</v>
      </c>
      <c r="M239" s="136">
        <v>0</v>
      </c>
      <c r="N239" s="195">
        <v>0</v>
      </c>
      <c r="O239" s="136">
        <v>318.41148260028547</v>
      </c>
      <c r="P239" s="136">
        <v>0</v>
      </c>
      <c r="Q239" s="136">
        <v>318.41148260028558</v>
      </c>
      <c r="R239" s="136">
        <v>0</v>
      </c>
      <c r="S239" s="136">
        <v>0</v>
      </c>
      <c r="T239" s="136">
        <v>0</v>
      </c>
      <c r="U239" s="136">
        <v>0</v>
      </c>
      <c r="V239" s="136">
        <v>0</v>
      </c>
      <c r="W239" s="111"/>
      <c r="X239" s="351">
        <v>107.70677188873</v>
      </c>
      <c r="Y239" s="352">
        <v>107.70677188873</v>
      </c>
      <c r="Z239" s="352">
        <v>74.700241419927025</v>
      </c>
      <c r="AB239" s="363">
        <f t="shared" si="6"/>
        <v>309.73801214901425</v>
      </c>
      <c r="AC239" s="363">
        <f t="shared" si="7"/>
        <v>0</v>
      </c>
    </row>
    <row r="240" spans="1:29" x14ac:dyDescent="0.2">
      <c r="A240" s="34">
        <v>2009</v>
      </c>
      <c r="B240" s="34">
        <v>8</v>
      </c>
      <c r="C240" s="136">
        <v>358.89720244871319</v>
      </c>
      <c r="D240" s="136">
        <v>0</v>
      </c>
      <c r="E240" s="136">
        <v>118.31508504070052</v>
      </c>
      <c r="F240" s="136">
        <v>33.17952691664982</v>
      </c>
      <c r="G240" s="136">
        <v>358.89720244871307</v>
      </c>
      <c r="H240" s="136">
        <v>0</v>
      </c>
      <c r="I240" s="136">
        <v>0</v>
      </c>
      <c r="J240" s="136">
        <v>0</v>
      </c>
      <c r="K240" s="136">
        <v>0</v>
      </c>
      <c r="L240" s="136">
        <v>0</v>
      </c>
      <c r="M240" s="136">
        <v>0</v>
      </c>
      <c r="N240" s="195">
        <v>0</v>
      </c>
      <c r="O240" s="136">
        <v>356.05452345394741</v>
      </c>
      <c r="P240" s="136">
        <v>0</v>
      </c>
      <c r="Q240" s="136">
        <v>356.05452345394747</v>
      </c>
      <c r="R240" s="136">
        <v>0</v>
      </c>
      <c r="S240" s="136">
        <v>0</v>
      </c>
      <c r="T240" s="136">
        <v>0</v>
      </c>
      <c r="U240" s="136">
        <v>0</v>
      </c>
      <c r="V240" s="136">
        <v>0</v>
      </c>
      <c r="W240" s="111"/>
      <c r="X240" s="351">
        <v>109.174453345955</v>
      </c>
      <c r="Y240" s="352">
        <v>109.174453345955</v>
      </c>
      <c r="Z240" s="352">
        <v>75.325434720580802</v>
      </c>
      <c r="AB240" s="363">
        <f t="shared" si="6"/>
        <v>346.04410588187557</v>
      </c>
      <c r="AC240" s="363">
        <f t="shared" si="7"/>
        <v>0</v>
      </c>
    </row>
    <row r="241" spans="1:29" x14ac:dyDescent="0.2">
      <c r="A241" s="34">
        <v>2009</v>
      </c>
      <c r="B241" s="34">
        <v>9</v>
      </c>
      <c r="C241" s="136">
        <v>293.17953447835237</v>
      </c>
      <c r="D241" s="136">
        <v>0</v>
      </c>
      <c r="E241" s="136">
        <v>77.924568071542538</v>
      </c>
      <c r="F241" s="136">
        <v>15.822731286215141</v>
      </c>
      <c r="G241" s="136">
        <v>293.17953447835225</v>
      </c>
      <c r="H241" s="136">
        <v>0</v>
      </c>
      <c r="I241" s="136">
        <v>0</v>
      </c>
      <c r="J241" s="136">
        <v>0</v>
      </c>
      <c r="K241" s="136">
        <v>0</v>
      </c>
      <c r="L241" s="136">
        <v>0</v>
      </c>
      <c r="M241" s="136">
        <v>0</v>
      </c>
      <c r="N241" s="195">
        <v>0</v>
      </c>
      <c r="O241" s="136">
        <v>310.26409597364955</v>
      </c>
      <c r="P241" s="136">
        <v>0</v>
      </c>
      <c r="Q241" s="136">
        <v>310.26409597364921</v>
      </c>
      <c r="R241" s="136">
        <v>0</v>
      </c>
      <c r="S241" s="136">
        <v>0</v>
      </c>
      <c r="T241" s="136">
        <v>0</v>
      </c>
      <c r="U241" s="136">
        <v>0</v>
      </c>
      <c r="V241" s="136">
        <v>0</v>
      </c>
      <c r="W241" s="111"/>
      <c r="X241" s="351">
        <v>104.45326558005</v>
      </c>
      <c r="Y241" s="352">
        <v>104.45326558005</v>
      </c>
      <c r="Z241" s="352">
        <v>77.138146031801952</v>
      </c>
      <c r="AB241" s="363">
        <f t="shared" si="6"/>
        <v>326.03836846353278</v>
      </c>
      <c r="AC241" s="363">
        <f t="shared" si="7"/>
        <v>0</v>
      </c>
    </row>
    <row r="242" spans="1:29" x14ac:dyDescent="0.2">
      <c r="A242" s="34">
        <v>2009</v>
      </c>
      <c r="B242" s="34">
        <v>10</v>
      </c>
      <c r="C242" s="136">
        <v>264.36692505127553</v>
      </c>
      <c r="D242" s="136">
        <v>7.8255867955241341</v>
      </c>
      <c r="E242" s="136">
        <v>73.643745374628622</v>
      </c>
      <c r="F242" s="136">
        <v>16.734779330618458</v>
      </c>
      <c r="G242" s="136">
        <v>260.44991129748007</v>
      </c>
      <c r="H242" s="136">
        <v>3.7260886921371821</v>
      </c>
      <c r="I242" s="136">
        <v>0</v>
      </c>
      <c r="J242" s="136">
        <v>0</v>
      </c>
      <c r="K242" s="136">
        <v>0</v>
      </c>
      <c r="L242" s="136">
        <v>0</v>
      </c>
      <c r="M242" s="136">
        <v>0</v>
      </c>
      <c r="N242" s="195">
        <v>0</v>
      </c>
      <c r="O242" s="136">
        <v>253.98000492254022</v>
      </c>
      <c r="P242" s="136">
        <v>7.8255867955241341</v>
      </c>
      <c r="Q242" s="136">
        <v>250.0629911687447</v>
      </c>
      <c r="R242" s="136">
        <v>3.7260886921371821</v>
      </c>
      <c r="S242" s="136">
        <v>0</v>
      </c>
      <c r="T242" s="136">
        <v>0</v>
      </c>
      <c r="U242" s="136">
        <v>0</v>
      </c>
      <c r="V242" s="136">
        <v>0</v>
      </c>
      <c r="W242" s="111"/>
      <c r="X242" s="351">
        <v>99.889783260954502</v>
      </c>
      <c r="Y242" s="352">
        <v>0</v>
      </c>
      <c r="Z242" s="352">
        <v>72.657504292915561</v>
      </c>
      <c r="AB242" s="363">
        <f t="shared" si="6"/>
        <v>278.77322976481395</v>
      </c>
      <c r="AC242" s="363">
        <f t="shared" si="7"/>
        <v>0</v>
      </c>
    </row>
    <row r="243" spans="1:29" x14ac:dyDescent="0.2">
      <c r="A243" s="34">
        <v>2009</v>
      </c>
      <c r="B243" s="34">
        <v>11</v>
      </c>
      <c r="C243" s="136">
        <v>100.30513597769693</v>
      </c>
      <c r="D243" s="136">
        <v>28.648789547641371</v>
      </c>
      <c r="E243" s="136">
        <v>7.7149516602613808</v>
      </c>
      <c r="F243" s="136">
        <v>1.342061230499662E-3</v>
      </c>
      <c r="G243" s="136">
        <v>82.06858001474528</v>
      </c>
      <c r="H243" s="136">
        <v>15.2210321661479</v>
      </c>
      <c r="I243" s="136">
        <v>0</v>
      </c>
      <c r="J243" s="136">
        <v>0</v>
      </c>
      <c r="K243" s="136">
        <v>0</v>
      </c>
      <c r="L243" s="136">
        <v>0</v>
      </c>
      <c r="M243" s="136">
        <v>0</v>
      </c>
      <c r="N243" s="195">
        <v>0</v>
      </c>
      <c r="O243" s="136">
        <v>124.51115722310387</v>
      </c>
      <c r="P243" s="136">
        <v>23.572700744468168</v>
      </c>
      <c r="Q243" s="136">
        <v>109.37103890524757</v>
      </c>
      <c r="R243" s="136">
        <v>15.027281200239223</v>
      </c>
      <c r="S243" s="136">
        <v>0</v>
      </c>
      <c r="T243" s="136">
        <v>0</v>
      </c>
      <c r="U243" s="136">
        <v>0</v>
      </c>
      <c r="V243" s="136">
        <v>0</v>
      </c>
      <c r="W243" s="111"/>
      <c r="X243" s="351">
        <v>84.127589424891596</v>
      </c>
      <c r="Y243" s="352">
        <v>0</v>
      </c>
      <c r="Z243" s="352">
        <v>70.636737654456141</v>
      </c>
      <c r="AB243" s="363">
        <f t="shared" si="6"/>
        <v>182.33603051448623</v>
      </c>
      <c r="AC243" s="363">
        <f t="shared" si="7"/>
        <v>0</v>
      </c>
    </row>
    <row r="244" spans="1:29" x14ac:dyDescent="0.2">
      <c r="A244" s="34">
        <v>2009</v>
      </c>
      <c r="B244" s="34">
        <v>12</v>
      </c>
      <c r="C244" s="136">
        <v>63.292661005303621</v>
      </c>
      <c r="D244" s="136">
        <v>62.87413039743565</v>
      </c>
      <c r="E244" s="136">
        <v>3.9120038742558054</v>
      </c>
      <c r="F244" s="136">
        <v>1.1452851729658894E-2</v>
      </c>
      <c r="G244" s="136">
        <v>49.451621784274195</v>
      </c>
      <c r="H244" s="136">
        <v>48.454432581044657</v>
      </c>
      <c r="I244" s="136">
        <v>0</v>
      </c>
      <c r="J244" s="136">
        <v>48.454432581044657</v>
      </c>
      <c r="K244" s="136">
        <v>0</v>
      </c>
      <c r="L244" s="136">
        <v>0</v>
      </c>
      <c r="M244" s="136">
        <v>0</v>
      </c>
      <c r="N244" s="195">
        <v>48.454432581044657</v>
      </c>
      <c r="O244" s="136">
        <v>64.378981964781048</v>
      </c>
      <c r="P244" s="136">
        <v>50.576373705213825</v>
      </c>
      <c r="Q244" s="136">
        <v>49.451621784274195</v>
      </c>
      <c r="R244" s="136">
        <v>34.274080295960644</v>
      </c>
      <c r="S244" s="136">
        <v>0</v>
      </c>
      <c r="T244" s="136">
        <v>34.274080295960644</v>
      </c>
      <c r="U244" s="136">
        <v>0</v>
      </c>
      <c r="V244" s="136">
        <v>0</v>
      </c>
      <c r="W244" s="111"/>
      <c r="X244" s="351">
        <v>81.716461578720896</v>
      </c>
      <c r="Y244" s="352">
        <v>0</v>
      </c>
      <c r="Z244" s="352">
        <v>76.256795282164944</v>
      </c>
      <c r="AB244" s="363">
        <f t="shared" si="6"/>
        <v>81.798898491500282</v>
      </c>
      <c r="AC244" s="363">
        <f t="shared" si="7"/>
        <v>24.227216290522328</v>
      </c>
    </row>
    <row r="245" spans="1:29" x14ac:dyDescent="0.2">
      <c r="A245" s="34">
        <v>2010</v>
      </c>
      <c r="B245" s="34">
        <v>1</v>
      </c>
      <c r="C245" s="136">
        <v>19.03365586925597</v>
      </c>
      <c r="D245" s="136">
        <v>259.56212875041621</v>
      </c>
      <c r="E245" s="136">
        <v>0.17953908907935498</v>
      </c>
      <c r="F245" s="136">
        <v>0</v>
      </c>
      <c r="G245" s="136">
        <v>8.5276810859959369</v>
      </c>
      <c r="H245" s="136">
        <v>244.20806310179955</v>
      </c>
      <c r="I245" s="136">
        <v>8.0887785490427291</v>
      </c>
      <c r="J245" s="136">
        <v>244.20806310179955</v>
      </c>
      <c r="K245" s="136">
        <v>0</v>
      </c>
      <c r="L245" s="136">
        <v>0</v>
      </c>
      <c r="M245" s="136">
        <v>244.20806310179955</v>
      </c>
      <c r="N245" s="195">
        <v>0</v>
      </c>
      <c r="O245" s="136">
        <v>18.124593485966685</v>
      </c>
      <c r="P245" s="136">
        <v>275.40272710222337</v>
      </c>
      <c r="Q245" s="136">
        <v>7.7071701426429939</v>
      </c>
      <c r="R245" s="136">
        <v>258.43819169743699</v>
      </c>
      <c r="S245" s="136">
        <v>8.0887785490427291</v>
      </c>
      <c r="T245" s="136">
        <v>258.43819169743699</v>
      </c>
      <c r="U245" s="136">
        <v>0</v>
      </c>
      <c r="V245" s="136">
        <v>0</v>
      </c>
      <c r="W245" s="111"/>
      <c r="X245" s="351">
        <v>80.937322778875597</v>
      </c>
      <c r="Y245" s="352">
        <v>0</v>
      </c>
      <c r="Z245" s="352">
        <v>66.437860716211077</v>
      </c>
      <c r="AB245" s="363">
        <f t="shared" si="6"/>
        <v>41.163158437279797</v>
      </c>
      <c r="AC245" s="363">
        <f t="shared" si="7"/>
        <v>146.33124784142211</v>
      </c>
    </row>
    <row r="246" spans="1:29" x14ac:dyDescent="0.2">
      <c r="A246" s="34">
        <v>2010</v>
      </c>
      <c r="B246" s="34">
        <v>2</v>
      </c>
      <c r="C246" s="136">
        <v>7.1720930852976759</v>
      </c>
      <c r="D246" s="136">
        <v>192.31292374538</v>
      </c>
      <c r="E246" s="136">
        <v>0</v>
      </c>
      <c r="F246" s="136">
        <v>0</v>
      </c>
      <c r="G246" s="136">
        <v>1.1701713586766118</v>
      </c>
      <c r="H246" s="136">
        <v>178.08323093129758</v>
      </c>
      <c r="I246" s="136">
        <v>0</v>
      </c>
      <c r="J246" s="136">
        <v>178.08323093129758</v>
      </c>
      <c r="K246" s="136">
        <v>0</v>
      </c>
      <c r="L246" s="136">
        <v>422.29129403309713</v>
      </c>
      <c r="M246" s="136">
        <v>0</v>
      </c>
      <c r="N246" s="195">
        <v>0</v>
      </c>
      <c r="O246" s="136">
        <v>10.091272154204862</v>
      </c>
      <c r="P246" s="136">
        <v>158.64482318120247</v>
      </c>
      <c r="Q246" s="136">
        <v>1.9906823020295548</v>
      </c>
      <c r="R246" s="136">
        <v>143.02585787888748</v>
      </c>
      <c r="S246" s="136">
        <v>0</v>
      </c>
      <c r="T246" s="136">
        <v>143.02585787888748</v>
      </c>
      <c r="U246" s="136">
        <v>0</v>
      </c>
      <c r="V246" s="136">
        <v>401.46404957632444</v>
      </c>
      <c r="W246" s="111"/>
      <c r="X246" s="351">
        <v>77.527164797170698</v>
      </c>
      <c r="Y246" s="352">
        <v>0</v>
      </c>
      <c r="Z246" s="352">
        <v>66.883705978202073</v>
      </c>
      <c r="AB246" s="363">
        <f t="shared" si="6"/>
        <v>13.102874477276822</v>
      </c>
      <c r="AC246" s="363">
        <f t="shared" si="7"/>
        <v>211.14564701654857</v>
      </c>
    </row>
    <row r="247" spans="1:29" x14ac:dyDescent="0.2">
      <c r="A247" s="34">
        <v>2010</v>
      </c>
      <c r="B247" s="34">
        <v>3</v>
      </c>
      <c r="C247" s="136">
        <v>15.393895535335714</v>
      </c>
      <c r="D247" s="136">
        <v>125.1051210316618</v>
      </c>
      <c r="E247" s="136">
        <v>0</v>
      </c>
      <c r="F247" s="136">
        <v>0</v>
      </c>
      <c r="G247" s="136">
        <v>3.8276275134438578</v>
      </c>
      <c r="H247" s="136">
        <v>93.977881783469002</v>
      </c>
      <c r="I247" s="136">
        <v>0</v>
      </c>
      <c r="J247" s="136">
        <v>93.977881783469002</v>
      </c>
      <c r="K247" s="136">
        <v>516.26917581656608</v>
      </c>
      <c r="L247" s="136">
        <v>0</v>
      </c>
      <c r="M247" s="136">
        <v>0</v>
      </c>
      <c r="N247" s="195">
        <v>0</v>
      </c>
      <c r="O247" s="136">
        <v>14.192357639291513</v>
      </c>
      <c r="P247" s="136">
        <v>152.51385483672678</v>
      </c>
      <c r="Q247" s="136">
        <v>3.8276275134438578</v>
      </c>
      <c r="R247" s="136">
        <v>127.0064992410655</v>
      </c>
      <c r="S247" s="136">
        <v>0</v>
      </c>
      <c r="T247" s="136">
        <v>127.0064992410655</v>
      </c>
      <c r="U247" s="136">
        <v>528.47054881738995</v>
      </c>
      <c r="V247" s="136">
        <v>0</v>
      </c>
      <c r="W247" s="111"/>
      <c r="X247" s="351">
        <v>76.954302626535096</v>
      </c>
      <c r="Y247" s="352">
        <v>0</v>
      </c>
      <c r="Z247" s="352">
        <v>66.992497456827692</v>
      </c>
      <c r="AB247" s="363">
        <f t="shared" si="6"/>
        <v>11.282994310316695</v>
      </c>
      <c r="AC247" s="363">
        <f t="shared" si="7"/>
        <v>136.03055635738329</v>
      </c>
    </row>
    <row r="248" spans="1:29" x14ac:dyDescent="0.2">
      <c r="A248" s="34">
        <v>2010</v>
      </c>
      <c r="B248" s="34">
        <v>4</v>
      </c>
      <c r="C248" s="136">
        <v>89.075753220245673</v>
      </c>
      <c r="D248" s="136">
        <v>3.5553068886397061</v>
      </c>
      <c r="E248" s="136">
        <v>6.0332892059411956</v>
      </c>
      <c r="F248" s="136">
        <v>0</v>
      </c>
      <c r="G248" s="136">
        <v>60.210149493691972</v>
      </c>
      <c r="H248" s="136">
        <v>0</v>
      </c>
      <c r="I248" s="136">
        <v>0</v>
      </c>
      <c r="J248" s="136">
        <v>0</v>
      </c>
      <c r="K248" s="136">
        <v>0</v>
      </c>
      <c r="L248" s="136">
        <v>0</v>
      </c>
      <c r="M248" s="136">
        <v>0</v>
      </c>
      <c r="N248" s="195">
        <v>0</v>
      </c>
      <c r="O248" s="136">
        <v>81.765451730198578</v>
      </c>
      <c r="P248" s="136">
        <v>11.347920791340039</v>
      </c>
      <c r="Q248" s="136">
        <v>53.004486209463664</v>
      </c>
      <c r="R248" s="136">
        <v>2.1727302501688115</v>
      </c>
      <c r="S248" s="136">
        <v>0</v>
      </c>
      <c r="T248" s="136">
        <v>0</v>
      </c>
      <c r="U248" s="136">
        <v>0</v>
      </c>
      <c r="V248" s="136">
        <v>0</v>
      </c>
      <c r="W248" s="111"/>
      <c r="X248" s="351">
        <v>83.313463559354005</v>
      </c>
      <c r="Y248" s="352">
        <v>0</v>
      </c>
      <c r="Z248" s="352">
        <v>68.871814682636369</v>
      </c>
      <c r="AB248" s="363">
        <f t="shared" si="6"/>
        <v>52.234824377790694</v>
      </c>
      <c r="AC248" s="363">
        <f t="shared" si="7"/>
        <v>46.988940891734501</v>
      </c>
    </row>
    <row r="249" spans="1:29" x14ac:dyDescent="0.2">
      <c r="A249" s="34">
        <v>2010</v>
      </c>
      <c r="B249" s="34">
        <v>5</v>
      </c>
      <c r="C249" s="136">
        <v>255.19546441188365</v>
      </c>
      <c r="D249" s="136">
        <v>0</v>
      </c>
      <c r="E249" s="136">
        <v>58.60070845004519</v>
      </c>
      <c r="F249" s="136">
        <v>8.0853686990372591</v>
      </c>
      <c r="G249" s="136">
        <v>255.15643902003166</v>
      </c>
      <c r="H249" s="136">
        <v>0</v>
      </c>
      <c r="I249" s="136">
        <v>0</v>
      </c>
      <c r="J249" s="136">
        <v>0</v>
      </c>
      <c r="K249" s="136">
        <v>0</v>
      </c>
      <c r="L249" s="136">
        <v>0</v>
      </c>
      <c r="M249" s="136">
        <v>0</v>
      </c>
      <c r="N249" s="195">
        <v>0</v>
      </c>
      <c r="O249" s="136">
        <v>235.20518287858062</v>
      </c>
      <c r="P249" s="136">
        <v>0</v>
      </c>
      <c r="Q249" s="136">
        <v>233.85998138486559</v>
      </c>
      <c r="R249" s="136">
        <v>0</v>
      </c>
      <c r="S249" s="136">
        <v>0</v>
      </c>
      <c r="T249" s="136">
        <v>0</v>
      </c>
      <c r="U249" s="136">
        <v>0</v>
      </c>
      <c r="V249" s="136">
        <v>0</v>
      </c>
      <c r="W249" s="111"/>
      <c r="X249" s="351">
        <v>97.840175088216697</v>
      </c>
      <c r="Y249" s="352">
        <v>97.840175088216697</v>
      </c>
      <c r="Z249" s="352">
        <v>72.093261553886151</v>
      </c>
      <c r="AB249" s="363">
        <f t="shared" si="6"/>
        <v>172.13560881606466</v>
      </c>
      <c r="AC249" s="363">
        <f t="shared" si="7"/>
        <v>0</v>
      </c>
    </row>
    <row r="250" spans="1:29" x14ac:dyDescent="0.2">
      <c r="A250" s="34">
        <v>2010</v>
      </c>
      <c r="B250" s="34">
        <v>6</v>
      </c>
      <c r="C250" s="136">
        <v>357.76280800516599</v>
      </c>
      <c r="D250" s="136">
        <v>0</v>
      </c>
      <c r="E250" s="136">
        <v>128.54959487935423</v>
      </c>
      <c r="F250" s="136">
        <v>41.707280108470776</v>
      </c>
      <c r="G250" s="136">
        <v>357.76280800516594</v>
      </c>
      <c r="H250" s="136">
        <v>0</v>
      </c>
      <c r="I250" s="136">
        <v>0</v>
      </c>
      <c r="J250" s="136">
        <v>0</v>
      </c>
      <c r="K250" s="136">
        <v>0</v>
      </c>
      <c r="L250" s="136">
        <v>0</v>
      </c>
      <c r="M250" s="136">
        <v>0</v>
      </c>
      <c r="N250" s="195">
        <v>0</v>
      </c>
      <c r="O250" s="136">
        <v>361.4550489293996</v>
      </c>
      <c r="P250" s="136">
        <v>0</v>
      </c>
      <c r="Q250" s="136">
        <v>361.45504892939965</v>
      </c>
      <c r="R250" s="136">
        <v>0</v>
      </c>
      <c r="S250" s="136">
        <v>0</v>
      </c>
      <c r="T250" s="136">
        <v>0</v>
      </c>
      <c r="U250" s="136">
        <v>0</v>
      </c>
      <c r="V250" s="136">
        <v>0</v>
      </c>
      <c r="W250" s="111"/>
      <c r="X250" s="351">
        <v>112.003303319531</v>
      </c>
      <c r="Y250" s="352">
        <v>112.003303319531</v>
      </c>
      <c r="Z250" s="352">
        <v>73.732668594094577</v>
      </c>
      <c r="AB250" s="363">
        <f t="shared" si="6"/>
        <v>306.47913620852484</v>
      </c>
      <c r="AC250" s="363">
        <f t="shared" si="7"/>
        <v>0</v>
      </c>
    </row>
    <row r="251" spans="1:29" x14ac:dyDescent="0.2">
      <c r="A251" s="34">
        <v>2010</v>
      </c>
      <c r="B251" s="34">
        <v>7</v>
      </c>
      <c r="C251" s="136">
        <v>367.3022325447152</v>
      </c>
      <c r="D251" s="136">
        <v>0</v>
      </c>
      <c r="E251" s="136">
        <v>129.24655568383645</v>
      </c>
      <c r="F251" s="136">
        <v>38.191476731881579</v>
      </c>
      <c r="G251" s="136">
        <v>367.3022325447152</v>
      </c>
      <c r="H251" s="136">
        <v>0</v>
      </c>
      <c r="I251" s="136">
        <v>0</v>
      </c>
      <c r="J251" s="136">
        <v>0</v>
      </c>
      <c r="K251" s="136">
        <v>0</v>
      </c>
      <c r="L251" s="136">
        <v>0</v>
      </c>
      <c r="M251" s="136">
        <v>0</v>
      </c>
      <c r="N251" s="195">
        <v>0</v>
      </c>
      <c r="O251" s="136">
        <v>352.69258151610575</v>
      </c>
      <c r="P251" s="136">
        <v>0</v>
      </c>
      <c r="Q251" s="136">
        <v>352.69258151610575</v>
      </c>
      <c r="R251" s="136">
        <v>0</v>
      </c>
      <c r="S251" s="136">
        <v>0</v>
      </c>
      <c r="T251" s="136">
        <v>0</v>
      </c>
      <c r="U251" s="136">
        <v>0</v>
      </c>
      <c r="V251" s="136">
        <v>0</v>
      </c>
      <c r="W251" s="111"/>
      <c r="X251" s="351">
        <v>108.628885266148</v>
      </c>
      <c r="Y251" s="352">
        <v>108.628885266148</v>
      </c>
      <c r="Z251" s="352">
        <v>74.458493180107965</v>
      </c>
      <c r="AB251" s="363">
        <f t="shared" si="6"/>
        <v>362.53252027494057</v>
      </c>
      <c r="AC251" s="363">
        <f t="shared" si="7"/>
        <v>0</v>
      </c>
    </row>
    <row r="252" spans="1:29" x14ac:dyDescent="0.2">
      <c r="A252" s="34">
        <v>2010</v>
      </c>
      <c r="B252" s="34">
        <v>8</v>
      </c>
      <c r="C252" s="136">
        <v>354.6581128382694</v>
      </c>
      <c r="D252" s="136">
        <v>0</v>
      </c>
      <c r="E252" s="136">
        <v>115.46866391186863</v>
      </c>
      <c r="F252" s="136">
        <v>34.051959467189072</v>
      </c>
      <c r="G252" s="136">
        <v>354.6581128382694</v>
      </c>
      <c r="H252" s="136">
        <v>0</v>
      </c>
      <c r="I252" s="136">
        <v>0</v>
      </c>
      <c r="J252" s="136">
        <v>0</v>
      </c>
      <c r="K252" s="136">
        <v>0</v>
      </c>
      <c r="L252" s="136">
        <v>0</v>
      </c>
      <c r="M252" s="136">
        <v>0</v>
      </c>
      <c r="N252" s="195">
        <v>0</v>
      </c>
      <c r="O252" s="136">
        <v>362.03321597310298</v>
      </c>
      <c r="P252" s="136">
        <v>0</v>
      </c>
      <c r="Q252" s="136">
        <v>362.0332159731031</v>
      </c>
      <c r="R252" s="136">
        <v>0</v>
      </c>
      <c r="S252" s="136">
        <v>0</v>
      </c>
      <c r="T252" s="136">
        <v>0</v>
      </c>
      <c r="U252" s="136">
        <v>0</v>
      </c>
      <c r="V252" s="136">
        <v>0</v>
      </c>
      <c r="W252" s="111"/>
      <c r="X252" s="351">
        <v>109.986135439512</v>
      </c>
      <c r="Y252" s="352">
        <v>109.986135439512</v>
      </c>
      <c r="Z252" s="352">
        <v>77.015261037511422</v>
      </c>
      <c r="AB252" s="363">
        <f t="shared" si="6"/>
        <v>360.98017269149227</v>
      </c>
      <c r="AC252" s="363">
        <f t="shared" si="7"/>
        <v>0</v>
      </c>
    </row>
    <row r="253" spans="1:29" x14ac:dyDescent="0.2">
      <c r="A253" s="34">
        <v>2010</v>
      </c>
      <c r="B253" s="34">
        <v>9</v>
      </c>
      <c r="C253" s="136">
        <v>310.20753392323581</v>
      </c>
      <c r="D253" s="136">
        <v>0</v>
      </c>
      <c r="E253" s="136">
        <v>87.613001465872756</v>
      </c>
      <c r="F253" s="136">
        <v>20.078655799197321</v>
      </c>
      <c r="G253" s="136">
        <v>310.2075339232357</v>
      </c>
      <c r="H253" s="136">
        <v>0</v>
      </c>
      <c r="I253" s="136">
        <v>0</v>
      </c>
      <c r="J253" s="136">
        <v>0</v>
      </c>
      <c r="K253" s="136">
        <v>0</v>
      </c>
      <c r="L253" s="136">
        <v>0</v>
      </c>
      <c r="M253" s="136">
        <v>0</v>
      </c>
      <c r="N253" s="195">
        <v>0</v>
      </c>
      <c r="O253" s="136">
        <v>329.82039538151969</v>
      </c>
      <c r="P253" s="136">
        <v>0</v>
      </c>
      <c r="Q253" s="136">
        <v>329.82039538151963</v>
      </c>
      <c r="R253" s="136">
        <v>0</v>
      </c>
      <c r="S253" s="136">
        <v>0</v>
      </c>
      <c r="T253" s="136">
        <v>0</v>
      </c>
      <c r="U253" s="136">
        <v>0</v>
      </c>
      <c r="V253" s="136">
        <v>0</v>
      </c>
      <c r="W253" s="111"/>
      <c r="X253" s="351">
        <v>104.276685933723</v>
      </c>
      <c r="Y253" s="352">
        <v>104.276685933723</v>
      </c>
      <c r="Z253" s="352">
        <v>75.068251067365892</v>
      </c>
      <c r="AB253" s="363">
        <f t="shared" si="6"/>
        <v>332.43282338075261</v>
      </c>
      <c r="AC253" s="363">
        <f t="shared" si="7"/>
        <v>0</v>
      </c>
    </row>
    <row r="254" spans="1:29" x14ac:dyDescent="0.2">
      <c r="A254" s="34">
        <v>2010</v>
      </c>
      <c r="B254" s="34">
        <v>10</v>
      </c>
      <c r="C254" s="136">
        <v>181.64747294989201</v>
      </c>
      <c r="D254" s="136">
        <v>0.44350722722807107</v>
      </c>
      <c r="E254" s="136">
        <v>31.316702245157298</v>
      </c>
      <c r="F254" s="136">
        <v>1.0018092610782616</v>
      </c>
      <c r="G254" s="136">
        <v>167.31768309961092</v>
      </c>
      <c r="H254" s="136">
        <v>0</v>
      </c>
      <c r="I254" s="136">
        <v>0</v>
      </c>
      <c r="J254" s="136">
        <v>0</v>
      </c>
      <c r="K254" s="136">
        <v>0</v>
      </c>
      <c r="L254" s="136">
        <v>0</v>
      </c>
      <c r="M254" s="136">
        <v>0</v>
      </c>
      <c r="N254" s="195">
        <v>0</v>
      </c>
      <c r="O254" s="136">
        <v>175.64700209624169</v>
      </c>
      <c r="P254" s="136">
        <v>0.44350722722807107</v>
      </c>
      <c r="Q254" s="136">
        <v>161.56916540687723</v>
      </c>
      <c r="R254" s="136">
        <v>0</v>
      </c>
      <c r="S254" s="136">
        <v>0</v>
      </c>
      <c r="T254" s="136">
        <v>0</v>
      </c>
      <c r="U254" s="136">
        <v>0</v>
      </c>
      <c r="V254" s="136">
        <v>0</v>
      </c>
      <c r="W254" s="111"/>
      <c r="X254" s="351">
        <v>91.326396397567095</v>
      </c>
      <c r="Y254" s="352">
        <v>0</v>
      </c>
      <c r="Z254" s="352">
        <v>67.903174833442222</v>
      </c>
      <c r="AB254" s="363">
        <f t="shared" si="6"/>
        <v>245.92750343656391</v>
      </c>
      <c r="AC254" s="363">
        <f t="shared" si="7"/>
        <v>0</v>
      </c>
    </row>
    <row r="255" spans="1:29" x14ac:dyDescent="0.2">
      <c r="A255" s="34">
        <v>2010</v>
      </c>
      <c r="B255" s="34">
        <v>11</v>
      </c>
      <c r="C255" s="136">
        <v>78.039164038250874</v>
      </c>
      <c r="D255" s="136">
        <v>30.865949640609312</v>
      </c>
      <c r="E255" s="136">
        <v>2.3071457468775312</v>
      </c>
      <c r="F255" s="136">
        <v>0</v>
      </c>
      <c r="G255" s="136">
        <v>47.96078633342718</v>
      </c>
      <c r="H255" s="136">
        <v>15.431560471265989</v>
      </c>
      <c r="I255" s="136">
        <v>0</v>
      </c>
      <c r="J255" s="136">
        <v>0</v>
      </c>
      <c r="K255" s="136">
        <v>0</v>
      </c>
      <c r="L255" s="136">
        <v>0</v>
      </c>
      <c r="M255" s="136">
        <v>0</v>
      </c>
      <c r="N255" s="195">
        <v>0</v>
      </c>
      <c r="O255" s="136">
        <v>88.251825721408679</v>
      </c>
      <c r="P255" s="136">
        <v>30.865949640609312</v>
      </c>
      <c r="Q255" s="136">
        <v>58.020296687005384</v>
      </c>
      <c r="R255" s="136">
        <v>15.431560471265989</v>
      </c>
      <c r="S255" s="136">
        <v>0</v>
      </c>
      <c r="T255" s="136">
        <v>0</v>
      </c>
      <c r="U255" s="136">
        <v>0</v>
      </c>
      <c r="V255" s="136">
        <v>0</v>
      </c>
      <c r="W255" s="111"/>
      <c r="X255" s="351">
        <v>83.2320037048773</v>
      </c>
      <c r="Y255" s="352">
        <v>0</v>
      </c>
      <c r="Z255" s="352">
        <v>68.792563899902447</v>
      </c>
      <c r="AB255" s="363">
        <f t="shared" si="6"/>
        <v>129.84331849407144</v>
      </c>
      <c r="AC255" s="363">
        <f t="shared" si="7"/>
        <v>0</v>
      </c>
    </row>
    <row r="256" spans="1:29" x14ac:dyDescent="0.2">
      <c r="A256" s="34">
        <v>2010</v>
      </c>
      <c r="B256" s="34">
        <v>12</v>
      </c>
      <c r="C256" s="136">
        <v>3.7391387409890919</v>
      </c>
      <c r="D256" s="136">
        <v>285.04808005577058</v>
      </c>
      <c r="E256" s="136">
        <v>0</v>
      </c>
      <c r="F256" s="136">
        <v>0</v>
      </c>
      <c r="G256" s="136">
        <v>0</v>
      </c>
      <c r="H256" s="136">
        <v>259.37015742394891</v>
      </c>
      <c r="I256" s="136">
        <v>2.5809404509696563</v>
      </c>
      <c r="J256" s="136">
        <v>259.37015742394891</v>
      </c>
      <c r="K256" s="136">
        <v>0</v>
      </c>
      <c r="L256" s="136">
        <v>0</v>
      </c>
      <c r="M256" s="136">
        <v>0</v>
      </c>
      <c r="N256" s="195">
        <v>259.37015742394891</v>
      </c>
      <c r="O256" s="136">
        <v>10.862833711145289</v>
      </c>
      <c r="P256" s="136">
        <v>270.33875317322207</v>
      </c>
      <c r="Q256" s="136">
        <v>8.1205737698080185</v>
      </c>
      <c r="R256" s="136">
        <v>247.22467166884334</v>
      </c>
      <c r="S256" s="136">
        <v>2.5809404509696563</v>
      </c>
      <c r="T256" s="136">
        <v>247.22467166884334</v>
      </c>
      <c r="U256" s="136">
        <v>0</v>
      </c>
      <c r="V256" s="136">
        <v>0</v>
      </c>
      <c r="W256" s="111"/>
      <c r="X256" s="351">
        <v>77.874592399800093</v>
      </c>
      <c r="Y256" s="352">
        <v>0</v>
      </c>
      <c r="Z256" s="352">
        <v>63.338007285273676</v>
      </c>
      <c r="AB256" s="363">
        <f t="shared" si="6"/>
        <v>40.889151389619983</v>
      </c>
      <c r="AC256" s="363">
        <f t="shared" si="7"/>
        <v>129.68507871197446</v>
      </c>
    </row>
    <row r="257" spans="1:29" x14ac:dyDescent="0.2">
      <c r="A257" s="34">
        <v>2011</v>
      </c>
      <c r="B257" s="34">
        <v>1</v>
      </c>
      <c r="C257" s="136">
        <v>13.491678757813682</v>
      </c>
      <c r="D257" s="136">
        <v>136.30705574931693</v>
      </c>
      <c r="E257" s="136">
        <v>0</v>
      </c>
      <c r="F257" s="136">
        <v>0</v>
      </c>
      <c r="G257" s="136">
        <v>0</v>
      </c>
      <c r="H257" s="136">
        <v>112.81894074934806</v>
      </c>
      <c r="I257" s="136">
        <v>0</v>
      </c>
      <c r="J257" s="136">
        <v>112.81894074934806</v>
      </c>
      <c r="K257" s="136">
        <v>0</v>
      </c>
      <c r="L257" s="136">
        <v>0</v>
      </c>
      <c r="M257" s="136">
        <v>112.81894074934806</v>
      </c>
      <c r="N257" s="195">
        <v>0</v>
      </c>
      <c r="O257" s="136">
        <v>14.087506468892272</v>
      </c>
      <c r="P257" s="136">
        <v>134.00841226136086</v>
      </c>
      <c r="Q257" s="136">
        <v>0</v>
      </c>
      <c r="R257" s="136">
        <v>112.7714552170016</v>
      </c>
      <c r="S257" s="136">
        <v>0</v>
      </c>
      <c r="T257" s="136">
        <v>112.7714552170016</v>
      </c>
      <c r="U257" s="136">
        <v>0</v>
      </c>
      <c r="V257" s="136">
        <v>0</v>
      </c>
      <c r="W257" s="111"/>
      <c r="X257" s="351">
        <v>76.987115923969</v>
      </c>
      <c r="Y257" s="352">
        <v>0</v>
      </c>
      <c r="Z257" s="352">
        <v>71.513060137405191</v>
      </c>
      <c r="AB257" s="363">
        <f t="shared" si="6"/>
        <v>8.6154087494013876</v>
      </c>
      <c r="AC257" s="363">
        <f t="shared" si="7"/>
        <v>186.0945490866485</v>
      </c>
    </row>
    <row r="258" spans="1:29" x14ac:dyDescent="0.2">
      <c r="A258" s="34">
        <v>2011</v>
      </c>
      <c r="B258" s="34">
        <v>2</v>
      </c>
      <c r="C258" s="136">
        <v>42.232191903339995</v>
      </c>
      <c r="D258" s="136">
        <v>49.447176643282013</v>
      </c>
      <c r="E258" s="136">
        <v>1.6507534674590012</v>
      </c>
      <c r="F258" s="136">
        <v>0</v>
      </c>
      <c r="G258" s="136">
        <v>9.794813613897901</v>
      </c>
      <c r="H258" s="136">
        <v>34.557126023009936</v>
      </c>
      <c r="I258" s="136">
        <v>0</v>
      </c>
      <c r="J258" s="136">
        <v>34.557126023009936</v>
      </c>
      <c r="K258" s="136">
        <v>0</v>
      </c>
      <c r="L258" s="136">
        <v>34.557126023009936</v>
      </c>
      <c r="M258" s="136">
        <v>0</v>
      </c>
      <c r="N258" s="195">
        <v>0</v>
      </c>
      <c r="O258" s="136">
        <v>33.297629086731071</v>
      </c>
      <c r="P258" s="136">
        <v>66.01077578461107</v>
      </c>
      <c r="Q258" s="136">
        <v>5.302120148416364</v>
      </c>
      <c r="R258" s="136">
        <v>46.750097310461989</v>
      </c>
      <c r="S258" s="136">
        <v>0</v>
      </c>
      <c r="T258" s="136">
        <v>46.750097310461989</v>
      </c>
      <c r="U258" s="136">
        <v>0</v>
      </c>
      <c r="V258" s="136">
        <v>46.750097310461989</v>
      </c>
      <c r="W258" s="111"/>
      <c r="X258" s="351">
        <v>81.071652004361596</v>
      </c>
      <c r="Y258" s="352">
        <v>0</v>
      </c>
      <c r="Z258" s="352">
        <v>71.781014524943629</v>
      </c>
      <c r="AB258" s="363">
        <f t="shared" si="6"/>
        <v>27.861935330576838</v>
      </c>
      <c r="AC258" s="363">
        <f t="shared" si="7"/>
        <v>73.688033386179001</v>
      </c>
    </row>
    <row r="259" spans="1:29" x14ac:dyDescent="0.2">
      <c r="A259" s="34">
        <v>2011</v>
      </c>
      <c r="B259" s="34">
        <v>3</v>
      </c>
      <c r="C259" s="136">
        <v>79.005671513658825</v>
      </c>
      <c r="D259" s="136">
        <v>28.171985829392984</v>
      </c>
      <c r="E259" s="136">
        <v>8.5326772902145365</v>
      </c>
      <c r="F259" s="136">
        <v>0.51120278225971383</v>
      </c>
      <c r="G259" s="136">
        <v>36.299761396175754</v>
      </c>
      <c r="H259" s="136">
        <v>11.431204681480956</v>
      </c>
      <c r="I259" s="136">
        <v>0</v>
      </c>
      <c r="J259" s="136">
        <v>11.431204681480956</v>
      </c>
      <c r="K259" s="136">
        <v>11.431204681480956</v>
      </c>
      <c r="L259" s="136">
        <v>0</v>
      </c>
      <c r="M259" s="136">
        <v>0</v>
      </c>
      <c r="N259" s="195">
        <v>0</v>
      </c>
      <c r="O259" s="136">
        <v>71.929921377919044</v>
      </c>
      <c r="P259" s="136">
        <v>28.616357058568507</v>
      </c>
      <c r="Q259" s="136">
        <v>25.076476493104096</v>
      </c>
      <c r="R259" s="136">
        <v>11.431204681480956</v>
      </c>
      <c r="S259" s="136">
        <v>0</v>
      </c>
      <c r="T259" s="136">
        <v>11.431204681480956</v>
      </c>
      <c r="U259" s="136">
        <v>11.431204681480956</v>
      </c>
      <c r="V259" s="136">
        <v>0</v>
      </c>
      <c r="W259" s="111"/>
      <c r="X259" s="351">
        <v>83.797715036814907</v>
      </c>
      <c r="Y259" s="352">
        <v>0</v>
      </c>
      <c r="Z259" s="352">
        <v>66.22563962781436</v>
      </c>
      <c r="AB259" s="363">
        <f t="shared" si="6"/>
        <v>60.61893170849941</v>
      </c>
      <c r="AC259" s="363">
        <f t="shared" si="7"/>
        <v>22.994165352245446</v>
      </c>
    </row>
    <row r="260" spans="1:29" x14ac:dyDescent="0.2">
      <c r="A260" s="34">
        <v>2011</v>
      </c>
      <c r="B260" s="34">
        <v>4</v>
      </c>
      <c r="C260" s="136">
        <v>190.37241736512024</v>
      </c>
      <c r="D260" s="136">
        <v>0.89275262751143081</v>
      </c>
      <c r="E260" s="136">
        <v>40.752704648074733</v>
      </c>
      <c r="F260" s="136">
        <v>4.4468983405938465</v>
      </c>
      <c r="G260" s="136">
        <v>181.31367791078219</v>
      </c>
      <c r="H260" s="136">
        <v>0</v>
      </c>
      <c r="I260" s="136">
        <v>0</v>
      </c>
      <c r="J260" s="136">
        <v>0</v>
      </c>
      <c r="K260" s="136">
        <v>0</v>
      </c>
      <c r="L260" s="136">
        <v>0</v>
      </c>
      <c r="M260" s="136">
        <v>0</v>
      </c>
      <c r="N260" s="195">
        <v>0</v>
      </c>
      <c r="O260" s="136">
        <v>194.05680206145911</v>
      </c>
      <c r="P260" s="136">
        <v>0.89275262751143081</v>
      </c>
      <c r="Q260" s="136">
        <v>184.55796396583395</v>
      </c>
      <c r="R260" s="136">
        <v>0</v>
      </c>
      <c r="S260" s="136">
        <v>0</v>
      </c>
      <c r="T260" s="136">
        <v>0</v>
      </c>
      <c r="U260" s="136">
        <v>0</v>
      </c>
      <c r="V260" s="136">
        <v>0</v>
      </c>
      <c r="W260" s="111"/>
      <c r="X260" s="351">
        <v>93.499463287995695</v>
      </c>
      <c r="Y260" s="352">
        <v>0</v>
      </c>
      <c r="Z260" s="352">
        <v>67.736455674871863</v>
      </c>
      <c r="AB260" s="363">
        <f t="shared" si="6"/>
        <v>134.68904443938953</v>
      </c>
      <c r="AC260" s="363">
        <f t="shared" si="7"/>
        <v>5.7156023407404781</v>
      </c>
    </row>
    <row r="261" spans="1:29" x14ac:dyDescent="0.2">
      <c r="A261" s="34">
        <v>2011</v>
      </c>
      <c r="B261" s="34">
        <v>5</v>
      </c>
      <c r="C261" s="136">
        <v>242.30649337743392</v>
      </c>
      <c r="D261" s="136">
        <v>4.5538719540338946E-3</v>
      </c>
      <c r="E261" s="136">
        <v>62.815040124895553</v>
      </c>
      <c r="F261" s="136">
        <v>13.056557047342206</v>
      </c>
      <c r="G261" s="136">
        <v>238.24399032790842</v>
      </c>
      <c r="H261" s="136">
        <v>0</v>
      </c>
      <c r="I261" s="136">
        <v>0</v>
      </c>
      <c r="J261" s="136">
        <v>0</v>
      </c>
      <c r="K261" s="136">
        <v>0</v>
      </c>
      <c r="L261" s="136">
        <v>0</v>
      </c>
      <c r="M261" s="136">
        <v>0</v>
      </c>
      <c r="N261" s="195">
        <v>0</v>
      </c>
      <c r="O261" s="136">
        <v>225.86808616688504</v>
      </c>
      <c r="P261" s="136">
        <v>4.5538719540338946E-3</v>
      </c>
      <c r="Q261" s="136">
        <v>221.45149425494083</v>
      </c>
      <c r="R261" s="136">
        <v>0</v>
      </c>
      <c r="S261" s="136">
        <v>0</v>
      </c>
      <c r="T261" s="136">
        <v>0</v>
      </c>
      <c r="U261" s="136">
        <v>0</v>
      </c>
      <c r="V261" s="136">
        <v>0</v>
      </c>
      <c r="W261" s="111"/>
      <c r="X261" s="351">
        <v>95.7937148889159</v>
      </c>
      <c r="Y261" s="352">
        <v>95.7937148889159</v>
      </c>
      <c r="Z261" s="352">
        <v>64.960518481787204</v>
      </c>
      <c r="AB261" s="363">
        <f t="shared" si="6"/>
        <v>216.3394553712771</v>
      </c>
      <c r="AC261" s="363">
        <f t="shared" si="7"/>
        <v>0</v>
      </c>
    </row>
    <row r="262" spans="1:29" x14ac:dyDescent="0.2">
      <c r="A262" s="34">
        <v>2011</v>
      </c>
      <c r="B262" s="34">
        <v>6</v>
      </c>
      <c r="C262" s="136">
        <v>304.55790465228421</v>
      </c>
      <c r="D262" s="136">
        <v>0</v>
      </c>
      <c r="E262" s="136">
        <v>92.971146597838711</v>
      </c>
      <c r="F262" s="136">
        <v>29.16577705273658</v>
      </c>
      <c r="G262" s="136">
        <v>304.55790465228415</v>
      </c>
      <c r="H262" s="136">
        <v>0</v>
      </c>
      <c r="I262" s="136">
        <v>0</v>
      </c>
      <c r="J262" s="136">
        <v>0</v>
      </c>
      <c r="K262" s="136">
        <v>0</v>
      </c>
      <c r="L262" s="136">
        <v>0</v>
      </c>
      <c r="M262" s="136">
        <v>0</v>
      </c>
      <c r="N262" s="195">
        <v>0</v>
      </c>
      <c r="O262" s="136">
        <v>319.23238938915313</v>
      </c>
      <c r="P262" s="136">
        <v>0</v>
      </c>
      <c r="Q262" s="136">
        <v>319.23238938915301</v>
      </c>
      <c r="R262" s="136">
        <v>0</v>
      </c>
      <c r="S262" s="136">
        <v>0</v>
      </c>
      <c r="T262" s="136">
        <v>0</v>
      </c>
      <c r="U262" s="136">
        <v>0</v>
      </c>
      <c r="V262" s="136">
        <v>0</v>
      </c>
      <c r="W262" s="111"/>
      <c r="X262" s="351">
        <v>105.427304500093</v>
      </c>
      <c r="Y262" s="352">
        <v>105.427304500093</v>
      </c>
      <c r="Z262" s="352">
        <v>69.769822889704827</v>
      </c>
      <c r="AB262" s="363">
        <f t="shared" si="6"/>
        <v>273.43219901485907</v>
      </c>
      <c r="AC262" s="363">
        <f t="shared" si="7"/>
        <v>0</v>
      </c>
    </row>
    <row r="263" spans="1:29" x14ac:dyDescent="0.2">
      <c r="A263" s="35">
        <v>2011</v>
      </c>
      <c r="B263" s="35">
        <v>7</v>
      </c>
      <c r="C263" s="136">
        <v>355.81307292026935</v>
      </c>
      <c r="D263" s="136">
        <v>0</v>
      </c>
      <c r="E263" s="136">
        <v>121.39233826626621</v>
      </c>
      <c r="F263" s="136">
        <v>38.20010715815198</v>
      </c>
      <c r="G263" s="136">
        <v>355.81307292026924</v>
      </c>
      <c r="H263" s="136">
        <v>0</v>
      </c>
      <c r="I263" s="136">
        <v>0</v>
      </c>
      <c r="J263" s="136">
        <v>0</v>
      </c>
      <c r="K263" s="136">
        <v>0</v>
      </c>
      <c r="L263" s="136">
        <v>0</v>
      </c>
      <c r="M263" s="136">
        <v>0</v>
      </c>
      <c r="N263" s="195">
        <v>0</v>
      </c>
      <c r="O263" s="136">
        <v>370.40277656986956</v>
      </c>
      <c r="P263" s="136">
        <v>0</v>
      </c>
      <c r="Q263" s="136">
        <v>370.40277656986945</v>
      </c>
      <c r="R263" s="136">
        <v>0</v>
      </c>
      <c r="S263" s="136">
        <v>0</v>
      </c>
      <c r="T263" s="136">
        <v>0</v>
      </c>
      <c r="U263" s="136">
        <v>0</v>
      </c>
      <c r="V263" s="136">
        <v>0</v>
      </c>
      <c r="W263" s="111"/>
      <c r="X263" s="351">
        <v>107.575889511047</v>
      </c>
      <c r="Y263" s="352">
        <v>107.575889511047</v>
      </c>
      <c r="Z263" s="352">
        <v>73.371152732598134</v>
      </c>
      <c r="AB263" s="363">
        <f t="shared" ref="AB263:AB326" si="8">(C263+C262)/2</f>
        <v>330.18548878627678</v>
      </c>
      <c r="AC263" s="363">
        <f t="shared" ref="AC263:AC326" si="9">(J263+J262)/2</f>
        <v>0</v>
      </c>
    </row>
    <row r="264" spans="1:29" x14ac:dyDescent="0.2">
      <c r="A264" s="35">
        <v>2011</v>
      </c>
      <c r="B264" s="35">
        <v>8</v>
      </c>
      <c r="C264" s="136">
        <v>342.38255905344039</v>
      </c>
      <c r="D264" s="136">
        <v>0</v>
      </c>
      <c r="E264" s="136">
        <v>106.98289746776651</v>
      </c>
      <c r="F264" s="136">
        <v>31.385796454710977</v>
      </c>
      <c r="G264" s="136">
        <v>342.38255905344027</v>
      </c>
      <c r="H264" s="136">
        <v>0</v>
      </c>
      <c r="I264" s="136">
        <v>0</v>
      </c>
      <c r="J264" s="136">
        <v>0</v>
      </c>
      <c r="K264" s="136">
        <v>0</v>
      </c>
      <c r="L264" s="136">
        <v>0</v>
      </c>
      <c r="M264" s="136">
        <v>0</v>
      </c>
      <c r="N264" s="195">
        <v>0</v>
      </c>
      <c r="O264" s="136">
        <v>342.38255905344039</v>
      </c>
      <c r="P264" s="136">
        <v>0</v>
      </c>
      <c r="Q264" s="136">
        <v>342.38255905344027</v>
      </c>
      <c r="R264" s="136">
        <v>0</v>
      </c>
      <c r="S264" s="136">
        <v>0</v>
      </c>
      <c r="T264" s="136">
        <v>0</v>
      </c>
      <c r="U264" s="136">
        <v>0</v>
      </c>
      <c r="V264" s="136">
        <v>0</v>
      </c>
      <c r="W264" s="111"/>
      <c r="X264" s="351">
        <v>109.883538500386</v>
      </c>
      <c r="Y264" s="352">
        <v>109.883538500386</v>
      </c>
      <c r="Z264" s="352">
        <v>76.723946485096306</v>
      </c>
      <c r="AB264" s="363">
        <f t="shared" si="8"/>
        <v>349.09781598685487</v>
      </c>
      <c r="AC264" s="363">
        <f t="shared" si="9"/>
        <v>0</v>
      </c>
    </row>
    <row r="265" spans="1:29" x14ac:dyDescent="0.2">
      <c r="A265" s="35">
        <v>2011</v>
      </c>
      <c r="B265" s="35">
        <v>9</v>
      </c>
      <c r="C265" s="136">
        <v>298.65346555739433</v>
      </c>
      <c r="D265" s="136">
        <v>0</v>
      </c>
      <c r="E265" s="136">
        <v>83.417328378752742</v>
      </c>
      <c r="F265" s="136">
        <v>18.878705685688498</v>
      </c>
      <c r="G265" s="136">
        <v>298.65346555739421</v>
      </c>
      <c r="H265" s="136">
        <v>0</v>
      </c>
      <c r="I265" s="136">
        <v>0</v>
      </c>
      <c r="J265" s="136">
        <v>0</v>
      </c>
      <c r="K265" s="136">
        <v>0</v>
      </c>
      <c r="L265" s="136">
        <v>0</v>
      </c>
      <c r="M265" s="136">
        <v>0</v>
      </c>
      <c r="N265" s="195">
        <v>0</v>
      </c>
      <c r="O265" s="136">
        <v>298.65346555739433</v>
      </c>
      <c r="P265" s="136">
        <v>0</v>
      </c>
      <c r="Q265" s="136">
        <v>298.65346555739421</v>
      </c>
      <c r="R265" s="136">
        <v>0</v>
      </c>
      <c r="S265" s="136">
        <v>0</v>
      </c>
      <c r="T265" s="136">
        <v>0</v>
      </c>
      <c r="U265" s="136">
        <v>0</v>
      </c>
      <c r="V265" s="136">
        <v>0</v>
      </c>
      <c r="W265" s="111"/>
      <c r="X265" s="351">
        <v>104.884321274673</v>
      </c>
      <c r="Y265" s="352">
        <v>104.884321274673</v>
      </c>
      <c r="Z265" s="352">
        <v>75.837531247828608</v>
      </c>
      <c r="AB265" s="363">
        <f t="shared" si="8"/>
        <v>320.51801230541736</v>
      </c>
      <c r="AC265" s="363">
        <f t="shared" si="9"/>
        <v>0</v>
      </c>
    </row>
    <row r="266" spans="1:29" x14ac:dyDescent="0.2">
      <c r="A266" s="35">
        <v>2011</v>
      </c>
      <c r="B266" s="35">
        <v>10</v>
      </c>
      <c r="C266" s="136">
        <v>161.51919520840667</v>
      </c>
      <c r="D266" s="136">
        <v>4.6073648757915109</v>
      </c>
      <c r="E266" s="136">
        <v>20.67193530772203</v>
      </c>
      <c r="F266" s="136">
        <v>1.4612598375566286</v>
      </c>
      <c r="G266" s="136">
        <v>152.51708944165966</v>
      </c>
      <c r="H266" s="136">
        <v>0</v>
      </c>
      <c r="I266" s="136">
        <v>0</v>
      </c>
      <c r="J266" s="136">
        <v>0</v>
      </c>
      <c r="K266" s="136">
        <v>0</v>
      </c>
      <c r="L266" s="136">
        <v>0</v>
      </c>
      <c r="M266" s="136">
        <v>0</v>
      </c>
      <c r="N266" s="195">
        <v>0</v>
      </c>
      <c r="O266" s="136">
        <v>161.51919520840667</v>
      </c>
      <c r="P266" s="136">
        <v>4.6073648757915109</v>
      </c>
      <c r="Q266" s="136">
        <v>152.51708944165966</v>
      </c>
      <c r="R266" s="136">
        <v>0</v>
      </c>
      <c r="S266" s="136">
        <v>0</v>
      </c>
      <c r="T266" s="136">
        <v>0</v>
      </c>
      <c r="U266" s="136">
        <v>0</v>
      </c>
      <c r="V266" s="136">
        <v>0</v>
      </c>
      <c r="W266" s="111"/>
      <c r="X266" s="351">
        <v>88.596521850905901</v>
      </c>
      <c r="Y266" s="352">
        <v>0</v>
      </c>
      <c r="Z266" s="352">
        <v>72.187883878780923</v>
      </c>
      <c r="AB266" s="363">
        <f t="shared" si="8"/>
        <v>230.08633038290048</v>
      </c>
      <c r="AC266" s="363">
        <f t="shared" si="9"/>
        <v>0</v>
      </c>
    </row>
    <row r="267" spans="1:29" x14ac:dyDescent="0.2">
      <c r="A267" s="35">
        <v>2011</v>
      </c>
      <c r="B267" s="35">
        <v>11</v>
      </c>
      <c r="C267" s="136">
        <v>81.388173550047853</v>
      </c>
      <c r="D267" s="136">
        <v>13.280460257928624</v>
      </c>
      <c r="E267" s="136">
        <v>3.2233240217265529</v>
      </c>
      <c r="F267" s="136">
        <v>0</v>
      </c>
      <c r="G267" s="136">
        <v>63.015881720288533</v>
      </c>
      <c r="H267" s="136">
        <v>3.4821899969301811</v>
      </c>
      <c r="I267" s="136">
        <v>0</v>
      </c>
      <c r="J267" s="136">
        <v>0</v>
      </c>
      <c r="K267" s="136">
        <v>0</v>
      </c>
      <c r="L267" s="136">
        <v>0</v>
      </c>
      <c r="M267" s="136">
        <v>0</v>
      </c>
      <c r="N267" s="195">
        <v>0</v>
      </c>
      <c r="O267" s="136">
        <v>81.388173550047853</v>
      </c>
      <c r="P267" s="136">
        <v>13.280460257928624</v>
      </c>
      <c r="Q267" s="136">
        <v>63.015881720288533</v>
      </c>
      <c r="R267" s="136">
        <v>3.4821899969301811</v>
      </c>
      <c r="S267" s="136">
        <v>0</v>
      </c>
      <c r="T267" s="136">
        <v>0</v>
      </c>
      <c r="U267" s="136">
        <v>0</v>
      </c>
      <c r="V267" s="136">
        <v>0</v>
      </c>
      <c r="W267" s="111"/>
      <c r="X267" s="351">
        <v>83.183405881368301</v>
      </c>
      <c r="Y267" s="352">
        <v>0</v>
      </c>
      <c r="Z267" s="352">
        <v>71.53679833921565</v>
      </c>
      <c r="AB267" s="363">
        <f t="shared" si="8"/>
        <v>121.45368437922727</v>
      </c>
      <c r="AC267" s="363">
        <f t="shared" si="9"/>
        <v>0</v>
      </c>
    </row>
    <row r="268" spans="1:29" x14ac:dyDescent="0.2">
      <c r="A268" s="35">
        <v>2011</v>
      </c>
      <c r="B268" s="35">
        <v>12</v>
      </c>
      <c r="C268" s="136">
        <v>47.92163181325175</v>
      </c>
      <c r="D268" s="136">
        <v>28.962321714770496</v>
      </c>
      <c r="E268" s="136">
        <v>0.22668816292745989</v>
      </c>
      <c r="F268" s="136">
        <v>0</v>
      </c>
      <c r="G268" s="136">
        <v>23.3005290634445</v>
      </c>
      <c r="H268" s="136">
        <v>17.248774217548025</v>
      </c>
      <c r="I268" s="136">
        <v>0</v>
      </c>
      <c r="J268" s="136">
        <v>17.248774217548025</v>
      </c>
      <c r="K268" s="136">
        <v>0</v>
      </c>
      <c r="L268" s="136">
        <v>0</v>
      </c>
      <c r="M268" s="136">
        <v>0</v>
      </c>
      <c r="N268" s="195">
        <v>17.248774217548025</v>
      </c>
      <c r="O268" s="136">
        <v>47.92163181325175</v>
      </c>
      <c r="P268" s="136">
        <v>28.962321714770496</v>
      </c>
      <c r="Q268" s="136">
        <v>23.3005290634445</v>
      </c>
      <c r="R268" s="136">
        <v>17.248774217548025</v>
      </c>
      <c r="S268" s="136">
        <v>0</v>
      </c>
      <c r="T268" s="136">
        <v>17.248774217548025</v>
      </c>
      <c r="U268" s="136">
        <v>0</v>
      </c>
      <c r="V268" s="136">
        <v>0</v>
      </c>
      <c r="W268" s="111"/>
      <c r="X268" s="351">
        <v>80.325829582449501</v>
      </c>
      <c r="Y268" s="352">
        <v>0</v>
      </c>
      <c r="Z268" s="352">
        <v>70.753778741419865</v>
      </c>
      <c r="AB268" s="363">
        <f t="shared" si="8"/>
        <v>64.654902681649801</v>
      </c>
      <c r="AC268" s="363">
        <f t="shared" si="9"/>
        <v>8.6243871087740125</v>
      </c>
    </row>
    <row r="269" spans="1:29" x14ac:dyDescent="0.2">
      <c r="A269" s="35">
        <v>2012</v>
      </c>
      <c r="B269" s="35">
        <v>1</v>
      </c>
      <c r="C269" s="136">
        <v>27.111349482191514</v>
      </c>
      <c r="D269" s="136">
        <v>108.98325825678559</v>
      </c>
      <c r="E269" s="136">
        <v>3.329414141397239E-2</v>
      </c>
      <c r="F269" s="136">
        <v>0</v>
      </c>
      <c r="G269" s="136">
        <v>4.6213217584664932</v>
      </c>
      <c r="H269" s="136">
        <v>76.79532457691009</v>
      </c>
      <c r="I269" s="136">
        <v>0</v>
      </c>
      <c r="J269" s="136">
        <v>76.79532457691009</v>
      </c>
      <c r="K269" s="136">
        <v>0</v>
      </c>
      <c r="L269" s="136">
        <v>0</v>
      </c>
      <c r="M269" s="136">
        <v>76.79532457691009</v>
      </c>
      <c r="N269" s="195">
        <v>0</v>
      </c>
      <c r="O269" s="136">
        <v>27.111349482191514</v>
      </c>
      <c r="P269" s="136">
        <v>108.98325825678559</v>
      </c>
      <c r="Q269" s="136">
        <v>4.6213217584664932</v>
      </c>
      <c r="R269" s="136">
        <v>76.79532457691009</v>
      </c>
      <c r="S269" s="136">
        <v>0</v>
      </c>
      <c r="T269" s="136">
        <v>76.79532457691009</v>
      </c>
      <c r="U269" s="136">
        <v>0</v>
      </c>
      <c r="V269" s="136">
        <v>0</v>
      </c>
      <c r="W269" s="111"/>
      <c r="X269" s="351">
        <v>79.195156793907799</v>
      </c>
      <c r="Y269" s="352">
        <v>0</v>
      </c>
      <c r="Z269" s="352">
        <v>66.212318597830645</v>
      </c>
      <c r="AB269" s="363">
        <f t="shared" si="8"/>
        <v>37.516490647721632</v>
      </c>
      <c r="AC269" s="363">
        <f t="shared" si="9"/>
        <v>47.022049397229054</v>
      </c>
    </row>
    <row r="270" spans="1:29" x14ac:dyDescent="0.2">
      <c r="A270" s="35">
        <v>2012</v>
      </c>
      <c r="B270" s="35">
        <v>2</v>
      </c>
      <c r="C270" s="136">
        <v>50.063863942660532</v>
      </c>
      <c r="D270" s="136">
        <v>35.001310990525646</v>
      </c>
      <c r="E270" s="136">
        <v>3.107744247416778</v>
      </c>
      <c r="F270" s="136">
        <v>1.7831990215334177E-2</v>
      </c>
      <c r="G270" s="136">
        <v>24.357658113073612</v>
      </c>
      <c r="H270" s="136">
        <v>25.574091849515369</v>
      </c>
      <c r="I270" s="136">
        <v>0</v>
      </c>
      <c r="J270" s="136">
        <v>25.574091849515369</v>
      </c>
      <c r="K270" s="136">
        <v>0</v>
      </c>
      <c r="L270" s="136">
        <v>25.574091849515369</v>
      </c>
      <c r="M270" s="136">
        <v>0</v>
      </c>
      <c r="N270" s="195">
        <v>0</v>
      </c>
      <c r="O270" s="136">
        <v>50.063863942660532</v>
      </c>
      <c r="P270" s="136">
        <v>35.001310990525646</v>
      </c>
      <c r="Q270" s="136">
        <v>24.357658113073612</v>
      </c>
      <c r="R270" s="136">
        <v>25.574091849515369</v>
      </c>
      <c r="S270" s="136">
        <v>0</v>
      </c>
      <c r="T270" s="136">
        <v>25.574091849515369</v>
      </c>
      <c r="U270" s="136">
        <v>0</v>
      </c>
      <c r="V270" s="136">
        <v>25.574091849515369</v>
      </c>
      <c r="W270" s="111"/>
      <c r="X270" s="351">
        <v>81.684855460470899</v>
      </c>
      <c r="Y270" s="352">
        <v>0</v>
      </c>
      <c r="Z270" s="352">
        <v>73.142446160406521</v>
      </c>
      <c r="AB270" s="363">
        <f t="shared" si="8"/>
        <v>38.587606712426023</v>
      </c>
      <c r="AC270" s="363">
        <f t="shared" si="9"/>
        <v>51.18470821321273</v>
      </c>
    </row>
    <row r="271" spans="1:29" x14ac:dyDescent="0.2">
      <c r="A271" s="35">
        <v>2012</v>
      </c>
      <c r="B271" s="35">
        <v>3</v>
      </c>
      <c r="C271" s="136">
        <v>89.238204374581343</v>
      </c>
      <c r="D271" s="136">
        <v>8.8488975015420372</v>
      </c>
      <c r="E271" s="136">
        <v>4.9516372306231764</v>
      </c>
      <c r="F271" s="136">
        <v>0</v>
      </c>
      <c r="G271" s="136">
        <v>62.45991326849564</v>
      </c>
      <c r="H271" s="136">
        <v>3.0671707478003256</v>
      </c>
      <c r="I271" s="136">
        <v>0</v>
      </c>
      <c r="J271" s="136">
        <v>3.0671707478003256</v>
      </c>
      <c r="K271" s="136">
        <v>3.0671707478003256</v>
      </c>
      <c r="L271" s="136">
        <v>0</v>
      </c>
      <c r="M271" s="136">
        <v>0</v>
      </c>
      <c r="N271" s="195">
        <v>0</v>
      </c>
      <c r="O271" s="136">
        <v>89.238204374581343</v>
      </c>
      <c r="P271" s="136">
        <v>8.8488975015420372</v>
      </c>
      <c r="Q271" s="136">
        <v>62.45991326849564</v>
      </c>
      <c r="R271" s="136">
        <v>3.0671707478003256</v>
      </c>
      <c r="S271" s="136">
        <v>0</v>
      </c>
      <c r="T271" s="136">
        <v>3.0671707478003256</v>
      </c>
      <c r="U271" s="136">
        <v>3.0671707478003256</v>
      </c>
      <c r="V271" s="136">
        <v>0</v>
      </c>
      <c r="W271" s="111"/>
      <c r="X271" s="351">
        <v>83.885203145649498</v>
      </c>
      <c r="Y271" s="352">
        <v>0</v>
      </c>
      <c r="Z271" s="352">
        <v>67.068792626518203</v>
      </c>
      <c r="AB271" s="363">
        <f t="shared" si="8"/>
        <v>69.651034158620945</v>
      </c>
      <c r="AC271" s="363">
        <f t="shared" si="9"/>
        <v>14.320631298657847</v>
      </c>
    </row>
    <row r="272" spans="1:29" x14ac:dyDescent="0.2">
      <c r="A272" s="35">
        <v>2012</v>
      </c>
      <c r="B272" s="35">
        <v>4</v>
      </c>
      <c r="C272" s="136">
        <v>106.45317747474797</v>
      </c>
      <c r="D272" s="136">
        <v>7.0099191511434285</v>
      </c>
      <c r="E272" s="136">
        <v>13.51486838032317</v>
      </c>
      <c r="F272" s="136">
        <v>0.89745634104504468</v>
      </c>
      <c r="G272" s="136">
        <v>82.563023564764435</v>
      </c>
      <c r="H272" s="136">
        <v>2.8395848821503478E-2</v>
      </c>
      <c r="I272" s="136">
        <v>0</v>
      </c>
      <c r="J272" s="136">
        <v>0</v>
      </c>
      <c r="K272" s="136">
        <v>0</v>
      </c>
      <c r="L272" s="136">
        <v>0</v>
      </c>
      <c r="M272" s="136">
        <v>0</v>
      </c>
      <c r="N272" s="195">
        <v>0</v>
      </c>
      <c r="O272" s="136">
        <v>106.45317747474797</v>
      </c>
      <c r="P272" s="136">
        <v>7.0099191511434285</v>
      </c>
      <c r="Q272" s="136">
        <v>82.563023564764435</v>
      </c>
      <c r="R272" s="136">
        <v>2.8395848821503478E-2</v>
      </c>
      <c r="S272" s="136">
        <v>0</v>
      </c>
      <c r="T272" s="136">
        <v>0</v>
      </c>
      <c r="U272" s="136">
        <v>0</v>
      </c>
      <c r="V272" s="136">
        <v>0</v>
      </c>
      <c r="W272" s="111"/>
      <c r="X272" s="351">
        <v>85.706335922523905</v>
      </c>
      <c r="Y272" s="352">
        <v>0</v>
      </c>
      <c r="Z272" s="352">
        <v>65.183707011947135</v>
      </c>
      <c r="AB272" s="363">
        <f t="shared" si="8"/>
        <v>97.845690924664666</v>
      </c>
      <c r="AC272" s="363">
        <f t="shared" si="9"/>
        <v>1.5335853739001628</v>
      </c>
    </row>
    <row r="273" spans="1:29" x14ac:dyDescent="0.2">
      <c r="A273" s="35">
        <v>2012</v>
      </c>
      <c r="B273" s="35">
        <v>5</v>
      </c>
      <c r="C273" s="136">
        <v>202.05259632338476</v>
      </c>
      <c r="D273" s="136">
        <v>0</v>
      </c>
      <c r="E273" s="136">
        <v>35.90566395808645</v>
      </c>
      <c r="F273" s="136">
        <v>2.9758312081089273</v>
      </c>
      <c r="G273" s="136">
        <v>200.95435242154167</v>
      </c>
      <c r="H273" s="136">
        <v>0</v>
      </c>
      <c r="I273" s="136">
        <v>0</v>
      </c>
      <c r="J273" s="136">
        <v>0</v>
      </c>
      <c r="K273" s="136">
        <v>0</v>
      </c>
      <c r="L273" s="136">
        <v>0</v>
      </c>
      <c r="M273" s="136">
        <v>0</v>
      </c>
      <c r="N273" s="195">
        <v>0</v>
      </c>
      <c r="O273" s="136">
        <v>202.05259632338476</v>
      </c>
      <c r="P273" s="136">
        <v>0</v>
      </c>
      <c r="Q273" s="136">
        <v>200.95435242154167</v>
      </c>
      <c r="R273" s="136">
        <v>0</v>
      </c>
      <c r="S273" s="136">
        <v>0</v>
      </c>
      <c r="T273" s="136">
        <v>0</v>
      </c>
      <c r="U273" s="136">
        <v>0</v>
      </c>
      <c r="V273" s="136">
        <v>0</v>
      </c>
      <c r="W273" s="111"/>
      <c r="X273" s="351">
        <v>94.149332165875407</v>
      </c>
      <c r="Y273" s="352">
        <v>94.149332165875407</v>
      </c>
      <c r="Z273" s="352">
        <v>74.467554148478698</v>
      </c>
      <c r="AB273" s="363">
        <f t="shared" si="8"/>
        <v>154.25288689906637</v>
      </c>
      <c r="AC273" s="363">
        <f t="shared" si="9"/>
        <v>0</v>
      </c>
    </row>
    <row r="274" spans="1:29" x14ac:dyDescent="0.2">
      <c r="A274" s="35">
        <v>2012</v>
      </c>
      <c r="B274" s="35">
        <v>6</v>
      </c>
      <c r="C274" s="136">
        <v>276.45568441315464</v>
      </c>
      <c r="D274" s="136">
        <v>0</v>
      </c>
      <c r="E274" s="136">
        <v>69.692513397350268</v>
      </c>
      <c r="F274" s="136">
        <v>13.915374636572585</v>
      </c>
      <c r="G274" s="136">
        <v>276.4556844131547</v>
      </c>
      <c r="H274" s="136">
        <v>0</v>
      </c>
      <c r="I274" s="136">
        <v>0</v>
      </c>
      <c r="J274" s="136">
        <v>0</v>
      </c>
      <c r="K274" s="136">
        <v>0</v>
      </c>
      <c r="L274" s="136">
        <v>0</v>
      </c>
      <c r="M274" s="136">
        <v>0</v>
      </c>
      <c r="N274" s="195">
        <v>0</v>
      </c>
      <c r="O274" s="136">
        <v>276.45568441315464</v>
      </c>
      <c r="P274" s="136">
        <v>0</v>
      </c>
      <c r="Q274" s="136">
        <v>276.4556844131547</v>
      </c>
      <c r="R274" s="136">
        <v>0</v>
      </c>
      <c r="S274" s="136">
        <v>0</v>
      </c>
      <c r="T274" s="136">
        <v>0</v>
      </c>
      <c r="U274" s="136">
        <v>0</v>
      </c>
      <c r="V274" s="136">
        <v>0</v>
      </c>
      <c r="W274" s="111"/>
      <c r="X274" s="351">
        <v>99.449301483642202</v>
      </c>
      <c r="Y274" s="352">
        <v>99.449301483642202</v>
      </c>
      <c r="Z274" s="352">
        <v>73.881186090617263</v>
      </c>
      <c r="AB274" s="363">
        <f t="shared" si="8"/>
        <v>239.2541403682697</v>
      </c>
      <c r="AC274" s="363">
        <f t="shared" si="9"/>
        <v>0</v>
      </c>
    </row>
    <row r="275" spans="1:29" x14ac:dyDescent="0.2">
      <c r="A275" s="35">
        <v>2012</v>
      </c>
      <c r="B275" s="35">
        <v>7</v>
      </c>
      <c r="C275" s="136">
        <v>321.70797733942311</v>
      </c>
      <c r="D275" s="136">
        <v>0</v>
      </c>
      <c r="E275" s="136">
        <v>95.554859179930389</v>
      </c>
      <c r="F275" s="136">
        <v>25.548101836406364</v>
      </c>
      <c r="G275" s="136">
        <v>321.70797733942322</v>
      </c>
      <c r="H275" s="136">
        <v>0</v>
      </c>
      <c r="I275" s="136">
        <v>0</v>
      </c>
      <c r="J275" s="136">
        <v>0</v>
      </c>
      <c r="K275" s="136">
        <v>0</v>
      </c>
      <c r="L275" s="136">
        <v>0</v>
      </c>
      <c r="M275" s="136">
        <v>0</v>
      </c>
      <c r="N275" s="195">
        <v>0</v>
      </c>
      <c r="O275" s="136">
        <v>321.70797733942311</v>
      </c>
      <c r="P275" s="136">
        <v>0</v>
      </c>
      <c r="Q275" s="136">
        <v>321.70797733942322</v>
      </c>
      <c r="R275" s="136">
        <v>0</v>
      </c>
      <c r="S275" s="136">
        <v>0</v>
      </c>
      <c r="T275" s="136">
        <v>0</v>
      </c>
      <c r="U275" s="136">
        <v>0</v>
      </c>
      <c r="V275" s="136">
        <v>0</v>
      </c>
      <c r="X275" s="351">
        <v>104.99887747745601</v>
      </c>
      <c r="Y275" s="352">
        <v>104.99887747745601</v>
      </c>
      <c r="Z275" s="352">
        <v>74.558494272959379</v>
      </c>
      <c r="AB275" s="363">
        <f t="shared" si="8"/>
        <v>299.0818308762889</v>
      </c>
      <c r="AC275" s="363">
        <f t="shared" si="9"/>
        <v>0</v>
      </c>
    </row>
    <row r="276" spans="1:29" x14ac:dyDescent="0.2">
      <c r="A276" s="35">
        <v>2012</v>
      </c>
      <c r="B276" s="35">
        <v>8</v>
      </c>
      <c r="C276" s="136">
        <v>322.40717165394568</v>
      </c>
      <c r="D276" s="136">
        <v>0</v>
      </c>
      <c r="E276" s="136">
        <v>89.711297359766746</v>
      </c>
      <c r="F276" s="136">
        <v>22.853451015701211</v>
      </c>
      <c r="G276" s="136">
        <v>322.40717165394574</v>
      </c>
      <c r="H276" s="136">
        <v>0</v>
      </c>
      <c r="I276" s="136">
        <v>0</v>
      </c>
      <c r="J276" s="136">
        <v>0</v>
      </c>
      <c r="K276" s="136">
        <v>0</v>
      </c>
      <c r="L276" s="136">
        <v>0</v>
      </c>
      <c r="M276" s="136">
        <v>0</v>
      </c>
      <c r="N276" s="195">
        <v>0</v>
      </c>
      <c r="O276" s="136">
        <v>322.40717165394568</v>
      </c>
      <c r="P276" s="136">
        <v>0</v>
      </c>
      <c r="Q276" s="136">
        <v>322.40717165394574</v>
      </c>
      <c r="R276" s="136">
        <v>0</v>
      </c>
      <c r="S276" s="136">
        <v>0</v>
      </c>
      <c r="T276" s="136">
        <v>0</v>
      </c>
      <c r="U276" s="136">
        <v>0</v>
      </c>
      <c r="V276" s="136">
        <v>0</v>
      </c>
      <c r="X276" s="351">
        <v>106.175420375054</v>
      </c>
      <c r="Y276" s="352">
        <v>106.175420375054</v>
      </c>
      <c r="Z276" s="352">
        <v>77.05232135733165</v>
      </c>
      <c r="AB276" s="363">
        <f t="shared" si="8"/>
        <v>322.05757449668442</v>
      </c>
      <c r="AC276" s="363">
        <f t="shared" si="9"/>
        <v>0</v>
      </c>
    </row>
    <row r="277" spans="1:29" s="47" customFormat="1" x14ac:dyDescent="0.2">
      <c r="A277" s="35">
        <v>2012</v>
      </c>
      <c r="B277" s="35">
        <v>9</v>
      </c>
      <c r="C277" s="136">
        <v>274.50677348457691</v>
      </c>
      <c r="D277" s="136">
        <v>0</v>
      </c>
      <c r="E277" s="136">
        <v>65.634204531712854</v>
      </c>
      <c r="F277" s="136">
        <v>10.722986427862322</v>
      </c>
      <c r="G277" s="136">
        <v>274.50677348457685</v>
      </c>
      <c r="H277" s="136">
        <v>0</v>
      </c>
      <c r="I277" s="136">
        <v>0</v>
      </c>
      <c r="J277" s="136">
        <v>0</v>
      </c>
      <c r="K277" s="136">
        <v>0</v>
      </c>
      <c r="L277" s="136">
        <v>0</v>
      </c>
      <c r="M277" s="136">
        <v>0</v>
      </c>
      <c r="N277" s="195">
        <v>0</v>
      </c>
      <c r="O277" s="136">
        <v>274.50677348457691</v>
      </c>
      <c r="P277" s="136">
        <v>0</v>
      </c>
      <c r="Q277" s="136">
        <v>274.50677348457685</v>
      </c>
      <c r="R277" s="136">
        <v>0</v>
      </c>
      <c r="S277" s="136">
        <v>0</v>
      </c>
      <c r="T277" s="136">
        <v>0</v>
      </c>
      <c r="U277" s="136">
        <v>0</v>
      </c>
      <c r="V277" s="136">
        <v>0</v>
      </c>
      <c r="X277" s="351">
        <v>100.96189894879799</v>
      </c>
      <c r="Y277" s="39">
        <v>100.96189894879799</v>
      </c>
      <c r="Z277" s="39">
        <v>76.250371635049774</v>
      </c>
      <c r="AB277" s="363">
        <f t="shared" si="8"/>
        <v>298.45697256926132</v>
      </c>
      <c r="AC277" s="363">
        <f t="shared" si="9"/>
        <v>0</v>
      </c>
    </row>
    <row r="278" spans="1:29" x14ac:dyDescent="0.2">
      <c r="A278" s="35">
        <v>2012</v>
      </c>
      <c r="B278" s="35">
        <v>10</v>
      </c>
      <c r="C278" s="136">
        <v>198.7182652930268</v>
      </c>
      <c r="D278" s="136">
        <v>10.471373930596073</v>
      </c>
      <c r="E278" s="136">
        <v>34.312556241304868</v>
      </c>
      <c r="F278" s="136">
        <v>2.8835351348541653</v>
      </c>
      <c r="G278" s="136">
        <v>196.62163260247189</v>
      </c>
      <c r="H278" s="136">
        <v>6.4067955542567248</v>
      </c>
      <c r="I278" s="136">
        <v>0</v>
      </c>
      <c r="J278" s="136">
        <v>0</v>
      </c>
      <c r="K278" s="136">
        <v>0</v>
      </c>
      <c r="L278" s="136">
        <v>0</v>
      </c>
      <c r="M278" s="136">
        <v>0</v>
      </c>
      <c r="N278" s="195">
        <v>0</v>
      </c>
      <c r="O278" s="136">
        <v>198.7182652930268</v>
      </c>
      <c r="P278" s="136">
        <v>10.471373930596073</v>
      </c>
      <c r="Q278" s="136">
        <v>196.62163260247189</v>
      </c>
      <c r="R278" s="136">
        <v>6.4067955542567248</v>
      </c>
      <c r="S278" s="136">
        <v>0</v>
      </c>
      <c r="T278" s="136">
        <v>0</v>
      </c>
      <c r="U278" s="136">
        <v>0</v>
      </c>
      <c r="V278" s="136">
        <v>0</v>
      </c>
      <c r="W278" s="111"/>
      <c r="X278" s="351">
        <v>93.398877320289699</v>
      </c>
      <c r="Y278" s="352">
        <v>0</v>
      </c>
      <c r="Z278" s="352">
        <v>72.607647171659906</v>
      </c>
      <c r="AA278" s="47"/>
      <c r="AB278" s="363">
        <f t="shared" si="8"/>
        <v>236.61251938880184</v>
      </c>
      <c r="AC278" s="363">
        <f t="shared" si="9"/>
        <v>0</v>
      </c>
    </row>
    <row r="279" spans="1:29" x14ac:dyDescent="0.2">
      <c r="A279" s="35">
        <v>2012</v>
      </c>
      <c r="B279" s="35">
        <v>11</v>
      </c>
      <c r="C279" s="136">
        <v>39.051797399730034</v>
      </c>
      <c r="D279" s="136">
        <v>47.713830410175234</v>
      </c>
      <c r="E279" s="136">
        <v>0.27695155047774617</v>
      </c>
      <c r="F279" s="136">
        <v>0</v>
      </c>
      <c r="G279" s="136">
        <v>10.42624233988947</v>
      </c>
      <c r="H279" s="136">
        <v>20.753747184760201</v>
      </c>
      <c r="I279" s="136">
        <v>0</v>
      </c>
      <c r="J279" s="136">
        <v>0</v>
      </c>
      <c r="K279" s="136">
        <v>0</v>
      </c>
      <c r="L279" s="136">
        <v>0</v>
      </c>
      <c r="M279" s="136">
        <v>0</v>
      </c>
      <c r="N279" s="195">
        <v>0</v>
      </c>
      <c r="O279" s="136">
        <v>39.051797399730034</v>
      </c>
      <c r="P279" s="136">
        <v>47.713830410175234</v>
      </c>
      <c r="Q279" s="136">
        <v>10.42624233988947</v>
      </c>
      <c r="R279" s="136">
        <v>20.753747184760201</v>
      </c>
      <c r="S279" s="136">
        <v>0</v>
      </c>
      <c r="T279" s="136">
        <v>0</v>
      </c>
      <c r="U279" s="136">
        <v>0</v>
      </c>
      <c r="V279" s="136">
        <v>0</v>
      </c>
      <c r="W279" s="111"/>
      <c r="X279" s="351">
        <v>78.991403620674902</v>
      </c>
      <c r="Y279" s="352">
        <v>0</v>
      </c>
      <c r="Z279" s="352">
        <v>68.588708200573294</v>
      </c>
      <c r="AA279" s="47"/>
      <c r="AB279" s="363">
        <f t="shared" si="8"/>
        <v>118.88503134637841</v>
      </c>
      <c r="AC279" s="363">
        <f t="shared" si="9"/>
        <v>0</v>
      </c>
    </row>
    <row r="280" spans="1:29" x14ac:dyDescent="0.2">
      <c r="A280" s="35">
        <v>2012</v>
      </c>
      <c r="B280" s="35">
        <v>12</v>
      </c>
      <c r="C280" s="136">
        <v>52.002480932841181</v>
      </c>
      <c r="D280" s="136">
        <v>54.819173587635369</v>
      </c>
      <c r="E280" s="136">
        <v>1.0986137128173852</v>
      </c>
      <c r="F280" s="136">
        <v>0</v>
      </c>
      <c r="G280" s="136">
        <v>23.800686862941603</v>
      </c>
      <c r="H280" s="136">
        <v>39.314659569597787</v>
      </c>
      <c r="I280" s="136">
        <v>0</v>
      </c>
      <c r="J280" s="136">
        <v>39.314659569597787</v>
      </c>
      <c r="K280" s="136">
        <v>0</v>
      </c>
      <c r="L280" s="136">
        <v>0</v>
      </c>
      <c r="M280" s="136">
        <v>0</v>
      </c>
      <c r="N280" s="195">
        <v>39.314659569597787</v>
      </c>
      <c r="O280" s="136">
        <v>52.002480932841181</v>
      </c>
      <c r="P280" s="136">
        <v>54.819173587635369</v>
      </c>
      <c r="Q280" s="136">
        <v>23.800686862941603</v>
      </c>
      <c r="R280" s="136">
        <v>39.314659569597787</v>
      </c>
      <c r="S280" s="136">
        <v>0</v>
      </c>
      <c r="T280" s="136">
        <v>39.314659569597787</v>
      </c>
      <c r="U280" s="136">
        <v>0</v>
      </c>
      <c r="V280" s="136">
        <v>0</v>
      </c>
      <c r="X280" s="351">
        <v>80.893708545723101</v>
      </c>
      <c r="Y280" s="352">
        <v>0</v>
      </c>
      <c r="Z280" s="352">
        <v>73.059360275255187</v>
      </c>
      <c r="AA280" s="47"/>
      <c r="AB280" s="363">
        <f t="shared" si="8"/>
        <v>45.527139166285608</v>
      </c>
      <c r="AC280" s="363">
        <f t="shared" si="9"/>
        <v>19.657329784798893</v>
      </c>
    </row>
    <row r="281" spans="1:29" x14ac:dyDescent="0.2">
      <c r="A281" s="35">
        <v>2013</v>
      </c>
      <c r="B281" s="35">
        <v>1</v>
      </c>
      <c r="C281" s="136">
        <v>50.538702541757459</v>
      </c>
      <c r="D281" s="136">
        <v>27.379271598918198</v>
      </c>
      <c r="E281" s="136">
        <v>0.39851201356097005</v>
      </c>
      <c r="F281" s="136">
        <v>0</v>
      </c>
      <c r="G281" s="136">
        <v>25.234443699265142</v>
      </c>
      <c r="H281" s="136">
        <v>10.055880424655719</v>
      </c>
      <c r="I281" s="136">
        <v>0</v>
      </c>
      <c r="J281" s="136">
        <v>10.055880424655719</v>
      </c>
      <c r="K281" s="136">
        <v>0</v>
      </c>
      <c r="L281" s="136">
        <v>0</v>
      </c>
      <c r="M281" s="136">
        <v>10.055880424655719</v>
      </c>
      <c r="N281" s="195">
        <v>0</v>
      </c>
      <c r="O281" s="136">
        <v>50.538702541757459</v>
      </c>
      <c r="P281" s="136">
        <v>27.379271598918198</v>
      </c>
      <c r="Q281" s="136">
        <v>25.234443699265142</v>
      </c>
      <c r="R281" s="136">
        <v>10.055880424655719</v>
      </c>
      <c r="S281" s="136">
        <v>0</v>
      </c>
      <c r="T281" s="136">
        <v>10.055880424655719</v>
      </c>
      <c r="U281" s="136">
        <v>0</v>
      </c>
      <c r="V281" s="136">
        <v>0</v>
      </c>
      <c r="X281" s="351">
        <v>80.347324232337002</v>
      </c>
      <c r="Y281" s="352">
        <v>0</v>
      </c>
      <c r="Z281" s="352">
        <v>73.570494972352378</v>
      </c>
      <c r="AA281" s="47"/>
      <c r="AB281" s="363">
        <f t="shared" si="8"/>
        <v>51.27059173729932</v>
      </c>
      <c r="AC281" s="363">
        <f t="shared" si="9"/>
        <v>24.685269997126753</v>
      </c>
    </row>
    <row r="282" spans="1:29" x14ac:dyDescent="0.2">
      <c r="A282" s="35">
        <v>2013</v>
      </c>
      <c r="B282" s="35">
        <v>2</v>
      </c>
      <c r="C282" s="136">
        <v>44.995401174839188</v>
      </c>
      <c r="D282" s="136">
        <v>63.684884505272507</v>
      </c>
      <c r="E282" s="136">
        <v>2.5923282024181025</v>
      </c>
      <c r="F282" s="136">
        <v>0</v>
      </c>
      <c r="G282" s="136">
        <v>26.07750811622418</v>
      </c>
      <c r="H282" s="136">
        <v>45.623667191658654</v>
      </c>
      <c r="I282" s="136">
        <v>0</v>
      </c>
      <c r="J282" s="136">
        <v>45.623667191658654</v>
      </c>
      <c r="K282" s="136">
        <v>0</v>
      </c>
      <c r="L282" s="136">
        <v>45.623667191658654</v>
      </c>
      <c r="M282" s="136">
        <v>0</v>
      </c>
      <c r="N282" s="195">
        <v>0</v>
      </c>
      <c r="O282" s="136">
        <v>44.995401174839188</v>
      </c>
      <c r="P282" s="136">
        <v>63.684884505272507</v>
      </c>
      <c r="Q282" s="136">
        <v>26.07750811622418</v>
      </c>
      <c r="R282" s="136">
        <v>45.623667191658654</v>
      </c>
      <c r="S282" s="136">
        <v>0</v>
      </c>
      <c r="T282" s="136">
        <v>45.623667191658654</v>
      </c>
      <c r="U282" s="136">
        <v>0</v>
      </c>
      <c r="V282" s="136">
        <v>45.623667191658654</v>
      </c>
      <c r="W282" s="111"/>
      <c r="X282" s="351">
        <v>81.190343836004402</v>
      </c>
      <c r="Y282" s="352">
        <v>0</v>
      </c>
      <c r="Z282" s="352">
        <v>70.169346596914579</v>
      </c>
      <c r="AA282" s="47"/>
      <c r="AB282" s="363">
        <f t="shared" si="8"/>
        <v>47.767051858298323</v>
      </c>
      <c r="AC282" s="363">
        <f t="shared" si="9"/>
        <v>27.839773808157187</v>
      </c>
    </row>
    <row r="283" spans="1:29" x14ac:dyDescent="0.2">
      <c r="A283" s="35">
        <v>2013</v>
      </c>
      <c r="B283" s="35">
        <v>3</v>
      </c>
      <c r="C283" s="136">
        <v>28.558939154600807</v>
      </c>
      <c r="D283" s="136">
        <v>125.68850876612598</v>
      </c>
      <c r="E283" s="136">
        <v>2.395526142054123</v>
      </c>
      <c r="F283" s="136">
        <v>8.0833656720935565E-2</v>
      </c>
      <c r="G283" s="136">
        <v>11.390579718563089</v>
      </c>
      <c r="H283" s="136">
        <v>93.609122048425689</v>
      </c>
      <c r="I283" s="136">
        <v>0</v>
      </c>
      <c r="J283" s="136">
        <v>93.609122048425689</v>
      </c>
      <c r="K283" s="136">
        <v>149.28866966474007</v>
      </c>
      <c r="L283" s="136">
        <v>0</v>
      </c>
      <c r="M283" s="136">
        <v>0</v>
      </c>
      <c r="N283" s="195">
        <v>0</v>
      </c>
      <c r="O283" s="136">
        <v>28.558939154600807</v>
      </c>
      <c r="P283" s="136">
        <v>125.68850876612598</v>
      </c>
      <c r="Q283" s="136">
        <v>11.390579718563089</v>
      </c>
      <c r="R283" s="136">
        <v>93.609122048425689</v>
      </c>
      <c r="S283" s="136">
        <v>0</v>
      </c>
      <c r="T283" s="136">
        <v>93.609122048425689</v>
      </c>
      <c r="U283" s="136">
        <v>149.28866966474007</v>
      </c>
      <c r="V283" s="136">
        <v>0</v>
      </c>
      <c r="W283" s="111"/>
      <c r="X283" s="351">
        <v>79.491653691307107</v>
      </c>
      <c r="Y283" s="352">
        <v>0</v>
      </c>
      <c r="Z283" s="352">
        <v>61.144848386270432</v>
      </c>
      <c r="AA283" s="47"/>
      <c r="AB283" s="363">
        <f t="shared" si="8"/>
        <v>36.777170164719998</v>
      </c>
      <c r="AC283" s="363">
        <f t="shared" si="9"/>
        <v>69.616394620042172</v>
      </c>
    </row>
    <row r="284" spans="1:29" x14ac:dyDescent="0.2">
      <c r="A284" s="35">
        <v>2013</v>
      </c>
      <c r="B284" s="35">
        <v>4</v>
      </c>
      <c r="C284" s="136">
        <v>135.35989619627648</v>
      </c>
      <c r="D284" s="136">
        <v>1.9697581448295924</v>
      </c>
      <c r="E284" s="136">
        <v>16.14057258507</v>
      </c>
      <c r="F284" s="136">
        <v>0.44960313766398308</v>
      </c>
      <c r="G284" s="136">
        <v>122.993563898394</v>
      </c>
      <c r="H284" s="136">
        <v>0</v>
      </c>
      <c r="I284" s="136">
        <v>0</v>
      </c>
      <c r="J284" s="136">
        <v>0</v>
      </c>
      <c r="K284" s="136">
        <v>0</v>
      </c>
      <c r="L284" s="136">
        <v>0</v>
      </c>
      <c r="M284" s="136">
        <v>0</v>
      </c>
      <c r="N284" s="195">
        <v>0</v>
      </c>
      <c r="O284" s="136">
        <v>135.35989619627648</v>
      </c>
      <c r="P284" s="136">
        <v>1.9697581448295924</v>
      </c>
      <c r="Q284" s="136">
        <v>122.993563898394</v>
      </c>
      <c r="R284" s="136">
        <v>0</v>
      </c>
      <c r="S284" s="136">
        <v>0</v>
      </c>
      <c r="T284" s="136">
        <v>0</v>
      </c>
      <c r="U284" s="136">
        <v>0</v>
      </c>
      <c r="V284" s="136">
        <v>0</v>
      </c>
      <c r="W284" s="111"/>
      <c r="X284" s="351">
        <v>87.866047043539993</v>
      </c>
      <c r="Y284" s="352">
        <v>0</v>
      </c>
      <c r="Z284" s="352">
        <v>71.983613357451588</v>
      </c>
      <c r="AA284" s="47"/>
      <c r="AB284" s="363">
        <f t="shared" si="8"/>
        <v>81.959417675438644</v>
      </c>
      <c r="AC284" s="363">
        <f t="shared" si="9"/>
        <v>46.804561024212845</v>
      </c>
    </row>
    <row r="285" spans="1:29" x14ac:dyDescent="0.2">
      <c r="A285" s="35">
        <v>2013</v>
      </c>
      <c r="B285" s="35">
        <v>5</v>
      </c>
      <c r="C285" s="136">
        <v>163.92411756805507</v>
      </c>
      <c r="D285" s="136">
        <v>1.4750689909638388</v>
      </c>
      <c r="E285" s="136">
        <v>23.952462562329234</v>
      </c>
      <c r="F285" s="136">
        <v>2.0348883504753594</v>
      </c>
      <c r="G285" s="136">
        <v>149.49526291093218</v>
      </c>
      <c r="H285" s="136">
        <v>0</v>
      </c>
      <c r="I285" s="136">
        <v>0</v>
      </c>
      <c r="J285" s="136">
        <v>0</v>
      </c>
      <c r="K285" s="136">
        <v>0</v>
      </c>
      <c r="L285" s="136">
        <v>0</v>
      </c>
      <c r="M285" s="136">
        <v>0</v>
      </c>
      <c r="N285" s="195">
        <v>0</v>
      </c>
      <c r="O285" s="136">
        <v>163.92411756805507</v>
      </c>
      <c r="P285" s="136">
        <v>1.4750689909638388</v>
      </c>
      <c r="Q285" s="136">
        <v>149.49526291093218</v>
      </c>
      <c r="R285" s="136">
        <v>0</v>
      </c>
      <c r="S285" s="136">
        <v>0</v>
      </c>
      <c r="T285" s="136">
        <v>0</v>
      </c>
      <c r="U285" s="136">
        <v>0</v>
      </c>
      <c r="V285" s="136">
        <v>0</v>
      </c>
      <c r="X285" s="351">
        <v>90.503279133007595</v>
      </c>
      <c r="Y285" s="352">
        <v>90.503279133007595</v>
      </c>
      <c r="Z285" s="352">
        <v>71.483380915787023</v>
      </c>
      <c r="AA285" s="47"/>
      <c r="AB285" s="363">
        <f t="shared" si="8"/>
        <v>149.64200688216579</v>
      </c>
      <c r="AC285" s="363">
        <f t="shared" si="9"/>
        <v>0</v>
      </c>
    </row>
    <row r="286" spans="1:29" x14ac:dyDescent="0.2">
      <c r="A286" s="35">
        <v>2013</v>
      </c>
      <c r="B286" s="35">
        <v>6</v>
      </c>
      <c r="C286" s="136">
        <v>272.87629990709786</v>
      </c>
      <c r="D286" s="136">
        <v>0</v>
      </c>
      <c r="E286" s="136">
        <v>64.462436735596185</v>
      </c>
      <c r="F286" s="136">
        <v>10.675153664947665</v>
      </c>
      <c r="G286" s="136">
        <v>272.87629990709769</v>
      </c>
      <c r="H286" s="136">
        <v>0</v>
      </c>
      <c r="I286" s="136">
        <v>0</v>
      </c>
      <c r="J286" s="136">
        <v>0</v>
      </c>
      <c r="K286" s="136">
        <v>0</v>
      </c>
      <c r="L286" s="136">
        <v>0</v>
      </c>
      <c r="M286" s="136">
        <v>0</v>
      </c>
      <c r="N286" s="195">
        <v>0</v>
      </c>
      <c r="O286" s="136">
        <v>272.87629990709786</v>
      </c>
      <c r="P286" s="136">
        <v>0</v>
      </c>
      <c r="Q286" s="136">
        <v>272.87629990709769</v>
      </c>
      <c r="R286" s="136">
        <v>0</v>
      </c>
      <c r="S286" s="136">
        <v>0</v>
      </c>
      <c r="T286" s="136">
        <v>0</v>
      </c>
      <c r="U286" s="136">
        <v>0</v>
      </c>
      <c r="V286" s="136">
        <v>0</v>
      </c>
      <c r="X286" s="351">
        <v>100.531569800063</v>
      </c>
      <c r="Y286" s="352">
        <v>100.531569800063</v>
      </c>
      <c r="Z286" s="352">
        <v>76.937974085011618</v>
      </c>
      <c r="AA286" s="47"/>
      <c r="AB286" s="363">
        <f t="shared" si="8"/>
        <v>218.40020873757646</v>
      </c>
      <c r="AC286" s="363">
        <f t="shared" si="9"/>
        <v>0</v>
      </c>
    </row>
    <row r="287" spans="1:29" x14ac:dyDescent="0.2">
      <c r="A287" s="35">
        <v>2013</v>
      </c>
      <c r="B287" s="35">
        <v>7</v>
      </c>
      <c r="C287" s="136">
        <v>293.70814398852195</v>
      </c>
      <c r="D287" s="136">
        <v>0</v>
      </c>
      <c r="E287" s="136">
        <v>72.247515176752799</v>
      </c>
      <c r="F287" s="136">
        <v>13.517068705730193</v>
      </c>
      <c r="G287" s="136">
        <v>293.70814398852184</v>
      </c>
      <c r="H287" s="136">
        <v>0</v>
      </c>
      <c r="I287" s="136">
        <v>0</v>
      </c>
      <c r="J287" s="136">
        <v>0</v>
      </c>
      <c r="K287" s="136">
        <v>0</v>
      </c>
      <c r="L287" s="136">
        <v>0</v>
      </c>
      <c r="M287" s="136">
        <v>0</v>
      </c>
      <c r="N287" s="195">
        <v>0</v>
      </c>
      <c r="O287" s="136">
        <v>293.70814398852195</v>
      </c>
      <c r="P287" s="136">
        <v>0</v>
      </c>
      <c r="Q287" s="136">
        <v>293.70814398852184</v>
      </c>
      <c r="R287" s="136">
        <v>0</v>
      </c>
      <c r="S287" s="136">
        <v>0</v>
      </c>
      <c r="T287" s="136">
        <v>0</v>
      </c>
      <c r="U287" s="136">
        <v>0</v>
      </c>
      <c r="V287" s="136">
        <v>0</v>
      </c>
      <c r="X287" s="351">
        <v>100.327129728096</v>
      </c>
      <c r="Y287" s="352">
        <v>100.327129728096</v>
      </c>
      <c r="Z287" s="352">
        <v>75.888486780347861</v>
      </c>
      <c r="AA287" s="47"/>
      <c r="AB287" s="363">
        <f t="shared" si="8"/>
        <v>283.29222194780994</v>
      </c>
      <c r="AC287" s="363">
        <f t="shared" si="9"/>
        <v>0</v>
      </c>
    </row>
    <row r="288" spans="1:29" x14ac:dyDescent="0.2">
      <c r="A288" s="35">
        <v>2013</v>
      </c>
      <c r="B288" s="35">
        <v>8</v>
      </c>
      <c r="C288" s="136">
        <v>337.54482289408111</v>
      </c>
      <c r="D288" s="136">
        <v>0</v>
      </c>
      <c r="E288" s="136">
        <v>101.47115069655175</v>
      </c>
      <c r="F288" s="136">
        <v>25.133327699634421</v>
      </c>
      <c r="G288" s="136">
        <v>337.54482289408122</v>
      </c>
      <c r="H288" s="136">
        <v>0</v>
      </c>
      <c r="I288" s="136">
        <v>0</v>
      </c>
      <c r="J288" s="136">
        <v>0</v>
      </c>
      <c r="K288" s="136">
        <v>0</v>
      </c>
      <c r="L288" s="136">
        <v>0</v>
      </c>
      <c r="M288" s="136">
        <v>0</v>
      </c>
      <c r="N288" s="195">
        <v>0</v>
      </c>
      <c r="O288" s="136">
        <v>337.54482289408111</v>
      </c>
      <c r="P288" s="136">
        <v>0</v>
      </c>
      <c r="Q288" s="136">
        <v>337.54482289408122</v>
      </c>
      <c r="R288" s="136">
        <v>0</v>
      </c>
      <c r="S288" s="136">
        <v>0</v>
      </c>
      <c r="T288" s="136">
        <v>0</v>
      </c>
      <c r="U288" s="136">
        <v>0</v>
      </c>
      <c r="V288" s="136">
        <v>0</v>
      </c>
      <c r="X288" s="351">
        <v>105.299371435417</v>
      </c>
      <c r="Y288" s="352">
        <v>105.299371435417</v>
      </c>
      <c r="Z288" s="352">
        <v>74.118702448083241</v>
      </c>
      <c r="AA288" s="47"/>
      <c r="AB288" s="363">
        <f t="shared" si="8"/>
        <v>315.6264834413015</v>
      </c>
      <c r="AC288" s="363">
        <f t="shared" si="9"/>
        <v>0</v>
      </c>
    </row>
    <row r="289" spans="1:29" x14ac:dyDescent="0.2">
      <c r="A289" s="35">
        <v>2013</v>
      </c>
      <c r="B289" s="35">
        <v>9</v>
      </c>
      <c r="C289" s="136">
        <v>270.04400483226198</v>
      </c>
      <c r="D289" s="136">
        <v>0</v>
      </c>
      <c r="E289" s="136">
        <v>61.425161557513498</v>
      </c>
      <c r="F289" s="136">
        <v>9.602841960550494</v>
      </c>
      <c r="G289" s="136">
        <v>270.04400483226203</v>
      </c>
      <c r="H289" s="136">
        <v>0</v>
      </c>
      <c r="I289" s="136">
        <v>0</v>
      </c>
      <c r="J289" s="136">
        <v>0</v>
      </c>
      <c r="K289" s="136">
        <v>0</v>
      </c>
      <c r="L289" s="136">
        <v>0</v>
      </c>
      <c r="M289" s="136">
        <v>0</v>
      </c>
      <c r="N289" s="195">
        <v>0</v>
      </c>
      <c r="O289" s="136">
        <v>270.04400483226198</v>
      </c>
      <c r="P289" s="136">
        <v>0</v>
      </c>
      <c r="Q289" s="136">
        <v>270.04400483226203</v>
      </c>
      <c r="R289" s="136">
        <v>0</v>
      </c>
      <c r="S289" s="136">
        <v>0</v>
      </c>
      <c r="T289" s="136">
        <v>0</v>
      </c>
      <c r="U289" s="136">
        <v>0</v>
      </c>
      <c r="V289" s="136">
        <v>0</v>
      </c>
      <c r="X289" s="351">
        <v>101.010297591068</v>
      </c>
      <c r="Y289" s="352">
        <v>101.010297591068</v>
      </c>
      <c r="Z289" s="352">
        <v>77.478980072967218</v>
      </c>
      <c r="AA289" s="47"/>
      <c r="AB289" s="363">
        <f t="shared" si="8"/>
        <v>303.79441386317154</v>
      </c>
      <c r="AC289" s="363">
        <f t="shared" si="9"/>
        <v>0</v>
      </c>
    </row>
    <row r="290" spans="1:29" x14ac:dyDescent="0.2">
      <c r="A290" s="35">
        <v>2013</v>
      </c>
      <c r="B290" s="35">
        <v>10</v>
      </c>
      <c r="C290" s="136">
        <v>213.28592721551468</v>
      </c>
      <c r="D290" s="136">
        <v>5.3677058274147413E-2</v>
      </c>
      <c r="E290" s="136">
        <v>41.391863850449141</v>
      </c>
      <c r="F290" s="136">
        <v>3.1134856621975469</v>
      </c>
      <c r="G290" s="136">
        <v>206.22442179800726</v>
      </c>
      <c r="H290" s="136">
        <v>0</v>
      </c>
      <c r="I290" s="136">
        <v>0</v>
      </c>
      <c r="J290" s="136">
        <v>0</v>
      </c>
      <c r="K290" s="136">
        <v>0</v>
      </c>
      <c r="L290" s="136">
        <v>0</v>
      </c>
      <c r="M290" s="136">
        <v>0</v>
      </c>
      <c r="N290" s="195">
        <v>0</v>
      </c>
      <c r="O290" s="136">
        <v>213.28592721551468</v>
      </c>
      <c r="P290" s="136">
        <v>5.3677058274147413E-2</v>
      </c>
      <c r="Q290" s="136">
        <v>206.22442179800726</v>
      </c>
      <c r="R290" s="136">
        <v>0</v>
      </c>
      <c r="S290" s="136">
        <v>0</v>
      </c>
      <c r="T290" s="136">
        <v>0</v>
      </c>
      <c r="U290" s="136">
        <v>0</v>
      </c>
      <c r="V290" s="136">
        <v>0</v>
      </c>
      <c r="X290" s="351">
        <v>93.671073170783103</v>
      </c>
      <c r="Y290" s="352">
        <v>0</v>
      </c>
      <c r="Z290" s="352">
        <v>70.723447543282887</v>
      </c>
      <c r="AA290" s="47"/>
      <c r="AB290" s="363">
        <f t="shared" si="8"/>
        <v>241.66496602388833</v>
      </c>
      <c r="AC290" s="363">
        <f t="shared" si="9"/>
        <v>0</v>
      </c>
    </row>
    <row r="291" spans="1:29" x14ac:dyDescent="0.2">
      <c r="A291" s="35">
        <v>2013</v>
      </c>
      <c r="B291" s="35">
        <v>11</v>
      </c>
      <c r="C291" s="136">
        <v>110.23315885291359</v>
      </c>
      <c r="D291" s="136">
        <v>10.992012079278346</v>
      </c>
      <c r="E291" s="136">
        <v>8.2760746899818542</v>
      </c>
      <c r="F291" s="136">
        <v>6.159740445219105E-2</v>
      </c>
      <c r="G291" s="136">
        <v>102.30392554258837</v>
      </c>
      <c r="H291" s="136">
        <v>5.50565309976988</v>
      </c>
      <c r="I291" s="136">
        <v>0</v>
      </c>
      <c r="J291" s="136">
        <v>0</v>
      </c>
      <c r="K291" s="136">
        <v>0</v>
      </c>
      <c r="L291" s="136">
        <v>0</v>
      </c>
      <c r="M291" s="136">
        <v>0</v>
      </c>
      <c r="N291" s="195">
        <v>0</v>
      </c>
      <c r="O291" s="136">
        <v>110.23315885291359</v>
      </c>
      <c r="P291" s="136">
        <v>10.992012079278346</v>
      </c>
      <c r="Q291" s="136">
        <v>102.30392554258837</v>
      </c>
      <c r="R291" s="136">
        <v>5.50565309976988</v>
      </c>
      <c r="S291" s="136">
        <v>0</v>
      </c>
      <c r="T291" s="136">
        <v>0</v>
      </c>
      <c r="U291" s="136">
        <v>0</v>
      </c>
      <c r="V291" s="136">
        <v>0</v>
      </c>
      <c r="W291" s="111"/>
      <c r="X291" s="351">
        <v>85.299665427737395</v>
      </c>
      <c r="Y291" s="352">
        <v>0</v>
      </c>
      <c r="Z291" s="352">
        <v>72.770825667200342</v>
      </c>
      <c r="AA291" s="47"/>
      <c r="AB291" s="363">
        <f t="shared" si="8"/>
        <v>161.75954303421412</v>
      </c>
      <c r="AC291" s="363">
        <f t="shared" si="9"/>
        <v>0</v>
      </c>
    </row>
    <row r="292" spans="1:29" x14ac:dyDescent="0.2">
      <c r="A292" s="35">
        <v>2013</v>
      </c>
      <c r="B292" s="35">
        <v>12</v>
      </c>
      <c r="C292" s="136">
        <v>79.005079745838657</v>
      </c>
      <c r="D292" s="136">
        <v>14.417695558114239</v>
      </c>
      <c r="E292" s="136">
        <v>4.4925355689396334</v>
      </c>
      <c r="F292" s="136">
        <v>0</v>
      </c>
      <c r="G292" s="136">
        <v>62.660207867950604</v>
      </c>
      <c r="H292" s="136">
        <v>1.6498258966126826</v>
      </c>
      <c r="I292" s="136">
        <v>0</v>
      </c>
      <c r="J292" s="136">
        <v>1.6498258966126826</v>
      </c>
      <c r="K292" s="136">
        <v>0</v>
      </c>
      <c r="L292" s="136">
        <v>0</v>
      </c>
      <c r="M292" s="136">
        <v>0</v>
      </c>
      <c r="N292" s="195">
        <v>1.6498258966126826</v>
      </c>
      <c r="O292" s="136">
        <v>79.005079745838657</v>
      </c>
      <c r="P292" s="136">
        <v>14.417695558114239</v>
      </c>
      <c r="Q292" s="136">
        <v>62.660207867950604</v>
      </c>
      <c r="R292" s="136">
        <v>1.6498258966126826</v>
      </c>
      <c r="S292" s="136">
        <v>0</v>
      </c>
      <c r="T292" s="136">
        <v>1.6498258966126826</v>
      </c>
      <c r="U292" s="136">
        <v>0</v>
      </c>
      <c r="V292" s="136">
        <v>0</v>
      </c>
      <c r="W292" s="111"/>
      <c r="X292" s="351">
        <v>82.480704632152097</v>
      </c>
      <c r="Y292" s="352">
        <v>0</v>
      </c>
      <c r="Z292" s="352">
        <v>75.951591724992667</v>
      </c>
      <c r="AA292" s="47"/>
      <c r="AB292" s="363">
        <f t="shared" si="8"/>
        <v>94.619119299376123</v>
      </c>
      <c r="AC292" s="363">
        <f t="shared" si="9"/>
        <v>0.82491294830634132</v>
      </c>
    </row>
    <row r="293" spans="1:29" ht="13.2" x14ac:dyDescent="0.25">
      <c r="A293" s="35">
        <v>2014</v>
      </c>
      <c r="B293" s="35">
        <v>1</v>
      </c>
      <c r="C293" s="136">
        <v>26.95686291874426</v>
      </c>
      <c r="D293" s="136">
        <v>133.79215584176413</v>
      </c>
      <c r="E293" s="136">
        <v>0.47460181666081819</v>
      </c>
      <c r="F293" s="136">
        <v>0</v>
      </c>
      <c r="G293" s="136">
        <v>13.319414638525785</v>
      </c>
      <c r="H293" s="136">
        <v>118.468726084693</v>
      </c>
      <c r="I293" s="136">
        <v>0</v>
      </c>
      <c r="J293" s="136">
        <v>118.468726084693</v>
      </c>
      <c r="K293" s="136">
        <v>0</v>
      </c>
      <c r="L293" s="136">
        <v>0</v>
      </c>
      <c r="M293" s="136">
        <v>118.468726084693</v>
      </c>
      <c r="N293" s="195">
        <v>0</v>
      </c>
      <c r="O293" s="136">
        <v>26.95686291874426</v>
      </c>
      <c r="P293" s="136">
        <v>133.79215584176413</v>
      </c>
      <c r="Q293" s="136">
        <v>13.319414638525785</v>
      </c>
      <c r="R293" s="136">
        <v>118.468726084693</v>
      </c>
      <c r="S293" s="136">
        <v>0</v>
      </c>
      <c r="T293" s="136">
        <v>118.468726084693</v>
      </c>
      <c r="U293" s="136">
        <v>0</v>
      </c>
      <c r="V293" s="136">
        <v>0</v>
      </c>
      <c r="W293" s="111"/>
      <c r="X293" s="354">
        <v>78.107961360588448</v>
      </c>
      <c r="Y293" s="352">
        <v>0</v>
      </c>
      <c r="Z293" s="352">
        <v>73.242141636364934</v>
      </c>
      <c r="AA293" s="47"/>
      <c r="AB293" s="363">
        <f t="shared" si="8"/>
        <v>52.98097133229146</v>
      </c>
      <c r="AC293" s="363">
        <f t="shared" si="9"/>
        <v>60.059275990652843</v>
      </c>
    </row>
    <row r="294" spans="1:29" ht="13.2" x14ac:dyDescent="0.25">
      <c r="A294" s="35">
        <v>2014</v>
      </c>
      <c r="B294" s="35">
        <v>2</v>
      </c>
      <c r="C294" s="136">
        <v>57.510679559652473</v>
      </c>
      <c r="D294" s="136">
        <v>34.237566708295979</v>
      </c>
      <c r="E294" s="136">
        <v>2.215392119013285</v>
      </c>
      <c r="F294" s="136">
        <v>0</v>
      </c>
      <c r="G294" s="136">
        <v>33.408956209644288</v>
      </c>
      <c r="H294" s="136">
        <v>17.610392818334155</v>
      </c>
      <c r="I294" s="136">
        <v>0</v>
      </c>
      <c r="J294" s="136">
        <v>17.610392818334155</v>
      </c>
      <c r="K294" s="136">
        <v>0</v>
      </c>
      <c r="L294" s="136">
        <v>17.610392818334155</v>
      </c>
      <c r="M294" s="136">
        <v>0</v>
      </c>
      <c r="N294" s="195">
        <v>0</v>
      </c>
      <c r="O294" s="136">
        <v>57.510679559652473</v>
      </c>
      <c r="P294" s="136">
        <v>34.237566708295979</v>
      </c>
      <c r="Q294" s="136">
        <v>33.408956209644288</v>
      </c>
      <c r="R294" s="136">
        <v>17.610392818334155</v>
      </c>
      <c r="S294" s="136">
        <v>0</v>
      </c>
      <c r="T294" s="136">
        <v>17.610392818334155</v>
      </c>
      <c r="U294" s="136">
        <v>0</v>
      </c>
      <c r="V294" s="136">
        <v>17.610392818334155</v>
      </c>
      <c r="W294" s="111"/>
      <c r="X294" s="354">
        <v>82.374954553099684</v>
      </c>
      <c r="Y294" s="352">
        <v>0</v>
      </c>
      <c r="Z294" s="352">
        <v>75.221909857523812</v>
      </c>
      <c r="AA294" s="47"/>
      <c r="AB294" s="363">
        <f t="shared" si="8"/>
        <v>42.233771239198369</v>
      </c>
      <c r="AC294" s="363">
        <f t="shared" si="9"/>
        <v>68.039559451513583</v>
      </c>
    </row>
    <row r="295" spans="1:29" ht="13.2" x14ac:dyDescent="0.25">
      <c r="A295" s="35">
        <v>2014</v>
      </c>
      <c r="B295" s="35">
        <v>3</v>
      </c>
      <c r="C295" s="136">
        <v>62.20178223460303</v>
      </c>
      <c r="D295" s="136">
        <v>29.613069415238598</v>
      </c>
      <c r="E295" s="136">
        <v>3.0225246993547419</v>
      </c>
      <c r="F295" s="136">
        <v>5.1670097612766121E-2</v>
      </c>
      <c r="G295" s="136">
        <v>28.640265854407303</v>
      </c>
      <c r="H295" s="136">
        <v>9.0842075246238281</v>
      </c>
      <c r="I295" s="136">
        <v>0</v>
      </c>
      <c r="J295" s="136">
        <v>9.0842075246238281</v>
      </c>
      <c r="K295" s="136">
        <v>9.0842075246238281</v>
      </c>
      <c r="L295" s="136">
        <v>0</v>
      </c>
      <c r="M295" s="136">
        <v>0</v>
      </c>
      <c r="N295" s="195">
        <v>0</v>
      </c>
      <c r="O295" s="136">
        <v>62.20178223460303</v>
      </c>
      <c r="P295" s="136">
        <v>29.613069415238598</v>
      </c>
      <c r="Q295" s="136">
        <v>28.640265854407303</v>
      </c>
      <c r="R295" s="136">
        <v>9.0842075246238281</v>
      </c>
      <c r="S295" s="136">
        <v>0</v>
      </c>
      <c r="T295" s="136">
        <v>9.0842075246238281</v>
      </c>
      <c r="U295" s="136">
        <v>9.0842075246238281</v>
      </c>
      <c r="V295" s="136">
        <v>0</v>
      </c>
      <c r="W295" s="111"/>
      <c r="X295" s="354">
        <v>81.792117397230953</v>
      </c>
      <c r="Y295" s="352">
        <v>0</v>
      </c>
      <c r="Z295" s="352">
        <v>68.698389491187669</v>
      </c>
      <c r="AA295" s="47"/>
      <c r="AB295" s="363">
        <f t="shared" si="8"/>
        <v>59.856230897127752</v>
      </c>
      <c r="AC295" s="363">
        <f t="shared" si="9"/>
        <v>13.347300171478992</v>
      </c>
    </row>
    <row r="296" spans="1:29" ht="13.2" x14ac:dyDescent="0.25">
      <c r="A296" s="35">
        <v>2014</v>
      </c>
      <c r="B296" s="35">
        <v>4</v>
      </c>
      <c r="C296" s="317">
        <v>137.13602413996043</v>
      </c>
      <c r="D296" s="136">
        <v>4.2291372897970749</v>
      </c>
      <c r="E296" s="136">
        <v>20.95230825691641</v>
      </c>
      <c r="F296" s="136">
        <v>2.0880415842796682</v>
      </c>
      <c r="G296" s="136">
        <v>114.26601776764822</v>
      </c>
      <c r="H296" s="136">
        <v>0</v>
      </c>
      <c r="I296" s="136">
        <v>0</v>
      </c>
      <c r="J296" s="136">
        <v>0</v>
      </c>
      <c r="K296" s="136">
        <v>0</v>
      </c>
      <c r="L296" s="136">
        <v>0</v>
      </c>
      <c r="M296" s="136">
        <v>0</v>
      </c>
      <c r="N296" s="195">
        <v>0</v>
      </c>
      <c r="O296" s="136">
        <v>137.13602413996043</v>
      </c>
      <c r="P296" s="136">
        <v>4.2291372897970749</v>
      </c>
      <c r="Q296" s="136">
        <v>114.26601776764822</v>
      </c>
      <c r="R296" s="136">
        <v>0</v>
      </c>
      <c r="S296" s="136">
        <v>0</v>
      </c>
      <c r="T296" s="136">
        <v>0</v>
      </c>
      <c r="U296" s="136">
        <v>0</v>
      </c>
      <c r="V296" s="136">
        <v>0</v>
      </c>
      <c r="X296" s="354">
        <v>88.661957172996509</v>
      </c>
      <c r="Y296" s="352">
        <v>0</v>
      </c>
      <c r="Z296" s="352">
        <v>69.510155371194671</v>
      </c>
      <c r="AA296" s="47"/>
      <c r="AB296" s="363">
        <f t="shared" si="8"/>
        <v>99.668903187281728</v>
      </c>
      <c r="AC296" s="363">
        <f t="shared" si="9"/>
        <v>4.542103762311914</v>
      </c>
    </row>
    <row r="297" spans="1:29" ht="13.2" x14ac:dyDescent="0.25">
      <c r="A297" s="35">
        <v>2014</v>
      </c>
      <c r="B297" s="35">
        <v>5</v>
      </c>
      <c r="C297" s="317">
        <v>220.65709530534707</v>
      </c>
      <c r="D297" s="136">
        <v>0.14397519616978313</v>
      </c>
      <c r="E297" s="136">
        <v>45.951773327408723</v>
      </c>
      <c r="F297" s="136">
        <v>5.4978400728547419</v>
      </c>
      <c r="G297" s="136">
        <v>214.31449440300509</v>
      </c>
      <c r="H297" s="136">
        <v>0</v>
      </c>
      <c r="I297" s="136">
        <v>0</v>
      </c>
      <c r="J297" s="136">
        <v>0</v>
      </c>
      <c r="K297" s="136">
        <v>0</v>
      </c>
      <c r="L297" s="136">
        <v>0</v>
      </c>
      <c r="M297" s="136">
        <v>0</v>
      </c>
      <c r="N297" s="195">
        <v>0</v>
      </c>
      <c r="O297" s="136">
        <v>220.65709530534707</v>
      </c>
      <c r="P297" s="136">
        <v>0.14397519616978313</v>
      </c>
      <c r="Q297" s="136">
        <v>214.31449440300509</v>
      </c>
      <c r="R297" s="136">
        <v>0</v>
      </c>
      <c r="S297" s="136">
        <v>0</v>
      </c>
      <c r="T297" s="136">
        <v>0</v>
      </c>
      <c r="U297" s="136">
        <v>0</v>
      </c>
      <c r="V297" s="136">
        <v>0</v>
      </c>
      <c r="X297" s="354">
        <v>93.393198394150716</v>
      </c>
      <c r="Y297" s="354">
        <v>93.393198394150716</v>
      </c>
      <c r="Z297" s="352">
        <v>67.472816280329184</v>
      </c>
      <c r="AA297" s="47"/>
      <c r="AB297" s="363">
        <f t="shared" si="8"/>
        <v>178.89655972265376</v>
      </c>
      <c r="AC297" s="363">
        <f t="shared" si="9"/>
        <v>0</v>
      </c>
    </row>
    <row r="298" spans="1:29" ht="13.2" x14ac:dyDescent="0.25">
      <c r="A298" s="35">
        <v>2014</v>
      </c>
      <c r="B298" s="35">
        <v>6</v>
      </c>
      <c r="C298" s="317">
        <v>247.5875604864128</v>
      </c>
      <c r="D298" s="136">
        <v>0</v>
      </c>
      <c r="E298" s="136">
        <v>60.636949405582655</v>
      </c>
      <c r="F298" s="136">
        <v>14.687025594077422</v>
      </c>
      <c r="G298" s="136">
        <v>247.56102571168458</v>
      </c>
      <c r="H298" s="136">
        <v>0</v>
      </c>
      <c r="I298" s="136">
        <v>0</v>
      </c>
      <c r="J298" s="136">
        <v>0</v>
      </c>
      <c r="K298" s="136">
        <v>0</v>
      </c>
      <c r="L298" s="136">
        <v>0</v>
      </c>
      <c r="M298" s="136">
        <v>0</v>
      </c>
      <c r="N298" s="136">
        <v>0</v>
      </c>
      <c r="O298" s="136">
        <v>247.5875604864128</v>
      </c>
      <c r="P298" s="136">
        <v>0</v>
      </c>
      <c r="Q298" s="136">
        <v>247.56102571168458</v>
      </c>
      <c r="R298" s="136">
        <v>0</v>
      </c>
      <c r="S298" s="136">
        <v>0</v>
      </c>
      <c r="T298" s="136">
        <v>0</v>
      </c>
      <c r="U298" s="136">
        <v>0</v>
      </c>
      <c r="V298" s="136">
        <v>0</v>
      </c>
      <c r="W298" s="39" t="s">
        <v>58</v>
      </c>
      <c r="X298" s="355">
        <v>101.59252992154705</v>
      </c>
      <c r="Y298" s="355">
        <v>101.59252992154705</v>
      </c>
      <c r="Z298" s="352">
        <v>74.647329459831383</v>
      </c>
      <c r="AA298" s="47"/>
      <c r="AB298" s="363">
        <f t="shared" si="8"/>
        <v>234.12232789587995</v>
      </c>
      <c r="AC298" s="363">
        <f t="shared" si="9"/>
        <v>0</v>
      </c>
    </row>
    <row r="299" spans="1:29" ht="12" thickBot="1" x14ac:dyDescent="0.25">
      <c r="A299" s="35">
        <v>2014</v>
      </c>
      <c r="B299" s="35">
        <v>7</v>
      </c>
      <c r="C299" s="317">
        <v>311.6666769190017</v>
      </c>
      <c r="D299" s="136">
        <v>0</v>
      </c>
      <c r="E299" s="178">
        <v>85.089782672694056</v>
      </c>
      <c r="F299" s="178">
        <v>19.136104382407609</v>
      </c>
      <c r="G299" s="317">
        <v>311.66667691900182</v>
      </c>
      <c r="H299" s="136">
        <v>0</v>
      </c>
      <c r="I299" s="178">
        <v>0</v>
      </c>
      <c r="J299" s="178">
        <v>0</v>
      </c>
      <c r="K299" s="178">
        <v>0</v>
      </c>
      <c r="L299" s="178">
        <v>0</v>
      </c>
      <c r="M299" s="178">
        <v>0</v>
      </c>
      <c r="N299" s="260">
        <v>0</v>
      </c>
      <c r="O299" s="136">
        <f t="shared" ref="O299" si="10">C299</f>
        <v>311.6666769190017</v>
      </c>
      <c r="P299" s="136">
        <f t="shared" ref="P299" si="11">D299</f>
        <v>0</v>
      </c>
      <c r="Q299" s="136">
        <f t="shared" ref="Q299" si="12">G299</f>
        <v>311.66667691900182</v>
      </c>
      <c r="R299" s="136">
        <f t="shared" ref="R299" si="13">H299</f>
        <v>0</v>
      </c>
      <c r="S299" s="262">
        <f t="shared" ref="S299" si="14">I299</f>
        <v>0</v>
      </c>
      <c r="T299" s="262">
        <f t="shared" ref="T299" si="15">J299</f>
        <v>0</v>
      </c>
      <c r="U299" s="262">
        <f t="shared" ref="U299" si="16">K299</f>
        <v>0</v>
      </c>
      <c r="V299" s="262">
        <f t="shared" ref="V299" si="17">L299</f>
        <v>0</v>
      </c>
      <c r="W299" s="179" t="s">
        <v>116</v>
      </c>
      <c r="X299" s="215">
        <f>(X287+X275+X263+X251+X239+X227+X215+X203+X191+X179+X167+X155+X143+X131+X119+X107+X95+X83+X71+X59)/20</f>
        <v>106.36322690072799</v>
      </c>
      <c r="Y299" s="215">
        <f t="shared" ref="Y299" si="18">(Y287+Y275+Y263+Y251+Y239+Y227+Y215+Y203+Y191+Y179+Y167+Y155+Y143+Y131+Y119+Y107+Y95+Y83+Y71+Y59)/20</f>
        <v>106.36322690072799</v>
      </c>
      <c r="Z299" s="215">
        <f>(Z287+Z275+Z263+Z251+Z239+Z227+Z215+Z203+Z191+Z179+Z167+Z155+Z143+Z131+Z119+Z107+Z95+Z83+Z71+Z59)/20</f>
        <v>76.094131212020258</v>
      </c>
      <c r="AA299" s="47"/>
      <c r="AB299" s="363">
        <f t="shared" si="8"/>
        <v>279.62711870270726</v>
      </c>
      <c r="AC299" s="363">
        <f t="shared" si="9"/>
        <v>0</v>
      </c>
    </row>
    <row r="300" spans="1:29" ht="12" thickBot="1" x14ac:dyDescent="0.25">
      <c r="A300" s="177">
        <v>2014</v>
      </c>
      <c r="B300" s="177">
        <v>8</v>
      </c>
      <c r="C300" s="307">
        <v>350.95807565684066</v>
      </c>
      <c r="D300" s="178">
        <v>0</v>
      </c>
      <c r="E300" s="262">
        <v>97.36319918730473</v>
      </c>
      <c r="F300" s="262">
        <v>25.703299868006503</v>
      </c>
      <c r="G300" s="307">
        <v>350.95807565684072</v>
      </c>
      <c r="H300" s="178">
        <v>0</v>
      </c>
      <c r="I300" s="262">
        <v>0</v>
      </c>
      <c r="J300" s="262">
        <v>0</v>
      </c>
      <c r="K300" s="262">
        <v>0</v>
      </c>
      <c r="L300" s="262">
        <v>0</v>
      </c>
      <c r="M300" s="262">
        <v>0</v>
      </c>
      <c r="N300" s="262">
        <v>0</v>
      </c>
      <c r="O300" s="307">
        <f t="shared" ref="O300:O350" si="19">C300</f>
        <v>350.95807565684066</v>
      </c>
      <c r="P300" s="178">
        <f t="shared" ref="P300:P350" si="20">D300</f>
        <v>0</v>
      </c>
      <c r="Q300" s="307">
        <f t="shared" ref="Q300:Q350" si="21">G300</f>
        <v>350.95807565684072</v>
      </c>
      <c r="R300" s="178">
        <f t="shared" ref="R300:R350" si="22">H300</f>
        <v>0</v>
      </c>
      <c r="S300" s="262">
        <f t="shared" ref="S300:S350" si="23">I300</f>
        <v>0</v>
      </c>
      <c r="T300" s="262">
        <f t="shared" ref="T300:T350" si="24">J300</f>
        <v>0</v>
      </c>
      <c r="U300" s="262">
        <f t="shared" ref="U300:U351" si="25">K300</f>
        <v>0</v>
      </c>
      <c r="V300" s="262">
        <f t="shared" ref="V300:V351" si="26">L300</f>
        <v>0</v>
      </c>
      <c r="W300" s="179" t="s">
        <v>261</v>
      </c>
      <c r="X300" s="215">
        <f t="shared" ref="X300:Z310" si="27">(X288+X276+X264+X252+X240+X228+X216+X204+X192+X180+X168+X156+X144+X132+X120+X108+X96+X84+X72+X60)/20</f>
        <v>107.07067600126477</v>
      </c>
      <c r="Y300" s="215">
        <f t="shared" si="27"/>
        <v>107.07067600126477</v>
      </c>
      <c r="Z300" s="215">
        <f>(Z288+Z276+Z264+Z252+Z240+Z228+Z216+Z204+Z192+Z180+Z168+Z156+Z144+Z132+Z120+Z108+Z96+Z84+Z72+Z60)/20</f>
        <v>76.566420069783874</v>
      </c>
      <c r="AA300" s="47"/>
      <c r="AB300" s="363">
        <f t="shared" si="8"/>
        <v>331.31237628792121</v>
      </c>
      <c r="AC300" s="363">
        <f t="shared" si="9"/>
        <v>0</v>
      </c>
    </row>
    <row r="301" spans="1:29" x14ac:dyDescent="0.2">
      <c r="A301" s="261">
        <v>2014</v>
      </c>
      <c r="B301" s="261">
        <v>9</v>
      </c>
      <c r="C301" s="262">
        <v>277.87653293728147</v>
      </c>
      <c r="D301" s="262">
        <v>0</v>
      </c>
      <c r="E301" s="262">
        <v>68.911489243333818</v>
      </c>
      <c r="F301" s="262">
        <v>13.426902220955579</v>
      </c>
      <c r="G301" s="262">
        <v>277.82109322293587</v>
      </c>
      <c r="H301" s="262">
        <v>0</v>
      </c>
      <c r="I301" s="262">
        <v>0</v>
      </c>
      <c r="J301" s="262">
        <v>0</v>
      </c>
      <c r="K301" s="262">
        <v>0</v>
      </c>
      <c r="L301" s="262">
        <v>0</v>
      </c>
      <c r="M301" s="262">
        <v>0</v>
      </c>
      <c r="N301" s="262">
        <v>0</v>
      </c>
      <c r="O301" s="263">
        <f t="shared" si="19"/>
        <v>277.87653293728147</v>
      </c>
      <c r="P301" s="262">
        <f t="shared" si="20"/>
        <v>0</v>
      </c>
      <c r="Q301" s="262">
        <f t="shared" si="21"/>
        <v>277.82109322293587</v>
      </c>
      <c r="R301" s="262">
        <f t="shared" si="22"/>
        <v>0</v>
      </c>
      <c r="S301" s="262">
        <f t="shared" si="23"/>
        <v>0</v>
      </c>
      <c r="T301" s="262">
        <f t="shared" si="24"/>
        <v>0</v>
      </c>
      <c r="U301" s="262">
        <f t="shared" si="25"/>
        <v>0</v>
      </c>
      <c r="V301" s="262">
        <f t="shared" si="26"/>
        <v>0</v>
      </c>
      <c r="W301" s="20" t="s">
        <v>225</v>
      </c>
      <c r="X301" s="215">
        <f t="shared" si="27"/>
        <v>102.58028159585459</v>
      </c>
      <c r="Y301" s="215">
        <f t="shared" si="27"/>
        <v>102.58028159585459</v>
      </c>
      <c r="Z301" s="215">
        <f>(Z289+Z277+Z265+Z253+Z241+Z229+Z217+Z205+Z193+Z181+Z169+Z157+Z145+Z133+Z121+Z109+Z97+Z85+Z73+Z61)/20</f>
        <v>78.058643789589482</v>
      </c>
      <c r="AA301" s="47"/>
      <c r="AB301" s="363">
        <f t="shared" si="8"/>
        <v>314.41730429706104</v>
      </c>
      <c r="AC301" s="363">
        <f t="shared" si="9"/>
        <v>0</v>
      </c>
    </row>
    <row r="302" spans="1:29" x14ac:dyDescent="0.2">
      <c r="A302" s="261">
        <v>2014</v>
      </c>
      <c r="B302" s="261">
        <v>10</v>
      </c>
      <c r="C302" s="262">
        <v>198.89039579254836</v>
      </c>
      <c r="D302" s="262">
        <v>3.8110897796785466</v>
      </c>
      <c r="E302" s="262">
        <v>35.248436141347526</v>
      </c>
      <c r="F302" s="262">
        <v>3.5403752445620653</v>
      </c>
      <c r="G302" s="262">
        <v>191.35200507469264</v>
      </c>
      <c r="H302" s="262">
        <v>1.5356602334740597</v>
      </c>
      <c r="I302" s="262">
        <v>0</v>
      </c>
      <c r="J302" s="262">
        <v>0</v>
      </c>
      <c r="K302" s="262">
        <v>0</v>
      </c>
      <c r="L302" s="262">
        <v>0</v>
      </c>
      <c r="M302" s="262">
        <v>0</v>
      </c>
      <c r="N302" s="262">
        <v>0</v>
      </c>
      <c r="O302" s="263">
        <f t="shared" si="19"/>
        <v>198.89039579254836</v>
      </c>
      <c r="P302" s="262">
        <f t="shared" si="20"/>
        <v>3.8110897796785466</v>
      </c>
      <c r="Q302" s="262">
        <f t="shared" si="21"/>
        <v>191.35200507469264</v>
      </c>
      <c r="R302" s="262">
        <f t="shared" si="22"/>
        <v>1.5356602334740597</v>
      </c>
      <c r="S302" s="262">
        <f t="shared" si="23"/>
        <v>0</v>
      </c>
      <c r="T302" s="262">
        <f t="shared" si="24"/>
        <v>0</v>
      </c>
      <c r="U302" s="262">
        <f t="shared" si="25"/>
        <v>0</v>
      </c>
      <c r="V302" s="262">
        <f t="shared" si="26"/>
        <v>0</v>
      </c>
      <c r="X302" s="215">
        <f t="shared" si="27"/>
        <v>93.243166213875639</v>
      </c>
      <c r="Y302" s="215">
        <f t="shared" si="27"/>
        <v>0</v>
      </c>
      <c r="Z302" s="215">
        <f t="shared" si="27"/>
        <v>74.186398401563594</v>
      </c>
      <c r="AA302" s="47"/>
      <c r="AB302" s="363">
        <f t="shared" si="8"/>
        <v>238.38346436491491</v>
      </c>
      <c r="AC302" s="363">
        <f t="shared" si="9"/>
        <v>0</v>
      </c>
    </row>
    <row r="303" spans="1:29" x14ac:dyDescent="0.2">
      <c r="A303" s="261">
        <v>2014</v>
      </c>
      <c r="B303" s="261">
        <v>11</v>
      </c>
      <c r="C303" s="262">
        <v>78.117279066674627</v>
      </c>
      <c r="D303" s="262">
        <v>26.436963465927999</v>
      </c>
      <c r="E303" s="262">
        <v>4.6653896648713644</v>
      </c>
      <c r="F303" s="262">
        <v>5.9321390913392266E-2</v>
      </c>
      <c r="G303" s="262">
        <v>56.079454442607151</v>
      </c>
      <c r="H303" s="262">
        <v>13.072887141096567</v>
      </c>
      <c r="I303" s="262">
        <v>0</v>
      </c>
      <c r="J303" s="262">
        <v>0</v>
      </c>
      <c r="K303" s="262">
        <v>0</v>
      </c>
      <c r="L303" s="262">
        <v>0</v>
      </c>
      <c r="M303" s="262">
        <v>0</v>
      </c>
      <c r="N303" s="262">
        <v>0</v>
      </c>
      <c r="O303" s="263">
        <f t="shared" si="19"/>
        <v>78.117279066674627</v>
      </c>
      <c r="P303" s="262">
        <f t="shared" si="20"/>
        <v>26.436963465927999</v>
      </c>
      <c r="Q303" s="262">
        <f t="shared" si="21"/>
        <v>56.079454442607151</v>
      </c>
      <c r="R303" s="262">
        <f t="shared" si="22"/>
        <v>13.072887141096567</v>
      </c>
      <c r="S303" s="262">
        <f t="shared" si="23"/>
        <v>0</v>
      </c>
      <c r="T303" s="262">
        <f t="shared" si="24"/>
        <v>0</v>
      </c>
      <c r="U303" s="262">
        <f t="shared" si="25"/>
        <v>0</v>
      </c>
      <c r="V303" s="262">
        <f t="shared" si="26"/>
        <v>0</v>
      </c>
      <c r="W303" s="111"/>
      <c r="X303" s="215">
        <f t="shared" si="27"/>
        <v>82.99801773548171</v>
      </c>
      <c r="Y303" s="215">
        <f t="shared" si="27"/>
        <v>0</v>
      </c>
      <c r="Z303" s="215">
        <f t="shared" si="27"/>
        <v>73.191876206132974</v>
      </c>
      <c r="AA303" s="47"/>
      <c r="AB303" s="363">
        <f t="shared" si="8"/>
        <v>138.50383742961151</v>
      </c>
      <c r="AC303" s="363">
        <f t="shared" si="9"/>
        <v>0</v>
      </c>
    </row>
    <row r="304" spans="1:29" x14ac:dyDescent="0.2">
      <c r="A304" s="261">
        <v>2014</v>
      </c>
      <c r="B304" s="261">
        <v>12</v>
      </c>
      <c r="C304" s="262">
        <v>42.633806123140985</v>
      </c>
      <c r="D304" s="262">
        <v>81.614210043345437</v>
      </c>
      <c r="E304" s="262">
        <v>1.0431164092190786</v>
      </c>
      <c r="F304" s="262">
        <v>5.7264258648294473E-4</v>
      </c>
      <c r="G304" s="262">
        <v>24.890042540816147</v>
      </c>
      <c r="H304" s="262">
        <v>64.984895742185898</v>
      </c>
      <c r="I304" s="262">
        <v>0.17544300865084281</v>
      </c>
      <c r="J304" s="262">
        <v>64.984895742185898</v>
      </c>
      <c r="K304" s="262">
        <v>0</v>
      </c>
      <c r="L304" s="262">
        <v>0</v>
      </c>
      <c r="M304" s="262">
        <v>0</v>
      </c>
      <c r="N304" s="262">
        <v>64.984895742185898</v>
      </c>
      <c r="O304" s="263">
        <f t="shared" si="19"/>
        <v>42.633806123140985</v>
      </c>
      <c r="P304" s="262">
        <f t="shared" si="20"/>
        <v>81.614210043345437</v>
      </c>
      <c r="Q304" s="262">
        <f t="shared" si="21"/>
        <v>24.890042540816147</v>
      </c>
      <c r="R304" s="262">
        <f t="shared" si="22"/>
        <v>64.984895742185898</v>
      </c>
      <c r="S304" s="262">
        <f t="shared" si="23"/>
        <v>0.17544300865084281</v>
      </c>
      <c r="T304" s="262">
        <f t="shared" si="24"/>
        <v>64.984895742185898</v>
      </c>
      <c r="U304" s="262">
        <f t="shared" si="25"/>
        <v>0</v>
      </c>
      <c r="V304" s="262">
        <f t="shared" si="26"/>
        <v>0</v>
      </c>
      <c r="W304" s="111"/>
      <c r="X304" s="215">
        <f t="shared" si="27"/>
        <v>79.416340456271286</v>
      </c>
      <c r="Y304" s="215">
        <f t="shared" si="27"/>
        <v>0</v>
      </c>
      <c r="Z304" s="215">
        <f t="shared" si="27"/>
        <v>75.547769292987212</v>
      </c>
      <c r="AA304" s="47"/>
      <c r="AB304" s="363">
        <f t="shared" si="8"/>
        <v>60.375542594907806</v>
      </c>
      <c r="AC304" s="363">
        <f t="shared" si="9"/>
        <v>32.492447871092949</v>
      </c>
    </row>
    <row r="305" spans="1:29" x14ac:dyDescent="0.2">
      <c r="A305" s="261">
        <v>2015</v>
      </c>
      <c r="B305" s="261">
        <v>1</v>
      </c>
      <c r="C305" s="262">
        <v>26.112829868525239</v>
      </c>
      <c r="D305" s="262">
        <v>127.15014736663784</v>
      </c>
      <c r="E305" s="262">
        <v>0.22575876283253166</v>
      </c>
      <c r="F305" s="262">
        <v>0</v>
      </c>
      <c r="G305" s="262">
        <v>8.0669450065628467</v>
      </c>
      <c r="H305" s="262">
        <v>107.22973635615668</v>
      </c>
      <c r="I305" s="262">
        <v>0.47586523824689808</v>
      </c>
      <c r="J305" s="262">
        <v>107.22973635615668</v>
      </c>
      <c r="K305" s="262">
        <v>0</v>
      </c>
      <c r="L305" s="262">
        <v>0</v>
      </c>
      <c r="M305" s="262">
        <v>107.22973635615668</v>
      </c>
      <c r="N305" s="262">
        <v>0</v>
      </c>
      <c r="O305" s="263">
        <f t="shared" si="19"/>
        <v>26.112829868525239</v>
      </c>
      <c r="P305" s="262">
        <f t="shared" si="20"/>
        <v>127.15014736663784</v>
      </c>
      <c r="Q305" s="262">
        <f t="shared" si="21"/>
        <v>8.0669450065628467</v>
      </c>
      <c r="R305" s="262">
        <f t="shared" si="22"/>
        <v>107.22973635615668</v>
      </c>
      <c r="S305" s="262">
        <f t="shared" si="23"/>
        <v>0.47586523824689808</v>
      </c>
      <c r="T305" s="262">
        <f t="shared" si="24"/>
        <v>107.22973635615668</v>
      </c>
      <c r="U305" s="262">
        <f t="shared" si="25"/>
        <v>0</v>
      </c>
      <c r="V305" s="262">
        <f t="shared" si="26"/>
        <v>0</v>
      </c>
      <c r="W305" s="111"/>
      <c r="X305" s="215">
        <f t="shared" si="27"/>
        <v>78.238827384001453</v>
      </c>
      <c r="Y305" s="215">
        <f t="shared" si="27"/>
        <v>0</v>
      </c>
      <c r="Z305" s="215">
        <f t="shared" ref="Z305:Z310" si="28">(Z293+Z281+Z269+Z257+Z245+Z233+Z221+Z209+Z197+Z185+Z173+Z161+Z149+Z137+Z125+Z113+Z101+Z89+Z77+Z65)/20</f>
        <v>72.435525234027452</v>
      </c>
      <c r="AA305" s="47"/>
      <c r="AB305" s="363">
        <f t="shared" si="8"/>
        <v>34.373317995833112</v>
      </c>
      <c r="AC305" s="363">
        <f t="shared" si="9"/>
        <v>86.107316049171288</v>
      </c>
    </row>
    <row r="306" spans="1:29" x14ac:dyDescent="0.2">
      <c r="A306" s="261">
        <v>2015</v>
      </c>
      <c r="B306" s="261">
        <v>2</v>
      </c>
      <c r="C306" s="262">
        <v>35.042184420393127</v>
      </c>
      <c r="D306" s="262">
        <v>78.467690138551589</v>
      </c>
      <c r="E306" s="262">
        <v>1.3362773718162912</v>
      </c>
      <c r="F306" s="262">
        <v>8.9159951076670885E-4</v>
      </c>
      <c r="G306" s="262">
        <v>13.877029232198439</v>
      </c>
      <c r="H306" s="262">
        <v>58.93328680476386</v>
      </c>
      <c r="I306" s="262">
        <v>0</v>
      </c>
      <c r="J306" s="262">
        <v>58.93328680476386</v>
      </c>
      <c r="K306" s="262">
        <v>0</v>
      </c>
      <c r="L306" s="262">
        <v>58.93328680476386</v>
      </c>
      <c r="M306" s="262">
        <v>0</v>
      </c>
      <c r="N306" s="262">
        <v>0</v>
      </c>
      <c r="O306" s="263">
        <f t="shared" si="19"/>
        <v>35.042184420393127</v>
      </c>
      <c r="P306" s="262">
        <f t="shared" si="20"/>
        <v>78.467690138551589</v>
      </c>
      <c r="Q306" s="262">
        <f t="shared" si="21"/>
        <v>13.877029232198439</v>
      </c>
      <c r="R306" s="262">
        <f t="shared" si="22"/>
        <v>58.93328680476386</v>
      </c>
      <c r="S306" s="262">
        <f t="shared" si="23"/>
        <v>0</v>
      </c>
      <c r="T306" s="262">
        <f t="shared" si="24"/>
        <v>58.93328680476386</v>
      </c>
      <c r="U306" s="262">
        <f t="shared" si="25"/>
        <v>0</v>
      </c>
      <c r="V306" s="262">
        <f t="shared" si="26"/>
        <v>58.93328680476386</v>
      </c>
      <c r="W306" s="111"/>
      <c r="X306" s="215">
        <f t="shared" si="27"/>
        <v>79.7255217963815</v>
      </c>
      <c r="Y306" s="215">
        <f t="shared" si="27"/>
        <v>0</v>
      </c>
      <c r="Z306" s="215">
        <f t="shared" si="28"/>
        <v>72.646032416735594</v>
      </c>
      <c r="AA306" s="47"/>
      <c r="AB306" s="363">
        <f t="shared" si="8"/>
        <v>30.577507144459183</v>
      </c>
      <c r="AC306" s="363">
        <f t="shared" si="9"/>
        <v>83.081511580460273</v>
      </c>
    </row>
    <row r="307" spans="1:29" x14ac:dyDescent="0.2">
      <c r="A307" s="261">
        <v>2015</v>
      </c>
      <c r="B307" s="261">
        <v>3</v>
      </c>
      <c r="C307" s="262">
        <v>64.582270600115152</v>
      </c>
      <c r="D307" s="262">
        <v>46.311218909337121</v>
      </c>
      <c r="E307" s="262">
        <v>4.9900308525942307</v>
      </c>
      <c r="F307" s="262">
        <v>0.1295244328021905</v>
      </c>
      <c r="G307" s="262">
        <v>37.449443375165124</v>
      </c>
      <c r="H307" s="262">
        <v>29.231033597261238</v>
      </c>
      <c r="I307" s="262">
        <v>0</v>
      </c>
      <c r="J307" s="262">
        <v>29.231033597261238</v>
      </c>
      <c r="K307" s="262">
        <v>29.231033597261238</v>
      </c>
      <c r="L307" s="262">
        <v>0</v>
      </c>
      <c r="M307" s="262">
        <v>0</v>
      </c>
      <c r="N307" s="262">
        <v>0</v>
      </c>
      <c r="O307" s="263">
        <f t="shared" si="19"/>
        <v>64.582270600115152</v>
      </c>
      <c r="P307" s="262">
        <f t="shared" si="20"/>
        <v>46.311218909337121</v>
      </c>
      <c r="Q307" s="262">
        <f t="shared" si="21"/>
        <v>37.449443375165124</v>
      </c>
      <c r="R307" s="262">
        <f t="shared" si="22"/>
        <v>29.231033597261238</v>
      </c>
      <c r="S307" s="262">
        <f t="shared" si="23"/>
        <v>0</v>
      </c>
      <c r="T307" s="262">
        <f t="shared" si="24"/>
        <v>29.231033597261238</v>
      </c>
      <c r="U307" s="262">
        <f t="shared" si="25"/>
        <v>29.231033597261238</v>
      </c>
      <c r="V307" s="262">
        <f t="shared" si="26"/>
        <v>0</v>
      </c>
      <c r="W307" s="111"/>
      <c r="X307" s="215">
        <f t="shared" si="27"/>
        <v>82.251795732041217</v>
      </c>
      <c r="Y307" s="215">
        <f t="shared" si="27"/>
        <v>0</v>
      </c>
      <c r="Z307" s="215">
        <f t="shared" si="28"/>
        <v>69.66506285873227</v>
      </c>
      <c r="AA307" s="47"/>
      <c r="AB307" s="363">
        <f t="shared" si="8"/>
        <v>49.812227510254139</v>
      </c>
      <c r="AC307" s="363">
        <f t="shared" si="9"/>
        <v>44.082160201012549</v>
      </c>
    </row>
    <row r="308" spans="1:29" x14ac:dyDescent="0.2">
      <c r="A308" s="261">
        <v>2015</v>
      </c>
      <c r="B308" s="261">
        <v>4</v>
      </c>
      <c r="C308" s="262">
        <v>114.03392869270741</v>
      </c>
      <c r="D308" s="262">
        <v>10.944087118763242</v>
      </c>
      <c r="E308" s="262">
        <v>15.538844811975641</v>
      </c>
      <c r="F308" s="262">
        <v>1.0946150881283558</v>
      </c>
      <c r="G308" s="262">
        <v>91.243885812568394</v>
      </c>
      <c r="H308" s="262">
        <v>2.6817842712955349</v>
      </c>
      <c r="I308" s="262">
        <v>0</v>
      </c>
      <c r="J308" s="262">
        <v>0</v>
      </c>
      <c r="K308" s="262">
        <v>0</v>
      </c>
      <c r="L308" s="262">
        <v>0</v>
      </c>
      <c r="M308" s="262">
        <v>0</v>
      </c>
      <c r="N308" s="262">
        <v>0</v>
      </c>
      <c r="O308" s="263">
        <f t="shared" si="19"/>
        <v>114.03392869270741</v>
      </c>
      <c r="P308" s="262">
        <f t="shared" si="20"/>
        <v>10.944087118763242</v>
      </c>
      <c r="Q308" s="262">
        <f t="shared" si="21"/>
        <v>91.243885812568394</v>
      </c>
      <c r="R308" s="262">
        <f t="shared" si="22"/>
        <v>2.6817842712955349</v>
      </c>
      <c r="S308" s="262">
        <f t="shared" si="23"/>
        <v>0</v>
      </c>
      <c r="T308" s="262">
        <f t="shared" si="24"/>
        <v>0</v>
      </c>
      <c r="U308" s="262">
        <f t="shared" si="25"/>
        <v>0</v>
      </c>
      <c r="V308" s="262">
        <f t="shared" si="26"/>
        <v>0</v>
      </c>
      <c r="W308" s="111"/>
      <c r="X308" s="215">
        <f t="shared" si="27"/>
        <v>86.73198145924529</v>
      </c>
      <c r="Y308" s="215">
        <f t="shared" si="27"/>
        <v>0</v>
      </c>
      <c r="Z308" s="215">
        <f t="shared" si="28"/>
        <v>68.249816777492441</v>
      </c>
      <c r="AA308" s="47"/>
      <c r="AB308" s="363">
        <f t="shared" si="8"/>
        <v>89.308099646411279</v>
      </c>
      <c r="AC308" s="363">
        <f t="shared" si="9"/>
        <v>14.615516798630619</v>
      </c>
    </row>
    <row r="309" spans="1:29" x14ac:dyDescent="0.2">
      <c r="A309" s="261">
        <v>2015</v>
      </c>
      <c r="B309" s="261">
        <v>5</v>
      </c>
      <c r="C309" s="262">
        <v>208.47875842628665</v>
      </c>
      <c r="D309" s="262">
        <v>1.2472710741059452</v>
      </c>
      <c r="E309" s="262">
        <v>46.489129539066155</v>
      </c>
      <c r="F309" s="262">
        <v>7.7724201956270402</v>
      </c>
      <c r="G309" s="262">
        <v>200.47279906929364</v>
      </c>
      <c r="H309" s="262">
        <v>7.083333333333286E-2</v>
      </c>
      <c r="I309" s="262">
        <v>0</v>
      </c>
      <c r="J309" s="262">
        <v>0</v>
      </c>
      <c r="K309" s="262">
        <v>0</v>
      </c>
      <c r="L309" s="262">
        <v>0</v>
      </c>
      <c r="M309" s="262">
        <v>0</v>
      </c>
      <c r="N309" s="262">
        <v>0</v>
      </c>
      <c r="O309" s="263">
        <f t="shared" si="19"/>
        <v>208.47875842628665</v>
      </c>
      <c r="P309" s="262">
        <f t="shared" si="20"/>
        <v>1.2472710741059452</v>
      </c>
      <c r="Q309" s="262">
        <f t="shared" si="21"/>
        <v>200.47279906929364</v>
      </c>
      <c r="R309" s="262">
        <f t="shared" si="22"/>
        <v>7.083333333333286E-2</v>
      </c>
      <c r="S309" s="262">
        <f t="shared" si="23"/>
        <v>0</v>
      </c>
      <c r="T309" s="262">
        <f t="shared" si="24"/>
        <v>0</v>
      </c>
      <c r="U309" s="262">
        <f t="shared" si="25"/>
        <v>0</v>
      </c>
      <c r="V309" s="262">
        <f t="shared" si="26"/>
        <v>0</v>
      </c>
      <c r="W309" s="111"/>
      <c r="X309" s="215">
        <f t="shared" si="27"/>
        <v>95.212543994160029</v>
      </c>
      <c r="Y309" s="215">
        <f t="shared" si="27"/>
        <v>95.212543994160029</v>
      </c>
      <c r="Z309" s="215">
        <f t="shared" si="28"/>
        <v>70.971694852443221</v>
      </c>
      <c r="AA309" s="47"/>
      <c r="AB309" s="363">
        <f t="shared" si="8"/>
        <v>161.25634355949703</v>
      </c>
      <c r="AC309" s="363">
        <f t="shared" si="9"/>
        <v>0</v>
      </c>
    </row>
    <row r="310" spans="1:29" x14ac:dyDescent="0.2">
      <c r="A310" s="261">
        <v>2015</v>
      </c>
      <c r="B310" s="261">
        <v>6</v>
      </c>
      <c r="C310" s="262">
        <v>271.66325293295364</v>
      </c>
      <c r="D310" s="262">
        <v>0</v>
      </c>
      <c r="E310" s="262">
        <v>71.593093614998466</v>
      </c>
      <c r="F310" s="262">
        <v>17.284213968784648</v>
      </c>
      <c r="G310" s="262">
        <v>271.598974885757</v>
      </c>
      <c r="H310" s="262">
        <v>0</v>
      </c>
      <c r="I310" s="262">
        <v>0</v>
      </c>
      <c r="J310" s="262">
        <v>0</v>
      </c>
      <c r="K310" s="262">
        <v>0</v>
      </c>
      <c r="L310" s="262">
        <v>0</v>
      </c>
      <c r="M310" s="262">
        <v>0</v>
      </c>
      <c r="N310" s="262">
        <v>0</v>
      </c>
      <c r="O310" s="263">
        <f t="shared" si="19"/>
        <v>271.66325293295364</v>
      </c>
      <c r="P310" s="262">
        <f t="shared" si="20"/>
        <v>0</v>
      </c>
      <c r="Q310" s="262">
        <f t="shared" si="21"/>
        <v>271.598974885757</v>
      </c>
      <c r="R310" s="262">
        <f t="shared" si="22"/>
        <v>0</v>
      </c>
      <c r="S310" s="262">
        <f t="shared" si="23"/>
        <v>0</v>
      </c>
      <c r="T310" s="262">
        <f t="shared" si="24"/>
        <v>0</v>
      </c>
      <c r="U310" s="262">
        <f t="shared" si="25"/>
        <v>0</v>
      </c>
      <c r="V310" s="262">
        <f t="shared" si="26"/>
        <v>0</v>
      </c>
      <c r="W310" s="111"/>
      <c r="X310" s="215">
        <f t="shared" si="27"/>
        <v>102.9517758613249</v>
      </c>
      <c r="Y310" s="215">
        <f t="shared" si="27"/>
        <v>102.9517758613249</v>
      </c>
      <c r="Z310" s="215">
        <f t="shared" si="28"/>
        <v>76.321977766801496</v>
      </c>
      <c r="AA310" s="47"/>
      <c r="AB310" s="363">
        <f t="shared" si="8"/>
        <v>240.07100567962016</v>
      </c>
      <c r="AC310" s="363">
        <f t="shared" si="9"/>
        <v>0</v>
      </c>
    </row>
    <row r="311" spans="1:29" x14ac:dyDescent="0.2">
      <c r="A311" s="261">
        <v>2015</v>
      </c>
      <c r="B311" s="261">
        <v>7</v>
      </c>
      <c r="C311" s="262">
        <v>322.31916585708109</v>
      </c>
      <c r="D311" s="262">
        <v>0</v>
      </c>
      <c r="E311" s="262">
        <v>97.090273425793072</v>
      </c>
      <c r="F311" s="262">
        <v>25.866358342079604</v>
      </c>
      <c r="G311" s="262">
        <v>322.61495102185171</v>
      </c>
      <c r="H311" s="262">
        <v>0</v>
      </c>
      <c r="I311" s="262">
        <v>0</v>
      </c>
      <c r="J311" s="262">
        <v>0</v>
      </c>
      <c r="K311" s="262">
        <v>0</v>
      </c>
      <c r="L311" s="262">
        <v>0</v>
      </c>
      <c r="M311" s="262">
        <v>0</v>
      </c>
      <c r="N311" s="262">
        <v>0</v>
      </c>
      <c r="O311" s="263">
        <f t="shared" si="19"/>
        <v>322.31916585708109</v>
      </c>
      <c r="P311" s="262">
        <f t="shared" si="20"/>
        <v>0</v>
      </c>
      <c r="Q311" s="262">
        <f t="shared" si="21"/>
        <v>322.61495102185171</v>
      </c>
      <c r="R311" s="262">
        <f t="shared" si="22"/>
        <v>0</v>
      </c>
      <c r="S311" s="262">
        <f t="shared" si="23"/>
        <v>0</v>
      </c>
      <c r="T311" s="262">
        <f t="shared" si="24"/>
        <v>0</v>
      </c>
      <c r="U311" s="262">
        <f t="shared" si="25"/>
        <v>0</v>
      </c>
      <c r="V311" s="262">
        <f t="shared" si="26"/>
        <v>0</v>
      </c>
      <c r="W311" s="111"/>
      <c r="X311" s="215">
        <f t="shared" ref="X311:Y311" si="29">+X299</f>
        <v>106.36322690072799</v>
      </c>
      <c r="Y311" s="215">
        <f t="shared" si="29"/>
        <v>106.36322690072799</v>
      </c>
      <c r="Z311" s="215">
        <f>+Z299</f>
        <v>76.094131212020258</v>
      </c>
      <c r="AA311" s="47"/>
      <c r="AB311" s="363">
        <f t="shared" si="8"/>
        <v>296.99120939501734</v>
      </c>
      <c r="AC311" s="363">
        <f t="shared" si="9"/>
        <v>0</v>
      </c>
    </row>
    <row r="312" spans="1:29" x14ac:dyDescent="0.2">
      <c r="A312" s="261">
        <v>2015</v>
      </c>
      <c r="B312" s="261">
        <v>8</v>
      </c>
      <c r="C312" s="262">
        <v>326.45437890907908</v>
      </c>
      <c r="D312" s="262">
        <v>0</v>
      </c>
      <c r="E312" s="262">
        <v>97.36319918730473</v>
      </c>
      <c r="F312" s="262">
        <v>25.703299868006503</v>
      </c>
      <c r="G312" s="262">
        <v>326.45362899219759</v>
      </c>
      <c r="H312" s="262">
        <v>0</v>
      </c>
      <c r="I312" s="262">
        <v>0</v>
      </c>
      <c r="J312" s="262">
        <v>0</v>
      </c>
      <c r="K312" s="262">
        <v>0</v>
      </c>
      <c r="L312" s="262">
        <v>0</v>
      </c>
      <c r="M312" s="262">
        <v>0</v>
      </c>
      <c r="N312" s="262">
        <v>0</v>
      </c>
      <c r="O312" s="263">
        <f t="shared" si="19"/>
        <v>326.45437890907908</v>
      </c>
      <c r="P312" s="262">
        <f t="shared" si="20"/>
        <v>0</v>
      </c>
      <c r="Q312" s="262">
        <f t="shared" si="21"/>
        <v>326.45362899219759</v>
      </c>
      <c r="R312" s="262">
        <f t="shared" si="22"/>
        <v>0</v>
      </c>
      <c r="S312" s="262">
        <f t="shared" si="23"/>
        <v>0</v>
      </c>
      <c r="T312" s="262">
        <f t="shared" si="24"/>
        <v>0</v>
      </c>
      <c r="U312" s="262">
        <f t="shared" si="25"/>
        <v>0</v>
      </c>
      <c r="V312" s="262">
        <f t="shared" si="26"/>
        <v>0</v>
      </c>
      <c r="W312" s="111"/>
      <c r="X312" s="215">
        <f t="shared" ref="X312:Z375" si="30">+X300</f>
        <v>107.07067600126477</v>
      </c>
      <c r="Y312" s="215">
        <f t="shared" si="30"/>
        <v>107.07067600126477</v>
      </c>
      <c r="Z312" s="215">
        <f t="shared" si="30"/>
        <v>76.566420069783874</v>
      </c>
      <c r="AA312" s="47"/>
      <c r="AB312" s="363">
        <f t="shared" si="8"/>
        <v>324.38677238308009</v>
      </c>
      <c r="AC312" s="363">
        <f t="shared" si="9"/>
        <v>0</v>
      </c>
    </row>
    <row r="313" spans="1:29" x14ac:dyDescent="0.2">
      <c r="A313" s="261">
        <v>2015</v>
      </c>
      <c r="B313" s="261">
        <v>9</v>
      </c>
      <c r="C313" s="262">
        <v>277.87653293728147</v>
      </c>
      <c r="D313" s="262">
        <v>0</v>
      </c>
      <c r="E313" s="262">
        <v>68.911489243333818</v>
      </c>
      <c r="F313" s="262">
        <v>13.426902220955579</v>
      </c>
      <c r="G313" s="262">
        <v>277.82109322293587</v>
      </c>
      <c r="H313" s="262">
        <v>0</v>
      </c>
      <c r="I313" s="262">
        <v>0</v>
      </c>
      <c r="J313" s="262">
        <v>0</v>
      </c>
      <c r="K313" s="262">
        <v>0</v>
      </c>
      <c r="L313" s="262">
        <v>0</v>
      </c>
      <c r="M313" s="262">
        <v>0</v>
      </c>
      <c r="N313" s="262">
        <v>0</v>
      </c>
      <c r="O313" s="263">
        <f t="shared" si="19"/>
        <v>277.87653293728147</v>
      </c>
      <c r="P313" s="262">
        <f t="shared" si="20"/>
        <v>0</v>
      </c>
      <c r="Q313" s="262">
        <f t="shared" si="21"/>
        <v>277.82109322293587</v>
      </c>
      <c r="R313" s="262">
        <f t="shared" si="22"/>
        <v>0</v>
      </c>
      <c r="S313" s="262">
        <f t="shared" si="23"/>
        <v>0</v>
      </c>
      <c r="T313" s="262">
        <f t="shared" si="24"/>
        <v>0</v>
      </c>
      <c r="U313" s="262">
        <f t="shared" si="25"/>
        <v>0</v>
      </c>
      <c r="V313" s="262">
        <f t="shared" si="26"/>
        <v>0</v>
      </c>
      <c r="W313" s="111"/>
      <c r="X313" s="215">
        <f t="shared" si="30"/>
        <v>102.58028159585459</v>
      </c>
      <c r="Y313" s="215">
        <f t="shared" si="30"/>
        <v>102.58028159585459</v>
      </c>
      <c r="Z313" s="215">
        <f t="shared" si="30"/>
        <v>78.058643789589482</v>
      </c>
      <c r="AA313" s="47"/>
      <c r="AB313" s="363">
        <f t="shared" si="8"/>
        <v>302.16545592318028</v>
      </c>
      <c r="AC313" s="363">
        <f t="shared" si="9"/>
        <v>0</v>
      </c>
    </row>
    <row r="314" spans="1:29" x14ac:dyDescent="0.2">
      <c r="A314" s="261">
        <v>2015</v>
      </c>
      <c r="B314" s="261">
        <v>10</v>
      </c>
      <c r="C314" s="262">
        <v>198.89039579254836</v>
      </c>
      <c r="D314" s="262">
        <v>3.8110897796785466</v>
      </c>
      <c r="E314" s="262">
        <v>35.248436141347526</v>
      </c>
      <c r="F314" s="262">
        <v>3.5403752445620653</v>
      </c>
      <c r="G314" s="262">
        <v>191.35200507469264</v>
      </c>
      <c r="H314" s="262">
        <v>1.5356602334740597</v>
      </c>
      <c r="I314" s="262">
        <v>0</v>
      </c>
      <c r="J314" s="262">
        <v>0</v>
      </c>
      <c r="K314" s="262">
        <v>0</v>
      </c>
      <c r="L314" s="262">
        <v>0</v>
      </c>
      <c r="M314" s="262">
        <v>0</v>
      </c>
      <c r="N314" s="262">
        <v>0</v>
      </c>
      <c r="O314" s="263">
        <f t="shared" si="19"/>
        <v>198.89039579254836</v>
      </c>
      <c r="P314" s="262">
        <f t="shared" si="20"/>
        <v>3.8110897796785466</v>
      </c>
      <c r="Q314" s="262">
        <f t="shared" si="21"/>
        <v>191.35200507469264</v>
      </c>
      <c r="R314" s="262">
        <f t="shared" si="22"/>
        <v>1.5356602334740597</v>
      </c>
      <c r="S314" s="262">
        <f t="shared" si="23"/>
        <v>0</v>
      </c>
      <c r="T314" s="262">
        <f t="shared" si="24"/>
        <v>0</v>
      </c>
      <c r="U314" s="262">
        <f t="shared" si="25"/>
        <v>0</v>
      </c>
      <c r="V314" s="262">
        <f t="shared" si="26"/>
        <v>0</v>
      </c>
      <c r="W314" s="111"/>
      <c r="X314" s="215">
        <f t="shared" si="30"/>
        <v>93.243166213875639</v>
      </c>
      <c r="Y314" s="215">
        <f t="shared" si="30"/>
        <v>0</v>
      </c>
      <c r="Z314" s="215">
        <f t="shared" si="30"/>
        <v>74.186398401563594</v>
      </c>
      <c r="AA314" s="47"/>
      <c r="AB314" s="363">
        <f t="shared" si="8"/>
        <v>238.38346436491491</v>
      </c>
      <c r="AC314" s="363">
        <f t="shared" si="9"/>
        <v>0</v>
      </c>
    </row>
    <row r="315" spans="1:29" x14ac:dyDescent="0.2">
      <c r="A315" s="261">
        <v>2015</v>
      </c>
      <c r="B315" s="261">
        <v>11</v>
      </c>
      <c r="C315" s="262">
        <v>78.117279066674627</v>
      </c>
      <c r="D315" s="262">
        <v>26.436963465927999</v>
      </c>
      <c r="E315" s="262">
        <v>4.6653896648713644</v>
      </c>
      <c r="F315" s="262">
        <v>5.9321390913392266E-2</v>
      </c>
      <c r="G315" s="262">
        <v>56.079454442607151</v>
      </c>
      <c r="H315" s="262">
        <v>13.072887141096567</v>
      </c>
      <c r="I315" s="262">
        <v>0</v>
      </c>
      <c r="J315" s="262">
        <v>0</v>
      </c>
      <c r="K315" s="262">
        <v>0</v>
      </c>
      <c r="L315" s="262">
        <v>0</v>
      </c>
      <c r="M315" s="262">
        <v>0</v>
      </c>
      <c r="N315" s="262">
        <v>0</v>
      </c>
      <c r="O315" s="263">
        <f t="shared" si="19"/>
        <v>78.117279066674627</v>
      </c>
      <c r="P315" s="262">
        <f t="shared" si="20"/>
        <v>26.436963465927999</v>
      </c>
      <c r="Q315" s="262">
        <f t="shared" si="21"/>
        <v>56.079454442607151</v>
      </c>
      <c r="R315" s="262">
        <f t="shared" si="22"/>
        <v>13.072887141096567</v>
      </c>
      <c r="S315" s="262">
        <f t="shared" si="23"/>
        <v>0</v>
      </c>
      <c r="T315" s="262">
        <f t="shared" si="24"/>
        <v>0</v>
      </c>
      <c r="U315" s="262">
        <f t="shared" si="25"/>
        <v>0</v>
      </c>
      <c r="V315" s="262">
        <f t="shared" si="26"/>
        <v>0</v>
      </c>
      <c r="W315" s="111"/>
      <c r="X315" s="215">
        <f t="shared" si="30"/>
        <v>82.99801773548171</v>
      </c>
      <c r="Y315" s="215">
        <f t="shared" si="30"/>
        <v>0</v>
      </c>
      <c r="Z315" s="215">
        <f t="shared" si="30"/>
        <v>73.191876206132974</v>
      </c>
      <c r="AA315" s="47"/>
      <c r="AB315" s="363">
        <f t="shared" si="8"/>
        <v>138.50383742961151</v>
      </c>
      <c r="AC315" s="363">
        <f t="shared" si="9"/>
        <v>0</v>
      </c>
    </row>
    <row r="316" spans="1:29" x14ac:dyDescent="0.2">
      <c r="A316" s="261">
        <v>2015</v>
      </c>
      <c r="B316" s="261">
        <v>12</v>
      </c>
      <c r="C316" s="262">
        <v>42.633806123140985</v>
      </c>
      <c r="D316" s="262">
        <v>81.614210043345437</v>
      </c>
      <c r="E316" s="262">
        <v>1.0431164092190786</v>
      </c>
      <c r="F316" s="262">
        <v>5.7264258648294473E-4</v>
      </c>
      <c r="G316" s="262">
        <v>24.890042540816147</v>
      </c>
      <c r="H316" s="262">
        <v>64.984895742185898</v>
      </c>
      <c r="I316" s="262">
        <v>0.17544300865084281</v>
      </c>
      <c r="J316" s="262">
        <v>64.984895742185898</v>
      </c>
      <c r="K316" s="262">
        <v>0</v>
      </c>
      <c r="L316" s="262">
        <v>0</v>
      </c>
      <c r="M316" s="262">
        <v>0</v>
      </c>
      <c r="N316" s="262">
        <v>64.984895742185898</v>
      </c>
      <c r="O316" s="263">
        <f t="shared" si="19"/>
        <v>42.633806123140985</v>
      </c>
      <c r="P316" s="262">
        <f t="shared" si="20"/>
        <v>81.614210043345437</v>
      </c>
      <c r="Q316" s="262">
        <f t="shared" si="21"/>
        <v>24.890042540816147</v>
      </c>
      <c r="R316" s="262">
        <f t="shared" si="22"/>
        <v>64.984895742185898</v>
      </c>
      <c r="S316" s="262">
        <f t="shared" si="23"/>
        <v>0.17544300865084281</v>
      </c>
      <c r="T316" s="262">
        <f t="shared" si="24"/>
        <v>64.984895742185898</v>
      </c>
      <c r="U316" s="262">
        <f t="shared" si="25"/>
        <v>0</v>
      </c>
      <c r="V316" s="262">
        <f t="shared" si="26"/>
        <v>0</v>
      </c>
      <c r="W316" s="111"/>
      <c r="X316" s="215">
        <f t="shared" si="30"/>
        <v>79.416340456271286</v>
      </c>
      <c r="Y316" s="215">
        <f t="shared" si="30"/>
        <v>0</v>
      </c>
      <c r="Z316" s="215">
        <f t="shared" si="30"/>
        <v>75.547769292987212</v>
      </c>
      <c r="AA316" s="47"/>
      <c r="AB316" s="363">
        <f t="shared" si="8"/>
        <v>60.375542594907806</v>
      </c>
      <c r="AC316" s="363">
        <f t="shared" si="9"/>
        <v>32.492447871092949</v>
      </c>
    </row>
    <row r="317" spans="1:29" x14ac:dyDescent="0.2">
      <c r="A317" s="261">
        <v>2016</v>
      </c>
      <c r="B317" s="261">
        <v>1</v>
      </c>
      <c r="C317" s="262">
        <v>26.112829868525239</v>
      </c>
      <c r="D317" s="262">
        <v>127.15014736663784</v>
      </c>
      <c r="E317" s="262">
        <v>0.22575876283253166</v>
      </c>
      <c r="F317" s="262">
        <v>0</v>
      </c>
      <c r="G317" s="262">
        <v>8.0669450065628467</v>
      </c>
      <c r="H317" s="262">
        <v>107.22973635615668</v>
      </c>
      <c r="I317" s="262">
        <v>0.47586523824689808</v>
      </c>
      <c r="J317" s="262">
        <v>107.22973635615668</v>
      </c>
      <c r="K317" s="262">
        <v>0</v>
      </c>
      <c r="L317" s="262">
        <v>0</v>
      </c>
      <c r="M317" s="262">
        <v>107.22973635615668</v>
      </c>
      <c r="N317" s="262">
        <v>0</v>
      </c>
      <c r="O317" s="263">
        <f t="shared" si="19"/>
        <v>26.112829868525239</v>
      </c>
      <c r="P317" s="262">
        <f t="shared" si="20"/>
        <v>127.15014736663784</v>
      </c>
      <c r="Q317" s="262">
        <f t="shared" si="21"/>
        <v>8.0669450065628467</v>
      </c>
      <c r="R317" s="262">
        <f t="shared" si="22"/>
        <v>107.22973635615668</v>
      </c>
      <c r="S317" s="262">
        <f t="shared" si="23"/>
        <v>0.47586523824689808</v>
      </c>
      <c r="T317" s="262">
        <f t="shared" si="24"/>
        <v>107.22973635615668</v>
      </c>
      <c r="U317" s="262">
        <f t="shared" si="25"/>
        <v>0</v>
      </c>
      <c r="V317" s="262">
        <f t="shared" si="26"/>
        <v>0</v>
      </c>
      <c r="W317" s="111"/>
      <c r="X317" s="215">
        <f t="shared" si="30"/>
        <v>78.238827384001453</v>
      </c>
      <c r="Y317" s="215">
        <f t="shared" si="30"/>
        <v>0</v>
      </c>
      <c r="Z317" s="215">
        <f t="shared" si="30"/>
        <v>72.435525234027452</v>
      </c>
      <c r="AA317" s="47"/>
      <c r="AB317" s="363">
        <f t="shared" si="8"/>
        <v>34.373317995833112</v>
      </c>
      <c r="AC317" s="363">
        <f t="shared" si="9"/>
        <v>86.107316049171288</v>
      </c>
    </row>
    <row r="318" spans="1:29" x14ac:dyDescent="0.2">
      <c r="A318" s="261">
        <v>2016</v>
      </c>
      <c r="B318" s="261">
        <v>2</v>
      </c>
      <c r="C318" s="262">
        <v>35.042184420393127</v>
      </c>
      <c r="D318" s="262">
        <v>78.467690138551589</v>
      </c>
      <c r="E318" s="262">
        <v>1.3362773718162912</v>
      </c>
      <c r="F318" s="262">
        <v>8.9159951076670885E-4</v>
      </c>
      <c r="G318" s="262">
        <v>13.877029232198439</v>
      </c>
      <c r="H318" s="262">
        <v>58.93328680476386</v>
      </c>
      <c r="I318" s="262">
        <v>0</v>
      </c>
      <c r="J318" s="262">
        <v>58.93328680476386</v>
      </c>
      <c r="K318" s="262">
        <v>0</v>
      </c>
      <c r="L318" s="262">
        <v>58.93328680476386</v>
      </c>
      <c r="M318" s="262">
        <v>0</v>
      </c>
      <c r="N318" s="262">
        <v>0</v>
      </c>
      <c r="O318" s="263">
        <f t="shared" si="19"/>
        <v>35.042184420393127</v>
      </c>
      <c r="P318" s="262">
        <f t="shared" si="20"/>
        <v>78.467690138551589</v>
      </c>
      <c r="Q318" s="262">
        <f t="shared" si="21"/>
        <v>13.877029232198439</v>
      </c>
      <c r="R318" s="262">
        <f t="shared" si="22"/>
        <v>58.93328680476386</v>
      </c>
      <c r="S318" s="262">
        <f t="shared" si="23"/>
        <v>0</v>
      </c>
      <c r="T318" s="262">
        <f t="shared" si="24"/>
        <v>58.93328680476386</v>
      </c>
      <c r="U318" s="262">
        <f t="shared" si="25"/>
        <v>0</v>
      </c>
      <c r="V318" s="262">
        <f t="shared" si="26"/>
        <v>58.93328680476386</v>
      </c>
      <c r="W318" s="111"/>
      <c r="X318" s="215">
        <f t="shared" si="30"/>
        <v>79.7255217963815</v>
      </c>
      <c r="Y318" s="215">
        <f t="shared" si="30"/>
        <v>0</v>
      </c>
      <c r="Z318" s="215">
        <f t="shared" si="30"/>
        <v>72.646032416735594</v>
      </c>
      <c r="AA318" s="47"/>
      <c r="AB318" s="363">
        <f t="shared" si="8"/>
        <v>30.577507144459183</v>
      </c>
      <c r="AC318" s="363">
        <f t="shared" si="9"/>
        <v>83.081511580460273</v>
      </c>
    </row>
    <row r="319" spans="1:29" x14ac:dyDescent="0.2">
      <c r="A319" s="261">
        <v>2016</v>
      </c>
      <c r="B319" s="261">
        <v>3</v>
      </c>
      <c r="C319" s="262">
        <v>64.582270600115152</v>
      </c>
      <c r="D319" s="262">
        <v>46.311218909337121</v>
      </c>
      <c r="E319" s="262">
        <v>4.9900308525942307</v>
      </c>
      <c r="F319" s="262">
        <v>0.1295244328021905</v>
      </c>
      <c r="G319" s="262">
        <v>37.449443375165124</v>
      </c>
      <c r="H319" s="262">
        <v>29.231033597261238</v>
      </c>
      <c r="I319" s="262">
        <v>0</v>
      </c>
      <c r="J319" s="262">
        <v>29.231033597261238</v>
      </c>
      <c r="K319" s="262">
        <v>29.231033597261238</v>
      </c>
      <c r="L319" s="262">
        <v>0</v>
      </c>
      <c r="M319" s="262">
        <v>0</v>
      </c>
      <c r="N319" s="262">
        <v>0</v>
      </c>
      <c r="O319" s="263">
        <f t="shared" si="19"/>
        <v>64.582270600115152</v>
      </c>
      <c r="P319" s="262">
        <f t="shared" si="20"/>
        <v>46.311218909337121</v>
      </c>
      <c r="Q319" s="262">
        <f t="shared" si="21"/>
        <v>37.449443375165124</v>
      </c>
      <c r="R319" s="262">
        <f t="shared" si="22"/>
        <v>29.231033597261238</v>
      </c>
      <c r="S319" s="262">
        <f t="shared" si="23"/>
        <v>0</v>
      </c>
      <c r="T319" s="262">
        <f t="shared" si="24"/>
        <v>29.231033597261238</v>
      </c>
      <c r="U319" s="262">
        <f t="shared" si="25"/>
        <v>29.231033597261238</v>
      </c>
      <c r="V319" s="262">
        <f t="shared" si="26"/>
        <v>0</v>
      </c>
      <c r="W319" s="111"/>
      <c r="X319" s="215">
        <f t="shared" si="30"/>
        <v>82.251795732041217</v>
      </c>
      <c r="Y319" s="215">
        <f t="shared" si="30"/>
        <v>0</v>
      </c>
      <c r="Z319" s="215">
        <f t="shared" si="30"/>
        <v>69.66506285873227</v>
      </c>
      <c r="AA319" s="47"/>
      <c r="AB319" s="363">
        <f t="shared" si="8"/>
        <v>49.812227510254139</v>
      </c>
      <c r="AC319" s="363">
        <f t="shared" si="9"/>
        <v>44.082160201012549</v>
      </c>
    </row>
    <row r="320" spans="1:29" x14ac:dyDescent="0.2">
      <c r="A320" s="261">
        <v>2016</v>
      </c>
      <c r="B320" s="261">
        <v>4</v>
      </c>
      <c r="C320" s="262">
        <v>114.03392869270741</v>
      </c>
      <c r="D320" s="262">
        <v>10.944087118763242</v>
      </c>
      <c r="E320" s="262">
        <v>15.538844811975641</v>
      </c>
      <c r="F320" s="262">
        <v>1.0946150881283558</v>
      </c>
      <c r="G320" s="262">
        <v>91.243885812568394</v>
      </c>
      <c r="H320" s="262">
        <v>2.6817842712955349</v>
      </c>
      <c r="I320" s="262">
        <v>0</v>
      </c>
      <c r="J320" s="262">
        <v>0</v>
      </c>
      <c r="K320" s="262">
        <v>0</v>
      </c>
      <c r="L320" s="262">
        <v>0</v>
      </c>
      <c r="M320" s="262">
        <v>0</v>
      </c>
      <c r="N320" s="262">
        <v>0</v>
      </c>
      <c r="O320" s="263">
        <f t="shared" si="19"/>
        <v>114.03392869270741</v>
      </c>
      <c r="P320" s="262">
        <f t="shared" si="20"/>
        <v>10.944087118763242</v>
      </c>
      <c r="Q320" s="262">
        <f t="shared" si="21"/>
        <v>91.243885812568394</v>
      </c>
      <c r="R320" s="262">
        <f t="shared" si="22"/>
        <v>2.6817842712955349</v>
      </c>
      <c r="S320" s="262">
        <f t="shared" si="23"/>
        <v>0</v>
      </c>
      <c r="T320" s="262">
        <f t="shared" si="24"/>
        <v>0</v>
      </c>
      <c r="U320" s="262">
        <f t="shared" si="25"/>
        <v>0</v>
      </c>
      <c r="V320" s="262">
        <f t="shared" si="26"/>
        <v>0</v>
      </c>
      <c r="W320" s="111"/>
      <c r="X320" s="215">
        <f t="shared" si="30"/>
        <v>86.73198145924529</v>
      </c>
      <c r="Y320" s="215">
        <f t="shared" si="30"/>
        <v>0</v>
      </c>
      <c r="Z320" s="215">
        <f t="shared" si="30"/>
        <v>68.249816777492441</v>
      </c>
      <c r="AA320" s="47"/>
      <c r="AB320" s="363">
        <f t="shared" si="8"/>
        <v>89.308099646411279</v>
      </c>
      <c r="AC320" s="363">
        <f t="shared" si="9"/>
        <v>14.615516798630619</v>
      </c>
    </row>
    <row r="321" spans="1:29" x14ac:dyDescent="0.2">
      <c r="A321" s="261">
        <v>2016</v>
      </c>
      <c r="B321" s="261">
        <v>5</v>
      </c>
      <c r="C321" s="262">
        <v>208.47875842628665</v>
      </c>
      <c r="D321" s="262">
        <v>1.2472710741059452</v>
      </c>
      <c r="E321" s="262">
        <v>46.489129539066155</v>
      </c>
      <c r="F321" s="262">
        <v>7.7724201956270402</v>
      </c>
      <c r="G321" s="262">
        <v>200.47279906929364</v>
      </c>
      <c r="H321" s="262">
        <v>7.083333333333286E-2</v>
      </c>
      <c r="I321" s="262">
        <v>0</v>
      </c>
      <c r="J321" s="262">
        <v>0</v>
      </c>
      <c r="K321" s="262">
        <v>0</v>
      </c>
      <c r="L321" s="262">
        <v>0</v>
      </c>
      <c r="M321" s="262">
        <v>0</v>
      </c>
      <c r="N321" s="262">
        <v>0</v>
      </c>
      <c r="O321" s="263">
        <f t="shared" si="19"/>
        <v>208.47875842628665</v>
      </c>
      <c r="P321" s="262">
        <f t="shared" si="20"/>
        <v>1.2472710741059452</v>
      </c>
      <c r="Q321" s="262">
        <f t="shared" si="21"/>
        <v>200.47279906929364</v>
      </c>
      <c r="R321" s="262">
        <f t="shared" si="22"/>
        <v>7.083333333333286E-2</v>
      </c>
      <c r="S321" s="262">
        <f t="shared" si="23"/>
        <v>0</v>
      </c>
      <c r="T321" s="262">
        <f t="shared" si="24"/>
        <v>0</v>
      </c>
      <c r="U321" s="262">
        <f t="shared" si="25"/>
        <v>0</v>
      </c>
      <c r="V321" s="262">
        <f t="shared" si="26"/>
        <v>0</v>
      </c>
      <c r="W321" s="111"/>
      <c r="X321" s="215">
        <f t="shared" si="30"/>
        <v>95.212543994160029</v>
      </c>
      <c r="Y321" s="215">
        <f t="shared" si="30"/>
        <v>95.212543994160029</v>
      </c>
      <c r="Z321" s="215">
        <f t="shared" si="30"/>
        <v>70.971694852443221</v>
      </c>
      <c r="AA321" s="47"/>
      <c r="AB321" s="363">
        <f t="shared" si="8"/>
        <v>161.25634355949703</v>
      </c>
      <c r="AC321" s="363">
        <f t="shared" si="9"/>
        <v>0</v>
      </c>
    </row>
    <row r="322" spans="1:29" x14ac:dyDescent="0.2">
      <c r="A322" s="261">
        <v>2016</v>
      </c>
      <c r="B322" s="261">
        <v>6</v>
      </c>
      <c r="C322" s="262">
        <v>271.66325293295364</v>
      </c>
      <c r="D322" s="262">
        <v>0</v>
      </c>
      <c r="E322" s="262">
        <v>71.593093614998466</v>
      </c>
      <c r="F322" s="262">
        <v>17.284213968784648</v>
      </c>
      <c r="G322" s="262">
        <v>271.598974885757</v>
      </c>
      <c r="H322" s="262">
        <v>0</v>
      </c>
      <c r="I322" s="262">
        <v>0</v>
      </c>
      <c r="J322" s="262">
        <v>0</v>
      </c>
      <c r="K322" s="262">
        <v>0</v>
      </c>
      <c r="L322" s="262">
        <v>0</v>
      </c>
      <c r="M322" s="262">
        <v>0</v>
      </c>
      <c r="N322" s="262">
        <v>0</v>
      </c>
      <c r="O322" s="263">
        <f t="shared" si="19"/>
        <v>271.66325293295364</v>
      </c>
      <c r="P322" s="262">
        <f t="shared" si="20"/>
        <v>0</v>
      </c>
      <c r="Q322" s="262">
        <f t="shared" si="21"/>
        <v>271.598974885757</v>
      </c>
      <c r="R322" s="262">
        <f t="shared" si="22"/>
        <v>0</v>
      </c>
      <c r="S322" s="262">
        <f t="shared" si="23"/>
        <v>0</v>
      </c>
      <c r="T322" s="262">
        <f t="shared" si="24"/>
        <v>0</v>
      </c>
      <c r="U322" s="262">
        <f t="shared" si="25"/>
        <v>0</v>
      </c>
      <c r="V322" s="262">
        <f t="shared" si="26"/>
        <v>0</v>
      </c>
      <c r="W322" s="111"/>
      <c r="X322" s="215">
        <f t="shared" si="30"/>
        <v>102.9517758613249</v>
      </c>
      <c r="Y322" s="215">
        <f t="shared" si="30"/>
        <v>102.9517758613249</v>
      </c>
      <c r="Z322" s="215">
        <f t="shared" si="30"/>
        <v>76.321977766801496</v>
      </c>
      <c r="AA322" s="47"/>
      <c r="AB322" s="363">
        <f t="shared" si="8"/>
        <v>240.07100567962016</v>
      </c>
      <c r="AC322" s="363">
        <f t="shared" si="9"/>
        <v>0</v>
      </c>
    </row>
    <row r="323" spans="1:29" x14ac:dyDescent="0.2">
      <c r="A323" s="261">
        <v>2016</v>
      </c>
      <c r="B323" s="261">
        <v>7</v>
      </c>
      <c r="C323" s="262">
        <v>322.31916585708109</v>
      </c>
      <c r="D323" s="262">
        <v>0</v>
      </c>
      <c r="E323" s="262">
        <v>97.090273425793072</v>
      </c>
      <c r="F323" s="262">
        <v>25.866358342079604</v>
      </c>
      <c r="G323" s="262">
        <v>322.61495102185171</v>
      </c>
      <c r="H323" s="262">
        <v>0</v>
      </c>
      <c r="I323" s="262">
        <v>0</v>
      </c>
      <c r="J323" s="262">
        <v>0</v>
      </c>
      <c r="K323" s="262">
        <v>0</v>
      </c>
      <c r="L323" s="262">
        <v>0</v>
      </c>
      <c r="M323" s="262">
        <v>0</v>
      </c>
      <c r="N323" s="262">
        <v>0</v>
      </c>
      <c r="O323" s="263">
        <f t="shared" si="19"/>
        <v>322.31916585708109</v>
      </c>
      <c r="P323" s="262">
        <f t="shared" si="20"/>
        <v>0</v>
      </c>
      <c r="Q323" s="262">
        <f t="shared" si="21"/>
        <v>322.61495102185171</v>
      </c>
      <c r="R323" s="262">
        <f t="shared" si="22"/>
        <v>0</v>
      </c>
      <c r="S323" s="262">
        <f t="shared" si="23"/>
        <v>0</v>
      </c>
      <c r="T323" s="262">
        <f t="shared" si="24"/>
        <v>0</v>
      </c>
      <c r="U323" s="262">
        <f t="shared" si="25"/>
        <v>0</v>
      </c>
      <c r="V323" s="262">
        <f t="shared" si="26"/>
        <v>0</v>
      </c>
      <c r="W323" s="111"/>
      <c r="X323" s="215">
        <f t="shared" si="30"/>
        <v>106.36322690072799</v>
      </c>
      <c r="Y323" s="215">
        <f t="shared" si="30"/>
        <v>106.36322690072799</v>
      </c>
      <c r="Z323" s="215">
        <f t="shared" si="30"/>
        <v>76.094131212020258</v>
      </c>
      <c r="AA323" s="47"/>
      <c r="AB323" s="363">
        <f t="shared" si="8"/>
        <v>296.99120939501734</v>
      </c>
      <c r="AC323" s="363">
        <f t="shared" si="9"/>
        <v>0</v>
      </c>
    </row>
    <row r="324" spans="1:29" x14ac:dyDescent="0.2">
      <c r="A324" s="261">
        <v>2016</v>
      </c>
      <c r="B324" s="261">
        <v>8</v>
      </c>
      <c r="C324" s="262">
        <v>326.45437890907908</v>
      </c>
      <c r="D324" s="262">
        <v>0</v>
      </c>
      <c r="E324" s="262">
        <v>97.36319918730473</v>
      </c>
      <c r="F324" s="262">
        <v>25.703299868006503</v>
      </c>
      <c r="G324" s="262">
        <v>326.45362899219759</v>
      </c>
      <c r="H324" s="262">
        <v>0</v>
      </c>
      <c r="I324" s="262">
        <v>0</v>
      </c>
      <c r="J324" s="262">
        <v>0</v>
      </c>
      <c r="K324" s="262">
        <v>0</v>
      </c>
      <c r="L324" s="262">
        <v>0</v>
      </c>
      <c r="M324" s="262">
        <v>0</v>
      </c>
      <c r="N324" s="262">
        <v>0</v>
      </c>
      <c r="O324" s="263">
        <f t="shared" si="19"/>
        <v>326.45437890907908</v>
      </c>
      <c r="P324" s="262">
        <f t="shared" si="20"/>
        <v>0</v>
      </c>
      <c r="Q324" s="262">
        <f t="shared" si="21"/>
        <v>326.45362899219759</v>
      </c>
      <c r="R324" s="262">
        <f t="shared" si="22"/>
        <v>0</v>
      </c>
      <c r="S324" s="262">
        <f t="shared" si="23"/>
        <v>0</v>
      </c>
      <c r="T324" s="262">
        <f t="shared" si="24"/>
        <v>0</v>
      </c>
      <c r="U324" s="262">
        <f t="shared" si="25"/>
        <v>0</v>
      </c>
      <c r="V324" s="262">
        <f t="shared" si="26"/>
        <v>0</v>
      </c>
      <c r="W324" s="111"/>
      <c r="X324" s="215">
        <f t="shared" si="30"/>
        <v>107.07067600126477</v>
      </c>
      <c r="Y324" s="215">
        <f t="shared" si="30"/>
        <v>107.07067600126477</v>
      </c>
      <c r="Z324" s="215">
        <f t="shared" si="30"/>
        <v>76.566420069783874</v>
      </c>
      <c r="AA324" s="47"/>
      <c r="AB324" s="363">
        <f t="shared" si="8"/>
        <v>324.38677238308009</v>
      </c>
      <c r="AC324" s="363">
        <f t="shared" si="9"/>
        <v>0</v>
      </c>
    </row>
    <row r="325" spans="1:29" x14ac:dyDescent="0.2">
      <c r="A325" s="261">
        <v>2016</v>
      </c>
      <c r="B325" s="261">
        <v>9</v>
      </c>
      <c r="C325" s="262">
        <v>277.87653293728147</v>
      </c>
      <c r="D325" s="262">
        <v>0</v>
      </c>
      <c r="E325" s="262">
        <v>68.911489243333818</v>
      </c>
      <c r="F325" s="262">
        <v>13.426902220955579</v>
      </c>
      <c r="G325" s="262">
        <v>277.82109322293587</v>
      </c>
      <c r="H325" s="262">
        <v>0</v>
      </c>
      <c r="I325" s="262">
        <v>0</v>
      </c>
      <c r="J325" s="262">
        <v>0</v>
      </c>
      <c r="K325" s="262">
        <v>0</v>
      </c>
      <c r="L325" s="262">
        <v>0</v>
      </c>
      <c r="M325" s="262">
        <v>0</v>
      </c>
      <c r="N325" s="262">
        <v>0</v>
      </c>
      <c r="O325" s="263">
        <f t="shared" si="19"/>
        <v>277.87653293728147</v>
      </c>
      <c r="P325" s="262">
        <f t="shared" si="20"/>
        <v>0</v>
      </c>
      <c r="Q325" s="262">
        <f t="shared" si="21"/>
        <v>277.82109322293587</v>
      </c>
      <c r="R325" s="262">
        <f t="shared" si="22"/>
        <v>0</v>
      </c>
      <c r="S325" s="262">
        <f t="shared" si="23"/>
        <v>0</v>
      </c>
      <c r="T325" s="262">
        <f t="shared" si="24"/>
        <v>0</v>
      </c>
      <c r="U325" s="262">
        <f t="shared" si="25"/>
        <v>0</v>
      </c>
      <c r="V325" s="262">
        <f t="shared" si="26"/>
        <v>0</v>
      </c>
      <c r="W325" s="111"/>
      <c r="X325" s="215">
        <f t="shared" si="30"/>
        <v>102.58028159585459</v>
      </c>
      <c r="Y325" s="215">
        <f t="shared" si="30"/>
        <v>102.58028159585459</v>
      </c>
      <c r="Z325" s="215">
        <f t="shared" si="30"/>
        <v>78.058643789589482</v>
      </c>
      <c r="AA325" s="47"/>
      <c r="AB325" s="363">
        <f t="shared" si="8"/>
        <v>302.16545592318028</v>
      </c>
      <c r="AC325" s="363">
        <f t="shared" si="9"/>
        <v>0</v>
      </c>
    </row>
    <row r="326" spans="1:29" x14ac:dyDescent="0.2">
      <c r="A326" s="261">
        <v>2016</v>
      </c>
      <c r="B326" s="261">
        <v>10</v>
      </c>
      <c r="C326" s="262">
        <v>198.89039579254836</v>
      </c>
      <c r="D326" s="262">
        <v>3.8110897796785466</v>
      </c>
      <c r="E326" s="262">
        <v>35.248436141347526</v>
      </c>
      <c r="F326" s="262">
        <v>3.5403752445620653</v>
      </c>
      <c r="G326" s="262">
        <v>191.35200507469264</v>
      </c>
      <c r="H326" s="262">
        <v>1.5356602334740597</v>
      </c>
      <c r="I326" s="262">
        <v>0</v>
      </c>
      <c r="J326" s="262">
        <v>0</v>
      </c>
      <c r="K326" s="262">
        <v>0</v>
      </c>
      <c r="L326" s="262">
        <v>0</v>
      </c>
      <c r="M326" s="262">
        <v>0</v>
      </c>
      <c r="N326" s="262">
        <v>0</v>
      </c>
      <c r="O326" s="263">
        <f t="shared" si="19"/>
        <v>198.89039579254836</v>
      </c>
      <c r="P326" s="262">
        <f t="shared" si="20"/>
        <v>3.8110897796785466</v>
      </c>
      <c r="Q326" s="262">
        <f t="shared" si="21"/>
        <v>191.35200507469264</v>
      </c>
      <c r="R326" s="262">
        <f t="shared" si="22"/>
        <v>1.5356602334740597</v>
      </c>
      <c r="S326" s="262">
        <f t="shared" si="23"/>
        <v>0</v>
      </c>
      <c r="T326" s="262">
        <f t="shared" si="24"/>
        <v>0</v>
      </c>
      <c r="U326" s="262">
        <f t="shared" si="25"/>
        <v>0</v>
      </c>
      <c r="V326" s="262">
        <f t="shared" si="26"/>
        <v>0</v>
      </c>
      <c r="W326" s="111"/>
      <c r="X326" s="215">
        <f t="shared" si="30"/>
        <v>93.243166213875639</v>
      </c>
      <c r="Y326" s="215">
        <f t="shared" si="30"/>
        <v>0</v>
      </c>
      <c r="Z326" s="215">
        <f t="shared" si="30"/>
        <v>74.186398401563594</v>
      </c>
      <c r="AA326" s="47"/>
      <c r="AB326" s="363">
        <f t="shared" si="8"/>
        <v>238.38346436491491</v>
      </c>
      <c r="AC326" s="363">
        <f t="shared" si="9"/>
        <v>0</v>
      </c>
    </row>
    <row r="327" spans="1:29" x14ac:dyDescent="0.2">
      <c r="A327" s="261">
        <v>2016</v>
      </c>
      <c r="B327" s="261">
        <v>11</v>
      </c>
      <c r="C327" s="262">
        <v>78.117279066674627</v>
      </c>
      <c r="D327" s="262">
        <v>26.436963465927999</v>
      </c>
      <c r="E327" s="262">
        <v>4.6653896648713644</v>
      </c>
      <c r="F327" s="262">
        <v>5.9321390913392266E-2</v>
      </c>
      <c r="G327" s="262">
        <v>56.079454442607151</v>
      </c>
      <c r="H327" s="262">
        <v>13.072887141096567</v>
      </c>
      <c r="I327" s="262">
        <v>0</v>
      </c>
      <c r="J327" s="262">
        <v>0</v>
      </c>
      <c r="K327" s="262">
        <v>0</v>
      </c>
      <c r="L327" s="262">
        <v>0</v>
      </c>
      <c r="M327" s="262">
        <v>0</v>
      </c>
      <c r="N327" s="262">
        <v>0</v>
      </c>
      <c r="O327" s="263">
        <f t="shared" si="19"/>
        <v>78.117279066674627</v>
      </c>
      <c r="P327" s="262">
        <f t="shared" si="20"/>
        <v>26.436963465927999</v>
      </c>
      <c r="Q327" s="262">
        <f t="shared" si="21"/>
        <v>56.079454442607151</v>
      </c>
      <c r="R327" s="262">
        <f t="shared" si="22"/>
        <v>13.072887141096567</v>
      </c>
      <c r="S327" s="262">
        <f t="shared" si="23"/>
        <v>0</v>
      </c>
      <c r="T327" s="262">
        <f t="shared" si="24"/>
        <v>0</v>
      </c>
      <c r="U327" s="262">
        <f t="shared" si="25"/>
        <v>0</v>
      </c>
      <c r="V327" s="262">
        <f t="shared" si="26"/>
        <v>0</v>
      </c>
      <c r="W327" s="111"/>
      <c r="X327" s="215">
        <f t="shared" si="30"/>
        <v>82.99801773548171</v>
      </c>
      <c r="Y327" s="215">
        <f t="shared" si="30"/>
        <v>0</v>
      </c>
      <c r="Z327" s="215">
        <f t="shared" si="30"/>
        <v>73.191876206132974</v>
      </c>
      <c r="AA327" s="47"/>
      <c r="AB327" s="363">
        <f t="shared" ref="AB327:AB390" si="31">(C327+C326)/2</f>
        <v>138.50383742961151</v>
      </c>
      <c r="AC327" s="363">
        <f t="shared" ref="AC327:AC390" si="32">(J327+J326)/2</f>
        <v>0</v>
      </c>
    </row>
    <row r="328" spans="1:29" x14ac:dyDescent="0.2">
      <c r="A328" s="261">
        <v>2016</v>
      </c>
      <c r="B328" s="261">
        <v>12</v>
      </c>
      <c r="C328" s="262">
        <v>42.633806123140985</v>
      </c>
      <c r="D328" s="262">
        <v>81.614210043345437</v>
      </c>
      <c r="E328" s="262">
        <v>1.0431164092190786</v>
      </c>
      <c r="F328" s="262">
        <v>5.7264258648294473E-4</v>
      </c>
      <c r="G328" s="262">
        <v>24.890042540816147</v>
      </c>
      <c r="H328" s="262">
        <v>64.984895742185898</v>
      </c>
      <c r="I328" s="262">
        <v>0.17544300865084281</v>
      </c>
      <c r="J328" s="262">
        <v>64.984895742185898</v>
      </c>
      <c r="K328" s="262">
        <v>0</v>
      </c>
      <c r="L328" s="262">
        <v>0</v>
      </c>
      <c r="M328" s="262">
        <v>0</v>
      </c>
      <c r="N328" s="262">
        <v>64.984895742185898</v>
      </c>
      <c r="O328" s="263">
        <f t="shared" si="19"/>
        <v>42.633806123140985</v>
      </c>
      <c r="P328" s="262">
        <f t="shared" si="20"/>
        <v>81.614210043345437</v>
      </c>
      <c r="Q328" s="262">
        <f t="shared" si="21"/>
        <v>24.890042540816147</v>
      </c>
      <c r="R328" s="262">
        <f t="shared" si="22"/>
        <v>64.984895742185898</v>
      </c>
      <c r="S328" s="262">
        <f t="shared" si="23"/>
        <v>0.17544300865084281</v>
      </c>
      <c r="T328" s="262">
        <f t="shared" si="24"/>
        <v>64.984895742185898</v>
      </c>
      <c r="U328" s="262">
        <f t="shared" si="25"/>
        <v>0</v>
      </c>
      <c r="V328" s="262">
        <f t="shared" si="26"/>
        <v>0</v>
      </c>
      <c r="W328" s="111"/>
      <c r="X328" s="215">
        <f t="shared" si="30"/>
        <v>79.416340456271286</v>
      </c>
      <c r="Y328" s="215">
        <f t="shared" si="30"/>
        <v>0</v>
      </c>
      <c r="Z328" s="215">
        <f t="shared" si="30"/>
        <v>75.547769292987212</v>
      </c>
      <c r="AA328" s="47"/>
      <c r="AB328" s="363">
        <f t="shared" si="31"/>
        <v>60.375542594907806</v>
      </c>
      <c r="AC328" s="363">
        <f t="shared" si="32"/>
        <v>32.492447871092949</v>
      </c>
    </row>
    <row r="329" spans="1:29" x14ac:dyDescent="0.2">
      <c r="A329" s="261">
        <v>2017</v>
      </c>
      <c r="B329" s="261">
        <v>1</v>
      </c>
      <c r="C329" s="262">
        <v>26.112829868525239</v>
      </c>
      <c r="D329" s="262">
        <v>127.15014736663784</v>
      </c>
      <c r="E329" s="262">
        <v>0.22575876283253166</v>
      </c>
      <c r="F329" s="262">
        <v>0</v>
      </c>
      <c r="G329" s="262">
        <v>8.0669450065628467</v>
      </c>
      <c r="H329" s="262">
        <v>107.22973635615668</v>
      </c>
      <c r="I329" s="262">
        <v>0.47586523824689808</v>
      </c>
      <c r="J329" s="262">
        <v>107.22973635615668</v>
      </c>
      <c r="K329" s="262">
        <v>0</v>
      </c>
      <c r="L329" s="262">
        <v>0</v>
      </c>
      <c r="M329" s="262">
        <v>107.22973635615668</v>
      </c>
      <c r="N329" s="262">
        <v>0</v>
      </c>
      <c r="O329" s="263">
        <f t="shared" si="19"/>
        <v>26.112829868525239</v>
      </c>
      <c r="P329" s="262">
        <f t="shared" si="20"/>
        <v>127.15014736663784</v>
      </c>
      <c r="Q329" s="262">
        <f t="shared" si="21"/>
        <v>8.0669450065628467</v>
      </c>
      <c r="R329" s="262">
        <f t="shared" si="22"/>
        <v>107.22973635615668</v>
      </c>
      <c r="S329" s="262">
        <f t="shared" si="23"/>
        <v>0.47586523824689808</v>
      </c>
      <c r="T329" s="262">
        <f t="shared" si="24"/>
        <v>107.22973635615668</v>
      </c>
      <c r="U329" s="262">
        <f t="shared" si="25"/>
        <v>0</v>
      </c>
      <c r="V329" s="262">
        <f t="shared" si="26"/>
        <v>0</v>
      </c>
      <c r="W329" s="111"/>
      <c r="X329" s="215">
        <f t="shared" si="30"/>
        <v>78.238827384001453</v>
      </c>
      <c r="Y329" s="215">
        <f t="shared" si="30"/>
        <v>0</v>
      </c>
      <c r="Z329" s="215">
        <f t="shared" si="30"/>
        <v>72.435525234027452</v>
      </c>
      <c r="AA329" s="47"/>
      <c r="AB329" s="363">
        <f t="shared" si="31"/>
        <v>34.373317995833112</v>
      </c>
      <c r="AC329" s="363">
        <f t="shared" si="32"/>
        <v>86.107316049171288</v>
      </c>
    </row>
    <row r="330" spans="1:29" x14ac:dyDescent="0.2">
      <c r="A330" s="261">
        <v>2017</v>
      </c>
      <c r="B330" s="261">
        <v>2</v>
      </c>
      <c r="C330" s="262">
        <v>35.042184420393127</v>
      </c>
      <c r="D330" s="262">
        <v>78.467690138551589</v>
      </c>
      <c r="E330" s="262">
        <v>1.3362773718162912</v>
      </c>
      <c r="F330" s="262">
        <v>8.9159951076670885E-4</v>
      </c>
      <c r="G330" s="262">
        <v>13.877029232198439</v>
      </c>
      <c r="H330" s="262">
        <v>58.93328680476386</v>
      </c>
      <c r="I330" s="262">
        <v>0</v>
      </c>
      <c r="J330" s="262">
        <v>58.93328680476386</v>
      </c>
      <c r="K330" s="262">
        <v>0</v>
      </c>
      <c r="L330" s="262">
        <v>58.93328680476386</v>
      </c>
      <c r="M330" s="262">
        <v>0</v>
      </c>
      <c r="N330" s="262">
        <v>0</v>
      </c>
      <c r="O330" s="263">
        <f t="shared" si="19"/>
        <v>35.042184420393127</v>
      </c>
      <c r="P330" s="262">
        <f t="shared" si="20"/>
        <v>78.467690138551589</v>
      </c>
      <c r="Q330" s="262">
        <f t="shared" si="21"/>
        <v>13.877029232198439</v>
      </c>
      <c r="R330" s="262">
        <f t="shared" si="22"/>
        <v>58.93328680476386</v>
      </c>
      <c r="S330" s="262">
        <f t="shared" si="23"/>
        <v>0</v>
      </c>
      <c r="T330" s="262">
        <f t="shared" si="24"/>
        <v>58.93328680476386</v>
      </c>
      <c r="U330" s="262">
        <f t="shared" si="25"/>
        <v>0</v>
      </c>
      <c r="V330" s="262">
        <f t="shared" si="26"/>
        <v>58.93328680476386</v>
      </c>
      <c r="W330" s="111"/>
      <c r="X330" s="215">
        <f t="shared" si="30"/>
        <v>79.7255217963815</v>
      </c>
      <c r="Y330" s="215">
        <f t="shared" si="30"/>
        <v>0</v>
      </c>
      <c r="Z330" s="215">
        <f t="shared" si="30"/>
        <v>72.646032416735594</v>
      </c>
      <c r="AA330" s="47"/>
      <c r="AB330" s="363">
        <f t="shared" si="31"/>
        <v>30.577507144459183</v>
      </c>
      <c r="AC330" s="363">
        <f t="shared" si="32"/>
        <v>83.081511580460273</v>
      </c>
    </row>
    <row r="331" spans="1:29" x14ac:dyDescent="0.2">
      <c r="A331" s="261">
        <v>2017</v>
      </c>
      <c r="B331" s="261">
        <v>3</v>
      </c>
      <c r="C331" s="262">
        <v>64.582270600115152</v>
      </c>
      <c r="D331" s="262">
        <v>46.311218909337121</v>
      </c>
      <c r="E331" s="262">
        <v>4.9900308525942307</v>
      </c>
      <c r="F331" s="262">
        <v>0.1295244328021905</v>
      </c>
      <c r="G331" s="262">
        <v>37.449443375165124</v>
      </c>
      <c r="H331" s="262">
        <v>29.231033597261238</v>
      </c>
      <c r="I331" s="262">
        <v>0</v>
      </c>
      <c r="J331" s="262">
        <v>29.231033597261238</v>
      </c>
      <c r="K331" s="262">
        <v>29.231033597261238</v>
      </c>
      <c r="L331" s="262">
        <v>0</v>
      </c>
      <c r="M331" s="262">
        <v>0</v>
      </c>
      <c r="N331" s="262">
        <v>0</v>
      </c>
      <c r="O331" s="263">
        <f t="shared" si="19"/>
        <v>64.582270600115152</v>
      </c>
      <c r="P331" s="262">
        <f t="shared" si="20"/>
        <v>46.311218909337121</v>
      </c>
      <c r="Q331" s="262">
        <f t="shared" si="21"/>
        <v>37.449443375165124</v>
      </c>
      <c r="R331" s="262">
        <f t="shared" si="22"/>
        <v>29.231033597261238</v>
      </c>
      <c r="S331" s="262">
        <f t="shared" si="23"/>
        <v>0</v>
      </c>
      <c r="T331" s="262">
        <f t="shared" si="24"/>
        <v>29.231033597261238</v>
      </c>
      <c r="U331" s="262">
        <f t="shared" si="25"/>
        <v>29.231033597261238</v>
      </c>
      <c r="V331" s="262">
        <f t="shared" si="26"/>
        <v>0</v>
      </c>
      <c r="W331" s="111"/>
      <c r="X331" s="215">
        <f t="shared" si="30"/>
        <v>82.251795732041217</v>
      </c>
      <c r="Y331" s="215">
        <f t="shared" si="30"/>
        <v>0</v>
      </c>
      <c r="Z331" s="215">
        <f t="shared" si="30"/>
        <v>69.66506285873227</v>
      </c>
      <c r="AA331" s="47"/>
      <c r="AB331" s="363">
        <f t="shared" si="31"/>
        <v>49.812227510254139</v>
      </c>
      <c r="AC331" s="363">
        <f t="shared" si="32"/>
        <v>44.082160201012549</v>
      </c>
    </row>
    <row r="332" spans="1:29" x14ac:dyDescent="0.2">
      <c r="A332" s="261">
        <v>2017</v>
      </c>
      <c r="B332" s="261">
        <v>4</v>
      </c>
      <c r="C332" s="262">
        <v>114.03392869270741</v>
      </c>
      <c r="D332" s="262">
        <v>10.944087118763242</v>
      </c>
      <c r="E332" s="262">
        <v>15.538844811975641</v>
      </c>
      <c r="F332" s="262">
        <v>1.0946150881283558</v>
      </c>
      <c r="G332" s="262">
        <v>91.243885812568394</v>
      </c>
      <c r="H332" s="262">
        <v>2.6817842712955349</v>
      </c>
      <c r="I332" s="262">
        <v>0</v>
      </c>
      <c r="J332" s="262">
        <v>0</v>
      </c>
      <c r="K332" s="262">
        <v>0</v>
      </c>
      <c r="L332" s="262">
        <v>0</v>
      </c>
      <c r="M332" s="262">
        <v>0</v>
      </c>
      <c r="N332" s="262">
        <v>0</v>
      </c>
      <c r="O332" s="263">
        <f t="shared" si="19"/>
        <v>114.03392869270741</v>
      </c>
      <c r="P332" s="262">
        <f t="shared" si="20"/>
        <v>10.944087118763242</v>
      </c>
      <c r="Q332" s="262">
        <f t="shared" si="21"/>
        <v>91.243885812568394</v>
      </c>
      <c r="R332" s="262">
        <f t="shared" si="22"/>
        <v>2.6817842712955349</v>
      </c>
      <c r="S332" s="262">
        <f t="shared" si="23"/>
        <v>0</v>
      </c>
      <c r="T332" s="262">
        <f t="shared" si="24"/>
        <v>0</v>
      </c>
      <c r="U332" s="262">
        <f t="shared" si="25"/>
        <v>0</v>
      </c>
      <c r="V332" s="262">
        <f t="shared" si="26"/>
        <v>0</v>
      </c>
      <c r="W332" s="111"/>
      <c r="X332" s="215">
        <f t="shared" si="30"/>
        <v>86.73198145924529</v>
      </c>
      <c r="Y332" s="215">
        <f t="shared" si="30"/>
        <v>0</v>
      </c>
      <c r="Z332" s="215">
        <f t="shared" si="30"/>
        <v>68.249816777492441</v>
      </c>
      <c r="AA332" s="47"/>
      <c r="AB332" s="363">
        <f t="shared" si="31"/>
        <v>89.308099646411279</v>
      </c>
      <c r="AC332" s="363">
        <f t="shared" si="32"/>
        <v>14.615516798630619</v>
      </c>
    </row>
    <row r="333" spans="1:29" x14ac:dyDescent="0.2">
      <c r="A333" s="261">
        <v>2017</v>
      </c>
      <c r="B333" s="261">
        <v>5</v>
      </c>
      <c r="C333" s="262">
        <v>208.47875842628665</v>
      </c>
      <c r="D333" s="262">
        <v>1.2472710741059452</v>
      </c>
      <c r="E333" s="262">
        <v>46.489129539066155</v>
      </c>
      <c r="F333" s="262">
        <v>7.7724201956270402</v>
      </c>
      <c r="G333" s="262">
        <v>200.47279906929364</v>
      </c>
      <c r="H333" s="262">
        <v>7.083333333333286E-2</v>
      </c>
      <c r="I333" s="262">
        <v>0</v>
      </c>
      <c r="J333" s="262">
        <v>0</v>
      </c>
      <c r="K333" s="262">
        <v>0</v>
      </c>
      <c r="L333" s="262">
        <v>0</v>
      </c>
      <c r="M333" s="262">
        <v>0</v>
      </c>
      <c r="N333" s="262">
        <v>0</v>
      </c>
      <c r="O333" s="263">
        <f t="shared" si="19"/>
        <v>208.47875842628665</v>
      </c>
      <c r="P333" s="262">
        <f t="shared" si="20"/>
        <v>1.2472710741059452</v>
      </c>
      <c r="Q333" s="262">
        <f t="shared" si="21"/>
        <v>200.47279906929364</v>
      </c>
      <c r="R333" s="262">
        <f t="shared" si="22"/>
        <v>7.083333333333286E-2</v>
      </c>
      <c r="S333" s="262">
        <f t="shared" si="23"/>
        <v>0</v>
      </c>
      <c r="T333" s="262">
        <f t="shared" si="24"/>
        <v>0</v>
      </c>
      <c r="U333" s="262">
        <f t="shared" si="25"/>
        <v>0</v>
      </c>
      <c r="V333" s="262">
        <f t="shared" si="26"/>
        <v>0</v>
      </c>
      <c r="W333" s="111"/>
      <c r="X333" s="215">
        <f t="shared" si="30"/>
        <v>95.212543994160029</v>
      </c>
      <c r="Y333" s="215">
        <f t="shared" si="30"/>
        <v>95.212543994160029</v>
      </c>
      <c r="Z333" s="215">
        <f t="shared" si="30"/>
        <v>70.971694852443221</v>
      </c>
      <c r="AA333" s="47"/>
      <c r="AB333" s="363">
        <f t="shared" si="31"/>
        <v>161.25634355949703</v>
      </c>
      <c r="AC333" s="363">
        <f t="shared" si="32"/>
        <v>0</v>
      </c>
    </row>
    <row r="334" spans="1:29" x14ac:dyDescent="0.2">
      <c r="A334" s="261">
        <v>2017</v>
      </c>
      <c r="B334" s="261">
        <v>6</v>
      </c>
      <c r="C334" s="262">
        <v>271.66325293295364</v>
      </c>
      <c r="D334" s="262">
        <v>0</v>
      </c>
      <c r="E334" s="262">
        <v>71.593093614998466</v>
      </c>
      <c r="F334" s="262">
        <v>17.284213968784648</v>
      </c>
      <c r="G334" s="262">
        <v>271.598974885757</v>
      </c>
      <c r="H334" s="262">
        <v>0</v>
      </c>
      <c r="I334" s="262">
        <v>0</v>
      </c>
      <c r="J334" s="262">
        <v>0</v>
      </c>
      <c r="K334" s="262">
        <v>0</v>
      </c>
      <c r="L334" s="262">
        <v>0</v>
      </c>
      <c r="M334" s="262">
        <v>0</v>
      </c>
      <c r="N334" s="262">
        <v>0</v>
      </c>
      <c r="O334" s="263">
        <f t="shared" si="19"/>
        <v>271.66325293295364</v>
      </c>
      <c r="P334" s="262">
        <f t="shared" si="20"/>
        <v>0</v>
      </c>
      <c r="Q334" s="262">
        <f t="shared" si="21"/>
        <v>271.598974885757</v>
      </c>
      <c r="R334" s="262">
        <f t="shared" si="22"/>
        <v>0</v>
      </c>
      <c r="S334" s="262">
        <f t="shared" si="23"/>
        <v>0</v>
      </c>
      <c r="T334" s="262">
        <f t="shared" si="24"/>
        <v>0</v>
      </c>
      <c r="U334" s="262">
        <f t="shared" si="25"/>
        <v>0</v>
      </c>
      <c r="V334" s="262">
        <f t="shared" si="26"/>
        <v>0</v>
      </c>
      <c r="W334" s="111"/>
      <c r="X334" s="215">
        <f t="shared" si="30"/>
        <v>102.9517758613249</v>
      </c>
      <c r="Y334" s="215">
        <f t="shared" si="30"/>
        <v>102.9517758613249</v>
      </c>
      <c r="Z334" s="215">
        <f t="shared" si="30"/>
        <v>76.321977766801496</v>
      </c>
      <c r="AA334" s="47"/>
      <c r="AB334" s="363">
        <f t="shared" si="31"/>
        <v>240.07100567962016</v>
      </c>
      <c r="AC334" s="363">
        <f t="shared" si="32"/>
        <v>0</v>
      </c>
    </row>
    <row r="335" spans="1:29" x14ac:dyDescent="0.2">
      <c r="A335" s="261">
        <v>2017</v>
      </c>
      <c r="B335" s="261">
        <v>7</v>
      </c>
      <c r="C335" s="262">
        <v>322.31916585708109</v>
      </c>
      <c r="D335" s="262">
        <v>0</v>
      </c>
      <c r="E335" s="262">
        <v>97.090273425793072</v>
      </c>
      <c r="F335" s="262">
        <v>25.866358342079604</v>
      </c>
      <c r="G335" s="262">
        <v>322.61495102185171</v>
      </c>
      <c r="H335" s="262">
        <v>0</v>
      </c>
      <c r="I335" s="262">
        <v>0</v>
      </c>
      <c r="J335" s="262">
        <v>0</v>
      </c>
      <c r="K335" s="262">
        <v>0</v>
      </c>
      <c r="L335" s="262">
        <v>0</v>
      </c>
      <c r="M335" s="262">
        <v>0</v>
      </c>
      <c r="N335" s="262">
        <v>0</v>
      </c>
      <c r="O335" s="263">
        <f t="shared" si="19"/>
        <v>322.31916585708109</v>
      </c>
      <c r="P335" s="262">
        <f t="shared" si="20"/>
        <v>0</v>
      </c>
      <c r="Q335" s="262">
        <f t="shared" si="21"/>
        <v>322.61495102185171</v>
      </c>
      <c r="R335" s="262">
        <f t="shared" si="22"/>
        <v>0</v>
      </c>
      <c r="S335" s="262">
        <f t="shared" si="23"/>
        <v>0</v>
      </c>
      <c r="T335" s="262">
        <f t="shared" si="24"/>
        <v>0</v>
      </c>
      <c r="U335" s="262">
        <f t="shared" si="25"/>
        <v>0</v>
      </c>
      <c r="V335" s="262">
        <f t="shared" si="26"/>
        <v>0</v>
      </c>
      <c r="W335" s="111"/>
      <c r="X335" s="215">
        <f t="shared" si="30"/>
        <v>106.36322690072799</v>
      </c>
      <c r="Y335" s="215">
        <f t="shared" si="30"/>
        <v>106.36322690072799</v>
      </c>
      <c r="Z335" s="215">
        <f t="shared" si="30"/>
        <v>76.094131212020258</v>
      </c>
      <c r="AA335" s="47"/>
      <c r="AB335" s="363">
        <f t="shared" si="31"/>
        <v>296.99120939501734</v>
      </c>
      <c r="AC335" s="363">
        <f t="shared" si="32"/>
        <v>0</v>
      </c>
    </row>
    <row r="336" spans="1:29" x14ac:dyDescent="0.2">
      <c r="A336" s="261">
        <v>2017</v>
      </c>
      <c r="B336" s="261">
        <v>8</v>
      </c>
      <c r="C336" s="262">
        <v>326.45437890907908</v>
      </c>
      <c r="D336" s="262">
        <v>0</v>
      </c>
      <c r="E336" s="262">
        <v>97.36319918730473</v>
      </c>
      <c r="F336" s="262">
        <v>25.703299868006503</v>
      </c>
      <c r="G336" s="262">
        <v>326.45362899219759</v>
      </c>
      <c r="H336" s="262">
        <v>0</v>
      </c>
      <c r="I336" s="262">
        <v>0</v>
      </c>
      <c r="J336" s="262">
        <v>0</v>
      </c>
      <c r="K336" s="262">
        <v>0</v>
      </c>
      <c r="L336" s="262">
        <v>0</v>
      </c>
      <c r="M336" s="262">
        <v>0</v>
      </c>
      <c r="N336" s="262">
        <v>0</v>
      </c>
      <c r="O336" s="263">
        <f t="shared" si="19"/>
        <v>326.45437890907908</v>
      </c>
      <c r="P336" s="262">
        <f t="shared" si="20"/>
        <v>0</v>
      </c>
      <c r="Q336" s="262">
        <f t="shared" si="21"/>
        <v>326.45362899219759</v>
      </c>
      <c r="R336" s="262">
        <f t="shared" si="22"/>
        <v>0</v>
      </c>
      <c r="S336" s="262">
        <f t="shared" si="23"/>
        <v>0</v>
      </c>
      <c r="T336" s="262">
        <f t="shared" si="24"/>
        <v>0</v>
      </c>
      <c r="U336" s="262">
        <f t="shared" si="25"/>
        <v>0</v>
      </c>
      <c r="V336" s="262">
        <f t="shared" si="26"/>
        <v>0</v>
      </c>
      <c r="W336" s="111"/>
      <c r="X336" s="215">
        <f t="shared" si="30"/>
        <v>107.07067600126477</v>
      </c>
      <c r="Y336" s="215">
        <f t="shared" si="30"/>
        <v>107.07067600126477</v>
      </c>
      <c r="Z336" s="215">
        <f t="shared" si="30"/>
        <v>76.566420069783874</v>
      </c>
      <c r="AA336" s="47"/>
      <c r="AB336" s="363">
        <f t="shared" si="31"/>
        <v>324.38677238308009</v>
      </c>
      <c r="AC336" s="363">
        <f t="shared" si="32"/>
        <v>0</v>
      </c>
    </row>
    <row r="337" spans="1:29" x14ac:dyDescent="0.2">
      <c r="A337" s="261">
        <v>2017</v>
      </c>
      <c r="B337" s="261">
        <v>9</v>
      </c>
      <c r="C337" s="262">
        <v>277.87653293728147</v>
      </c>
      <c r="D337" s="262">
        <v>0</v>
      </c>
      <c r="E337" s="262">
        <v>68.911489243333818</v>
      </c>
      <c r="F337" s="262">
        <v>13.426902220955579</v>
      </c>
      <c r="G337" s="262">
        <v>277.82109322293587</v>
      </c>
      <c r="H337" s="262">
        <v>0</v>
      </c>
      <c r="I337" s="262">
        <v>0</v>
      </c>
      <c r="J337" s="262">
        <v>0</v>
      </c>
      <c r="K337" s="262">
        <v>0</v>
      </c>
      <c r="L337" s="262">
        <v>0</v>
      </c>
      <c r="M337" s="262">
        <v>0</v>
      </c>
      <c r="N337" s="262">
        <v>0</v>
      </c>
      <c r="O337" s="263">
        <f t="shared" si="19"/>
        <v>277.87653293728147</v>
      </c>
      <c r="P337" s="262">
        <f t="shared" si="20"/>
        <v>0</v>
      </c>
      <c r="Q337" s="262">
        <f t="shared" si="21"/>
        <v>277.82109322293587</v>
      </c>
      <c r="R337" s="262">
        <f t="shared" si="22"/>
        <v>0</v>
      </c>
      <c r="S337" s="262">
        <f t="shared" si="23"/>
        <v>0</v>
      </c>
      <c r="T337" s="262">
        <f t="shared" si="24"/>
        <v>0</v>
      </c>
      <c r="U337" s="262">
        <f t="shared" si="25"/>
        <v>0</v>
      </c>
      <c r="V337" s="262">
        <f t="shared" si="26"/>
        <v>0</v>
      </c>
      <c r="W337" s="111"/>
      <c r="X337" s="215">
        <f t="shared" si="30"/>
        <v>102.58028159585459</v>
      </c>
      <c r="Y337" s="215">
        <f t="shared" si="30"/>
        <v>102.58028159585459</v>
      </c>
      <c r="Z337" s="215">
        <f t="shared" si="30"/>
        <v>78.058643789589482</v>
      </c>
      <c r="AA337" s="47"/>
      <c r="AB337" s="363">
        <f t="shared" si="31"/>
        <v>302.16545592318028</v>
      </c>
      <c r="AC337" s="363">
        <f t="shared" si="32"/>
        <v>0</v>
      </c>
    </row>
    <row r="338" spans="1:29" x14ac:dyDescent="0.2">
      <c r="A338" s="261">
        <v>2017</v>
      </c>
      <c r="B338" s="261">
        <v>10</v>
      </c>
      <c r="C338" s="262">
        <v>198.89039579254836</v>
      </c>
      <c r="D338" s="262">
        <v>3.8110897796785466</v>
      </c>
      <c r="E338" s="262">
        <v>35.248436141347526</v>
      </c>
      <c r="F338" s="262">
        <v>3.5403752445620653</v>
      </c>
      <c r="G338" s="262">
        <v>191.35200507469264</v>
      </c>
      <c r="H338" s="262">
        <v>1.5356602334740597</v>
      </c>
      <c r="I338" s="262">
        <v>0</v>
      </c>
      <c r="J338" s="262">
        <v>0</v>
      </c>
      <c r="K338" s="262">
        <v>0</v>
      </c>
      <c r="L338" s="262">
        <v>0</v>
      </c>
      <c r="M338" s="262">
        <v>0</v>
      </c>
      <c r="N338" s="262">
        <v>0</v>
      </c>
      <c r="O338" s="263">
        <f t="shared" si="19"/>
        <v>198.89039579254836</v>
      </c>
      <c r="P338" s="262">
        <f t="shared" si="20"/>
        <v>3.8110897796785466</v>
      </c>
      <c r="Q338" s="262">
        <f t="shared" si="21"/>
        <v>191.35200507469264</v>
      </c>
      <c r="R338" s="262">
        <f t="shared" si="22"/>
        <v>1.5356602334740597</v>
      </c>
      <c r="S338" s="262">
        <f t="shared" si="23"/>
        <v>0</v>
      </c>
      <c r="T338" s="262">
        <f t="shared" si="24"/>
        <v>0</v>
      </c>
      <c r="U338" s="262">
        <f t="shared" si="25"/>
        <v>0</v>
      </c>
      <c r="V338" s="262">
        <f t="shared" si="26"/>
        <v>0</v>
      </c>
      <c r="W338" s="111"/>
      <c r="X338" s="215">
        <f t="shared" si="30"/>
        <v>93.243166213875639</v>
      </c>
      <c r="Y338" s="215">
        <f t="shared" si="30"/>
        <v>0</v>
      </c>
      <c r="Z338" s="215">
        <f t="shared" si="30"/>
        <v>74.186398401563594</v>
      </c>
      <c r="AA338" s="47"/>
      <c r="AB338" s="363">
        <f t="shared" si="31"/>
        <v>238.38346436491491</v>
      </c>
      <c r="AC338" s="363">
        <f t="shared" si="32"/>
        <v>0</v>
      </c>
    </row>
    <row r="339" spans="1:29" x14ac:dyDescent="0.2">
      <c r="A339" s="261">
        <v>2017</v>
      </c>
      <c r="B339" s="261">
        <v>11</v>
      </c>
      <c r="C339" s="262">
        <v>78.117279066674627</v>
      </c>
      <c r="D339" s="262">
        <v>26.436963465927999</v>
      </c>
      <c r="E339" s="262">
        <v>4.6653896648713644</v>
      </c>
      <c r="F339" s="262">
        <v>5.9321390913392266E-2</v>
      </c>
      <c r="G339" s="262">
        <v>56.079454442607151</v>
      </c>
      <c r="H339" s="262">
        <v>13.072887141096567</v>
      </c>
      <c r="I339" s="262">
        <v>0</v>
      </c>
      <c r="J339" s="262">
        <v>0</v>
      </c>
      <c r="K339" s="262">
        <v>0</v>
      </c>
      <c r="L339" s="262">
        <v>0</v>
      </c>
      <c r="M339" s="262">
        <v>0</v>
      </c>
      <c r="N339" s="262">
        <v>0</v>
      </c>
      <c r="O339" s="263">
        <f t="shared" si="19"/>
        <v>78.117279066674627</v>
      </c>
      <c r="P339" s="262">
        <f t="shared" si="20"/>
        <v>26.436963465927999</v>
      </c>
      <c r="Q339" s="262">
        <f t="shared" si="21"/>
        <v>56.079454442607151</v>
      </c>
      <c r="R339" s="262">
        <f t="shared" si="22"/>
        <v>13.072887141096567</v>
      </c>
      <c r="S339" s="262">
        <f t="shared" si="23"/>
        <v>0</v>
      </c>
      <c r="T339" s="262">
        <f t="shared" si="24"/>
        <v>0</v>
      </c>
      <c r="U339" s="262">
        <f t="shared" si="25"/>
        <v>0</v>
      </c>
      <c r="V339" s="262">
        <f t="shared" si="26"/>
        <v>0</v>
      </c>
      <c r="W339" s="111"/>
      <c r="X339" s="215">
        <f t="shared" si="30"/>
        <v>82.99801773548171</v>
      </c>
      <c r="Y339" s="215">
        <f t="shared" si="30"/>
        <v>0</v>
      </c>
      <c r="Z339" s="215">
        <f t="shared" si="30"/>
        <v>73.191876206132974</v>
      </c>
      <c r="AA339" s="47"/>
      <c r="AB339" s="363">
        <f t="shared" si="31"/>
        <v>138.50383742961151</v>
      </c>
      <c r="AC339" s="363">
        <f t="shared" si="32"/>
        <v>0</v>
      </c>
    </row>
    <row r="340" spans="1:29" x14ac:dyDescent="0.2">
      <c r="A340" s="261">
        <v>2017</v>
      </c>
      <c r="B340" s="261">
        <v>12</v>
      </c>
      <c r="C340" s="262">
        <v>42.633806123140985</v>
      </c>
      <c r="D340" s="262">
        <v>81.614210043345437</v>
      </c>
      <c r="E340" s="262">
        <v>1.0431164092190786</v>
      </c>
      <c r="F340" s="262">
        <v>5.7264258648294473E-4</v>
      </c>
      <c r="G340" s="262">
        <v>24.890042540816147</v>
      </c>
      <c r="H340" s="262">
        <v>64.984895742185898</v>
      </c>
      <c r="I340" s="262">
        <v>0.17544300865084281</v>
      </c>
      <c r="J340" s="262">
        <v>64.984895742185898</v>
      </c>
      <c r="K340" s="262">
        <v>0</v>
      </c>
      <c r="L340" s="262">
        <v>0</v>
      </c>
      <c r="M340" s="262">
        <v>0</v>
      </c>
      <c r="N340" s="262">
        <v>64.984895742185898</v>
      </c>
      <c r="O340" s="263">
        <f t="shared" si="19"/>
        <v>42.633806123140985</v>
      </c>
      <c r="P340" s="262">
        <f t="shared" si="20"/>
        <v>81.614210043345437</v>
      </c>
      <c r="Q340" s="262">
        <f t="shared" si="21"/>
        <v>24.890042540816147</v>
      </c>
      <c r="R340" s="262">
        <f t="shared" si="22"/>
        <v>64.984895742185898</v>
      </c>
      <c r="S340" s="262">
        <f t="shared" si="23"/>
        <v>0.17544300865084281</v>
      </c>
      <c r="T340" s="262">
        <f t="shared" si="24"/>
        <v>64.984895742185898</v>
      </c>
      <c r="U340" s="262">
        <f t="shared" si="25"/>
        <v>0</v>
      </c>
      <c r="V340" s="262">
        <f t="shared" si="26"/>
        <v>0</v>
      </c>
      <c r="W340" s="111"/>
      <c r="X340" s="215">
        <f t="shared" si="30"/>
        <v>79.416340456271286</v>
      </c>
      <c r="Y340" s="215">
        <f t="shared" si="30"/>
        <v>0</v>
      </c>
      <c r="Z340" s="215">
        <f t="shared" si="30"/>
        <v>75.547769292987212</v>
      </c>
      <c r="AA340" s="47"/>
      <c r="AB340" s="363">
        <f t="shared" si="31"/>
        <v>60.375542594907806</v>
      </c>
      <c r="AC340" s="363">
        <f t="shared" si="32"/>
        <v>32.492447871092949</v>
      </c>
    </row>
    <row r="341" spans="1:29" x14ac:dyDescent="0.2">
      <c r="A341" s="261">
        <v>2018</v>
      </c>
      <c r="B341" s="261">
        <v>1</v>
      </c>
      <c r="C341" s="262">
        <v>26.112829868525239</v>
      </c>
      <c r="D341" s="262">
        <v>127.15014736663784</v>
      </c>
      <c r="E341" s="262">
        <v>0.22575876283253166</v>
      </c>
      <c r="F341" s="262">
        <v>0</v>
      </c>
      <c r="G341" s="262">
        <v>8.0669450065628467</v>
      </c>
      <c r="H341" s="262">
        <v>107.22973635615668</v>
      </c>
      <c r="I341" s="262">
        <v>0.47586523824689808</v>
      </c>
      <c r="J341" s="262">
        <v>107.22973635615668</v>
      </c>
      <c r="K341" s="262">
        <v>0</v>
      </c>
      <c r="L341" s="262">
        <v>0</v>
      </c>
      <c r="M341" s="262">
        <v>107.22973635615668</v>
      </c>
      <c r="N341" s="262">
        <v>0</v>
      </c>
      <c r="O341" s="263">
        <f t="shared" si="19"/>
        <v>26.112829868525239</v>
      </c>
      <c r="P341" s="262">
        <f t="shared" si="20"/>
        <v>127.15014736663784</v>
      </c>
      <c r="Q341" s="262">
        <f t="shared" si="21"/>
        <v>8.0669450065628467</v>
      </c>
      <c r="R341" s="262">
        <f t="shared" si="22"/>
        <v>107.22973635615668</v>
      </c>
      <c r="S341" s="262">
        <f t="shared" si="23"/>
        <v>0.47586523824689808</v>
      </c>
      <c r="T341" s="262">
        <f t="shared" si="24"/>
        <v>107.22973635615668</v>
      </c>
      <c r="U341" s="262">
        <f t="shared" si="25"/>
        <v>0</v>
      </c>
      <c r="V341" s="262">
        <f t="shared" si="26"/>
        <v>0</v>
      </c>
      <c r="W341" s="111"/>
      <c r="X341" s="215">
        <f t="shared" si="30"/>
        <v>78.238827384001453</v>
      </c>
      <c r="Y341" s="215">
        <f t="shared" si="30"/>
        <v>0</v>
      </c>
      <c r="Z341" s="215">
        <f t="shared" si="30"/>
        <v>72.435525234027452</v>
      </c>
      <c r="AA341" s="47"/>
      <c r="AB341" s="363">
        <f t="shared" si="31"/>
        <v>34.373317995833112</v>
      </c>
      <c r="AC341" s="363">
        <f t="shared" si="32"/>
        <v>86.107316049171288</v>
      </c>
    </row>
    <row r="342" spans="1:29" x14ac:dyDescent="0.2">
      <c r="A342" s="261">
        <v>2018</v>
      </c>
      <c r="B342" s="261">
        <v>2</v>
      </c>
      <c r="C342" s="262">
        <v>35.042184420393127</v>
      </c>
      <c r="D342" s="262">
        <v>78.467690138551589</v>
      </c>
      <c r="E342" s="262">
        <v>1.3362773718162912</v>
      </c>
      <c r="F342" s="262">
        <v>8.9159951076670885E-4</v>
      </c>
      <c r="G342" s="262">
        <v>13.877029232198439</v>
      </c>
      <c r="H342" s="262">
        <v>58.93328680476386</v>
      </c>
      <c r="I342" s="262">
        <v>0</v>
      </c>
      <c r="J342" s="262">
        <v>58.93328680476386</v>
      </c>
      <c r="K342" s="262">
        <v>0</v>
      </c>
      <c r="L342" s="262">
        <v>58.93328680476386</v>
      </c>
      <c r="M342" s="262">
        <v>0</v>
      </c>
      <c r="N342" s="262">
        <v>0</v>
      </c>
      <c r="O342" s="263">
        <f t="shared" si="19"/>
        <v>35.042184420393127</v>
      </c>
      <c r="P342" s="262">
        <f t="shared" si="20"/>
        <v>78.467690138551589</v>
      </c>
      <c r="Q342" s="262">
        <f t="shared" si="21"/>
        <v>13.877029232198439</v>
      </c>
      <c r="R342" s="262">
        <f t="shared" si="22"/>
        <v>58.93328680476386</v>
      </c>
      <c r="S342" s="262">
        <f t="shared" si="23"/>
        <v>0</v>
      </c>
      <c r="T342" s="262">
        <f t="shared" si="24"/>
        <v>58.93328680476386</v>
      </c>
      <c r="U342" s="262">
        <f t="shared" si="25"/>
        <v>0</v>
      </c>
      <c r="V342" s="262">
        <f t="shared" si="26"/>
        <v>58.93328680476386</v>
      </c>
      <c r="W342" s="111"/>
      <c r="X342" s="215">
        <f t="shared" si="30"/>
        <v>79.7255217963815</v>
      </c>
      <c r="Y342" s="215">
        <f t="shared" si="30"/>
        <v>0</v>
      </c>
      <c r="Z342" s="215">
        <f t="shared" si="30"/>
        <v>72.646032416735594</v>
      </c>
      <c r="AA342" s="47"/>
      <c r="AB342" s="363">
        <f t="shared" si="31"/>
        <v>30.577507144459183</v>
      </c>
      <c r="AC342" s="363">
        <f t="shared" si="32"/>
        <v>83.081511580460273</v>
      </c>
    </row>
    <row r="343" spans="1:29" x14ac:dyDescent="0.2">
      <c r="A343" s="261">
        <v>2018</v>
      </c>
      <c r="B343" s="261">
        <v>3</v>
      </c>
      <c r="C343" s="262">
        <v>64.582270600115152</v>
      </c>
      <c r="D343" s="262">
        <v>46.311218909337121</v>
      </c>
      <c r="E343" s="262">
        <v>4.9900308525942307</v>
      </c>
      <c r="F343" s="262">
        <v>0.1295244328021905</v>
      </c>
      <c r="G343" s="262">
        <v>37.449443375165124</v>
      </c>
      <c r="H343" s="262">
        <v>29.231033597261238</v>
      </c>
      <c r="I343" s="262">
        <v>0</v>
      </c>
      <c r="J343" s="262">
        <v>29.231033597261238</v>
      </c>
      <c r="K343" s="262">
        <v>29.231033597261238</v>
      </c>
      <c r="L343" s="262">
        <v>0</v>
      </c>
      <c r="M343" s="262">
        <v>0</v>
      </c>
      <c r="N343" s="262">
        <v>0</v>
      </c>
      <c r="O343" s="263">
        <f t="shared" si="19"/>
        <v>64.582270600115152</v>
      </c>
      <c r="P343" s="262">
        <f t="shared" si="20"/>
        <v>46.311218909337121</v>
      </c>
      <c r="Q343" s="262">
        <f t="shared" si="21"/>
        <v>37.449443375165124</v>
      </c>
      <c r="R343" s="262">
        <f t="shared" si="22"/>
        <v>29.231033597261238</v>
      </c>
      <c r="S343" s="262">
        <f t="shared" si="23"/>
        <v>0</v>
      </c>
      <c r="T343" s="262">
        <f t="shared" si="24"/>
        <v>29.231033597261238</v>
      </c>
      <c r="U343" s="262">
        <f t="shared" si="25"/>
        <v>29.231033597261238</v>
      </c>
      <c r="V343" s="262">
        <f t="shared" si="26"/>
        <v>0</v>
      </c>
      <c r="W343" s="111"/>
      <c r="X343" s="215">
        <f t="shared" si="30"/>
        <v>82.251795732041217</v>
      </c>
      <c r="Y343" s="215">
        <f t="shared" si="30"/>
        <v>0</v>
      </c>
      <c r="Z343" s="215">
        <f t="shared" si="30"/>
        <v>69.66506285873227</v>
      </c>
      <c r="AA343" s="47"/>
      <c r="AB343" s="363">
        <f t="shared" si="31"/>
        <v>49.812227510254139</v>
      </c>
      <c r="AC343" s="363">
        <f t="shared" si="32"/>
        <v>44.082160201012549</v>
      </c>
    </row>
    <row r="344" spans="1:29" x14ac:dyDescent="0.2">
      <c r="A344" s="261">
        <v>2018</v>
      </c>
      <c r="B344" s="261">
        <v>4</v>
      </c>
      <c r="C344" s="262">
        <v>114.03392869270741</v>
      </c>
      <c r="D344" s="262">
        <v>10.944087118763242</v>
      </c>
      <c r="E344" s="262">
        <v>15.538844811975641</v>
      </c>
      <c r="F344" s="262">
        <v>1.0946150881283558</v>
      </c>
      <c r="G344" s="262">
        <v>91.243885812568394</v>
      </c>
      <c r="H344" s="262">
        <v>2.6817842712955349</v>
      </c>
      <c r="I344" s="262">
        <v>0</v>
      </c>
      <c r="J344" s="262">
        <v>0</v>
      </c>
      <c r="K344" s="262">
        <v>0</v>
      </c>
      <c r="L344" s="262">
        <v>0</v>
      </c>
      <c r="M344" s="262">
        <v>0</v>
      </c>
      <c r="N344" s="262">
        <v>0</v>
      </c>
      <c r="O344" s="263">
        <f t="shared" si="19"/>
        <v>114.03392869270741</v>
      </c>
      <c r="P344" s="262">
        <f t="shared" si="20"/>
        <v>10.944087118763242</v>
      </c>
      <c r="Q344" s="262">
        <f t="shared" si="21"/>
        <v>91.243885812568394</v>
      </c>
      <c r="R344" s="262">
        <f t="shared" si="22"/>
        <v>2.6817842712955349</v>
      </c>
      <c r="S344" s="262">
        <f t="shared" si="23"/>
        <v>0</v>
      </c>
      <c r="T344" s="262">
        <f t="shared" si="24"/>
        <v>0</v>
      </c>
      <c r="U344" s="262">
        <f t="shared" si="25"/>
        <v>0</v>
      </c>
      <c r="V344" s="262">
        <f t="shared" si="26"/>
        <v>0</v>
      </c>
      <c r="W344" s="111"/>
      <c r="X344" s="215">
        <f t="shared" si="30"/>
        <v>86.73198145924529</v>
      </c>
      <c r="Y344" s="215">
        <f t="shared" si="30"/>
        <v>0</v>
      </c>
      <c r="Z344" s="215">
        <f t="shared" si="30"/>
        <v>68.249816777492441</v>
      </c>
      <c r="AA344" s="47"/>
      <c r="AB344" s="363">
        <f t="shared" si="31"/>
        <v>89.308099646411279</v>
      </c>
      <c r="AC344" s="363">
        <f t="shared" si="32"/>
        <v>14.615516798630619</v>
      </c>
    </row>
    <row r="345" spans="1:29" x14ac:dyDescent="0.2">
      <c r="A345" s="261">
        <v>2018</v>
      </c>
      <c r="B345" s="261">
        <v>5</v>
      </c>
      <c r="C345" s="262">
        <v>208.47875842628665</v>
      </c>
      <c r="D345" s="262">
        <v>1.2472710741059452</v>
      </c>
      <c r="E345" s="262">
        <v>46.489129539066155</v>
      </c>
      <c r="F345" s="262">
        <v>7.7724201956270402</v>
      </c>
      <c r="G345" s="262">
        <v>200.47279906929364</v>
      </c>
      <c r="H345" s="262">
        <v>7.083333333333286E-2</v>
      </c>
      <c r="I345" s="262">
        <v>0</v>
      </c>
      <c r="J345" s="262">
        <v>0</v>
      </c>
      <c r="K345" s="262">
        <v>0</v>
      </c>
      <c r="L345" s="262">
        <v>0</v>
      </c>
      <c r="M345" s="262">
        <v>0</v>
      </c>
      <c r="N345" s="262">
        <v>0</v>
      </c>
      <c r="O345" s="263">
        <f t="shared" si="19"/>
        <v>208.47875842628665</v>
      </c>
      <c r="P345" s="262">
        <f t="shared" si="20"/>
        <v>1.2472710741059452</v>
      </c>
      <c r="Q345" s="262">
        <f t="shared" si="21"/>
        <v>200.47279906929364</v>
      </c>
      <c r="R345" s="262">
        <f t="shared" si="22"/>
        <v>7.083333333333286E-2</v>
      </c>
      <c r="S345" s="262">
        <f t="shared" si="23"/>
        <v>0</v>
      </c>
      <c r="T345" s="262">
        <f t="shared" si="24"/>
        <v>0</v>
      </c>
      <c r="U345" s="262">
        <f t="shared" si="25"/>
        <v>0</v>
      </c>
      <c r="V345" s="262">
        <f t="shared" si="26"/>
        <v>0</v>
      </c>
      <c r="W345" s="111"/>
      <c r="X345" s="215">
        <f t="shared" si="30"/>
        <v>95.212543994160029</v>
      </c>
      <c r="Y345" s="215">
        <f t="shared" si="30"/>
        <v>95.212543994160029</v>
      </c>
      <c r="Z345" s="215">
        <f t="shared" si="30"/>
        <v>70.971694852443221</v>
      </c>
      <c r="AA345" s="47"/>
      <c r="AB345" s="363">
        <f t="shared" si="31"/>
        <v>161.25634355949703</v>
      </c>
      <c r="AC345" s="363">
        <f t="shared" si="32"/>
        <v>0</v>
      </c>
    </row>
    <row r="346" spans="1:29" x14ac:dyDescent="0.2">
      <c r="A346" s="261">
        <v>2018</v>
      </c>
      <c r="B346" s="261">
        <v>6</v>
      </c>
      <c r="C346" s="262">
        <v>271.66325293295364</v>
      </c>
      <c r="D346" s="262">
        <v>0</v>
      </c>
      <c r="E346" s="262">
        <v>71.593093614998466</v>
      </c>
      <c r="F346" s="262">
        <v>17.284213968784648</v>
      </c>
      <c r="G346" s="262">
        <v>271.598974885757</v>
      </c>
      <c r="H346" s="262">
        <v>0</v>
      </c>
      <c r="I346" s="262">
        <v>0</v>
      </c>
      <c r="J346" s="262">
        <v>0</v>
      </c>
      <c r="K346" s="262">
        <v>0</v>
      </c>
      <c r="L346" s="262">
        <v>0</v>
      </c>
      <c r="M346" s="262">
        <v>0</v>
      </c>
      <c r="N346" s="262">
        <v>0</v>
      </c>
      <c r="O346" s="263">
        <f t="shared" si="19"/>
        <v>271.66325293295364</v>
      </c>
      <c r="P346" s="262">
        <f t="shared" si="20"/>
        <v>0</v>
      </c>
      <c r="Q346" s="262">
        <f t="shared" si="21"/>
        <v>271.598974885757</v>
      </c>
      <c r="R346" s="262">
        <f t="shared" si="22"/>
        <v>0</v>
      </c>
      <c r="S346" s="262">
        <f t="shared" si="23"/>
        <v>0</v>
      </c>
      <c r="T346" s="262">
        <f t="shared" si="24"/>
        <v>0</v>
      </c>
      <c r="U346" s="262">
        <f t="shared" si="25"/>
        <v>0</v>
      </c>
      <c r="V346" s="262">
        <f t="shared" si="26"/>
        <v>0</v>
      </c>
      <c r="W346" s="111"/>
      <c r="X346" s="215">
        <f t="shared" si="30"/>
        <v>102.9517758613249</v>
      </c>
      <c r="Y346" s="215">
        <f t="shared" si="30"/>
        <v>102.9517758613249</v>
      </c>
      <c r="Z346" s="215">
        <f t="shared" si="30"/>
        <v>76.321977766801496</v>
      </c>
      <c r="AA346" s="47"/>
      <c r="AB346" s="363">
        <f t="shared" si="31"/>
        <v>240.07100567962016</v>
      </c>
      <c r="AC346" s="363">
        <f t="shared" si="32"/>
        <v>0</v>
      </c>
    </row>
    <row r="347" spans="1:29" x14ac:dyDescent="0.2">
      <c r="A347" s="261">
        <v>2018</v>
      </c>
      <c r="B347" s="261">
        <v>7</v>
      </c>
      <c r="C347" s="262">
        <v>322.31916585708109</v>
      </c>
      <c r="D347" s="262">
        <v>0</v>
      </c>
      <c r="E347" s="262">
        <v>97.090273425793072</v>
      </c>
      <c r="F347" s="262">
        <v>25.866358342079604</v>
      </c>
      <c r="G347" s="262">
        <v>322.61495102185171</v>
      </c>
      <c r="H347" s="262">
        <v>0</v>
      </c>
      <c r="I347" s="262">
        <v>0</v>
      </c>
      <c r="J347" s="262">
        <v>0</v>
      </c>
      <c r="K347" s="262">
        <v>0</v>
      </c>
      <c r="L347" s="262">
        <v>0</v>
      </c>
      <c r="M347" s="262">
        <v>0</v>
      </c>
      <c r="N347" s="262">
        <v>0</v>
      </c>
      <c r="O347" s="263">
        <f t="shared" si="19"/>
        <v>322.31916585708109</v>
      </c>
      <c r="P347" s="262">
        <f t="shared" si="20"/>
        <v>0</v>
      </c>
      <c r="Q347" s="262">
        <f t="shared" si="21"/>
        <v>322.61495102185171</v>
      </c>
      <c r="R347" s="262">
        <f t="shared" si="22"/>
        <v>0</v>
      </c>
      <c r="S347" s="262">
        <f t="shared" si="23"/>
        <v>0</v>
      </c>
      <c r="T347" s="262">
        <f t="shared" si="24"/>
        <v>0</v>
      </c>
      <c r="U347" s="262">
        <f t="shared" si="25"/>
        <v>0</v>
      </c>
      <c r="V347" s="262">
        <f t="shared" si="26"/>
        <v>0</v>
      </c>
      <c r="W347" s="111"/>
      <c r="X347" s="215">
        <f t="shared" si="30"/>
        <v>106.36322690072799</v>
      </c>
      <c r="Y347" s="215">
        <f t="shared" si="30"/>
        <v>106.36322690072799</v>
      </c>
      <c r="Z347" s="215">
        <f t="shared" si="30"/>
        <v>76.094131212020258</v>
      </c>
      <c r="AA347" s="47"/>
      <c r="AB347" s="363">
        <f t="shared" si="31"/>
        <v>296.99120939501734</v>
      </c>
      <c r="AC347" s="363">
        <f t="shared" si="32"/>
        <v>0</v>
      </c>
    </row>
    <row r="348" spans="1:29" x14ac:dyDescent="0.2">
      <c r="A348" s="261">
        <v>2018</v>
      </c>
      <c r="B348" s="261">
        <v>8</v>
      </c>
      <c r="C348" s="262">
        <v>326.45437890907908</v>
      </c>
      <c r="D348" s="262">
        <v>0</v>
      </c>
      <c r="E348" s="262">
        <v>97.36319918730473</v>
      </c>
      <c r="F348" s="262">
        <v>25.703299868006503</v>
      </c>
      <c r="G348" s="262">
        <v>326.45362899219759</v>
      </c>
      <c r="H348" s="262">
        <v>0</v>
      </c>
      <c r="I348" s="262">
        <v>0</v>
      </c>
      <c r="J348" s="262">
        <v>0</v>
      </c>
      <c r="K348" s="262">
        <v>0</v>
      </c>
      <c r="L348" s="262">
        <v>0</v>
      </c>
      <c r="M348" s="262">
        <v>0</v>
      </c>
      <c r="N348" s="262">
        <v>0</v>
      </c>
      <c r="O348" s="263">
        <f t="shared" si="19"/>
        <v>326.45437890907908</v>
      </c>
      <c r="P348" s="262">
        <f t="shared" si="20"/>
        <v>0</v>
      </c>
      <c r="Q348" s="262">
        <f t="shared" si="21"/>
        <v>326.45362899219759</v>
      </c>
      <c r="R348" s="262">
        <f t="shared" si="22"/>
        <v>0</v>
      </c>
      <c r="S348" s="262">
        <f t="shared" si="23"/>
        <v>0</v>
      </c>
      <c r="T348" s="262">
        <f t="shared" si="24"/>
        <v>0</v>
      </c>
      <c r="U348" s="262">
        <f t="shared" si="25"/>
        <v>0</v>
      </c>
      <c r="V348" s="262">
        <f t="shared" si="26"/>
        <v>0</v>
      </c>
      <c r="W348" s="111"/>
      <c r="X348" s="215">
        <f t="shared" si="30"/>
        <v>107.07067600126477</v>
      </c>
      <c r="Y348" s="215">
        <f t="shared" si="30"/>
        <v>107.07067600126477</v>
      </c>
      <c r="Z348" s="215">
        <f t="shared" si="30"/>
        <v>76.566420069783874</v>
      </c>
      <c r="AA348" s="47"/>
      <c r="AB348" s="363">
        <f t="shared" si="31"/>
        <v>324.38677238308009</v>
      </c>
      <c r="AC348" s="363">
        <f t="shared" si="32"/>
        <v>0</v>
      </c>
    </row>
    <row r="349" spans="1:29" x14ac:dyDescent="0.2">
      <c r="A349" s="261">
        <v>2018</v>
      </c>
      <c r="B349" s="261">
        <v>9</v>
      </c>
      <c r="C349" s="262">
        <v>277.87653293728147</v>
      </c>
      <c r="D349" s="262">
        <v>0</v>
      </c>
      <c r="E349" s="262">
        <v>68.911489243333818</v>
      </c>
      <c r="F349" s="262">
        <v>13.426902220955579</v>
      </c>
      <c r="G349" s="262">
        <v>277.82109322293587</v>
      </c>
      <c r="H349" s="262">
        <v>0</v>
      </c>
      <c r="I349" s="262">
        <v>0</v>
      </c>
      <c r="J349" s="262">
        <v>0</v>
      </c>
      <c r="K349" s="262">
        <v>0</v>
      </c>
      <c r="L349" s="262">
        <v>0</v>
      </c>
      <c r="M349" s="262">
        <v>0</v>
      </c>
      <c r="N349" s="262">
        <v>0</v>
      </c>
      <c r="O349" s="263">
        <f t="shared" si="19"/>
        <v>277.87653293728147</v>
      </c>
      <c r="P349" s="262">
        <f t="shared" si="20"/>
        <v>0</v>
      </c>
      <c r="Q349" s="262">
        <f t="shared" si="21"/>
        <v>277.82109322293587</v>
      </c>
      <c r="R349" s="262">
        <f t="shared" si="22"/>
        <v>0</v>
      </c>
      <c r="S349" s="262">
        <f t="shared" si="23"/>
        <v>0</v>
      </c>
      <c r="T349" s="262">
        <f t="shared" si="24"/>
        <v>0</v>
      </c>
      <c r="U349" s="262">
        <f t="shared" si="25"/>
        <v>0</v>
      </c>
      <c r="V349" s="262">
        <f t="shared" si="26"/>
        <v>0</v>
      </c>
      <c r="W349" s="111"/>
      <c r="X349" s="215">
        <f t="shared" si="30"/>
        <v>102.58028159585459</v>
      </c>
      <c r="Y349" s="215">
        <f t="shared" si="30"/>
        <v>102.58028159585459</v>
      </c>
      <c r="Z349" s="215">
        <f t="shared" si="30"/>
        <v>78.058643789589482</v>
      </c>
      <c r="AA349" s="47"/>
      <c r="AB349" s="363">
        <f t="shared" si="31"/>
        <v>302.16545592318028</v>
      </c>
      <c r="AC349" s="363">
        <f t="shared" si="32"/>
        <v>0</v>
      </c>
    </row>
    <row r="350" spans="1:29" x14ac:dyDescent="0.2">
      <c r="A350" s="261">
        <v>2018</v>
      </c>
      <c r="B350" s="261">
        <v>10</v>
      </c>
      <c r="C350" s="262">
        <v>198.89039579254836</v>
      </c>
      <c r="D350" s="262">
        <v>3.8110897796785466</v>
      </c>
      <c r="E350" s="262">
        <v>35.248436141347526</v>
      </c>
      <c r="F350" s="262">
        <v>3.5403752445620653</v>
      </c>
      <c r="G350" s="262">
        <v>191.35200507469264</v>
      </c>
      <c r="H350" s="262">
        <v>1.5356602334740597</v>
      </c>
      <c r="I350" s="262">
        <v>0</v>
      </c>
      <c r="J350" s="262">
        <v>0</v>
      </c>
      <c r="K350" s="262">
        <v>0</v>
      </c>
      <c r="L350" s="262">
        <v>0</v>
      </c>
      <c r="M350" s="262">
        <v>0</v>
      </c>
      <c r="N350" s="262">
        <v>0</v>
      </c>
      <c r="O350" s="263">
        <f t="shared" si="19"/>
        <v>198.89039579254836</v>
      </c>
      <c r="P350" s="262">
        <f t="shared" si="20"/>
        <v>3.8110897796785466</v>
      </c>
      <c r="Q350" s="262">
        <f t="shared" si="21"/>
        <v>191.35200507469264</v>
      </c>
      <c r="R350" s="262">
        <f t="shared" si="22"/>
        <v>1.5356602334740597</v>
      </c>
      <c r="S350" s="262">
        <f t="shared" si="23"/>
        <v>0</v>
      </c>
      <c r="T350" s="262">
        <f t="shared" si="24"/>
        <v>0</v>
      </c>
      <c r="U350" s="262">
        <f t="shared" si="25"/>
        <v>0</v>
      </c>
      <c r="V350" s="262">
        <f t="shared" si="26"/>
        <v>0</v>
      </c>
      <c r="W350" s="111"/>
      <c r="X350" s="215">
        <f t="shared" si="30"/>
        <v>93.243166213875639</v>
      </c>
      <c r="Y350" s="215">
        <f t="shared" si="30"/>
        <v>0</v>
      </c>
      <c r="Z350" s="215">
        <f t="shared" si="30"/>
        <v>74.186398401563594</v>
      </c>
      <c r="AA350" s="47"/>
      <c r="AB350" s="363">
        <f t="shared" si="31"/>
        <v>238.38346436491491</v>
      </c>
      <c r="AC350" s="363">
        <f t="shared" si="32"/>
        <v>0</v>
      </c>
    </row>
    <row r="351" spans="1:29" x14ac:dyDescent="0.2">
      <c r="A351" s="261">
        <v>2018</v>
      </c>
      <c r="B351" s="261">
        <v>11</v>
      </c>
      <c r="C351" s="262">
        <v>78.117279066674627</v>
      </c>
      <c r="D351" s="262">
        <v>26.436963465927999</v>
      </c>
      <c r="E351" s="262">
        <v>4.6653896648713644</v>
      </c>
      <c r="F351" s="262">
        <v>5.9321390913392266E-2</v>
      </c>
      <c r="G351" s="262">
        <v>56.079454442607151</v>
      </c>
      <c r="H351" s="262">
        <v>13.072887141096567</v>
      </c>
      <c r="I351" s="262">
        <v>0</v>
      </c>
      <c r="J351" s="262">
        <v>0</v>
      </c>
      <c r="K351" s="262">
        <v>0</v>
      </c>
      <c r="L351" s="262">
        <v>0</v>
      </c>
      <c r="M351" s="262">
        <v>0</v>
      </c>
      <c r="N351" s="262">
        <v>0</v>
      </c>
      <c r="O351" s="263">
        <f t="shared" ref="O351:O414" si="33">C351</f>
        <v>78.117279066674627</v>
      </c>
      <c r="P351" s="262">
        <f t="shared" ref="P351:P414" si="34">D351</f>
        <v>26.436963465927999</v>
      </c>
      <c r="Q351" s="262">
        <f t="shared" ref="Q351:Q414" si="35">G351</f>
        <v>56.079454442607151</v>
      </c>
      <c r="R351" s="262">
        <f t="shared" ref="R351:R414" si="36">H351</f>
        <v>13.072887141096567</v>
      </c>
      <c r="S351" s="262">
        <f t="shared" ref="S351:S414" si="37">I351</f>
        <v>0</v>
      </c>
      <c r="T351" s="262">
        <f t="shared" ref="T351:T414" si="38">J351</f>
        <v>0</v>
      </c>
      <c r="U351" s="262">
        <f t="shared" si="25"/>
        <v>0</v>
      </c>
      <c r="V351" s="262">
        <f t="shared" si="26"/>
        <v>0</v>
      </c>
      <c r="W351" s="111"/>
      <c r="X351" s="215">
        <f t="shared" si="30"/>
        <v>82.99801773548171</v>
      </c>
      <c r="Y351" s="215">
        <f t="shared" si="30"/>
        <v>0</v>
      </c>
      <c r="Z351" s="215">
        <f t="shared" si="30"/>
        <v>73.191876206132974</v>
      </c>
      <c r="AA351" s="47"/>
      <c r="AB351" s="363">
        <f t="shared" si="31"/>
        <v>138.50383742961151</v>
      </c>
      <c r="AC351" s="363">
        <f t="shared" si="32"/>
        <v>0</v>
      </c>
    </row>
    <row r="352" spans="1:29" x14ac:dyDescent="0.2">
      <c r="A352" s="261">
        <v>2018</v>
      </c>
      <c r="B352" s="261">
        <v>12</v>
      </c>
      <c r="C352" s="262">
        <v>42.633806123140985</v>
      </c>
      <c r="D352" s="262">
        <v>81.614210043345437</v>
      </c>
      <c r="E352" s="262">
        <v>1.0431164092190786</v>
      </c>
      <c r="F352" s="262">
        <v>5.7264258648294473E-4</v>
      </c>
      <c r="G352" s="262">
        <v>24.890042540816147</v>
      </c>
      <c r="H352" s="262">
        <v>64.984895742185898</v>
      </c>
      <c r="I352" s="262">
        <v>0.17544300865084281</v>
      </c>
      <c r="J352" s="262">
        <v>64.984895742185898</v>
      </c>
      <c r="K352" s="262">
        <v>0</v>
      </c>
      <c r="L352" s="262">
        <v>0</v>
      </c>
      <c r="M352" s="262">
        <v>0</v>
      </c>
      <c r="N352" s="262">
        <v>64.984895742185898</v>
      </c>
      <c r="O352" s="263">
        <f t="shared" si="33"/>
        <v>42.633806123140985</v>
      </c>
      <c r="P352" s="262">
        <f t="shared" si="34"/>
        <v>81.614210043345437</v>
      </c>
      <c r="Q352" s="262">
        <f t="shared" si="35"/>
        <v>24.890042540816147</v>
      </c>
      <c r="R352" s="262">
        <f t="shared" si="36"/>
        <v>64.984895742185898</v>
      </c>
      <c r="S352" s="262">
        <f t="shared" si="37"/>
        <v>0.17544300865084281</v>
      </c>
      <c r="T352" s="262">
        <f t="shared" si="38"/>
        <v>64.984895742185898</v>
      </c>
      <c r="U352" s="262">
        <f t="shared" ref="U352:U415" si="39">K352</f>
        <v>0</v>
      </c>
      <c r="V352" s="262">
        <f t="shared" ref="V352:V415" si="40">L352</f>
        <v>0</v>
      </c>
      <c r="W352" s="111"/>
      <c r="X352" s="215">
        <f t="shared" si="30"/>
        <v>79.416340456271286</v>
      </c>
      <c r="Y352" s="215">
        <f t="shared" si="30"/>
        <v>0</v>
      </c>
      <c r="Z352" s="215">
        <f t="shared" si="30"/>
        <v>75.547769292987212</v>
      </c>
      <c r="AA352" s="47"/>
      <c r="AB352" s="363">
        <f t="shared" si="31"/>
        <v>60.375542594907806</v>
      </c>
      <c r="AC352" s="363">
        <f t="shared" si="32"/>
        <v>32.492447871092949</v>
      </c>
    </row>
    <row r="353" spans="1:29" x14ac:dyDescent="0.2">
      <c r="A353" s="261">
        <v>2019</v>
      </c>
      <c r="B353" s="261">
        <v>1</v>
      </c>
      <c r="C353" s="262">
        <v>26.112829868525239</v>
      </c>
      <c r="D353" s="262">
        <v>127.15014736663784</v>
      </c>
      <c r="E353" s="262">
        <v>0.22575876283253166</v>
      </c>
      <c r="F353" s="262">
        <v>0</v>
      </c>
      <c r="G353" s="262">
        <v>8.0669450065628467</v>
      </c>
      <c r="H353" s="262">
        <v>107.22973635615668</v>
      </c>
      <c r="I353" s="262">
        <v>0.47586523824689808</v>
      </c>
      <c r="J353" s="262">
        <v>107.22973635615668</v>
      </c>
      <c r="K353" s="262">
        <v>0</v>
      </c>
      <c r="L353" s="262">
        <v>0</v>
      </c>
      <c r="M353" s="262">
        <v>107.22973635615668</v>
      </c>
      <c r="N353" s="262">
        <v>0</v>
      </c>
      <c r="O353" s="263">
        <f t="shared" si="33"/>
        <v>26.112829868525239</v>
      </c>
      <c r="P353" s="262">
        <f t="shared" si="34"/>
        <v>127.15014736663784</v>
      </c>
      <c r="Q353" s="262">
        <f t="shared" si="35"/>
        <v>8.0669450065628467</v>
      </c>
      <c r="R353" s="262">
        <f t="shared" si="36"/>
        <v>107.22973635615668</v>
      </c>
      <c r="S353" s="262">
        <f t="shared" si="37"/>
        <v>0.47586523824689808</v>
      </c>
      <c r="T353" s="262">
        <f t="shared" si="38"/>
        <v>107.22973635615668</v>
      </c>
      <c r="U353" s="262">
        <f t="shared" si="39"/>
        <v>0</v>
      </c>
      <c r="V353" s="262">
        <f t="shared" si="40"/>
        <v>0</v>
      </c>
      <c r="W353" s="111"/>
      <c r="X353" s="215">
        <f t="shared" si="30"/>
        <v>78.238827384001453</v>
      </c>
      <c r="Y353" s="215">
        <f t="shared" si="30"/>
        <v>0</v>
      </c>
      <c r="Z353" s="215">
        <f t="shared" si="30"/>
        <v>72.435525234027452</v>
      </c>
      <c r="AA353" s="47"/>
      <c r="AB353" s="363">
        <f t="shared" si="31"/>
        <v>34.373317995833112</v>
      </c>
      <c r="AC353" s="363">
        <f t="shared" si="32"/>
        <v>86.107316049171288</v>
      </c>
    </row>
    <row r="354" spans="1:29" x14ac:dyDescent="0.2">
      <c r="A354" s="261">
        <v>2019</v>
      </c>
      <c r="B354" s="261">
        <v>2</v>
      </c>
      <c r="C354" s="262">
        <v>35.042184420393127</v>
      </c>
      <c r="D354" s="262">
        <v>78.467690138551589</v>
      </c>
      <c r="E354" s="262">
        <v>1.3362773718162912</v>
      </c>
      <c r="F354" s="262">
        <v>8.9159951076670885E-4</v>
      </c>
      <c r="G354" s="262">
        <v>13.877029232198439</v>
      </c>
      <c r="H354" s="262">
        <v>58.93328680476386</v>
      </c>
      <c r="I354" s="262">
        <v>0</v>
      </c>
      <c r="J354" s="262">
        <v>58.93328680476386</v>
      </c>
      <c r="K354" s="262">
        <v>0</v>
      </c>
      <c r="L354" s="262">
        <v>58.93328680476386</v>
      </c>
      <c r="M354" s="262">
        <v>0</v>
      </c>
      <c r="N354" s="262">
        <v>0</v>
      </c>
      <c r="O354" s="263">
        <f t="shared" si="33"/>
        <v>35.042184420393127</v>
      </c>
      <c r="P354" s="262">
        <f t="shared" si="34"/>
        <v>78.467690138551589</v>
      </c>
      <c r="Q354" s="262">
        <f t="shared" si="35"/>
        <v>13.877029232198439</v>
      </c>
      <c r="R354" s="262">
        <f t="shared" si="36"/>
        <v>58.93328680476386</v>
      </c>
      <c r="S354" s="262">
        <f t="shared" si="37"/>
        <v>0</v>
      </c>
      <c r="T354" s="262">
        <f t="shared" si="38"/>
        <v>58.93328680476386</v>
      </c>
      <c r="U354" s="262">
        <f t="shared" si="39"/>
        <v>0</v>
      </c>
      <c r="V354" s="262">
        <f t="shared" si="40"/>
        <v>58.93328680476386</v>
      </c>
      <c r="W354" s="111"/>
      <c r="X354" s="215">
        <f t="shared" si="30"/>
        <v>79.7255217963815</v>
      </c>
      <c r="Y354" s="215">
        <f t="shared" si="30"/>
        <v>0</v>
      </c>
      <c r="Z354" s="215">
        <f t="shared" si="30"/>
        <v>72.646032416735594</v>
      </c>
      <c r="AA354" s="47"/>
      <c r="AB354" s="363">
        <f t="shared" si="31"/>
        <v>30.577507144459183</v>
      </c>
      <c r="AC354" s="363">
        <f t="shared" si="32"/>
        <v>83.081511580460273</v>
      </c>
    </row>
    <row r="355" spans="1:29" x14ac:dyDescent="0.2">
      <c r="A355" s="261">
        <v>2019</v>
      </c>
      <c r="B355" s="261">
        <v>3</v>
      </c>
      <c r="C355" s="262">
        <v>64.582270600115152</v>
      </c>
      <c r="D355" s="262">
        <v>46.311218909337121</v>
      </c>
      <c r="E355" s="262">
        <v>4.9900308525942307</v>
      </c>
      <c r="F355" s="262">
        <v>0.1295244328021905</v>
      </c>
      <c r="G355" s="262">
        <v>37.449443375165124</v>
      </c>
      <c r="H355" s="262">
        <v>29.231033597261238</v>
      </c>
      <c r="I355" s="262">
        <v>0</v>
      </c>
      <c r="J355" s="262">
        <v>29.231033597261238</v>
      </c>
      <c r="K355" s="262">
        <v>29.231033597261238</v>
      </c>
      <c r="L355" s="262">
        <v>0</v>
      </c>
      <c r="M355" s="262">
        <v>0</v>
      </c>
      <c r="N355" s="262">
        <v>0</v>
      </c>
      <c r="O355" s="263">
        <f t="shared" si="33"/>
        <v>64.582270600115152</v>
      </c>
      <c r="P355" s="262">
        <f t="shared" si="34"/>
        <v>46.311218909337121</v>
      </c>
      <c r="Q355" s="262">
        <f t="shared" si="35"/>
        <v>37.449443375165124</v>
      </c>
      <c r="R355" s="262">
        <f t="shared" si="36"/>
        <v>29.231033597261238</v>
      </c>
      <c r="S355" s="262">
        <f t="shared" si="37"/>
        <v>0</v>
      </c>
      <c r="T355" s="262">
        <f t="shared" si="38"/>
        <v>29.231033597261238</v>
      </c>
      <c r="U355" s="262">
        <f t="shared" si="39"/>
        <v>29.231033597261238</v>
      </c>
      <c r="V355" s="262">
        <f t="shared" si="40"/>
        <v>0</v>
      </c>
      <c r="W355" s="111"/>
      <c r="X355" s="215">
        <f t="shared" si="30"/>
        <v>82.251795732041217</v>
      </c>
      <c r="Y355" s="215">
        <f t="shared" si="30"/>
        <v>0</v>
      </c>
      <c r="Z355" s="215">
        <f t="shared" si="30"/>
        <v>69.66506285873227</v>
      </c>
      <c r="AA355" s="47"/>
      <c r="AB355" s="363">
        <f t="shared" si="31"/>
        <v>49.812227510254139</v>
      </c>
      <c r="AC355" s="363">
        <f t="shared" si="32"/>
        <v>44.082160201012549</v>
      </c>
    </row>
    <row r="356" spans="1:29" x14ac:dyDescent="0.2">
      <c r="A356" s="261">
        <v>2019</v>
      </c>
      <c r="B356" s="261">
        <v>4</v>
      </c>
      <c r="C356" s="262">
        <v>114.03392869270741</v>
      </c>
      <c r="D356" s="262">
        <v>10.944087118763242</v>
      </c>
      <c r="E356" s="262">
        <v>15.538844811975641</v>
      </c>
      <c r="F356" s="262">
        <v>1.0946150881283558</v>
      </c>
      <c r="G356" s="262">
        <v>91.243885812568394</v>
      </c>
      <c r="H356" s="262">
        <v>2.6817842712955349</v>
      </c>
      <c r="I356" s="262">
        <v>0</v>
      </c>
      <c r="J356" s="262">
        <v>0</v>
      </c>
      <c r="K356" s="262">
        <v>0</v>
      </c>
      <c r="L356" s="262">
        <v>0</v>
      </c>
      <c r="M356" s="262">
        <v>0</v>
      </c>
      <c r="N356" s="262">
        <v>0</v>
      </c>
      <c r="O356" s="263">
        <f t="shared" si="33"/>
        <v>114.03392869270741</v>
      </c>
      <c r="P356" s="262">
        <f t="shared" si="34"/>
        <v>10.944087118763242</v>
      </c>
      <c r="Q356" s="262">
        <f t="shared" si="35"/>
        <v>91.243885812568394</v>
      </c>
      <c r="R356" s="262">
        <f t="shared" si="36"/>
        <v>2.6817842712955349</v>
      </c>
      <c r="S356" s="262">
        <f t="shared" si="37"/>
        <v>0</v>
      </c>
      <c r="T356" s="262">
        <f t="shared" si="38"/>
        <v>0</v>
      </c>
      <c r="U356" s="262">
        <f t="shared" si="39"/>
        <v>0</v>
      </c>
      <c r="V356" s="262">
        <f t="shared" si="40"/>
        <v>0</v>
      </c>
      <c r="W356" s="111"/>
      <c r="X356" s="215">
        <f t="shared" si="30"/>
        <v>86.73198145924529</v>
      </c>
      <c r="Y356" s="215">
        <f t="shared" si="30"/>
        <v>0</v>
      </c>
      <c r="Z356" s="215">
        <f t="shared" si="30"/>
        <v>68.249816777492441</v>
      </c>
      <c r="AA356" s="47"/>
      <c r="AB356" s="363">
        <f t="shared" si="31"/>
        <v>89.308099646411279</v>
      </c>
      <c r="AC356" s="363">
        <f t="shared" si="32"/>
        <v>14.615516798630619</v>
      </c>
    </row>
    <row r="357" spans="1:29" x14ac:dyDescent="0.2">
      <c r="A357" s="261">
        <v>2019</v>
      </c>
      <c r="B357" s="261">
        <v>5</v>
      </c>
      <c r="C357" s="262">
        <v>208.47875842628665</v>
      </c>
      <c r="D357" s="262">
        <v>1.2472710741059452</v>
      </c>
      <c r="E357" s="262">
        <v>46.489129539066155</v>
      </c>
      <c r="F357" s="262">
        <v>7.7724201956270402</v>
      </c>
      <c r="G357" s="262">
        <v>200.47279906929364</v>
      </c>
      <c r="H357" s="262">
        <v>7.083333333333286E-2</v>
      </c>
      <c r="I357" s="262">
        <v>0</v>
      </c>
      <c r="J357" s="262">
        <v>0</v>
      </c>
      <c r="K357" s="262">
        <v>0</v>
      </c>
      <c r="L357" s="262">
        <v>0</v>
      </c>
      <c r="M357" s="262">
        <v>0</v>
      </c>
      <c r="N357" s="262">
        <v>0</v>
      </c>
      <c r="O357" s="263">
        <f t="shared" si="33"/>
        <v>208.47875842628665</v>
      </c>
      <c r="P357" s="262">
        <f t="shared" si="34"/>
        <v>1.2472710741059452</v>
      </c>
      <c r="Q357" s="262">
        <f t="shared" si="35"/>
        <v>200.47279906929364</v>
      </c>
      <c r="R357" s="262">
        <f t="shared" si="36"/>
        <v>7.083333333333286E-2</v>
      </c>
      <c r="S357" s="262">
        <f t="shared" si="37"/>
        <v>0</v>
      </c>
      <c r="T357" s="262">
        <f t="shared" si="38"/>
        <v>0</v>
      </c>
      <c r="U357" s="262">
        <f t="shared" si="39"/>
        <v>0</v>
      </c>
      <c r="V357" s="262">
        <f t="shared" si="40"/>
        <v>0</v>
      </c>
      <c r="W357" s="111"/>
      <c r="X357" s="215">
        <f t="shared" si="30"/>
        <v>95.212543994160029</v>
      </c>
      <c r="Y357" s="215">
        <f t="shared" si="30"/>
        <v>95.212543994160029</v>
      </c>
      <c r="Z357" s="215">
        <f t="shared" si="30"/>
        <v>70.971694852443221</v>
      </c>
      <c r="AA357" s="47"/>
      <c r="AB357" s="363">
        <f t="shared" si="31"/>
        <v>161.25634355949703</v>
      </c>
      <c r="AC357" s="363">
        <f t="shared" si="32"/>
        <v>0</v>
      </c>
    </row>
    <row r="358" spans="1:29" ht="12.75" customHeight="1" x14ac:dyDescent="0.2">
      <c r="A358" s="261">
        <v>2019</v>
      </c>
      <c r="B358" s="261">
        <v>6</v>
      </c>
      <c r="C358" s="262">
        <v>271.66325293295364</v>
      </c>
      <c r="D358" s="262">
        <v>0</v>
      </c>
      <c r="E358" s="262">
        <v>71.593093614998466</v>
      </c>
      <c r="F358" s="262">
        <v>17.284213968784648</v>
      </c>
      <c r="G358" s="262">
        <v>271.598974885757</v>
      </c>
      <c r="H358" s="262">
        <v>0</v>
      </c>
      <c r="I358" s="262">
        <v>0</v>
      </c>
      <c r="J358" s="262">
        <v>0</v>
      </c>
      <c r="K358" s="262">
        <v>0</v>
      </c>
      <c r="L358" s="262">
        <v>0</v>
      </c>
      <c r="M358" s="262">
        <v>0</v>
      </c>
      <c r="N358" s="262">
        <v>0</v>
      </c>
      <c r="O358" s="263">
        <f t="shared" si="33"/>
        <v>271.66325293295364</v>
      </c>
      <c r="P358" s="262">
        <f t="shared" si="34"/>
        <v>0</v>
      </c>
      <c r="Q358" s="262">
        <f t="shared" si="35"/>
        <v>271.598974885757</v>
      </c>
      <c r="R358" s="262">
        <f t="shared" si="36"/>
        <v>0</v>
      </c>
      <c r="S358" s="262">
        <f t="shared" si="37"/>
        <v>0</v>
      </c>
      <c r="T358" s="262">
        <f t="shared" si="38"/>
        <v>0</v>
      </c>
      <c r="U358" s="262">
        <f t="shared" si="39"/>
        <v>0</v>
      </c>
      <c r="V358" s="262">
        <f t="shared" si="40"/>
        <v>0</v>
      </c>
      <c r="W358" s="111"/>
      <c r="X358" s="215">
        <f t="shared" si="30"/>
        <v>102.9517758613249</v>
      </c>
      <c r="Y358" s="215">
        <f t="shared" si="30"/>
        <v>102.9517758613249</v>
      </c>
      <c r="Z358" s="215">
        <f t="shared" si="30"/>
        <v>76.321977766801496</v>
      </c>
      <c r="AA358" s="47"/>
      <c r="AB358" s="363">
        <f t="shared" si="31"/>
        <v>240.07100567962016</v>
      </c>
      <c r="AC358" s="363">
        <f t="shared" si="32"/>
        <v>0</v>
      </c>
    </row>
    <row r="359" spans="1:29" ht="12" customHeight="1" x14ac:dyDescent="0.2">
      <c r="A359" s="261">
        <v>2019</v>
      </c>
      <c r="B359" s="261">
        <v>7</v>
      </c>
      <c r="C359" s="262">
        <v>322.31916585708109</v>
      </c>
      <c r="D359" s="262">
        <v>0</v>
      </c>
      <c r="E359" s="262">
        <v>97.090273425793072</v>
      </c>
      <c r="F359" s="262">
        <v>25.866358342079604</v>
      </c>
      <c r="G359" s="262">
        <v>322.61495102185171</v>
      </c>
      <c r="H359" s="262">
        <v>0</v>
      </c>
      <c r="I359" s="262">
        <v>0</v>
      </c>
      <c r="J359" s="262">
        <v>0</v>
      </c>
      <c r="K359" s="262">
        <v>0</v>
      </c>
      <c r="L359" s="262">
        <v>0</v>
      </c>
      <c r="M359" s="262">
        <v>0</v>
      </c>
      <c r="N359" s="262">
        <v>0</v>
      </c>
      <c r="O359" s="263">
        <f t="shared" si="33"/>
        <v>322.31916585708109</v>
      </c>
      <c r="P359" s="262">
        <f t="shared" si="34"/>
        <v>0</v>
      </c>
      <c r="Q359" s="262">
        <f t="shared" si="35"/>
        <v>322.61495102185171</v>
      </c>
      <c r="R359" s="262">
        <f t="shared" si="36"/>
        <v>0</v>
      </c>
      <c r="S359" s="262">
        <f t="shared" si="37"/>
        <v>0</v>
      </c>
      <c r="T359" s="262">
        <f t="shared" si="38"/>
        <v>0</v>
      </c>
      <c r="U359" s="262">
        <f t="shared" si="39"/>
        <v>0</v>
      </c>
      <c r="V359" s="262">
        <f t="shared" si="40"/>
        <v>0</v>
      </c>
      <c r="W359" s="111"/>
      <c r="X359" s="215">
        <f t="shared" si="30"/>
        <v>106.36322690072799</v>
      </c>
      <c r="Y359" s="215">
        <f t="shared" si="30"/>
        <v>106.36322690072799</v>
      </c>
      <c r="Z359" s="215">
        <f t="shared" si="30"/>
        <v>76.094131212020258</v>
      </c>
      <c r="AA359" s="47"/>
      <c r="AB359" s="363">
        <f t="shared" si="31"/>
        <v>296.99120939501734</v>
      </c>
      <c r="AC359" s="363">
        <f t="shared" si="32"/>
        <v>0</v>
      </c>
    </row>
    <row r="360" spans="1:29" ht="12" customHeight="1" x14ac:dyDescent="0.2">
      <c r="A360" s="261">
        <v>2019</v>
      </c>
      <c r="B360" s="261">
        <v>8</v>
      </c>
      <c r="C360" s="262">
        <v>326.45437890907908</v>
      </c>
      <c r="D360" s="262">
        <v>0</v>
      </c>
      <c r="E360" s="262">
        <v>97.36319918730473</v>
      </c>
      <c r="F360" s="262">
        <v>25.703299868006503</v>
      </c>
      <c r="G360" s="262">
        <v>326.45362899219759</v>
      </c>
      <c r="H360" s="262">
        <v>0</v>
      </c>
      <c r="I360" s="262">
        <v>0</v>
      </c>
      <c r="J360" s="262">
        <v>0</v>
      </c>
      <c r="K360" s="262">
        <v>0</v>
      </c>
      <c r="L360" s="262">
        <v>0</v>
      </c>
      <c r="M360" s="262">
        <v>0</v>
      </c>
      <c r="N360" s="262">
        <v>0</v>
      </c>
      <c r="O360" s="263">
        <f t="shared" si="33"/>
        <v>326.45437890907908</v>
      </c>
      <c r="P360" s="262">
        <f t="shared" si="34"/>
        <v>0</v>
      </c>
      <c r="Q360" s="262">
        <f t="shared" si="35"/>
        <v>326.45362899219759</v>
      </c>
      <c r="R360" s="262">
        <f t="shared" si="36"/>
        <v>0</v>
      </c>
      <c r="S360" s="262">
        <f t="shared" si="37"/>
        <v>0</v>
      </c>
      <c r="T360" s="262">
        <f t="shared" si="38"/>
        <v>0</v>
      </c>
      <c r="U360" s="262">
        <f t="shared" si="39"/>
        <v>0</v>
      </c>
      <c r="V360" s="262">
        <f t="shared" si="40"/>
        <v>0</v>
      </c>
      <c r="W360" s="111"/>
      <c r="X360" s="215">
        <f t="shared" si="30"/>
        <v>107.07067600126477</v>
      </c>
      <c r="Y360" s="215">
        <f t="shared" si="30"/>
        <v>107.07067600126477</v>
      </c>
      <c r="Z360" s="215">
        <f t="shared" si="30"/>
        <v>76.566420069783874</v>
      </c>
      <c r="AA360" s="47"/>
      <c r="AB360" s="363">
        <f t="shared" si="31"/>
        <v>324.38677238308009</v>
      </c>
      <c r="AC360" s="363">
        <f t="shared" si="32"/>
        <v>0</v>
      </c>
    </row>
    <row r="361" spans="1:29" ht="12" customHeight="1" x14ac:dyDescent="0.2">
      <c r="A361" s="261">
        <v>2019</v>
      </c>
      <c r="B361" s="261">
        <v>9</v>
      </c>
      <c r="C361" s="262">
        <v>277.87653293728147</v>
      </c>
      <c r="D361" s="262">
        <v>0</v>
      </c>
      <c r="E361" s="262">
        <v>68.911489243333818</v>
      </c>
      <c r="F361" s="262">
        <v>13.426902220955579</v>
      </c>
      <c r="G361" s="262">
        <v>277.82109322293587</v>
      </c>
      <c r="H361" s="262">
        <v>0</v>
      </c>
      <c r="I361" s="262">
        <v>0</v>
      </c>
      <c r="J361" s="262">
        <v>0</v>
      </c>
      <c r="K361" s="262">
        <v>0</v>
      </c>
      <c r="L361" s="262">
        <v>0</v>
      </c>
      <c r="M361" s="262">
        <v>0</v>
      </c>
      <c r="N361" s="262">
        <v>0</v>
      </c>
      <c r="O361" s="263">
        <f t="shared" si="33"/>
        <v>277.87653293728147</v>
      </c>
      <c r="P361" s="262">
        <f t="shared" si="34"/>
        <v>0</v>
      </c>
      <c r="Q361" s="262">
        <f t="shared" si="35"/>
        <v>277.82109322293587</v>
      </c>
      <c r="R361" s="262">
        <f t="shared" si="36"/>
        <v>0</v>
      </c>
      <c r="S361" s="262">
        <f t="shared" si="37"/>
        <v>0</v>
      </c>
      <c r="T361" s="262">
        <f t="shared" si="38"/>
        <v>0</v>
      </c>
      <c r="U361" s="262">
        <f t="shared" si="39"/>
        <v>0</v>
      </c>
      <c r="V361" s="262">
        <f t="shared" si="40"/>
        <v>0</v>
      </c>
      <c r="W361" s="111"/>
      <c r="X361" s="215">
        <f t="shared" si="30"/>
        <v>102.58028159585459</v>
      </c>
      <c r="Y361" s="215">
        <f t="shared" si="30"/>
        <v>102.58028159585459</v>
      </c>
      <c r="Z361" s="215">
        <f t="shared" si="30"/>
        <v>78.058643789589482</v>
      </c>
      <c r="AA361" s="47"/>
      <c r="AB361" s="363">
        <f t="shared" si="31"/>
        <v>302.16545592318028</v>
      </c>
      <c r="AC361" s="363">
        <f t="shared" si="32"/>
        <v>0</v>
      </c>
    </row>
    <row r="362" spans="1:29" ht="12" customHeight="1" x14ac:dyDescent="0.2">
      <c r="A362" s="261">
        <v>2019</v>
      </c>
      <c r="B362" s="261">
        <v>10</v>
      </c>
      <c r="C362" s="262">
        <v>198.89039579254836</v>
      </c>
      <c r="D362" s="262">
        <v>3.8110897796785466</v>
      </c>
      <c r="E362" s="262">
        <v>35.248436141347526</v>
      </c>
      <c r="F362" s="262">
        <v>3.5403752445620653</v>
      </c>
      <c r="G362" s="262">
        <v>191.35200507469264</v>
      </c>
      <c r="H362" s="262">
        <v>1.5356602334740597</v>
      </c>
      <c r="I362" s="262">
        <v>0</v>
      </c>
      <c r="J362" s="262">
        <v>0</v>
      </c>
      <c r="K362" s="262">
        <v>0</v>
      </c>
      <c r="L362" s="262">
        <v>0</v>
      </c>
      <c r="M362" s="262">
        <v>0</v>
      </c>
      <c r="N362" s="262">
        <v>0</v>
      </c>
      <c r="O362" s="263">
        <f t="shared" si="33"/>
        <v>198.89039579254836</v>
      </c>
      <c r="P362" s="262">
        <f t="shared" si="34"/>
        <v>3.8110897796785466</v>
      </c>
      <c r="Q362" s="262">
        <f t="shared" si="35"/>
        <v>191.35200507469264</v>
      </c>
      <c r="R362" s="262">
        <f t="shared" si="36"/>
        <v>1.5356602334740597</v>
      </c>
      <c r="S362" s="262">
        <f t="shared" si="37"/>
        <v>0</v>
      </c>
      <c r="T362" s="262">
        <f t="shared" si="38"/>
        <v>0</v>
      </c>
      <c r="U362" s="262">
        <f t="shared" si="39"/>
        <v>0</v>
      </c>
      <c r="V362" s="262">
        <f t="shared" si="40"/>
        <v>0</v>
      </c>
      <c r="W362" s="111"/>
      <c r="X362" s="215">
        <f t="shared" si="30"/>
        <v>93.243166213875639</v>
      </c>
      <c r="Y362" s="215">
        <f t="shared" si="30"/>
        <v>0</v>
      </c>
      <c r="Z362" s="215">
        <f t="shared" si="30"/>
        <v>74.186398401563594</v>
      </c>
      <c r="AA362" s="47"/>
      <c r="AB362" s="363">
        <f t="shared" si="31"/>
        <v>238.38346436491491</v>
      </c>
      <c r="AC362" s="363">
        <f t="shared" si="32"/>
        <v>0</v>
      </c>
    </row>
    <row r="363" spans="1:29" ht="12" customHeight="1" x14ac:dyDescent="0.2">
      <c r="A363" s="261">
        <v>2019</v>
      </c>
      <c r="B363" s="261">
        <v>11</v>
      </c>
      <c r="C363" s="262">
        <v>78.117279066674627</v>
      </c>
      <c r="D363" s="262">
        <v>26.436963465927999</v>
      </c>
      <c r="E363" s="262">
        <v>4.6653896648713644</v>
      </c>
      <c r="F363" s="262">
        <v>5.9321390913392266E-2</v>
      </c>
      <c r="G363" s="262">
        <v>56.079454442607151</v>
      </c>
      <c r="H363" s="262">
        <v>13.072887141096567</v>
      </c>
      <c r="I363" s="262">
        <v>0</v>
      </c>
      <c r="J363" s="262">
        <v>0</v>
      </c>
      <c r="K363" s="262">
        <v>0</v>
      </c>
      <c r="L363" s="262">
        <v>0</v>
      </c>
      <c r="M363" s="262">
        <v>0</v>
      </c>
      <c r="N363" s="262">
        <v>0</v>
      </c>
      <c r="O363" s="263">
        <f t="shared" si="33"/>
        <v>78.117279066674627</v>
      </c>
      <c r="P363" s="262">
        <f t="shared" si="34"/>
        <v>26.436963465927999</v>
      </c>
      <c r="Q363" s="262">
        <f t="shared" si="35"/>
        <v>56.079454442607151</v>
      </c>
      <c r="R363" s="262">
        <f t="shared" si="36"/>
        <v>13.072887141096567</v>
      </c>
      <c r="S363" s="262">
        <f t="shared" si="37"/>
        <v>0</v>
      </c>
      <c r="T363" s="262">
        <f t="shared" si="38"/>
        <v>0</v>
      </c>
      <c r="U363" s="262">
        <f t="shared" si="39"/>
        <v>0</v>
      </c>
      <c r="V363" s="262">
        <f t="shared" si="40"/>
        <v>0</v>
      </c>
      <c r="W363" s="111"/>
      <c r="X363" s="215">
        <f t="shared" si="30"/>
        <v>82.99801773548171</v>
      </c>
      <c r="Y363" s="215">
        <f t="shared" si="30"/>
        <v>0</v>
      </c>
      <c r="Z363" s="215">
        <f t="shared" si="30"/>
        <v>73.191876206132974</v>
      </c>
      <c r="AA363" s="47"/>
      <c r="AB363" s="363">
        <f t="shared" si="31"/>
        <v>138.50383742961151</v>
      </c>
      <c r="AC363" s="363">
        <f t="shared" si="32"/>
        <v>0</v>
      </c>
    </row>
    <row r="364" spans="1:29" x14ac:dyDescent="0.2">
      <c r="A364" s="261">
        <v>2019</v>
      </c>
      <c r="B364" s="261">
        <v>12</v>
      </c>
      <c r="C364" s="262">
        <v>42.633806123140985</v>
      </c>
      <c r="D364" s="262">
        <v>81.614210043345437</v>
      </c>
      <c r="E364" s="262">
        <v>1.0431164092190786</v>
      </c>
      <c r="F364" s="262">
        <v>5.7264258648294473E-4</v>
      </c>
      <c r="G364" s="262">
        <v>24.890042540816147</v>
      </c>
      <c r="H364" s="262">
        <v>64.984895742185898</v>
      </c>
      <c r="I364" s="262">
        <v>0.17544300865084281</v>
      </c>
      <c r="J364" s="262">
        <v>64.984895742185898</v>
      </c>
      <c r="K364" s="262">
        <v>0</v>
      </c>
      <c r="L364" s="262">
        <v>0</v>
      </c>
      <c r="M364" s="262">
        <v>0</v>
      </c>
      <c r="N364" s="262">
        <v>64.984895742185898</v>
      </c>
      <c r="O364" s="263">
        <f t="shared" si="33"/>
        <v>42.633806123140985</v>
      </c>
      <c r="P364" s="262">
        <f t="shared" si="34"/>
        <v>81.614210043345437</v>
      </c>
      <c r="Q364" s="262">
        <f t="shared" si="35"/>
        <v>24.890042540816147</v>
      </c>
      <c r="R364" s="262">
        <f t="shared" si="36"/>
        <v>64.984895742185898</v>
      </c>
      <c r="S364" s="262">
        <f t="shared" si="37"/>
        <v>0.17544300865084281</v>
      </c>
      <c r="T364" s="262">
        <f t="shared" si="38"/>
        <v>64.984895742185898</v>
      </c>
      <c r="U364" s="262">
        <f t="shared" si="39"/>
        <v>0</v>
      </c>
      <c r="V364" s="262">
        <f t="shared" si="40"/>
        <v>0</v>
      </c>
      <c r="W364" s="111"/>
      <c r="X364" s="215">
        <f t="shared" si="30"/>
        <v>79.416340456271286</v>
      </c>
      <c r="Y364" s="215">
        <f t="shared" si="30"/>
        <v>0</v>
      </c>
      <c r="Z364" s="215">
        <f t="shared" si="30"/>
        <v>75.547769292987212</v>
      </c>
      <c r="AA364" s="47"/>
      <c r="AB364" s="363">
        <f t="shared" si="31"/>
        <v>60.375542594907806</v>
      </c>
      <c r="AC364" s="363">
        <f t="shared" si="32"/>
        <v>32.492447871092949</v>
      </c>
    </row>
    <row r="365" spans="1:29" x14ac:dyDescent="0.2">
      <c r="A365" s="261">
        <v>2020</v>
      </c>
      <c r="B365" s="261">
        <v>1</v>
      </c>
      <c r="C365" s="262">
        <v>26.112829868525239</v>
      </c>
      <c r="D365" s="262">
        <v>127.15014736663784</v>
      </c>
      <c r="E365" s="262">
        <v>0.22575876283253166</v>
      </c>
      <c r="F365" s="262">
        <v>0</v>
      </c>
      <c r="G365" s="262">
        <v>8.0669450065628467</v>
      </c>
      <c r="H365" s="262">
        <v>107.22973635615668</v>
      </c>
      <c r="I365" s="262">
        <v>0.47586523824689808</v>
      </c>
      <c r="J365" s="262">
        <v>107.22973635615668</v>
      </c>
      <c r="K365" s="262">
        <v>0</v>
      </c>
      <c r="L365" s="262">
        <v>0</v>
      </c>
      <c r="M365" s="262">
        <v>107.22973635615668</v>
      </c>
      <c r="N365" s="262">
        <v>0</v>
      </c>
      <c r="O365" s="263">
        <f t="shared" si="33"/>
        <v>26.112829868525239</v>
      </c>
      <c r="P365" s="262">
        <f t="shared" si="34"/>
        <v>127.15014736663784</v>
      </c>
      <c r="Q365" s="262">
        <f t="shared" si="35"/>
        <v>8.0669450065628467</v>
      </c>
      <c r="R365" s="262">
        <f t="shared" si="36"/>
        <v>107.22973635615668</v>
      </c>
      <c r="S365" s="262">
        <f t="shared" si="37"/>
        <v>0.47586523824689808</v>
      </c>
      <c r="T365" s="262">
        <f t="shared" si="38"/>
        <v>107.22973635615668</v>
      </c>
      <c r="U365" s="262">
        <f t="shared" si="39"/>
        <v>0</v>
      </c>
      <c r="V365" s="262">
        <f t="shared" si="40"/>
        <v>0</v>
      </c>
      <c r="W365" s="111"/>
      <c r="X365" s="215">
        <f t="shared" si="30"/>
        <v>78.238827384001453</v>
      </c>
      <c r="Y365" s="215">
        <f t="shared" si="30"/>
        <v>0</v>
      </c>
      <c r="Z365" s="215">
        <f t="shared" si="30"/>
        <v>72.435525234027452</v>
      </c>
      <c r="AA365" s="47"/>
      <c r="AB365" s="363">
        <f t="shared" si="31"/>
        <v>34.373317995833112</v>
      </c>
      <c r="AC365" s="363">
        <f t="shared" si="32"/>
        <v>86.107316049171288</v>
      </c>
    </row>
    <row r="366" spans="1:29" x14ac:dyDescent="0.2">
      <c r="A366" s="261">
        <v>2020</v>
      </c>
      <c r="B366" s="261">
        <v>2</v>
      </c>
      <c r="C366" s="262">
        <v>35.042184420393127</v>
      </c>
      <c r="D366" s="262">
        <v>78.467690138551589</v>
      </c>
      <c r="E366" s="262">
        <v>1.3362773718162912</v>
      </c>
      <c r="F366" s="262">
        <v>8.9159951076670885E-4</v>
      </c>
      <c r="G366" s="262">
        <v>13.877029232198439</v>
      </c>
      <c r="H366" s="262">
        <v>58.93328680476386</v>
      </c>
      <c r="I366" s="262">
        <v>0</v>
      </c>
      <c r="J366" s="262">
        <v>58.93328680476386</v>
      </c>
      <c r="K366" s="262">
        <v>0</v>
      </c>
      <c r="L366" s="262">
        <v>58.93328680476386</v>
      </c>
      <c r="M366" s="262">
        <v>0</v>
      </c>
      <c r="N366" s="262">
        <v>0</v>
      </c>
      <c r="O366" s="263">
        <f t="shared" si="33"/>
        <v>35.042184420393127</v>
      </c>
      <c r="P366" s="262">
        <f t="shared" si="34"/>
        <v>78.467690138551589</v>
      </c>
      <c r="Q366" s="262">
        <f t="shared" si="35"/>
        <v>13.877029232198439</v>
      </c>
      <c r="R366" s="262">
        <f t="shared" si="36"/>
        <v>58.93328680476386</v>
      </c>
      <c r="S366" s="262">
        <f t="shared" si="37"/>
        <v>0</v>
      </c>
      <c r="T366" s="262">
        <f t="shared" si="38"/>
        <v>58.93328680476386</v>
      </c>
      <c r="U366" s="262">
        <f t="shared" si="39"/>
        <v>0</v>
      </c>
      <c r="V366" s="262">
        <f t="shared" si="40"/>
        <v>58.93328680476386</v>
      </c>
      <c r="W366" s="111"/>
      <c r="X366" s="215">
        <f t="shared" si="30"/>
        <v>79.7255217963815</v>
      </c>
      <c r="Y366" s="215">
        <f t="shared" si="30"/>
        <v>0</v>
      </c>
      <c r="Z366" s="215">
        <f t="shared" si="30"/>
        <v>72.646032416735594</v>
      </c>
      <c r="AA366" s="47"/>
      <c r="AB366" s="363">
        <f t="shared" si="31"/>
        <v>30.577507144459183</v>
      </c>
      <c r="AC366" s="363">
        <f t="shared" si="32"/>
        <v>83.081511580460273</v>
      </c>
    </row>
    <row r="367" spans="1:29" x14ac:dyDescent="0.2">
      <c r="A367" s="261">
        <v>2020</v>
      </c>
      <c r="B367" s="261">
        <v>3</v>
      </c>
      <c r="C367" s="262">
        <v>64.582270600115152</v>
      </c>
      <c r="D367" s="262">
        <v>46.311218909337121</v>
      </c>
      <c r="E367" s="262">
        <v>4.9900308525942307</v>
      </c>
      <c r="F367" s="262">
        <v>0.1295244328021905</v>
      </c>
      <c r="G367" s="262">
        <v>37.449443375165124</v>
      </c>
      <c r="H367" s="262">
        <v>29.231033597261238</v>
      </c>
      <c r="I367" s="262">
        <v>0</v>
      </c>
      <c r="J367" s="262">
        <v>29.231033597261238</v>
      </c>
      <c r="K367" s="262">
        <v>29.231033597261238</v>
      </c>
      <c r="L367" s="262">
        <v>0</v>
      </c>
      <c r="M367" s="262">
        <v>0</v>
      </c>
      <c r="N367" s="262">
        <v>0</v>
      </c>
      <c r="O367" s="263">
        <f t="shared" si="33"/>
        <v>64.582270600115152</v>
      </c>
      <c r="P367" s="262">
        <f t="shared" si="34"/>
        <v>46.311218909337121</v>
      </c>
      <c r="Q367" s="262">
        <f t="shared" si="35"/>
        <v>37.449443375165124</v>
      </c>
      <c r="R367" s="262">
        <f t="shared" si="36"/>
        <v>29.231033597261238</v>
      </c>
      <c r="S367" s="262">
        <f t="shared" si="37"/>
        <v>0</v>
      </c>
      <c r="T367" s="262">
        <f t="shared" si="38"/>
        <v>29.231033597261238</v>
      </c>
      <c r="U367" s="262">
        <f t="shared" si="39"/>
        <v>29.231033597261238</v>
      </c>
      <c r="V367" s="262">
        <f t="shared" si="40"/>
        <v>0</v>
      </c>
      <c r="W367" s="111"/>
      <c r="X367" s="215">
        <f t="shared" si="30"/>
        <v>82.251795732041217</v>
      </c>
      <c r="Y367" s="215">
        <f t="shared" si="30"/>
        <v>0</v>
      </c>
      <c r="Z367" s="215">
        <f t="shared" si="30"/>
        <v>69.66506285873227</v>
      </c>
      <c r="AA367" s="47"/>
      <c r="AB367" s="363">
        <f t="shared" si="31"/>
        <v>49.812227510254139</v>
      </c>
      <c r="AC367" s="363">
        <f t="shared" si="32"/>
        <v>44.082160201012549</v>
      </c>
    </row>
    <row r="368" spans="1:29" x14ac:dyDescent="0.2">
      <c r="A368" s="261">
        <v>2020</v>
      </c>
      <c r="B368" s="261">
        <v>4</v>
      </c>
      <c r="C368" s="262">
        <v>114.03392869270741</v>
      </c>
      <c r="D368" s="262">
        <v>10.944087118763242</v>
      </c>
      <c r="E368" s="262">
        <v>15.538844811975641</v>
      </c>
      <c r="F368" s="262">
        <v>1.0946150881283558</v>
      </c>
      <c r="G368" s="262">
        <v>91.243885812568394</v>
      </c>
      <c r="H368" s="262">
        <v>2.6817842712955349</v>
      </c>
      <c r="I368" s="262">
        <v>0</v>
      </c>
      <c r="J368" s="262">
        <v>0</v>
      </c>
      <c r="K368" s="262">
        <v>0</v>
      </c>
      <c r="L368" s="262">
        <v>0</v>
      </c>
      <c r="M368" s="262">
        <v>0</v>
      </c>
      <c r="N368" s="262">
        <v>0</v>
      </c>
      <c r="O368" s="263">
        <f t="shared" si="33"/>
        <v>114.03392869270741</v>
      </c>
      <c r="P368" s="262">
        <f t="shared" si="34"/>
        <v>10.944087118763242</v>
      </c>
      <c r="Q368" s="262">
        <f t="shared" si="35"/>
        <v>91.243885812568394</v>
      </c>
      <c r="R368" s="262">
        <f t="shared" si="36"/>
        <v>2.6817842712955349</v>
      </c>
      <c r="S368" s="262">
        <f t="shared" si="37"/>
        <v>0</v>
      </c>
      <c r="T368" s="262">
        <f t="shared" si="38"/>
        <v>0</v>
      </c>
      <c r="U368" s="262">
        <f t="shared" si="39"/>
        <v>0</v>
      </c>
      <c r="V368" s="262">
        <f t="shared" si="40"/>
        <v>0</v>
      </c>
      <c r="W368" s="111"/>
      <c r="X368" s="215">
        <f t="shared" si="30"/>
        <v>86.73198145924529</v>
      </c>
      <c r="Y368" s="215">
        <f t="shared" si="30"/>
        <v>0</v>
      </c>
      <c r="Z368" s="215">
        <f t="shared" si="30"/>
        <v>68.249816777492441</v>
      </c>
      <c r="AA368" s="47"/>
      <c r="AB368" s="363">
        <f t="shared" si="31"/>
        <v>89.308099646411279</v>
      </c>
      <c r="AC368" s="363">
        <f t="shared" si="32"/>
        <v>14.615516798630619</v>
      </c>
    </row>
    <row r="369" spans="1:29" x14ac:dyDescent="0.2">
      <c r="A369" s="261">
        <v>2020</v>
      </c>
      <c r="B369" s="261">
        <v>5</v>
      </c>
      <c r="C369" s="262">
        <v>208.47875842628665</v>
      </c>
      <c r="D369" s="262">
        <v>1.2472710741059452</v>
      </c>
      <c r="E369" s="262">
        <v>46.489129539066155</v>
      </c>
      <c r="F369" s="262">
        <v>7.7724201956270402</v>
      </c>
      <c r="G369" s="262">
        <v>200.47279906929364</v>
      </c>
      <c r="H369" s="262">
        <v>7.083333333333286E-2</v>
      </c>
      <c r="I369" s="262">
        <v>0</v>
      </c>
      <c r="J369" s="262">
        <v>0</v>
      </c>
      <c r="K369" s="262">
        <v>0</v>
      </c>
      <c r="L369" s="262">
        <v>0</v>
      </c>
      <c r="M369" s="262">
        <v>0</v>
      </c>
      <c r="N369" s="262">
        <v>0</v>
      </c>
      <c r="O369" s="263">
        <f t="shared" si="33"/>
        <v>208.47875842628665</v>
      </c>
      <c r="P369" s="262">
        <f t="shared" si="34"/>
        <v>1.2472710741059452</v>
      </c>
      <c r="Q369" s="262">
        <f t="shared" si="35"/>
        <v>200.47279906929364</v>
      </c>
      <c r="R369" s="262">
        <f t="shared" si="36"/>
        <v>7.083333333333286E-2</v>
      </c>
      <c r="S369" s="262">
        <f t="shared" si="37"/>
        <v>0</v>
      </c>
      <c r="T369" s="262">
        <f t="shared" si="38"/>
        <v>0</v>
      </c>
      <c r="U369" s="262">
        <f t="shared" si="39"/>
        <v>0</v>
      </c>
      <c r="V369" s="262">
        <f t="shared" si="40"/>
        <v>0</v>
      </c>
      <c r="W369" s="111"/>
      <c r="X369" s="215">
        <f t="shared" si="30"/>
        <v>95.212543994160029</v>
      </c>
      <c r="Y369" s="215">
        <f t="shared" si="30"/>
        <v>95.212543994160029</v>
      </c>
      <c r="Z369" s="215">
        <f t="shared" si="30"/>
        <v>70.971694852443221</v>
      </c>
      <c r="AA369" s="47"/>
      <c r="AB369" s="363">
        <f t="shared" si="31"/>
        <v>161.25634355949703</v>
      </c>
      <c r="AC369" s="363">
        <f t="shared" si="32"/>
        <v>0</v>
      </c>
    </row>
    <row r="370" spans="1:29" x14ac:dyDescent="0.2">
      <c r="A370" s="261">
        <v>2020</v>
      </c>
      <c r="B370" s="261">
        <v>6</v>
      </c>
      <c r="C370" s="262">
        <v>271.66325293295364</v>
      </c>
      <c r="D370" s="262">
        <v>0</v>
      </c>
      <c r="E370" s="262">
        <v>71.593093614998466</v>
      </c>
      <c r="F370" s="262">
        <v>17.284213968784648</v>
      </c>
      <c r="G370" s="262">
        <v>271.598974885757</v>
      </c>
      <c r="H370" s="262">
        <v>0</v>
      </c>
      <c r="I370" s="262">
        <v>0</v>
      </c>
      <c r="J370" s="262">
        <v>0</v>
      </c>
      <c r="K370" s="262">
        <v>0</v>
      </c>
      <c r="L370" s="262">
        <v>0</v>
      </c>
      <c r="M370" s="262">
        <v>0</v>
      </c>
      <c r="N370" s="262">
        <v>0</v>
      </c>
      <c r="O370" s="263">
        <f t="shared" si="33"/>
        <v>271.66325293295364</v>
      </c>
      <c r="P370" s="262">
        <f t="shared" si="34"/>
        <v>0</v>
      </c>
      <c r="Q370" s="262">
        <f t="shared" si="35"/>
        <v>271.598974885757</v>
      </c>
      <c r="R370" s="262">
        <f t="shared" si="36"/>
        <v>0</v>
      </c>
      <c r="S370" s="262">
        <f t="shared" si="37"/>
        <v>0</v>
      </c>
      <c r="T370" s="262">
        <f t="shared" si="38"/>
        <v>0</v>
      </c>
      <c r="U370" s="262">
        <f t="shared" si="39"/>
        <v>0</v>
      </c>
      <c r="V370" s="262">
        <f t="shared" si="40"/>
        <v>0</v>
      </c>
      <c r="W370" s="111"/>
      <c r="X370" s="215">
        <f t="shared" si="30"/>
        <v>102.9517758613249</v>
      </c>
      <c r="Y370" s="215">
        <f t="shared" si="30"/>
        <v>102.9517758613249</v>
      </c>
      <c r="Z370" s="215">
        <f t="shared" si="30"/>
        <v>76.321977766801496</v>
      </c>
      <c r="AA370" s="47"/>
      <c r="AB370" s="363">
        <f t="shared" si="31"/>
        <v>240.07100567962016</v>
      </c>
      <c r="AC370" s="363">
        <f t="shared" si="32"/>
        <v>0</v>
      </c>
    </row>
    <row r="371" spans="1:29" x14ac:dyDescent="0.2">
      <c r="A371" s="261">
        <v>2020</v>
      </c>
      <c r="B371" s="261">
        <v>7</v>
      </c>
      <c r="C371" s="262">
        <v>322.31916585708109</v>
      </c>
      <c r="D371" s="262">
        <v>0</v>
      </c>
      <c r="E371" s="262">
        <v>97.090273425793072</v>
      </c>
      <c r="F371" s="262">
        <v>25.866358342079604</v>
      </c>
      <c r="G371" s="262">
        <v>322.61495102185171</v>
      </c>
      <c r="H371" s="262">
        <v>0</v>
      </c>
      <c r="I371" s="262">
        <v>0</v>
      </c>
      <c r="J371" s="262">
        <v>0</v>
      </c>
      <c r="K371" s="262">
        <v>0</v>
      </c>
      <c r="L371" s="262">
        <v>0</v>
      </c>
      <c r="M371" s="262">
        <v>0</v>
      </c>
      <c r="N371" s="262">
        <v>0</v>
      </c>
      <c r="O371" s="263">
        <f t="shared" si="33"/>
        <v>322.31916585708109</v>
      </c>
      <c r="P371" s="262">
        <f t="shared" si="34"/>
        <v>0</v>
      </c>
      <c r="Q371" s="262">
        <f t="shared" si="35"/>
        <v>322.61495102185171</v>
      </c>
      <c r="R371" s="262">
        <f t="shared" si="36"/>
        <v>0</v>
      </c>
      <c r="S371" s="262">
        <f t="shared" si="37"/>
        <v>0</v>
      </c>
      <c r="T371" s="262">
        <f t="shared" si="38"/>
        <v>0</v>
      </c>
      <c r="U371" s="262">
        <f t="shared" si="39"/>
        <v>0</v>
      </c>
      <c r="V371" s="262">
        <f t="shared" si="40"/>
        <v>0</v>
      </c>
      <c r="W371" s="111"/>
      <c r="X371" s="215">
        <f t="shared" si="30"/>
        <v>106.36322690072799</v>
      </c>
      <c r="Y371" s="215">
        <f t="shared" si="30"/>
        <v>106.36322690072799</v>
      </c>
      <c r="Z371" s="215">
        <f t="shared" si="30"/>
        <v>76.094131212020258</v>
      </c>
      <c r="AA371" s="47"/>
      <c r="AB371" s="363">
        <f t="shared" si="31"/>
        <v>296.99120939501734</v>
      </c>
      <c r="AC371" s="363">
        <f t="shared" si="32"/>
        <v>0</v>
      </c>
    </row>
    <row r="372" spans="1:29" x14ac:dyDescent="0.2">
      <c r="A372" s="261">
        <v>2020</v>
      </c>
      <c r="B372" s="261">
        <v>8</v>
      </c>
      <c r="C372" s="262">
        <v>326.45437890907908</v>
      </c>
      <c r="D372" s="262">
        <v>0</v>
      </c>
      <c r="E372" s="262">
        <v>97.36319918730473</v>
      </c>
      <c r="F372" s="262">
        <v>25.703299868006503</v>
      </c>
      <c r="G372" s="262">
        <v>326.45362899219759</v>
      </c>
      <c r="H372" s="262">
        <v>0</v>
      </c>
      <c r="I372" s="262">
        <v>0</v>
      </c>
      <c r="J372" s="262">
        <v>0</v>
      </c>
      <c r="K372" s="262">
        <v>0</v>
      </c>
      <c r="L372" s="262">
        <v>0</v>
      </c>
      <c r="M372" s="262">
        <v>0</v>
      </c>
      <c r="N372" s="262">
        <v>0</v>
      </c>
      <c r="O372" s="263">
        <f t="shared" si="33"/>
        <v>326.45437890907908</v>
      </c>
      <c r="P372" s="262">
        <f t="shared" si="34"/>
        <v>0</v>
      </c>
      <c r="Q372" s="262">
        <f t="shared" si="35"/>
        <v>326.45362899219759</v>
      </c>
      <c r="R372" s="262">
        <f t="shared" si="36"/>
        <v>0</v>
      </c>
      <c r="S372" s="262">
        <f t="shared" si="37"/>
        <v>0</v>
      </c>
      <c r="T372" s="262">
        <f t="shared" si="38"/>
        <v>0</v>
      </c>
      <c r="U372" s="262">
        <f t="shared" si="39"/>
        <v>0</v>
      </c>
      <c r="V372" s="262">
        <f t="shared" si="40"/>
        <v>0</v>
      </c>
      <c r="W372" s="111"/>
      <c r="X372" s="215">
        <f t="shared" si="30"/>
        <v>107.07067600126477</v>
      </c>
      <c r="Y372" s="215">
        <f t="shared" si="30"/>
        <v>107.07067600126477</v>
      </c>
      <c r="Z372" s="215">
        <f t="shared" si="30"/>
        <v>76.566420069783874</v>
      </c>
      <c r="AA372" s="47"/>
      <c r="AB372" s="363">
        <f t="shared" si="31"/>
        <v>324.38677238308009</v>
      </c>
      <c r="AC372" s="363">
        <f t="shared" si="32"/>
        <v>0</v>
      </c>
    </row>
    <row r="373" spans="1:29" x14ac:dyDescent="0.2">
      <c r="A373" s="261">
        <v>2020</v>
      </c>
      <c r="B373" s="261">
        <v>9</v>
      </c>
      <c r="C373" s="262">
        <v>277.87653293728147</v>
      </c>
      <c r="D373" s="262">
        <v>0</v>
      </c>
      <c r="E373" s="262">
        <v>68.911489243333818</v>
      </c>
      <c r="F373" s="262">
        <v>13.426902220955579</v>
      </c>
      <c r="G373" s="262">
        <v>277.82109322293587</v>
      </c>
      <c r="H373" s="262">
        <v>0</v>
      </c>
      <c r="I373" s="262">
        <v>0</v>
      </c>
      <c r="J373" s="262">
        <v>0</v>
      </c>
      <c r="K373" s="262">
        <v>0</v>
      </c>
      <c r="L373" s="262">
        <v>0</v>
      </c>
      <c r="M373" s="262">
        <v>0</v>
      </c>
      <c r="N373" s="262">
        <v>0</v>
      </c>
      <c r="O373" s="263">
        <f t="shared" si="33"/>
        <v>277.87653293728147</v>
      </c>
      <c r="P373" s="262">
        <f t="shared" si="34"/>
        <v>0</v>
      </c>
      <c r="Q373" s="262">
        <f t="shared" si="35"/>
        <v>277.82109322293587</v>
      </c>
      <c r="R373" s="262">
        <f t="shared" si="36"/>
        <v>0</v>
      </c>
      <c r="S373" s="262">
        <f t="shared" si="37"/>
        <v>0</v>
      </c>
      <c r="T373" s="262">
        <f t="shared" si="38"/>
        <v>0</v>
      </c>
      <c r="U373" s="262">
        <f t="shared" si="39"/>
        <v>0</v>
      </c>
      <c r="V373" s="262">
        <f t="shared" si="40"/>
        <v>0</v>
      </c>
      <c r="W373" s="111"/>
      <c r="X373" s="215">
        <f t="shared" si="30"/>
        <v>102.58028159585459</v>
      </c>
      <c r="Y373" s="215">
        <f t="shared" si="30"/>
        <v>102.58028159585459</v>
      </c>
      <c r="Z373" s="215">
        <f t="shared" si="30"/>
        <v>78.058643789589482</v>
      </c>
      <c r="AA373" s="47"/>
      <c r="AB373" s="363">
        <f t="shared" si="31"/>
        <v>302.16545592318028</v>
      </c>
      <c r="AC373" s="363">
        <f t="shared" si="32"/>
        <v>0</v>
      </c>
    </row>
    <row r="374" spans="1:29" x14ac:dyDescent="0.2">
      <c r="A374" s="261">
        <v>2020</v>
      </c>
      <c r="B374" s="261">
        <v>10</v>
      </c>
      <c r="C374" s="262">
        <v>198.89039579254836</v>
      </c>
      <c r="D374" s="262">
        <v>3.8110897796785466</v>
      </c>
      <c r="E374" s="262">
        <v>35.248436141347526</v>
      </c>
      <c r="F374" s="262">
        <v>3.5403752445620653</v>
      </c>
      <c r="G374" s="262">
        <v>191.35200507469264</v>
      </c>
      <c r="H374" s="262">
        <v>1.5356602334740597</v>
      </c>
      <c r="I374" s="262">
        <v>0</v>
      </c>
      <c r="J374" s="262">
        <v>0</v>
      </c>
      <c r="K374" s="262">
        <v>0</v>
      </c>
      <c r="L374" s="262">
        <v>0</v>
      </c>
      <c r="M374" s="262">
        <v>0</v>
      </c>
      <c r="N374" s="262">
        <v>0</v>
      </c>
      <c r="O374" s="263">
        <f t="shared" si="33"/>
        <v>198.89039579254836</v>
      </c>
      <c r="P374" s="262">
        <f t="shared" si="34"/>
        <v>3.8110897796785466</v>
      </c>
      <c r="Q374" s="262">
        <f t="shared" si="35"/>
        <v>191.35200507469264</v>
      </c>
      <c r="R374" s="262">
        <f t="shared" si="36"/>
        <v>1.5356602334740597</v>
      </c>
      <c r="S374" s="262">
        <f t="shared" si="37"/>
        <v>0</v>
      </c>
      <c r="T374" s="262">
        <f t="shared" si="38"/>
        <v>0</v>
      </c>
      <c r="U374" s="262">
        <f t="shared" si="39"/>
        <v>0</v>
      </c>
      <c r="V374" s="262">
        <f t="shared" si="40"/>
        <v>0</v>
      </c>
      <c r="W374" s="111"/>
      <c r="X374" s="215">
        <f t="shared" si="30"/>
        <v>93.243166213875639</v>
      </c>
      <c r="Y374" s="215">
        <f t="shared" si="30"/>
        <v>0</v>
      </c>
      <c r="Z374" s="215">
        <f t="shared" si="30"/>
        <v>74.186398401563594</v>
      </c>
      <c r="AA374" s="47"/>
      <c r="AB374" s="363">
        <f t="shared" si="31"/>
        <v>238.38346436491491</v>
      </c>
      <c r="AC374" s="363">
        <f t="shared" si="32"/>
        <v>0</v>
      </c>
    </row>
    <row r="375" spans="1:29" x14ac:dyDescent="0.2">
      <c r="A375" s="261">
        <v>2020</v>
      </c>
      <c r="B375" s="261">
        <v>11</v>
      </c>
      <c r="C375" s="262">
        <v>78.117279066674627</v>
      </c>
      <c r="D375" s="262">
        <v>26.436963465927999</v>
      </c>
      <c r="E375" s="262">
        <v>4.6653896648713644</v>
      </c>
      <c r="F375" s="262">
        <v>5.9321390913392266E-2</v>
      </c>
      <c r="G375" s="262">
        <v>56.079454442607151</v>
      </c>
      <c r="H375" s="262">
        <v>13.072887141096567</v>
      </c>
      <c r="I375" s="262">
        <v>0</v>
      </c>
      <c r="J375" s="262">
        <v>0</v>
      </c>
      <c r="K375" s="262">
        <v>0</v>
      </c>
      <c r="L375" s="262">
        <v>0</v>
      </c>
      <c r="M375" s="262">
        <v>0</v>
      </c>
      <c r="N375" s="262">
        <v>0</v>
      </c>
      <c r="O375" s="263">
        <f t="shared" si="33"/>
        <v>78.117279066674627</v>
      </c>
      <c r="P375" s="262">
        <f t="shared" si="34"/>
        <v>26.436963465927999</v>
      </c>
      <c r="Q375" s="262">
        <f t="shared" si="35"/>
        <v>56.079454442607151</v>
      </c>
      <c r="R375" s="262">
        <f t="shared" si="36"/>
        <v>13.072887141096567</v>
      </c>
      <c r="S375" s="262">
        <f t="shared" si="37"/>
        <v>0</v>
      </c>
      <c r="T375" s="262">
        <f t="shared" si="38"/>
        <v>0</v>
      </c>
      <c r="U375" s="262">
        <f t="shared" si="39"/>
        <v>0</v>
      </c>
      <c r="V375" s="262">
        <f t="shared" si="40"/>
        <v>0</v>
      </c>
      <c r="W375" s="111"/>
      <c r="X375" s="215">
        <f t="shared" si="30"/>
        <v>82.99801773548171</v>
      </c>
      <c r="Y375" s="215">
        <f t="shared" si="30"/>
        <v>0</v>
      </c>
      <c r="Z375" s="215">
        <f t="shared" si="30"/>
        <v>73.191876206132974</v>
      </c>
      <c r="AA375" s="47"/>
      <c r="AB375" s="363">
        <f t="shared" si="31"/>
        <v>138.50383742961151</v>
      </c>
      <c r="AC375" s="363">
        <f t="shared" si="32"/>
        <v>0</v>
      </c>
    </row>
    <row r="376" spans="1:29" x14ac:dyDescent="0.2">
      <c r="A376" s="261">
        <v>2020</v>
      </c>
      <c r="B376" s="261">
        <v>12</v>
      </c>
      <c r="C376" s="262">
        <v>42.633806123140985</v>
      </c>
      <c r="D376" s="262">
        <v>81.614210043345437</v>
      </c>
      <c r="E376" s="262">
        <v>1.0431164092190786</v>
      </c>
      <c r="F376" s="262">
        <v>5.7264258648294473E-4</v>
      </c>
      <c r="G376" s="262">
        <v>24.890042540816147</v>
      </c>
      <c r="H376" s="262">
        <v>64.984895742185898</v>
      </c>
      <c r="I376" s="262">
        <v>0.17544300865084281</v>
      </c>
      <c r="J376" s="262">
        <v>64.984895742185898</v>
      </c>
      <c r="K376" s="262">
        <v>0</v>
      </c>
      <c r="L376" s="262">
        <v>0</v>
      </c>
      <c r="M376" s="262">
        <v>0</v>
      </c>
      <c r="N376" s="262">
        <v>64.984895742185898</v>
      </c>
      <c r="O376" s="263">
        <f t="shared" si="33"/>
        <v>42.633806123140985</v>
      </c>
      <c r="P376" s="262">
        <f t="shared" si="34"/>
        <v>81.614210043345437</v>
      </c>
      <c r="Q376" s="262">
        <f t="shared" si="35"/>
        <v>24.890042540816147</v>
      </c>
      <c r="R376" s="262">
        <f t="shared" si="36"/>
        <v>64.984895742185898</v>
      </c>
      <c r="S376" s="262">
        <f t="shared" si="37"/>
        <v>0.17544300865084281</v>
      </c>
      <c r="T376" s="262">
        <f t="shared" si="38"/>
        <v>64.984895742185898</v>
      </c>
      <c r="U376" s="262">
        <f t="shared" si="39"/>
        <v>0</v>
      </c>
      <c r="V376" s="262">
        <f t="shared" si="40"/>
        <v>0</v>
      </c>
      <c r="W376" s="111"/>
      <c r="X376" s="215">
        <f t="shared" ref="X376:Z439" si="41">+X364</f>
        <v>79.416340456271286</v>
      </c>
      <c r="Y376" s="215">
        <f t="shared" si="41"/>
        <v>0</v>
      </c>
      <c r="Z376" s="215">
        <f t="shared" si="41"/>
        <v>75.547769292987212</v>
      </c>
      <c r="AA376" s="47"/>
      <c r="AB376" s="363">
        <f t="shared" si="31"/>
        <v>60.375542594907806</v>
      </c>
      <c r="AC376" s="363">
        <f t="shared" si="32"/>
        <v>32.492447871092949</v>
      </c>
    </row>
    <row r="377" spans="1:29" x14ac:dyDescent="0.2">
      <c r="A377" s="261">
        <v>2021</v>
      </c>
      <c r="B377" s="261">
        <v>1</v>
      </c>
      <c r="C377" s="262">
        <v>26.112829868525239</v>
      </c>
      <c r="D377" s="262">
        <v>127.15014736663784</v>
      </c>
      <c r="E377" s="262">
        <v>0.22575876283253166</v>
      </c>
      <c r="F377" s="262">
        <v>0</v>
      </c>
      <c r="G377" s="262">
        <v>8.0669450065628467</v>
      </c>
      <c r="H377" s="262">
        <v>107.22973635615668</v>
      </c>
      <c r="I377" s="262">
        <v>0.47586523824689808</v>
      </c>
      <c r="J377" s="262">
        <v>107.22973635615668</v>
      </c>
      <c r="K377" s="262">
        <v>0</v>
      </c>
      <c r="L377" s="262">
        <v>0</v>
      </c>
      <c r="M377" s="262">
        <v>107.22973635615668</v>
      </c>
      <c r="N377" s="262">
        <v>0</v>
      </c>
      <c r="O377" s="263">
        <f t="shared" si="33"/>
        <v>26.112829868525239</v>
      </c>
      <c r="P377" s="262">
        <f t="shared" si="34"/>
        <v>127.15014736663784</v>
      </c>
      <c r="Q377" s="262">
        <f t="shared" si="35"/>
        <v>8.0669450065628467</v>
      </c>
      <c r="R377" s="262">
        <f t="shared" si="36"/>
        <v>107.22973635615668</v>
      </c>
      <c r="S377" s="262">
        <f t="shared" si="37"/>
        <v>0.47586523824689808</v>
      </c>
      <c r="T377" s="262">
        <f t="shared" si="38"/>
        <v>107.22973635615668</v>
      </c>
      <c r="U377" s="262">
        <f t="shared" si="39"/>
        <v>0</v>
      </c>
      <c r="V377" s="262">
        <f t="shared" si="40"/>
        <v>0</v>
      </c>
      <c r="W377" s="111"/>
      <c r="X377" s="215">
        <f t="shared" si="41"/>
        <v>78.238827384001453</v>
      </c>
      <c r="Y377" s="215">
        <f t="shared" si="41"/>
        <v>0</v>
      </c>
      <c r="Z377" s="215">
        <f t="shared" si="41"/>
        <v>72.435525234027452</v>
      </c>
      <c r="AA377" s="47"/>
      <c r="AB377" s="363">
        <f t="shared" si="31"/>
        <v>34.373317995833112</v>
      </c>
      <c r="AC377" s="363">
        <f t="shared" si="32"/>
        <v>86.107316049171288</v>
      </c>
    </row>
    <row r="378" spans="1:29" x14ac:dyDescent="0.2">
      <c r="A378" s="261">
        <v>2021</v>
      </c>
      <c r="B378" s="261">
        <v>2</v>
      </c>
      <c r="C378" s="262">
        <v>35.042184420393127</v>
      </c>
      <c r="D378" s="262">
        <v>78.467690138551589</v>
      </c>
      <c r="E378" s="262">
        <v>1.3362773718162912</v>
      </c>
      <c r="F378" s="262">
        <v>8.9159951076670885E-4</v>
      </c>
      <c r="G378" s="262">
        <v>13.877029232198439</v>
      </c>
      <c r="H378" s="262">
        <v>58.93328680476386</v>
      </c>
      <c r="I378" s="262">
        <v>0</v>
      </c>
      <c r="J378" s="262">
        <v>58.93328680476386</v>
      </c>
      <c r="K378" s="262">
        <v>0</v>
      </c>
      <c r="L378" s="262">
        <v>58.93328680476386</v>
      </c>
      <c r="M378" s="262">
        <v>0</v>
      </c>
      <c r="N378" s="262">
        <v>0</v>
      </c>
      <c r="O378" s="263">
        <f t="shared" si="33"/>
        <v>35.042184420393127</v>
      </c>
      <c r="P378" s="262">
        <f t="shared" si="34"/>
        <v>78.467690138551589</v>
      </c>
      <c r="Q378" s="262">
        <f t="shared" si="35"/>
        <v>13.877029232198439</v>
      </c>
      <c r="R378" s="262">
        <f t="shared" si="36"/>
        <v>58.93328680476386</v>
      </c>
      <c r="S378" s="262">
        <f t="shared" si="37"/>
        <v>0</v>
      </c>
      <c r="T378" s="262">
        <f t="shared" si="38"/>
        <v>58.93328680476386</v>
      </c>
      <c r="U378" s="262">
        <f t="shared" si="39"/>
        <v>0</v>
      </c>
      <c r="V378" s="262">
        <f t="shared" si="40"/>
        <v>58.93328680476386</v>
      </c>
      <c r="W378" s="111"/>
      <c r="X378" s="215">
        <f t="shared" si="41"/>
        <v>79.7255217963815</v>
      </c>
      <c r="Y378" s="215">
        <f t="shared" si="41"/>
        <v>0</v>
      </c>
      <c r="Z378" s="215">
        <f t="shared" si="41"/>
        <v>72.646032416735594</v>
      </c>
      <c r="AA378" s="47"/>
      <c r="AB378" s="363">
        <f t="shared" si="31"/>
        <v>30.577507144459183</v>
      </c>
      <c r="AC378" s="363">
        <f t="shared" si="32"/>
        <v>83.081511580460273</v>
      </c>
    </row>
    <row r="379" spans="1:29" x14ac:dyDescent="0.2">
      <c r="A379" s="261">
        <v>2021</v>
      </c>
      <c r="B379" s="261">
        <v>3</v>
      </c>
      <c r="C379" s="262">
        <v>64.582270600115152</v>
      </c>
      <c r="D379" s="262">
        <v>46.311218909337121</v>
      </c>
      <c r="E379" s="262">
        <v>4.9900308525942307</v>
      </c>
      <c r="F379" s="262">
        <v>0.1295244328021905</v>
      </c>
      <c r="G379" s="262">
        <v>37.449443375165124</v>
      </c>
      <c r="H379" s="262">
        <v>29.231033597261238</v>
      </c>
      <c r="I379" s="262">
        <v>0</v>
      </c>
      <c r="J379" s="262">
        <v>29.231033597261238</v>
      </c>
      <c r="K379" s="262">
        <v>29.231033597261238</v>
      </c>
      <c r="L379" s="262">
        <v>0</v>
      </c>
      <c r="M379" s="262">
        <v>0</v>
      </c>
      <c r="N379" s="262">
        <v>0</v>
      </c>
      <c r="O379" s="263">
        <f t="shared" si="33"/>
        <v>64.582270600115152</v>
      </c>
      <c r="P379" s="262">
        <f t="shared" si="34"/>
        <v>46.311218909337121</v>
      </c>
      <c r="Q379" s="262">
        <f t="shared" si="35"/>
        <v>37.449443375165124</v>
      </c>
      <c r="R379" s="262">
        <f t="shared" si="36"/>
        <v>29.231033597261238</v>
      </c>
      <c r="S379" s="262">
        <f t="shared" si="37"/>
        <v>0</v>
      </c>
      <c r="T379" s="262">
        <f t="shared" si="38"/>
        <v>29.231033597261238</v>
      </c>
      <c r="U379" s="262">
        <f t="shared" si="39"/>
        <v>29.231033597261238</v>
      </c>
      <c r="V379" s="262">
        <f t="shared" si="40"/>
        <v>0</v>
      </c>
      <c r="W379" s="111"/>
      <c r="X379" s="215">
        <f t="shared" si="41"/>
        <v>82.251795732041217</v>
      </c>
      <c r="Y379" s="215">
        <f t="shared" si="41"/>
        <v>0</v>
      </c>
      <c r="Z379" s="215">
        <f t="shared" si="41"/>
        <v>69.66506285873227</v>
      </c>
      <c r="AA379" s="47"/>
      <c r="AB379" s="363">
        <f t="shared" si="31"/>
        <v>49.812227510254139</v>
      </c>
      <c r="AC379" s="363">
        <f t="shared" si="32"/>
        <v>44.082160201012549</v>
      </c>
    </row>
    <row r="380" spans="1:29" x14ac:dyDescent="0.2">
      <c r="A380" s="261">
        <v>2021</v>
      </c>
      <c r="B380" s="261">
        <v>4</v>
      </c>
      <c r="C380" s="262">
        <v>114.03392869270741</v>
      </c>
      <c r="D380" s="262">
        <v>10.944087118763242</v>
      </c>
      <c r="E380" s="262">
        <v>15.538844811975641</v>
      </c>
      <c r="F380" s="262">
        <v>1.0946150881283558</v>
      </c>
      <c r="G380" s="262">
        <v>91.243885812568394</v>
      </c>
      <c r="H380" s="262">
        <v>2.6817842712955349</v>
      </c>
      <c r="I380" s="262">
        <v>0</v>
      </c>
      <c r="J380" s="262">
        <v>0</v>
      </c>
      <c r="K380" s="262">
        <v>0</v>
      </c>
      <c r="L380" s="262">
        <v>0</v>
      </c>
      <c r="M380" s="262">
        <v>0</v>
      </c>
      <c r="N380" s="262">
        <v>0</v>
      </c>
      <c r="O380" s="263">
        <f t="shared" si="33"/>
        <v>114.03392869270741</v>
      </c>
      <c r="P380" s="262">
        <f t="shared" si="34"/>
        <v>10.944087118763242</v>
      </c>
      <c r="Q380" s="262">
        <f t="shared" si="35"/>
        <v>91.243885812568394</v>
      </c>
      <c r="R380" s="262">
        <f t="shared" si="36"/>
        <v>2.6817842712955349</v>
      </c>
      <c r="S380" s="262">
        <f t="shared" si="37"/>
        <v>0</v>
      </c>
      <c r="T380" s="262">
        <f t="shared" si="38"/>
        <v>0</v>
      </c>
      <c r="U380" s="262">
        <f t="shared" si="39"/>
        <v>0</v>
      </c>
      <c r="V380" s="262">
        <f t="shared" si="40"/>
        <v>0</v>
      </c>
      <c r="W380" s="111"/>
      <c r="X380" s="215">
        <f t="shared" si="41"/>
        <v>86.73198145924529</v>
      </c>
      <c r="Y380" s="215">
        <f t="shared" si="41"/>
        <v>0</v>
      </c>
      <c r="Z380" s="215">
        <f t="shared" si="41"/>
        <v>68.249816777492441</v>
      </c>
      <c r="AA380" s="47"/>
      <c r="AB380" s="363">
        <f t="shared" si="31"/>
        <v>89.308099646411279</v>
      </c>
      <c r="AC380" s="363">
        <f t="shared" si="32"/>
        <v>14.615516798630619</v>
      </c>
    </row>
    <row r="381" spans="1:29" x14ac:dyDescent="0.2">
      <c r="A381" s="261">
        <v>2021</v>
      </c>
      <c r="B381" s="261">
        <v>5</v>
      </c>
      <c r="C381" s="262">
        <v>208.47875842628665</v>
      </c>
      <c r="D381" s="262">
        <v>1.2472710741059452</v>
      </c>
      <c r="E381" s="262">
        <v>46.489129539066155</v>
      </c>
      <c r="F381" s="262">
        <v>7.7724201956270402</v>
      </c>
      <c r="G381" s="262">
        <v>200.47279906929364</v>
      </c>
      <c r="H381" s="262">
        <v>7.083333333333286E-2</v>
      </c>
      <c r="I381" s="262">
        <v>0</v>
      </c>
      <c r="J381" s="262">
        <v>0</v>
      </c>
      <c r="K381" s="262">
        <v>0</v>
      </c>
      <c r="L381" s="262">
        <v>0</v>
      </c>
      <c r="M381" s="262">
        <v>0</v>
      </c>
      <c r="N381" s="262">
        <v>0</v>
      </c>
      <c r="O381" s="263">
        <f t="shared" si="33"/>
        <v>208.47875842628665</v>
      </c>
      <c r="P381" s="262">
        <f t="shared" si="34"/>
        <v>1.2472710741059452</v>
      </c>
      <c r="Q381" s="262">
        <f t="shared" si="35"/>
        <v>200.47279906929364</v>
      </c>
      <c r="R381" s="262">
        <f t="shared" si="36"/>
        <v>7.083333333333286E-2</v>
      </c>
      <c r="S381" s="262">
        <f t="shared" si="37"/>
        <v>0</v>
      </c>
      <c r="T381" s="262">
        <f t="shared" si="38"/>
        <v>0</v>
      </c>
      <c r="U381" s="262">
        <f t="shared" si="39"/>
        <v>0</v>
      </c>
      <c r="V381" s="262">
        <f t="shared" si="40"/>
        <v>0</v>
      </c>
      <c r="X381" s="215">
        <f t="shared" si="41"/>
        <v>95.212543994160029</v>
      </c>
      <c r="Y381" s="215">
        <f t="shared" si="41"/>
        <v>95.212543994160029</v>
      </c>
      <c r="Z381" s="215">
        <f t="shared" si="41"/>
        <v>70.971694852443221</v>
      </c>
      <c r="AA381" s="47"/>
      <c r="AB381" s="363">
        <f t="shared" si="31"/>
        <v>161.25634355949703</v>
      </c>
      <c r="AC381" s="363">
        <f t="shared" si="32"/>
        <v>0</v>
      </c>
    </row>
    <row r="382" spans="1:29" s="47" customFormat="1" x14ac:dyDescent="0.2">
      <c r="A382" s="261">
        <v>2021</v>
      </c>
      <c r="B382" s="261">
        <v>6</v>
      </c>
      <c r="C382" s="262">
        <v>271.66325293295364</v>
      </c>
      <c r="D382" s="262">
        <v>0</v>
      </c>
      <c r="E382" s="262">
        <v>71.593093614998466</v>
      </c>
      <c r="F382" s="262">
        <v>17.284213968784648</v>
      </c>
      <c r="G382" s="262">
        <v>271.598974885757</v>
      </c>
      <c r="H382" s="262">
        <v>0</v>
      </c>
      <c r="I382" s="262">
        <v>0</v>
      </c>
      <c r="J382" s="262">
        <v>0</v>
      </c>
      <c r="K382" s="262">
        <v>0</v>
      </c>
      <c r="L382" s="262">
        <v>0</v>
      </c>
      <c r="M382" s="262">
        <v>0</v>
      </c>
      <c r="N382" s="262">
        <v>0</v>
      </c>
      <c r="O382" s="263">
        <f t="shared" si="33"/>
        <v>271.66325293295364</v>
      </c>
      <c r="P382" s="262">
        <f t="shared" si="34"/>
        <v>0</v>
      </c>
      <c r="Q382" s="262">
        <f t="shared" si="35"/>
        <v>271.598974885757</v>
      </c>
      <c r="R382" s="262">
        <f t="shared" si="36"/>
        <v>0</v>
      </c>
      <c r="S382" s="262">
        <f t="shared" si="37"/>
        <v>0</v>
      </c>
      <c r="T382" s="262">
        <f t="shared" si="38"/>
        <v>0</v>
      </c>
      <c r="U382" s="262">
        <f t="shared" si="39"/>
        <v>0</v>
      </c>
      <c r="V382" s="262">
        <f t="shared" si="40"/>
        <v>0</v>
      </c>
      <c r="W382" s="95"/>
      <c r="X382" s="215">
        <f t="shared" si="41"/>
        <v>102.9517758613249</v>
      </c>
      <c r="Y382" s="215">
        <f t="shared" si="41"/>
        <v>102.9517758613249</v>
      </c>
      <c r="Z382" s="215">
        <f t="shared" si="41"/>
        <v>76.321977766801496</v>
      </c>
      <c r="AB382" s="363">
        <f t="shared" si="31"/>
        <v>240.07100567962016</v>
      </c>
      <c r="AC382" s="363">
        <f t="shared" si="32"/>
        <v>0</v>
      </c>
    </row>
    <row r="383" spans="1:29" x14ac:dyDescent="0.2">
      <c r="A383" s="261">
        <v>2021</v>
      </c>
      <c r="B383" s="261">
        <v>7</v>
      </c>
      <c r="C383" s="262">
        <v>322.31916585708109</v>
      </c>
      <c r="D383" s="262">
        <v>0</v>
      </c>
      <c r="E383" s="262">
        <v>97.090273425793072</v>
      </c>
      <c r="F383" s="262">
        <v>25.866358342079604</v>
      </c>
      <c r="G383" s="262">
        <v>322.61495102185171</v>
      </c>
      <c r="H383" s="262">
        <v>0</v>
      </c>
      <c r="I383" s="262">
        <v>0</v>
      </c>
      <c r="J383" s="262">
        <v>0</v>
      </c>
      <c r="K383" s="262">
        <v>0</v>
      </c>
      <c r="L383" s="262">
        <v>0</v>
      </c>
      <c r="M383" s="262">
        <v>0</v>
      </c>
      <c r="N383" s="262">
        <v>0</v>
      </c>
      <c r="O383" s="263">
        <f t="shared" si="33"/>
        <v>322.31916585708109</v>
      </c>
      <c r="P383" s="262">
        <f t="shared" si="34"/>
        <v>0</v>
      </c>
      <c r="Q383" s="262">
        <f t="shared" si="35"/>
        <v>322.61495102185171</v>
      </c>
      <c r="R383" s="262">
        <f t="shared" si="36"/>
        <v>0</v>
      </c>
      <c r="S383" s="262">
        <f t="shared" si="37"/>
        <v>0</v>
      </c>
      <c r="T383" s="262">
        <f t="shared" si="38"/>
        <v>0</v>
      </c>
      <c r="U383" s="262">
        <f t="shared" si="39"/>
        <v>0</v>
      </c>
      <c r="V383" s="262">
        <f t="shared" si="40"/>
        <v>0</v>
      </c>
      <c r="X383" s="215">
        <f t="shared" si="41"/>
        <v>106.36322690072799</v>
      </c>
      <c r="Y383" s="215">
        <f t="shared" si="41"/>
        <v>106.36322690072799</v>
      </c>
      <c r="Z383" s="215">
        <f t="shared" si="41"/>
        <v>76.094131212020258</v>
      </c>
      <c r="AA383" s="47"/>
      <c r="AB383" s="363">
        <f t="shared" si="31"/>
        <v>296.99120939501734</v>
      </c>
      <c r="AC383" s="363">
        <f t="shared" si="32"/>
        <v>0</v>
      </c>
    </row>
    <row r="384" spans="1:29" x14ac:dyDescent="0.2">
      <c r="A384" s="261">
        <v>2021</v>
      </c>
      <c r="B384" s="261">
        <v>8</v>
      </c>
      <c r="C384" s="262">
        <v>326.45437890907908</v>
      </c>
      <c r="D384" s="262">
        <v>0</v>
      </c>
      <c r="E384" s="262">
        <v>97.36319918730473</v>
      </c>
      <c r="F384" s="262">
        <v>25.703299868006503</v>
      </c>
      <c r="G384" s="262">
        <v>326.45362899219759</v>
      </c>
      <c r="H384" s="262">
        <v>0</v>
      </c>
      <c r="I384" s="262">
        <v>0</v>
      </c>
      <c r="J384" s="262">
        <v>0</v>
      </c>
      <c r="K384" s="262">
        <v>0</v>
      </c>
      <c r="L384" s="262">
        <v>0</v>
      </c>
      <c r="M384" s="262">
        <v>0</v>
      </c>
      <c r="N384" s="262">
        <v>0</v>
      </c>
      <c r="O384" s="263">
        <f t="shared" si="33"/>
        <v>326.45437890907908</v>
      </c>
      <c r="P384" s="262">
        <f t="shared" si="34"/>
        <v>0</v>
      </c>
      <c r="Q384" s="262">
        <f t="shared" si="35"/>
        <v>326.45362899219759</v>
      </c>
      <c r="R384" s="262">
        <f t="shared" si="36"/>
        <v>0</v>
      </c>
      <c r="S384" s="262">
        <f t="shared" si="37"/>
        <v>0</v>
      </c>
      <c r="T384" s="262">
        <f t="shared" si="38"/>
        <v>0</v>
      </c>
      <c r="U384" s="262">
        <f t="shared" si="39"/>
        <v>0</v>
      </c>
      <c r="V384" s="262">
        <f t="shared" si="40"/>
        <v>0</v>
      </c>
      <c r="X384" s="215">
        <f t="shared" si="41"/>
        <v>107.07067600126477</v>
      </c>
      <c r="Y384" s="215">
        <f t="shared" si="41"/>
        <v>107.07067600126477</v>
      </c>
      <c r="Z384" s="215">
        <f t="shared" si="41"/>
        <v>76.566420069783874</v>
      </c>
      <c r="AA384" s="47"/>
      <c r="AB384" s="363">
        <f t="shared" si="31"/>
        <v>324.38677238308009</v>
      </c>
      <c r="AC384" s="363">
        <f t="shared" si="32"/>
        <v>0</v>
      </c>
    </row>
    <row r="385" spans="1:29" x14ac:dyDescent="0.2">
      <c r="A385" s="261">
        <v>2021</v>
      </c>
      <c r="B385" s="261">
        <v>9</v>
      </c>
      <c r="C385" s="262">
        <v>277.87653293728147</v>
      </c>
      <c r="D385" s="262">
        <v>0</v>
      </c>
      <c r="E385" s="262">
        <v>68.911489243333818</v>
      </c>
      <c r="F385" s="262">
        <v>13.426902220955579</v>
      </c>
      <c r="G385" s="262">
        <v>277.82109322293587</v>
      </c>
      <c r="H385" s="262">
        <v>0</v>
      </c>
      <c r="I385" s="262">
        <v>0</v>
      </c>
      <c r="J385" s="262">
        <v>0</v>
      </c>
      <c r="K385" s="262">
        <v>0</v>
      </c>
      <c r="L385" s="262">
        <v>0</v>
      </c>
      <c r="M385" s="262">
        <v>0</v>
      </c>
      <c r="N385" s="262">
        <v>0</v>
      </c>
      <c r="O385" s="263">
        <f t="shared" si="33"/>
        <v>277.87653293728147</v>
      </c>
      <c r="P385" s="262">
        <f t="shared" si="34"/>
        <v>0</v>
      </c>
      <c r="Q385" s="262">
        <f t="shared" si="35"/>
        <v>277.82109322293587</v>
      </c>
      <c r="R385" s="262">
        <f t="shared" si="36"/>
        <v>0</v>
      </c>
      <c r="S385" s="262">
        <f t="shared" si="37"/>
        <v>0</v>
      </c>
      <c r="T385" s="262">
        <f t="shared" si="38"/>
        <v>0</v>
      </c>
      <c r="U385" s="262">
        <f t="shared" si="39"/>
        <v>0</v>
      </c>
      <c r="V385" s="262">
        <f t="shared" si="40"/>
        <v>0</v>
      </c>
      <c r="X385" s="215">
        <f t="shared" si="41"/>
        <v>102.58028159585459</v>
      </c>
      <c r="Y385" s="215">
        <f t="shared" si="41"/>
        <v>102.58028159585459</v>
      </c>
      <c r="Z385" s="215">
        <f t="shared" si="41"/>
        <v>78.058643789589482</v>
      </c>
      <c r="AA385" s="47"/>
      <c r="AB385" s="363">
        <f t="shared" si="31"/>
        <v>302.16545592318028</v>
      </c>
      <c r="AC385" s="363">
        <f t="shared" si="32"/>
        <v>0</v>
      </c>
    </row>
    <row r="386" spans="1:29" x14ac:dyDescent="0.2">
      <c r="A386" s="261">
        <v>2021</v>
      </c>
      <c r="B386" s="261">
        <v>10</v>
      </c>
      <c r="C386" s="262">
        <v>198.89039579254836</v>
      </c>
      <c r="D386" s="262">
        <v>3.8110897796785466</v>
      </c>
      <c r="E386" s="262">
        <v>35.248436141347526</v>
      </c>
      <c r="F386" s="262">
        <v>3.5403752445620653</v>
      </c>
      <c r="G386" s="262">
        <v>191.35200507469264</v>
      </c>
      <c r="H386" s="262">
        <v>1.5356602334740597</v>
      </c>
      <c r="I386" s="262">
        <v>0</v>
      </c>
      <c r="J386" s="262">
        <v>0</v>
      </c>
      <c r="K386" s="262">
        <v>0</v>
      </c>
      <c r="L386" s="262">
        <v>0</v>
      </c>
      <c r="M386" s="262">
        <v>0</v>
      </c>
      <c r="N386" s="262">
        <v>0</v>
      </c>
      <c r="O386" s="263">
        <f t="shared" si="33"/>
        <v>198.89039579254836</v>
      </c>
      <c r="P386" s="262">
        <f t="shared" si="34"/>
        <v>3.8110897796785466</v>
      </c>
      <c r="Q386" s="262">
        <f t="shared" si="35"/>
        <v>191.35200507469264</v>
      </c>
      <c r="R386" s="262">
        <f t="shared" si="36"/>
        <v>1.5356602334740597</v>
      </c>
      <c r="S386" s="262">
        <f t="shared" si="37"/>
        <v>0</v>
      </c>
      <c r="T386" s="262">
        <f t="shared" si="38"/>
        <v>0</v>
      </c>
      <c r="U386" s="262">
        <f t="shared" si="39"/>
        <v>0</v>
      </c>
      <c r="V386" s="262">
        <f t="shared" si="40"/>
        <v>0</v>
      </c>
      <c r="X386" s="215">
        <f t="shared" si="41"/>
        <v>93.243166213875639</v>
      </c>
      <c r="Y386" s="215">
        <f t="shared" si="41"/>
        <v>0</v>
      </c>
      <c r="Z386" s="215">
        <f t="shared" si="41"/>
        <v>74.186398401563594</v>
      </c>
      <c r="AA386" s="47"/>
      <c r="AB386" s="363">
        <f t="shared" si="31"/>
        <v>238.38346436491491</v>
      </c>
      <c r="AC386" s="363">
        <f t="shared" si="32"/>
        <v>0</v>
      </c>
    </row>
    <row r="387" spans="1:29" x14ac:dyDescent="0.2">
      <c r="A387" s="261">
        <v>2021</v>
      </c>
      <c r="B387" s="261">
        <v>11</v>
      </c>
      <c r="C387" s="262">
        <v>78.117279066674627</v>
      </c>
      <c r="D387" s="262">
        <v>26.436963465927999</v>
      </c>
      <c r="E387" s="262">
        <v>4.6653896648713644</v>
      </c>
      <c r="F387" s="262">
        <v>5.9321390913392266E-2</v>
      </c>
      <c r="G387" s="262">
        <v>56.079454442607151</v>
      </c>
      <c r="H387" s="262">
        <v>13.072887141096567</v>
      </c>
      <c r="I387" s="262">
        <v>0</v>
      </c>
      <c r="J387" s="262">
        <v>0</v>
      </c>
      <c r="K387" s="262">
        <v>0</v>
      </c>
      <c r="L387" s="262">
        <v>0</v>
      </c>
      <c r="M387" s="262">
        <v>0</v>
      </c>
      <c r="N387" s="262">
        <v>0</v>
      </c>
      <c r="O387" s="263">
        <f t="shared" si="33"/>
        <v>78.117279066674627</v>
      </c>
      <c r="P387" s="262">
        <f t="shared" si="34"/>
        <v>26.436963465927999</v>
      </c>
      <c r="Q387" s="262">
        <f t="shared" si="35"/>
        <v>56.079454442607151</v>
      </c>
      <c r="R387" s="262">
        <f t="shared" si="36"/>
        <v>13.072887141096567</v>
      </c>
      <c r="S387" s="262">
        <f t="shared" si="37"/>
        <v>0</v>
      </c>
      <c r="T387" s="262">
        <f t="shared" si="38"/>
        <v>0</v>
      </c>
      <c r="U387" s="262">
        <f t="shared" si="39"/>
        <v>0</v>
      </c>
      <c r="V387" s="262">
        <f t="shared" si="40"/>
        <v>0</v>
      </c>
      <c r="X387" s="215">
        <f t="shared" si="41"/>
        <v>82.99801773548171</v>
      </c>
      <c r="Y387" s="215">
        <f t="shared" si="41"/>
        <v>0</v>
      </c>
      <c r="Z387" s="215">
        <f t="shared" si="41"/>
        <v>73.191876206132974</v>
      </c>
      <c r="AA387" s="47"/>
      <c r="AB387" s="363">
        <f t="shared" si="31"/>
        <v>138.50383742961151</v>
      </c>
      <c r="AC387" s="363">
        <f t="shared" si="32"/>
        <v>0</v>
      </c>
    </row>
    <row r="388" spans="1:29" x14ac:dyDescent="0.2">
      <c r="A388" s="261">
        <v>2021</v>
      </c>
      <c r="B388" s="261">
        <v>12</v>
      </c>
      <c r="C388" s="262">
        <v>42.633806123140985</v>
      </c>
      <c r="D388" s="262">
        <v>81.614210043345437</v>
      </c>
      <c r="E388" s="262">
        <v>1.0431164092190786</v>
      </c>
      <c r="F388" s="262">
        <v>5.7264258648294473E-4</v>
      </c>
      <c r="G388" s="262">
        <v>24.890042540816147</v>
      </c>
      <c r="H388" s="262">
        <v>64.984895742185898</v>
      </c>
      <c r="I388" s="262">
        <v>0.17544300865084281</v>
      </c>
      <c r="J388" s="262">
        <v>64.984895742185898</v>
      </c>
      <c r="K388" s="262">
        <v>0</v>
      </c>
      <c r="L388" s="262">
        <v>0</v>
      </c>
      <c r="M388" s="262">
        <v>0</v>
      </c>
      <c r="N388" s="262">
        <v>64.984895742185898</v>
      </c>
      <c r="O388" s="263">
        <f t="shared" si="33"/>
        <v>42.633806123140985</v>
      </c>
      <c r="P388" s="262">
        <f t="shared" si="34"/>
        <v>81.614210043345437</v>
      </c>
      <c r="Q388" s="262">
        <f t="shared" si="35"/>
        <v>24.890042540816147</v>
      </c>
      <c r="R388" s="262">
        <f t="shared" si="36"/>
        <v>64.984895742185898</v>
      </c>
      <c r="S388" s="262">
        <f t="shared" si="37"/>
        <v>0.17544300865084281</v>
      </c>
      <c r="T388" s="262">
        <f t="shared" si="38"/>
        <v>64.984895742185898</v>
      </c>
      <c r="U388" s="262">
        <f t="shared" si="39"/>
        <v>0</v>
      </c>
      <c r="V388" s="262">
        <f t="shared" si="40"/>
        <v>0</v>
      </c>
      <c r="X388" s="215">
        <f t="shared" si="41"/>
        <v>79.416340456271286</v>
      </c>
      <c r="Y388" s="215">
        <f t="shared" si="41"/>
        <v>0</v>
      </c>
      <c r="Z388" s="215">
        <f t="shared" si="41"/>
        <v>75.547769292987212</v>
      </c>
      <c r="AA388" s="47"/>
      <c r="AB388" s="363">
        <f t="shared" si="31"/>
        <v>60.375542594907806</v>
      </c>
      <c r="AC388" s="363">
        <f t="shared" si="32"/>
        <v>32.492447871092949</v>
      </c>
    </row>
    <row r="389" spans="1:29" x14ac:dyDescent="0.2">
      <c r="A389" s="261">
        <v>2022</v>
      </c>
      <c r="B389" s="261">
        <v>1</v>
      </c>
      <c r="C389" s="262">
        <v>26.112829868525239</v>
      </c>
      <c r="D389" s="262">
        <v>127.15014736663784</v>
      </c>
      <c r="E389" s="262">
        <v>0.22575876283253166</v>
      </c>
      <c r="F389" s="262">
        <v>0</v>
      </c>
      <c r="G389" s="262">
        <v>8.0669450065628467</v>
      </c>
      <c r="H389" s="262">
        <v>107.22973635615668</v>
      </c>
      <c r="I389" s="262">
        <v>0.47586523824689808</v>
      </c>
      <c r="J389" s="262">
        <v>107.22973635615668</v>
      </c>
      <c r="K389" s="262">
        <v>0</v>
      </c>
      <c r="L389" s="262">
        <v>0</v>
      </c>
      <c r="M389" s="262">
        <v>107.22973635615668</v>
      </c>
      <c r="N389" s="262">
        <v>0</v>
      </c>
      <c r="O389" s="263">
        <f t="shared" si="33"/>
        <v>26.112829868525239</v>
      </c>
      <c r="P389" s="262">
        <f t="shared" si="34"/>
        <v>127.15014736663784</v>
      </c>
      <c r="Q389" s="262">
        <f t="shared" si="35"/>
        <v>8.0669450065628467</v>
      </c>
      <c r="R389" s="262">
        <f t="shared" si="36"/>
        <v>107.22973635615668</v>
      </c>
      <c r="S389" s="262">
        <f t="shared" si="37"/>
        <v>0.47586523824689808</v>
      </c>
      <c r="T389" s="262">
        <f t="shared" si="38"/>
        <v>107.22973635615668</v>
      </c>
      <c r="U389" s="262">
        <f t="shared" si="39"/>
        <v>0</v>
      </c>
      <c r="V389" s="262">
        <f t="shared" si="40"/>
        <v>0</v>
      </c>
      <c r="X389" s="215">
        <f t="shared" si="41"/>
        <v>78.238827384001453</v>
      </c>
      <c r="Y389" s="215">
        <f t="shared" si="41"/>
        <v>0</v>
      </c>
      <c r="Z389" s="215">
        <f t="shared" si="41"/>
        <v>72.435525234027452</v>
      </c>
      <c r="AA389" s="47"/>
      <c r="AB389" s="363">
        <f t="shared" si="31"/>
        <v>34.373317995833112</v>
      </c>
      <c r="AC389" s="363">
        <f t="shared" si="32"/>
        <v>86.107316049171288</v>
      </c>
    </row>
    <row r="390" spans="1:29" x14ac:dyDescent="0.2">
      <c r="A390" s="261">
        <v>2022</v>
      </c>
      <c r="B390" s="261">
        <v>2</v>
      </c>
      <c r="C390" s="262">
        <v>35.042184420393127</v>
      </c>
      <c r="D390" s="262">
        <v>78.467690138551589</v>
      </c>
      <c r="E390" s="262">
        <v>1.3362773718162912</v>
      </c>
      <c r="F390" s="262">
        <v>8.9159951076670885E-4</v>
      </c>
      <c r="G390" s="262">
        <v>13.877029232198439</v>
      </c>
      <c r="H390" s="262">
        <v>58.93328680476386</v>
      </c>
      <c r="I390" s="262">
        <v>0</v>
      </c>
      <c r="J390" s="262">
        <v>58.93328680476386</v>
      </c>
      <c r="K390" s="262">
        <v>0</v>
      </c>
      <c r="L390" s="262">
        <v>58.93328680476386</v>
      </c>
      <c r="M390" s="262">
        <v>0</v>
      </c>
      <c r="N390" s="262">
        <v>0</v>
      </c>
      <c r="O390" s="263">
        <f t="shared" si="33"/>
        <v>35.042184420393127</v>
      </c>
      <c r="P390" s="262">
        <f t="shared" si="34"/>
        <v>78.467690138551589</v>
      </c>
      <c r="Q390" s="262">
        <f t="shared" si="35"/>
        <v>13.877029232198439</v>
      </c>
      <c r="R390" s="262">
        <f t="shared" si="36"/>
        <v>58.93328680476386</v>
      </c>
      <c r="S390" s="262">
        <f t="shared" si="37"/>
        <v>0</v>
      </c>
      <c r="T390" s="262">
        <f t="shared" si="38"/>
        <v>58.93328680476386</v>
      </c>
      <c r="U390" s="262">
        <f t="shared" si="39"/>
        <v>0</v>
      </c>
      <c r="V390" s="262">
        <f t="shared" si="40"/>
        <v>58.93328680476386</v>
      </c>
      <c r="X390" s="215">
        <f t="shared" si="41"/>
        <v>79.7255217963815</v>
      </c>
      <c r="Y390" s="215">
        <f t="shared" si="41"/>
        <v>0</v>
      </c>
      <c r="Z390" s="215">
        <f t="shared" si="41"/>
        <v>72.646032416735594</v>
      </c>
      <c r="AA390" s="47"/>
      <c r="AB390" s="363">
        <f t="shared" si="31"/>
        <v>30.577507144459183</v>
      </c>
      <c r="AC390" s="363">
        <f t="shared" si="32"/>
        <v>83.081511580460273</v>
      </c>
    </row>
    <row r="391" spans="1:29" x14ac:dyDescent="0.2">
      <c r="A391" s="261">
        <v>2022</v>
      </c>
      <c r="B391" s="261">
        <v>3</v>
      </c>
      <c r="C391" s="262">
        <v>64.582270600115152</v>
      </c>
      <c r="D391" s="262">
        <v>46.311218909337121</v>
      </c>
      <c r="E391" s="262">
        <v>4.9900308525942307</v>
      </c>
      <c r="F391" s="262">
        <v>0.1295244328021905</v>
      </c>
      <c r="G391" s="262">
        <v>37.449443375165124</v>
      </c>
      <c r="H391" s="262">
        <v>29.231033597261238</v>
      </c>
      <c r="I391" s="262">
        <v>0</v>
      </c>
      <c r="J391" s="262">
        <v>29.231033597261238</v>
      </c>
      <c r="K391" s="262">
        <v>29.231033597261238</v>
      </c>
      <c r="L391" s="262">
        <v>0</v>
      </c>
      <c r="M391" s="262">
        <v>0</v>
      </c>
      <c r="N391" s="262">
        <v>0</v>
      </c>
      <c r="O391" s="263">
        <f t="shared" si="33"/>
        <v>64.582270600115152</v>
      </c>
      <c r="P391" s="262">
        <f t="shared" si="34"/>
        <v>46.311218909337121</v>
      </c>
      <c r="Q391" s="262">
        <f t="shared" si="35"/>
        <v>37.449443375165124</v>
      </c>
      <c r="R391" s="262">
        <f t="shared" si="36"/>
        <v>29.231033597261238</v>
      </c>
      <c r="S391" s="262">
        <f t="shared" si="37"/>
        <v>0</v>
      </c>
      <c r="T391" s="262">
        <f t="shared" si="38"/>
        <v>29.231033597261238</v>
      </c>
      <c r="U391" s="262">
        <f t="shared" si="39"/>
        <v>29.231033597261238</v>
      </c>
      <c r="V391" s="262">
        <f t="shared" si="40"/>
        <v>0</v>
      </c>
      <c r="X391" s="215">
        <f t="shared" si="41"/>
        <v>82.251795732041217</v>
      </c>
      <c r="Y391" s="215">
        <f t="shared" si="41"/>
        <v>0</v>
      </c>
      <c r="Z391" s="215">
        <f t="shared" si="41"/>
        <v>69.66506285873227</v>
      </c>
      <c r="AA391" s="47"/>
      <c r="AB391" s="363">
        <f t="shared" ref="AB391:AB454" si="42">(C391+C390)/2</f>
        <v>49.812227510254139</v>
      </c>
      <c r="AC391" s="363">
        <f t="shared" ref="AC391:AC454" si="43">(J391+J390)/2</f>
        <v>44.082160201012549</v>
      </c>
    </row>
    <row r="392" spans="1:29" x14ac:dyDescent="0.2">
      <c r="A392" s="261">
        <v>2022</v>
      </c>
      <c r="B392" s="261">
        <v>4</v>
      </c>
      <c r="C392" s="262">
        <v>114.03392869270741</v>
      </c>
      <c r="D392" s="262">
        <v>10.944087118763242</v>
      </c>
      <c r="E392" s="262">
        <v>15.538844811975641</v>
      </c>
      <c r="F392" s="262">
        <v>1.0946150881283558</v>
      </c>
      <c r="G392" s="262">
        <v>91.243885812568394</v>
      </c>
      <c r="H392" s="262">
        <v>2.6817842712955349</v>
      </c>
      <c r="I392" s="262">
        <v>0</v>
      </c>
      <c r="J392" s="262">
        <v>0</v>
      </c>
      <c r="K392" s="262">
        <v>0</v>
      </c>
      <c r="L392" s="262">
        <v>0</v>
      </c>
      <c r="M392" s="262">
        <v>0</v>
      </c>
      <c r="N392" s="262">
        <v>0</v>
      </c>
      <c r="O392" s="263">
        <f t="shared" si="33"/>
        <v>114.03392869270741</v>
      </c>
      <c r="P392" s="262">
        <f t="shared" si="34"/>
        <v>10.944087118763242</v>
      </c>
      <c r="Q392" s="262">
        <f t="shared" si="35"/>
        <v>91.243885812568394</v>
      </c>
      <c r="R392" s="262">
        <f t="shared" si="36"/>
        <v>2.6817842712955349</v>
      </c>
      <c r="S392" s="262">
        <f t="shared" si="37"/>
        <v>0</v>
      </c>
      <c r="T392" s="262">
        <f t="shared" si="38"/>
        <v>0</v>
      </c>
      <c r="U392" s="262">
        <f t="shared" si="39"/>
        <v>0</v>
      </c>
      <c r="V392" s="262">
        <f t="shared" si="40"/>
        <v>0</v>
      </c>
      <c r="X392" s="215">
        <f t="shared" si="41"/>
        <v>86.73198145924529</v>
      </c>
      <c r="Y392" s="215">
        <f t="shared" si="41"/>
        <v>0</v>
      </c>
      <c r="Z392" s="215">
        <f t="shared" si="41"/>
        <v>68.249816777492441</v>
      </c>
      <c r="AA392" s="47"/>
      <c r="AB392" s="363">
        <f t="shared" si="42"/>
        <v>89.308099646411279</v>
      </c>
      <c r="AC392" s="363">
        <f t="shared" si="43"/>
        <v>14.615516798630619</v>
      </c>
    </row>
    <row r="393" spans="1:29" x14ac:dyDescent="0.2">
      <c r="A393" s="261">
        <v>2022</v>
      </c>
      <c r="B393" s="261">
        <v>5</v>
      </c>
      <c r="C393" s="262">
        <v>208.47875842628665</v>
      </c>
      <c r="D393" s="262">
        <v>1.2472710741059452</v>
      </c>
      <c r="E393" s="262">
        <v>46.489129539066155</v>
      </c>
      <c r="F393" s="262">
        <v>7.7724201956270402</v>
      </c>
      <c r="G393" s="262">
        <v>200.47279906929364</v>
      </c>
      <c r="H393" s="262">
        <v>7.083333333333286E-2</v>
      </c>
      <c r="I393" s="262">
        <v>0</v>
      </c>
      <c r="J393" s="262">
        <v>0</v>
      </c>
      <c r="K393" s="262">
        <v>0</v>
      </c>
      <c r="L393" s="262">
        <v>0</v>
      </c>
      <c r="M393" s="262">
        <v>0</v>
      </c>
      <c r="N393" s="262">
        <v>0</v>
      </c>
      <c r="O393" s="263">
        <f t="shared" si="33"/>
        <v>208.47875842628665</v>
      </c>
      <c r="P393" s="262">
        <f t="shared" si="34"/>
        <v>1.2472710741059452</v>
      </c>
      <c r="Q393" s="262">
        <f t="shared" si="35"/>
        <v>200.47279906929364</v>
      </c>
      <c r="R393" s="262">
        <f t="shared" si="36"/>
        <v>7.083333333333286E-2</v>
      </c>
      <c r="S393" s="262">
        <f t="shared" si="37"/>
        <v>0</v>
      </c>
      <c r="T393" s="262">
        <f t="shared" si="38"/>
        <v>0</v>
      </c>
      <c r="U393" s="262">
        <f t="shared" si="39"/>
        <v>0</v>
      </c>
      <c r="V393" s="262">
        <f t="shared" si="40"/>
        <v>0</v>
      </c>
      <c r="X393" s="215">
        <f t="shared" si="41"/>
        <v>95.212543994160029</v>
      </c>
      <c r="Y393" s="215">
        <f t="shared" si="41"/>
        <v>95.212543994160029</v>
      </c>
      <c r="Z393" s="215">
        <f t="shared" si="41"/>
        <v>70.971694852443221</v>
      </c>
      <c r="AA393" s="47"/>
      <c r="AB393" s="363">
        <f t="shared" si="42"/>
        <v>161.25634355949703</v>
      </c>
      <c r="AC393" s="363">
        <f t="shared" si="43"/>
        <v>0</v>
      </c>
    </row>
    <row r="394" spans="1:29" x14ac:dyDescent="0.2">
      <c r="A394" s="261">
        <v>2022</v>
      </c>
      <c r="B394" s="261">
        <v>6</v>
      </c>
      <c r="C394" s="262">
        <v>271.66325293295364</v>
      </c>
      <c r="D394" s="262">
        <v>0</v>
      </c>
      <c r="E394" s="262">
        <v>71.593093614998466</v>
      </c>
      <c r="F394" s="262">
        <v>17.284213968784648</v>
      </c>
      <c r="G394" s="262">
        <v>271.598974885757</v>
      </c>
      <c r="H394" s="262">
        <v>0</v>
      </c>
      <c r="I394" s="262">
        <v>0</v>
      </c>
      <c r="J394" s="262">
        <v>0</v>
      </c>
      <c r="K394" s="262">
        <v>0</v>
      </c>
      <c r="L394" s="262">
        <v>0</v>
      </c>
      <c r="M394" s="262">
        <v>0</v>
      </c>
      <c r="N394" s="262">
        <v>0</v>
      </c>
      <c r="O394" s="263">
        <f t="shared" si="33"/>
        <v>271.66325293295364</v>
      </c>
      <c r="P394" s="262">
        <f t="shared" si="34"/>
        <v>0</v>
      </c>
      <c r="Q394" s="262">
        <f t="shared" si="35"/>
        <v>271.598974885757</v>
      </c>
      <c r="R394" s="262">
        <f t="shared" si="36"/>
        <v>0</v>
      </c>
      <c r="S394" s="262">
        <f t="shared" si="37"/>
        <v>0</v>
      </c>
      <c r="T394" s="262">
        <f t="shared" si="38"/>
        <v>0</v>
      </c>
      <c r="U394" s="262">
        <f t="shared" si="39"/>
        <v>0</v>
      </c>
      <c r="V394" s="262">
        <f t="shared" si="40"/>
        <v>0</v>
      </c>
      <c r="X394" s="215">
        <f t="shared" si="41"/>
        <v>102.9517758613249</v>
      </c>
      <c r="Y394" s="215">
        <f t="shared" si="41"/>
        <v>102.9517758613249</v>
      </c>
      <c r="Z394" s="215">
        <f t="shared" si="41"/>
        <v>76.321977766801496</v>
      </c>
      <c r="AA394" s="47"/>
      <c r="AB394" s="363">
        <f t="shared" si="42"/>
        <v>240.07100567962016</v>
      </c>
      <c r="AC394" s="363">
        <f t="shared" si="43"/>
        <v>0</v>
      </c>
    </row>
    <row r="395" spans="1:29" x14ac:dyDescent="0.2">
      <c r="A395" s="261">
        <v>2022</v>
      </c>
      <c r="B395" s="261">
        <v>7</v>
      </c>
      <c r="C395" s="262">
        <v>322.31916585708109</v>
      </c>
      <c r="D395" s="262">
        <v>0</v>
      </c>
      <c r="E395" s="262">
        <v>97.090273425793072</v>
      </c>
      <c r="F395" s="262">
        <v>25.866358342079604</v>
      </c>
      <c r="G395" s="262">
        <v>322.61495102185171</v>
      </c>
      <c r="H395" s="262">
        <v>0</v>
      </c>
      <c r="I395" s="262">
        <v>0</v>
      </c>
      <c r="J395" s="262">
        <v>0</v>
      </c>
      <c r="K395" s="262">
        <v>0</v>
      </c>
      <c r="L395" s="262">
        <v>0</v>
      </c>
      <c r="M395" s="262">
        <v>0</v>
      </c>
      <c r="N395" s="262">
        <v>0</v>
      </c>
      <c r="O395" s="263">
        <f t="shared" si="33"/>
        <v>322.31916585708109</v>
      </c>
      <c r="P395" s="262">
        <f t="shared" si="34"/>
        <v>0</v>
      </c>
      <c r="Q395" s="262">
        <f t="shared" si="35"/>
        <v>322.61495102185171</v>
      </c>
      <c r="R395" s="262">
        <f t="shared" si="36"/>
        <v>0</v>
      </c>
      <c r="S395" s="262">
        <f t="shared" si="37"/>
        <v>0</v>
      </c>
      <c r="T395" s="262">
        <f t="shared" si="38"/>
        <v>0</v>
      </c>
      <c r="U395" s="262">
        <f t="shared" si="39"/>
        <v>0</v>
      </c>
      <c r="V395" s="262">
        <f t="shared" si="40"/>
        <v>0</v>
      </c>
      <c r="X395" s="215">
        <f t="shared" si="41"/>
        <v>106.36322690072799</v>
      </c>
      <c r="Y395" s="215">
        <f t="shared" si="41"/>
        <v>106.36322690072799</v>
      </c>
      <c r="Z395" s="215">
        <f t="shared" si="41"/>
        <v>76.094131212020258</v>
      </c>
      <c r="AA395" s="47"/>
      <c r="AB395" s="363">
        <f t="shared" si="42"/>
        <v>296.99120939501734</v>
      </c>
      <c r="AC395" s="363">
        <f t="shared" si="43"/>
        <v>0</v>
      </c>
    </row>
    <row r="396" spans="1:29" x14ac:dyDescent="0.2">
      <c r="A396" s="261">
        <v>2022</v>
      </c>
      <c r="B396" s="261">
        <v>8</v>
      </c>
      <c r="C396" s="262">
        <v>326.45437890907908</v>
      </c>
      <c r="D396" s="262">
        <v>0</v>
      </c>
      <c r="E396" s="262">
        <v>97.36319918730473</v>
      </c>
      <c r="F396" s="262">
        <v>25.703299868006503</v>
      </c>
      <c r="G396" s="262">
        <v>326.45362899219759</v>
      </c>
      <c r="H396" s="262">
        <v>0</v>
      </c>
      <c r="I396" s="262">
        <v>0</v>
      </c>
      <c r="J396" s="262">
        <v>0</v>
      </c>
      <c r="K396" s="262">
        <v>0</v>
      </c>
      <c r="L396" s="262">
        <v>0</v>
      </c>
      <c r="M396" s="262">
        <v>0</v>
      </c>
      <c r="N396" s="262">
        <v>0</v>
      </c>
      <c r="O396" s="263">
        <f t="shared" si="33"/>
        <v>326.45437890907908</v>
      </c>
      <c r="P396" s="262">
        <f t="shared" si="34"/>
        <v>0</v>
      </c>
      <c r="Q396" s="262">
        <f t="shared" si="35"/>
        <v>326.45362899219759</v>
      </c>
      <c r="R396" s="262">
        <f t="shared" si="36"/>
        <v>0</v>
      </c>
      <c r="S396" s="262">
        <f t="shared" si="37"/>
        <v>0</v>
      </c>
      <c r="T396" s="262">
        <f t="shared" si="38"/>
        <v>0</v>
      </c>
      <c r="U396" s="262">
        <f t="shared" si="39"/>
        <v>0</v>
      </c>
      <c r="V396" s="262">
        <f t="shared" si="40"/>
        <v>0</v>
      </c>
      <c r="X396" s="215">
        <f t="shared" si="41"/>
        <v>107.07067600126477</v>
      </c>
      <c r="Y396" s="215">
        <f t="shared" si="41"/>
        <v>107.07067600126477</v>
      </c>
      <c r="Z396" s="215">
        <f t="shared" si="41"/>
        <v>76.566420069783874</v>
      </c>
      <c r="AA396" s="47"/>
      <c r="AB396" s="363">
        <f t="shared" si="42"/>
        <v>324.38677238308009</v>
      </c>
      <c r="AC396" s="363">
        <f t="shared" si="43"/>
        <v>0</v>
      </c>
    </row>
    <row r="397" spans="1:29" x14ac:dyDescent="0.2">
      <c r="A397" s="261">
        <v>2022</v>
      </c>
      <c r="B397" s="261">
        <v>9</v>
      </c>
      <c r="C397" s="262">
        <v>277.87653293728147</v>
      </c>
      <c r="D397" s="262">
        <v>0</v>
      </c>
      <c r="E397" s="262">
        <v>68.911489243333818</v>
      </c>
      <c r="F397" s="262">
        <v>13.426902220955579</v>
      </c>
      <c r="G397" s="262">
        <v>277.82109322293587</v>
      </c>
      <c r="H397" s="262">
        <v>0</v>
      </c>
      <c r="I397" s="262">
        <v>0</v>
      </c>
      <c r="J397" s="262">
        <v>0</v>
      </c>
      <c r="K397" s="262">
        <v>0</v>
      </c>
      <c r="L397" s="262">
        <v>0</v>
      </c>
      <c r="M397" s="262">
        <v>0</v>
      </c>
      <c r="N397" s="262">
        <v>0</v>
      </c>
      <c r="O397" s="263">
        <f t="shared" si="33"/>
        <v>277.87653293728147</v>
      </c>
      <c r="P397" s="262">
        <f t="shared" si="34"/>
        <v>0</v>
      </c>
      <c r="Q397" s="262">
        <f t="shared" si="35"/>
        <v>277.82109322293587</v>
      </c>
      <c r="R397" s="262">
        <f t="shared" si="36"/>
        <v>0</v>
      </c>
      <c r="S397" s="262">
        <f t="shared" si="37"/>
        <v>0</v>
      </c>
      <c r="T397" s="262">
        <f t="shared" si="38"/>
        <v>0</v>
      </c>
      <c r="U397" s="262">
        <f t="shared" si="39"/>
        <v>0</v>
      </c>
      <c r="V397" s="262">
        <f t="shared" si="40"/>
        <v>0</v>
      </c>
      <c r="X397" s="215">
        <f t="shared" si="41"/>
        <v>102.58028159585459</v>
      </c>
      <c r="Y397" s="215">
        <f t="shared" si="41"/>
        <v>102.58028159585459</v>
      </c>
      <c r="Z397" s="215">
        <f t="shared" si="41"/>
        <v>78.058643789589482</v>
      </c>
      <c r="AA397" s="47"/>
      <c r="AB397" s="363">
        <f t="shared" si="42"/>
        <v>302.16545592318028</v>
      </c>
      <c r="AC397" s="363">
        <f t="shared" si="43"/>
        <v>0</v>
      </c>
    </row>
    <row r="398" spans="1:29" x14ac:dyDescent="0.2">
      <c r="A398" s="261">
        <v>2022</v>
      </c>
      <c r="B398" s="261">
        <v>10</v>
      </c>
      <c r="C398" s="262">
        <v>198.89039579254836</v>
      </c>
      <c r="D398" s="262">
        <v>3.8110897796785466</v>
      </c>
      <c r="E398" s="262">
        <v>35.248436141347526</v>
      </c>
      <c r="F398" s="262">
        <v>3.5403752445620653</v>
      </c>
      <c r="G398" s="262">
        <v>191.35200507469264</v>
      </c>
      <c r="H398" s="262">
        <v>1.5356602334740597</v>
      </c>
      <c r="I398" s="262">
        <v>0</v>
      </c>
      <c r="J398" s="262">
        <v>0</v>
      </c>
      <c r="K398" s="262">
        <v>0</v>
      </c>
      <c r="L398" s="262">
        <v>0</v>
      </c>
      <c r="M398" s="262">
        <v>0</v>
      </c>
      <c r="N398" s="262">
        <v>0</v>
      </c>
      <c r="O398" s="263">
        <f t="shared" si="33"/>
        <v>198.89039579254836</v>
      </c>
      <c r="P398" s="262">
        <f t="shared" si="34"/>
        <v>3.8110897796785466</v>
      </c>
      <c r="Q398" s="262">
        <f t="shared" si="35"/>
        <v>191.35200507469264</v>
      </c>
      <c r="R398" s="262">
        <f t="shared" si="36"/>
        <v>1.5356602334740597</v>
      </c>
      <c r="S398" s="262">
        <f t="shared" si="37"/>
        <v>0</v>
      </c>
      <c r="T398" s="262">
        <f t="shared" si="38"/>
        <v>0</v>
      </c>
      <c r="U398" s="262">
        <f t="shared" si="39"/>
        <v>0</v>
      </c>
      <c r="V398" s="262">
        <f t="shared" si="40"/>
        <v>0</v>
      </c>
      <c r="X398" s="215">
        <f t="shared" si="41"/>
        <v>93.243166213875639</v>
      </c>
      <c r="Y398" s="215">
        <f t="shared" si="41"/>
        <v>0</v>
      </c>
      <c r="Z398" s="215">
        <f t="shared" si="41"/>
        <v>74.186398401563594</v>
      </c>
      <c r="AA398" s="47"/>
      <c r="AB398" s="363">
        <f t="shared" si="42"/>
        <v>238.38346436491491</v>
      </c>
      <c r="AC398" s="363">
        <f t="shared" si="43"/>
        <v>0</v>
      </c>
    </row>
    <row r="399" spans="1:29" x14ac:dyDescent="0.2">
      <c r="A399" s="261">
        <v>2022</v>
      </c>
      <c r="B399" s="261">
        <v>11</v>
      </c>
      <c r="C399" s="262">
        <v>78.117279066674627</v>
      </c>
      <c r="D399" s="262">
        <v>26.436963465927999</v>
      </c>
      <c r="E399" s="262">
        <v>4.6653896648713644</v>
      </c>
      <c r="F399" s="262">
        <v>5.9321390913392266E-2</v>
      </c>
      <c r="G399" s="262">
        <v>56.079454442607151</v>
      </c>
      <c r="H399" s="262">
        <v>13.072887141096567</v>
      </c>
      <c r="I399" s="262">
        <v>0</v>
      </c>
      <c r="J399" s="262">
        <v>0</v>
      </c>
      <c r="K399" s="262">
        <v>0</v>
      </c>
      <c r="L399" s="262">
        <v>0</v>
      </c>
      <c r="M399" s="262">
        <v>0</v>
      </c>
      <c r="N399" s="262">
        <v>0</v>
      </c>
      <c r="O399" s="263">
        <f t="shared" si="33"/>
        <v>78.117279066674627</v>
      </c>
      <c r="P399" s="262">
        <f t="shared" si="34"/>
        <v>26.436963465927999</v>
      </c>
      <c r="Q399" s="262">
        <f t="shared" si="35"/>
        <v>56.079454442607151</v>
      </c>
      <c r="R399" s="262">
        <f t="shared" si="36"/>
        <v>13.072887141096567</v>
      </c>
      <c r="S399" s="262">
        <f t="shared" si="37"/>
        <v>0</v>
      </c>
      <c r="T399" s="262">
        <f t="shared" si="38"/>
        <v>0</v>
      </c>
      <c r="U399" s="262">
        <f t="shared" si="39"/>
        <v>0</v>
      </c>
      <c r="V399" s="262">
        <f t="shared" si="40"/>
        <v>0</v>
      </c>
      <c r="X399" s="215">
        <f t="shared" si="41"/>
        <v>82.99801773548171</v>
      </c>
      <c r="Y399" s="215">
        <f t="shared" si="41"/>
        <v>0</v>
      </c>
      <c r="Z399" s="215">
        <f t="shared" si="41"/>
        <v>73.191876206132974</v>
      </c>
      <c r="AA399" s="47"/>
      <c r="AB399" s="363">
        <f t="shared" si="42"/>
        <v>138.50383742961151</v>
      </c>
      <c r="AC399" s="363">
        <f t="shared" si="43"/>
        <v>0</v>
      </c>
    </row>
    <row r="400" spans="1:29" x14ac:dyDescent="0.2">
      <c r="A400" s="261">
        <v>2022</v>
      </c>
      <c r="B400" s="261">
        <v>12</v>
      </c>
      <c r="C400" s="262">
        <v>42.633806123140985</v>
      </c>
      <c r="D400" s="262">
        <v>81.614210043345437</v>
      </c>
      <c r="E400" s="262">
        <v>1.0431164092190786</v>
      </c>
      <c r="F400" s="262">
        <v>5.7264258648294473E-4</v>
      </c>
      <c r="G400" s="262">
        <v>24.890042540816147</v>
      </c>
      <c r="H400" s="262">
        <v>64.984895742185898</v>
      </c>
      <c r="I400" s="262">
        <v>0.17544300865084281</v>
      </c>
      <c r="J400" s="262">
        <v>64.984895742185898</v>
      </c>
      <c r="K400" s="262">
        <v>0</v>
      </c>
      <c r="L400" s="262">
        <v>0</v>
      </c>
      <c r="M400" s="262">
        <v>0</v>
      </c>
      <c r="N400" s="262">
        <v>64.984895742185898</v>
      </c>
      <c r="O400" s="263">
        <f t="shared" si="33"/>
        <v>42.633806123140985</v>
      </c>
      <c r="P400" s="262">
        <f t="shared" si="34"/>
        <v>81.614210043345437</v>
      </c>
      <c r="Q400" s="262">
        <f t="shared" si="35"/>
        <v>24.890042540816147</v>
      </c>
      <c r="R400" s="262">
        <f t="shared" si="36"/>
        <v>64.984895742185898</v>
      </c>
      <c r="S400" s="262">
        <f t="shared" si="37"/>
        <v>0.17544300865084281</v>
      </c>
      <c r="T400" s="262">
        <f t="shared" si="38"/>
        <v>64.984895742185898</v>
      </c>
      <c r="U400" s="262">
        <f t="shared" si="39"/>
        <v>0</v>
      </c>
      <c r="V400" s="262">
        <f t="shared" si="40"/>
        <v>0</v>
      </c>
      <c r="X400" s="215">
        <f t="shared" si="41"/>
        <v>79.416340456271286</v>
      </c>
      <c r="Y400" s="215">
        <f t="shared" si="41"/>
        <v>0</v>
      </c>
      <c r="Z400" s="215">
        <f t="shared" si="41"/>
        <v>75.547769292987212</v>
      </c>
      <c r="AA400" s="47"/>
      <c r="AB400" s="363">
        <f t="shared" si="42"/>
        <v>60.375542594907806</v>
      </c>
      <c r="AC400" s="363">
        <f t="shared" si="43"/>
        <v>32.492447871092949</v>
      </c>
    </row>
    <row r="401" spans="1:29" x14ac:dyDescent="0.2">
      <c r="A401" s="261">
        <v>2023</v>
      </c>
      <c r="B401" s="261">
        <v>1</v>
      </c>
      <c r="C401" s="262">
        <v>26.112829868525239</v>
      </c>
      <c r="D401" s="262">
        <v>127.15014736663784</v>
      </c>
      <c r="E401" s="262">
        <v>0.22575876283253166</v>
      </c>
      <c r="F401" s="262">
        <v>0</v>
      </c>
      <c r="G401" s="262">
        <v>8.0669450065628467</v>
      </c>
      <c r="H401" s="262">
        <v>107.22973635615668</v>
      </c>
      <c r="I401" s="262">
        <v>0.47586523824689808</v>
      </c>
      <c r="J401" s="262">
        <v>107.22973635615668</v>
      </c>
      <c r="K401" s="262">
        <v>0</v>
      </c>
      <c r="L401" s="262">
        <v>0</v>
      </c>
      <c r="M401" s="262">
        <v>107.22973635615668</v>
      </c>
      <c r="N401" s="262">
        <v>0</v>
      </c>
      <c r="O401" s="263">
        <f t="shared" si="33"/>
        <v>26.112829868525239</v>
      </c>
      <c r="P401" s="262">
        <f t="shared" si="34"/>
        <v>127.15014736663784</v>
      </c>
      <c r="Q401" s="262">
        <f t="shared" si="35"/>
        <v>8.0669450065628467</v>
      </c>
      <c r="R401" s="262">
        <f t="shared" si="36"/>
        <v>107.22973635615668</v>
      </c>
      <c r="S401" s="262">
        <f t="shared" si="37"/>
        <v>0.47586523824689808</v>
      </c>
      <c r="T401" s="262">
        <f t="shared" si="38"/>
        <v>107.22973635615668</v>
      </c>
      <c r="U401" s="262">
        <f t="shared" si="39"/>
        <v>0</v>
      </c>
      <c r="V401" s="262">
        <f t="shared" si="40"/>
        <v>0</v>
      </c>
      <c r="X401" s="215">
        <f t="shared" si="41"/>
        <v>78.238827384001453</v>
      </c>
      <c r="Y401" s="215">
        <f t="shared" si="41"/>
        <v>0</v>
      </c>
      <c r="Z401" s="215">
        <f t="shared" si="41"/>
        <v>72.435525234027452</v>
      </c>
      <c r="AA401" s="47"/>
      <c r="AB401" s="363">
        <f t="shared" si="42"/>
        <v>34.373317995833112</v>
      </c>
      <c r="AC401" s="363">
        <f t="shared" si="43"/>
        <v>86.107316049171288</v>
      </c>
    </row>
    <row r="402" spans="1:29" x14ac:dyDescent="0.2">
      <c r="A402" s="261">
        <v>2023</v>
      </c>
      <c r="B402" s="261">
        <v>2</v>
      </c>
      <c r="C402" s="262">
        <v>35.042184420393127</v>
      </c>
      <c r="D402" s="262">
        <v>78.467690138551589</v>
      </c>
      <c r="E402" s="262">
        <v>1.3362773718162912</v>
      </c>
      <c r="F402" s="262">
        <v>8.9159951076670885E-4</v>
      </c>
      <c r="G402" s="262">
        <v>13.877029232198439</v>
      </c>
      <c r="H402" s="262">
        <v>58.93328680476386</v>
      </c>
      <c r="I402" s="262">
        <v>0</v>
      </c>
      <c r="J402" s="262">
        <v>58.93328680476386</v>
      </c>
      <c r="K402" s="262">
        <v>0</v>
      </c>
      <c r="L402" s="262">
        <v>58.93328680476386</v>
      </c>
      <c r="M402" s="262">
        <v>0</v>
      </c>
      <c r="N402" s="262">
        <v>0</v>
      </c>
      <c r="O402" s="263">
        <f t="shared" si="33"/>
        <v>35.042184420393127</v>
      </c>
      <c r="P402" s="262">
        <f t="shared" si="34"/>
        <v>78.467690138551589</v>
      </c>
      <c r="Q402" s="262">
        <f t="shared" si="35"/>
        <v>13.877029232198439</v>
      </c>
      <c r="R402" s="262">
        <f t="shared" si="36"/>
        <v>58.93328680476386</v>
      </c>
      <c r="S402" s="262">
        <f t="shared" si="37"/>
        <v>0</v>
      </c>
      <c r="T402" s="262">
        <f t="shared" si="38"/>
        <v>58.93328680476386</v>
      </c>
      <c r="U402" s="262">
        <f t="shared" si="39"/>
        <v>0</v>
      </c>
      <c r="V402" s="262">
        <f t="shared" si="40"/>
        <v>58.93328680476386</v>
      </c>
      <c r="X402" s="215">
        <f t="shared" si="41"/>
        <v>79.7255217963815</v>
      </c>
      <c r="Y402" s="215">
        <f t="shared" si="41"/>
        <v>0</v>
      </c>
      <c r="Z402" s="215">
        <f t="shared" si="41"/>
        <v>72.646032416735594</v>
      </c>
      <c r="AA402" s="47"/>
      <c r="AB402" s="363">
        <f t="shared" si="42"/>
        <v>30.577507144459183</v>
      </c>
      <c r="AC402" s="363">
        <f t="shared" si="43"/>
        <v>83.081511580460273</v>
      </c>
    </row>
    <row r="403" spans="1:29" x14ac:dyDescent="0.2">
      <c r="A403" s="261">
        <v>2023</v>
      </c>
      <c r="B403" s="261">
        <v>3</v>
      </c>
      <c r="C403" s="262">
        <v>64.582270600115152</v>
      </c>
      <c r="D403" s="262">
        <v>46.311218909337121</v>
      </c>
      <c r="E403" s="262">
        <v>4.9900308525942307</v>
      </c>
      <c r="F403" s="262">
        <v>0.1295244328021905</v>
      </c>
      <c r="G403" s="262">
        <v>37.449443375165124</v>
      </c>
      <c r="H403" s="262">
        <v>29.231033597261238</v>
      </c>
      <c r="I403" s="262">
        <v>0</v>
      </c>
      <c r="J403" s="262">
        <v>29.231033597261238</v>
      </c>
      <c r="K403" s="262">
        <v>29.231033597261238</v>
      </c>
      <c r="L403" s="262">
        <v>0</v>
      </c>
      <c r="M403" s="262">
        <v>0</v>
      </c>
      <c r="N403" s="262">
        <v>0</v>
      </c>
      <c r="O403" s="263">
        <f t="shared" si="33"/>
        <v>64.582270600115152</v>
      </c>
      <c r="P403" s="262">
        <f t="shared" si="34"/>
        <v>46.311218909337121</v>
      </c>
      <c r="Q403" s="262">
        <f t="shared" si="35"/>
        <v>37.449443375165124</v>
      </c>
      <c r="R403" s="262">
        <f t="shared" si="36"/>
        <v>29.231033597261238</v>
      </c>
      <c r="S403" s="262">
        <f t="shared" si="37"/>
        <v>0</v>
      </c>
      <c r="T403" s="262">
        <f t="shared" si="38"/>
        <v>29.231033597261238</v>
      </c>
      <c r="U403" s="262">
        <f t="shared" si="39"/>
        <v>29.231033597261238</v>
      </c>
      <c r="V403" s="262">
        <f t="shared" si="40"/>
        <v>0</v>
      </c>
      <c r="X403" s="215">
        <f t="shared" si="41"/>
        <v>82.251795732041217</v>
      </c>
      <c r="Y403" s="215">
        <f t="shared" si="41"/>
        <v>0</v>
      </c>
      <c r="Z403" s="215">
        <f t="shared" si="41"/>
        <v>69.66506285873227</v>
      </c>
      <c r="AA403" s="47"/>
      <c r="AB403" s="363">
        <f t="shared" si="42"/>
        <v>49.812227510254139</v>
      </c>
      <c r="AC403" s="363">
        <f t="shared" si="43"/>
        <v>44.082160201012549</v>
      </c>
    </row>
    <row r="404" spans="1:29" x14ac:dyDescent="0.2">
      <c r="A404" s="261">
        <v>2023</v>
      </c>
      <c r="B404" s="261">
        <v>4</v>
      </c>
      <c r="C404" s="262">
        <v>114.03392869270741</v>
      </c>
      <c r="D404" s="262">
        <v>10.944087118763242</v>
      </c>
      <c r="E404" s="262">
        <v>15.538844811975641</v>
      </c>
      <c r="F404" s="262">
        <v>1.0946150881283558</v>
      </c>
      <c r="G404" s="262">
        <v>91.243885812568394</v>
      </c>
      <c r="H404" s="262">
        <v>2.6817842712955349</v>
      </c>
      <c r="I404" s="262">
        <v>0</v>
      </c>
      <c r="J404" s="262">
        <v>0</v>
      </c>
      <c r="K404" s="262">
        <v>0</v>
      </c>
      <c r="L404" s="262">
        <v>0</v>
      </c>
      <c r="M404" s="262">
        <v>0</v>
      </c>
      <c r="N404" s="262">
        <v>0</v>
      </c>
      <c r="O404" s="263">
        <f t="shared" si="33"/>
        <v>114.03392869270741</v>
      </c>
      <c r="P404" s="262">
        <f t="shared" si="34"/>
        <v>10.944087118763242</v>
      </c>
      <c r="Q404" s="262">
        <f t="shared" si="35"/>
        <v>91.243885812568394</v>
      </c>
      <c r="R404" s="262">
        <f t="shared" si="36"/>
        <v>2.6817842712955349</v>
      </c>
      <c r="S404" s="262">
        <f t="shared" si="37"/>
        <v>0</v>
      </c>
      <c r="T404" s="262">
        <f t="shared" si="38"/>
        <v>0</v>
      </c>
      <c r="U404" s="262">
        <f t="shared" si="39"/>
        <v>0</v>
      </c>
      <c r="V404" s="262">
        <f t="shared" si="40"/>
        <v>0</v>
      </c>
      <c r="X404" s="215">
        <f t="shared" si="41"/>
        <v>86.73198145924529</v>
      </c>
      <c r="Y404" s="215">
        <f t="shared" si="41"/>
        <v>0</v>
      </c>
      <c r="Z404" s="215">
        <f t="shared" si="41"/>
        <v>68.249816777492441</v>
      </c>
      <c r="AA404" s="47"/>
      <c r="AB404" s="363">
        <f t="shared" si="42"/>
        <v>89.308099646411279</v>
      </c>
      <c r="AC404" s="363">
        <f t="shared" si="43"/>
        <v>14.615516798630619</v>
      </c>
    </row>
    <row r="405" spans="1:29" x14ac:dyDescent="0.2">
      <c r="A405" s="261">
        <v>2023</v>
      </c>
      <c r="B405" s="261">
        <v>5</v>
      </c>
      <c r="C405" s="262">
        <v>208.47875842628665</v>
      </c>
      <c r="D405" s="262">
        <v>1.2472710741059452</v>
      </c>
      <c r="E405" s="262">
        <v>46.489129539066155</v>
      </c>
      <c r="F405" s="262">
        <v>7.7724201956270402</v>
      </c>
      <c r="G405" s="262">
        <v>200.47279906929364</v>
      </c>
      <c r="H405" s="262">
        <v>7.083333333333286E-2</v>
      </c>
      <c r="I405" s="262">
        <v>0</v>
      </c>
      <c r="J405" s="262">
        <v>0</v>
      </c>
      <c r="K405" s="262">
        <v>0</v>
      </c>
      <c r="L405" s="262">
        <v>0</v>
      </c>
      <c r="M405" s="262">
        <v>0</v>
      </c>
      <c r="N405" s="262">
        <v>0</v>
      </c>
      <c r="O405" s="263">
        <f t="shared" si="33"/>
        <v>208.47875842628665</v>
      </c>
      <c r="P405" s="262">
        <f t="shared" si="34"/>
        <v>1.2472710741059452</v>
      </c>
      <c r="Q405" s="262">
        <f t="shared" si="35"/>
        <v>200.47279906929364</v>
      </c>
      <c r="R405" s="262">
        <f t="shared" si="36"/>
        <v>7.083333333333286E-2</v>
      </c>
      <c r="S405" s="262">
        <f t="shared" si="37"/>
        <v>0</v>
      </c>
      <c r="T405" s="262">
        <f t="shared" si="38"/>
        <v>0</v>
      </c>
      <c r="U405" s="262">
        <f t="shared" si="39"/>
        <v>0</v>
      </c>
      <c r="V405" s="262">
        <f t="shared" si="40"/>
        <v>0</v>
      </c>
      <c r="X405" s="215">
        <f t="shared" si="41"/>
        <v>95.212543994160029</v>
      </c>
      <c r="Y405" s="215">
        <f t="shared" si="41"/>
        <v>95.212543994160029</v>
      </c>
      <c r="Z405" s="215">
        <f t="shared" si="41"/>
        <v>70.971694852443221</v>
      </c>
      <c r="AA405" s="47"/>
      <c r="AB405" s="363">
        <f t="shared" si="42"/>
        <v>161.25634355949703</v>
      </c>
      <c r="AC405" s="363">
        <f t="shared" si="43"/>
        <v>0</v>
      </c>
    </row>
    <row r="406" spans="1:29" x14ac:dyDescent="0.2">
      <c r="A406" s="261">
        <v>2023</v>
      </c>
      <c r="B406" s="261">
        <v>6</v>
      </c>
      <c r="C406" s="262">
        <v>271.66325293295364</v>
      </c>
      <c r="D406" s="262">
        <v>0</v>
      </c>
      <c r="E406" s="262">
        <v>71.593093614998466</v>
      </c>
      <c r="F406" s="262">
        <v>17.284213968784648</v>
      </c>
      <c r="G406" s="262">
        <v>271.598974885757</v>
      </c>
      <c r="H406" s="262">
        <v>0</v>
      </c>
      <c r="I406" s="262">
        <v>0</v>
      </c>
      <c r="J406" s="262">
        <v>0</v>
      </c>
      <c r="K406" s="262">
        <v>0</v>
      </c>
      <c r="L406" s="262">
        <v>0</v>
      </c>
      <c r="M406" s="262">
        <v>0</v>
      </c>
      <c r="N406" s="262">
        <v>0</v>
      </c>
      <c r="O406" s="263">
        <f t="shared" si="33"/>
        <v>271.66325293295364</v>
      </c>
      <c r="P406" s="262">
        <f t="shared" si="34"/>
        <v>0</v>
      </c>
      <c r="Q406" s="262">
        <f t="shared" si="35"/>
        <v>271.598974885757</v>
      </c>
      <c r="R406" s="262">
        <f t="shared" si="36"/>
        <v>0</v>
      </c>
      <c r="S406" s="262">
        <f t="shared" si="37"/>
        <v>0</v>
      </c>
      <c r="T406" s="262">
        <f t="shared" si="38"/>
        <v>0</v>
      </c>
      <c r="U406" s="262">
        <f t="shared" si="39"/>
        <v>0</v>
      </c>
      <c r="V406" s="262">
        <f t="shared" si="40"/>
        <v>0</v>
      </c>
      <c r="X406" s="215">
        <f t="shared" si="41"/>
        <v>102.9517758613249</v>
      </c>
      <c r="Y406" s="215">
        <f t="shared" si="41"/>
        <v>102.9517758613249</v>
      </c>
      <c r="Z406" s="215">
        <f t="shared" si="41"/>
        <v>76.321977766801496</v>
      </c>
      <c r="AA406" s="47"/>
      <c r="AB406" s="363">
        <f t="shared" si="42"/>
        <v>240.07100567962016</v>
      </c>
      <c r="AC406" s="363">
        <f t="shared" si="43"/>
        <v>0</v>
      </c>
    </row>
    <row r="407" spans="1:29" x14ac:dyDescent="0.2">
      <c r="A407" s="261">
        <v>2023</v>
      </c>
      <c r="B407" s="261">
        <v>7</v>
      </c>
      <c r="C407" s="262">
        <v>322.31916585708109</v>
      </c>
      <c r="D407" s="262">
        <v>0</v>
      </c>
      <c r="E407" s="262">
        <v>97.090273425793072</v>
      </c>
      <c r="F407" s="262">
        <v>25.866358342079604</v>
      </c>
      <c r="G407" s="262">
        <v>322.61495102185171</v>
      </c>
      <c r="H407" s="262">
        <v>0</v>
      </c>
      <c r="I407" s="262">
        <v>0</v>
      </c>
      <c r="J407" s="262">
        <v>0</v>
      </c>
      <c r="K407" s="262">
        <v>0</v>
      </c>
      <c r="L407" s="262">
        <v>0</v>
      </c>
      <c r="M407" s="262">
        <v>0</v>
      </c>
      <c r="N407" s="262">
        <v>0</v>
      </c>
      <c r="O407" s="263">
        <f t="shared" si="33"/>
        <v>322.31916585708109</v>
      </c>
      <c r="P407" s="262">
        <f t="shared" si="34"/>
        <v>0</v>
      </c>
      <c r="Q407" s="262">
        <f t="shared" si="35"/>
        <v>322.61495102185171</v>
      </c>
      <c r="R407" s="262">
        <f t="shared" si="36"/>
        <v>0</v>
      </c>
      <c r="S407" s="262">
        <f t="shared" si="37"/>
        <v>0</v>
      </c>
      <c r="T407" s="262">
        <f t="shared" si="38"/>
        <v>0</v>
      </c>
      <c r="U407" s="262">
        <f t="shared" si="39"/>
        <v>0</v>
      </c>
      <c r="V407" s="262">
        <f t="shared" si="40"/>
        <v>0</v>
      </c>
      <c r="X407" s="215">
        <f t="shared" si="41"/>
        <v>106.36322690072799</v>
      </c>
      <c r="Y407" s="215">
        <f t="shared" si="41"/>
        <v>106.36322690072799</v>
      </c>
      <c r="Z407" s="215">
        <f t="shared" si="41"/>
        <v>76.094131212020258</v>
      </c>
      <c r="AA407" s="47"/>
      <c r="AB407" s="363">
        <f t="shared" si="42"/>
        <v>296.99120939501734</v>
      </c>
      <c r="AC407" s="363">
        <f t="shared" si="43"/>
        <v>0</v>
      </c>
    </row>
    <row r="408" spans="1:29" x14ac:dyDescent="0.2">
      <c r="A408" s="261">
        <v>2023</v>
      </c>
      <c r="B408" s="261">
        <v>8</v>
      </c>
      <c r="C408" s="262">
        <v>326.45437890907908</v>
      </c>
      <c r="D408" s="262">
        <v>0</v>
      </c>
      <c r="E408" s="262">
        <v>97.36319918730473</v>
      </c>
      <c r="F408" s="262">
        <v>25.703299868006503</v>
      </c>
      <c r="G408" s="262">
        <v>326.45362899219759</v>
      </c>
      <c r="H408" s="262">
        <v>0</v>
      </c>
      <c r="I408" s="262">
        <v>0</v>
      </c>
      <c r="J408" s="262">
        <v>0</v>
      </c>
      <c r="K408" s="262">
        <v>0</v>
      </c>
      <c r="L408" s="262">
        <v>0</v>
      </c>
      <c r="M408" s="262">
        <v>0</v>
      </c>
      <c r="N408" s="262">
        <v>0</v>
      </c>
      <c r="O408" s="263">
        <f t="shared" si="33"/>
        <v>326.45437890907908</v>
      </c>
      <c r="P408" s="262">
        <f t="shared" si="34"/>
        <v>0</v>
      </c>
      <c r="Q408" s="262">
        <f t="shared" si="35"/>
        <v>326.45362899219759</v>
      </c>
      <c r="R408" s="262">
        <f t="shared" si="36"/>
        <v>0</v>
      </c>
      <c r="S408" s="262">
        <f t="shared" si="37"/>
        <v>0</v>
      </c>
      <c r="T408" s="262">
        <f t="shared" si="38"/>
        <v>0</v>
      </c>
      <c r="U408" s="262">
        <f t="shared" si="39"/>
        <v>0</v>
      </c>
      <c r="V408" s="262">
        <f t="shared" si="40"/>
        <v>0</v>
      </c>
      <c r="X408" s="215">
        <f t="shared" si="41"/>
        <v>107.07067600126477</v>
      </c>
      <c r="Y408" s="215">
        <f t="shared" si="41"/>
        <v>107.07067600126477</v>
      </c>
      <c r="Z408" s="215">
        <f t="shared" si="41"/>
        <v>76.566420069783874</v>
      </c>
      <c r="AA408" s="47"/>
      <c r="AB408" s="363">
        <f t="shared" si="42"/>
        <v>324.38677238308009</v>
      </c>
      <c r="AC408" s="363">
        <f t="shared" si="43"/>
        <v>0</v>
      </c>
    </row>
    <row r="409" spans="1:29" x14ac:dyDescent="0.2">
      <c r="A409" s="261">
        <v>2023</v>
      </c>
      <c r="B409" s="261">
        <v>9</v>
      </c>
      <c r="C409" s="262">
        <v>277.87653293728147</v>
      </c>
      <c r="D409" s="262">
        <v>0</v>
      </c>
      <c r="E409" s="262">
        <v>68.911489243333818</v>
      </c>
      <c r="F409" s="262">
        <v>13.426902220955579</v>
      </c>
      <c r="G409" s="262">
        <v>277.82109322293587</v>
      </c>
      <c r="H409" s="262">
        <v>0</v>
      </c>
      <c r="I409" s="262">
        <v>0</v>
      </c>
      <c r="J409" s="262">
        <v>0</v>
      </c>
      <c r="K409" s="262">
        <v>0</v>
      </c>
      <c r="L409" s="262">
        <v>0</v>
      </c>
      <c r="M409" s="262">
        <v>0</v>
      </c>
      <c r="N409" s="262">
        <v>0</v>
      </c>
      <c r="O409" s="263">
        <f t="shared" si="33"/>
        <v>277.87653293728147</v>
      </c>
      <c r="P409" s="262">
        <f t="shared" si="34"/>
        <v>0</v>
      </c>
      <c r="Q409" s="262">
        <f t="shared" si="35"/>
        <v>277.82109322293587</v>
      </c>
      <c r="R409" s="262">
        <f t="shared" si="36"/>
        <v>0</v>
      </c>
      <c r="S409" s="262">
        <f t="shared" si="37"/>
        <v>0</v>
      </c>
      <c r="T409" s="262">
        <f t="shared" si="38"/>
        <v>0</v>
      </c>
      <c r="U409" s="262">
        <f t="shared" si="39"/>
        <v>0</v>
      </c>
      <c r="V409" s="262">
        <f t="shared" si="40"/>
        <v>0</v>
      </c>
      <c r="X409" s="215">
        <f t="shared" si="41"/>
        <v>102.58028159585459</v>
      </c>
      <c r="Y409" s="215">
        <f t="shared" si="41"/>
        <v>102.58028159585459</v>
      </c>
      <c r="Z409" s="215">
        <f t="shared" si="41"/>
        <v>78.058643789589482</v>
      </c>
      <c r="AA409" s="47"/>
      <c r="AB409" s="363">
        <f t="shared" si="42"/>
        <v>302.16545592318028</v>
      </c>
      <c r="AC409" s="363">
        <f t="shared" si="43"/>
        <v>0</v>
      </c>
    </row>
    <row r="410" spans="1:29" x14ac:dyDescent="0.2">
      <c r="A410" s="261">
        <v>2023</v>
      </c>
      <c r="B410" s="261">
        <v>10</v>
      </c>
      <c r="C410" s="262">
        <v>198.89039579254836</v>
      </c>
      <c r="D410" s="262">
        <v>3.8110897796785466</v>
      </c>
      <c r="E410" s="262">
        <v>35.248436141347526</v>
      </c>
      <c r="F410" s="262">
        <v>3.5403752445620653</v>
      </c>
      <c r="G410" s="262">
        <v>191.35200507469264</v>
      </c>
      <c r="H410" s="262">
        <v>1.5356602334740597</v>
      </c>
      <c r="I410" s="262">
        <v>0</v>
      </c>
      <c r="J410" s="262">
        <v>0</v>
      </c>
      <c r="K410" s="262">
        <v>0</v>
      </c>
      <c r="L410" s="262">
        <v>0</v>
      </c>
      <c r="M410" s="262">
        <v>0</v>
      </c>
      <c r="N410" s="262">
        <v>0</v>
      </c>
      <c r="O410" s="263">
        <f t="shared" si="33"/>
        <v>198.89039579254836</v>
      </c>
      <c r="P410" s="262">
        <f t="shared" si="34"/>
        <v>3.8110897796785466</v>
      </c>
      <c r="Q410" s="262">
        <f t="shared" si="35"/>
        <v>191.35200507469264</v>
      </c>
      <c r="R410" s="262">
        <f t="shared" si="36"/>
        <v>1.5356602334740597</v>
      </c>
      <c r="S410" s="262">
        <f t="shared" si="37"/>
        <v>0</v>
      </c>
      <c r="T410" s="262">
        <f t="shared" si="38"/>
        <v>0</v>
      </c>
      <c r="U410" s="262">
        <f t="shared" si="39"/>
        <v>0</v>
      </c>
      <c r="V410" s="262">
        <f t="shared" si="40"/>
        <v>0</v>
      </c>
      <c r="X410" s="215">
        <f t="shared" si="41"/>
        <v>93.243166213875639</v>
      </c>
      <c r="Y410" s="215">
        <f t="shared" si="41"/>
        <v>0</v>
      </c>
      <c r="Z410" s="215">
        <f t="shared" si="41"/>
        <v>74.186398401563594</v>
      </c>
      <c r="AA410" s="47"/>
      <c r="AB410" s="363">
        <f t="shared" si="42"/>
        <v>238.38346436491491</v>
      </c>
      <c r="AC410" s="363">
        <f t="shared" si="43"/>
        <v>0</v>
      </c>
    </row>
    <row r="411" spans="1:29" x14ac:dyDescent="0.2">
      <c r="A411" s="261">
        <v>2023</v>
      </c>
      <c r="B411" s="261">
        <v>11</v>
      </c>
      <c r="C411" s="262">
        <v>78.117279066674627</v>
      </c>
      <c r="D411" s="262">
        <v>26.436963465927999</v>
      </c>
      <c r="E411" s="262">
        <v>4.6653896648713644</v>
      </c>
      <c r="F411" s="262">
        <v>5.9321390913392266E-2</v>
      </c>
      <c r="G411" s="262">
        <v>56.079454442607151</v>
      </c>
      <c r="H411" s="262">
        <v>13.072887141096567</v>
      </c>
      <c r="I411" s="262">
        <v>0</v>
      </c>
      <c r="J411" s="262">
        <v>0</v>
      </c>
      <c r="K411" s="262">
        <v>0</v>
      </c>
      <c r="L411" s="262">
        <v>0</v>
      </c>
      <c r="M411" s="262">
        <v>0</v>
      </c>
      <c r="N411" s="262">
        <v>0</v>
      </c>
      <c r="O411" s="263">
        <f t="shared" si="33"/>
        <v>78.117279066674627</v>
      </c>
      <c r="P411" s="262">
        <f t="shared" si="34"/>
        <v>26.436963465927999</v>
      </c>
      <c r="Q411" s="262">
        <f t="shared" si="35"/>
        <v>56.079454442607151</v>
      </c>
      <c r="R411" s="262">
        <f t="shared" si="36"/>
        <v>13.072887141096567</v>
      </c>
      <c r="S411" s="262">
        <f t="shared" si="37"/>
        <v>0</v>
      </c>
      <c r="T411" s="262">
        <f t="shared" si="38"/>
        <v>0</v>
      </c>
      <c r="U411" s="262">
        <f t="shared" si="39"/>
        <v>0</v>
      </c>
      <c r="V411" s="262">
        <f t="shared" si="40"/>
        <v>0</v>
      </c>
      <c r="X411" s="215">
        <f t="shared" si="41"/>
        <v>82.99801773548171</v>
      </c>
      <c r="Y411" s="215">
        <f t="shared" si="41"/>
        <v>0</v>
      </c>
      <c r="Z411" s="215">
        <f t="shared" si="41"/>
        <v>73.191876206132974</v>
      </c>
      <c r="AA411" s="47"/>
      <c r="AB411" s="363">
        <f t="shared" si="42"/>
        <v>138.50383742961151</v>
      </c>
      <c r="AC411" s="363">
        <f t="shared" si="43"/>
        <v>0</v>
      </c>
    </row>
    <row r="412" spans="1:29" x14ac:dyDescent="0.2">
      <c r="A412" s="261">
        <v>2023</v>
      </c>
      <c r="B412" s="261">
        <v>12</v>
      </c>
      <c r="C412" s="262">
        <v>42.633806123140985</v>
      </c>
      <c r="D412" s="262">
        <v>81.614210043345437</v>
      </c>
      <c r="E412" s="262">
        <v>1.0431164092190786</v>
      </c>
      <c r="F412" s="262">
        <v>5.7264258648294473E-4</v>
      </c>
      <c r="G412" s="262">
        <v>24.890042540816147</v>
      </c>
      <c r="H412" s="262">
        <v>64.984895742185898</v>
      </c>
      <c r="I412" s="262">
        <v>0.17544300865084281</v>
      </c>
      <c r="J412" s="262">
        <v>64.984895742185898</v>
      </c>
      <c r="K412" s="262">
        <v>0</v>
      </c>
      <c r="L412" s="262">
        <v>0</v>
      </c>
      <c r="M412" s="262">
        <v>0</v>
      </c>
      <c r="N412" s="262">
        <v>64.984895742185898</v>
      </c>
      <c r="O412" s="263">
        <f t="shared" si="33"/>
        <v>42.633806123140985</v>
      </c>
      <c r="P412" s="262">
        <f t="shared" si="34"/>
        <v>81.614210043345437</v>
      </c>
      <c r="Q412" s="262">
        <f t="shared" si="35"/>
        <v>24.890042540816147</v>
      </c>
      <c r="R412" s="262">
        <f t="shared" si="36"/>
        <v>64.984895742185898</v>
      </c>
      <c r="S412" s="262">
        <f t="shared" si="37"/>
        <v>0.17544300865084281</v>
      </c>
      <c r="T412" s="262">
        <f t="shared" si="38"/>
        <v>64.984895742185898</v>
      </c>
      <c r="U412" s="262">
        <f t="shared" si="39"/>
        <v>0</v>
      </c>
      <c r="V412" s="262">
        <f t="shared" si="40"/>
        <v>0</v>
      </c>
      <c r="X412" s="215">
        <f t="shared" si="41"/>
        <v>79.416340456271286</v>
      </c>
      <c r="Y412" s="215">
        <f t="shared" si="41"/>
        <v>0</v>
      </c>
      <c r="Z412" s="215">
        <f t="shared" si="41"/>
        <v>75.547769292987212</v>
      </c>
      <c r="AA412" s="47"/>
      <c r="AB412" s="363">
        <f t="shared" si="42"/>
        <v>60.375542594907806</v>
      </c>
      <c r="AC412" s="363">
        <f t="shared" si="43"/>
        <v>32.492447871092949</v>
      </c>
    </row>
    <row r="413" spans="1:29" x14ac:dyDescent="0.2">
      <c r="A413" s="261">
        <v>2024</v>
      </c>
      <c r="B413" s="261">
        <v>1</v>
      </c>
      <c r="C413" s="262">
        <v>26.112829868525239</v>
      </c>
      <c r="D413" s="262">
        <v>127.15014736663784</v>
      </c>
      <c r="E413" s="262">
        <v>0.22575876283253166</v>
      </c>
      <c r="F413" s="262">
        <v>0</v>
      </c>
      <c r="G413" s="262">
        <v>8.0669450065628467</v>
      </c>
      <c r="H413" s="262">
        <v>107.22973635615668</v>
      </c>
      <c r="I413" s="262">
        <v>0.47586523824689808</v>
      </c>
      <c r="J413" s="262">
        <v>107.22973635615668</v>
      </c>
      <c r="K413" s="262">
        <v>0</v>
      </c>
      <c r="L413" s="262">
        <v>0</v>
      </c>
      <c r="M413" s="262">
        <v>107.22973635615668</v>
      </c>
      <c r="N413" s="262">
        <v>0</v>
      </c>
      <c r="O413" s="263">
        <f t="shared" si="33"/>
        <v>26.112829868525239</v>
      </c>
      <c r="P413" s="262">
        <f t="shared" si="34"/>
        <v>127.15014736663784</v>
      </c>
      <c r="Q413" s="262">
        <f t="shared" si="35"/>
        <v>8.0669450065628467</v>
      </c>
      <c r="R413" s="262">
        <f t="shared" si="36"/>
        <v>107.22973635615668</v>
      </c>
      <c r="S413" s="262">
        <f t="shared" si="37"/>
        <v>0.47586523824689808</v>
      </c>
      <c r="T413" s="262">
        <f t="shared" si="38"/>
        <v>107.22973635615668</v>
      </c>
      <c r="U413" s="262">
        <f t="shared" si="39"/>
        <v>0</v>
      </c>
      <c r="V413" s="262">
        <f t="shared" si="40"/>
        <v>0</v>
      </c>
      <c r="X413" s="215">
        <f t="shared" si="41"/>
        <v>78.238827384001453</v>
      </c>
      <c r="Y413" s="215">
        <f t="shared" si="41"/>
        <v>0</v>
      </c>
      <c r="Z413" s="215">
        <f t="shared" si="41"/>
        <v>72.435525234027452</v>
      </c>
      <c r="AA413" s="47"/>
      <c r="AB413" s="363">
        <f t="shared" si="42"/>
        <v>34.373317995833112</v>
      </c>
      <c r="AC413" s="363">
        <f t="shared" si="43"/>
        <v>86.107316049171288</v>
      </c>
    </row>
    <row r="414" spans="1:29" x14ac:dyDescent="0.2">
      <c r="A414" s="261">
        <v>2024</v>
      </c>
      <c r="B414" s="261">
        <v>2</v>
      </c>
      <c r="C414" s="262">
        <v>35.042184420393127</v>
      </c>
      <c r="D414" s="262">
        <v>78.467690138551589</v>
      </c>
      <c r="E414" s="262">
        <v>1.3362773718162912</v>
      </c>
      <c r="F414" s="262">
        <v>8.9159951076670885E-4</v>
      </c>
      <c r="G414" s="262">
        <v>13.877029232198439</v>
      </c>
      <c r="H414" s="262">
        <v>58.93328680476386</v>
      </c>
      <c r="I414" s="262">
        <v>0</v>
      </c>
      <c r="J414" s="262">
        <v>58.93328680476386</v>
      </c>
      <c r="K414" s="262">
        <v>0</v>
      </c>
      <c r="L414" s="262">
        <v>58.93328680476386</v>
      </c>
      <c r="M414" s="262">
        <v>0</v>
      </c>
      <c r="N414" s="262">
        <v>0</v>
      </c>
      <c r="O414" s="263">
        <f t="shared" si="33"/>
        <v>35.042184420393127</v>
      </c>
      <c r="P414" s="262">
        <f t="shared" si="34"/>
        <v>78.467690138551589</v>
      </c>
      <c r="Q414" s="262">
        <f t="shared" si="35"/>
        <v>13.877029232198439</v>
      </c>
      <c r="R414" s="262">
        <f t="shared" si="36"/>
        <v>58.93328680476386</v>
      </c>
      <c r="S414" s="262">
        <f t="shared" si="37"/>
        <v>0</v>
      </c>
      <c r="T414" s="262">
        <f t="shared" si="38"/>
        <v>58.93328680476386</v>
      </c>
      <c r="U414" s="262">
        <f t="shared" si="39"/>
        <v>0</v>
      </c>
      <c r="V414" s="262">
        <f t="shared" si="40"/>
        <v>58.93328680476386</v>
      </c>
      <c r="X414" s="215">
        <f t="shared" si="41"/>
        <v>79.7255217963815</v>
      </c>
      <c r="Y414" s="215">
        <f t="shared" si="41"/>
        <v>0</v>
      </c>
      <c r="Z414" s="215">
        <f t="shared" si="41"/>
        <v>72.646032416735594</v>
      </c>
      <c r="AA414" s="47"/>
      <c r="AB414" s="363">
        <f t="shared" si="42"/>
        <v>30.577507144459183</v>
      </c>
      <c r="AC414" s="363">
        <f t="shared" si="43"/>
        <v>83.081511580460273</v>
      </c>
    </row>
    <row r="415" spans="1:29" x14ac:dyDescent="0.2">
      <c r="A415" s="261">
        <v>2024</v>
      </c>
      <c r="B415" s="261">
        <v>3</v>
      </c>
      <c r="C415" s="262">
        <v>64.582270600115152</v>
      </c>
      <c r="D415" s="262">
        <v>46.311218909337121</v>
      </c>
      <c r="E415" s="262">
        <v>4.9900308525942307</v>
      </c>
      <c r="F415" s="262">
        <v>0.1295244328021905</v>
      </c>
      <c r="G415" s="262">
        <v>37.449443375165124</v>
      </c>
      <c r="H415" s="262">
        <v>29.231033597261238</v>
      </c>
      <c r="I415" s="262">
        <v>0</v>
      </c>
      <c r="J415" s="262">
        <v>29.231033597261238</v>
      </c>
      <c r="K415" s="262">
        <v>29.231033597261238</v>
      </c>
      <c r="L415" s="262">
        <v>0</v>
      </c>
      <c r="M415" s="262">
        <v>0</v>
      </c>
      <c r="N415" s="262">
        <v>0</v>
      </c>
      <c r="O415" s="263">
        <f t="shared" ref="O415:O478" si="44">C415</f>
        <v>64.582270600115152</v>
      </c>
      <c r="P415" s="262">
        <f t="shared" ref="P415:P478" si="45">D415</f>
        <v>46.311218909337121</v>
      </c>
      <c r="Q415" s="262">
        <f t="shared" ref="Q415:Q478" si="46">G415</f>
        <v>37.449443375165124</v>
      </c>
      <c r="R415" s="262">
        <f t="shared" ref="R415:R478" si="47">H415</f>
        <v>29.231033597261238</v>
      </c>
      <c r="S415" s="262">
        <f t="shared" ref="S415:S478" si="48">I415</f>
        <v>0</v>
      </c>
      <c r="T415" s="262">
        <f t="shared" ref="T415:T478" si="49">J415</f>
        <v>29.231033597261238</v>
      </c>
      <c r="U415" s="262">
        <f t="shared" si="39"/>
        <v>29.231033597261238</v>
      </c>
      <c r="V415" s="262">
        <f t="shared" si="40"/>
        <v>0</v>
      </c>
      <c r="X415" s="215">
        <f t="shared" si="41"/>
        <v>82.251795732041217</v>
      </c>
      <c r="Y415" s="215">
        <f t="shared" si="41"/>
        <v>0</v>
      </c>
      <c r="Z415" s="215">
        <f t="shared" si="41"/>
        <v>69.66506285873227</v>
      </c>
      <c r="AA415" s="47"/>
      <c r="AB415" s="363">
        <f t="shared" si="42"/>
        <v>49.812227510254139</v>
      </c>
      <c r="AC415" s="363">
        <f t="shared" si="43"/>
        <v>44.082160201012549</v>
      </c>
    </row>
    <row r="416" spans="1:29" x14ac:dyDescent="0.2">
      <c r="A416" s="261">
        <v>2024</v>
      </c>
      <c r="B416" s="261">
        <v>4</v>
      </c>
      <c r="C416" s="262">
        <v>114.03392869270741</v>
      </c>
      <c r="D416" s="262">
        <v>10.944087118763242</v>
      </c>
      <c r="E416" s="262">
        <v>15.538844811975641</v>
      </c>
      <c r="F416" s="262">
        <v>1.0946150881283558</v>
      </c>
      <c r="G416" s="262">
        <v>91.243885812568394</v>
      </c>
      <c r="H416" s="262">
        <v>2.6817842712955349</v>
      </c>
      <c r="I416" s="262">
        <v>0</v>
      </c>
      <c r="J416" s="262">
        <v>0</v>
      </c>
      <c r="K416" s="262">
        <v>0</v>
      </c>
      <c r="L416" s="262">
        <v>0</v>
      </c>
      <c r="M416" s="262">
        <v>0</v>
      </c>
      <c r="N416" s="262">
        <v>0</v>
      </c>
      <c r="O416" s="263">
        <f t="shared" si="44"/>
        <v>114.03392869270741</v>
      </c>
      <c r="P416" s="262">
        <f t="shared" si="45"/>
        <v>10.944087118763242</v>
      </c>
      <c r="Q416" s="262">
        <f t="shared" si="46"/>
        <v>91.243885812568394</v>
      </c>
      <c r="R416" s="262">
        <f t="shared" si="47"/>
        <v>2.6817842712955349</v>
      </c>
      <c r="S416" s="262">
        <f t="shared" si="48"/>
        <v>0</v>
      </c>
      <c r="T416" s="262">
        <f t="shared" si="49"/>
        <v>0</v>
      </c>
      <c r="U416" s="262">
        <f t="shared" ref="U416:U479" si="50">K416</f>
        <v>0</v>
      </c>
      <c r="V416" s="262">
        <f t="shared" ref="V416:V479" si="51">L416</f>
        <v>0</v>
      </c>
      <c r="X416" s="215">
        <f t="shared" si="41"/>
        <v>86.73198145924529</v>
      </c>
      <c r="Y416" s="215">
        <f t="shared" si="41"/>
        <v>0</v>
      </c>
      <c r="Z416" s="215">
        <f t="shared" si="41"/>
        <v>68.249816777492441</v>
      </c>
      <c r="AA416" s="47"/>
      <c r="AB416" s="363">
        <f t="shared" si="42"/>
        <v>89.308099646411279</v>
      </c>
      <c r="AC416" s="363">
        <f t="shared" si="43"/>
        <v>14.615516798630619</v>
      </c>
    </row>
    <row r="417" spans="1:29" x14ac:dyDescent="0.2">
      <c r="A417" s="261">
        <v>2024</v>
      </c>
      <c r="B417" s="261">
        <v>5</v>
      </c>
      <c r="C417" s="262">
        <v>208.47875842628665</v>
      </c>
      <c r="D417" s="262">
        <v>1.2472710741059452</v>
      </c>
      <c r="E417" s="262">
        <v>46.489129539066155</v>
      </c>
      <c r="F417" s="262">
        <v>7.7724201956270402</v>
      </c>
      <c r="G417" s="262">
        <v>200.47279906929364</v>
      </c>
      <c r="H417" s="262">
        <v>7.083333333333286E-2</v>
      </c>
      <c r="I417" s="262">
        <v>0</v>
      </c>
      <c r="J417" s="262">
        <v>0</v>
      </c>
      <c r="K417" s="262">
        <v>0</v>
      </c>
      <c r="L417" s="262">
        <v>0</v>
      </c>
      <c r="M417" s="262">
        <v>0</v>
      </c>
      <c r="N417" s="262">
        <v>0</v>
      </c>
      <c r="O417" s="263">
        <f t="shared" si="44"/>
        <v>208.47875842628665</v>
      </c>
      <c r="P417" s="262">
        <f t="shared" si="45"/>
        <v>1.2472710741059452</v>
      </c>
      <c r="Q417" s="262">
        <f t="shared" si="46"/>
        <v>200.47279906929364</v>
      </c>
      <c r="R417" s="262">
        <f t="shared" si="47"/>
        <v>7.083333333333286E-2</v>
      </c>
      <c r="S417" s="262">
        <f t="shared" si="48"/>
        <v>0</v>
      </c>
      <c r="T417" s="262">
        <f t="shared" si="49"/>
        <v>0</v>
      </c>
      <c r="U417" s="262">
        <f t="shared" si="50"/>
        <v>0</v>
      </c>
      <c r="V417" s="262">
        <f t="shared" si="51"/>
        <v>0</v>
      </c>
      <c r="X417" s="215">
        <f t="shared" si="41"/>
        <v>95.212543994160029</v>
      </c>
      <c r="Y417" s="215">
        <f t="shared" si="41"/>
        <v>95.212543994160029</v>
      </c>
      <c r="Z417" s="215">
        <f t="shared" si="41"/>
        <v>70.971694852443221</v>
      </c>
      <c r="AA417" s="47"/>
      <c r="AB417" s="363">
        <f t="shared" si="42"/>
        <v>161.25634355949703</v>
      </c>
      <c r="AC417" s="363">
        <f t="shared" si="43"/>
        <v>0</v>
      </c>
    </row>
    <row r="418" spans="1:29" x14ac:dyDescent="0.2">
      <c r="A418" s="261">
        <v>2024</v>
      </c>
      <c r="B418" s="261">
        <v>6</v>
      </c>
      <c r="C418" s="262">
        <v>271.66325293295364</v>
      </c>
      <c r="D418" s="262">
        <v>0</v>
      </c>
      <c r="E418" s="262">
        <v>71.593093614998466</v>
      </c>
      <c r="F418" s="262">
        <v>17.284213968784648</v>
      </c>
      <c r="G418" s="262">
        <v>271.598974885757</v>
      </c>
      <c r="H418" s="262">
        <v>0</v>
      </c>
      <c r="I418" s="262">
        <v>0</v>
      </c>
      <c r="J418" s="262">
        <v>0</v>
      </c>
      <c r="K418" s="262">
        <v>0</v>
      </c>
      <c r="L418" s="262">
        <v>0</v>
      </c>
      <c r="M418" s="262">
        <v>0</v>
      </c>
      <c r="N418" s="262">
        <v>0</v>
      </c>
      <c r="O418" s="263">
        <f t="shared" si="44"/>
        <v>271.66325293295364</v>
      </c>
      <c r="P418" s="262">
        <f t="shared" si="45"/>
        <v>0</v>
      </c>
      <c r="Q418" s="262">
        <f t="shared" si="46"/>
        <v>271.598974885757</v>
      </c>
      <c r="R418" s="262">
        <f t="shared" si="47"/>
        <v>0</v>
      </c>
      <c r="S418" s="262">
        <f t="shared" si="48"/>
        <v>0</v>
      </c>
      <c r="T418" s="262">
        <f t="shared" si="49"/>
        <v>0</v>
      </c>
      <c r="U418" s="262">
        <f t="shared" si="50"/>
        <v>0</v>
      </c>
      <c r="V418" s="262">
        <f t="shared" si="51"/>
        <v>0</v>
      </c>
      <c r="X418" s="215">
        <f t="shared" si="41"/>
        <v>102.9517758613249</v>
      </c>
      <c r="Y418" s="215">
        <f t="shared" si="41"/>
        <v>102.9517758613249</v>
      </c>
      <c r="Z418" s="215">
        <f t="shared" si="41"/>
        <v>76.321977766801496</v>
      </c>
      <c r="AA418" s="47"/>
      <c r="AB418" s="363">
        <f t="shared" si="42"/>
        <v>240.07100567962016</v>
      </c>
      <c r="AC418" s="363">
        <f t="shared" si="43"/>
        <v>0</v>
      </c>
    </row>
    <row r="419" spans="1:29" x14ac:dyDescent="0.2">
      <c r="A419" s="261">
        <v>2024</v>
      </c>
      <c r="B419" s="261">
        <v>7</v>
      </c>
      <c r="C419" s="262">
        <v>322.31916585708109</v>
      </c>
      <c r="D419" s="262">
        <v>0</v>
      </c>
      <c r="E419" s="262">
        <v>97.090273425793072</v>
      </c>
      <c r="F419" s="262">
        <v>25.866358342079604</v>
      </c>
      <c r="G419" s="262">
        <v>322.61495102185171</v>
      </c>
      <c r="H419" s="262">
        <v>0</v>
      </c>
      <c r="I419" s="262">
        <v>0</v>
      </c>
      <c r="J419" s="262">
        <v>0</v>
      </c>
      <c r="K419" s="262">
        <v>0</v>
      </c>
      <c r="L419" s="262">
        <v>0</v>
      </c>
      <c r="M419" s="262">
        <v>0</v>
      </c>
      <c r="N419" s="262">
        <v>0</v>
      </c>
      <c r="O419" s="263">
        <f t="shared" si="44"/>
        <v>322.31916585708109</v>
      </c>
      <c r="P419" s="262">
        <f t="shared" si="45"/>
        <v>0</v>
      </c>
      <c r="Q419" s="262">
        <f t="shared" si="46"/>
        <v>322.61495102185171</v>
      </c>
      <c r="R419" s="262">
        <f t="shared" si="47"/>
        <v>0</v>
      </c>
      <c r="S419" s="262">
        <f t="shared" si="48"/>
        <v>0</v>
      </c>
      <c r="T419" s="262">
        <f t="shared" si="49"/>
        <v>0</v>
      </c>
      <c r="U419" s="262">
        <f t="shared" si="50"/>
        <v>0</v>
      </c>
      <c r="V419" s="262">
        <f t="shared" si="51"/>
        <v>0</v>
      </c>
      <c r="X419" s="215">
        <f t="shared" si="41"/>
        <v>106.36322690072799</v>
      </c>
      <c r="Y419" s="215">
        <f t="shared" si="41"/>
        <v>106.36322690072799</v>
      </c>
      <c r="Z419" s="215">
        <f t="shared" si="41"/>
        <v>76.094131212020258</v>
      </c>
      <c r="AA419" s="47"/>
      <c r="AB419" s="363">
        <f t="shared" si="42"/>
        <v>296.99120939501734</v>
      </c>
      <c r="AC419" s="363">
        <f t="shared" si="43"/>
        <v>0</v>
      </c>
    </row>
    <row r="420" spans="1:29" x14ac:dyDescent="0.2">
      <c r="A420" s="261">
        <v>2024</v>
      </c>
      <c r="B420" s="261">
        <v>8</v>
      </c>
      <c r="C420" s="262">
        <v>326.45437890907908</v>
      </c>
      <c r="D420" s="262">
        <v>0</v>
      </c>
      <c r="E420" s="262">
        <v>97.36319918730473</v>
      </c>
      <c r="F420" s="262">
        <v>25.703299868006503</v>
      </c>
      <c r="G420" s="262">
        <v>326.45362899219759</v>
      </c>
      <c r="H420" s="262">
        <v>0</v>
      </c>
      <c r="I420" s="262">
        <v>0</v>
      </c>
      <c r="J420" s="262">
        <v>0</v>
      </c>
      <c r="K420" s="262">
        <v>0</v>
      </c>
      <c r="L420" s="262">
        <v>0</v>
      </c>
      <c r="M420" s="262">
        <v>0</v>
      </c>
      <c r="N420" s="262">
        <v>0</v>
      </c>
      <c r="O420" s="263">
        <f t="shared" si="44"/>
        <v>326.45437890907908</v>
      </c>
      <c r="P420" s="262">
        <f t="shared" si="45"/>
        <v>0</v>
      </c>
      <c r="Q420" s="262">
        <f t="shared" si="46"/>
        <v>326.45362899219759</v>
      </c>
      <c r="R420" s="262">
        <f t="shared" si="47"/>
        <v>0</v>
      </c>
      <c r="S420" s="262">
        <f t="shared" si="48"/>
        <v>0</v>
      </c>
      <c r="T420" s="262">
        <f t="shared" si="49"/>
        <v>0</v>
      </c>
      <c r="U420" s="262">
        <f t="shared" si="50"/>
        <v>0</v>
      </c>
      <c r="V420" s="262">
        <f t="shared" si="51"/>
        <v>0</v>
      </c>
      <c r="X420" s="215">
        <f t="shared" si="41"/>
        <v>107.07067600126477</v>
      </c>
      <c r="Y420" s="215">
        <f t="shared" si="41"/>
        <v>107.07067600126477</v>
      </c>
      <c r="Z420" s="215">
        <f t="shared" si="41"/>
        <v>76.566420069783874</v>
      </c>
      <c r="AA420" s="47"/>
      <c r="AB420" s="363">
        <f t="shared" si="42"/>
        <v>324.38677238308009</v>
      </c>
      <c r="AC420" s="363">
        <f t="shared" si="43"/>
        <v>0</v>
      </c>
    </row>
    <row r="421" spans="1:29" x14ac:dyDescent="0.2">
      <c r="A421" s="261">
        <v>2024</v>
      </c>
      <c r="B421" s="261">
        <v>9</v>
      </c>
      <c r="C421" s="262">
        <v>277.87653293728147</v>
      </c>
      <c r="D421" s="262">
        <v>0</v>
      </c>
      <c r="E421" s="262">
        <v>68.911489243333818</v>
      </c>
      <c r="F421" s="262">
        <v>13.426902220955579</v>
      </c>
      <c r="G421" s="262">
        <v>277.82109322293587</v>
      </c>
      <c r="H421" s="262">
        <v>0</v>
      </c>
      <c r="I421" s="262">
        <v>0</v>
      </c>
      <c r="J421" s="262">
        <v>0</v>
      </c>
      <c r="K421" s="262">
        <v>0</v>
      </c>
      <c r="L421" s="262">
        <v>0</v>
      </c>
      <c r="M421" s="262">
        <v>0</v>
      </c>
      <c r="N421" s="262">
        <v>0</v>
      </c>
      <c r="O421" s="263">
        <f t="shared" si="44"/>
        <v>277.87653293728147</v>
      </c>
      <c r="P421" s="262">
        <f t="shared" si="45"/>
        <v>0</v>
      </c>
      <c r="Q421" s="262">
        <f t="shared" si="46"/>
        <v>277.82109322293587</v>
      </c>
      <c r="R421" s="262">
        <f t="shared" si="47"/>
        <v>0</v>
      </c>
      <c r="S421" s="262">
        <f t="shared" si="48"/>
        <v>0</v>
      </c>
      <c r="T421" s="262">
        <f t="shared" si="49"/>
        <v>0</v>
      </c>
      <c r="U421" s="262">
        <f t="shared" si="50"/>
        <v>0</v>
      </c>
      <c r="V421" s="262">
        <f t="shared" si="51"/>
        <v>0</v>
      </c>
      <c r="X421" s="215">
        <f t="shared" si="41"/>
        <v>102.58028159585459</v>
      </c>
      <c r="Y421" s="215">
        <f t="shared" si="41"/>
        <v>102.58028159585459</v>
      </c>
      <c r="Z421" s="215">
        <f t="shared" si="41"/>
        <v>78.058643789589482</v>
      </c>
      <c r="AA421" s="47"/>
      <c r="AB421" s="363">
        <f t="shared" si="42"/>
        <v>302.16545592318028</v>
      </c>
      <c r="AC421" s="363">
        <f t="shared" si="43"/>
        <v>0</v>
      </c>
    </row>
    <row r="422" spans="1:29" x14ac:dyDescent="0.2">
      <c r="A422" s="261">
        <v>2024</v>
      </c>
      <c r="B422" s="261">
        <v>10</v>
      </c>
      <c r="C422" s="262">
        <v>198.89039579254836</v>
      </c>
      <c r="D422" s="262">
        <v>3.8110897796785466</v>
      </c>
      <c r="E422" s="262">
        <v>35.248436141347526</v>
      </c>
      <c r="F422" s="262">
        <v>3.5403752445620653</v>
      </c>
      <c r="G422" s="262">
        <v>191.35200507469264</v>
      </c>
      <c r="H422" s="262">
        <v>1.5356602334740597</v>
      </c>
      <c r="I422" s="262">
        <v>0</v>
      </c>
      <c r="J422" s="262">
        <v>0</v>
      </c>
      <c r="K422" s="262">
        <v>0</v>
      </c>
      <c r="L422" s="262">
        <v>0</v>
      </c>
      <c r="M422" s="262">
        <v>0</v>
      </c>
      <c r="N422" s="262">
        <v>0</v>
      </c>
      <c r="O422" s="263">
        <f t="shared" si="44"/>
        <v>198.89039579254836</v>
      </c>
      <c r="P422" s="262">
        <f t="shared" si="45"/>
        <v>3.8110897796785466</v>
      </c>
      <c r="Q422" s="262">
        <f t="shared" si="46"/>
        <v>191.35200507469264</v>
      </c>
      <c r="R422" s="262">
        <f t="shared" si="47"/>
        <v>1.5356602334740597</v>
      </c>
      <c r="S422" s="262">
        <f t="shared" si="48"/>
        <v>0</v>
      </c>
      <c r="T422" s="262">
        <f t="shared" si="49"/>
        <v>0</v>
      </c>
      <c r="U422" s="262">
        <f t="shared" si="50"/>
        <v>0</v>
      </c>
      <c r="V422" s="262">
        <f t="shared" si="51"/>
        <v>0</v>
      </c>
      <c r="X422" s="215">
        <f t="shared" si="41"/>
        <v>93.243166213875639</v>
      </c>
      <c r="Y422" s="215">
        <f t="shared" si="41"/>
        <v>0</v>
      </c>
      <c r="Z422" s="215">
        <f t="shared" si="41"/>
        <v>74.186398401563594</v>
      </c>
      <c r="AA422" s="47"/>
      <c r="AB422" s="363">
        <f t="shared" si="42"/>
        <v>238.38346436491491</v>
      </c>
      <c r="AC422" s="363">
        <f t="shared" si="43"/>
        <v>0</v>
      </c>
    </row>
    <row r="423" spans="1:29" x14ac:dyDescent="0.2">
      <c r="A423" s="261">
        <v>2024</v>
      </c>
      <c r="B423" s="261">
        <v>11</v>
      </c>
      <c r="C423" s="262">
        <v>78.117279066674627</v>
      </c>
      <c r="D423" s="262">
        <v>26.436963465927999</v>
      </c>
      <c r="E423" s="262">
        <v>4.6653896648713644</v>
      </c>
      <c r="F423" s="262">
        <v>5.9321390913392266E-2</v>
      </c>
      <c r="G423" s="262">
        <v>56.079454442607151</v>
      </c>
      <c r="H423" s="262">
        <v>13.072887141096567</v>
      </c>
      <c r="I423" s="262">
        <v>0</v>
      </c>
      <c r="J423" s="262">
        <v>0</v>
      </c>
      <c r="K423" s="262">
        <v>0</v>
      </c>
      <c r="L423" s="262">
        <v>0</v>
      </c>
      <c r="M423" s="262">
        <v>0</v>
      </c>
      <c r="N423" s="262">
        <v>0</v>
      </c>
      <c r="O423" s="263">
        <f t="shared" si="44"/>
        <v>78.117279066674627</v>
      </c>
      <c r="P423" s="262">
        <f t="shared" si="45"/>
        <v>26.436963465927999</v>
      </c>
      <c r="Q423" s="262">
        <f t="shared" si="46"/>
        <v>56.079454442607151</v>
      </c>
      <c r="R423" s="262">
        <f t="shared" si="47"/>
        <v>13.072887141096567</v>
      </c>
      <c r="S423" s="262">
        <f t="shared" si="48"/>
        <v>0</v>
      </c>
      <c r="T423" s="262">
        <f t="shared" si="49"/>
        <v>0</v>
      </c>
      <c r="U423" s="262">
        <f t="shared" si="50"/>
        <v>0</v>
      </c>
      <c r="V423" s="262">
        <f t="shared" si="51"/>
        <v>0</v>
      </c>
      <c r="X423" s="215">
        <f t="shared" si="41"/>
        <v>82.99801773548171</v>
      </c>
      <c r="Y423" s="215">
        <f t="shared" si="41"/>
        <v>0</v>
      </c>
      <c r="Z423" s="215">
        <f t="shared" si="41"/>
        <v>73.191876206132974</v>
      </c>
      <c r="AA423" s="47"/>
      <c r="AB423" s="363">
        <f t="shared" si="42"/>
        <v>138.50383742961151</v>
      </c>
      <c r="AC423" s="363">
        <f t="shared" si="43"/>
        <v>0</v>
      </c>
    </row>
    <row r="424" spans="1:29" x14ac:dyDescent="0.2">
      <c r="A424" s="261">
        <v>2024</v>
      </c>
      <c r="B424" s="261">
        <v>12</v>
      </c>
      <c r="C424" s="262">
        <v>42.633806123140985</v>
      </c>
      <c r="D424" s="262">
        <v>81.614210043345437</v>
      </c>
      <c r="E424" s="262">
        <v>1.0431164092190786</v>
      </c>
      <c r="F424" s="262">
        <v>5.7264258648294473E-4</v>
      </c>
      <c r="G424" s="262">
        <v>24.890042540816147</v>
      </c>
      <c r="H424" s="262">
        <v>64.984895742185898</v>
      </c>
      <c r="I424" s="262">
        <v>0.17544300865084281</v>
      </c>
      <c r="J424" s="262">
        <v>64.984895742185898</v>
      </c>
      <c r="K424" s="262">
        <v>0</v>
      </c>
      <c r="L424" s="262">
        <v>0</v>
      </c>
      <c r="M424" s="262">
        <v>0</v>
      </c>
      <c r="N424" s="262">
        <v>64.984895742185898</v>
      </c>
      <c r="O424" s="263">
        <f t="shared" si="44"/>
        <v>42.633806123140985</v>
      </c>
      <c r="P424" s="262">
        <f t="shared" si="45"/>
        <v>81.614210043345437</v>
      </c>
      <c r="Q424" s="262">
        <f t="shared" si="46"/>
        <v>24.890042540816147</v>
      </c>
      <c r="R424" s="262">
        <f t="shared" si="47"/>
        <v>64.984895742185898</v>
      </c>
      <c r="S424" s="262">
        <f t="shared" si="48"/>
        <v>0.17544300865084281</v>
      </c>
      <c r="T424" s="262">
        <f t="shared" si="49"/>
        <v>64.984895742185898</v>
      </c>
      <c r="U424" s="262">
        <f t="shared" si="50"/>
        <v>0</v>
      </c>
      <c r="V424" s="262">
        <f t="shared" si="51"/>
        <v>0</v>
      </c>
      <c r="X424" s="215">
        <f t="shared" si="41"/>
        <v>79.416340456271286</v>
      </c>
      <c r="Y424" s="215">
        <f t="shared" si="41"/>
        <v>0</v>
      </c>
      <c r="Z424" s="215">
        <f t="shared" si="41"/>
        <v>75.547769292987212</v>
      </c>
      <c r="AA424" s="47"/>
      <c r="AB424" s="363">
        <f t="shared" si="42"/>
        <v>60.375542594907806</v>
      </c>
      <c r="AC424" s="363">
        <f t="shared" si="43"/>
        <v>32.492447871092949</v>
      </c>
    </row>
    <row r="425" spans="1:29" x14ac:dyDescent="0.2">
      <c r="A425" s="261">
        <v>2025</v>
      </c>
      <c r="B425" s="261">
        <v>1</v>
      </c>
      <c r="C425" s="262">
        <v>26.112829868525239</v>
      </c>
      <c r="D425" s="262">
        <v>127.15014736663784</v>
      </c>
      <c r="E425" s="262">
        <v>0.22575876283253166</v>
      </c>
      <c r="F425" s="262">
        <v>0</v>
      </c>
      <c r="G425" s="262">
        <v>8.0669450065628467</v>
      </c>
      <c r="H425" s="262">
        <v>107.22973635615668</v>
      </c>
      <c r="I425" s="262">
        <v>0.47586523824689808</v>
      </c>
      <c r="J425" s="262">
        <v>107.22973635615668</v>
      </c>
      <c r="K425" s="262">
        <v>0</v>
      </c>
      <c r="L425" s="262">
        <v>0</v>
      </c>
      <c r="M425" s="262">
        <v>107.22973635615668</v>
      </c>
      <c r="N425" s="262">
        <v>0</v>
      </c>
      <c r="O425" s="263">
        <f t="shared" si="44"/>
        <v>26.112829868525239</v>
      </c>
      <c r="P425" s="262">
        <f t="shared" si="45"/>
        <v>127.15014736663784</v>
      </c>
      <c r="Q425" s="262">
        <f t="shared" si="46"/>
        <v>8.0669450065628467</v>
      </c>
      <c r="R425" s="262">
        <f t="shared" si="47"/>
        <v>107.22973635615668</v>
      </c>
      <c r="S425" s="262">
        <f t="shared" si="48"/>
        <v>0.47586523824689808</v>
      </c>
      <c r="T425" s="262">
        <f t="shared" si="49"/>
        <v>107.22973635615668</v>
      </c>
      <c r="U425" s="262">
        <f t="shared" si="50"/>
        <v>0</v>
      </c>
      <c r="V425" s="262">
        <f t="shared" si="51"/>
        <v>0</v>
      </c>
      <c r="X425" s="215">
        <f t="shared" si="41"/>
        <v>78.238827384001453</v>
      </c>
      <c r="Y425" s="215">
        <f t="shared" si="41"/>
        <v>0</v>
      </c>
      <c r="Z425" s="215">
        <f t="shared" si="41"/>
        <v>72.435525234027452</v>
      </c>
      <c r="AA425" s="47"/>
      <c r="AB425" s="363">
        <f t="shared" si="42"/>
        <v>34.373317995833112</v>
      </c>
      <c r="AC425" s="363">
        <f t="shared" si="43"/>
        <v>86.107316049171288</v>
      </c>
    </row>
    <row r="426" spans="1:29" x14ac:dyDescent="0.2">
      <c r="A426" s="261">
        <v>2025</v>
      </c>
      <c r="B426" s="261">
        <v>2</v>
      </c>
      <c r="C426" s="262">
        <v>35.042184420393127</v>
      </c>
      <c r="D426" s="262">
        <v>78.467690138551589</v>
      </c>
      <c r="E426" s="262">
        <v>1.3362773718162912</v>
      </c>
      <c r="F426" s="262">
        <v>8.9159951076670885E-4</v>
      </c>
      <c r="G426" s="262">
        <v>13.877029232198439</v>
      </c>
      <c r="H426" s="262">
        <v>58.93328680476386</v>
      </c>
      <c r="I426" s="262">
        <v>0</v>
      </c>
      <c r="J426" s="262">
        <v>58.93328680476386</v>
      </c>
      <c r="K426" s="262">
        <v>0</v>
      </c>
      <c r="L426" s="262">
        <v>58.93328680476386</v>
      </c>
      <c r="M426" s="262">
        <v>0</v>
      </c>
      <c r="N426" s="262">
        <v>0</v>
      </c>
      <c r="O426" s="263">
        <f t="shared" si="44"/>
        <v>35.042184420393127</v>
      </c>
      <c r="P426" s="262">
        <f t="shared" si="45"/>
        <v>78.467690138551589</v>
      </c>
      <c r="Q426" s="262">
        <f t="shared" si="46"/>
        <v>13.877029232198439</v>
      </c>
      <c r="R426" s="262">
        <f t="shared" si="47"/>
        <v>58.93328680476386</v>
      </c>
      <c r="S426" s="262">
        <f t="shared" si="48"/>
        <v>0</v>
      </c>
      <c r="T426" s="262">
        <f t="shared" si="49"/>
        <v>58.93328680476386</v>
      </c>
      <c r="U426" s="262">
        <f t="shared" si="50"/>
        <v>0</v>
      </c>
      <c r="V426" s="262">
        <f t="shared" si="51"/>
        <v>58.93328680476386</v>
      </c>
      <c r="X426" s="215">
        <f t="shared" si="41"/>
        <v>79.7255217963815</v>
      </c>
      <c r="Y426" s="215">
        <f t="shared" si="41"/>
        <v>0</v>
      </c>
      <c r="Z426" s="215">
        <f t="shared" si="41"/>
        <v>72.646032416735594</v>
      </c>
      <c r="AA426" s="47"/>
      <c r="AB426" s="363">
        <f t="shared" si="42"/>
        <v>30.577507144459183</v>
      </c>
      <c r="AC426" s="363">
        <f t="shared" si="43"/>
        <v>83.081511580460273</v>
      </c>
    </row>
    <row r="427" spans="1:29" x14ac:dyDescent="0.2">
      <c r="A427" s="261">
        <v>2025</v>
      </c>
      <c r="B427" s="261">
        <v>3</v>
      </c>
      <c r="C427" s="262">
        <v>64.582270600115152</v>
      </c>
      <c r="D427" s="262">
        <v>46.311218909337121</v>
      </c>
      <c r="E427" s="262">
        <v>4.9900308525942307</v>
      </c>
      <c r="F427" s="262">
        <v>0.1295244328021905</v>
      </c>
      <c r="G427" s="262">
        <v>37.449443375165124</v>
      </c>
      <c r="H427" s="262">
        <v>29.231033597261238</v>
      </c>
      <c r="I427" s="262">
        <v>0</v>
      </c>
      <c r="J427" s="262">
        <v>29.231033597261238</v>
      </c>
      <c r="K427" s="262">
        <v>29.231033597261238</v>
      </c>
      <c r="L427" s="262">
        <v>0</v>
      </c>
      <c r="M427" s="262">
        <v>0</v>
      </c>
      <c r="N427" s="262">
        <v>0</v>
      </c>
      <c r="O427" s="263">
        <f t="shared" si="44"/>
        <v>64.582270600115152</v>
      </c>
      <c r="P427" s="262">
        <f t="shared" si="45"/>
        <v>46.311218909337121</v>
      </c>
      <c r="Q427" s="262">
        <f t="shared" si="46"/>
        <v>37.449443375165124</v>
      </c>
      <c r="R427" s="262">
        <f t="shared" si="47"/>
        <v>29.231033597261238</v>
      </c>
      <c r="S427" s="262">
        <f t="shared" si="48"/>
        <v>0</v>
      </c>
      <c r="T427" s="262">
        <f t="shared" si="49"/>
        <v>29.231033597261238</v>
      </c>
      <c r="U427" s="262">
        <f t="shared" si="50"/>
        <v>29.231033597261238</v>
      </c>
      <c r="V427" s="262">
        <f t="shared" si="51"/>
        <v>0</v>
      </c>
      <c r="X427" s="215">
        <f t="shared" si="41"/>
        <v>82.251795732041217</v>
      </c>
      <c r="Y427" s="215">
        <f t="shared" si="41"/>
        <v>0</v>
      </c>
      <c r="Z427" s="215">
        <f t="shared" si="41"/>
        <v>69.66506285873227</v>
      </c>
      <c r="AA427" s="47"/>
      <c r="AB427" s="363">
        <f t="shared" si="42"/>
        <v>49.812227510254139</v>
      </c>
      <c r="AC427" s="363">
        <f t="shared" si="43"/>
        <v>44.082160201012549</v>
      </c>
    </row>
    <row r="428" spans="1:29" x14ac:dyDescent="0.2">
      <c r="A428" s="261">
        <v>2025</v>
      </c>
      <c r="B428" s="261">
        <v>4</v>
      </c>
      <c r="C428" s="262">
        <v>114.03392869270741</v>
      </c>
      <c r="D428" s="262">
        <v>10.944087118763242</v>
      </c>
      <c r="E428" s="262">
        <v>15.538844811975641</v>
      </c>
      <c r="F428" s="262">
        <v>1.0946150881283558</v>
      </c>
      <c r="G428" s="262">
        <v>91.243885812568394</v>
      </c>
      <c r="H428" s="262">
        <v>2.6817842712955349</v>
      </c>
      <c r="I428" s="262">
        <v>0</v>
      </c>
      <c r="J428" s="262">
        <v>0</v>
      </c>
      <c r="K428" s="262">
        <v>0</v>
      </c>
      <c r="L428" s="262">
        <v>0</v>
      </c>
      <c r="M428" s="262">
        <v>0</v>
      </c>
      <c r="N428" s="262">
        <v>0</v>
      </c>
      <c r="O428" s="263">
        <f t="shared" si="44"/>
        <v>114.03392869270741</v>
      </c>
      <c r="P428" s="262">
        <f t="shared" si="45"/>
        <v>10.944087118763242</v>
      </c>
      <c r="Q428" s="262">
        <f t="shared" si="46"/>
        <v>91.243885812568394</v>
      </c>
      <c r="R428" s="262">
        <f t="shared" si="47"/>
        <v>2.6817842712955349</v>
      </c>
      <c r="S428" s="262">
        <f t="shared" si="48"/>
        <v>0</v>
      </c>
      <c r="T428" s="262">
        <f t="shared" si="49"/>
        <v>0</v>
      </c>
      <c r="U428" s="262">
        <f t="shared" si="50"/>
        <v>0</v>
      </c>
      <c r="V428" s="262">
        <f t="shared" si="51"/>
        <v>0</v>
      </c>
      <c r="X428" s="215">
        <f t="shared" si="41"/>
        <v>86.73198145924529</v>
      </c>
      <c r="Y428" s="215">
        <f t="shared" si="41"/>
        <v>0</v>
      </c>
      <c r="Z428" s="215">
        <f t="shared" si="41"/>
        <v>68.249816777492441</v>
      </c>
      <c r="AA428" s="47"/>
      <c r="AB428" s="363">
        <f t="shared" si="42"/>
        <v>89.308099646411279</v>
      </c>
      <c r="AC428" s="363">
        <f t="shared" si="43"/>
        <v>14.615516798630619</v>
      </c>
    </row>
    <row r="429" spans="1:29" x14ac:dyDescent="0.2">
      <c r="A429" s="261">
        <v>2025</v>
      </c>
      <c r="B429" s="261">
        <v>5</v>
      </c>
      <c r="C429" s="262">
        <v>208.47875842628665</v>
      </c>
      <c r="D429" s="262">
        <v>1.2472710741059452</v>
      </c>
      <c r="E429" s="262">
        <v>46.489129539066155</v>
      </c>
      <c r="F429" s="262">
        <v>7.7724201956270402</v>
      </c>
      <c r="G429" s="262">
        <v>200.47279906929364</v>
      </c>
      <c r="H429" s="262">
        <v>7.083333333333286E-2</v>
      </c>
      <c r="I429" s="262">
        <v>0</v>
      </c>
      <c r="J429" s="262">
        <v>0</v>
      </c>
      <c r="K429" s="262">
        <v>0</v>
      </c>
      <c r="L429" s="262">
        <v>0</v>
      </c>
      <c r="M429" s="262">
        <v>0</v>
      </c>
      <c r="N429" s="262">
        <v>0</v>
      </c>
      <c r="O429" s="263">
        <f t="shared" si="44"/>
        <v>208.47875842628665</v>
      </c>
      <c r="P429" s="262">
        <f t="shared" si="45"/>
        <v>1.2472710741059452</v>
      </c>
      <c r="Q429" s="262">
        <f t="shared" si="46"/>
        <v>200.47279906929364</v>
      </c>
      <c r="R429" s="262">
        <f t="shared" si="47"/>
        <v>7.083333333333286E-2</v>
      </c>
      <c r="S429" s="262">
        <f t="shared" si="48"/>
        <v>0</v>
      </c>
      <c r="T429" s="262">
        <f t="shared" si="49"/>
        <v>0</v>
      </c>
      <c r="U429" s="262">
        <f t="shared" si="50"/>
        <v>0</v>
      </c>
      <c r="V429" s="262">
        <f t="shared" si="51"/>
        <v>0</v>
      </c>
      <c r="X429" s="215">
        <f t="shared" si="41"/>
        <v>95.212543994160029</v>
      </c>
      <c r="Y429" s="215">
        <f t="shared" si="41"/>
        <v>95.212543994160029</v>
      </c>
      <c r="Z429" s="215">
        <f t="shared" si="41"/>
        <v>70.971694852443221</v>
      </c>
      <c r="AA429" s="47"/>
      <c r="AB429" s="363">
        <f t="shared" si="42"/>
        <v>161.25634355949703</v>
      </c>
      <c r="AC429" s="363">
        <f t="shared" si="43"/>
        <v>0</v>
      </c>
    </row>
    <row r="430" spans="1:29" x14ac:dyDescent="0.2">
      <c r="A430" s="261">
        <v>2025</v>
      </c>
      <c r="B430" s="261">
        <v>6</v>
      </c>
      <c r="C430" s="262">
        <v>271.66325293295364</v>
      </c>
      <c r="D430" s="262">
        <v>0</v>
      </c>
      <c r="E430" s="262">
        <v>71.593093614998466</v>
      </c>
      <c r="F430" s="262">
        <v>17.284213968784648</v>
      </c>
      <c r="G430" s="262">
        <v>271.598974885757</v>
      </c>
      <c r="H430" s="262">
        <v>0</v>
      </c>
      <c r="I430" s="262">
        <v>0</v>
      </c>
      <c r="J430" s="262">
        <v>0</v>
      </c>
      <c r="K430" s="262">
        <v>0</v>
      </c>
      <c r="L430" s="262">
        <v>0</v>
      </c>
      <c r="M430" s="262">
        <v>0</v>
      </c>
      <c r="N430" s="262">
        <v>0</v>
      </c>
      <c r="O430" s="263">
        <f t="shared" si="44"/>
        <v>271.66325293295364</v>
      </c>
      <c r="P430" s="262">
        <f t="shared" si="45"/>
        <v>0</v>
      </c>
      <c r="Q430" s="262">
        <f t="shared" si="46"/>
        <v>271.598974885757</v>
      </c>
      <c r="R430" s="262">
        <f t="shared" si="47"/>
        <v>0</v>
      </c>
      <c r="S430" s="262">
        <f t="shared" si="48"/>
        <v>0</v>
      </c>
      <c r="T430" s="262">
        <f t="shared" si="49"/>
        <v>0</v>
      </c>
      <c r="U430" s="262">
        <f t="shared" si="50"/>
        <v>0</v>
      </c>
      <c r="V430" s="262">
        <f t="shared" si="51"/>
        <v>0</v>
      </c>
      <c r="X430" s="215">
        <f t="shared" si="41"/>
        <v>102.9517758613249</v>
      </c>
      <c r="Y430" s="215">
        <f t="shared" si="41"/>
        <v>102.9517758613249</v>
      </c>
      <c r="Z430" s="215">
        <f t="shared" si="41"/>
        <v>76.321977766801496</v>
      </c>
      <c r="AA430" s="47"/>
      <c r="AB430" s="363">
        <f t="shared" si="42"/>
        <v>240.07100567962016</v>
      </c>
      <c r="AC430" s="363">
        <f t="shared" si="43"/>
        <v>0</v>
      </c>
    </row>
    <row r="431" spans="1:29" x14ac:dyDescent="0.2">
      <c r="A431" s="261">
        <v>2025</v>
      </c>
      <c r="B431" s="261">
        <v>7</v>
      </c>
      <c r="C431" s="262">
        <v>322.31916585708109</v>
      </c>
      <c r="D431" s="262">
        <v>0</v>
      </c>
      <c r="E431" s="262">
        <v>97.090273425793072</v>
      </c>
      <c r="F431" s="262">
        <v>25.866358342079604</v>
      </c>
      <c r="G431" s="262">
        <v>322.61495102185171</v>
      </c>
      <c r="H431" s="262">
        <v>0</v>
      </c>
      <c r="I431" s="262">
        <v>0</v>
      </c>
      <c r="J431" s="262">
        <v>0</v>
      </c>
      <c r="K431" s="262">
        <v>0</v>
      </c>
      <c r="L431" s="262">
        <v>0</v>
      </c>
      <c r="M431" s="262">
        <v>0</v>
      </c>
      <c r="N431" s="262">
        <v>0</v>
      </c>
      <c r="O431" s="263">
        <f t="shared" si="44"/>
        <v>322.31916585708109</v>
      </c>
      <c r="P431" s="262">
        <f t="shared" si="45"/>
        <v>0</v>
      </c>
      <c r="Q431" s="262">
        <f t="shared" si="46"/>
        <v>322.61495102185171</v>
      </c>
      <c r="R431" s="262">
        <f t="shared" si="47"/>
        <v>0</v>
      </c>
      <c r="S431" s="262">
        <f t="shared" si="48"/>
        <v>0</v>
      </c>
      <c r="T431" s="262">
        <f t="shared" si="49"/>
        <v>0</v>
      </c>
      <c r="U431" s="262">
        <f t="shared" si="50"/>
        <v>0</v>
      </c>
      <c r="V431" s="262">
        <f t="shared" si="51"/>
        <v>0</v>
      </c>
      <c r="X431" s="215">
        <f t="shared" si="41"/>
        <v>106.36322690072799</v>
      </c>
      <c r="Y431" s="215">
        <f t="shared" si="41"/>
        <v>106.36322690072799</v>
      </c>
      <c r="Z431" s="215">
        <f t="shared" si="41"/>
        <v>76.094131212020258</v>
      </c>
      <c r="AA431" s="47"/>
      <c r="AB431" s="363">
        <f t="shared" si="42"/>
        <v>296.99120939501734</v>
      </c>
      <c r="AC431" s="363">
        <f t="shared" si="43"/>
        <v>0</v>
      </c>
    </row>
    <row r="432" spans="1:29" x14ac:dyDescent="0.2">
      <c r="A432" s="261">
        <v>2025</v>
      </c>
      <c r="B432" s="261">
        <v>8</v>
      </c>
      <c r="C432" s="262">
        <v>326.45437890907908</v>
      </c>
      <c r="D432" s="262">
        <v>0</v>
      </c>
      <c r="E432" s="262">
        <v>97.36319918730473</v>
      </c>
      <c r="F432" s="262">
        <v>25.703299868006503</v>
      </c>
      <c r="G432" s="262">
        <v>326.45362899219759</v>
      </c>
      <c r="H432" s="262">
        <v>0</v>
      </c>
      <c r="I432" s="262">
        <v>0</v>
      </c>
      <c r="J432" s="262">
        <v>0</v>
      </c>
      <c r="K432" s="262">
        <v>0</v>
      </c>
      <c r="L432" s="262">
        <v>0</v>
      </c>
      <c r="M432" s="262">
        <v>0</v>
      </c>
      <c r="N432" s="262">
        <v>0</v>
      </c>
      <c r="O432" s="263">
        <f t="shared" si="44"/>
        <v>326.45437890907908</v>
      </c>
      <c r="P432" s="262">
        <f t="shared" si="45"/>
        <v>0</v>
      </c>
      <c r="Q432" s="262">
        <f t="shared" si="46"/>
        <v>326.45362899219759</v>
      </c>
      <c r="R432" s="262">
        <f t="shared" si="47"/>
        <v>0</v>
      </c>
      <c r="S432" s="262">
        <f t="shared" si="48"/>
        <v>0</v>
      </c>
      <c r="T432" s="262">
        <f t="shared" si="49"/>
        <v>0</v>
      </c>
      <c r="U432" s="262">
        <f t="shared" si="50"/>
        <v>0</v>
      </c>
      <c r="V432" s="262">
        <f t="shared" si="51"/>
        <v>0</v>
      </c>
      <c r="X432" s="215">
        <f t="shared" si="41"/>
        <v>107.07067600126477</v>
      </c>
      <c r="Y432" s="215">
        <f t="shared" si="41"/>
        <v>107.07067600126477</v>
      </c>
      <c r="Z432" s="215">
        <f t="shared" si="41"/>
        <v>76.566420069783874</v>
      </c>
      <c r="AA432" s="47"/>
      <c r="AB432" s="363">
        <f t="shared" si="42"/>
        <v>324.38677238308009</v>
      </c>
      <c r="AC432" s="363">
        <f t="shared" si="43"/>
        <v>0</v>
      </c>
    </row>
    <row r="433" spans="1:29" x14ac:dyDescent="0.2">
      <c r="A433" s="261">
        <v>2025</v>
      </c>
      <c r="B433" s="261">
        <v>9</v>
      </c>
      <c r="C433" s="262">
        <v>277.87653293728147</v>
      </c>
      <c r="D433" s="262">
        <v>0</v>
      </c>
      <c r="E433" s="262">
        <v>68.911489243333818</v>
      </c>
      <c r="F433" s="262">
        <v>13.426902220955579</v>
      </c>
      <c r="G433" s="262">
        <v>277.82109322293587</v>
      </c>
      <c r="H433" s="262">
        <v>0</v>
      </c>
      <c r="I433" s="262">
        <v>0</v>
      </c>
      <c r="J433" s="262">
        <v>0</v>
      </c>
      <c r="K433" s="262">
        <v>0</v>
      </c>
      <c r="L433" s="262">
        <v>0</v>
      </c>
      <c r="M433" s="262">
        <v>0</v>
      </c>
      <c r="N433" s="262">
        <v>0</v>
      </c>
      <c r="O433" s="263">
        <f t="shared" si="44"/>
        <v>277.87653293728147</v>
      </c>
      <c r="P433" s="262">
        <f t="shared" si="45"/>
        <v>0</v>
      </c>
      <c r="Q433" s="262">
        <f t="shared" si="46"/>
        <v>277.82109322293587</v>
      </c>
      <c r="R433" s="262">
        <f t="shared" si="47"/>
        <v>0</v>
      </c>
      <c r="S433" s="262">
        <f t="shared" si="48"/>
        <v>0</v>
      </c>
      <c r="T433" s="262">
        <f t="shared" si="49"/>
        <v>0</v>
      </c>
      <c r="U433" s="262">
        <f t="shared" si="50"/>
        <v>0</v>
      </c>
      <c r="V433" s="262">
        <f t="shared" si="51"/>
        <v>0</v>
      </c>
      <c r="X433" s="215">
        <f t="shared" si="41"/>
        <v>102.58028159585459</v>
      </c>
      <c r="Y433" s="215">
        <f t="shared" si="41"/>
        <v>102.58028159585459</v>
      </c>
      <c r="Z433" s="215">
        <f t="shared" si="41"/>
        <v>78.058643789589482</v>
      </c>
      <c r="AA433" s="47"/>
      <c r="AB433" s="363">
        <f t="shared" si="42"/>
        <v>302.16545592318028</v>
      </c>
      <c r="AC433" s="363">
        <f t="shared" si="43"/>
        <v>0</v>
      </c>
    </row>
    <row r="434" spans="1:29" x14ac:dyDescent="0.2">
      <c r="A434" s="261">
        <v>2025</v>
      </c>
      <c r="B434" s="261">
        <v>10</v>
      </c>
      <c r="C434" s="262">
        <v>198.89039579254836</v>
      </c>
      <c r="D434" s="262">
        <v>3.8110897796785466</v>
      </c>
      <c r="E434" s="262">
        <v>35.248436141347526</v>
      </c>
      <c r="F434" s="262">
        <v>3.5403752445620653</v>
      </c>
      <c r="G434" s="262">
        <v>191.35200507469264</v>
      </c>
      <c r="H434" s="262">
        <v>1.5356602334740597</v>
      </c>
      <c r="I434" s="262">
        <v>0</v>
      </c>
      <c r="J434" s="262">
        <v>0</v>
      </c>
      <c r="K434" s="262">
        <v>0</v>
      </c>
      <c r="L434" s="262">
        <v>0</v>
      </c>
      <c r="M434" s="262">
        <v>0</v>
      </c>
      <c r="N434" s="262">
        <v>0</v>
      </c>
      <c r="O434" s="263">
        <f t="shared" si="44"/>
        <v>198.89039579254836</v>
      </c>
      <c r="P434" s="262">
        <f t="shared" si="45"/>
        <v>3.8110897796785466</v>
      </c>
      <c r="Q434" s="262">
        <f t="shared" si="46"/>
        <v>191.35200507469264</v>
      </c>
      <c r="R434" s="262">
        <f t="shared" si="47"/>
        <v>1.5356602334740597</v>
      </c>
      <c r="S434" s="262">
        <f t="shared" si="48"/>
        <v>0</v>
      </c>
      <c r="T434" s="262">
        <f t="shared" si="49"/>
        <v>0</v>
      </c>
      <c r="U434" s="262">
        <f t="shared" si="50"/>
        <v>0</v>
      </c>
      <c r="V434" s="262">
        <f t="shared" si="51"/>
        <v>0</v>
      </c>
      <c r="X434" s="215">
        <f t="shared" si="41"/>
        <v>93.243166213875639</v>
      </c>
      <c r="Y434" s="215">
        <f t="shared" si="41"/>
        <v>0</v>
      </c>
      <c r="Z434" s="215">
        <f t="shared" si="41"/>
        <v>74.186398401563594</v>
      </c>
      <c r="AA434" s="47"/>
      <c r="AB434" s="363">
        <f t="shared" si="42"/>
        <v>238.38346436491491</v>
      </c>
      <c r="AC434" s="363">
        <f t="shared" si="43"/>
        <v>0</v>
      </c>
    </row>
    <row r="435" spans="1:29" x14ac:dyDescent="0.2">
      <c r="A435" s="261">
        <v>2025</v>
      </c>
      <c r="B435" s="261">
        <v>11</v>
      </c>
      <c r="C435" s="262">
        <v>78.117279066674627</v>
      </c>
      <c r="D435" s="262">
        <v>26.436963465927999</v>
      </c>
      <c r="E435" s="262">
        <v>4.6653896648713644</v>
      </c>
      <c r="F435" s="262">
        <v>5.9321390913392266E-2</v>
      </c>
      <c r="G435" s="262">
        <v>56.079454442607151</v>
      </c>
      <c r="H435" s="262">
        <v>13.072887141096567</v>
      </c>
      <c r="I435" s="262">
        <v>0</v>
      </c>
      <c r="J435" s="262">
        <v>0</v>
      </c>
      <c r="K435" s="262">
        <v>0</v>
      </c>
      <c r="L435" s="262">
        <v>0</v>
      </c>
      <c r="M435" s="262">
        <v>0</v>
      </c>
      <c r="N435" s="262">
        <v>0</v>
      </c>
      <c r="O435" s="263">
        <f t="shared" si="44"/>
        <v>78.117279066674627</v>
      </c>
      <c r="P435" s="262">
        <f t="shared" si="45"/>
        <v>26.436963465927999</v>
      </c>
      <c r="Q435" s="262">
        <f t="shared" si="46"/>
        <v>56.079454442607151</v>
      </c>
      <c r="R435" s="262">
        <f t="shared" si="47"/>
        <v>13.072887141096567</v>
      </c>
      <c r="S435" s="262">
        <f t="shared" si="48"/>
        <v>0</v>
      </c>
      <c r="T435" s="262">
        <f t="shared" si="49"/>
        <v>0</v>
      </c>
      <c r="U435" s="262">
        <f t="shared" si="50"/>
        <v>0</v>
      </c>
      <c r="V435" s="262">
        <f t="shared" si="51"/>
        <v>0</v>
      </c>
      <c r="X435" s="215">
        <f t="shared" si="41"/>
        <v>82.99801773548171</v>
      </c>
      <c r="Y435" s="215">
        <f t="shared" si="41"/>
        <v>0</v>
      </c>
      <c r="Z435" s="215">
        <f t="shared" si="41"/>
        <v>73.191876206132974</v>
      </c>
      <c r="AA435" s="47"/>
      <c r="AB435" s="363">
        <f t="shared" si="42"/>
        <v>138.50383742961151</v>
      </c>
      <c r="AC435" s="363">
        <f t="shared" si="43"/>
        <v>0</v>
      </c>
    </row>
    <row r="436" spans="1:29" x14ac:dyDescent="0.2">
      <c r="A436" s="261">
        <v>2025</v>
      </c>
      <c r="B436" s="261">
        <v>12</v>
      </c>
      <c r="C436" s="262">
        <v>42.633806123140985</v>
      </c>
      <c r="D436" s="262">
        <v>81.614210043345437</v>
      </c>
      <c r="E436" s="262">
        <v>1.0431164092190786</v>
      </c>
      <c r="F436" s="262">
        <v>5.7264258648294473E-4</v>
      </c>
      <c r="G436" s="262">
        <v>24.890042540816147</v>
      </c>
      <c r="H436" s="262">
        <v>64.984895742185898</v>
      </c>
      <c r="I436" s="262">
        <v>0.17544300865084281</v>
      </c>
      <c r="J436" s="262">
        <v>64.984895742185898</v>
      </c>
      <c r="K436" s="262">
        <v>0</v>
      </c>
      <c r="L436" s="262">
        <v>0</v>
      </c>
      <c r="M436" s="262">
        <v>0</v>
      </c>
      <c r="N436" s="262">
        <v>64.984895742185898</v>
      </c>
      <c r="O436" s="263">
        <f t="shared" si="44"/>
        <v>42.633806123140985</v>
      </c>
      <c r="P436" s="262">
        <f t="shared" si="45"/>
        <v>81.614210043345437</v>
      </c>
      <c r="Q436" s="262">
        <f t="shared" si="46"/>
        <v>24.890042540816147</v>
      </c>
      <c r="R436" s="262">
        <f t="shared" si="47"/>
        <v>64.984895742185898</v>
      </c>
      <c r="S436" s="262">
        <f t="shared" si="48"/>
        <v>0.17544300865084281</v>
      </c>
      <c r="T436" s="262">
        <f t="shared" si="49"/>
        <v>64.984895742185898</v>
      </c>
      <c r="U436" s="262">
        <f t="shared" si="50"/>
        <v>0</v>
      </c>
      <c r="V436" s="262">
        <f t="shared" si="51"/>
        <v>0</v>
      </c>
      <c r="X436" s="215">
        <f t="shared" si="41"/>
        <v>79.416340456271286</v>
      </c>
      <c r="Y436" s="215">
        <f t="shared" si="41"/>
        <v>0</v>
      </c>
      <c r="Z436" s="215">
        <f t="shared" si="41"/>
        <v>75.547769292987212</v>
      </c>
      <c r="AA436" s="47"/>
      <c r="AB436" s="363">
        <f t="shared" si="42"/>
        <v>60.375542594907806</v>
      </c>
      <c r="AC436" s="363">
        <f t="shared" si="43"/>
        <v>32.492447871092949</v>
      </c>
    </row>
    <row r="437" spans="1:29" x14ac:dyDescent="0.2">
      <c r="A437" s="261">
        <v>2026</v>
      </c>
      <c r="B437" s="261">
        <v>1</v>
      </c>
      <c r="C437" s="262">
        <v>26.112829868525239</v>
      </c>
      <c r="D437" s="262">
        <v>127.15014736663784</v>
      </c>
      <c r="E437" s="262">
        <v>0.22575876283253166</v>
      </c>
      <c r="F437" s="262">
        <v>0</v>
      </c>
      <c r="G437" s="262">
        <v>8.0669450065628467</v>
      </c>
      <c r="H437" s="262">
        <v>107.22973635615668</v>
      </c>
      <c r="I437" s="262">
        <v>0.47586523824689808</v>
      </c>
      <c r="J437" s="262">
        <v>107.22973635615668</v>
      </c>
      <c r="K437" s="262">
        <v>0</v>
      </c>
      <c r="L437" s="262">
        <v>0</v>
      </c>
      <c r="M437" s="262">
        <v>107.22973635615668</v>
      </c>
      <c r="N437" s="262">
        <v>0</v>
      </c>
      <c r="O437" s="263">
        <f t="shared" si="44"/>
        <v>26.112829868525239</v>
      </c>
      <c r="P437" s="262">
        <f t="shared" si="45"/>
        <v>127.15014736663784</v>
      </c>
      <c r="Q437" s="262">
        <f t="shared" si="46"/>
        <v>8.0669450065628467</v>
      </c>
      <c r="R437" s="262">
        <f t="shared" si="47"/>
        <v>107.22973635615668</v>
      </c>
      <c r="S437" s="262">
        <f t="shared" si="48"/>
        <v>0.47586523824689808</v>
      </c>
      <c r="T437" s="262">
        <f t="shared" si="49"/>
        <v>107.22973635615668</v>
      </c>
      <c r="U437" s="262">
        <f t="shared" si="50"/>
        <v>0</v>
      </c>
      <c r="V437" s="262">
        <f t="shared" si="51"/>
        <v>0</v>
      </c>
      <c r="X437" s="215">
        <f t="shared" si="41"/>
        <v>78.238827384001453</v>
      </c>
      <c r="Y437" s="215">
        <f t="shared" si="41"/>
        <v>0</v>
      </c>
      <c r="Z437" s="215">
        <f t="shared" si="41"/>
        <v>72.435525234027452</v>
      </c>
      <c r="AA437" s="47"/>
      <c r="AB437" s="363">
        <f t="shared" si="42"/>
        <v>34.373317995833112</v>
      </c>
      <c r="AC437" s="363">
        <f t="shared" si="43"/>
        <v>86.107316049171288</v>
      </c>
    </row>
    <row r="438" spans="1:29" x14ac:dyDescent="0.2">
      <c r="A438" s="261">
        <v>2026</v>
      </c>
      <c r="B438" s="261">
        <v>2</v>
      </c>
      <c r="C438" s="262">
        <v>35.042184420393127</v>
      </c>
      <c r="D438" s="262">
        <v>78.467690138551589</v>
      </c>
      <c r="E438" s="262">
        <v>1.3362773718162912</v>
      </c>
      <c r="F438" s="262">
        <v>8.9159951076670885E-4</v>
      </c>
      <c r="G438" s="262">
        <v>13.877029232198439</v>
      </c>
      <c r="H438" s="262">
        <v>58.93328680476386</v>
      </c>
      <c r="I438" s="262">
        <v>0</v>
      </c>
      <c r="J438" s="262">
        <v>58.93328680476386</v>
      </c>
      <c r="K438" s="262">
        <v>0</v>
      </c>
      <c r="L438" s="262">
        <v>58.93328680476386</v>
      </c>
      <c r="M438" s="262">
        <v>0</v>
      </c>
      <c r="N438" s="262">
        <v>0</v>
      </c>
      <c r="O438" s="263">
        <f t="shared" si="44"/>
        <v>35.042184420393127</v>
      </c>
      <c r="P438" s="262">
        <f t="shared" si="45"/>
        <v>78.467690138551589</v>
      </c>
      <c r="Q438" s="262">
        <f t="shared" si="46"/>
        <v>13.877029232198439</v>
      </c>
      <c r="R438" s="262">
        <f t="shared" si="47"/>
        <v>58.93328680476386</v>
      </c>
      <c r="S438" s="262">
        <f t="shared" si="48"/>
        <v>0</v>
      </c>
      <c r="T438" s="262">
        <f t="shared" si="49"/>
        <v>58.93328680476386</v>
      </c>
      <c r="U438" s="262">
        <f t="shared" si="50"/>
        <v>0</v>
      </c>
      <c r="V438" s="262">
        <f t="shared" si="51"/>
        <v>58.93328680476386</v>
      </c>
      <c r="X438" s="215">
        <f t="shared" si="41"/>
        <v>79.7255217963815</v>
      </c>
      <c r="Y438" s="215">
        <f t="shared" si="41"/>
        <v>0</v>
      </c>
      <c r="Z438" s="215">
        <f t="shared" si="41"/>
        <v>72.646032416735594</v>
      </c>
      <c r="AA438" s="47"/>
      <c r="AB438" s="363">
        <f t="shared" si="42"/>
        <v>30.577507144459183</v>
      </c>
      <c r="AC438" s="363">
        <f t="shared" si="43"/>
        <v>83.081511580460273</v>
      </c>
    </row>
    <row r="439" spans="1:29" x14ac:dyDescent="0.2">
      <c r="A439" s="261">
        <v>2026</v>
      </c>
      <c r="B439" s="261">
        <v>3</v>
      </c>
      <c r="C439" s="262">
        <v>64.582270600115152</v>
      </c>
      <c r="D439" s="262">
        <v>46.311218909337121</v>
      </c>
      <c r="E439" s="262">
        <v>4.9900308525942307</v>
      </c>
      <c r="F439" s="262">
        <v>0.1295244328021905</v>
      </c>
      <c r="G439" s="262">
        <v>37.449443375165124</v>
      </c>
      <c r="H439" s="262">
        <v>29.231033597261238</v>
      </c>
      <c r="I439" s="262">
        <v>0</v>
      </c>
      <c r="J439" s="262">
        <v>29.231033597261238</v>
      </c>
      <c r="K439" s="262">
        <v>29.231033597261238</v>
      </c>
      <c r="L439" s="262">
        <v>0</v>
      </c>
      <c r="M439" s="262">
        <v>0</v>
      </c>
      <c r="N439" s="262">
        <v>0</v>
      </c>
      <c r="O439" s="263">
        <f t="shared" si="44"/>
        <v>64.582270600115152</v>
      </c>
      <c r="P439" s="262">
        <f t="shared" si="45"/>
        <v>46.311218909337121</v>
      </c>
      <c r="Q439" s="262">
        <f t="shared" si="46"/>
        <v>37.449443375165124</v>
      </c>
      <c r="R439" s="262">
        <f t="shared" si="47"/>
        <v>29.231033597261238</v>
      </c>
      <c r="S439" s="262">
        <f t="shared" si="48"/>
        <v>0</v>
      </c>
      <c r="T439" s="262">
        <f t="shared" si="49"/>
        <v>29.231033597261238</v>
      </c>
      <c r="U439" s="262">
        <f t="shared" si="50"/>
        <v>29.231033597261238</v>
      </c>
      <c r="V439" s="262">
        <f t="shared" si="51"/>
        <v>0</v>
      </c>
      <c r="X439" s="215">
        <f t="shared" si="41"/>
        <v>82.251795732041217</v>
      </c>
      <c r="Y439" s="215">
        <f t="shared" si="41"/>
        <v>0</v>
      </c>
      <c r="Z439" s="215">
        <f t="shared" si="41"/>
        <v>69.66506285873227</v>
      </c>
      <c r="AA439" s="47"/>
      <c r="AB439" s="363">
        <f t="shared" si="42"/>
        <v>49.812227510254139</v>
      </c>
      <c r="AC439" s="363">
        <f t="shared" si="43"/>
        <v>44.082160201012549</v>
      </c>
    </row>
    <row r="440" spans="1:29" x14ac:dyDescent="0.2">
      <c r="A440" s="261">
        <v>2026</v>
      </c>
      <c r="B440" s="261">
        <v>4</v>
      </c>
      <c r="C440" s="262">
        <v>114.03392869270741</v>
      </c>
      <c r="D440" s="262">
        <v>10.944087118763242</v>
      </c>
      <c r="E440" s="262">
        <v>15.538844811975641</v>
      </c>
      <c r="F440" s="262">
        <v>1.0946150881283558</v>
      </c>
      <c r="G440" s="262">
        <v>91.243885812568394</v>
      </c>
      <c r="H440" s="262">
        <v>2.6817842712955349</v>
      </c>
      <c r="I440" s="262">
        <v>0</v>
      </c>
      <c r="J440" s="262">
        <v>0</v>
      </c>
      <c r="K440" s="262">
        <v>0</v>
      </c>
      <c r="L440" s="262">
        <v>0</v>
      </c>
      <c r="M440" s="262">
        <v>0</v>
      </c>
      <c r="N440" s="262">
        <v>0</v>
      </c>
      <c r="O440" s="263">
        <f t="shared" si="44"/>
        <v>114.03392869270741</v>
      </c>
      <c r="P440" s="262">
        <f t="shared" si="45"/>
        <v>10.944087118763242</v>
      </c>
      <c r="Q440" s="262">
        <f t="shared" si="46"/>
        <v>91.243885812568394</v>
      </c>
      <c r="R440" s="262">
        <f t="shared" si="47"/>
        <v>2.6817842712955349</v>
      </c>
      <c r="S440" s="262">
        <f t="shared" si="48"/>
        <v>0</v>
      </c>
      <c r="T440" s="262">
        <f t="shared" si="49"/>
        <v>0</v>
      </c>
      <c r="U440" s="262">
        <f t="shared" si="50"/>
        <v>0</v>
      </c>
      <c r="V440" s="262">
        <f t="shared" si="51"/>
        <v>0</v>
      </c>
      <c r="X440" s="215">
        <f t="shared" ref="X440:Z503" si="52">+X428</f>
        <v>86.73198145924529</v>
      </c>
      <c r="Y440" s="215">
        <f t="shared" si="52"/>
        <v>0</v>
      </c>
      <c r="Z440" s="215">
        <f t="shared" si="52"/>
        <v>68.249816777492441</v>
      </c>
      <c r="AA440" s="47"/>
      <c r="AB440" s="363">
        <f t="shared" si="42"/>
        <v>89.308099646411279</v>
      </c>
      <c r="AC440" s="363">
        <f t="shared" si="43"/>
        <v>14.615516798630619</v>
      </c>
    </row>
    <row r="441" spans="1:29" x14ac:dyDescent="0.2">
      <c r="A441" s="261">
        <v>2026</v>
      </c>
      <c r="B441" s="261">
        <v>5</v>
      </c>
      <c r="C441" s="262">
        <v>208.47875842628665</v>
      </c>
      <c r="D441" s="262">
        <v>1.2472710741059452</v>
      </c>
      <c r="E441" s="262">
        <v>46.489129539066155</v>
      </c>
      <c r="F441" s="262">
        <v>7.7724201956270402</v>
      </c>
      <c r="G441" s="262">
        <v>200.47279906929364</v>
      </c>
      <c r="H441" s="262">
        <v>7.083333333333286E-2</v>
      </c>
      <c r="I441" s="262">
        <v>0</v>
      </c>
      <c r="J441" s="262">
        <v>0</v>
      </c>
      <c r="K441" s="262">
        <v>0</v>
      </c>
      <c r="L441" s="262">
        <v>0</v>
      </c>
      <c r="M441" s="262">
        <v>0</v>
      </c>
      <c r="N441" s="262">
        <v>0</v>
      </c>
      <c r="O441" s="263">
        <f t="shared" si="44"/>
        <v>208.47875842628665</v>
      </c>
      <c r="P441" s="262">
        <f t="shared" si="45"/>
        <v>1.2472710741059452</v>
      </c>
      <c r="Q441" s="262">
        <f t="shared" si="46"/>
        <v>200.47279906929364</v>
      </c>
      <c r="R441" s="262">
        <f t="shared" si="47"/>
        <v>7.083333333333286E-2</v>
      </c>
      <c r="S441" s="262">
        <f t="shared" si="48"/>
        <v>0</v>
      </c>
      <c r="T441" s="262">
        <f t="shared" si="49"/>
        <v>0</v>
      </c>
      <c r="U441" s="262">
        <f t="shared" si="50"/>
        <v>0</v>
      </c>
      <c r="V441" s="262">
        <f t="shared" si="51"/>
        <v>0</v>
      </c>
      <c r="X441" s="215">
        <f t="shared" si="52"/>
        <v>95.212543994160029</v>
      </c>
      <c r="Y441" s="215">
        <f t="shared" si="52"/>
        <v>95.212543994160029</v>
      </c>
      <c r="Z441" s="215">
        <f t="shared" si="52"/>
        <v>70.971694852443221</v>
      </c>
      <c r="AA441" s="47"/>
      <c r="AB441" s="363">
        <f t="shared" si="42"/>
        <v>161.25634355949703</v>
      </c>
      <c r="AC441" s="363">
        <f t="shared" si="43"/>
        <v>0</v>
      </c>
    </row>
    <row r="442" spans="1:29" x14ac:dyDescent="0.2">
      <c r="A442" s="261">
        <v>2026</v>
      </c>
      <c r="B442" s="261">
        <v>6</v>
      </c>
      <c r="C442" s="262">
        <v>271.66325293295364</v>
      </c>
      <c r="D442" s="262">
        <v>0</v>
      </c>
      <c r="E442" s="262">
        <v>71.593093614998466</v>
      </c>
      <c r="F442" s="262">
        <v>17.284213968784648</v>
      </c>
      <c r="G442" s="262">
        <v>271.598974885757</v>
      </c>
      <c r="H442" s="262">
        <v>0</v>
      </c>
      <c r="I442" s="262">
        <v>0</v>
      </c>
      <c r="J442" s="262">
        <v>0</v>
      </c>
      <c r="K442" s="262">
        <v>0</v>
      </c>
      <c r="L442" s="262">
        <v>0</v>
      </c>
      <c r="M442" s="262">
        <v>0</v>
      </c>
      <c r="N442" s="262">
        <v>0</v>
      </c>
      <c r="O442" s="263">
        <f t="shared" si="44"/>
        <v>271.66325293295364</v>
      </c>
      <c r="P442" s="262">
        <f t="shared" si="45"/>
        <v>0</v>
      </c>
      <c r="Q442" s="262">
        <f t="shared" si="46"/>
        <v>271.598974885757</v>
      </c>
      <c r="R442" s="262">
        <f t="shared" si="47"/>
        <v>0</v>
      </c>
      <c r="S442" s="262">
        <f t="shared" si="48"/>
        <v>0</v>
      </c>
      <c r="T442" s="262">
        <f t="shared" si="49"/>
        <v>0</v>
      </c>
      <c r="U442" s="262">
        <f t="shared" si="50"/>
        <v>0</v>
      </c>
      <c r="V442" s="262">
        <f t="shared" si="51"/>
        <v>0</v>
      </c>
      <c r="X442" s="215">
        <f t="shared" si="52"/>
        <v>102.9517758613249</v>
      </c>
      <c r="Y442" s="215">
        <f t="shared" si="52"/>
        <v>102.9517758613249</v>
      </c>
      <c r="Z442" s="215">
        <f t="shared" si="52"/>
        <v>76.321977766801496</v>
      </c>
      <c r="AA442" s="47"/>
      <c r="AB442" s="363">
        <f t="shared" si="42"/>
        <v>240.07100567962016</v>
      </c>
      <c r="AC442" s="363">
        <f t="shared" si="43"/>
        <v>0</v>
      </c>
    </row>
    <row r="443" spans="1:29" x14ac:dyDescent="0.2">
      <c r="A443" s="261">
        <v>2026</v>
      </c>
      <c r="B443" s="261">
        <v>7</v>
      </c>
      <c r="C443" s="262">
        <v>322.31916585708109</v>
      </c>
      <c r="D443" s="262">
        <v>0</v>
      </c>
      <c r="E443" s="262">
        <v>97.090273425793072</v>
      </c>
      <c r="F443" s="262">
        <v>25.866358342079604</v>
      </c>
      <c r="G443" s="262">
        <v>322.61495102185171</v>
      </c>
      <c r="H443" s="262">
        <v>0</v>
      </c>
      <c r="I443" s="262">
        <v>0</v>
      </c>
      <c r="J443" s="262">
        <v>0</v>
      </c>
      <c r="K443" s="262">
        <v>0</v>
      </c>
      <c r="L443" s="262">
        <v>0</v>
      </c>
      <c r="M443" s="262">
        <v>0</v>
      </c>
      <c r="N443" s="262">
        <v>0</v>
      </c>
      <c r="O443" s="263">
        <f t="shared" si="44"/>
        <v>322.31916585708109</v>
      </c>
      <c r="P443" s="262">
        <f t="shared" si="45"/>
        <v>0</v>
      </c>
      <c r="Q443" s="262">
        <f t="shared" si="46"/>
        <v>322.61495102185171</v>
      </c>
      <c r="R443" s="262">
        <f t="shared" si="47"/>
        <v>0</v>
      </c>
      <c r="S443" s="262">
        <f t="shared" si="48"/>
        <v>0</v>
      </c>
      <c r="T443" s="262">
        <f t="shared" si="49"/>
        <v>0</v>
      </c>
      <c r="U443" s="262">
        <f t="shared" si="50"/>
        <v>0</v>
      </c>
      <c r="V443" s="262">
        <f t="shared" si="51"/>
        <v>0</v>
      </c>
      <c r="X443" s="215">
        <f t="shared" si="52"/>
        <v>106.36322690072799</v>
      </c>
      <c r="Y443" s="215">
        <f t="shared" si="52"/>
        <v>106.36322690072799</v>
      </c>
      <c r="Z443" s="215">
        <f t="shared" si="52"/>
        <v>76.094131212020258</v>
      </c>
      <c r="AA443" s="47"/>
      <c r="AB443" s="363">
        <f t="shared" si="42"/>
        <v>296.99120939501734</v>
      </c>
      <c r="AC443" s="363">
        <f t="shared" si="43"/>
        <v>0</v>
      </c>
    </row>
    <row r="444" spans="1:29" x14ac:dyDescent="0.2">
      <c r="A444" s="261">
        <v>2026</v>
      </c>
      <c r="B444" s="261">
        <v>8</v>
      </c>
      <c r="C444" s="262">
        <v>326.45437890907908</v>
      </c>
      <c r="D444" s="262">
        <v>0</v>
      </c>
      <c r="E444" s="262">
        <v>97.36319918730473</v>
      </c>
      <c r="F444" s="262">
        <v>25.703299868006503</v>
      </c>
      <c r="G444" s="262">
        <v>326.45362899219759</v>
      </c>
      <c r="H444" s="262">
        <v>0</v>
      </c>
      <c r="I444" s="262">
        <v>0</v>
      </c>
      <c r="J444" s="262">
        <v>0</v>
      </c>
      <c r="K444" s="262">
        <v>0</v>
      </c>
      <c r="L444" s="262">
        <v>0</v>
      </c>
      <c r="M444" s="262">
        <v>0</v>
      </c>
      <c r="N444" s="262">
        <v>0</v>
      </c>
      <c r="O444" s="263">
        <f t="shared" si="44"/>
        <v>326.45437890907908</v>
      </c>
      <c r="P444" s="262">
        <f t="shared" si="45"/>
        <v>0</v>
      </c>
      <c r="Q444" s="262">
        <f t="shared" si="46"/>
        <v>326.45362899219759</v>
      </c>
      <c r="R444" s="262">
        <f t="shared" si="47"/>
        <v>0</v>
      </c>
      <c r="S444" s="262">
        <f t="shared" si="48"/>
        <v>0</v>
      </c>
      <c r="T444" s="262">
        <f t="shared" si="49"/>
        <v>0</v>
      </c>
      <c r="U444" s="262">
        <f t="shared" si="50"/>
        <v>0</v>
      </c>
      <c r="V444" s="262">
        <f t="shared" si="51"/>
        <v>0</v>
      </c>
      <c r="X444" s="215">
        <f t="shared" si="52"/>
        <v>107.07067600126477</v>
      </c>
      <c r="Y444" s="215">
        <f t="shared" si="52"/>
        <v>107.07067600126477</v>
      </c>
      <c r="Z444" s="215">
        <f t="shared" si="52"/>
        <v>76.566420069783874</v>
      </c>
      <c r="AA444" s="47"/>
      <c r="AB444" s="363">
        <f t="shared" si="42"/>
        <v>324.38677238308009</v>
      </c>
      <c r="AC444" s="363">
        <f t="shared" si="43"/>
        <v>0</v>
      </c>
    </row>
    <row r="445" spans="1:29" x14ac:dyDescent="0.2">
      <c r="A445" s="261">
        <v>2026</v>
      </c>
      <c r="B445" s="261">
        <v>9</v>
      </c>
      <c r="C445" s="262">
        <v>277.87653293728147</v>
      </c>
      <c r="D445" s="262">
        <v>0</v>
      </c>
      <c r="E445" s="262">
        <v>68.911489243333818</v>
      </c>
      <c r="F445" s="262">
        <v>13.426902220955579</v>
      </c>
      <c r="G445" s="262">
        <v>277.82109322293587</v>
      </c>
      <c r="H445" s="262">
        <v>0</v>
      </c>
      <c r="I445" s="262">
        <v>0</v>
      </c>
      <c r="J445" s="262">
        <v>0</v>
      </c>
      <c r="K445" s="262">
        <v>0</v>
      </c>
      <c r="L445" s="262">
        <v>0</v>
      </c>
      <c r="M445" s="262">
        <v>0</v>
      </c>
      <c r="N445" s="262">
        <v>0</v>
      </c>
      <c r="O445" s="263">
        <f t="shared" si="44"/>
        <v>277.87653293728147</v>
      </c>
      <c r="P445" s="262">
        <f t="shared" si="45"/>
        <v>0</v>
      </c>
      <c r="Q445" s="262">
        <f t="shared" si="46"/>
        <v>277.82109322293587</v>
      </c>
      <c r="R445" s="262">
        <f t="shared" si="47"/>
        <v>0</v>
      </c>
      <c r="S445" s="262">
        <f t="shared" si="48"/>
        <v>0</v>
      </c>
      <c r="T445" s="262">
        <f t="shared" si="49"/>
        <v>0</v>
      </c>
      <c r="U445" s="262">
        <f t="shared" si="50"/>
        <v>0</v>
      </c>
      <c r="V445" s="262">
        <f t="shared" si="51"/>
        <v>0</v>
      </c>
      <c r="X445" s="215">
        <f t="shared" si="52"/>
        <v>102.58028159585459</v>
      </c>
      <c r="Y445" s="215">
        <f t="shared" si="52"/>
        <v>102.58028159585459</v>
      </c>
      <c r="Z445" s="215">
        <f t="shared" si="52"/>
        <v>78.058643789589482</v>
      </c>
      <c r="AA445" s="47"/>
      <c r="AB445" s="363">
        <f t="shared" si="42"/>
        <v>302.16545592318028</v>
      </c>
      <c r="AC445" s="363">
        <f t="shared" si="43"/>
        <v>0</v>
      </c>
    </row>
    <row r="446" spans="1:29" x14ac:dyDescent="0.2">
      <c r="A446" s="261">
        <v>2026</v>
      </c>
      <c r="B446" s="261">
        <v>10</v>
      </c>
      <c r="C446" s="262">
        <v>198.89039579254836</v>
      </c>
      <c r="D446" s="262">
        <v>3.8110897796785466</v>
      </c>
      <c r="E446" s="262">
        <v>35.248436141347526</v>
      </c>
      <c r="F446" s="262">
        <v>3.5403752445620653</v>
      </c>
      <c r="G446" s="262">
        <v>191.35200507469264</v>
      </c>
      <c r="H446" s="262">
        <v>1.5356602334740597</v>
      </c>
      <c r="I446" s="262">
        <v>0</v>
      </c>
      <c r="J446" s="262">
        <v>0</v>
      </c>
      <c r="K446" s="262">
        <v>0</v>
      </c>
      <c r="L446" s="262">
        <v>0</v>
      </c>
      <c r="M446" s="262">
        <v>0</v>
      </c>
      <c r="N446" s="262">
        <v>0</v>
      </c>
      <c r="O446" s="263">
        <f t="shared" si="44"/>
        <v>198.89039579254836</v>
      </c>
      <c r="P446" s="262">
        <f t="shared" si="45"/>
        <v>3.8110897796785466</v>
      </c>
      <c r="Q446" s="262">
        <f t="shared" si="46"/>
        <v>191.35200507469264</v>
      </c>
      <c r="R446" s="262">
        <f t="shared" si="47"/>
        <v>1.5356602334740597</v>
      </c>
      <c r="S446" s="262">
        <f t="shared" si="48"/>
        <v>0</v>
      </c>
      <c r="T446" s="262">
        <f t="shared" si="49"/>
        <v>0</v>
      </c>
      <c r="U446" s="262">
        <f t="shared" si="50"/>
        <v>0</v>
      </c>
      <c r="V446" s="262">
        <f t="shared" si="51"/>
        <v>0</v>
      </c>
      <c r="X446" s="215">
        <f t="shared" si="52"/>
        <v>93.243166213875639</v>
      </c>
      <c r="Y446" s="215">
        <f t="shared" si="52"/>
        <v>0</v>
      </c>
      <c r="Z446" s="215">
        <f t="shared" si="52"/>
        <v>74.186398401563594</v>
      </c>
      <c r="AA446" s="47"/>
      <c r="AB446" s="363">
        <f t="shared" si="42"/>
        <v>238.38346436491491</v>
      </c>
      <c r="AC446" s="363">
        <f t="shared" si="43"/>
        <v>0</v>
      </c>
    </row>
    <row r="447" spans="1:29" x14ac:dyDescent="0.2">
      <c r="A447" s="261">
        <v>2026</v>
      </c>
      <c r="B447" s="261">
        <v>11</v>
      </c>
      <c r="C447" s="262">
        <v>78.117279066674627</v>
      </c>
      <c r="D447" s="262">
        <v>26.436963465927999</v>
      </c>
      <c r="E447" s="262">
        <v>4.6653896648713644</v>
      </c>
      <c r="F447" s="262">
        <v>5.9321390913392266E-2</v>
      </c>
      <c r="G447" s="262">
        <v>56.079454442607151</v>
      </c>
      <c r="H447" s="262">
        <v>13.072887141096567</v>
      </c>
      <c r="I447" s="262">
        <v>0</v>
      </c>
      <c r="J447" s="262">
        <v>0</v>
      </c>
      <c r="K447" s="262">
        <v>0</v>
      </c>
      <c r="L447" s="262">
        <v>0</v>
      </c>
      <c r="M447" s="262">
        <v>0</v>
      </c>
      <c r="N447" s="262">
        <v>0</v>
      </c>
      <c r="O447" s="263">
        <f t="shared" si="44"/>
        <v>78.117279066674627</v>
      </c>
      <c r="P447" s="262">
        <f t="shared" si="45"/>
        <v>26.436963465927999</v>
      </c>
      <c r="Q447" s="262">
        <f t="shared" si="46"/>
        <v>56.079454442607151</v>
      </c>
      <c r="R447" s="262">
        <f t="shared" si="47"/>
        <v>13.072887141096567</v>
      </c>
      <c r="S447" s="262">
        <f t="shared" si="48"/>
        <v>0</v>
      </c>
      <c r="T447" s="262">
        <f t="shared" si="49"/>
        <v>0</v>
      </c>
      <c r="U447" s="262">
        <f t="shared" si="50"/>
        <v>0</v>
      </c>
      <c r="V447" s="262">
        <f t="shared" si="51"/>
        <v>0</v>
      </c>
      <c r="X447" s="215">
        <f t="shared" si="52"/>
        <v>82.99801773548171</v>
      </c>
      <c r="Y447" s="215">
        <f t="shared" si="52"/>
        <v>0</v>
      </c>
      <c r="Z447" s="215">
        <f t="shared" si="52"/>
        <v>73.191876206132974</v>
      </c>
      <c r="AA447" s="47"/>
      <c r="AB447" s="363">
        <f t="shared" si="42"/>
        <v>138.50383742961151</v>
      </c>
      <c r="AC447" s="363">
        <f t="shared" si="43"/>
        <v>0</v>
      </c>
    </row>
    <row r="448" spans="1:29" x14ac:dyDescent="0.2">
      <c r="A448" s="261">
        <v>2026</v>
      </c>
      <c r="B448" s="261">
        <v>12</v>
      </c>
      <c r="C448" s="262">
        <v>42.633806123140985</v>
      </c>
      <c r="D448" s="262">
        <v>81.614210043345437</v>
      </c>
      <c r="E448" s="262">
        <v>1.0431164092190786</v>
      </c>
      <c r="F448" s="262">
        <v>5.7264258648294473E-4</v>
      </c>
      <c r="G448" s="262">
        <v>24.890042540816147</v>
      </c>
      <c r="H448" s="262">
        <v>64.984895742185898</v>
      </c>
      <c r="I448" s="262">
        <v>0.17544300865084281</v>
      </c>
      <c r="J448" s="262">
        <v>64.984895742185898</v>
      </c>
      <c r="K448" s="262">
        <v>0</v>
      </c>
      <c r="L448" s="262">
        <v>0</v>
      </c>
      <c r="M448" s="262">
        <v>0</v>
      </c>
      <c r="N448" s="262">
        <v>64.984895742185898</v>
      </c>
      <c r="O448" s="263">
        <f t="shared" si="44"/>
        <v>42.633806123140985</v>
      </c>
      <c r="P448" s="262">
        <f t="shared" si="45"/>
        <v>81.614210043345437</v>
      </c>
      <c r="Q448" s="262">
        <f t="shared" si="46"/>
        <v>24.890042540816147</v>
      </c>
      <c r="R448" s="262">
        <f t="shared" si="47"/>
        <v>64.984895742185898</v>
      </c>
      <c r="S448" s="262">
        <f t="shared" si="48"/>
        <v>0.17544300865084281</v>
      </c>
      <c r="T448" s="262">
        <f t="shared" si="49"/>
        <v>64.984895742185898</v>
      </c>
      <c r="U448" s="262">
        <f t="shared" si="50"/>
        <v>0</v>
      </c>
      <c r="V448" s="262">
        <f t="shared" si="51"/>
        <v>0</v>
      </c>
      <c r="X448" s="215">
        <f t="shared" si="52"/>
        <v>79.416340456271286</v>
      </c>
      <c r="Y448" s="215">
        <f t="shared" si="52"/>
        <v>0</v>
      </c>
      <c r="Z448" s="215">
        <f t="shared" si="52"/>
        <v>75.547769292987212</v>
      </c>
      <c r="AA448" s="47"/>
      <c r="AB448" s="363">
        <f t="shared" si="42"/>
        <v>60.375542594907806</v>
      </c>
      <c r="AC448" s="363">
        <f t="shared" si="43"/>
        <v>32.492447871092949</v>
      </c>
    </row>
    <row r="449" spans="1:29" x14ac:dyDescent="0.2">
      <c r="A449" s="261">
        <v>2027</v>
      </c>
      <c r="B449" s="261">
        <v>1</v>
      </c>
      <c r="C449" s="262">
        <v>26.112829868525239</v>
      </c>
      <c r="D449" s="262">
        <v>127.15014736663784</v>
      </c>
      <c r="E449" s="262">
        <v>0.22575876283253166</v>
      </c>
      <c r="F449" s="262">
        <v>0</v>
      </c>
      <c r="G449" s="262">
        <v>8.0669450065628467</v>
      </c>
      <c r="H449" s="262">
        <v>107.22973635615668</v>
      </c>
      <c r="I449" s="262">
        <v>0.47586523824689808</v>
      </c>
      <c r="J449" s="262">
        <v>107.22973635615668</v>
      </c>
      <c r="K449" s="262">
        <v>0</v>
      </c>
      <c r="L449" s="262">
        <v>0</v>
      </c>
      <c r="M449" s="262">
        <v>107.22973635615668</v>
      </c>
      <c r="N449" s="262">
        <v>0</v>
      </c>
      <c r="O449" s="263">
        <f t="shared" si="44"/>
        <v>26.112829868525239</v>
      </c>
      <c r="P449" s="262">
        <f t="shared" si="45"/>
        <v>127.15014736663784</v>
      </c>
      <c r="Q449" s="262">
        <f t="shared" si="46"/>
        <v>8.0669450065628467</v>
      </c>
      <c r="R449" s="262">
        <f t="shared" si="47"/>
        <v>107.22973635615668</v>
      </c>
      <c r="S449" s="262">
        <f t="shared" si="48"/>
        <v>0.47586523824689808</v>
      </c>
      <c r="T449" s="262">
        <f t="shared" si="49"/>
        <v>107.22973635615668</v>
      </c>
      <c r="U449" s="262">
        <f t="shared" si="50"/>
        <v>0</v>
      </c>
      <c r="V449" s="262">
        <f t="shared" si="51"/>
        <v>0</v>
      </c>
      <c r="X449" s="215">
        <f t="shared" si="52"/>
        <v>78.238827384001453</v>
      </c>
      <c r="Y449" s="215">
        <f t="shared" si="52"/>
        <v>0</v>
      </c>
      <c r="Z449" s="215">
        <f t="shared" si="52"/>
        <v>72.435525234027452</v>
      </c>
      <c r="AA449" s="47"/>
      <c r="AB449" s="363">
        <f t="shared" si="42"/>
        <v>34.373317995833112</v>
      </c>
      <c r="AC449" s="363">
        <f t="shared" si="43"/>
        <v>86.107316049171288</v>
      </c>
    </row>
    <row r="450" spans="1:29" x14ac:dyDescent="0.2">
      <c r="A450" s="261">
        <v>2027</v>
      </c>
      <c r="B450" s="261">
        <v>2</v>
      </c>
      <c r="C450" s="262">
        <v>35.042184420393127</v>
      </c>
      <c r="D450" s="262">
        <v>78.467690138551589</v>
      </c>
      <c r="E450" s="262">
        <v>1.3362773718162912</v>
      </c>
      <c r="F450" s="262">
        <v>8.9159951076670885E-4</v>
      </c>
      <c r="G450" s="262">
        <v>13.877029232198439</v>
      </c>
      <c r="H450" s="262">
        <v>58.93328680476386</v>
      </c>
      <c r="I450" s="262">
        <v>0</v>
      </c>
      <c r="J450" s="262">
        <v>58.93328680476386</v>
      </c>
      <c r="K450" s="262">
        <v>0</v>
      </c>
      <c r="L450" s="262">
        <v>58.93328680476386</v>
      </c>
      <c r="M450" s="262">
        <v>0</v>
      </c>
      <c r="N450" s="262">
        <v>0</v>
      </c>
      <c r="O450" s="263">
        <f t="shared" si="44"/>
        <v>35.042184420393127</v>
      </c>
      <c r="P450" s="262">
        <f t="shared" si="45"/>
        <v>78.467690138551589</v>
      </c>
      <c r="Q450" s="262">
        <f t="shared" si="46"/>
        <v>13.877029232198439</v>
      </c>
      <c r="R450" s="262">
        <f t="shared" si="47"/>
        <v>58.93328680476386</v>
      </c>
      <c r="S450" s="262">
        <f t="shared" si="48"/>
        <v>0</v>
      </c>
      <c r="T450" s="262">
        <f t="shared" si="49"/>
        <v>58.93328680476386</v>
      </c>
      <c r="U450" s="262">
        <f t="shared" si="50"/>
        <v>0</v>
      </c>
      <c r="V450" s="262">
        <f t="shared" si="51"/>
        <v>58.93328680476386</v>
      </c>
      <c r="X450" s="215">
        <f t="shared" si="52"/>
        <v>79.7255217963815</v>
      </c>
      <c r="Y450" s="215">
        <f t="shared" si="52"/>
        <v>0</v>
      </c>
      <c r="Z450" s="215">
        <f t="shared" si="52"/>
        <v>72.646032416735594</v>
      </c>
      <c r="AA450" s="47"/>
      <c r="AB450" s="363">
        <f t="shared" si="42"/>
        <v>30.577507144459183</v>
      </c>
      <c r="AC450" s="363">
        <f t="shared" si="43"/>
        <v>83.081511580460273</v>
      </c>
    </row>
    <row r="451" spans="1:29" x14ac:dyDescent="0.2">
      <c r="A451" s="261">
        <v>2027</v>
      </c>
      <c r="B451" s="261">
        <v>3</v>
      </c>
      <c r="C451" s="262">
        <v>64.582270600115152</v>
      </c>
      <c r="D451" s="262">
        <v>46.311218909337121</v>
      </c>
      <c r="E451" s="262">
        <v>4.9900308525942307</v>
      </c>
      <c r="F451" s="262">
        <v>0.1295244328021905</v>
      </c>
      <c r="G451" s="262">
        <v>37.449443375165124</v>
      </c>
      <c r="H451" s="262">
        <v>29.231033597261238</v>
      </c>
      <c r="I451" s="262">
        <v>0</v>
      </c>
      <c r="J451" s="262">
        <v>29.231033597261238</v>
      </c>
      <c r="K451" s="262">
        <v>29.231033597261238</v>
      </c>
      <c r="L451" s="262">
        <v>0</v>
      </c>
      <c r="M451" s="262">
        <v>0</v>
      </c>
      <c r="N451" s="262">
        <v>0</v>
      </c>
      <c r="O451" s="263">
        <f t="shared" si="44"/>
        <v>64.582270600115152</v>
      </c>
      <c r="P451" s="262">
        <f t="shared" si="45"/>
        <v>46.311218909337121</v>
      </c>
      <c r="Q451" s="262">
        <f t="shared" si="46"/>
        <v>37.449443375165124</v>
      </c>
      <c r="R451" s="262">
        <f t="shared" si="47"/>
        <v>29.231033597261238</v>
      </c>
      <c r="S451" s="262">
        <f t="shared" si="48"/>
        <v>0</v>
      </c>
      <c r="T451" s="262">
        <f t="shared" si="49"/>
        <v>29.231033597261238</v>
      </c>
      <c r="U451" s="262">
        <f t="shared" si="50"/>
        <v>29.231033597261238</v>
      </c>
      <c r="V451" s="262">
        <f t="shared" si="51"/>
        <v>0</v>
      </c>
      <c r="X451" s="215">
        <f t="shared" si="52"/>
        <v>82.251795732041217</v>
      </c>
      <c r="Y451" s="215">
        <f t="shared" si="52"/>
        <v>0</v>
      </c>
      <c r="Z451" s="215">
        <f t="shared" si="52"/>
        <v>69.66506285873227</v>
      </c>
      <c r="AA451" s="47"/>
      <c r="AB451" s="363">
        <f t="shared" si="42"/>
        <v>49.812227510254139</v>
      </c>
      <c r="AC451" s="363">
        <f t="shared" si="43"/>
        <v>44.082160201012549</v>
      </c>
    </row>
    <row r="452" spans="1:29" x14ac:dyDescent="0.2">
      <c r="A452" s="261">
        <v>2027</v>
      </c>
      <c r="B452" s="261">
        <v>4</v>
      </c>
      <c r="C452" s="262">
        <v>114.03392869270741</v>
      </c>
      <c r="D452" s="262">
        <v>10.944087118763242</v>
      </c>
      <c r="E452" s="262">
        <v>15.538844811975641</v>
      </c>
      <c r="F452" s="262">
        <v>1.0946150881283558</v>
      </c>
      <c r="G452" s="262">
        <v>91.243885812568394</v>
      </c>
      <c r="H452" s="262">
        <v>2.6817842712955349</v>
      </c>
      <c r="I452" s="262">
        <v>0</v>
      </c>
      <c r="J452" s="262">
        <v>0</v>
      </c>
      <c r="K452" s="262">
        <v>0</v>
      </c>
      <c r="L452" s="262">
        <v>0</v>
      </c>
      <c r="M452" s="262">
        <v>0</v>
      </c>
      <c r="N452" s="262">
        <v>0</v>
      </c>
      <c r="O452" s="263">
        <f t="shared" si="44"/>
        <v>114.03392869270741</v>
      </c>
      <c r="P452" s="262">
        <f t="shared" si="45"/>
        <v>10.944087118763242</v>
      </c>
      <c r="Q452" s="262">
        <f t="shared" si="46"/>
        <v>91.243885812568394</v>
      </c>
      <c r="R452" s="262">
        <f t="shared" si="47"/>
        <v>2.6817842712955349</v>
      </c>
      <c r="S452" s="262">
        <f t="shared" si="48"/>
        <v>0</v>
      </c>
      <c r="T452" s="262">
        <f t="shared" si="49"/>
        <v>0</v>
      </c>
      <c r="U452" s="262">
        <f t="shared" si="50"/>
        <v>0</v>
      </c>
      <c r="V452" s="262">
        <f t="shared" si="51"/>
        <v>0</v>
      </c>
      <c r="X452" s="215">
        <f t="shared" si="52"/>
        <v>86.73198145924529</v>
      </c>
      <c r="Y452" s="215">
        <f t="shared" si="52"/>
        <v>0</v>
      </c>
      <c r="Z452" s="215">
        <f t="shared" si="52"/>
        <v>68.249816777492441</v>
      </c>
      <c r="AA452" s="47"/>
      <c r="AB452" s="363">
        <f t="shared" si="42"/>
        <v>89.308099646411279</v>
      </c>
      <c r="AC452" s="363">
        <f t="shared" si="43"/>
        <v>14.615516798630619</v>
      </c>
    </row>
    <row r="453" spans="1:29" x14ac:dyDescent="0.2">
      <c r="A453" s="261">
        <v>2027</v>
      </c>
      <c r="B453" s="261">
        <v>5</v>
      </c>
      <c r="C453" s="262">
        <v>208.47875842628665</v>
      </c>
      <c r="D453" s="262">
        <v>1.2472710741059452</v>
      </c>
      <c r="E453" s="262">
        <v>46.489129539066155</v>
      </c>
      <c r="F453" s="262">
        <v>7.7724201956270402</v>
      </c>
      <c r="G453" s="262">
        <v>200.47279906929364</v>
      </c>
      <c r="H453" s="262">
        <v>7.083333333333286E-2</v>
      </c>
      <c r="I453" s="262">
        <v>0</v>
      </c>
      <c r="J453" s="262">
        <v>0</v>
      </c>
      <c r="K453" s="262">
        <v>0</v>
      </c>
      <c r="L453" s="262">
        <v>0</v>
      </c>
      <c r="M453" s="262">
        <v>0</v>
      </c>
      <c r="N453" s="262">
        <v>0</v>
      </c>
      <c r="O453" s="263">
        <f t="shared" si="44"/>
        <v>208.47875842628665</v>
      </c>
      <c r="P453" s="262">
        <f t="shared" si="45"/>
        <v>1.2472710741059452</v>
      </c>
      <c r="Q453" s="262">
        <f t="shared" si="46"/>
        <v>200.47279906929364</v>
      </c>
      <c r="R453" s="262">
        <f t="shared" si="47"/>
        <v>7.083333333333286E-2</v>
      </c>
      <c r="S453" s="262">
        <f t="shared" si="48"/>
        <v>0</v>
      </c>
      <c r="T453" s="262">
        <f t="shared" si="49"/>
        <v>0</v>
      </c>
      <c r="U453" s="262">
        <f t="shared" si="50"/>
        <v>0</v>
      </c>
      <c r="V453" s="262">
        <f t="shared" si="51"/>
        <v>0</v>
      </c>
      <c r="X453" s="215">
        <f t="shared" si="52"/>
        <v>95.212543994160029</v>
      </c>
      <c r="Y453" s="215">
        <f t="shared" si="52"/>
        <v>95.212543994160029</v>
      </c>
      <c r="Z453" s="215">
        <f t="shared" si="52"/>
        <v>70.971694852443221</v>
      </c>
      <c r="AA453" s="47"/>
      <c r="AB453" s="363">
        <f t="shared" si="42"/>
        <v>161.25634355949703</v>
      </c>
      <c r="AC453" s="363">
        <f t="shared" si="43"/>
        <v>0</v>
      </c>
    </row>
    <row r="454" spans="1:29" x14ac:dyDescent="0.2">
      <c r="A454" s="261">
        <v>2027</v>
      </c>
      <c r="B454" s="261">
        <v>6</v>
      </c>
      <c r="C454" s="262">
        <v>271.66325293295364</v>
      </c>
      <c r="D454" s="262">
        <v>0</v>
      </c>
      <c r="E454" s="262">
        <v>71.593093614998466</v>
      </c>
      <c r="F454" s="262">
        <v>17.284213968784648</v>
      </c>
      <c r="G454" s="262">
        <v>271.598974885757</v>
      </c>
      <c r="H454" s="262">
        <v>0</v>
      </c>
      <c r="I454" s="262">
        <v>0</v>
      </c>
      <c r="J454" s="262">
        <v>0</v>
      </c>
      <c r="K454" s="262">
        <v>0</v>
      </c>
      <c r="L454" s="262">
        <v>0</v>
      </c>
      <c r="M454" s="262">
        <v>0</v>
      </c>
      <c r="N454" s="262">
        <v>0</v>
      </c>
      <c r="O454" s="263">
        <f t="shared" si="44"/>
        <v>271.66325293295364</v>
      </c>
      <c r="P454" s="262">
        <f t="shared" si="45"/>
        <v>0</v>
      </c>
      <c r="Q454" s="262">
        <f t="shared" si="46"/>
        <v>271.598974885757</v>
      </c>
      <c r="R454" s="262">
        <f t="shared" si="47"/>
        <v>0</v>
      </c>
      <c r="S454" s="262">
        <f t="shared" si="48"/>
        <v>0</v>
      </c>
      <c r="T454" s="262">
        <f t="shared" si="49"/>
        <v>0</v>
      </c>
      <c r="U454" s="262">
        <f t="shared" si="50"/>
        <v>0</v>
      </c>
      <c r="V454" s="262">
        <f t="shared" si="51"/>
        <v>0</v>
      </c>
      <c r="X454" s="215">
        <f t="shared" si="52"/>
        <v>102.9517758613249</v>
      </c>
      <c r="Y454" s="215">
        <f t="shared" si="52"/>
        <v>102.9517758613249</v>
      </c>
      <c r="Z454" s="215">
        <f t="shared" si="52"/>
        <v>76.321977766801496</v>
      </c>
      <c r="AA454" s="47"/>
      <c r="AB454" s="363">
        <f t="shared" si="42"/>
        <v>240.07100567962016</v>
      </c>
      <c r="AC454" s="363">
        <f t="shared" si="43"/>
        <v>0</v>
      </c>
    </row>
    <row r="455" spans="1:29" x14ac:dyDescent="0.2">
      <c r="A455" s="261">
        <v>2027</v>
      </c>
      <c r="B455" s="261">
        <v>7</v>
      </c>
      <c r="C455" s="262">
        <v>322.31916585708109</v>
      </c>
      <c r="D455" s="262">
        <v>0</v>
      </c>
      <c r="E455" s="262">
        <v>97.090273425793072</v>
      </c>
      <c r="F455" s="262">
        <v>25.866358342079604</v>
      </c>
      <c r="G455" s="262">
        <v>322.61495102185171</v>
      </c>
      <c r="H455" s="262">
        <v>0</v>
      </c>
      <c r="I455" s="262">
        <v>0</v>
      </c>
      <c r="J455" s="262">
        <v>0</v>
      </c>
      <c r="K455" s="262">
        <v>0</v>
      </c>
      <c r="L455" s="262">
        <v>0</v>
      </c>
      <c r="M455" s="262">
        <v>0</v>
      </c>
      <c r="N455" s="262">
        <v>0</v>
      </c>
      <c r="O455" s="263">
        <f t="shared" si="44"/>
        <v>322.31916585708109</v>
      </c>
      <c r="P455" s="262">
        <f t="shared" si="45"/>
        <v>0</v>
      </c>
      <c r="Q455" s="262">
        <f t="shared" si="46"/>
        <v>322.61495102185171</v>
      </c>
      <c r="R455" s="262">
        <f t="shared" si="47"/>
        <v>0</v>
      </c>
      <c r="S455" s="262">
        <f t="shared" si="48"/>
        <v>0</v>
      </c>
      <c r="T455" s="262">
        <f t="shared" si="49"/>
        <v>0</v>
      </c>
      <c r="U455" s="262">
        <f t="shared" si="50"/>
        <v>0</v>
      </c>
      <c r="V455" s="262">
        <f t="shared" si="51"/>
        <v>0</v>
      </c>
      <c r="X455" s="215">
        <f t="shared" si="52"/>
        <v>106.36322690072799</v>
      </c>
      <c r="Y455" s="215">
        <f t="shared" si="52"/>
        <v>106.36322690072799</v>
      </c>
      <c r="Z455" s="215">
        <f t="shared" si="52"/>
        <v>76.094131212020258</v>
      </c>
      <c r="AA455" s="47"/>
      <c r="AB455" s="363">
        <f t="shared" ref="AB455:AB518" si="53">(C455+C454)/2</f>
        <v>296.99120939501734</v>
      </c>
      <c r="AC455" s="363">
        <f t="shared" ref="AC455:AC518" si="54">(J455+J454)/2</f>
        <v>0</v>
      </c>
    </row>
    <row r="456" spans="1:29" x14ac:dyDescent="0.2">
      <c r="A456" s="261">
        <v>2027</v>
      </c>
      <c r="B456" s="261">
        <v>8</v>
      </c>
      <c r="C456" s="262">
        <v>326.45437890907908</v>
      </c>
      <c r="D456" s="262">
        <v>0</v>
      </c>
      <c r="E456" s="262">
        <v>97.36319918730473</v>
      </c>
      <c r="F456" s="262">
        <v>25.703299868006503</v>
      </c>
      <c r="G456" s="262">
        <v>326.45362899219759</v>
      </c>
      <c r="H456" s="262">
        <v>0</v>
      </c>
      <c r="I456" s="262">
        <v>0</v>
      </c>
      <c r="J456" s="262">
        <v>0</v>
      </c>
      <c r="K456" s="262">
        <v>0</v>
      </c>
      <c r="L456" s="262">
        <v>0</v>
      </c>
      <c r="M456" s="262">
        <v>0</v>
      </c>
      <c r="N456" s="262">
        <v>0</v>
      </c>
      <c r="O456" s="263">
        <f t="shared" si="44"/>
        <v>326.45437890907908</v>
      </c>
      <c r="P456" s="262">
        <f t="shared" si="45"/>
        <v>0</v>
      </c>
      <c r="Q456" s="262">
        <f t="shared" si="46"/>
        <v>326.45362899219759</v>
      </c>
      <c r="R456" s="262">
        <f t="shared" si="47"/>
        <v>0</v>
      </c>
      <c r="S456" s="262">
        <f t="shared" si="48"/>
        <v>0</v>
      </c>
      <c r="T456" s="262">
        <f t="shared" si="49"/>
        <v>0</v>
      </c>
      <c r="U456" s="262">
        <f t="shared" si="50"/>
        <v>0</v>
      </c>
      <c r="V456" s="262">
        <f t="shared" si="51"/>
        <v>0</v>
      </c>
      <c r="X456" s="215">
        <f t="shared" si="52"/>
        <v>107.07067600126477</v>
      </c>
      <c r="Y456" s="215">
        <f t="shared" si="52"/>
        <v>107.07067600126477</v>
      </c>
      <c r="Z456" s="215">
        <f t="shared" si="52"/>
        <v>76.566420069783874</v>
      </c>
      <c r="AA456" s="47"/>
      <c r="AB456" s="363">
        <f t="shared" si="53"/>
        <v>324.38677238308009</v>
      </c>
      <c r="AC456" s="363">
        <f t="shared" si="54"/>
        <v>0</v>
      </c>
    </row>
    <row r="457" spans="1:29" x14ac:dyDescent="0.2">
      <c r="A457" s="261">
        <v>2027</v>
      </c>
      <c r="B457" s="261">
        <v>9</v>
      </c>
      <c r="C457" s="262">
        <v>277.87653293728147</v>
      </c>
      <c r="D457" s="262">
        <v>0</v>
      </c>
      <c r="E457" s="262">
        <v>68.911489243333818</v>
      </c>
      <c r="F457" s="262">
        <v>13.426902220955579</v>
      </c>
      <c r="G457" s="262">
        <v>277.82109322293587</v>
      </c>
      <c r="H457" s="262">
        <v>0</v>
      </c>
      <c r="I457" s="262">
        <v>0</v>
      </c>
      <c r="J457" s="262">
        <v>0</v>
      </c>
      <c r="K457" s="262">
        <v>0</v>
      </c>
      <c r="L457" s="262">
        <v>0</v>
      </c>
      <c r="M457" s="262">
        <v>0</v>
      </c>
      <c r="N457" s="262">
        <v>0</v>
      </c>
      <c r="O457" s="263">
        <f t="shared" si="44"/>
        <v>277.87653293728147</v>
      </c>
      <c r="P457" s="262">
        <f t="shared" si="45"/>
        <v>0</v>
      </c>
      <c r="Q457" s="262">
        <f t="shared" si="46"/>
        <v>277.82109322293587</v>
      </c>
      <c r="R457" s="262">
        <f t="shared" si="47"/>
        <v>0</v>
      </c>
      <c r="S457" s="262">
        <f t="shared" si="48"/>
        <v>0</v>
      </c>
      <c r="T457" s="262">
        <f t="shared" si="49"/>
        <v>0</v>
      </c>
      <c r="U457" s="262">
        <f t="shared" si="50"/>
        <v>0</v>
      </c>
      <c r="V457" s="262">
        <f t="shared" si="51"/>
        <v>0</v>
      </c>
      <c r="X457" s="215">
        <f t="shared" si="52"/>
        <v>102.58028159585459</v>
      </c>
      <c r="Y457" s="215">
        <f t="shared" si="52"/>
        <v>102.58028159585459</v>
      </c>
      <c r="Z457" s="215">
        <f t="shared" si="52"/>
        <v>78.058643789589482</v>
      </c>
      <c r="AA457" s="47"/>
      <c r="AB457" s="363">
        <f t="shared" si="53"/>
        <v>302.16545592318028</v>
      </c>
      <c r="AC457" s="363">
        <f t="shared" si="54"/>
        <v>0</v>
      </c>
    </row>
    <row r="458" spans="1:29" x14ac:dyDescent="0.2">
      <c r="A458" s="261">
        <v>2027</v>
      </c>
      <c r="B458" s="261">
        <v>10</v>
      </c>
      <c r="C458" s="262">
        <v>198.89039579254836</v>
      </c>
      <c r="D458" s="262">
        <v>3.8110897796785466</v>
      </c>
      <c r="E458" s="262">
        <v>35.248436141347526</v>
      </c>
      <c r="F458" s="262">
        <v>3.5403752445620653</v>
      </c>
      <c r="G458" s="262">
        <v>191.35200507469264</v>
      </c>
      <c r="H458" s="262">
        <v>1.5356602334740597</v>
      </c>
      <c r="I458" s="262">
        <v>0</v>
      </c>
      <c r="J458" s="262">
        <v>0</v>
      </c>
      <c r="K458" s="262">
        <v>0</v>
      </c>
      <c r="L458" s="262">
        <v>0</v>
      </c>
      <c r="M458" s="262">
        <v>0</v>
      </c>
      <c r="N458" s="262">
        <v>0</v>
      </c>
      <c r="O458" s="263">
        <f t="shared" si="44"/>
        <v>198.89039579254836</v>
      </c>
      <c r="P458" s="262">
        <f t="shared" si="45"/>
        <v>3.8110897796785466</v>
      </c>
      <c r="Q458" s="262">
        <f t="shared" si="46"/>
        <v>191.35200507469264</v>
      </c>
      <c r="R458" s="262">
        <f t="shared" si="47"/>
        <v>1.5356602334740597</v>
      </c>
      <c r="S458" s="262">
        <f t="shared" si="48"/>
        <v>0</v>
      </c>
      <c r="T458" s="262">
        <f t="shared" si="49"/>
        <v>0</v>
      </c>
      <c r="U458" s="262">
        <f t="shared" si="50"/>
        <v>0</v>
      </c>
      <c r="V458" s="262">
        <f t="shared" si="51"/>
        <v>0</v>
      </c>
      <c r="X458" s="215">
        <f t="shared" si="52"/>
        <v>93.243166213875639</v>
      </c>
      <c r="Y458" s="215">
        <f t="shared" si="52"/>
        <v>0</v>
      </c>
      <c r="Z458" s="215">
        <f t="shared" si="52"/>
        <v>74.186398401563594</v>
      </c>
      <c r="AA458" s="47"/>
      <c r="AB458" s="363">
        <f t="shared" si="53"/>
        <v>238.38346436491491</v>
      </c>
      <c r="AC458" s="363">
        <f t="shared" si="54"/>
        <v>0</v>
      </c>
    </row>
    <row r="459" spans="1:29" x14ac:dyDescent="0.2">
      <c r="A459" s="261">
        <v>2027</v>
      </c>
      <c r="B459" s="261">
        <v>11</v>
      </c>
      <c r="C459" s="262">
        <v>78.117279066674627</v>
      </c>
      <c r="D459" s="262">
        <v>26.436963465927999</v>
      </c>
      <c r="E459" s="262">
        <v>4.6653896648713644</v>
      </c>
      <c r="F459" s="262">
        <v>5.9321390913392266E-2</v>
      </c>
      <c r="G459" s="262">
        <v>56.079454442607151</v>
      </c>
      <c r="H459" s="262">
        <v>13.072887141096567</v>
      </c>
      <c r="I459" s="262">
        <v>0</v>
      </c>
      <c r="J459" s="262">
        <v>0</v>
      </c>
      <c r="K459" s="262">
        <v>0</v>
      </c>
      <c r="L459" s="262">
        <v>0</v>
      </c>
      <c r="M459" s="262">
        <v>0</v>
      </c>
      <c r="N459" s="262">
        <v>0</v>
      </c>
      <c r="O459" s="263">
        <f t="shared" si="44"/>
        <v>78.117279066674627</v>
      </c>
      <c r="P459" s="262">
        <f t="shared" si="45"/>
        <v>26.436963465927999</v>
      </c>
      <c r="Q459" s="262">
        <f t="shared" si="46"/>
        <v>56.079454442607151</v>
      </c>
      <c r="R459" s="262">
        <f t="shared" si="47"/>
        <v>13.072887141096567</v>
      </c>
      <c r="S459" s="262">
        <f t="shared" si="48"/>
        <v>0</v>
      </c>
      <c r="T459" s="262">
        <f t="shared" si="49"/>
        <v>0</v>
      </c>
      <c r="U459" s="262">
        <f t="shared" si="50"/>
        <v>0</v>
      </c>
      <c r="V459" s="262">
        <f t="shared" si="51"/>
        <v>0</v>
      </c>
      <c r="X459" s="215">
        <f t="shared" si="52"/>
        <v>82.99801773548171</v>
      </c>
      <c r="Y459" s="215">
        <f t="shared" si="52"/>
        <v>0</v>
      </c>
      <c r="Z459" s="215">
        <f t="shared" si="52"/>
        <v>73.191876206132974</v>
      </c>
      <c r="AA459" s="47"/>
      <c r="AB459" s="363">
        <f t="shared" si="53"/>
        <v>138.50383742961151</v>
      </c>
      <c r="AC459" s="363">
        <f t="shared" si="54"/>
        <v>0</v>
      </c>
    </row>
    <row r="460" spans="1:29" x14ac:dyDescent="0.2">
      <c r="A460" s="261">
        <v>2027</v>
      </c>
      <c r="B460" s="261">
        <v>12</v>
      </c>
      <c r="C460" s="262">
        <v>42.633806123140985</v>
      </c>
      <c r="D460" s="262">
        <v>81.614210043345437</v>
      </c>
      <c r="E460" s="262">
        <v>1.0431164092190786</v>
      </c>
      <c r="F460" s="262">
        <v>5.7264258648294473E-4</v>
      </c>
      <c r="G460" s="262">
        <v>24.890042540816147</v>
      </c>
      <c r="H460" s="262">
        <v>64.984895742185898</v>
      </c>
      <c r="I460" s="262">
        <v>0.17544300865084281</v>
      </c>
      <c r="J460" s="262">
        <v>64.984895742185898</v>
      </c>
      <c r="K460" s="262">
        <v>0</v>
      </c>
      <c r="L460" s="262">
        <v>0</v>
      </c>
      <c r="M460" s="262">
        <v>0</v>
      </c>
      <c r="N460" s="262">
        <v>64.984895742185898</v>
      </c>
      <c r="O460" s="263">
        <f t="shared" si="44"/>
        <v>42.633806123140985</v>
      </c>
      <c r="P460" s="262">
        <f t="shared" si="45"/>
        <v>81.614210043345437</v>
      </c>
      <c r="Q460" s="262">
        <f t="shared" si="46"/>
        <v>24.890042540816147</v>
      </c>
      <c r="R460" s="262">
        <f t="shared" si="47"/>
        <v>64.984895742185898</v>
      </c>
      <c r="S460" s="262">
        <f t="shared" si="48"/>
        <v>0.17544300865084281</v>
      </c>
      <c r="T460" s="262">
        <f t="shared" si="49"/>
        <v>64.984895742185898</v>
      </c>
      <c r="U460" s="262">
        <f t="shared" si="50"/>
        <v>0</v>
      </c>
      <c r="V460" s="262">
        <f t="shared" si="51"/>
        <v>0</v>
      </c>
      <c r="X460" s="215">
        <f t="shared" si="52"/>
        <v>79.416340456271286</v>
      </c>
      <c r="Y460" s="215">
        <f t="shared" si="52"/>
        <v>0</v>
      </c>
      <c r="Z460" s="215">
        <f t="shared" si="52"/>
        <v>75.547769292987212</v>
      </c>
      <c r="AA460" s="47"/>
      <c r="AB460" s="363">
        <f t="shared" si="53"/>
        <v>60.375542594907806</v>
      </c>
      <c r="AC460" s="363">
        <f t="shared" si="54"/>
        <v>32.492447871092949</v>
      </c>
    </row>
    <row r="461" spans="1:29" x14ac:dyDescent="0.2">
      <c r="A461" s="261">
        <v>2028</v>
      </c>
      <c r="B461" s="261">
        <v>1</v>
      </c>
      <c r="C461" s="262">
        <v>26.112829868525239</v>
      </c>
      <c r="D461" s="262">
        <v>127.15014736663784</v>
      </c>
      <c r="E461" s="262">
        <v>0.22575876283253166</v>
      </c>
      <c r="F461" s="262">
        <v>0</v>
      </c>
      <c r="G461" s="262">
        <v>8.0669450065628467</v>
      </c>
      <c r="H461" s="262">
        <v>107.22973635615668</v>
      </c>
      <c r="I461" s="262">
        <v>0.47586523824689808</v>
      </c>
      <c r="J461" s="262">
        <v>107.22973635615668</v>
      </c>
      <c r="K461" s="262">
        <v>0</v>
      </c>
      <c r="L461" s="262">
        <v>0</v>
      </c>
      <c r="M461" s="262">
        <v>107.22973635615668</v>
      </c>
      <c r="N461" s="262">
        <v>0</v>
      </c>
      <c r="O461" s="263">
        <f t="shared" si="44"/>
        <v>26.112829868525239</v>
      </c>
      <c r="P461" s="262">
        <f t="shared" si="45"/>
        <v>127.15014736663784</v>
      </c>
      <c r="Q461" s="262">
        <f t="shared" si="46"/>
        <v>8.0669450065628467</v>
      </c>
      <c r="R461" s="262">
        <f t="shared" si="47"/>
        <v>107.22973635615668</v>
      </c>
      <c r="S461" s="262">
        <f t="shared" si="48"/>
        <v>0.47586523824689808</v>
      </c>
      <c r="T461" s="262">
        <f t="shared" si="49"/>
        <v>107.22973635615668</v>
      </c>
      <c r="U461" s="262">
        <f t="shared" si="50"/>
        <v>0</v>
      </c>
      <c r="V461" s="262">
        <f t="shared" si="51"/>
        <v>0</v>
      </c>
      <c r="X461" s="215">
        <f t="shared" si="52"/>
        <v>78.238827384001453</v>
      </c>
      <c r="Y461" s="215">
        <f t="shared" si="52"/>
        <v>0</v>
      </c>
      <c r="Z461" s="215">
        <f t="shared" si="52"/>
        <v>72.435525234027452</v>
      </c>
      <c r="AA461" s="47"/>
      <c r="AB461" s="363">
        <f t="shared" si="53"/>
        <v>34.373317995833112</v>
      </c>
      <c r="AC461" s="363">
        <f t="shared" si="54"/>
        <v>86.107316049171288</v>
      </c>
    </row>
    <row r="462" spans="1:29" x14ac:dyDescent="0.2">
      <c r="A462" s="261">
        <v>2028</v>
      </c>
      <c r="B462" s="261">
        <v>2</v>
      </c>
      <c r="C462" s="262">
        <v>35.042184420393127</v>
      </c>
      <c r="D462" s="262">
        <v>78.467690138551589</v>
      </c>
      <c r="E462" s="262">
        <v>1.3362773718162912</v>
      </c>
      <c r="F462" s="262">
        <v>8.9159951076670885E-4</v>
      </c>
      <c r="G462" s="262">
        <v>13.877029232198439</v>
      </c>
      <c r="H462" s="262">
        <v>58.93328680476386</v>
      </c>
      <c r="I462" s="262">
        <v>0</v>
      </c>
      <c r="J462" s="262">
        <v>58.93328680476386</v>
      </c>
      <c r="K462" s="262">
        <v>0</v>
      </c>
      <c r="L462" s="262">
        <v>58.93328680476386</v>
      </c>
      <c r="M462" s="262">
        <v>0</v>
      </c>
      <c r="N462" s="262">
        <v>0</v>
      </c>
      <c r="O462" s="263">
        <f t="shared" si="44"/>
        <v>35.042184420393127</v>
      </c>
      <c r="P462" s="262">
        <f t="shared" si="45"/>
        <v>78.467690138551589</v>
      </c>
      <c r="Q462" s="262">
        <f t="shared" si="46"/>
        <v>13.877029232198439</v>
      </c>
      <c r="R462" s="262">
        <f t="shared" si="47"/>
        <v>58.93328680476386</v>
      </c>
      <c r="S462" s="262">
        <f t="shared" si="48"/>
        <v>0</v>
      </c>
      <c r="T462" s="262">
        <f t="shared" si="49"/>
        <v>58.93328680476386</v>
      </c>
      <c r="U462" s="262">
        <f t="shared" si="50"/>
        <v>0</v>
      </c>
      <c r="V462" s="262">
        <f t="shared" si="51"/>
        <v>58.93328680476386</v>
      </c>
      <c r="X462" s="215">
        <f t="shared" si="52"/>
        <v>79.7255217963815</v>
      </c>
      <c r="Y462" s="215">
        <f t="shared" si="52"/>
        <v>0</v>
      </c>
      <c r="Z462" s="215">
        <f t="shared" si="52"/>
        <v>72.646032416735594</v>
      </c>
      <c r="AA462" s="47"/>
      <c r="AB462" s="363">
        <f t="shared" si="53"/>
        <v>30.577507144459183</v>
      </c>
      <c r="AC462" s="363">
        <f t="shared" si="54"/>
        <v>83.081511580460273</v>
      </c>
    </row>
    <row r="463" spans="1:29" x14ac:dyDescent="0.2">
      <c r="A463" s="261">
        <v>2028</v>
      </c>
      <c r="B463" s="261">
        <v>3</v>
      </c>
      <c r="C463" s="262">
        <v>64.582270600115152</v>
      </c>
      <c r="D463" s="262">
        <v>46.311218909337121</v>
      </c>
      <c r="E463" s="262">
        <v>4.9900308525942307</v>
      </c>
      <c r="F463" s="262">
        <v>0.1295244328021905</v>
      </c>
      <c r="G463" s="262">
        <v>37.449443375165124</v>
      </c>
      <c r="H463" s="262">
        <v>29.231033597261238</v>
      </c>
      <c r="I463" s="262">
        <v>0</v>
      </c>
      <c r="J463" s="262">
        <v>29.231033597261238</v>
      </c>
      <c r="K463" s="262">
        <v>29.231033597261238</v>
      </c>
      <c r="L463" s="262">
        <v>0</v>
      </c>
      <c r="M463" s="262">
        <v>0</v>
      </c>
      <c r="N463" s="262">
        <v>0</v>
      </c>
      <c r="O463" s="263">
        <f t="shared" si="44"/>
        <v>64.582270600115152</v>
      </c>
      <c r="P463" s="262">
        <f t="shared" si="45"/>
        <v>46.311218909337121</v>
      </c>
      <c r="Q463" s="262">
        <f t="shared" si="46"/>
        <v>37.449443375165124</v>
      </c>
      <c r="R463" s="262">
        <f t="shared" si="47"/>
        <v>29.231033597261238</v>
      </c>
      <c r="S463" s="262">
        <f t="shared" si="48"/>
        <v>0</v>
      </c>
      <c r="T463" s="262">
        <f t="shared" si="49"/>
        <v>29.231033597261238</v>
      </c>
      <c r="U463" s="262">
        <f t="shared" si="50"/>
        <v>29.231033597261238</v>
      </c>
      <c r="V463" s="262">
        <f t="shared" si="51"/>
        <v>0</v>
      </c>
      <c r="X463" s="215">
        <f t="shared" si="52"/>
        <v>82.251795732041217</v>
      </c>
      <c r="Y463" s="215">
        <f t="shared" si="52"/>
        <v>0</v>
      </c>
      <c r="Z463" s="215">
        <f t="shared" si="52"/>
        <v>69.66506285873227</v>
      </c>
      <c r="AA463" s="47"/>
      <c r="AB463" s="363">
        <f t="shared" si="53"/>
        <v>49.812227510254139</v>
      </c>
      <c r="AC463" s="363">
        <f t="shared" si="54"/>
        <v>44.082160201012549</v>
      </c>
    </row>
    <row r="464" spans="1:29" x14ac:dyDescent="0.2">
      <c r="A464" s="261">
        <v>2028</v>
      </c>
      <c r="B464" s="261">
        <v>4</v>
      </c>
      <c r="C464" s="262">
        <v>114.03392869270741</v>
      </c>
      <c r="D464" s="262">
        <v>10.944087118763242</v>
      </c>
      <c r="E464" s="262">
        <v>15.538844811975641</v>
      </c>
      <c r="F464" s="262">
        <v>1.0946150881283558</v>
      </c>
      <c r="G464" s="262">
        <v>91.243885812568394</v>
      </c>
      <c r="H464" s="262">
        <v>2.6817842712955349</v>
      </c>
      <c r="I464" s="262">
        <v>0</v>
      </c>
      <c r="J464" s="262">
        <v>0</v>
      </c>
      <c r="K464" s="262">
        <v>0</v>
      </c>
      <c r="L464" s="262">
        <v>0</v>
      </c>
      <c r="M464" s="262">
        <v>0</v>
      </c>
      <c r="N464" s="262">
        <v>0</v>
      </c>
      <c r="O464" s="263">
        <f t="shared" si="44"/>
        <v>114.03392869270741</v>
      </c>
      <c r="P464" s="262">
        <f t="shared" si="45"/>
        <v>10.944087118763242</v>
      </c>
      <c r="Q464" s="262">
        <f t="shared" si="46"/>
        <v>91.243885812568394</v>
      </c>
      <c r="R464" s="262">
        <f t="shared" si="47"/>
        <v>2.6817842712955349</v>
      </c>
      <c r="S464" s="262">
        <f t="shared" si="48"/>
        <v>0</v>
      </c>
      <c r="T464" s="262">
        <f t="shared" si="49"/>
        <v>0</v>
      </c>
      <c r="U464" s="262">
        <f t="shared" si="50"/>
        <v>0</v>
      </c>
      <c r="V464" s="262">
        <f t="shared" si="51"/>
        <v>0</v>
      </c>
      <c r="X464" s="215">
        <f t="shared" si="52"/>
        <v>86.73198145924529</v>
      </c>
      <c r="Y464" s="215">
        <f t="shared" si="52"/>
        <v>0</v>
      </c>
      <c r="Z464" s="215">
        <f t="shared" si="52"/>
        <v>68.249816777492441</v>
      </c>
      <c r="AA464" s="47"/>
      <c r="AB464" s="363">
        <f t="shared" si="53"/>
        <v>89.308099646411279</v>
      </c>
      <c r="AC464" s="363">
        <f t="shared" si="54"/>
        <v>14.615516798630619</v>
      </c>
    </row>
    <row r="465" spans="1:29" x14ac:dyDescent="0.2">
      <c r="A465" s="261">
        <v>2028</v>
      </c>
      <c r="B465" s="261">
        <v>5</v>
      </c>
      <c r="C465" s="262">
        <v>208.47875842628665</v>
      </c>
      <c r="D465" s="262">
        <v>1.2472710741059452</v>
      </c>
      <c r="E465" s="262">
        <v>46.489129539066155</v>
      </c>
      <c r="F465" s="262">
        <v>7.7724201956270402</v>
      </c>
      <c r="G465" s="262">
        <v>200.47279906929364</v>
      </c>
      <c r="H465" s="262">
        <v>7.083333333333286E-2</v>
      </c>
      <c r="I465" s="262">
        <v>0</v>
      </c>
      <c r="J465" s="262">
        <v>0</v>
      </c>
      <c r="K465" s="262">
        <v>0</v>
      </c>
      <c r="L465" s="262">
        <v>0</v>
      </c>
      <c r="M465" s="262">
        <v>0</v>
      </c>
      <c r="N465" s="262">
        <v>0</v>
      </c>
      <c r="O465" s="263">
        <f t="shared" si="44"/>
        <v>208.47875842628665</v>
      </c>
      <c r="P465" s="262">
        <f t="shared" si="45"/>
        <v>1.2472710741059452</v>
      </c>
      <c r="Q465" s="262">
        <f t="shared" si="46"/>
        <v>200.47279906929364</v>
      </c>
      <c r="R465" s="262">
        <f t="shared" si="47"/>
        <v>7.083333333333286E-2</v>
      </c>
      <c r="S465" s="262">
        <f t="shared" si="48"/>
        <v>0</v>
      </c>
      <c r="T465" s="262">
        <f t="shared" si="49"/>
        <v>0</v>
      </c>
      <c r="U465" s="262">
        <f t="shared" si="50"/>
        <v>0</v>
      </c>
      <c r="V465" s="262">
        <f t="shared" si="51"/>
        <v>0</v>
      </c>
      <c r="X465" s="215">
        <f t="shared" si="52"/>
        <v>95.212543994160029</v>
      </c>
      <c r="Y465" s="215">
        <f t="shared" si="52"/>
        <v>95.212543994160029</v>
      </c>
      <c r="Z465" s="215">
        <f t="shared" si="52"/>
        <v>70.971694852443221</v>
      </c>
      <c r="AA465" s="47"/>
      <c r="AB465" s="363">
        <f t="shared" si="53"/>
        <v>161.25634355949703</v>
      </c>
      <c r="AC465" s="363">
        <f t="shared" si="54"/>
        <v>0</v>
      </c>
    </row>
    <row r="466" spans="1:29" x14ac:dyDescent="0.2">
      <c r="A466" s="261">
        <v>2028</v>
      </c>
      <c r="B466" s="261">
        <v>6</v>
      </c>
      <c r="C466" s="262">
        <v>271.66325293295364</v>
      </c>
      <c r="D466" s="262">
        <v>0</v>
      </c>
      <c r="E466" s="262">
        <v>71.593093614998466</v>
      </c>
      <c r="F466" s="262">
        <v>17.284213968784648</v>
      </c>
      <c r="G466" s="262">
        <v>271.598974885757</v>
      </c>
      <c r="H466" s="262">
        <v>0</v>
      </c>
      <c r="I466" s="262">
        <v>0</v>
      </c>
      <c r="J466" s="262">
        <v>0</v>
      </c>
      <c r="K466" s="262">
        <v>0</v>
      </c>
      <c r="L466" s="262">
        <v>0</v>
      </c>
      <c r="M466" s="262">
        <v>0</v>
      </c>
      <c r="N466" s="262">
        <v>0</v>
      </c>
      <c r="O466" s="263">
        <f t="shared" si="44"/>
        <v>271.66325293295364</v>
      </c>
      <c r="P466" s="262">
        <f t="shared" si="45"/>
        <v>0</v>
      </c>
      <c r="Q466" s="262">
        <f t="shared" si="46"/>
        <v>271.598974885757</v>
      </c>
      <c r="R466" s="262">
        <f t="shared" si="47"/>
        <v>0</v>
      </c>
      <c r="S466" s="262">
        <f t="shared" si="48"/>
        <v>0</v>
      </c>
      <c r="T466" s="262">
        <f t="shared" si="49"/>
        <v>0</v>
      </c>
      <c r="U466" s="262">
        <f t="shared" si="50"/>
        <v>0</v>
      </c>
      <c r="V466" s="262">
        <f t="shared" si="51"/>
        <v>0</v>
      </c>
      <c r="X466" s="215">
        <f t="shared" si="52"/>
        <v>102.9517758613249</v>
      </c>
      <c r="Y466" s="215">
        <f t="shared" si="52"/>
        <v>102.9517758613249</v>
      </c>
      <c r="Z466" s="215">
        <f t="shared" si="52"/>
        <v>76.321977766801496</v>
      </c>
      <c r="AA466" s="47"/>
      <c r="AB466" s="363">
        <f t="shared" si="53"/>
        <v>240.07100567962016</v>
      </c>
      <c r="AC466" s="363">
        <f t="shared" si="54"/>
        <v>0</v>
      </c>
    </row>
    <row r="467" spans="1:29" x14ac:dyDescent="0.2">
      <c r="A467" s="261">
        <v>2028</v>
      </c>
      <c r="B467" s="261">
        <v>7</v>
      </c>
      <c r="C467" s="262">
        <v>322.31916585708109</v>
      </c>
      <c r="D467" s="262">
        <v>0</v>
      </c>
      <c r="E467" s="262">
        <v>97.090273425793072</v>
      </c>
      <c r="F467" s="262">
        <v>25.866358342079604</v>
      </c>
      <c r="G467" s="262">
        <v>322.61495102185171</v>
      </c>
      <c r="H467" s="262">
        <v>0</v>
      </c>
      <c r="I467" s="262">
        <v>0</v>
      </c>
      <c r="J467" s="262">
        <v>0</v>
      </c>
      <c r="K467" s="262">
        <v>0</v>
      </c>
      <c r="L467" s="262">
        <v>0</v>
      </c>
      <c r="M467" s="262">
        <v>0</v>
      </c>
      <c r="N467" s="262">
        <v>0</v>
      </c>
      <c r="O467" s="263">
        <f t="shared" si="44"/>
        <v>322.31916585708109</v>
      </c>
      <c r="P467" s="262">
        <f t="shared" si="45"/>
        <v>0</v>
      </c>
      <c r="Q467" s="262">
        <f t="shared" si="46"/>
        <v>322.61495102185171</v>
      </c>
      <c r="R467" s="262">
        <f t="shared" si="47"/>
        <v>0</v>
      </c>
      <c r="S467" s="262">
        <f t="shared" si="48"/>
        <v>0</v>
      </c>
      <c r="T467" s="262">
        <f t="shared" si="49"/>
        <v>0</v>
      </c>
      <c r="U467" s="262">
        <f t="shared" si="50"/>
        <v>0</v>
      </c>
      <c r="V467" s="262">
        <f t="shared" si="51"/>
        <v>0</v>
      </c>
      <c r="X467" s="215">
        <f t="shared" si="52"/>
        <v>106.36322690072799</v>
      </c>
      <c r="Y467" s="215">
        <f t="shared" si="52"/>
        <v>106.36322690072799</v>
      </c>
      <c r="Z467" s="215">
        <f t="shared" si="52"/>
        <v>76.094131212020258</v>
      </c>
      <c r="AA467" s="47"/>
      <c r="AB467" s="363">
        <f t="shared" si="53"/>
        <v>296.99120939501734</v>
      </c>
      <c r="AC467" s="363">
        <f t="shared" si="54"/>
        <v>0</v>
      </c>
    </row>
    <row r="468" spans="1:29" x14ac:dyDescent="0.2">
      <c r="A468" s="261">
        <v>2028</v>
      </c>
      <c r="B468" s="261">
        <v>8</v>
      </c>
      <c r="C468" s="262">
        <v>326.45437890907908</v>
      </c>
      <c r="D468" s="262">
        <v>0</v>
      </c>
      <c r="E468" s="262">
        <v>97.36319918730473</v>
      </c>
      <c r="F468" s="262">
        <v>25.703299868006503</v>
      </c>
      <c r="G468" s="262">
        <v>326.45362899219759</v>
      </c>
      <c r="H468" s="262">
        <v>0</v>
      </c>
      <c r="I468" s="262">
        <v>0</v>
      </c>
      <c r="J468" s="262">
        <v>0</v>
      </c>
      <c r="K468" s="262">
        <v>0</v>
      </c>
      <c r="L468" s="262">
        <v>0</v>
      </c>
      <c r="M468" s="262">
        <v>0</v>
      </c>
      <c r="N468" s="262">
        <v>0</v>
      </c>
      <c r="O468" s="263">
        <f t="shared" si="44"/>
        <v>326.45437890907908</v>
      </c>
      <c r="P468" s="262">
        <f t="shared" si="45"/>
        <v>0</v>
      </c>
      <c r="Q468" s="262">
        <f t="shared" si="46"/>
        <v>326.45362899219759</v>
      </c>
      <c r="R468" s="262">
        <f t="shared" si="47"/>
        <v>0</v>
      </c>
      <c r="S468" s="262">
        <f t="shared" si="48"/>
        <v>0</v>
      </c>
      <c r="T468" s="262">
        <f t="shared" si="49"/>
        <v>0</v>
      </c>
      <c r="U468" s="262">
        <f t="shared" si="50"/>
        <v>0</v>
      </c>
      <c r="V468" s="262">
        <f t="shared" si="51"/>
        <v>0</v>
      </c>
      <c r="X468" s="215">
        <f t="shared" si="52"/>
        <v>107.07067600126477</v>
      </c>
      <c r="Y468" s="215">
        <f t="shared" si="52"/>
        <v>107.07067600126477</v>
      </c>
      <c r="Z468" s="215">
        <f t="shared" si="52"/>
        <v>76.566420069783874</v>
      </c>
      <c r="AA468" s="47"/>
      <c r="AB468" s="363">
        <f t="shared" si="53"/>
        <v>324.38677238308009</v>
      </c>
      <c r="AC468" s="363">
        <f t="shared" si="54"/>
        <v>0</v>
      </c>
    </row>
    <row r="469" spans="1:29" x14ac:dyDescent="0.2">
      <c r="A469" s="261">
        <v>2028</v>
      </c>
      <c r="B469" s="261">
        <v>9</v>
      </c>
      <c r="C469" s="262">
        <v>277.87653293728147</v>
      </c>
      <c r="D469" s="262">
        <v>0</v>
      </c>
      <c r="E469" s="262">
        <v>68.911489243333818</v>
      </c>
      <c r="F469" s="262">
        <v>13.426902220955579</v>
      </c>
      <c r="G469" s="262">
        <v>277.82109322293587</v>
      </c>
      <c r="H469" s="262">
        <v>0</v>
      </c>
      <c r="I469" s="262">
        <v>0</v>
      </c>
      <c r="J469" s="262">
        <v>0</v>
      </c>
      <c r="K469" s="262">
        <v>0</v>
      </c>
      <c r="L469" s="262">
        <v>0</v>
      </c>
      <c r="M469" s="262">
        <v>0</v>
      </c>
      <c r="N469" s="262">
        <v>0</v>
      </c>
      <c r="O469" s="263">
        <f t="shared" si="44"/>
        <v>277.87653293728147</v>
      </c>
      <c r="P469" s="262">
        <f t="shared" si="45"/>
        <v>0</v>
      </c>
      <c r="Q469" s="262">
        <f t="shared" si="46"/>
        <v>277.82109322293587</v>
      </c>
      <c r="R469" s="262">
        <f t="shared" si="47"/>
        <v>0</v>
      </c>
      <c r="S469" s="262">
        <f t="shared" si="48"/>
        <v>0</v>
      </c>
      <c r="T469" s="262">
        <f t="shared" si="49"/>
        <v>0</v>
      </c>
      <c r="U469" s="262">
        <f t="shared" si="50"/>
        <v>0</v>
      </c>
      <c r="V469" s="262">
        <f t="shared" si="51"/>
        <v>0</v>
      </c>
      <c r="X469" s="215">
        <f t="shared" si="52"/>
        <v>102.58028159585459</v>
      </c>
      <c r="Y469" s="215">
        <f t="shared" si="52"/>
        <v>102.58028159585459</v>
      </c>
      <c r="Z469" s="215">
        <f t="shared" si="52"/>
        <v>78.058643789589482</v>
      </c>
      <c r="AA469" s="47"/>
      <c r="AB469" s="363">
        <f t="shared" si="53"/>
        <v>302.16545592318028</v>
      </c>
      <c r="AC469" s="363">
        <f t="shared" si="54"/>
        <v>0</v>
      </c>
    </row>
    <row r="470" spans="1:29" x14ac:dyDescent="0.2">
      <c r="A470" s="261">
        <v>2028</v>
      </c>
      <c r="B470" s="261">
        <v>10</v>
      </c>
      <c r="C470" s="262">
        <v>198.89039579254836</v>
      </c>
      <c r="D470" s="262">
        <v>3.8110897796785466</v>
      </c>
      <c r="E470" s="262">
        <v>35.248436141347526</v>
      </c>
      <c r="F470" s="262">
        <v>3.5403752445620653</v>
      </c>
      <c r="G470" s="262">
        <v>191.35200507469264</v>
      </c>
      <c r="H470" s="262">
        <v>1.5356602334740597</v>
      </c>
      <c r="I470" s="262">
        <v>0</v>
      </c>
      <c r="J470" s="262">
        <v>0</v>
      </c>
      <c r="K470" s="262">
        <v>0</v>
      </c>
      <c r="L470" s="262">
        <v>0</v>
      </c>
      <c r="M470" s="262">
        <v>0</v>
      </c>
      <c r="N470" s="262">
        <v>0</v>
      </c>
      <c r="O470" s="263">
        <f t="shared" si="44"/>
        <v>198.89039579254836</v>
      </c>
      <c r="P470" s="262">
        <f t="shared" si="45"/>
        <v>3.8110897796785466</v>
      </c>
      <c r="Q470" s="262">
        <f t="shared" si="46"/>
        <v>191.35200507469264</v>
      </c>
      <c r="R470" s="262">
        <f t="shared" si="47"/>
        <v>1.5356602334740597</v>
      </c>
      <c r="S470" s="262">
        <f t="shared" si="48"/>
        <v>0</v>
      </c>
      <c r="T470" s="262">
        <f t="shared" si="49"/>
        <v>0</v>
      </c>
      <c r="U470" s="262">
        <f t="shared" si="50"/>
        <v>0</v>
      </c>
      <c r="V470" s="262">
        <f t="shared" si="51"/>
        <v>0</v>
      </c>
      <c r="X470" s="215">
        <f t="shared" si="52"/>
        <v>93.243166213875639</v>
      </c>
      <c r="Y470" s="215">
        <f t="shared" si="52"/>
        <v>0</v>
      </c>
      <c r="Z470" s="215">
        <f t="shared" si="52"/>
        <v>74.186398401563594</v>
      </c>
      <c r="AA470" s="47"/>
      <c r="AB470" s="363">
        <f t="shared" si="53"/>
        <v>238.38346436491491</v>
      </c>
      <c r="AC470" s="363">
        <f t="shared" si="54"/>
        <v>0</v>
      </c>
    </row>
    <row r="471" spans="1:29" x14ac:dyDescent="0.2">
      <c r="A471" s="261">
        <v>2028</v>
      </c>
      <c r="B471" s="261">
        <v>11</v>
      </c>
      <c r="C471" s="262">
        <v>78.117279066674627</v>
      </c>
      <c r="D471" s="262">
        <v>26.436963465927999</v>
      </c>
      <c r="E471" s="262">
        <v>4.6653896648713644</v>
      </c>
      <c r="F471" s="262">
        <v>5.9321390913392266E-2</v>
      </c>
      <c r="G471" s="262">
        <v>56.079454442607151</v>
      </c>
      <c r="H471" s="262">
        <v>13.072887141096567</v>
      </c>
      <c r="I471" s="262">
        <v>0</v>
      </c>
      <c r="J471" s="262">
        <v>0</v>
      </c>
      <c r="K471" s="262">
        <v>0</v>
      </c>
      <c r="L471" s="262">
        <v>0</v>
      </c>
      <c r="M471" s="262">
        <v>0</v>
      </c>
      <c r="N471" s="262">
        <v>0</v>
      </c>
      <c r="O471" s="263">
        <f t="shared" si="44"/>
        <v>78.117279066674627</v>
      </c>
      <c r="P471" s="262">
        <f t="shared" si="45"/>
        <v>26.436963465927999</v>
      </c>
      <c r="Q471" s="262">
        <f t="shared" si="46"/>
        <v>56.079454442607151</v>
      </c>
      <c r="R471" s="262">
        <f t="shared" si="47"/>
        <v>13.072887141096567</v>
      </c>
      <c r="S471" s="262">
        <f t="shared" si="48"/>
        <v>0</v>
      </c>
      <c r="T471" s="262">
        <f t="shared" si="49"/>
        <v>0</v>
      </c>
      <c r="U471" s="262">
        <f t="shared" si="50"/>
        <v>0</v>
      </c>
      <c r="V471" s="262">
        <f t="shared" si="51"/>
        <v>0</v>
      </c>
      <c r="X471" s="215">
        <f t="shared" si="52"/>
        <v>82.99801773548171</v>
      </c>
      <c r="Y471" s="215">
        <f t="shared" si="52"/>
        <v>0</v>
      </c>
      <c r="Z471" s="215">
        <f t="shared" si="52"/>
        <v>73.191876206132974</v>
      </c>
      <c r="AA471" s="47"/>
      <c r="AB471" s="363">
        <f t="shared" si="53"/>
        <v>138.50383742961151</v>
      </c>
      <c r="AC471" s="363">
        <f t="shared" si="54"/>
        <v>0</v>
      </c>
    </row>
    <row r="472" spans="1:29" x14ac:dyDescent="0.2">
      <c r="A472" s="261">
        <v>2028</v>
      </c>
      <c r="B472" s="261">
        <v>12</v>
      </c>
      <c r="C472" s="262">
        <v>42.633806123140985</v>
      </c>
      <c r="D472" s="262">
        <v>81.614210043345437</v>
      </c>
      <c r="E472" s="262">
        <v>1.0431164092190786</v>
      </c>
      <c r="F472" s="262">
        <v>5.7264258648294473E-4</v>
      </c>
      <c r="G472" s="262">
        <v>24.890042540816147</v>
      </c>
      <c r="H472" s="262">
        <v>64.984895742185898</v>
      </c>
      <c r="I472" s="262">
        <v>0.17544300865084281</v>
      </c>
      <c r="J472" s="262">
        <v>64.984895742185898</v>
      </c>
      <c r="K472" s="262">
        <v>0</v>
      </c>
      <c r="L472" s="262">
        <v>0</v>
      </c>
      <c r="M472" s="262">
        <v>0</v>
      </c>
      <c r="N472" s="262">
        <v>64.984895742185898</v>
      </c>
      <c r="O472" s="263">
        <f t="shared" si="44"/>
        <v>42.633806123140985</v>
      </c>
      <c r="P472" s="262">
        <f t="shared" si="45"/>
        <v>81.614210043345437</v>
      </c>
      <c r="Q472" s="262">
        <f t="shared" si="46"/>
        <v>24.890042540816147</v>
      </c>
      <c r="R472" s="262">
        <f t="shared" si="47"/>
        <v>64.984895742185898</v>
      </c>
      <c r="S472" s="262">
        <f t="shared" si="48"/>
        <v>0.17544300865084281</v>
      </c>
      <c r="T472" s="262">
        <f t="shared" si="49"/>
        <v>64.984895742185898</v>
      </c>
      <c r="U472" s="262">
        <f t="shared" si="50"/>
        <v>0</v>
      </c>
      <c r="V472" s="262">
        <f t="shared" si="51"/>
        <v>0</v>
      </c>
      <c r="X472" s="215">
        <f t="shared" si="52"/>
        <v>79.416340456271286</v>
      </c>
      <c r="Y472" s="215">
        <f t="shared" si="52"/>
        <v>0</v>
      </c>
      <c r="Z472" s="215">
        <f t="shared" si="52"/>
        <v>75.547769292987212</v>
      </c>
      <c r="AA472" s="47"/>
      <c r="AB472" s="363">
        <f t="shared" si="53"/>
        <v>60.375542594907806</v>
      </c>
      <c r="AC472" s="363">
        <f t="shared" si="54"/>
        <v>32.492447871092949</v>
      </c>
    </row>
    <row r="473" spans="1:29" x14ac:dyDescent="0.2">
      <c r="A473" s="261">
        <v>2029</v>
      </c>
      <c r="B473" s="261">
        <v>1</v>
      </c>
      <c r="C473" s="262">
        <v>26.112829868525239</v>
      </c>
      <c r="D473" s="262">
        <v>127.15014736663784</v>
      </c>
      <c r="E473" s="262">
        <v>0.22575876283253166</v>
      </c>
      <c r="F473" s="262">
        <v>0</v>
      </c>
      <c r="G473" s="262">
        <v>8.0669450065628467</v>
      </c>
      <c r="H473" s="262">
        <v>107.22973635615668</v>
      </c>
      <c r="I473" s="262">
        <v>0.47586523824689808</v>
      </c>
      <c r="J473" s="262">
        <v>107.22973635615668</v>
      </c>
      <c r="K473" s="262">
        <v>0</v>
      </c>
      <c r="L473" s="262">
        <v>0</v>
      </c>
      <c r="M473" s="262">
        <v>107.22973635615668</v>
      </c>
      <c r="N473" s="262">
        <v>0</v>
      </c>
      <c r="O473" s="263">
        <f t="shared" si="44"/>
        <v>26.112829868525239</v>
      </c>
      <c r="P473" s="262">
        <f t="shared" si="45"/>
        <v>127.15014736663784</v>
      </c>
      <c r="Q473" s="262">
        <f t="shared" si="46"/>
        <v>8.0669450065628467</v>
      </c>
      <c r="R473" s="262">
        <f t="shared" si="47"/>
        <v>107.22973635615668</v>
      </c>
      <c r="S473" s="262">
        <f t="shared" si="48"/>
        <v>0.47586523824689808</v>
      </c>
      <c r="T473" s="262">
        <f t="shared" si="49"/>
        <v>107.22973635615668</v>
      </c>
      <c r="U473" s="262">
        <f t="shared" si="50"/>
        <v>0</v>
      </c>
      <c r="V473" s="262">
        <f t="shared" si="51"/>
        <v>0</v>
      </c>
      <c r="X473" s="215">
        <f t="shared" si="52"/>
        <v>78.238827384001453</v>
      </c>
      <c r="Y473" s="215">
        <f t="shared" si="52"/>
        <v>0</v>
      </c>
      <c r="Z473" s="215">
        <f t="shared" si="52"/>
        <v>72.435525234027452</v>
      </c>
      <c r="AA473" s="47"/>
      <c r="AB473" s="363">
        <f t="shared" si="53"/>
        <v>34.373317995833112</v>
      </c>
      <c r="AC473" s="363">
        <f t="shared" si="54"/>
        <v>86.107316049171288</v>
      </c>
    </row>
    <row r="474" spans="1:29" x14ac:dyDescent="0.2">
      <c r="A474" s="261">
        <v>2029</v>
      </c>
      <c r="B474" s="261">
        <v>2</v>
      </c>
      <c r="C474" s="262">
        <v>35.042184420393127</v>
      </c>
      <c r="D474" s="262">
        <v>78.467690138551589</v>
      </c>
      <c r="E474" s="262">
        <v>1.3362773718162912</v>
      </c>
      <c r="F474" s="262">
        <v>8.9159951076670885E-4</v>
      </c>
      <c r="G474" s="262">
        <v>13.877029232198439</v>
      </c>
      <c r="H474" s="262">
        <v>58.93328680476386</v>
      </c>
      <c r="I474" s="262">
        <v>0</v>
      </c>
      <c r="J474" s="262">
        <v>58.93328680476386</v>
      </c>
      <c r="K474" s="262">
        <v>0</v>
      </c>
      <c r="L474" s="262">
        <v>58.93328680476386</v>
      </c>
      <c r="M474" s="262">
        <v>0</v>
      </c>
      <c r="N474" s="262">
        <v>0</v>
      </c>
      <c r="O474" s="263">
        <f t="shared" si="44"/>
        <v>35.042184420393127</v>
      </c>
      <c r="P474" s="262">
        <f t="shared" si="45"/>
        <v>78.467690138551589</v>
      </c>
      <c r="Q474" s="262">
        <f t="shared" si="46"/>
        <v>13.877029232198439</v>
      </c>
      <c r="R474" s="262">
        <f t="shared" si="47"/>
        <v>58.93328680476386</v>
      </c>
      <c r="S474" s="262">
        <f t="shared" si="48"/>
        <v>0</v>
      </c>
      <c r="T474" s="262">
        <f t="shared" si="49"/>
        <v>58.93328680476386</v>
      </c>
      <c r="U474" s="262">
        <f t="shared" si="50"/>
        <v>0</v>
      </c>
      <c r="V474" s="262">
        <f t="shared" si="51"/>
        <v>58.93328680476386</v>
      </c>
      <c r="X474" s="215">
        <f t="shared" si="52"/>
        <v>79.7255217963815</v>
      </c>
      <c r="Y474" s="215">
        <f t="shared" si="52"/>
        <v>0</v>
      </c>
      <c r="Z474" s="215">
        <f t="shared" si="52"/>
        <v>72.646032416735594</v>
      </c>
      <c r="AA474" s="47"/>
      <c r="AB474" s="363">
        <f t="shared" si="53"/>
        <v>30.577507144459183</v>
      </c>
      <c r="AC474" s="363">
        <f t="shared" si="54"/>
        <v>83.081511580460273</v>
      </c>
    </row>
    <row r="475" spans="1:29" x14ac:dyDescent="0.2">
      <c r="A475" s="261">
        <v>2029</v>
      </c>
      <c r="B475" s="261">
        <v>3</v>
      </c>
      <c r="C475" s="262">
        <v>64.582270600115152</v>
      </c>
      <c r="D475" s="262">
        <v>46.311218909337121</v>
      </c>
      <c r="E475" s="262">
        <v>4.9900308525942307</v>
      </c>
      <c r="F475" s="262">
        <v>0.1295244328021905</v>
      </c>
      <c r="G475" s="262">
        <v>37.449443375165124</v>
      </c>
      <c r="H475" s="262">
        <v>29.231033597261238</v>
      </c>
      <c r="I475" s="262">
        <v>0</v>
      </c>
      <c r="J475" s="262">
        <v>29.231033597261238</v>
      </c>
      <c r="K475" s="262">
        <v>29.231033597261238</v>
      </c>
      <c r="L475" s="262">
        <v>0</v>
      </c>
      <c r="M475" s="262">
        <v>0</v>
      </c>
      <c r="N475" s="262">
        <v>0</v>
      </c>
      <c r="O475" s="263">
        <f t="shared" si="44"/>
        <v>64.582270600115152</v>
      </c>
      <c r="P475" s="262">
        <f t="shared" si="45"/>
        <v>46.311218909337121</v>
      </c>
      <c r="Q475" s="262">
        <f t="shared" si="46"/>
        <v>37.449443375165124</v>
      </c>
      <c r="R475" s="262">
        <f t="shared" si="47"/>
        <v>29.231033597261238</v>
      </c>
      <c r="S475" s="262">
        <f t="shared" si="48"/>
        <v>0</v>
      </c>
      <c r="T475" s="262">
        <f t="shared" si="49"/>
        <v>29.231033597261238</v>
      </c>
      <c r="U475" s="262">
        <f t="shared" si="50"/>
        <v>29.231033597261238</v>
      </c>
      <c r="V475" s="262">
        <f t="shared" si="51"/>
        <v>0</v>
      </c>
      <c r="X475" s="215">
        <f t="shared" si="52"/>
        <v>82.251795732041217</v>
      </c>
      <c r="Y475" s="215">
        <f t="shared" si="52"/>
        <v>0</v>
      </c>
      <c r="Z475" s="215">
        <f t="shared" si="52"/>
        <v>69.66506285873227</v>
      </c>
      <c r="AA475" s="47"/>
      <c r="AB475" s="363">
        <f t="shared" si="53"/>
        <v>49.812227510254139</v>
      </c>
      <c r="AC475" s="363">
        <f t="shared" si="54"/>
        <v>44.082160201012549</v>
      </c>
    </row>
    <row r="476" spans="1:29" x14ac:dyDescent="0.2">
      <c r="A476" s="261">
        <v>2029</v>
      </c>
      <c r="B476" s="261">
        <v>4</v>
      </c>
      <c r="C476" s="262">
        <v>114.03392869270741</v>
      </c>
      <c r="D476" s="262">
        <v>10.944087118763242</v>
      </c>
      <c r="E476" s="262">
        <v>15.538844811975641</v>
      </c>
      <c r="F476" s="262">
        <v>1.0946150881283558</v>
      </c>
      <c r="G476" s="262">
        <v>91.243885812568394</v>
      </c>
      <c r="H476" s="262">
        <v>2.6817842712955349</v>
      </c>
      <c r="I476" s="262">
        <v>0</v>
      </c>
      <c r="J476" s="262">
        <v>0</v>
      </c>
      <c r="K476" s="262">
        <v>0</v>
      </c>
      <c r="L476" s="262">
        <v>0</v>
      </c>
      <c r="M476" s="262">
        <v>0</v>
      </c>
      <c r="N476" s="262">
        <v>0</v>
      </c>
      <c r="O476" s="263">
        <f t="shared" si="44"/>
        <v>114.03392869270741</v>
      </c>
      <c r="P476" s="262">
        <f t="shared" si="45"/>
        <v>10.944087118763242</v>
      </c>
      <c r="Q476" s="262">
        <f t="shared" si="46"/>
        <v>91.243885812568394</v>
      </c>
      <c r="R476" s="262">
        <f t="shared" si="47"/>
        <v>2.6817842712955349</v>
      </c>
      <c r="S476" s="262">
        <f t="shared" si="48"/>
        <v>0</v>
      </c>
      <c r="T476" s="262">
        <f t="shared" si="49"/>
        <v>0</v>
      </c>
      <c r="U476" s="262">
        <f t="shared" si="50"/>
        <v>0</v>
      </c>
      <c r="V476" s="262">
        <f t="shared" si="51"/>
        <v>0</v>
      </c>
      <c r="X476" s="215">
        <f t="shared" si="52"/>
        <v>86.73198145924529</v>
      </c>
      <c r="Y476" s="215">
        <f t="shared" si="52"/>
        <v>0</v>
      </c>
      <c r="Z476" s="215">
        <f t="shared" si="52"/>
        <v>68.249816777492441</v>
      </c>
      <c r="AA476" s="47"/>
      <c r="AB476" s="363">
        <f t="shared" si="53"/>
        <v>89.308099646411279</v>
      </c>
      <c r="AC476" s="363">
        <f t="shared" si="54"/>
        <v>14.615516798630619</v>
      </c>
    </row>
    <row r="477" spans="1:29" x14ac:dyDescent="0.2">
      <c r="A477" s="261">
        <v>2029</v>
      </c>
      <c r="B477" s="261">
        <v>5</v>
      </c>
      <c r="C477" s="262">
        <v>208.47875842628665</v>
      </c>
      <c r="D477" s="262">
        <v>1.2472710741059452</v>
      </c>
      <c r="E477" s="262">
        <v>46.489129539066155</v>
      </c>
      <c r="F477" s="262">
        <v>7.7724201956270402</v>
      </c>
      <c r="G477" s="262">
        <v>200.47279906929364</v>
      </c>
      <c r="H477" s="262">
        <v>7.083333333333286E-2</v>
      </c>
      <c r="I477" s="262">
        <v>0</v>
      </c>
      <c r="J477" s="262">
        <v>0</v>
      </c>
      <c r="K477" s="262">
        <v>0</v>
      </c>
      <c r="L477" s="262">
        <v>0</v>
      </c>
      <c r="M477" s="262">
        <v>0</v>
      </c>
      <c r="N477" s="262">
        <v>0</v>
      </c>
      <c r="O477" s="263">
        <f t="shared" si="44"/>
        <v>208.47875842628665</v>
      </c>
      <c r="P477" s="262">
        <f t="shared" si="45"/>
        <v>1.2472710741059452</v>
      </c>
      <c r="Q477" s="262">
        <f t="shared" si="46"/>
        <v>200.47279906929364</v>
      </c>
      <c r="R477" s="262">
        <f t="shared" si="47"/>
        <v>7.083333333333286E-2</v>
      </c>
      <c r="S477" s="262">
        <f t="shared" si="48"/>
        <v>0</v>
      </c>
      <c r="T477" s="262">
        <f t="shared" si="49"/>
        <v>0</v>
      </c>
      <c r="U477" s="262">
        <f t="shared" si="50"/>
        <v>0</v>
      </c>
      <c r="V477" s="262">
        <f t="shared" si="51"/>
        <v>0</v>
      </c>
      <c r="X477" s="215">
        <f t="shared" si="52"/>
        <v>95.212543994160029</v>
      </c>
      <c r="Y477" s="215">
        <f t="shared" si="52"/>
        <v>95.212543994160029</v>
      </c>
      <c r="Z477" s="215">
        <f t="shared" si="52"/>
        <v>70.971694852443221</v>
      </c>
      <c r="AA477" s="47"/>
      <c r="AB477" s="363">
        <f t="shared" si="53"/>
        <v>161.25634355949703</v>
      </c>
      <c r="AC477" s="363">
        <f t="shared" si="54"/>
        <v>0</v>
      </c>
    </row>
    <row r="478" spans="1:29" x14ac:dyDescent="0.2">
      <c r="A478" s="261">
        <v>2029</v>
      </c>
      <c r="B478" s="261">
        <v>6</v>
      </c>
      <c r="C478" s="262">
        <v>271.66325293295364</v>
      </c>
      <c r="D478" s="262">
        <v>0</v>
      </c>
      <c r="E478" s="262">
        <v>71.593093614998466</v>
      </c>
      <c r="F478" s="262">
        <v>17.284213968784648</v>
      </c>
      <c r="G478" s="262">
        <v>271.598974885757</v>
      </c>
      <c r="H478" s="262">
        <v>0</v>
      </c>
      <c r="I478" s="262">
        <v>0</v>
      </c>
      <c r="J478" s="262">
        <v>0</v>
      </c>
      <c r="K478" s="262">
        <v>0</v>
      </c>
      <c r="L478" s="262">
        <v>0</v>
      </c>
      <c r="M478" s="262">
        <v>0</v>
      </c>
      <c r="N478" s="262">
        <v>0</v>
      </c>
      <c r="O478" s="263">
        <f t="shared" si="44"/>
        <v>271.66325293295364</v>
      </c>
      <c r="P478" s="262">
        <f t="shared" si="45"/>
        <v>0</v>
      </c>
      <c r="Q478" s="262">
        <f t="shared" si="46"/>
        <v>271.598974885757</v>
      </c>
      <c r="R478" s="262">
        <f t="shared" si="47"/>
        <v>0</v>
      </c>
      <c r="S478" s="262">
        <f t="shared" si="48"/>
        <v>0</v>
      </c>
      <c r="T478" s="262">
        <f t="shared" si="49"/>
        <v>0</v>
      </c>
      <c r="U478" s="262">
        <f t="shared" si="50"/>
        <v>0</v>
      </c>
      <c r="V478" s="262">
        <f t="shared" si="51"/>
        <v>0</v>
      </c>
      <c r="X478" s="215">
        <f t="shared" si="52"/>
        <v>102.9517758613249</v>
      </c>
      <c r="Y478" s="215">
        <f t="shared" si="52"/>
        <v>102.9517758613249</v>
      </c>
      <c r="Z478" s="215">
        <f t="shared" si="52"/>
        <v>76.321977766801496</v>
      </c>
      <c r="AA478" s="47"/>
      <c r="AB478" s="363">
        <f t="shared" si="53"/>
        <v>240.07100567962016</v>
      </c>
      <c r="AC478" s="363">
        <f t="shared" si="54"/>
        <v>0</v>
      </c>
    </row>
    <row r="479" spans="1:29" x14ac:dyDescent="0.2">
      <c r="A479" s="261">
        <v>2029</v>
      </c>
      <c r="B479" s="261">
        <v>7</v>
      </c>
      <c r="C479" s="262">
        <v>322.31916585708109</v>
      </c>
      <c r="D479" s="262">
        <v>0</v>
      </c>
      <c r="E479" s="262">
        <v>97.090273425793072</v>
      </c>
      <c r="F479" s="262">
        <v>25.866358342079604</v>
      </c>
      <c r="G479" s="262">
        <v>322.61495102185171</v>
      </c>
      <c r="H479" s="262">
        <v>0</v>
      </c>
      <c r="I479" s="262">
        <v>0</v>
      </c>
      <c r="J479" s="262">
        <v>0</v>
      </c>
      <c r="K479" s="262">
        <v>0</v>
      </c>
      <c r="L479" s="262">
        <v>0</v>
      </c>
      <c r="M479" s="262">
        <v>0</v>
      </c>
      <c r="N479" s="262">
        <v>0</v>
      </c>
      <c r="O479" s="263">
        <f t="shared" ref="O479:O542" si="55">C479</f>
        <v>322.31916585708109</v>
      </c>
      <c r="P479" s="262">
        <f t="shared" ref="P479:P542" si="56">D479</f>
        <v>0</v>
      </c>
      <c r="Q479" s="262">
        <f t="shared" ref="Q479:Q542" si="57">G479</f>
        <v>322.61495102185171</v>
      </c>
      <c r="R479" s="262">
        <f t="shared" ref="R479:R542" si="58">H479</f>
        <v>0</v>
      </c>
      <c r="S479" s="262">
        <f t="shared" ref="S479:S542" si="59">I479</f>
        <v>0</v>
      </c>
      <c r="T479" s="262">
        <f t="shared" ref="T479:T542" si="60">J479</f>
        <v>0</v>
      </c>
      <c r="U479" s="262">
        <f t="shared" si="50"/>
        <v>0</v>
      </c>
      <c r="V479" s="262">
        <f t="shared" si="51"/>
        <v>0</v>
      </c>
      <c r="X479" s="215">
        <f t="shared" si="52"/>
        <v>106.36322690072799</v>
      </c>
      <c r="Y479" s="215">
        <f t="shared" si="52"/>
        <v>106.36322690072799</v>
      </c>
      <c r="Z479" s="215">
        <f t="shared" si="52"/>
        <v>76.094131212020258</v>
      </c>
      <c r="AA479" s="47"/>
      <c r="AB479" s="363">
        <f t="shared" si="53"/>
        <v>296.99120939501734</v>
      </c>
      <c r="AC479" s="363">
        <f t="shared" si="54"/>
        <v>0</v>
      </c>
    </row>
    <row r="480" spans="1:29" x14ac:dyDescent="0.2">
      <c r="A480" s="261">
        <v>2029</v>
      </c>
      <c r="B480" s="261">
        <v>8</v>
      </c>
      <c r="C480" s="262">
        <v>326.45437890907908</v>
      </c>
      <c r="D480" s="262">
        <v>0</v>
      </c>
      <c r="E480" s="262">
        <v>97.36319918730473</v>
      </c>
      <c r="F480" s="262">
        <v>25.703299868006503</v>
      </c>
      <c r="G480" s="262">
        <v>326.45362899219759</v>
      </c>
      <c r="H480" s="262">
        <v>0</v>
      </c>
      <c r="I480" s="262">
        <v>0</v>
      </c>
      <c r="J480" s="262">
        <v>0</v>
      </c>
      <c r="K480" s="262">
        <v>0</v>
      </c>
      <c r="L480" s="262">
        <v>0</v>
      </c>
      <c r="M480" s="262">
        <v>0</v>
      </c>
      <c r="N480" s="262">
        <v>0</v>
      </c>
      <c r="O480" s="263">
        <f t="shared" si="55"/>
        <v>326.45437890907908</v>
      </c>
      <c r="P480" s="262">
        <f t="shared" si="56"/>
        <v>0</v>
      </c>
      <c r="Q480" s="262">
        <f t="shared" si="57"/>
        <v>326.45362899219759</v>
      </c>
      <c r="R480" s="262">
        <f t="shared" si="58"/>
        <v>0</v>
      </c>
      <c r="S480" s="262">
        <f t="shared" si="59"/>
        <v>0</v>
      </c>
      <c r="T480" s="262">
        <f t="shared" si="60"/>
        <v>0</v>
      </c>
      <c r="U480" s="262">
        <f t="shared" ref="U480:U543" si="61">K480</f>
        <v>0</v>
      </c>
      <c r="V480" s="262">
        <f t="shared" ref="V480:V543" si="62">L480</f>
        <v>0</v>
      </c>
      <c r="X480" s="215">
        <f t="shared" si="52"/>
        <v>107.07067600126477</v>
      </c>
      <c r="Y480" s="215">
        <f t="shared" si="52"/>
        <v>107.07067600126477</v>
      </c>
      <c r="Z480" s="215">
        <f t="shared" si="52"/>
        <v>76.566420069783874</v>
      </c>
      <c r="AA480" s="47"/>
      <c r="AB480" s="363">
        <f t="shared" si="53"/>
        <v>324.38677238308009</v>
      </c>
      <c r="AC480" s="363">
        <f t="shared" si="54"/>
        <v>0</v>
      </c>
    </row>
    <row r="481" spans="1:29" x14ac:dyDescent="0.2">
      <c r="A481" s="261">
        <v>2029</v>
      </c>
      <c r="B481" s="261">
        <v>9</v>
      </c>
      <c r="C481" s="262">
        <v>277.87653293728147</v>
      </c>
      <c r="D481" s="262">
        <v>0</v>
      </c>
      <c r="E481" s="262">
        <v>68.911489243333818</v>
      </c>
      <c r="F481" s="262">
        <v>13.426902220955579</v>
      </c>
      <c r="G481" s="262">
        <v>277.82109322293587</v>
      </c>
      <c r="H481" s="262">
        <v>0</v>
      </c>
      <c r="I481" s="262">
        <v>0</v>
      </c>
      <c r="J481" s="262">
        <v>0</v>
      </c>
      <c r="K481" s="262">
        <v>0</v>
      </c>
      <c r="L481" s="262">
        <v>0</v>
      </c>
      <c r="M481" s="262">
        <v>0</v>
      </c>
      <c r="N481" s="262">
        <v>0</v>
      </c>
      <c r="O481" s="263">
        <f t="shared" si="55"/>
        <v>277.87653293728147</v>
      </c>
      <c r="P481" s="262">
        <f t="shared" si="56"/>
        <v>0</v>
      </c>
      <c r="Q481" s="262">
        <f t="shared" si="57"/>
        <v>277.82109322293587</v>
      </c>
      <c r="R481" s="262">
        <f t="shared" si="58"/>
        <v>0</v>
      </c>
      <c r="S481" s="262">
        <f t="shared" si="59"/>
        <v>0</v>
      </c>
      <c r="T481" s="262">
        <f t="shared" si="60"/>
        <v>0</v>
      </c>
      <c r="U481" s="262">
        <f t="shared" si="61"/>
        <v>0</v>
      </c>
      <c r="V481" s="262">
        <f t="shared" si="62"/>
        <v>0</v>
      </c>
      <c r="X481" s="215">
        <f t="shared" si="52"/>
        <v>102.58028159585459</v>
      </c>
      <c r="Y481" s="215">
        <f t="shared" si="52"/>
        <v>102.58028159585459</v>
      </c>
      <c r="Z481" s="215">
        <f t="shared" si="52"/>
        <v>78.058643789589482</v>
      </c>
      <c r="AA481" s="47"/>
      <c r="AB481" s="363">
        <f t="shared" si="53"/>
        <v>302.16545592318028</v>
      </c>
      <c r="AC481" s="363">
        <f t="shared" si="54"/>
        <v>0</v>
      </c>
    </row>
    <row r="482" spans="1:29" x14ac:dyDescent="0.2">
      <c r="A482" s="261">
        <v>2029</v>
      </c>
      <c r="B482" s="261">
        <v>10</v>
      </c>
      <c r="C482" s="262">
        <v>198.89039579254836</v>
      </c>
      <c r="D482" s="262">
        <v>3.8110897796785466</v>
      </c>
      <c r="E482" s="262">
        <v>35.248436141347526</v>
      </c>
      <c r="F482" s="262">
        <v>3.5403752445620653</v>
      </c>
      <c r="G482" s="262">
        <v>191.35200507469264</v>
      </c>
      <c r="H482" s="262">
        <v>1.5356602334740597</v>
      </c>
      <c r="I482" s="262">
        <v>0</v>
      </c>
      <c r="J482" s="262">
        <v>0</v>
      </c>
      <c r="K482" s="262">
        <v>0</v>
      </c>
      <c r="L482" s="262">
        <v>0</v>
      </c>
      <c r="M482" s="262">
        <v>0</v>
      </c>
      <c r="N482" s="262">
        <v>0</v>
      </c>
      <c r="O482" s="263">
        <f t="shared" si="55"/>
        <v>198.89039579254836</v>
      </c>
      <c r="P482" s="262">
        <f t="shared" si="56"/>
        <v>3.8110897796785466</v>
      </c>
      <c r="Q482" s="262">
        <f t="shared" si="57"/>
        <v>191.35200507469264</v>
      </c>
      <c r="R482" s="262">
        <f t="shared" si="58"/>
        <v>1.5356602334740597</v>
      </c>
      <c r="S482" s="262">
        <f t="shared" si="59"/>
        <v>0</v>
      </c>
      <c r="T482" s="262">
        <f t="shared" si="60"/>
        <v>0</v>
      </c>
      <c r="U482" s="262">
        <f t="shared" si="61"/>
        <v>0</v>
      </c>
      <c r="V482" s="262">
        <f t="shared" si="62"/>
        <v>0</v>
      </c>
      <c r="X482" s="215">
        <f t="shared" si="52"/>
        <v>93.243166213875639</v>
      </c>
      <c r="Y482" s="215">
        <f t="shared" si="52"/>
        <v>0</v>
      </c>
      <c r="Z482" s="215">
        <f t="shared" si="52"/>
        <v>74.186398401563594</v>
      </c>
      <c r="AA482" s="47"/>
      <c r="AB482" s="363">
        <f t="shared" si="53"/>
        <v>238.38346436491491</v>
      </c>
      <c r="AC482" s="363">
        <f t="shared" si="54"/>
        <v>0</v>
      </c>
    </row>
    <row r="483" spans="1:29" x14ac:dyDescent="0.2">
      <c r="A483" s="261">
        <v>2029</v>
      </c>
      <c r="B483" s="261">
        <v>11</v>
      </c>
      <c r="C483" s="262">
        <v>78.117279066674627</v>
      </c>
      <c r="D483" s="262">
        <v>26.436963465927999</v>
      </c>
      <c r="E483" s="262">
        <v>4.6653896648713644</v>
      </c>
      <c r="F483" s="262">
        <v>5.9321390913392266E-2</v>
      </c>
      <c r="G483" s="262">
        <v>56.079454442607151</v>
      </c>
      <c r="H483" s="262">
        <v>13.072887141096567</v>
      </c>
      <c r="I483" s="262">
        <v>0</v>
      </c>
      <c r="J483" s="262">
        <v>0</v>
      </c>
      <c r="K483" s="262">
        <v>0</v>
      </c>
      <c r="L483" s="262">
        <v>0</v>
      </c>
      <c r="M483" s="262">
        <v>0</v>
      </c>
      <c r="N483" s="262">
        <v>0</v>
      </c>
      <c r="O483" s="263">
        <f t="shared" si="55"/>
        <v>78.117279066674627</v>
      </c>
      <c r="P483" s="262">
        <f t="shared" si="56"/>
        <v>26.436963465927999</v>
      </c>
      <c r="Q483" s="262">
        <f t="shared" si="57"/>
        <v>56.079454442607151</v>
      </c>
      <c r="R483" s="262">
        <f t="shared" si="58"/>
        <v>13.072887141096567</v>
      </c>
      <c r="S483" s="262">
        <f t="shared" si="59"/>
        <v>0</v>
      </c>
      <c r="T483" s="262">
        <f t="shared" si="60"/>
        <v>0</v>
      </c>
      <c r="U483" s="262">
        <f t="shared" si="61"/>
        <v>0</v>
      </c>
      <c r="V483" s="262">
        <f t="shared" si="62"/>
        <v>0</v>
      </c>
      <c r="X483" s="215">
        <f t="shared" si="52"/>
        <v>82.99801773548171</v>
      </c>
      <c r="Y483" s="215">
        <f t="shared" si="52"/>
        <v>0</v>
      </c>
      <c r="Z483" s="215">
        <f t="shared" si="52"/>
        <v>73.191876206132974</v>
      </c>
      <c r="AA483" s="47"/>
      <c r="AB483" s="363">
        <f t="shared" si="53"/>
        <v>138.50383742961151</v>
      </c>
      <c r="AC483" s="363">
        <f t="shared" si="54"/>
        <v>0</v>
      </c>
    </row>
    <row r="484" spans="1:29" x14ac:dyDescent="0.2">
      <c r="A484" s="261">
        <v>2029</v>
      </c>
      <c r="B484" s="261">
        <v>12</v>
      </c>
      <c r="C484" s="262">
        <v>42.633806123140985</v>
      </c>
      <c r="D484" s="262">
        <v>81.614210043345437</v>
      </c>
      <c r="E484" s="262">
        <v>1.0431164092190786</v>
      </c>
      <c r="F484" s="262">
        <v>5.7264258648294473E-4</v>
      </c>
      <c r="G484" s="262">
        <v>24.890042540816147</v>
      </c>
      <c r="H484" s="262">
        <v>64.984895742185898</v>
      </c>
      <c r="I484" s="262">
        <v>0.17544300865084281</v>
      </c>
      <c r="J484" s="262">
        <v>64.984895742185898</v>
      </c>
      <c r="K484" s="262">
        <v>0</v>
      </c>
      <c r="L484" s="262">
        <v>0</v>
      </c>
      <c r="M484" s="262">
        <v>0</v>
      </c>
      <c r="N484" s="262">
        <v>64.984895742185898</v>
      </c>
      <c r="O484" s="263">
        <f t="shared" si="55"/>
        <v>42.633806123140985</v>
      </c>
      <c r="P484" s="262">
        <f t="shared" si="56"/>
        <v>81.614210043345437</v>
      </c>
      <c r="Q484" s="262">
        <f t="shared" si="57"/>
        <v>24.890042540816147</v>
      </c>
      <c r="R484" s="262">
        <f t="shared" si="58"/>
        <v>64.984895742185898</v>
      </c>
      <c r="S484" s="262">
        <f t="shared" si="59"/>
        <v>0.17544300865084281</v>
      </c>
      <c r="T484" s="262">
        <f t="shared" si="60"/>
        <v>64.984895742185898</v>
      </c>
      <c r="U484" s="262">
        <f t="shared" si="61"/>
        <v>0</v>
      </c>
      <c r="V484" s="262">
        <f t="shared" si="62"/>
        <v>0</v>
      </c>
      <c r="X484" s="215">
        <f t="shared" si="52"/>
        <v>79.416340456271286</v>
      </c>
      <c r="Y484" s="215">
        <f t="shared" si="52"/>
        <v>0</v>
      </c>
      <c r="Z484" s="215">
        <f t="shared" si="52"/>
        <v>75.547769292987212</v>
      </c>
      <c r="AA484" s="47"/>
      <c r="AB484" s="363">
        <f t="shared" si="53"/>
        <v>60.375542594907806</v>
      </c>
      <c r="AC484" s="363">
        <f t="shared" si="54"/>
        <v>32.492447871092949</v>
      </c>
    </row>
    <row r="485" spans="1:29" x14ac:dyDescent="0.2">
      <c r="A485" s="261">
        <v>2030</v>
      </c>
      <c r="B485" s="261">
        <v>1</v>
      </c>
      <c r="C485" s="262">
        <v>26.112829868525239</v>
      </c>
      <c r="D485" s="262">
        <v>127.15014736663784</v>
      </c>
      <c r="E485" s="262">
        <v>0.22575876283253166</v>
      </c>
      <c r="F485" s="262">
        <v>0</v>
      </c>
      <c r="G485" s="262">
        <v>8.0669450065628467</v>
      </c>
      <c r="H485" s="262">
        <v>107.22973635615668</v>
      </c>
      <c r="I485" s="262">
        <v>0.47586523824689808</v>
      </c>
      <c r="J485" s="262">
        <v>107.22973635615668</v>
      </c>
      <c r="K485" s="262">
        <v>0</v>
      </c>
      <c r="L485" s="262">
        <v>0</v>
      </c>
      <c r="M485" s="262">
        <v>107.22973635615668</v>
      </c>
      <c r="N485" s="262">
        <v>0</v>
      </c>
      <c r="O485" s="263">
        <f t="shared" si="55"/>
        <v>26.112829868525239</v>
      </c>
      <c r="P485" s="262">
        <f t="shared" si="56"/>
        <v>127.15014736663784</v>
      </c>
      <c r="Q485" s="262">
        <f t="shared" si="57"/>
        <v>8.0669450065628467</v>
      </c>
      <c r="R485" s="262">
        <f t="shared" si="58"/>
        <v>107.22973635615668</v>
      </c>
      <c r="S485" s="262">
        <f t="shared" si="59"/>
        <v>0.47586523824689808</v>
      </c>
      <c r="T485" s="262">
        <f t="shared" si="60"/>
        <v>107.22973635615668</v>
      </c>
      <c r="U485" s="262">
        <f t="shared" si="61"/>
        <v>0</v>
      </c>
      <c r="V485" s="262">
        <f t="shared" si="62"/>
        <v>0</v>
      </c>
      <c r="X485" s="215">
        <f t="shared" si="52"/>
        <v>78.238827384001453</v>
      </c>
      <c r="Y485" s="215">
        <f t="shared" si="52"/>
        <v>0</v>
      </c>
      <c r="Z485" s="215">
        <f t="shared" si="52"/>
        <v>72.435525234027452</v>
      </c>
      <c r="AA485" s="47"/>
      <c r="AB485" s="363">
        <f t="shared" si="53"/>
        <v>34.373317995833112</v>
      </c>
      <c r="AC485" s="363">
        <f t="shared" si="54"/>
        <v>86.107316049171288</v>
      </c>
    </row>
    <row r="486" spans="1:29" x14ac:dyDescent="0.2">
      <c r="A486" s="261">
        <v>2030</v>
      </c>
      <c r="B486" s="261">
        <v>2</v>
      </c>
      <c r="C486" s="262">
        <v>35.042184420393127</v>
      </c>
      <c r="D486" s="262">
        <v>78.467690138551589</v>
      </c>
      <c r="E486" s="262">
        <v>1.3362773718162912</v>
      </c>
      <c r="F486" s="262">
        <v>8.9159951076670885E-4</v>
      </c>
      <c r="G486" s="262">
        <v>13.877029232198439</v>
      </c>
      <c r="H486" s="262">
        <v>58.93328680476386</v>
      </c>
      <c r="I486" s="262">
        <v>0</v>
      </c>
      <c r="J486" s="262">
        <v>58.93328680476386</v>
      </c>
      <c r="K486" s="262">
        <v>0</v>
      </c>
      <c r="L486" s="262">
        <v>58.93328680476386</v>
      </c>
      <c r="M486" s="262">
        <v>0</v>
      </c>
      <c r="N486" s="262">
        <v>0</v>
      </c>
      <c r="O486" s="263">
        <f t="shared" si="55"/>
        <v>35.042184420393127</v>
      </c>
      <c r="P486" s="262">
        <f t="shared" si="56"/>
        <v>78.467690138551589</v>
      </c>
      <c r="Q486" s="262">
        <f t="shared" si="57"/>
        <v>13.877029232198439</v>
      </c>
      <c r="R486" s="262">
        <f t="shared" si="58"/>
        <v>58.93328680476386</v>
      </c>
      <c r="S486" s="262">
        <f t="shared" si="59"/>
        <v>0</v>
      </c>
      <c r="T486" s="262">
        <f t="shared" si="60"/>
        <v>58.93328680476386</v>
      </c>
      <c r="U486" s="262">
        <f t="shared" si="61"/>
        <v>0</v>
      </c>
      <c r="V486" s="262">
        <f t="shared" si="62"/>
        <v>58.93328680476386</v>
      </c>
      <c r="X486" s="215">
        <f t="shared" si="52"/>
        <v>79.7255217963815</v>
      </c>
      <c r="Y486" s="215">
        <f t="shared" si="52"/>
        <v>0</v>
      </c>
      <c r="Z486" s="215">
        <f t="shared" si="52"/>
        <v>72.646032416735594</v>
      </c>
      <c r="AA486" s="47"/>
      <c r="AB486" s="363">
        <f t="shared" si="53"/>
        <v>30.577507144459183</v>
      </c>
      <c r="AC486" s="363">
        <f t="shared" si="54"/>
        <v>83.081511580460273</v>
      </c>
    </row>
    <row r="487" spans="1:29" x14ac:dyDescent="0.2">
      <c r="A487" s="261">
        <v>2030</v>
      </c>
      <c r="B487" s="261">
        <v>3</v>
      </c>
      <c r="C487" s="262">
        <v>64.582270600115152</v>
      </c>
      <c r="D487" s="262">
        <v>46.311218909337121</v>
      </c>
      <c r="E487" s="262">
        <v>4.9900308525942307</v>
      </c>
      <c r="F487" s="262">
        <v>0.1295244328021905</v>
      </c>
      <c r="G487" s="262">
        <v>37.449443375165124</v>
      </c>
      <c r="H487" s="262">
        <v>29.231033597261238</v>
      </c>
      <c r="I487" s="262">
        <v>0</v>
      </c>
      <c r="J487" s="262">
        <v>29.231033597261238</v>
      </c>
      <c r="K487" s="262">
        <v>29.231033597261238</v>
      </c>
      <c r="L487" s="262">
        <v>0</v>
      </c>
      <c r="M487" s="262">
        <v>0</v>
      </c>
      <c r="N487" s="262">
        <v>0</v>
      </c>
      <c r="O487" s="263">
        <f t="shared" si="55"/>
        <v>64.582270600115152</v>
      </c>
      <c r="P487" s="262">
        <f t="shared" si="56"/>
        <v>46.311218909337121</v>
      </c>
      <c r="Q487" s="262">
        <f t="shared" si="57"/>
        <v>37.449443375165124</v>
      </c>
      <c r="R487" s="262">
        <f t="shared" si="58"/>
        <v>29.231033597261238</v>
      </c>
      <c r="S487" s="262">
        <f t="shared" si="59"/>
        <v>0</v>
      </c>
      <c r="T487" s="262">
        <f t="shared" si="60"/>
        <v>29.231033597261238</v>
      </c>
      <c r="U487" s="262">
        <f t="shared" si="61"/>
        <v>29.231033597261238</v>
      </c>
      <c r="V487" s="262">
        <f t="shared" si="62"/>
        <v>0</v>
      </c>
      <c r="X487" s="215">
        <f t="shared" si="52"/>
        <v>82.251795732041217</v>
      </c>
      <c r="Y487" s="215">
        <f t="shared" si="52"/>
        <v>0</v>
      </c>
      <c r="Z487" s="215">
        <f t="shared" si="52"/>
        <v>69.66506285873227</v>
      </c>
      <c r="AA487" s="47"/>
      <c r="AB487" s="363">
        <f t="shared" si="53"/>
        <v>49.812227510254139</v>
      </c>
      <c r="AC487" s="363">
        <f t="shared" si="54"/>
        <v>44.082160201012549</v>
      </c>
    </row>
    <row r="488" spans="1:29" x14ac:dyDescent="0.2">
      <c r="A488" s="261">
        <v>2030</v>
      </c>
      <c r="B488" s="261">
        <v>4</v>
      </c>
      <c r="C488" s="262">
        <v>114.03392869270741</v>
      </c>
      <c r="D488" s="262">
        <v>10.944087118763242</v>
      </c>
      <c r="E488" s="262">
        <v>15.538844811975641</v>
      </c>
      <c r="F488" s="262">
        <v>1.0946150881283558</v>
      </c>
      <c r="G488" s="262">
        <v>91.243885812568394</v>
      </c>
      <c r="H488" s="262">
        <v>2.6817842712955349</v>
      </c>
      <c r="I488" s="262">
        <v>0</v>
      </c>
      <c r="J488" s="262">
        <v>0</v>
      </c>
      <c r="K488" s="262">
        <v>0</v>
      </c>
      <c r="L488" s="262">
        <v>0</v>
      </c>
      <c r="M488" s="262">
        <v>0</v>
      </c>
      <c r="N488" s="262">
        <v>0</v>
      </c>
      <c r="O488" s="263">
        <f t="shared" si="55"/>
        <v>114.03392869270741</v>
      </c>
      <c r="P488" s="262">
        <f t="shared" si="56"/>
        <v>10.944087118763242</v>
      </c>
      <c r="Q488" s="262">
        <f t="shared" si="57"/>
        <v>91.243885812568394</v>
      </c>
      <c r="R488" s="262">
        <f t="shared" si="58"/>
        <v>2.6817842712955349</v>
      </c>
      <c r="S488" s="262">
        <f t="shared" si="59"/>
        <v>0</v>
      </c>
      <c r="T488" s="262">
        <f t="shared" si="60"/>
        <v>0</v>
      </c>
      <c r="U488" s="262">
        <f t="shared" si="61"/>
        <v>0</v>
      </c>
      <c r="V488" s="262">
        <f t="shared" si="62"/>
        <v>0</v>
      </c>
      <c r="X488" s="215">
        <f t="shared" si="52"/>
        <v>86.73198145924529</v>
      </c>
      <c r="Y488" s="215">
        <f t="shared" si="52"/>
        <v>0</v>
      </c>
      <c r="Z488" s="215">
        <f t="shared" si="52"/>
        <v>68.249816777492441</v>
      </c>
      <c r="AA488" s="47"/>
      <c r="AB488" s="363">
        <f t="shared" si="53"/>
        <v>89.308099646411279</v>
      </c>
      <c r="AC488" s="363">
        <f t="shared" si="54"/>
        <v>14.615516798630619</v>
      </c>
    </row>
    <row r="489" spans="1:29" x14ac:dyDescent="0.2">
      <c r="A489" s="261">
        <v>2030</v>
      </c>
      <c r="B489" s="261">
        <v>5</v>
      </c>
      <c r="C489" s="262">
        <v>208.47875842628665</v>
      </c>
      <c r="D489" s="262">
        <v>1.2472710741059452</v>
      </c>
      <c r="E489" s="262">
        <v>46.489129539066155</v>
      </c>
      <c r="F489" s="262">
        <v>7.7724201956270402</v>
      </c>
      <c r="G489" s="262">
        <v>200.47279906929364</v>
      </c>
      <c r="H489" s="262">
        <v>7.083333333333286E-2</v>
      </c>
      <c r="I489" s="262">
        <v>0</v>
      </c>
      <c r="J489" s="262">
        <v>0</v>
      </c>
      <c r="K489" s="262">
        <v>0</v>
      </c>
      <c r="L489" s="262">
        <v>0</v>
      </c>
      <c r="M489" s="262">
        <v>0</v>
      </c>
      <c r="N489" s="262">
        <v>0</v>
      </c>
      <c r="O489" s="263">
        <f t="shared" si="55"/>
        <v>208.47875842628665</v>
      </c>
      <c r="P489" s="262">
        <f t="shared" si="56"/>
        <v>1.2472710741059452</v>
      </c>
      <c r="Q489" s="262">
        <f t="shared" si="57"/>
        <v>200.47279906929364</v>
      </c>
      <c r="R489" s="262">
        <f t="shared" si="58"/>
        <v>7.083333333333286E-2</v>
      </c>
      <c r="S489" s="262">
        <f t="shared" si="59"/>
        <v>0</v>
      </c>
      <c r="T489" s="262">
        <f t="shared" si="60"/>
        <v>0</v>
      </c>
      <c r="U489" s="262">
        <f t="shared" si="61"/>
        <v>0</v>
      </c>
      <c r="V489" s="262">
        <f t="shared" si="62"/>
        <v>0</v>
      </c>
      <c r="X489" s="215">
        <f t="shared" si="52"/>
        <v>95.212543994160029</v>
      </c>
      <c r="Y489" s="215">
        <f t="shared" si="52"/>
        <v>95.212543994160029</v>
      </c>
      <c r="Z489" s="215">
        <f t="shared" si="52"/>
        <v>70.971694852443221</v>
      </c>
      <c r="AA489" s="47"/>
      <c r="AB489" s="363">
        <f t="shared" si="53"/>
        <v>161.25634355949703</v>
      </c>
      <c r="AC489" s="363">
        <f t="shared" si="54"/>
        <v>0</v>
      </c>
    </row>
    <row r="490" spans="1:29" x14ac:dyDescent="0.2">
      <c r="A490" s="261">
        <v>2030</v>
      </c>
      <c r="B490" s="261">
        <v>6</v>
      </c>
      <c r="C490" s="262">
        <v>271.66325293295364</v>
      </c>
      <c r="D490" s="262">
        <v>0</v>
      </c>
      <c r="E490" s="262">
        <v>71.593093614998466</v>
      </c>
      <c r="F490" s="262">
        <v>17.284213968784648</v>
      </c>
      <c r="G490" s="262">
        <v>271.598974885757</v>
      </c>
      <c r="H490" s="262">
        <v>0</v>
      </c>
      <c r="I490" s="262">
        <v>0</v>
      </c>
      <c r="J490" s="262">
        <v>0</v>
      </c>
      <c r="K490" s="262">
        <v>0</v>
      </c>
      <c r="L490" s="262">
        <v>0</v>
      </c>
      <c r="M490" s="262">
        <v>0</v>
      </c>
      <c r="N490" s="262">
        <v>0</v>
      </c>
      <c r="O490" s="263">
        <f t="shared" si="55"/>
        <v>271.66325293295364</v>
      </c>
      <c r="P490" s="262">
        <f t="shared" si="56"/>
        <v>0</v>
      </c>
      <c r="Q490" s="262">
        <f t="shared" si="57"/>
        <v>271.598974885757</v>
      </c>
      <c r="R490" s="262">
        <f t="shared" si="58"/>
        <v>0</v>
      </c>
      <c r="S490" s="262">
        <f t="shared" si="59"/>
        <v>0</v>
      </c>
      <c r="T490" s="262">
        <f t="shared" si="60"/>
        <v>0</v>
      </c>
      <c r="U490" s="262">
        <f t="shared" si="61"/>
        <v>0</v>
      </c>
      <c r="V490" s="262">
        <f t="shared" si="62"/>
        <v>0</v>
      </c>
      <c r="X490" s="215">
        <f t="shared" si="52"/>
        <v>102.9517758613249</v>
      </c>
      <c r="Y490" s="215">
        <f t="shared" si="52"/>
        <v>102.9517758613249</v>
      </c>
      <c r="Z490" s="215">
        <f t="shared" si="52"/>
        <v>76.321977766801496</v>
      </c>
      <c r="AA490" s="47"/>
      <c r="AB490" s="363">
        <f t="shared" si="53"/>
        <v>240.07100567962016</v>
      </c>
      <c r="AC490" s="363">
        <f t="shared" si="54"/>
        <v>0</v>
      </c>
    </row>
    <row r="491" spans="1:29" x14ac:dyDescent="0.2">
      <c r="A491" s="261">
        <v>2030</v>
      </c>
      <c r="B491" s="261">
        <v>7</v>
      </c>
      <c r="C491" s="262">
        <v>322.31916585708109</v>
      </c>
      <c r="D491" s="262">
        <v>0</v>
      </c>
      <c r="E491" s="262">
        <v>97.090273425793072</v>
      </c>
      <c r="F491" s="262">
        <v>25.866358342079604</v>
      </c>
      <c r="G491" s="262">
        <v>322.61495102185171</v>
      </c>
      <c r="H491" s="262">
        <v>0</v>
      </c>
      <c r="I491" s="262">
        <v>0</v>
      </c>
      <c r="J491" s="262">
        <v>0</v>
      </c>
      <c r="K491" s="262">
        <v>0</v>
      </c>
      <c r="L491" s="262">
        <v>0</v>
      </c>
      <c r="M491" s="262">
        <v>0</v>
      </c>
      <c r="N491" s="262">
        <v>0</v>
      </c>
      <c r="O491" s="263">
        <f t="shared" si="55"/>
        <v>322.31916585708109</v>
      </c>
      <c r="P491" s="262">
        <f t="shared" si="56"/>
        <v>0</v>
      </c>
      <c r="Q491" s="262">
        <f t="shared" si="57"/>
        <v>322.61495102185171</v>
      </c>
      <c r="R491" s="262">
        <f t="shared" si="58"/>
        <v>0</v>
      </c>
      <c r="S491" s="262">
        <f t="shared" si="59"/>
        <v>0</v>
      </c>
      <c r="T491" s="262">
        <f t="shared" si="60"/>
        <v>0</v>
      </c>
      <c r="U491" s="262">
        <f t="shared" si="61"/>
        <v>0</v>
      </c>
      <c r="V491" s="262">
        <f t="shared" si="62"/>
        <v>0</v>
      </c>
      <c r="X491" s="215">
        <f t="shared" si="52"/>
        <v>106.36322690072799</v>
      </c>
      <c r="Y491" s="215">
        <f t="shared" si="52"/>
        <v>106.36322690072799</v>
      </c>
      <c r="Z491" s="215">
        <f t="shared" si="52"/>
        <v>76.094131212020258</v>
      </c>
      <c r="AA491" s="47"/>
      <c r="AB491" s="363">
        <f t="shared" si="53"/>
        <v>296.99120939501734</v>
      </c>
      <c r="AC491" s="363">
        <f t="shared" si="54"/>
        <v>0</v>
      </c>
    </row>
    <row r="492" spans="1:29" x14ac:dyDescent="0.2">
      <c r="A492" s="261">
        <v>2030</v>
      </c>
      <c r="B492" s="261">
        <v>8</v>
      </c>
      <c r="C492" s="262">
        <v>326.45437890907908</v>
      </c>
      <c r="D492" s="262">
        <v>0</v>
      </c>
      <c r="E492" s="262">
        <v>97.36319918730473</v>
      </c>
      <c r="F492" s="262">
        <v>25.703299868006503</v>
      </c>
      <c r="G492" s="262">
        <v>326.45362899219759</v>
      </c>
      <c r="H492" s="262">
        <v>0</v>
      </c>
      <c r="I492" s="262">
        <v>0</v>
      </c>
      <c r="J492" s="262">
        <v>0</v>
      </c>
      <c r="K492" s="262">
        <v>0</v>
      </c>
      <c r="L492" s="262">
        <v>0</v>
      </c>
      <c r="M492" s="262">
        <v>0</v>
      </c>
      <c r="N492" s="262">
        <v>0</v>
      </c>
      <c r="O492" s="263">
        <f t="shared" si="55"/>
        <v>326.45437890907908</v>
      </c>
      <c r="P492" s="262">
        <f t="shared" si="56"/>
        <v>0</v>
      </c>
      <c r="Q492" s="262">
        <f t="shared" si="57"/>
        <v>326.45362899219759</v>
      </c>
      <c r="R492" s="262">
        <f t="shared" si="58"/>
        <v>0</v>
      </c>
      <c r="S492" s="262">
        <f t="shared" si="59"/>
        <v>0</v>
      </c>
      <c r="T492" s="262">
        <f t="shared" si="60"/>
        <v>0</v>
      </c>
      <c r="U492" s="262">
        <f t="shared" si="61"/>
        <v>0</v>
      </c>
      <c r="V492" s="262">
        <f t="shared" si="62"/>
        <v>0</v>
      </c>
      <c r="X492" s="215">
        <f t="shared" si="52"/>
        <v>107.07067600126477</v>
      </c>
      <c r="Y492" s="215">
        <f t="shared" si="52"/>
        <v>107.07067600126477</v>
      </c>
      <c r="Z492" s="215">
        <f t="shared" si="52"/>
        <v>76.566420069783874</v>
      </c>
      <c r="AA492" s="47"/>
      <c r="AB492" s="363">
        <f t="shared" si="53"/>
        <v>324.38677238308009</v>
      </c>
      <c r="AC492" s="363">
        <f t="shared" si="54"/>
        <v>0</v>
      </c>
    </row>
    <row r="493" spans="1:29" x14ac:dyDescent="0.2">
      <c r="A493" s="261">
        <v>2030</v>
      </c>
      <c r="B493" s="261">
        <v>9</v>
      </c>
      <c r="C493" s="262">
        <v>277.87653293728147</v>
      </c>
      <c r="D493" s="262">
        <v>0</v>
      </c>
      <c r="E493" s="262">
        <v>68.911489243333818</v>
      </c>
      <c r="F493" s="262">
        <v>13.426902220955579</v>
      </c>
      <c r="G493" s="262">
        <v>277.82109322293587</v>
      </c>
      <c r="H493" s="262">
        <v>0</v>
      </c>
      <c r="I493" s="262">
        <v>0</v>
      </c>
      <c r="J493" s="262">
        <v>0</v>
      </c>
      <c r="K493" s="262">
        <v>0</v>
      </c>
      <c r="L493" s="262">
        <v>0</v>
      </c>
      <c r="M493" s="262">
        <v>0</v>
      </c>
      <c r="N493" s="262">
        <v>0</v>
      </c>
      <c r="O493" s="263">
        <f t="shared" si="55"/>
        <v>277.87653293728147</v>
      </c>
      <c r="P493" s="262">
        <f t="shared" si="56"/>
        <v>0</v>
      </c>
      <c r="Q493" s="262">
        <f t="shared" si="57"/>
        <v>277.82109322293587</v>
      </c>
      <c r="R493" s="262">
        <f t="shared" si="58"/>
        <v>0</v>
      </c>
      <c r="S493" s="262">
        <f t="shared" si="59"/>
        <v>0</v>
      </c>
      <c r="T493" s="262">
        <f t="shared" si="60"/>
        <v>0</v>
      </c>
      <c r="U493" s="262">
        <f t="shared" si="61"/>
        <v>0</v>
      </c>
      <c r="V493" s="262">
        <f t="shared" si="62"/>
        <v>0</v>
      </c>
      <c r="X493" s="215">
        <f t="shared" si="52"/>
        <v>102.58028159585459</v>
      </c>
      <c r="Y493" s="215">
        <f t="shared" si="52"/>
        <v>102.58028159585459</v>
      </c>
      <c r="Z493" s="215">
        <f t="shared" si="52"/>
        <v>78.058643789589482</v>
      </c>
      <c r="AA493" s="47"/>
      <c r="AB493" s="363">
        <f t="shared" si="53"/>
        <v>302.16545592318028</v>
      </c>
      <c r="AC493" s="363">
        <f t="shared" si="54"/>
        <v>0</v>
      </c>
    </row>
    <row r="494" spans="1:29" x14ac:dyDescent="0.2">
      <c r="A494" s="261">
        <v>2030</v>
      </c>
      <c r="B494" s="261">
        <v>10</v>
      </c>
      <c r="C494" s="262">
        <v>198.89039579254836</v>
      </c>
      <c r="D494" s="262">
        <v>3.8110897796785466</v>
      </c>
      <c r="E494" s="262">
        <v>35.248436141347526</v>
      </c>
      <c r="F494" s="262">
        <v>3.5403752445620653</v>
      </c>
      <c r="G494" s="262">
        <v>191.35200507469264</v>
      </c>
      <c r="H494" s="262">
        <v>1.5356602334740597</v>
      </c>
      <c r="I494" s="262">
        <v>0</v>
      </c>
      <c r="J494" s="262">
        <v>0</v>
      </c>
      <c r="K494" s="262">
        <v>0</v>
      </c>
      <c r="L494" s="262">
        <v>0</v>
      </c>
      <c r="M494" s="262">
        <v>0</v>
      </c>
      <c r="N494" s="262">
        <v>0</v>
      </c>
      <c r="O494" s="263">
        <f t="shared" si="55"/>
        <v>198.89039579254836</v>
      </c>
      <c r="P494" s="262">
        <f t="shared" si="56"/>
        <v>3.8110897796785466</v>
      </c>
      <c r="Q494" s="262">
        <f t="shared" si="57"/>
        <v>191.35200507469264</v>
      </c>
      <c r="R494" s="262">
        <f t="shared" si="58"/>
        <v>1.5356602334740597</v>
      </c>
      <c r="S494" s="262">
        <f t="shared" si="59"/>
        <v>0</v>
      </c>
      <c r="T494" s="262">
        <f t="shared" si="60"/>
        <v>0</v>
      </c>
      <c r="U494" s="262">
        <f t="shared" si="61"/>
        <v>0</v>
      </c>
      <c r="V494" s="262">
        <f t="shared" si="62"/>
        <v>0</v>
      </c>
      <c r="X494" s="215">
        <f t="shared" si="52"/>
        <v>93.243166213875639</v>
      </c>
      <c r="Y494" s="215">
        <f t="shared" si="52"/>
        <v>0</v>
      </c>
      <c r="Z494" s="215">
        <f t="shared" si="52"/>
        <v>74.186398401563594</v>
      </c>
      <c r="AA494" s="47"/>
      <c r="AB494" s="363">
        <f t="shared" si="53"/>
        <v>238.38346436491491</v>
      </c>
      <c r="AC494" s="363">
        <f t="shared" si="54"/>
        <v>0</v>
      </c>
    </row>
    <row r="495" spans="1:29" x14ac:dyDescent="0.2">
      <c r="A495" s="261">
        <v>2030</v>
      </c>
      <c r="B495" s="261">
        <v>11</v>
      </c>
      <c r="C495" s="262">
        <v>78.117279066674627</v>
      </c>
      <c r="D495" s="262">
        <v>26.436963465927999</v>
      </c>
      <c r="E495" s="262">
        <v>4.6653896648713644</v>
      </c>
      <c r="F495" s="262">
        <v>5.9321390913392266E-2</v>
      </c>
      <c r="G495" s="262">
        <v>56.079454442607151</v>
      </c>
      <c r="H495" s="262">
        <v>13.072887141096567</v>
      </c>
      <c r="I495" s="262">
        <v>0</v>
      </c>
      <c r="J495" s="262">
        <v>0</v>
      </c>
      <c r="K495" s="262">
        <v>0</v>
      </c>
      <c r="L495" s="262">
        <v>0</v>
      </c>
      <c r="M495" s="262">
        <v>0</v>
      </c>
      <c r="N495" s="262">
        <v>0</v>
      </c>
      <c r="O495" s="263">
        <f t="shared" si="55"/>
        <v>78.117279066674627</v>
      </c>
      <c r="P495" s="262">
        <f t="shared" si="56"/>
        <v>26.436963465927999</v>
      </c>
      <c r="Q495" s="262">
        <f t="shared" si="57"/>
        <v>56.079454442607151</v>
      </c>
      <c r="R495" s="262">
        <f t="shared" si="58"/>
        <v>13.072887141096567</v>
      </c>
      <c r="S495" s="262">
        <f t="shared" si="59"/>
        <v>0</v>
      </c>
      <c r="T495" s="262">
        <f t="shared" si="60"/>
        <v>0</v>
      </c>
      <c r="U495" s="262">
        <f t="shared" si="61"/>
        <v>0</v>
      </c>
      <c r="V495" s="262">
        <f t="shared" si="62"/>
        <v>0</v>
      </c>
      <c r="X495" s="215">
        <f t="shared" si="52"/>
        <v>82.99801773548171</v>
      </c>
      <c r="Y495" s="215">
        <f t="shared" si="52"/>
        <v>0</v>
      </c>
      <c r="Z495" s="215">
        <f t="shared" si="52"/>
        <v>73.191876206132974</v>
      </c>
      <c r="AA495" s="47"/>
      <c r="AB495" s="363">
        <f t="shared" si="53"/>
        <v>138.50383742961151</v>
      </c>
      <c r="AC495" s="363">
        <f t="shared" si="54"/>
        <v>0</v>
      </c>
    </row>
    <row r="496" spans="1:29" x14ac:dyDescent="0.2">
      <c r="A496" s="261">
        <v>2030</v>
      </c>
      <c r="B496" s="261">
        <v>12</v>
      </c>
      <c r="C496" s="262">
        <v>42.633806123140985</v>
      </c>
      <c r="D496" s="262">
        <v>81.614210043345437</v>
      </c>
      <c r="E496" s="262">
        <v>1.0431164092190786</v>
      </c>
      <c r="F496" s="262">
        <v>5.7264258648294473E-4</v>
      </c>
      <c r="G496" s="262">
        <v>24.890042540816147</v>
      </c>
      <c r="H496" s="262">
        <v>64.984895742185898</v>
      </c>
      <c r="I496" s="262">
        <v>0.17544300865084281</v>
      </c>
      <c r="J496" s="262">
        <v>64.984895742185898</v>
      </c>
      <c r="K496" s="262">
        <v>0</v>
      </c>
      <c r="L496" s="262">
        <v>0</v>
      </c>
      <c r="M496" s="262">
        <v>0</v>
      </c>
      <c r="N496" s="262">
        <v>64.984895742185898</v>
      </c>
      <c r="O496" s="263">
        <f t="shared" si="55"/>
        <v>42.633806123140985</v>
      </c>
      <c r="P496" s="262">
        <f t="shared" si="56"/>
        <v>81.614210043345437</v>
      </c>
      <c r="Q496" s="262">
        <f t="shared" si="57"/>
        <v>24.890042540816147</v>
      </c>
      <c r="R496" s="262">
        <f t="shared" si="58"/>
        <v>64.984895742185898</v>
      </c>
      <c r="S496" s="262">
        <f t="shared" si="59"/>
        <v>0.17544300865084281</v>
      </c>
      <c r="T496" s="262">
        <f t="shared" si="60"/>
        <v>64.984895742185898</v>
      </c>
      <c r="U496" s="262">
        <f t="shared" si="61"/>
        <v>0</v>
      </c>
      <c r="V496" s="262">
        <f t="shared" si="62"/>
        <v>0</v>
      </c>
      <c r="X496" s="215">
        <f t="shared" si="52"/>
        <v>79.416340456271286</v>
      </c>
      <c r="Y496" s="215">
        <f t="shared" si="52"/>
        <v>0</v>
      </c>
      <c r="Z496" s="215">
        <f t="shared" si="52"/>
        <v>75.547769292987212</v>
      </c>
      <c r="AA496" s="47"/>
      <c r="AB496" s="363">
        <f t="shared" si="53"/>
        <v>60.375542594907806</v>
      </c>
      <c r="AC496" s="363">
        <f t="shared" si="54"/>
        <v>32.492447871092949</v>
      </c>
    </row>
    <row r="497" spans="1:29" x14ac:dyDescent="0.2">
      <c r="A497" s="261">
        <v>2031</v>
      </c>
      <c r="B497" s="261">
        <v>1</v>
      </c>
      <c r="C497" s="262">
        <v>26.112829868525239</v>
      </c>
      <c r="D497" s="262">
        <v>127.15014736663784</v>
      </c>
      <c r="E497" s="262">
        <v>0.22575876283253166</v>
      </c>
      <c r="F497" s="262">
        <v>0</v>
      </c>
      <c r="G497" s="262">
        <v>8.0669450065628467</v>
      </c>
      <c r="H497" s="262">
        <v>107.22973635615668</v>
      </c>
      <c r="I497" s="262">
        <v>0.47586523824689808</v>
      </c>
      <c r="J497" s="262">
        <v>107.22973635615668</v>
      </c>
      <c r="K497" s="262">
        <v>0</v>
      </c>
      <c r="L497" s="262">
        <v>0</v>
      </c>
      <c r="M497" s="262">
        <v>107.22973635615668</v>
      </c>
      <c r="N497" s="262">
        <v>0</v>
      </c>
      <c r="O497" s="263">
        <f t="shared" si="55"/>
        <v>26.112829868525239</v>
      </c>
      <c r="P497" s="262">
        <f t="shared" si="56"/>
        <v>127.15014736663784</v>
      </c>
      <c r="Q497" s="262">
        <f t="shared" si="57"/>
        <v>8.0669450065628467</v>
      </c>
      <c r="R497" s="262">
        <f t="shared" si="58"/>
        <v>107.22973635615668</v>
      </c>
      <c r="S497" s="262">
        <f t="shared" si="59"/>
        <v>0.47586523824689808</v>
      </c>
      <c r="T497" s="262">
        <f t="shared" si="60"/>
        <v>107.22973635615668</v>
      </c>
      <c r="U497" s="262">
        <f t="shared" si="61"/>
        <v>0</v>
      </c>
      <c r="V497" s="262">
        <f t="shared" si="62"/>
        <v>0</v>
      </c>
      <c r="X497" s="215">
        <f t="shared" si="52"/>
        <v>78.238827384001453</v>
      </c>
      <c r="Y497" s="215">
        <f t="shared" si="52"/>
        <v>0</v>
      </c>
      <c r="Z497" s="215">
        <f t="shared" si="52"/>
        <v>72.435525234027452</v>
      </c>
      <c r="AA497" s="47"/>
      <c r="AB497" s="363">
        <f t="shared" si="53"/>
        <v>34.373317995833112</v>
      </c>
      <c r="AC497" s="363">
        <f t="shared" si="54"/>
        <v>86.107316049171288</v>
      </c>
    </row>
    <row r="498" spans="1:29" x14ac:dyDescent="0.2">
      <c r="A498" s="261">
        <v>2031</v>
      </c>
      <c r="B498" s="261">
        <v>2</v>
      </c>
      <c r="C498" s="262">
        <v>35.042184420393127</v>
      </c>
      <c r="D498" s="262">
        <v>78.467690138551589</v>
      </c>
      <c r="E498" s="262">
        <v>1.3362773718162912</v>
      </c>
      <c r="F498" s="262">
        <v>8.9159951076670885E-4</v>
      </c>
      <c r="G498" s="262">
        <v>13.877029232198439</v>
      </c>
      <c r="H498" s="262">
        <v>58.93328680476386</v>
      </c>
      <c r="I498" s="262">
        <v>0</v>
      </c>
      <c r="J498" s="262">
        <v>58.93328680476386</v>
      </c>
      <c r="K498" s="262">
        <v>0</v>
      </c>
      <c r="L498" s="262">
        <v>58.93328680476386</v>
      </c>
      <c r="M498" s="262">
        <v>0</v>
      </c>
      <c r="N498" s="262">
        <v>0</v>
      </c>
      <c r="O498" s="263">
        <f t="shared" si="55"/>
        <v>35.042184420393127</v>
      </c>
      <c r="P498" s="262">
        <f t="shared" si="56"/>
        <v>78.467690138551589</v>
      </c>
      <c r="Q498" s="262">
        <f t="shared" si="57"/>
        <v>13.877029232198439</v>
      </c>
      <c r="R498" s="262">
        <f t="shared" si="58"/>
        <v>58.93328680476386</v>
      </c>
      <c r="S498" s="262">
        <f t="shared" si="59"/>
        <v>0</v>
      </c>
      <c r="T498" s="262">
        <f t="shared" si="60"/>
        <v>58.93328680476386</v>
      </c>
      <c r="U498" s="262">
        <f t="shared" si="61"/>
        <v>0</v>
      </c>
      <c r="V498" s="262">
        <f t="shared" si="62"/>
        <v>58.93328680476386</v>
      </c>
      <c r="X498" s="215">
        <f t="shared" si="52"/>
        <v>79.7255217963815</v>
      </c>
      <c r="Y498" s="215">
        <f t="shared" si="52"/>
        <v>0</v>
      </c>
      <c r="Z498" s="215">
        <f t="shared" si="52"/>
        <v>72.646032416735594</v>
      </c>
      <c r="AA498" s="47"/>
      <c r="AB498" s="363">
        <f t="shared" si="53"/>
        <v>30.577507144459183</v>
      </c>
      <c r="AC498" s="363">
        <f t="shared" si="54"/>
        <v>83.081511580460273</v>
      </c>
    </row>
    <row r="499" spans="1:29" x14ac:dyDescent="0.2">
      <c r="A499" s="261">
        <v>2031</v>
      </c>
      <c r="B499" s="261">
        <v>3</v>
      </c>
      <c r="C499" s="262">
        <v>64.582270600115152</v>
      </c>
      <c r="D499" s="262">
        <v>46.311218909337121</v>
      </c>
      <c r="E499" s="262">
        <v>4.9900308525942307</v>
      </c>
      <c r="F499" s="262">
        <v>0.1295244328021905</v>
      </c>
      <c r="G499" s="262">
        <v>37.449443375165124</v>
      </c>
      <c r="H499" s="262">
        <v>29.231033597261238</v>
      </c>
      <c r="I499" s="262">
        <v>0</v>
      </c>
      <c r="J499" s="262">
        <v>29.231033597261238</v>
      </c>
      <c r="K499" s="262">
        <v>29.231033597261238</v>
      </c>
      <c r="L499" s="262">
        <v>0</v>
      </c>
      <c r="M499" s="262">
        <v>0</v>
      </c>
      <c r="N499" s="262">
        <v>0</v>
      </c>
      <c r="O499" s="263">
        <f t="shared" si="55"/>
        <v>64.582270600115152</v>
      </c>
      <c r="P499" s="262">
        <f t="shared" si="56"/>
        <v>46.311218909337121</v>
      </c>
      <c r="Q499" s="262">
        <f t="shared" si="57"/>
        <v>37.449443375165124</v>
      </c>
      <c r="R499" s="262">
        <f t="shared" si="58"/>
        <v>29.231033597261238</v>
      </c>
      <c r="S499" s="262">
        <f t="shared" si="59"/>
        <v>0</v>
      </c>
      <c r="T499" s="262">
        <f t="shared" si="60"/>
        <v>29.231033597261238</v>
      </c>
      <c r="U499" s="262">
        <f t="shared" si="61"/>
        <v>29.231033597261238</v>
      </c>
      <c r="V499" s="262">
        <f t="shared" si="62"/>
        <v>0</v>
      </c>
      <c r="X499" s="215">
        <f t="shared" si="52"/>
        <v>82.251795732041217</v>
      </c>
      <c r="Y499" s="215">
        <f t="shared" si="52"/>
        <v>0</v>
      </c>
      <c r="Z499" s="215">
        <f t="shared" si="52"/>
        <v>69.66506285873227</v>
      </c>
      <c r="AA499" s="47"/>
      <c r="AB499" s="363">
        <f t="shared" si="53"/>
        <v>49.812227510254139</v>
      </c>
      <c r="AC499" s="363">
        <f t="shared" si="54"/>
        <v>44.082160201012549</v>
      </c>
    </row>
    <row r="500" spans="1:29" x14ac:dyDescent="0.2">
      <c r="A500" s="261">
        <v>2031</v>
      </c>
      <c r="B500" s="261">
        <v>4</v>
      </c>
      <c r="C500" s="262">
        <v>114.03392869270741</v>
      </c>
      <c r="D500" s="262">
        <v>10.944087118763242</v>
      </c>
      <c r="E500" s="262">
        <v>15.538844811975641</v>
      </c>
      <c r="F500" s="262">
        <v>1.0946150881283558</v>
      </c>
      <c r="G500" s="262">
        <v>91.243885812568394</v>
      </c>
      <c r="H500" s="262">
        <v>2.6817842712955349</v>
      </c>
      <c r="I500" s="262">
        <v>0</v>
      </c>
      <c r="J500" s="262">
        <v>0</v>
      </c>
      <c r="K500" s="262">
        <v>0</v>
      </c>
      <c r="L500" s="262">
        <v>0</v>
      </c>
      <c r="M500" s="262">
        <v>0</v>
      </c>
      <c r="N500" s="262">
        <v>0</v>
      </c>
      <c r="O500" s="263">
        <f t="shared" si="55"/>
        <v>114.03392869270741</v>
      </c>
      <c r="P500" s="262">
        <f t="shared" si="56"/>
        <v>10.944087118763242</v>
      </c>
      <c r="Q500" s="262">
        <f t="shared" si="57"/>
        <v>91.243885812568394</v>
      </c>
      <c r="R500" s="262">
        <f t="shared" si="58"/>
        <v>2.6817842712955349</v>
      </c>
      <c r="S500" s="262">
        <f t="shared" si="59"/>
        <v>0</v>
      </c>
      <c r="T500" s="262">
        <f t="shared" si="60"/>
        <v>0</v>
      </c>
      <c r="U500" s="262">
        <f t="shared" si="61"/>
        <v>0</v>
      </c>
      <c r="V500" s="262">
        <f t="shared" si="62"/>
        <v>0</v>
      </c>
      <c r="X500" s="215">
        <f t="shared" si="52"/>
        <v>86.73198145924529</v>
      </c>
      <c r="Y500" s="215">
        <f t="shared" si="52"/>
        <v>0</v>
      </c>
      <c r="Z500" s="215">
        <f t="shared" si="52"/>
        <v>68.249816777492441</v>
      </c>
      <c r="AA500" s="47"/>
      <c r="AB500" s="363">
        <f t="shared" si="53"/>
        <v>89.308099646411279</v>
      </c>
      <c r="AC500" s="363">
        <f t="shared" si="54"/>
        <v>14.615516798630619</v>
      </c>
    </row>
    <row r="501" spans="1:29" x14ac:dyDescent="0.2">
      <c r="A501" s="261">
        <v>2031</v>
      </c>
      <c r="B501" s="261">
        <v>5</v>
      </c>
      <c r="C501" s="262">
        <v>208.47875842628665</v>
      </c>
      <c r="D501" s="262">
        <v>1.2472710741059452</v>
      </c>
      <c r="E501" s="262">
        <v>46.489129539066155</v>
      </c>
      <c r="F501" s="262">
        <v>7.7724201956270402</v>
      </c>
      <c r="G501" s="262">
        <v>200.47279906929364</v>
      </c>
      <c r="H501" s="262">
        <v>7.083333333333286E-2</v>
      </c>
      <c r="I501" s="262">
        <v>0</v>
      </c>
      <c r="J501" s="262">
        <v>0</v>
      </c>
      <c r="K501" s="262">
        <v>0</v>
      </c>
      <c r="L501" s="262">
        <v>0</v>
      </c>
      <c r="M501" s="262">
        <v>0</v>
      </c>
      <c r="N501" s="262">
        <v>0</v>
      </c>
      <c r="O501" s="263">
        <f t="shared" si="55"/>
        <v>208.47875842628665</v>
      </c>
      <c r="P501" s="262">
        <f t="shared" si="56"/>
        <v>1.2472710741059452</v>
      </c>
      <c r="Q501" s="262">
        <f t="shared" si="57"/>
        <v>200.47279906929364</v>
      </c>
      <c r="R501" s="262">
        <f t="shared" si="58"/>
        <v>7.083333333333286E-2</v>
      </c>
      <c r="S501" s="262">
        <f t="shared" si="59"/>
        <v>0</v>
      </c>
      <c r="T501" s="262">
        <f t="shared" si="60"/>
        <v>0</v>
      </c>
      <c r="U501" s="262">
        <f t="shared" si="61"/>
        <v>0</v>
      </c>
      <c r="V501" s="262">
        <f t="shared" si="62"/>
        <v>0</v>
      </c>
      <c r="X501" s="215">
        <f t="shared" si="52"/>
        <v>95.212543994160029</v>
      </c>
      <c r="Y501" s="215">
        <f t="shared" si="52"/>
        <v>95.212543994160029</v>
      </c>
      <c r="Z501" s="215">
        <f t="shared" si="52"/>
        <v>70.971694852443221</v>
      </c>
      <c r="AA501" s="47"/>
      <c r="AB501" s="363">
        <f t="shared" si="53"/>
        <v>161.25634355949703</v>
      </c>
      <c r="AC501" s="363">
        <f t="shared" si="54"/>
        <v>0</v>
      </c>
    </row>
    <row r="502" spans="1:29" x14ac:dyDescent="0.2">
      <c r="A502" s="261">
        <v>2031</v>
      </c>
      <c r="B502" s="261">
        <v>6</v>
      </c>
      <c r="C502" s="262">
        <v>271.66325293295364</v>
      </c>
      <c r="D502" s="262">
        <v>0</v>
      </c>
      <c r="E502" s="262">
        <v>71.593093614998466</v>
      </c>
      <c r="F502" s="262">
        <v>17.284213968784648</v>
      </c>
      <c r="G502" s="262">
        <v>271.598974885757</v>
      </c>
      <c r="H502" s="262">
        <v>0</v>
      </c>
      <c r="I502" s="262">
        <v>0</v>
      </c>
      <c r="J502" s="262">
        <v>0</v>
      </c>
      <c r="K502" s="262">
        <v>0</v>
      </c>
      <c r="L502" s="262">
        <v>0</v>
      </c>
      <c r="M502" s="262">
        <v>0</v>
      </c>
      <c r="N502" s="262">
        <v>0</v>
      </c>
      <c r="O502" s="263">
        <f t="shared" si="55"/>
        <v>271.66325293295364</v>
      </c>
      <c r="P502" s="262">
        <f t="shared" si="56"/>
        <v>0</v>
      </c>
      <c r="Q502" s="262">
        <f t="shared" si="57"/>
        <v>271.598974885757</v>
      </c>
      <c r="R502" s="262">
        <f t="shared" si="58"/>
        <v>0</v>
      </c>
      <c r="S502" s="262">
        <f t="shared" si="59"/>
        <v>0</v>
      </c>
      <c r="T502" s="262">
        <f t="shared" si="60"/>
        <v>0</v>
      </c>
      <c r="U502" s="262">
        <f t="shared" si="61"/>
        <v>0</v>
      </c>
      <c r="V502" s="262">
        <f t="shared" si="62"/>
        <v>0</v>
      </c>
      <c r="X502" s="215">
        <f t="shared" si="52"/>
        <v>102.9517758613249</v>
      </c>
      <c r="Y502" s="215">
        <f t="shared" si="52"/>
        <v>102.9517758613249</v>
      </c>
      <c r="Z502" s="215">
        <f t="shared" si="52"/>
        <v>76.321977766801496</v>
      </c>
      <c r="AA502" s="47"/>
      <c r="AB502" s="363">
        <f t="shared" si="53"/>
        <v>240.07100567962016</v>
      </c>
      <c r="AC502" s="363">
        <f t="shared" si="54"/>
        <v>0</v>
      </c>
    </row>
    <row r="503" spans="1:29" x14ac:dyDescent="0.2">
      <c r="A503" s="261">
        <v>2031</v>
      </c>
      <c r="B503" s="261">
        <v>7</v>
      </c>
      <c r="C503" s="262">
        <v>322.31916585708109</v>
      </c>
      <c r="D503" s="262">
        <v>0</v>
      </c>
      <c r="E503" s="262">
        <v>97.090273425793072</v>
      </c>
      <c r="F503" s="262">
        <v>25.866358342079604</v>
      </c>
      <c r="G503" s="262">
        <v>322.61495102185171</v>
      </c>
      <c r="H503" s="262">
        <v>0</v>
      </c>
      <c r="I503" s="262">
        <v>0</v>
      </c>
      <c r="J503" s="262">
        <v>0</v>
      </c>
      <c r="K503" s="262">
        <v>0</v>
      </c>
      <c r="L503" s="262">
        <v>0</v>
      </c>
      <c r="M503" s="262">
        <v>0</v>
      </c>
      <c r="N503" s="262">
        <v>0</v>
      </c>
      <c r="O503" s="263">
        <f t="shared" si="55"/>
        <v>322.31916585708109</v>
      </c>
      <c r="P503" s="262">
        <f t="shared" si="56"/>
        <v>0</v>
      </c>
      <c r="Q503" s="262">
        <f t="shared" si="57"/>
        <v>322.61495102185171</v>
      </c>
      <c r="R503" s="262">
        <f t="shared" si="58"/>
        <v>0</v>
      </c>
      <c r="S503" s="262">
        <f t="shared" si="59"/>
        <v>0</v>
      </c>
      <c r="T503" s="262">
        <f t="shared" si="60"/>
        <v>0</v>
      </c>
      <c r="U503" s="262">
        <f t="shared" si="61"/>
        <v>0</v>
      </c>
      <c r="V503" s="262">
        <f t="shared" si="62"/>
        <v>0</v>
      </c>
      <c r="X503" s="215">
        <f t="shared" si="52"/>
        <v>106.36322690072799</v>
      </c>
      <c r="Y503" s="215">
        <f t="shared" si="52"/>
        <v>106.36322690072799</v>
      </c>
      <c r="Z503" s="215">
        <f t="shared" si="52"/>
        <v>76.094131212020258</v>
      </c>
      <c r="AA503" s="47"/>
      <c r="AB503" s="363">
        <f t="shared" si="53"/>
        <v>296.99120939501734</v>
      </c>
      <c r="AC503" s="363">
        <f t="shared" si="54"/>
        <v>0</v>
      </c>
    </row>
    <row r="504" spans="1:29" x14ac:dyDescent="0.2">
      <c r="A504" s="261">
        <v>2031</v>
      </c>
      <c r="B504" s="261">
        <v>8</v>
      </c>
      <c r="C504" s="262">
        <v>326.45437890907908</v>
      </c>
      <c r="D504" s="262">
        <v>0</v>
      </c>
      <c r="E504" s="262">
        <v>97.36319918730473</v>
      </c>
      <c r="F504" s="262">
        <v>25.703299868006503</v>
      </c>
      <c r="G504" s="262">
        <v>326.45362899219759</v>
      </c>
      <c r="H504" s="262">
        <v>0</v>
      </c>
      <c r="I504" s="262">
        <v>0</v>
      </c>
      <c r="J504" s="262">
        <v>0</v>
      </c>
      <c r="K504" s="262">
        <v>0</v>
      </c>
      <c r="L504" s="262">
        <v>0</v>
      </c>
      <c r="M504" s="262">
        <v>0</v>
      </c>
      <c r="N504" s="262">
        <v>0</v>
      </c>
      <c r="O504" s="263">
        <f t="shared" si="55"/>
        <v>326.45437890907908</v>
      </c>
      <c r="P504" s="262">
        <f t="shared" si="56"/>
        <v>0</v>
      </c>
      <c r="Q504" s="262">
        <f t="shared" si="57"/>
        <v>326.45362899219759</v>
      </c>
      <c r="R504" s="262">
        <f t="shared" si="58"/>
        <v>0</v>
      </c>
      <c r="S504" s="262">
        <f t="shared" si="59"/>
        <v>0</v>
      </c>
      <c r="T504" s="262">
        <f t="shared" si="60"/>
        <v>0</v>
      </c>
      <c r="U504" s="262">
        <f t="shared" si="61"/>
        <v>0</v>
      </c>
      <c r="V504" s="262">
        <f t="shared" si="62"/>
        <v>0</v>
      </c>
      <c r="X504" s="215">
        <f t="shared" ref="X504:Z567" si="63">+X492</f>
        <v>107.07067600126477</v>
      </c>
      <c r="Y504" s="215">
        <f t="shared" si="63"/>
        <v>107.07067600126477</v>
      </c>
      <c r="Z504" s="215">
        <f t="shared" si="63"/>
        <v>76.566420069783874</v>
      </c>
      <c r="AA504" s="47"/>
      <c r="AB504" s="363">
        <f t="shared" si="53"/>
        <v>324.38677238308009</v>
      </c>
      <c r="AC504" s="363">
        <f t="shared" si="54"/>
        <v>0</v>
      </c>
    </row>
    <row r="505" spans="1:29" x14ac:dyDescent="0.2">
      <c r="A505" s="261">
        <v>2031</v>
      </c>
      <c r="B505" s="261">
        <v>9</v>
      </c>
      <c r="C505" s="262">
        <v>277.87653293728147</v>
      </c>
      <c r="D505" s="262">
        <v>0</v>
      </c>
      <c r="E505" s="262">
        <v>68.911489243333818</v>
      </c>
      <c r="F505" s="262">
        <v>13.426902220955579</v>
      </c>
      <c r="G505" s="262">
        <v>277.82109322293587</v>
      </c>
      <c r="H505" s="262">
        <v>0</v>
      </c>
      <c r="I505" s="262">
        <v>0</v>
      </c>
      <c r="J505" s="262">
        <v>0</v>
      </c>
      <c r="K505" s="262">
        <v>0</v>
      </c>
      <c r="L505" s="262">
        <v>0</v>
      </c>
      <c r="M505" s="262">
        <v>0</v>
      </c>
      <c r="N505" s="262">
        <v>0</v>
      </c>
      <c r="O505" s="263">
        <f t="shared" si="55"/>
        <v>277.87653293728147</v>
      </c>
      <c r="P505" s="262">
        <f t="shared" si="56"/>
        <v>0</v>
      </c>
      <c r="Q505" s="262">
        <f t="shared" si="57"/>
        <v>277.82109322293587</v>
      </c>
      <c r="R505" s="262">
        <f t="shared" si="58"/>
        <v>0</v>
      </c>
      <c r="S505" s="262">
        <f t="shared" si="59"/>
        <v>0</v>
      </c>
      <c r="T505" s="262">
        <f t="shared" si="60"/>
        <v>0</v>
      </c>
      <c r="U505" s="262">
        <f t="shared" si="61"/>
        <v>0</v>
      </c>
      <c r="V505" s="262">
        <f t="shared" si="62"/>
        <v>0</v>
      </c>
      <c r="X505" s="215">
        <f t="shared" si="63"/>
        <v>102.58028159585459</v>
      </c>
      <c r="Y505" s="215">
        <f t="shared" si="63"/>
        <v>102.58028159585459</v>
      </c>
      <c r="Z505" s="215">
        <f t="shared" si="63"/>
        <v>78.058643789589482</v>
      </c>
      <c r="AA505" s="47"/>
      <c r="AB505" s="363">
        <f t="shared" si="53"/>
        <v>302.16545592318028</v>
      </c>
      <c r="AC505" s="363">
        <f t="shared" si="54"/>
        <v>0</v>
      </c>
    </row>
    <row r="506" spans="1:29" x14ac:dyDescent="0.2">
      <c r="A506" s="261">
        <v>2031</v>
      </c>
      <c r="B506" s="261">
        <v>10</v>
      </c>
      <c r="C506" s="262">
        <v>198.89039579254836</v>
      </c>
      <c r="D506" s="262">
        <v>3.8110897796785466</v>
      </c>
      <c r="E506" s="262">
        <v>35.248436141347526</v>
      </c>
      <c r="F506" s="262">
        <v>3.5403752445620653</v>
      </c>
      <c r="G506" s="262">
        <v>191.35200507469264</v>
      </c>
      <c r="H506" s="262">
        <v>1.5356602334740597</v>
      </c>
      <c r="I506" s="262">
        <v>0</v>
      </c>
      <c r="J506" s="262">
        <v>0</v>
      </c>
      <c r="K506" s="262">
        <v>0</v>
      </c>
      <c r="L506" s="262">
        <v>0</v>
      </c>
      <c r="M506" s="262">
        <v>0</v>
      </c>
      <c r="N506" s="262">
        <v>0</v>
      </c>
      <c r="O506" s="263">
        <f t="shared" si="55"/>
        <v>198.89039579254836</v>
      </c>
      <c r="P506" s="262">
        <f t="shared" si="56"/>
        <v>3.8110897796785466</v>
      </c>
      <c r="Q506" s="262">
        <f t="shared" si="57"/>
        <v>191.35200507469264</v>
      </c>
      <c r="R506" s="262">
        <f t="shared" si="58"/>
        <v>1.5356602334740597</v>
      </c>
      <c r="S506" s="262">
        <f t="shared" si="59"/>
        <v>0</v>
      </c>
      <c r="T506" s="262">
        <f t="shared" si="60"/>
        <v>0</v>
      </c>
      <c r="U506" s="262">
        <f t="shared" si="61"/>
        <v>0</v>
      </c>
      <c r="V506" s="262">
        <f t="shared" si="62"/>
        <v>0</v>
      </c>
      <c r="X506" s="215">
        <f t="shared" si="63"/>
        <v>93.243166213875639</v>
      </c>
      <c r="Y506" s="215">
        <f t="shared" si="63"/>
        <v>0</v>
      </c>
      <c r="Z506" s="215">
        <f t="shared" si="63"/>
        <v>74.186398401563594</v>
      </c>
      <c r="AA506" s="47"/>
      <c r="AB506" s="363">
        <f t="shared" si="53"/>
        <v>238.38346436491491</v>
      </c>
      <c r="AC506" s="363">
        <f t="shared" si="54"/>
        <v>0</v>
      </c>
    </row>
    <row r="507" spans="1:29" x14ac:dyDescent="0.2">
      <c r="A507" s="261">
        <v>2031</v>
      </c>
      <c r="B507" s="261">
        <v>11</v>
      </c>
      <c r="C507" s="262">
        <v>78.117279066674627</v>
      </c>
      <c r="D507" s="262">
        <v>26.436963465927999</v>
      </c>
      <c r="E507" s="262">
        <v>4.6653896648713644</v>
      </c>
      <c r="F507" s="262">
        <v>5.9321390913392266E-2</v>
      </c>
      <c r="G507" s="262">
        <v>56.079454442607151</v>
      </c>
      <c r="H507" s="262">
        <v>13.072887141096567</v>
      </c>
      <c r="I507" s="262">
        <v>0</v>
      </c>
      <c r="J507" s="262">
        <v>0</v>
      </c>
      <c r="K507" s="262">
        <v>0</v>
      </c>
      <c r="L507" s="262">
        <v>0</v>
      </c>
      <c r="M507" s="262">
        <v>0</v>
      </c>
      <c r="N507" s="262">
        <v>0</v>
      </c>
      <c r="O507" s="263">
        <f t="shared" si="55"/>
        <v>78.117279066674627</v>
      </c>
      <c r="P507" s="262">
        <f t="shared" si="56"/>
        <v>26.436963465927999</v>
      </c>
      <c r="Q507" s="262">
        <f t="shared" si="57"/>
        <v>56.079454442607151</v>
      </c>
      <c r="R507" s="262">
        <f t="shared" si="58"/>
        <v>13.072887141096567</v>
      </c>
      <c r="S507" s="262">
        <f t="shared" si="59"/>
        <v>0</v>
      </c>
      <c r="T507" s="262">
        <f t="shared" si="60"/>
        <v>0</v>
      </c>
      <c r="U507" s="262">
        <f t="shared" si="61"/>
        <v>0</v>
      </c>
      <c r="V507" s="262">
        <f t="shared" si="62"/>
        <v>0</v>
      </c>
      <c r="X507" s="215">
        <f t="shared" si="63"/>
        <v>82.99801773548171</v>
      </c>
      <c r="Y507" s="215">
        <f t="shared" si="63"/>
        <v>0</v>
      </c>
      <c r="Z507" s="215">
        <f t="shared" si="63"/>
        <v>73.191876206132974</v>
      </c>
      <c r="AA507" s="47"/>
      <c r="AB507" s="363">
        <f t="shared" si="53"/>
        <v>138.50383742961151</v>
      </c>
      <c r="AC507" s="363">
        <f t="shared" si="54"/>
        <v>0</v>
      </c>
    </row>
    <row r="508" spans="1:29" x14ac:dyDescent="0.2">
      <c r="A508" s="261">
        <v>2031</v>
      </c>
      <c r="B508" s="261">
        <v>12</v>
      </c>
      <c r="C508" s="262">
        <v>42.633806123140985</v>
      </c>
      <c r="D508" s="262">
        <v>81.614210043345437</v>
      </c>
      <c r="E508" s="262">
        <v>1.0431164092190786</v>
      </c>
      <c r="F508" s="262">
        <v>5.7264258648294473E-4</v>
      </c>
      <c r="G508" s="262">
        <v>24.890042540816147</v>
      </c>
      <c r="H508" s="262">
        <v>64.984895742185898</v>
      </c>
      <c r="I508" s="262">
        <v>0.17544300865084281</v>
      </c>
      <c r="J508" s="262">
        <v>64.984895742185898</v>
      </c>
      <c r="K508" s="262">
        <v>0</v>
      </c>
      <c r="L508" s="262">
        <v>0</v>
      </c>
      <c r="M508" s="262">
        <v>0</v>
      </c>
      <c r="N508" s="262">
        <v>64.984895742185898</v>
      </c>
      <c r="O508" s="263">
        <f t="shared" si="55"/>
        <v>42.633806123140985</v>
      </c>
      <c r="P508" s="262">
        <f t="shared" si="56"/>
        <v>81.614210043345437</v>
      </c>
      <c r="Q508" s="262">
        <f t="shared" si="57"/>
        <v>24.890042540816147</v>
      </c>
      <c r="R508" s="262">
        <f t="shared" si="58"/>
        <v>64.984895742185898</v>
      </c>
      <c r="S508" s="262">
        <f t="shared" si="59"/>
        <v>0.17544300865084281</v>
      </c>
      <c r="T508" s="262">
        <f t="shared" si="60"/>
        <v>64.984895742185898</v>
      </c>
      <c r="U508" s="262">
        <f t="shared" si="61"/>
        <v>0</v>
      </c>
      <c r="V508" s="262">
        <f t="shared" si="62"/>
        <v>0</v>
      </c>
      <c r="X508" s="215">
        <f t="shared" si="63"/>
        <v>79.416340456271286</v>
      </c>
      <c r="Y508" s="215">
        <f t="shared" si="63"/>
        <v>0</v>
      </c>
      <c r="Z508" s="215">
        <f t="shared" si="63"/>
        <v>75.547769292987212</v>
      </c>
      <c r="AA508" s="47"/>
      <c r="AB508" s="363">
        <f t="shared" si="53"/>
        <v>60.375542594907806</v>
      </c>
      <c r="AC508" s="363">
        <f t="shared" si="54"/>
        <v>32.492447871092949</v>
      </c>
    </row>
    <row r="509" spans="1:29" x14ac:dyDescent="0.2">
      <c r="A509" s="261">
        <v>2032</v>
      </c>
      <c r="B509" s="261">
        <v>1</v>
      </c>
      <c r="C509" s="262">
        <v>26.112829868525239</v>
      </c>
      <c r="D509" s="262">
        <v>127.15014736663784</v>
      </c>
      <c r="E509" s="262">
        <v>0.22575876283253166</v>
      </c>
      <c r="F509" s="262">
        <v>0</v>
      </c>
      <c r="G509" s="262">
        <v>8.0669450065628467</v>
      </c>
      <c r="H509" s="262">
        <v>107.22973635615668</v>
      </c>
      <c r="I509" s="262">
        <v>0.47586523824689808</v>
      </c>
      <c r="J509" s="262">
        <v>107.22973635615668</v>
      </c>
      <c r="K509" s="262">
        <v>0</v>
      </c>
      <c r="L509" s="262">
        <v>0</v>
      </c>
      <c r="M509" s="262">
        <v>107.22973635615668</v>
      </c>
      <c r="N509" s="262">
        <v>0</v>
      </c>
      <c r="O509" s="263">
        <f t="shared" si="55"/>
        <v>26.112829868525239</v>
      </c>
      <c r="P509" s="262">
        <f t="shared" si="56"/>
        <v>127.15014736663784</v>
      </c>
      <c r="Q509" s="262">
        <f t="shared" si="57"/>
        <v>8.0669450065628467</v>
      </c>
      <c r="R509" s="262">
        <f t="shared" si="58"/>
        <v>107.22973635615668</v>
      </c>
      <c r="S509" s="262">
        <f t="shared" si="59"/>
        <v>0.47586523824689808</v>
      </c>
      <c r="T509" s="262">
        <f t="shared" si="60"/>
        <v>107.22973635615668</v>
      </c>
      <c r="U509" s="262">
        <f t="shared" si="61"/>
        <v>0</v>
      </c>
      <c r="V509" s="262">
        <f t="shared" si="62"/>
        <v>0</v>
      </c>
      <c r="X509" s="215">
        <f t="shared" si="63"/>
        <v>78.238827384001453</v>
      </c>
      <c r="Y509" s="215">
        <f t="shared" si="63"/>
        <v>0</v>
      </c>
      <c r="Z509" s="215">
        <f t="shared" si="63"/>
        <v>72.435525234027452</v>
      </c>
      <c r="AA509" s="47"/>
      <c r="AB509" s="363">
        <f t="shared" si="53"/>
        <v>34.373317995833112</v>
      </c>
      <c r="AC509" s="363">
        <f t="shared" si="54"/>
        <v>86.107316049171288</v>
      </c>
    </row>
    <row r="510" spans="1:29" x14ac:dyDescent="0.2">
      <c r="A510" s="261">
        <v>2032</v>
      </c>
      <c r="B510" s="261">
        <v>2</v>
      </c>
      <c r="C510" s="262">
        <v>35.042184420393127</v>
      </c>
      <c r="D510" s="262">
        <v>78.467690138551589</v>
      </c>
      <c r="E510" s="262">
        <v>1.3362773718162912</v>
      </c>
      <c r="F510" s="262">
        <v>8.9159951076670885E-4</v>
      </c>
      <c r="G510" s="262">
        <v>13.877029232198439</v>
      </c>
      <c r="H510" s="262">
        <v>58.93328680476386</v>
      </c>
      <c r="I510" s="262">
        <v>0</v>
      </c>
      <c r="J510" s="262">
        <v>58.93328680476386</v>
      </c>
      <c r="K510" s="262">
        <v>0</v>
      </c>
      <c r="L510" s="262">
        <v>58.93328680476386</v>
      </c>
      <c r="M510" s="262">
        <v>0</v>
      </c>
      <c r="N510" s="262">
        <v>0</v>
      </c>
      <c r="O510" s="263">
        <f t="shared" si="55"/>
        <v>35.042184420393127</v>
      </c>
      <c r="P510" s="262">
        <f t="shared" si="56"/>
        <v>78.467690138551589</v>
      </c>
      <c r="Q510" s="262">
        <f t="shared" si="57"/>
        <v>13.877029232198439</v>
      </c>
      <c r="R510" s="262">
        <f t="shared" si="58"/>
        <v>58.93328680476386</v>
      </c>
      <c r="S510" s="262">
        <f t="shared" si="59"/>
        <v>0</v>
      </c>
      <c r="T510" s="262">
        <f t="shared" si="60"/>
        <v>58.93328680476386</v>
      </c>
      <c r="U510" s="262">
        <f t="shared" si="61"/>
        <v>0</v>
      </c>
      <c r="V510" s="262">
        <f t="shared" si="62"/>
        <v>58.93328680476386</v>
      </c>
      <c r="X510" s="215">
        <f t="shared" si="63"/>
        <v>79.7255217963815</v>
      </c>
      <c r="Y510" s="215">
        <f t="shared" si="63"/>
        <v>0</v>
      </c>
      <c r="Z510" s="215">
        <f t="shared" si="63"/>
        <v>72.646032416735594</v>
      </c>
      <c r="AA510" s="47"/>
      <c r="AB510" s="363">
        <f t="shared" si="53"/>
        <v>30.577507144459183</v>
      </c>
      <c r="AC510" s="363">
        <f t="shared" si="54"/>
        <v>83.081511580460273</v>
      </c>
    </row>
    <row r="511" spans="1:29" x14ac:dyDescent="0.2">
      <c r="A511" s="261">
        <v>2032</v>
      </c>
      <c r="B511" s="261">
        <v>3</v>
      </c>
      <c r="C511" s="262">
        <v>64.582270600115152</v>
      </c>
      <c r="D511" s="262">
        <v>46.311218909337121</v>
      </c>
      <c r="E511" s="262">
        <v>4.9900308525942307</v>
      </c>
      <c r="F511" s="262">
        <v>0.1295244328021905</v>
      </c>
      <c r="G511" s="262">
        <v>37.449443375165124</v>
      </c>
      <c r="H511" s="262">
        <v>29.231033597261238</v>
      </c>
      <c r="I511" s="262">
        <v>0</v>
      </c>
      <c r="J511" s="262">
        <v>29.231033597261238</v>
      </c>
      <c r="K511" s="262">
        <v>29.231033597261238</v>
      </c>
      <c r="L511" s="262">
        <v>0</v>
      </c>
      <c r="M511" s="262">
        <v>0</v>
      </c>
      <c r="N511" s="262">
        <v>0</v>
      </c>
      <c r="O511" s="263">
        <f t="shared" si="55"/>
        <v>64.582270600115152</v>
      </c>
      <c r="P511" s="262">
        <f t="shared" si="56"/>
        <v>46.311218909337121</v>
      </c>
      <c r="Q511" s="262">
        <f t="shared" si="57"/>
        <v>37.449443375165124</v>
      </c>
      <c r="R511" s="262">
        <f t="shared" si="58"/>
        <v>29.231033597261238</v>
      </c>
      <c r="S511" s="262">
        <f t="shared" si="59"/>
        <v>0</v>
      </c>
      <c r="T511" s="262">
        <f t="shared" si="60"/>
        <v>29.231033597261238</v>
      </c>
      <c r="U511" s="262">
        <f t="shared" si="61"/>
        <v>29.231033597261238</v>
      </c>
      <c r="V511" s="262">
        <f t="shared" si="62"/>
        <v>0</v>
      </c>
      <c r="X511" s="215">
        <f t="shared" si="63"/>
        <v>82.251795732041217</v>
      </c>
      <c r="Y511" s="215">
        <f t="shared" si="63"/>
        <v>0</v>
      </c>
      <c r="Z511" s="215">
        <f t="shared" si="63"/>
        <v>69.66506285873227</v>
      </c>
      <c r="AA511" s="47"/>
      <c r="AB511" s="363">
        <f t="shared" si="53"/>
        <v>49.812227510254139</v>
      </c>
      <c r="AC511" s="363">
        <f t="shared" si="54"/>
        <v>44.082160201012549</v>
      </c>
    </row>
    <row r="512" spans="1:29" x14ac:dyDescent="0.2">
      <c r="A512" s="261">
        <v>2032</v>
      </c>
      <c r="B512" s="261">
        <v>4</v>
      </c>
      <c r="C512" s="262">
        <v>114.03392869270741</v>
      </c>
      <c r="D512" s="262">
        <v>10.944087118763242</v>
      </c>
      <c r="E512" s="262">
        <v>15.538844811975641</v>
      </c>
      <c r="F512" s="262">
        <v>1.0946150881283558</v>
      </c>
      <c r="G512" s="262">
        <v>91.243885812568394</v>
      </c>
      <c r="H512" s="262">
        <v>2.6817842712955349</v>
      </c>
      <c r="I512" s="262">
        <v>0</v>
      </c>
      <c r="J512" s="262">
        <v>0</v>
      </c>
      <c r="K512" s="262">
        <v>0</v>
      </c>
      <c r="L512" s="262">
        <v>0</v>
      </c>
      <c r="M512" s="262">
        <v>0</v>
      </c>
      <c r="N512" s="262">
        <v>0</v>
      </c>
      <c r="O512" s="263">
        <f t="shared" si="55"/>
        <v>114.03392869270741</v>
      </c>
      <c r="P512" s="262">
        <f t="shared" si="56"/>
        <v>10.944087118763242</v>
      </c>
      <c r="Q512" s="262">
        <f t="shared" si="57"/>
        <v>91.243885812568394</v>
      </c>
      <c r="R512" s="262">
        <f t="shared" si="58"/>
        <v>2.6817842712955349</v>
      </c>
      <c r="S512" s="262">
        <f t="shared" si="59"/>
        <v>0</v>
      </c>
      <c r="T512" s="262">
        <f t="shared" si="60"/>
        <v>0</v>
      </c>
      <c r="U512" s="262">
        <f t="shared" si="61"/>
        <v>0</v>
      </c>
      <c r="V512" s="262">
        <f t="shared" si="62"/>
        <v>0</v>
      </c>
      <c r="X512" s="215">
        <f t="shared" si="63"/>
        <v>86.73198145924529</v>
      </c>
      <c r="Y512" s="215">
        <f t="shared" si="63"/>
        <v>0</v>
      </c>
      <c r="Z512" s="215">
        <f t="shared" si="63"/>
        <v>68.249816777492441</v>
      </c>
      <c r="AA512" s="47"/>
      <c r="AB512" s="363">
        <f t="shared" si="53"/>
        <v>89.308099646411279</v>
      </c>
      <c r="AC512" s="363">
        <f t="shared" si="54"/>
        <v>14.615516798630619</v>
      </c>
    </row>
    <row r="513" spans="1:29" x14ac:dyDescent="0.2">
      <c r="A513" s="261">
        <v>2032</v>
      </c>
      <c r="B513" s="261">
        <v>5</v>
      </c>
      <c r="C513" s="262">
        <v>208.47875842628665</v>
      </c>
      <c r="D513" s="262">
        <v>1.2472710741059452</v>
      </c>
      <c r="E513" s="262">
        <v>46.489129539066155</v>
      </c>
      <c r="F513" s="262">
        <v>7.7724201956270402</v>
      </c>
      <c r="G513" s="262">
        <v>200.47279906929364</v>
      </c>
      <c r="H513" s="262">
        <v>7.083333333333286E-2</v>
      </c>
      <c r="I513" s="262">
        <v>0</v>
      </c>
      <c r="J513" s="262">
        <v>0</v>
      </c>
      <c r="K513" s="262">
        <v>0</v>
      </c>
      <c r="L513" s="262">
        <v>0</v>
      </c>
      <c r="M513" s="262">
        <v>0</v>
      </c>
      <c r="N513" s="262">
        <v>0</v>
      </c>
      <c r="O513" s="263">
        <f t="shared" si="55"/>
        <v>208.47875842628665</v>
      </c>
      <c r="P513" s="262">
        <f t="shared" si="56"/>
        <v>1.2472710741059452</v>
      </c>
      <c r="Q513" s="262">
        <f t="shared" si="57"/>
        <v>200.47279906929364</v>
      </c>
      <c r="R513" s="262">
        <f t="shared" si="58"/>
        <v>7.083333333333286E-2</v>
      </c>
      <c r="S513" s="262">
        <f t="shared" si="59"/>
        <v>0</v>
      </c>
      <c r="T513" s="262">
        <f t="shared" si="60"/>
        <v>0</v>
      </c>
      <c r="U513" s="262">
        <f t="shared" si="61"/>
        <v>0</v>
      </c>
      <c r="V513" s="262">
        <f t="shared" si="62"/>
        <v>0</v>
      </c>
      <c r="X513" s="215">
        <f t="shared" si="63"/>
        <v>95.212543994160029</v>
      </c>
      <c r="Y513" s="215">
        <f t="shared" si="63"/>
        <v>95.212543994160029</v>
      </c>
      <c r="Z513" s="215">
        <f t="shared" si="63"/>
        <v>70.971694852443221</v>
      </c>
      <c r="AA513" s="47"/>
      <c r="AB513" s="363">
        <f t="shared" si="53"/>
        <v>161.25634355949703</v>
      </c>
      <c r="AC513" s="363">
        <f t="shared" si="54"/>
        <v>0</v>
      </c>
    </row>
    <row r="514" spans="1:29" x14ac:dyDescent="0.2">
      <c r="A514" s="261">
        <v>2032</v>
      </c>
      <c r="B514" s="261">
        <v>6</v>
      </c>
      <c r="C514" s="262">
        <v>271.66325293295364</v>
      </c>
      <c r="D514" s="262">
        <v>0</v>
      </c>
      <c r="E514" s="262">
        <v>71.593093614998466</v>
      </c>
      <c r="F514" s="262">
        <v>17.284213968784648</v>
      </c>
      <c r="G514" s="262">
        <v>271.598974885757</v>
      </c>
      <c r="H514" s="262">
        <v>0</v>
      </c>
      <c r="I514" s="262">
        <v>0</v>
      </c>
      <c r="J514" s="262">
        <v>0</v>
      </c>
      <c r="K514" s="262">
        <v>0</v>
      </c>
      <c r="L514" s="262">
        <v>0</v>
      </c>
      <c r="M514" s="262">
        <v>0</v>
      </c>
      <c r="N514" s="262">
        <v>0</v>
      </c>
      <c r="O514" s="263">
        <f t="shared" si="55"/>
        <v>271.66325293295364</v>
      </c>
      <c r="P514" s="262">
        <f t="shared" si="56"/>
        <v>0</v>
      </c>
      <c r="Q514" s="262">
        <f t="shared" si="57"/>
        <v>271.598974885757</v>
      </c>
      <c r="R514" s="262">
        <f t="shared" si="58"/>
        <v>0</v>
      </c>
      <c r="S514" s="262">
        <f t="shared" si="59"/>
        <v>0</v>
      </c>
      <c r="T514" s="262">
        <f t="shared" si="60"/>
        <v>0</v>
      </c>
      <c r="U514" s="262">
        <f t="shared" si="61"/>
        <v>0</v>
      </c>
      <c r="V514" s="262">
        <f t="shared" si="62"/>
        <v>0</v>
      </c>
      <c r="X514" s="215">
        <f t="shared" si="63"/>
        <v>102.9517758613249</v>
      </c>
      <c r="Y514" s="215">
        <f t="shared" si="63"/>
        <v>102.9517758613249</v>
      </c>
      <c r="Z514" s="215">
        <f t="shared" si="63"/>
        <v>76.321977766801496</v>
      </c>
      <c r="AA514" s="47"/>
      <c r="AB514" s="363">
        <f t="shared" si="53"/>
        <v>240.07100567962016</v>
      </c>
      <c r="AC514" s="363">
        <f t="shared" si="54"/>
        <v>0</v>
      </c>
    </row>
    <row r="515" spans="1:29" x14ac:dyDescent="0.2">
      <c r="A515" s="261">
        <v>2032</v>
      </c>
      <c r="B515" s="261">
        <v>7</v>
      </c>
      <c r="C515" s="262">
        <v>322.31916585708109</v>
      </c>
      <c r="D515" s="262">
        <v>0</v>
      </c>
      <c r="E515" s="262">
        <v>97.090273425793072</v>
      </c>
      <c r="F515" s="262">
        <v>25.866358342079604</v>
      </c>
      <c r="G515" s="262">
        <v>322.61495102185171</v>
      </c>
      <c r="H515" s="262">
        <v>0</v>
      </c>
      <c r="I515" s="262">
        <v>0</v>
      </c>
      <c r="J515" s="262">
        <v>0</v>
      </c>
      <c r="K515" s="262">
        <v>0</v>
      </c>
      <c r="L515" s="262">
        <v>0</v>
      </c>
      <c r="M515" s="262">
        <v>0</v>
      </c>
      <c r="N515" s="262">
        <v>0</v>
      </c>
      <c r="O515" s="263">
        <f t="shared" si="55"/>
        <v>322.31916585708109</v>
      </c>
      <c r="P515" s="262">
        <f t="shared" si="56"/>
        <v>0</v>
      </c>
      <c r="Q515" s="262">
        <f t="shared" si="57"/>
        <v>322.61495102185171</v>
      </c>
      <c r="R515" s="262">
        <f t="shared" si="58"/>
        <v>0</v>
      </c>
      <c r="S515" s="262">
        <f t="shared" si="59"/>
        <v>0</v>
      </c>
      <c r="T515" s="262">
        <f t="shared" si="60"/>
        <v>0</v>
      </c>
      <c r="U515" s="262">
        <f t="shared" si="61"/>
        <v>0</v>
      </c>
      <c r="V515" s="262">
        <f t="shared" si="62"/>
        <v>0</v>
      </c>
      <c r="X515" s="215">
        <f t="shared" si="63"/>
        <v>106.36322690072799</v>
      </c>
      <c r="Y515" s="215">
        <f t="shared" si="63"/>
        <v>106.36322690072799</v>
      </c>
      <c r="Z515" s="215">
        <f t="shared" si="63"/>
        <v>76.094131212020258</v>
      </c>
      <c r="AA515" s="47"/>
      <c r="AB515" s="363">
        <f t="shared" si="53"/>
        <v>296.99120939501734</v>
      </c>
      <c r="AC515" s="363">
        <f t="shared" si="54"/>
        <v>0</v>
      </c>
    </row>
    <row r="516" spans="1:29" x14ac:dyDescent="0.2">
      <c r="A516" s="261">
        <v>2032</v>
      </c>
      <c r="B516" s="261">
        <v>8</v>
      </c>
      <c r="C516" s="262">
        <v>326.45437890907908</v>
      </c>
      <c r="D516" s="262">
        <v>0</v>
      </c>
      <c r="E516" s="262">
        <v>97.36319918730473</v>
      </c>
      <c r="F516" s="262">
        <v>25.703299868006503</v>
      </c>
      <c r="G516" s="262">
        <v>326.45362899219759</v>
      </c>
      <c r="H516" s="262">
        <v>0</v>
      </c>
      <c r="I516" s="262">
        <v>0</v>
      </c>
      <c r="J516" s="262">
        <v>0</v>
      </c>
      <c r="K516" s="262">
        <v>0</v>
      </c>
      <c r="L516" s="262">
        <v>0</v>
      </c>
      <c r="M516" s="262">
        <v>0</v>
      </c>
      <c r="N516" s="262">
        <v>0</v>
      </c>
      <c r="O516" s="263">
        <f t="shared" si="55"/>
        <v>326.45437890907908</v>
      </c>
      <c r="P516" s="262">
        <f t="shared" si="56"/>
        <v>0</v>
      </c>
      <c r="Q516" s="262">
        <f t="shared" si="57"/>
        <v>326.45362899219759</v>
      </c>
      <c r="R516" s="262">
        <f t="shared" si="58"/>
        <v>0</v>
      </c>
      <c r="S516" s="262">
        <f t="shared" si="59"/>
        <v>0</v>
      </c>
      <c r="T516" s="262">
        <f t="shared" si="60"/>
        <v>0</v>
      </c>
      <c r="U516" s="262">
        <f t="shared" si="61"/>
        <v>0</v>
      </c>
      <c r="V516" s="262">
        <f t="shared" si="62"/>
        <v>0</v>
      </c>
      <c r="X516" s="215">
        <f t="shared" si="63"/>
        <v>107.07067600126477</v>
      </c>
      <c r="Y516" s="215">
        <f t="shared" si="63"/>
        <v>107.07067600126477</v>
      </c>
      <c r="Z516" s="215">
        <f t="shared" si="63"/>
        <v>76.566420069783874</v>
      </c>
      <c r="AA516" s="47"/>
      <c r="AB516" s="363">
        <f t="shared" si="53"/>
        <v>324.38677238308009</v>
      </c>
      <c r="AC516" s="363">
        <f t="shared" si="54"/>
        <v>0</v>
      </c>
    </row>
    <row r="517" spans="1:29" x14ac:dyDescent="0.2">
      <c r="A517" s="261">
        <v>2032</v>
      </c>
      <c r="B517" s="261">
        <v>9</v>
      </c>
      <c r="C517" s="262">
        <v>277.87653293728147</v>
      </c>
      <c r="D517" s="262">
        <v>0</v>
      </c>
      <c r="E517" s="262">
        <v>68.911489243333818</v>
      </c>
      <c r="F517" s="262">
        <v>13.426902220955579</v>
      </c>
      <c r="G517" s="262">
        <v>277.82109322293587</v>
      </c>
      <c r="H517" s="262">
        <v>0</v>
      </c>
      <c r="I517" s="262">
        <v>0</v>
      </c>
      <c r="J517" s="262">
        <v>0</v>
      </c>
      <c r="K517" s="262">
        <v>0</v>
      </c>
      <c r="L517" s="262">
        <v>0</v>
      </c>
      <c r="M517" s="262">
        <v>0</v>
      </c>
      <c r="N517" s="262">
        <v>0</v>
      </c>
      <c r="O517" s="263">
        <f t="shared" si="55"/>
        <v>277.87653293728147</v>
      </c>
      <c r="P517" s="262">
        <f t="shared" si="56"/>
        <v>0</v>
      </c>
      <c r="Q517" s="262">
        <f t="shared" si="57"/>
        <v>277.82109322293587</v>
      </c>
      <c r="R517" s="262">
        <f t="shared" si="58"/>
        <v>0</v>
      </c>
      <c r="S517" s="262">
        <f t="shared" si="59"/>
        <v>0</v>
      </c>
      <c r="T517" s="262">
        <f t="shared" si="60"/>
        <v>0</v>
      </c>
      <c r="U517" s="262">
        <f t="shared" si="61"/>
        <v>0</v>
      </c>
      <c r="V517" s="262">
        <f t="shared" si="62"/>
        <v>0</v>
      </c>
      <c r="X517" s="215">
        <f t="shared" si="63"/>
        <v>102.58028159585459</v>
      </c>
      <c r="Y517" s="215">
        <f t="shared" si="63"/>
        <v>102.58028159585459</v>
      </c>
      <c r="Z517" s="215">
        <f t="shared" si="63"/>
        <v>78.058643789589482</v>
      </c>
      <c r="AA517" s="47"/>
      <c r="AB517" s="363">
        <f t="shared" si="53"/>
        <v>302.16545592318028</v>
      </c>
      <c r="AC517" s="363">
        <f t="shared" si="54"/>
        <v>0</v>
      </c>
    </row>
    <row r="518" spans="1:29" x14ac:dyDescent="0.2">
      <c r="A518" s="261">
        <v>2032</v>
      </c>
      <c r="B518" s="261">
        <v>10</v>
      </c>
      <c r="C518" s="262">
        <v>198.89039579254836</v>
      </c>
      <c r="D518" s="262">
        <v>3.8110897796785466</v>
      </c>
      <c r="E518" s="262">
        <v>35.248436141347526</v>
      </c>
      <c r="F518" s="262">
        <v>3.5403752445620653</v>
      </c>
      <c r="G518" s="262">
        <v>191.35200507469264</v>
      </c>
      <c r="H518" s="262">
        <v>1.5356602334740597</v>
      </c>
      <c r="I518" s="262">
        <v>0</v>
      </c>
      <c r="J518" s="262">
        <v>0</v>
      </c>
      <c r="K518" s="262">
        <v>0</v>
      </c>
      <c r="L518" s="262">
        <v>0</v>
      </c>
      <c r="M518" s="262">
        <v>0</v>
      </c>
      <c r="N518" s="262">
        <v>0</v>
      </c>
      <c r="O518" s="263">
        <f t="shared" si="55"/>
        <v>198.89039579254836</v>
      </c>
      <c r="P518" s="262">
        <f t="shared" si="56"/>
        <v>3.8110897796785466</v>
      </c>
      <c r="Q518" s="262">
        <f t="shared" si="57"/>
        <v>191.35200507469264</v>
      </c>
      <c r="R518" s="262">
        <f t="shared" si="58"/>
        <v>1.5356602334740597</v>
      </c>
      <c r="S518" s="262">
        <f t="shared" si="59"/>
        <v>0</v>
      </c>
      <c r="T518" s="262">
        <f t="shared" si="60"/>
        <v>0</v>
      </c>
      <c r="U518" s="262">
        <f t="shared" si="61"/>
        <v>0</v>
      </c>
      <c r="V518" s="262">
        <f t="shared" si="62"/>
        <v>0</v>
      </c>
      <c r="X518" s="215">
        <f t="shared" si="63"/>
        <v>93.243166213875639</v>
      </c>
      <c r="Y518" s="215">
        <f t="shared" si="63"/>
        <v>0</v>
      </c>
      <c r="Z518" s="215">
        <f t="shared" si="63"/>
        <v>74.186398401563594</v>
      </c>
      <c r="AA518" s="47"/>
      <c r="AB518" s="363">
        <f t="shared" si="53"/>
        <v>238.38346436491491</v>
      </c>
      <c r="AC518" s="363">
        <f t="shared" si="54"/>
        <v>0</v>
      </c>
    </row>
    <row r="519" spans="1:29" x14ac:dyDescent="0.2">
      <c r="A519" s="261">
        <v>2032</v>
      </c>
      <c r="B519" s="261">
        <v>11</v>
      </c>
      <c r="C519" s="262">
        <v>78.117279066674627</v>
      </c>
      <c r="D519" s="262">
        <v>26.436963465927999</v>
      </c>
      <c r="E519" s="262">
        <v>4.6653896648713644</v>
      </c>
      <c r="F519" s="262">
        <v>5.9321390913392266E-2</v>
      </c>
      <c r="G519" s="262">
        <v>56.079454442607151</v>
      </c>
      <c r="H519" s="262">
        <v>13.072887141096567</v>
      </c>
      <c r="I519" s="262">
        <v>0</v>
      </c>
      <c r="J519" s="262">
        <v>0</v>
      </c>
      <c r="K519" s="262">
        <v>0</v>
      </c>
      <c r="L519" s="262">
        <v>0</v>
      </c>
      <c r="M519" s="262">
        <v>0</v>
      </c>
      <c r="N519" s="262">
        <v>0</v>
      </c>
      <c r="O519" s="263">
        <f t="shared" si="55"/>
        <v>78.117279066674627</v>
      </c>
      <c r="P519" s="262">
        <f t="shared" si="56"/>
        <v>26.436963465927999</v>
      </c>
      <c r="Q519" s="262">
        <f t="shared" si="57"/>
        <v>56.079454442607151</v>
      </c>
      <c r="R519" s="262">
        <f t="shared" si="58"/>
        <v>13.072887141096567</v>
      </c>
      <c r="S519" s="262">
        <f t="shared" si="59"/>
        <v>0</v>
      </c>
      <c r="T519" s="262">
        <f t="shared" si="60"/>
        <v>0</v>
      </c>
      <c r="U519" s="262">
        <f t="shared" si="61"/>
        <v>0</v>
      </c>
      <c r="V519" s="262">
        <f t="shared" si="62"/>
        <v>0</v>
      </c>
      <c r="X519" s="215">
        <f t="shared" si="63"/>
        <v>82.99801773548171</v>
      </c>
      <c r="Y519" s="215">
        <f t="shared" si="63"/>
        <v>0</v>
      </c>
      <c r="Z519" s="215">
        <f t="shared" si="63"/>
        <v>73.191876206132974</v>
      </c>
      <c r="AA519" s="47"/>
      <c r="AB519" s="363">
        <f t="shared" ref="AB519:AB582" si="64">(C519+C518)/2</f>
        <v>138.50383742961151</v>
      </c>
      <c r="AC519" s="363">
        <f t="shared" ref="AC519:AC582" si="65">(J519+J518)/2</f>
        <v>0</v>
      </c>
    </row>
    <row r="520" spans="1:29" x14ac:dyDescent="0.2">
      <c r="A520" s="261">
        <v>2032</v>
      </c>
      <c r="B520" s="261">
        <v>12</v>
      </c>
      <c r="C520" s="262">
        <v>42.633806123140985</v>
      </c>
      <c r="D520" s="262">
        <v>81.614210043345437</v>
      </c>
      <c r="E520" s="262">
        <v>1.0431164092190786</v>
      </c>
      <c r="F520" s="262">
        <v>5.7264258648294473E-4</v>
      </c>
      <c r="G520" s="262">
        <v>24.890042540816147</v>
      </c>
      <c r="H520" s="262">
        <v>64.984895742185898</v>
      </c>
      <c r="I520" s="262">
        <v>0.17544300865084281</v>
      </c>
      <c r="J520" s="262">
        <v>64.984895742185898</v>
      </c>
      <c r="K520" s="262">
        <v>0</v>
      </c>
      <c r="L520" s="262">
        <v>0</v>
      </c>
      <c r="M520" s="262">
        <v>0</v>
      </c>
      <c r="N520" s="262">
        <v>64.984895742185898</v>
      </c>
      <c r="O520" s="263">
        <f t="shared" si="55"/>
        <v>42.633806123140985</v>
      </c>
      <c r="P520" s="262">
        <f t="shared" si="56"/>
        <v>81.614210043345437</v>
      </c>
      <c r="Q520" s="262">
        <f t="shared" si="57"/>
        <v>24.890042540816147</v>
      </c>
      <c r="R520" s="262">
        <f t="shared" si="58"/>
        <v>64.984895742185898</v>
      </c>
      <c r="S520" s="262">
        <f t="shared" si="59"/>
        <v>0.17544300865084281</v>
      </c>
      <c r="T520" s="262">
        <f t="shared" si="60"/>
        <v>64.984895742185898</v>
      </c>
      <c r="U520" s="262">
        <f t="shared" si="61"/>
        <v>0</v>
      </c>
      <c r="V520" s="262">
        <f t="shared" si="62"/>
        <v>0</v>
      </c>
      <c r="X520" s="215">
        <f t="shared" si="63"/>
        <v>79.416340456271286</v>
      </c>
      <c r="Y520" s="215">
        <f t="shared" si="63"/>
        <v>0</v>
      </c>
      <c r="Z520" s="215">
        <f t="shared" si="63"/>
        <v>75.547769292987212</v>
      </c>
      <c r="AA520" s="47"/>
      <c r="AB520" s="363">
        <f t="shared" si="64"/>
        <v>60.375542594907806</v>
      </c>
      <c r="AC520" s="363">
        <f t="shared" si="65"/>
        <v>32.492447871092949</v>
      </c>
    </row>
    <row r="521" spans="1:29" x14ac:dyDescent="0.2">
      <c r="A521" s="261">
        <v>2033</v>
      </c>
      <c r="B521" s="261">
        <v>1</v>
      </c>
      <c r="C521" s="262">
        <v>26.112829868525239</v>
      </c>
      <c r="D521" s="262">
        <v>127.15014736663784</v>
      </c>
      <c r="E521" s="262">
        <v>0.22575876283253166</v>
      </c>
      <c r="F521" s="262">
        <v>0</v>
      </c>
      <c r="G521" s="262">
        <v>8.0669450065628467</v>
      </c>
      <c r="H521" s="262">
        <v>107.22973635615668</v>
      </c>
      <c r="I521" s="262">
        <v>0.47586523824689808</v>
      </c>
      <c r="J521" s="262">
        <v>107.22973635615668</v>
      </c>
      <c r="K521" s="262">
        <v>0</v>
      </c>
      <c r="L521" s="262">
        <v>0</v>
      </c>
      <c r="M521" s="262">
        <v>107.22973635615668</v>
      </c>
      <c r="N521" s="262">
        <v>0</v>
      </c>
      <c r="O521" s="263">
        <f t="shared" si="55"/>
        <v>26.112829868525239</v>
      </c>
      <c r="P521" s="262">
        <f t="shared" si="56"/>
        <v>127.15014736663784</v>
      </c>
      <c r="Q521" s="262">
        <f t="shared" si="57"/>
        <v>8.0669450065628467</v>
      </c>
      <c r="R521" s="262">
        <f t="shared" si="58"/>
        <v>107.22973635615668</v>
      </c>
      <c r="S521" s="262">
        <f t="shared" si="59"/>
        <v>0.47586523824689808</v>
      </c>
      <c r="T521" s="262">
        <f t="shared" si="60"/>
        <v>107.22973635615668</v>
      </c>
      <c r="U521" s="262">
        <f t="shared" si="61"/>
        <v>0</v>
      </c>
      <c r="V521" s="262">
        <f t="shared" si="62"/>
        <v>0</v>
      </c>
      <c r="X521" s="215">
        <f t="shared" si="63"/>
        <v>78.238827384001453</v>
      </c>
      <c r="Y521" s="215">
        <f t="shared" si="63"/>
        <v>0</v>
      </c>
      <c r="Z521" s="215">
        <f t="shared" si="63"/>
        <v>72.435525234027452</v>
      </c>
      <c r="AA521" s="47"/>
      <c r="AB521" s="363">
        <f t="shared" si="64"/>
        <v>34.373317995833112</v>
      </c>
      <c r="AC521" s="363">
        <f t="shared" si="65"/>
        <v>86.107316049171288</v>
      </c>
    </row>
    <row r="522" spans="1:29" x14ac:dyDescent="0.2">
      <c r="A522" s="261">
        <v>2033</v>
      </c>
      <c r="B522" s="261">
        <v>2</v>
      </c>
      <c r="C522" s="262">
        <v>35.042184420393127</v>
      </c>
      <c r="D522" s="262">
        <v>78.467690138551589</v>
      </c>
      <c r="E522" s="262">
        <v>1.3362773718162912</v>
      </c>
      <c r="F522" s="262">
        <v>8.9159951076670885E-4</v>
      </c>
      <c r="G522" s="262">
        <v>13.877029232198439</v>
      </c>
      <c r="H522" s="262">
        <v>58.93328680476386</v>
      </c>
      <c r="I522" s="262">
        <v>0</v>
      </c>
      <c r="J522" s="262">
        <v>58.93328680476386</v>
      </c>
      <c r="K522" s="262">
        <v>0</v>
      </c>
      <c r="L522" s="262">
        <v>58.93328680476386</v>
      </c>
      <c r="M522" s="262">
        <v>0</v>
      </c>
      <c r="N522" s="262">
        <v>0</v>
      </c>
      <c r="O522" s="263">
        <f t="shared" si="55"/>
        <v>35.042184420393127</v>
      </c>
      <c r="P522" s="262">
        <f t="shared" si="56"/>
        <v>78.467690138551589</v>
      </c>
      <c r="Q522" s="262">
        <f t="shared" si="57"/>
        <v>13.877029232198439</v>
      </c>
      <c r="R522" s="262">
        <f t="shared" si="58"/>
        <v>58.93328680476386</v>
      </c>
      <c r="S522" s="262">
        <f t="shared" si="59"/>
        <v>0</v>
      </c>
      <c r="T522" s="262">
        <f t="shared" si="60"/>
        <v>58.93328680476386</v>
      </c>
      <c r="U522" s="262">
        <f t="shared" si="61"/>
        <v>0</v>
      </c>
      <c r="V522" s="262">
        <f t="shared" si="62"/>
        <v>58.93328680476386</v>
      </c>
      <c r="X522" s="215">
        <f t="shared" si="63"/>
        <v>79.7255217963815</v>
      </c>
      <c r="Y522" s="215">
        <f t="shared" si="63"/>
        <v>0</v>
      </c>
      <c r="Z522" s="215">
        <f t="shared" si="63"/>
        <v>72.646032416735594</v>
      </c>
      <c r="AA522" s="47"/>
      <c r="AB522" s="363">
        <f t="shared" si="64"/>
        <v>30.577507144459183</v>
      </c>
      <c r="AC522" s="363">
        <f t="shared" si="65"/>
        <v>83.081511580460273</v>
      </c>
    </row>
    <row r="523" spans="1:29" x14ac:dyDescent="0.2">
      <c r="A523" s="261">
        <v>2033</v>
      </c>
      <c r="B523" s="261">
        <v>3</v>
      </c>
      <c r="C523" s="262">
        <v>64.582270600115152</v>
      </c>
      <c r="D523" s="262">
        <v>46.311218909337121</v>
      </c>
      <c r="E523" s="262">
        <v>4.9900308525942307</v>
      </c>
      <c r="F523" s="262">
        <v>0.1295244328021905</v>
      </c>
      <c r="G523" s="262">
        <v>37.449443375165124</v>
      </c>
      <c r="H523" s="262">
        <v>29.231033597261238</v>
      </c>
      <c r="I523" s="262">
        <v>0</v>
      </c>
      <c r="J523" s="262">
        <v>29.231033597261238</v>
      </c>
      <c r="K523" s="262">
        <v>29.231033597261238</v>
      </c>
      <c r="L523" s="262">
        <v>0</v>
      </c>
      <c r="M523" s="262">
        <v>0</v>
      </c>
      <c r="N523" s="262">
        <v>0</v>
      </c>
      <c r="O523" s="263">
        <f t="shared" si="55"/>
        <v>64.582270600115152</v>
      </c>
      <c r="P523" s="262">
        <f t="shared" si="56"/>
        <v>46.311218909337121</v>
      </c>
      <c r="Q523" s="262">
        <f t="shared" si="57"/>
        <v>37.449443375165124</v>
      </c>
      <c r="R523" s="262">
        <f t="shared" si="58"/>
        <v>29.231033597261238</v>
      </c>
      <c r="S523" s="262">
        <f t="shared" si="59"/>
        <v>0</v>
      </c>
      <c r="T523" s="262">
        <f t="shared" si="60"/>
        <v>29.231033597261238</v>
      </c>
      <c r="U523" s="262">
        <f t="shared" si="61"/>
        <v>29.231033597261238</v>
      </c>
      <c r="V523" s="262">
        <f t="shared" si="62"/>
        <v>0</v>
      </c>
      <c r="X523" s="215">
        <f t="shared" si="63"/>
        <v>82.251795732041217</v>
      </c>
      <c r="Y523" s="215">
        <f t="shared" si="63"/>
        <v>0</v>
      </c>
      <c r="Z523" s="215">
        <f t="shared" si="63"/>
        <v>69.66506285873227</v>
      </c>
      <c r="AA523" s="47"/>
      <c r="AB523" s="363">
        <f t="shared" si="64"/>
        <v>49.812227510254139</v>
      </c>
      <c r="AC523" s="363">
        <f t="shared" si="65"/>
        <v>44.082160201012549</v>
      </c>
    </row>
    <row r="524" spans="1:29" x14ac:dyDescent="0.2">
      <c r="A524" s="261">
        <v>2033</v>
      </c>
      <c r="B524" s="261">
        <v>4</v>
      </c>
      <c r="C524" s="262">
        <v>114.03392869270741</v>
      </c>
      <c r="D524" s="262">
        <v>10.944087118763242</v>
      </c>
      <c r="E524" s="262">
        <v>15.538844811975641</v>
      </c>
      <c r="F524" s="262">
        <v>1.0946150881283558</v>
      </c>
      <c r="G524" s="262">
        <v>91.243885812568394</v>
      </c>
      <c r="H524" s="262">
        <v>2.6817842712955349</v>
      </c>
      <c r="I524" s="262">
        <v>0</v>
      </c>
      <c r="J524" s="262">
        <v>0</v>
      </c>
      <c r="K524" s="262">
        <v>0</v>
      </c>
      <c r="L524" s="262">
        <v>0</v>
      </c>
      <c r="M524" s="262">
        <v>0</v>
      </c>
      <c r="N524" s="262">
        <v>0</v>
      </c>
      <c r="O524" s="263">
        <f t="shared" si="55"/>
        <v>114.03392869270741</v>
      </c>
      <c r="P524" s="262">
        <f t="shared" si="56"/>
        <v>10.944087118763242</v>
      </c>
      <c r="Q524" s="262">
        <f t="shared" si="57"/>
        <v>91.243885812568394</v>
      </c>
      <c r="R524" s="262">
        <f t="shared" si="58"/>
        <v>2.6817842712955349</v>
      </c>
      <c r="S524" s="262">
        <f t="shared" si="59"/>
        <v>0</v>
      </c>
      <c r="T524" s="262">
        <f t="shared" si="60"/>
        <v>0</v>
      </c>
      <c r="U524" s="262">
        <f t="shared" si="61"/>
        <v>0</v>
      </c>
      <c r="V524" s="262">
        <f t="shared" si="62"/>
        <v>0</v>
      </c>
      <c r="X524" s="215">
        <f t="shared" si="63"/>
        <v>86.73198145924529</v>
      </c>
      <c r="Y524" s="215">
        <f t="shared" si="63"/>
        <v>0</v>
      </c>
      <c r="Z524" s="215">
        <f t="shared" si="63"/>
        <v>68.249816777492441</v>
      </c>
      <c r="AA524" s="47"/>
      <c r="AB524" s="363">
        <f t="shared" si="64"/>
        <v>89.308099646411279</v>
      </c>
      <c r="AC524" s="363">
        <f t="shared" si="65"/>
        <v>14.615516798630619</v>
      </c>
    </row>
    <row r="525" spans="1:29" x14ac:dyDescent="0.2">
      <c r="A525" s="261">
        <v>2033</v>
      </c>
      <c r="B525" s="261">
        <v>5</v>
      </c>
      <c r="C525" s="262">
        <v>208.47875842628665</v>
      </c>
      <c r="D525" s="262">
        <v>1.2472710741059452</v>
      </c>
      <c r="E525" s="262">
        <v>46.489129539066155</v>
      </c>
      <c r="F525" s="262">
        <v>7.7724201956270402</v>
      </c>
      <c r="G525" s="262">
        <v>200.47279906929364</v>
      </c>
      <c r="H525" s="262">
        <v>7.083333333333286E-2</v>
      </c>
      <c r="I525" s="262">
        <v>0</v>
      </c>
      <c r="J525" s="262">
        <v>0</v>
      </c>
      <c r="K525" s="262">
        <v>0</v>
      </c>
      <c r="L525" s="262">
        <v>0</v>
      </c>
      <c r="M525" s="262">
        <v>0</v>
      </c>
      <c r="N525" s="262">
        <v>0</v>
      </c>
      <c r="O525" s="263">
        <f t="shared" si="55"/>
        <v>208.47875842628665</v>
      </c>
      <c r="P525" s="262">
        <f t="shared" si="56"/>
        <v>1.2472710741059452</v>
      </c>
      <c r="Q525" s="262">
        <f t="shared" si="57"/>
        <v>200.47279906929364</v>
      </c>
      <c r="R525" s="262">
        <f t="shared" si="58"/>
        <v>7.083333333333286E-2</v>
      </c>
      <c r="S525" s="262">
        <f t="shared" si="59"/>
        <v>0</v>
      </c>
      <c r="T525" s="262">
        <f t="shared" si="60"/>
        <v>0</v>
      </c>
      <c r="U525" s="262">
        <f t="shared" si="61"/>
        <v>0</v>
      </c>
      <c r="V525" s="262">
        <f t="shared" si="62"/>
        <v>0</v>
      </c>
      <c r="X525" s="215">
        <f t="shared" si="63"/>
        <v>95.212543994160029</v>
      </c>
      <c r="Y525" s="215">
        <f t="shared" si="63"/>
        <v>95.212543994160029</v>
      </c>
      <c r="Z525" s="215">
        <f t="shared" si="63"/>
        <v>70.971694852443221</v>
      </c>
      <c r="AA525" s="47"/>
      <c r="AB525" s="363">
        <f t="shared" si="64"/>
        <v>161.25634355949703</v>
      </c>
      <c r="AC525" s="363">
        <f t="shared" si="65"/>
        <v>0</v>
      </c>
    </row>
    <row r="526" spans="1:29" x14ac:dyDescent="0.2">
      <c r="A526" s="261">
        <v>2033</v>
      </c>
      <c r="B526" s="261">
        <v>6</v>
      </c>
      <c r="C526" s="262">
        <v>271.66325293295364</v>
      </c>
      <c r="D526" s="262">
        <v>0</v>
      </c>
      <c r="E526" s="262">
        <v>71.593093614998466</v>
      </c>
      <c r="F526" s="262">
        <v>17.284213968784648</v>
      </c>
      <c r="G526" s="262">
        <v>271.598974885757</v>
      </c>
      <c r="H526" s="262">
        <v>0</v>
      </c>
      <c r="I526" s="262">
        <v>0</v>
      </c>
      <c r="J526" s="262">
        <v>0</v>
      </c>
      <c r="K526" s="262">
        <v>0</v>
      </c>
      <c r="L526" s="262">
        <v>0</v>
      </c>
      <c r="M526" s="262">
        <v>0</v>
      </c>
      <c r="N526" s="262">
        <v>0</v>
      </c>
      <c r="O526" s="263">
        <f t="shared" si="55"/>
        <v>271.66325293295364</v>
      </c>
      <c r="P526" s="262">
        <f t="shared" si="56"/>
        <v>0</v>
      </c>
      <c r="Q526" s="262">
        <f t="shared" si="57"/>
        <v>271.598974885757</v>
      </c>
      <c r="R526" s="262">
        <f t="shared" si="58"/>
        <v>0</v>
      </c>
      <c r="S526" s="262">
        <f t="shared" si="59"/>
        <v>0</v>
      </c>
      <c r="T526" s="262">
        <f t="shared" si="60"/>
        <v>0</v>
      </c>
      <c r="U526" s="262">
        <f t="shared" si="61"/>
        <v>0</v>
      </c>
      <c r="V526" s="262">
        <f t="shared" si="62"/>
        <v>0</v>
      </c>
      <c r="X526" s="215">
        <f t="shared" si="63"/>
        <v>102.9517758613249</v>
      </c>
      <c r="Y526" s="215">
        <f t="shared" si="63"/>
        <v>102.9517758613249</v>
      </c>
      <c r="Z526" s="215">
        <f t="shared" si="63"/>
        <v>76.321977766801496</v>
      </c>
      <c r="AA526" s="47"/>
      <c r="AB526" s="363">
        <f t="shared" si="64"/>
        <v>240.07100567962016</v>
      </c>
      <c r="AC526" s="363">
        <f t="shared" si="65"/>
        <v>0</v>
      </c>
    </row>
    <row r="527" spans="1:29" x14ac:dyDescent="0.2">
      <c r="A527" s="261">
        <v>2033</v>
      </c>
      <c r="B527" s="261">
        <v>7</v>
      </c>
      <c r="C527" s="262">
        <v>322.31916585708109</v>
      </c>
      <c r="D527" s="262">
        <v>0</v>
      </c>
      <c r="E527" s="262">
        <v>97.090273425793072</v>
      </c>
      <c r="F527" s="262">
        <v>25.866358342079604</v>
      </c>
      <c r="G527" s="262">
        <v>322.61495102185171</v>
      </c>
      <c r="H527" s="262">
        <v>0</v>
      </c>
      <c r="I527" s="262">
        <v>0</v>
      </c>
      <c r="J527" s="262">
        <v>0</v>
      </c>
      <c r="K527" s="262">
        <v>0</v>
      </c>
      <c r="L527" s="262">
        <v>0</v>
      </c>
      <c r="M527" s="262">
        <v>0</v>
      </c>
      <c r="N527" s="262">
        <v>0</v>
      </c>
      <c r="O527" s="263">
        <f t="shared" si="55"/>
        <v>322.31916585708109</v>
      </c>
      <c r="P527" s="262">
        <f t="shared" si="56"/>
        <v>0</v>
      </c>
      <c r="Q527" s="262">
        <f t="shared" si="57"/>
        <v>322.61495102185171</v>
      </c>
      <c r="R527" s="262">
        <f t="shared" si="58"/>
        <v>0</v>
      </c>
      <c r="S527" s="262">
        <f t="shared" si="59"/>
        <v>0</v>
      </c>
      <c r="T527" s="262">
        <f t="shared" si="60"/>
        <v>0</v>
      </c>
      <c r="U527" s="262">
        <f t="shared" si="61"/>
        <v>0</v>
      </c>
      <c r="V527" s="262">
        <f t="shared" si="62"/>
        <v>0</v>
      </c>
      <c r="X527" s="215">
        <f t="shared" si="63"/>
        <v>106.36322690072799</v>
      </c>
      <c r="Y527" s="215">
        <f t="shared" si="63"/>
        <v>106.36322690072799</v>
      </c>
      <c r="Z527" s="215">
        <f t="shared" si="63"/>
        <v>76.094131212020258</v>
      </c>
      <c r="AA527" s="47"/>
      <c r="AB527" s="363">
        <f t="shared" si="64"/>
        <v>296.99120939501734</v>
      </c>
      <c r="AC527" s="363">
        <f t="shared" si="65"/>
        <v>0</v>
      </c>
    </row>
    <row r="528" spans="1:29" x14ac:dyDescent="0.2">
      <c r="A528" s="261">
        <v>2033</v>
      </c>
      <c r="B528" s="261">
        <v>8</v>
      </c>
      <c r="C528" s="262">
        <v>326.45437890907908</v>
      </c>
      <c r="D528" s="262">
        <v>0</v>
      </c>
      <c r="E528" s="262">
        <v>97.36319918730473</v>
      </c>
      <c r="F528" s="262">
        <v>25.703299868006503</v>
      </c>
      <c r="G528" s="262">
        <v>326.45362899219759</v>
      </c>
      <c r="H528" s="262">
        <v>0</v>
      </c>
      <c r="I528" s="262">
        <v>0</v>
      </c>
      <c r="J528" s="262">
        <v>0</v>
      </c>
      <c r="K528" s="262">
        <v>0</v>
      </c>
      <c r="L528" s="262">
        <v>0</v>
      </c>
      <c r="M528" s="262">
        <v>0</v>
      </c>
      <c r="N528" s="262">
        <v>0</v>
      </c>
      <c r="O528" s="263">
        <f t="shared" si="55"/>
        <v>326.45437890907908</v>
      </c>
      <c r="P528" s="262">
        <f t="shared" si="56"/>
        <v>0</v>
      </c>
      <c r="Q528" s="262">
        <f t="shared" si="57"/>
        <v>326.45362899219759</v>
      </c>
      <c r="R528" s="262">
        <f t="shared" si="58"/>
        <v>0</v>
      </c>
      <c r="S528" s="262">
        <f t="shared" si="59"/>
        <v>0</v>
      </c>
      <c r="T528" s="262">
        <f t="shared" si="60"/>
        <v>0</v>
      </c>
      <c r="U528" s="262">
        <f t="shared" si="61"/>
        <v>0</v>
      </c>
      <c r="V528" s="262">
        <f t="shared" si="62"/>
        <v>0</v>
      </c>
      <c r="X528" s="215">
        <f t="shared" si="63"/>
        <v>107.07067600126477</v>
      </c>
      <c r="Y528" s="215">
        <f t="shared" si="63"/>
        <v>107.07067600126477</v>
      </c>
      <c r="Z528" s="215">
        <f t="shared" si="63"/>
        <v>76.566420069783874</v>
      </c>
      <c r="AA528" s="47"/>
      <c r="AB528" s="363">
        <f t="shared" si="64"/>
        <v>324.38677238308009</v>
      </c>
      <c r="AC528" s="363">
        <f t="shared" si="65"/>
        <v>0</v>
      </c>
    </row>
    <row r="529" spans="1:29" x14ac:dyDescent="0.2">
      <c r="A529" s="261">
        <v>2033</v>
      </c>
      <c r="B529" s="261">
        <v>9</v>
      </c>
      <c r="C529" s="262">
        <v>277.87653293728147</v>
      </c>
      <c r="D529" s="262">
        <v>0</v>
      </c>
      <c r="E529" s="262">
        <v>68.911489243333818</v>
      </c>
      <c r="F529" s="262">
        <v>13.426902220955579</v>
      </c>
      <c r="G529" s="262">
        <v>277.82109322293587</v>
      </c>
      <c r="H529" s="262">
        <v>0</v>
      </c>
      <c r="I529" s="262">
        <v>0</v>
      </c>
      <c r="J529" s="262">
        <v>0</v>
      </c>
      <c r="K529" s="262">
        <v>0</v>
      </c>
      <c r="L529" s="262">
        <v>0</v>
      </c>
      <c r="M529" s="262">
        <v>0</v>
      </c>
      <c r="N529" s="262">
        <v>0</v>
      </c>
      <c r="O529" s="263">
        <f t="shared" si="55"/>
        <v>277.87653293728147</v>
      </c>
      <c r="P529" s="262">
        <f t="shared" si="56"/>
        <v>0</v>
      </c>
      <c r="Q529" s="262">
        <f t="shared" si="57"/>
        <v>277.82109322293587</v>
      </c>
      <c r="R529" s="262">
        <f t="shared" si="58"/>
        <v>0</v>
      </c>
      <c r="S529" s="262">
        <f t="shared" si="59"/>
        <v>0</v>
      </c>
      <c r="T529" s="262">
        <f t="shared" si="60"/>
        <v>0</v>
      </c>
      <c r="U529" s="262">
        <f t="shared" si="61"/>
        <v>0</v>
      </c>
      <c r="V529" s="262">
        <f t="shared" si="62"/>
        <v>0</v>
      </c>
      <c r="X529" s="215">
        <f t="shared" si="63"/>
        <v>102.58028159585459</v>
      </c>
      <c r="Y529" s="215">
        <f t="shared" si="63"/>
        <v>102.58028159585459</v>
      </c>
      <c r="Z529" s="215">
        <f t="shared" si="63"/>
        <v>78.058643789589482</v>
      </c>
      <c r="AA529" s="47"/>
      <c r="AB529" s="363">
        <f t="shared" si="64"/>
        <v>302.16545592318028</v>
      </c>
      <c r="AC529" s="363">
        <f t="shared" si="65"/>
        <v>0</v>
      </c>
    </row>
    <row r="530" spans="1:29" x14ac:dyDescent="0.2">
      <c r="A530" s="261">
        <v>2033</v>
      </c>
      <c r="B530" s="261">
        <v>10</v>
      </c>
      <c r="C530" s="262">
        <v>198.89039579254836</v>
      </c>
      <c r="D530" s="262">
        <v>3.8110897796785466</v>
      </c>
      <c r="E530" s="262">
        <v>35.248436141347526</v>
      </c>
      <c r="F530" s="262">
        <v>3.5403752445620653</v>
      </c>
      <c r="G530" s="262">
        <v>191.35200507469264</v>
      </c>
      <c r="H530" s="262">
        <v>1.5356602334740597</v>
      </c>
      <c r="I530" s="262">
        <v>0</v>
      </c>
      <c r="J530" s="262">
        <v>0</v>
      </c>
      <c r="K530" s="262">
        <v>0</v>
      </c>
      <c r="L530" s="262">
        <v>0</v>
      </c>
      <c r="M530" s="262">
        <v>0</v>
      </c>
      <c r="N530" s="262">
        <v>0</v>
      </c>
      <c r="O530" s="263">
        <f t="shared" si="55"/>
        <v>198.89039579254836</v>
      </c>
      <c r="P530" s="262">
        <f t="shared" si="56"/>
        <v>3.8110897796785466</v>
      </c>
      <c r="Q530" s="262">
        <f t="shared" si="57"/>
        <v>191.35200507469264</v>
      </c>
      <c r="R530" s="262">
        <f t="shared" si="58"/>
        <v>1.5356602334740597</v>
      </c>
      <c r="S530" s="262">
        <f t="shared" si="59"/>
        <v>0</v>
      </c>
      <c r="T530" s="262">
        <f t="shared" si="60"/>
        <v>0</v>
      </c>
      <c r="U530" s="262">
        <f t="shared" si="61"/>
        <v>0</v>
      </c>
      <c r="V530" s="262">
        <f t="shared" si="62"/>
        <v>0</v>
      </c>
      <c r="X530" s="215">
        <f t="shared" si="63"/>
        <v>93.243166213875639</v>
      </c>
      <c r="Y530" s="215">
        <f t="shared" si="63"/>
        <v>0</v>
      </c>
      <c r="Z530" s="215">
        <f t="shared" si="63"/>
        <v>74.186398401563594</v>
      </c>
      <c r="AA530" s="47"/>
      <c r="AB530" s="363">
        <f t="shared" si="64"/>
        <v>238.38346436491491</v>
      </c>
      <c r="AC530" s="363">
        <f t="shared" si="65"/>
        <v>0</v>
      </c>
    </row>
    <row r="531" spans="1:29" x14ac:dyDescent="0.2">
      <c r="A531" s="261">
        <v>2033</v>
      </c>
      <c r="B531" s="261">
        <v>11</v>
      </c>
      <c r="C531" s="262">
        <v>78.117279066674627</v>
      </c>
      <c r="D531" s="262">
        <v>26.436963465927999</v>
      </c>
      <c r="E531" s="262">
        <v>4.6653896648713644</v>
      </c>
      <c r="F531" s="262">
        <v>5.9321390913392266E-2</v>
      </c>
      <c r="G531" s="262">
        <v>56.079454442607151</v>
      </c>
      <c r="H531" s="262">
        <v>13.072887141096567</v>
      </c>
      <c r="I531" s="262">
        <v>0</v>
      </c>
      <c r="J531" s="262">
        <v>0</v>
      </c>
      <c r="K531" s="262">
        <v>0</v>
      </c>
      <c r="L531" s="262">
        <v>0</v>
      </c>
      <c r="M531" s="262">
        <v>0</v>
      </c>
      <c r="N531" s="262">
        <v>0</v>
      </c>
      <c r="O531" s="263">
        <f t="shared" si="55"/>
        <v>78.117279066674627</v>
      </c>
      <c r="P531" s="262">
        <f t="shared" si="56"/>
        <v>26.436963465927999</v>
      </c>
      <c r="Q531" s="262">
        <f t="shared" si="57"/>
        <v>56.079454442607151</v>
      </c>
      <c r="R531" s="262">
        <f t="shared" si="58"/>
        <v>13.072887141096567</v>
      </c>
      <c r="S531" s="262">
        <f t="shared" si="59"/>
        <v>0</v>
      </c>
      <c r="T531" s="262">
        <f t="shared" si="60"/>
        <v>0</v>
      </c>
      <c r="U531" s="262">
        <f t="shared" si="61"/>
        <v>0</v>
      </c>
      <c r="V531" s="262">
        <f t="shared" si="62"/>
        <v>0</v>
      </c>
      <c r="X531" s="215">
        <f t="shared" si="63"/>
        <v>82.99801773548171</v>
      </c>
      <c r="Y531" s="215">
        <f t="shared" si="63"/>
        <v>0</v>
      </c>
      <c r="Z531" s="215">
        <f t="shared" si="63"/>
        <v>73.191876206132974</v>
      </c>
      <c r="AA531" s="47"/>
      <c r="AB531" s="363">
        <f t="shared" si="64"/>
        <v>138.50383742961151</v>
      </c>
      <c r="AC531" s="363">
        <f t="shared" si="65"/>
        <v>0</v>
      </c>
    </row>
    <row r="532" spans="1:29" x14ac:dyDescent="0.2">
      <c r="A532" s="261">
        <v>2033</v>
      </c>
      <c r="B532" s="261">
        <v>12</v>
      </c>
      <c r="C532" s="262">
        <v>42.633806123140985</v>
      </c>
      <c r="D532" s="262">
        <v>81.614210043345437</v>
      </c>
      <c r="E532" s="262">
        <v>1.0431164092190786</v>
      </c>
      <c r="F532" s="262">
        <v>5.7264258648294473E-4</v>
      </c>
      <c r="G532" s="262">
        <v>24.890042540816147</v>
      </c>
      <c r="H532" s="262">
        <v>64.984895742185898</v>
      </c>
      <c r="I532" s="262">
        <v>0.17544300865084281</v>
      </c>
      <c r="J532" s="262">
        <v>64.984895742185898</v>
      </c>
      <c r="K532" s="262">
        <v>0</v>
      </c>
      <c r="L532" s="262">
        <v>0</v>
      </c>
      <c r="M532" s="262">
        <v>0</v>
      </c>
      <c r="N532" s="262">
        <v>64.984895742185898</v>
      </c>
      <c r="O532" s="263">
        <f t="shared" si="55"/>
        <v>42.633806123140985</v>
      </c>
      <c r="P532" s="262">
        <f t="shared" si="56"/>
        <v>81.614210043345437</v>
      </c>
      <c r="Q532" s="262">
        <f t="shared" si="57"/>
        <v>24.890042540816147</v>
      </c>
      <c r="R532" s="262">
        <f t="shared" si="58"/>
        <v>64.984895742185898</v>
      </c>
      <c r="S532" s="262">
        <f t="shared" si="59"/>
        <v>0.17544300865084281</v>
      </c>
      <c r="T532" s="262">
        <f t="shared" si="60"/>
        <v>64.984895742185898</v>
      </c>
      <c r="U532" s="262">
        <f t="shared" si="61"/>
        <v>0</v>
      </c>
      <c r="V532" s="262">
        <f t="shared" si="62"/>
        <v>0</v>
      </c>
      <c r="X532" s="215">
        <f t="shared" si="63"/>
        <v>79.416340456271286</v>
      </c>
      <c r="Y532" s="215">
        <f t="shared" si="63"/>
        <v>0</v>
      </c>
      <c r="Z532" s="215">
        <f t="shared" si="63"/>
        <v>75.547769292987212</v>
      </c>
      <c r="AA532" s="47"/>
      <c r="AB532" s="363">
        <f t="shared" si="64"/>
        <v>60.375542594907806</v>
      </c>
      <c r="AC532" s="363">
        <f t="shared" si="65"/>
        <v>32.492447871092949</v>
      </c>
    </row>
    <row r="533" spans="1:29" x14ac:dyDescent="0.2">
      <c r="A533" s="261">
        <v>2034</v>
      </c>
      <c r="B533" s="261">
        <v>1</v>
      </c>
      <c r="C533" s="262">
        <v>26.112829868525239</v>
      </c>
      <c r="D533" s="262">
        <v>127.15014736663784</v>
      </c>
      <c r="E533" s="262">
        <v>0.22575876283253166</v>
      </c>
      <c r="F533" s="262">
        <v>0</v>
      </c>
      <c r="G533" s="262">
        <v>8.0669450065628467</v>
      </c>
      <c r="H533" s="262">
        <v>107.22973635615668</v>
      </c>
      <c r="I533" s="262">
        <v>0.47586523824689808</v>
      </c>
      <c r="J533" s="262">
        <v>107.22973635615668</v>
      </c>
      <c r="K533" s="262">
        <v>0</v>
      </c>
      <c r="L533" s="262">
        <v>0</v>
      </c>
      <c r="M533" s="262">
        <v>107.22973635615668</v>
      </c>
      <c r="N533" s="262">
        <v>0</v>
      </c>
      <c r="O533" s="263">
        <f t="shared" si="55"/>
        <v>26.112829868525239</v>
      </c>
      <c r="P533" s="262">
        <f t="shared" si="56"/>
        <v>127.15014736663784</v>
      </c>
      <c r="Q533" s="262">
        <f t="shared" si="57"/>
        <v>8.0669450065628467</v>
      </c>
      <c r="R533" s="262">
        <f t="shared" si="58"/>
        <v>107.22973635615668</v>
      </c>
      <c r="S533" s="262">
        <f t="shared" si="59"/>
        <v>0.47586523824689808</v>
      </c>
      <c r="T533" s="262">
        <f t="shared" si="60"/>
        <v>107.22973635615668</v>
      </c>
      <c r="U533" s="262">
        <f t="shared" si="61"/>
        <v>0</v>
      </c>
      <c r="V533" s="262">
        <f t="shared" si="62"/>
        <v>0</v>
      </c>
      <c r="X533" s="215">
        <f t="shared" si="63"/>
        <v>78.238827384001453</v>
      </c>
      <c r="Y533" s="215">
        <f t="shared" si="63"/>
        <v>0</v>
      </c>
      <c r="Z533" s="215">
        <f t="shared" si="63"/>
        <v>72.435525234027452</v>
      </c>
      <c r="AA533" s="47"/>
      <c r="AB533" s="363">
        <f t="shared" si="64"/>
        <v>34.373317995833112</v>
      </c>
      <c r="AC533" s="363">
        <f t="shared" si="65"/>
        <v>86.107316049171288</v>
      </c>
    </row>
    <row r="534" spans="1:29" x14ac:dyDescent="0.2">
      <c r="A534" s="261">
        <v>2034</v>
      </c>
      <c r="B534" s="261">
        <v>2</v>
      </c>
      <c r="C534" s="262">
        <v>35.042184420393127</v>
      </c>
      <c r="D534" s="262">
        <v>78.467690138551589</v>
      </c>
      <c r="E534" s="262">
        <v>1.3362773718162912</v>
      </c>
      <c r="F534" s="262">
        <v>8.9159951076670885E-4</v>
      </c>
      <c r="G534" s="262">
        <v>13.877029232198439</v>
      </c>
      <c r="H534" s="262">
        <v>58.93328680476386</v>
      </c>
      <c r="I534" s="262">
        <v>0</v>
      </c>
      <c r="J534" s="262">
        <v>58.93328680476386</v>
      </c>
      <c r="K534" s="262">
        <v>0</v>
      </c>
      <c r="L534" s="262">
        <v>58.93328680476386</v>
      </c>
      <c r="M534" s="262">
        <v>0</v>
      </c>
      <c r="N534" s="262">
        <v>0</v>
      </c>
      <c r="O534" s="263">
        <f t="shared" si="55"/>
        <v>35.042184420393127</v>
      </c>
      <c r="P534" s="262">
        <f t="shared" si="56"/>
        <v>78.467690138551589</v>
      </c>
      <c r="Q534" s="262">
        <f t="shared" si="57"/>
        <v>13.877029232198439</v>
      </c>
      <c r="R534" s="262">
        <f t="shared" si="58"/>
        <v>58.93328680476386</v>
      </c>
      <c r="S534" s="262">
        <f t="shared" si="59"/>
        <v>0</v>
      </c>
      <c r="T534" s="262">
        <f t="shared" si="60"/>
        <v>58.93328680476386</v>
      </c>
      <c r="U534" s="262">
        <f t="shared" si="61"/>
        <v>0</v>
      </c>
      <c r="V534" s="262">
        <f t="shared" si="62"/>
        <v>58.93328680476386</v>
      </c>
      <c r="X534" s="215">
        <f t="shared" si="63"/>
        <v>79.7255217963815</v>
      </c>
      <c r="Y534" s="215">
        <f t="shared" si="63"/>
        <v>0</v>
      </c>
      <c r="Z534" s="215">
        <f t="shared" si="63"/>
        <v>72.646032416735594</v>
      </c>
      <c r="AA534" s="47"/>
      <c r="AB534" s="363">
        <f t="shared" si="64"/>
        <v>30.577507144459183</v>
      </c>
      <c r="AC534" s="363">
        <f t="shared" si="65"/>
        <v>83.081511580460273</v>
      </c>
    </row>
    <row r="535" spans="1:29" x14ac:dyDescent="0.2">
      <c r="A535" s="261">
        <v>2034</v>
      </c>
      <c r="B535" s="261">
        <v>3</v>
      </c>
      <c r="C535" s="262">
        <v>64.582270600115152</v>
      </c>
      <c r="D535" s="262">
        <v>46.311218909337121</v>
      </c>
      <c r="E535" s="262">
        <v>4.9900308525942307</v>
      </c>
      <c r="F535" s="262">
        <v>0.1295244328021905</v>
      </c>
      <c r="G535" s="262">
        <v>37.449443375165124</v>
      </c>
      <c r="H535" s="262">
        <v>29.231033597261238</v>
      </c>
      <c r="I535" s="262">
        <v>0</v>
      </c>
      <c r="J535" s="262">
        <v>29.231033597261238</v>
      </c>
      <c r="K535" s="262">
        <v>29.231033597261238</v>
      </c>
      <c r="L535" s="262">
        <v>0</v>
      </c>
      <c r="M535" s="262">
        <v>0</v>
      </c>
      <c r="N535" s="262">
        <v>0</v>
      </c>
      <c r="O535" s="263">
        <f t="shared" si="55"/>
        <v>64.582270600115152</v>
      </c>
      <c r="P535" s="262">
        <f t="shared" si="56"/>
        <v>46.311218909337121</v>
      </c>
      <c r="Q535" s="262">
        <f t="shared" si="57"/>
        <v>37.449443375165124</v>
      </c>
      <c r="R535" s="262">
        <f t="shared" si="58"/>
        <v>29.231033597261238</v>
      </c>
      <c r="S535" s="262">
        <f t="shared" si="59"/>
        <v>0</v>
      </c>
      <c r="T535" s="262">
        <f t="shared" si="60"/>
        <v>29.231033597261238</v>
      </c>
      <c r="U535" s="262">
        <f t="shared" si="61"/>
        <v>29.231033597261238</v>
      </c>
      <c r="V535" s="262">
        <f t="shared" si="62"/>
        <v>0</v>
      </c>
      <c r="X535" s="215">
        <f t="shared" si="63"/>
        <v>82.251795732041217</v>
      </c>
      <c r="Y535" s="215">
        <f t="shared" si="63"/>
        <v>0</v>
      </c>
      <c r="Z535" s="215">
        <f t="shared" si="63"/>
        <v>69.66506285873227</v>
      </c>
      <c r="AA535" s="47"/>
      <c r="AB535" s="363">
        <f t="shared" si="64"/>
        <v>49.812227510254139</v>
      </c>
      <c r="AC535" s="363">
        <f t="shared" si="65"/>
        <v>44.082160201012549</v>
      </c>
    </row>
    <row r="536" spans="1:29" x14ac:dyDescent="0.2">
      <c r="A536" s="261">
        <v>2034</v>
      </c>
      <c r="B536" s="261">
        <v>4</v>
      </c>
      <c r="C536" s="262">
        <v>114.03392869270741</v>
      </c>
      <c r="D536" s="262">
        <v>10.944087118763242</v>
      </c>
      <c r="E536" s="262">
        <v>15.538844811975641</v>
      </c>
      <c r="F536" s="262">
        <v>1.0946150881283558</v>
      </c>
      <c r="G536" s="262">
        <v>91.243885812568394</v>
      </c>
      <c r="H536" s="262">
        <v>2.6817842712955349</v>
      </c>
      <c r="I536" s="262">
        <v>0</v>
      </c>
      <c r="J536" s="262">
        <v>0</v>
      </c>
      <c r="K536" s="262">
        <v>0</v>
      </c>
      <c r="L536" s="262">
        <v>0</v>
      </c>
      <c r="M536" s="262">
        <v>0</v>
      </c>
      <c r="N536" s="262">
        <v>0</v>
      </c>
      <c r="O536" s="263">
        <f t="shared" si="55"/>
        <v>114.03392869270741</v>
      </c>
      <c r="P536" s="262">
        <f t="shared" si="56"/>
        <v>10.944087118763242</v>
      </c>
      <c r="Q536" s="262">
        <f t="shared" si="57"/>
        <v>91.243885812568394</v>
      </c>
      <c r="R536" s="262">
        <f t="shared" si="58"/>
        <v>2.6817842712955349</v>
      </c>
      <c r="S536" s="262">
        <f t="shared" si="59"/>
        <v>0</v>
      </c>
      <c r="T536" s="262">
        <f t="shared" si="60"/>
        <v>0</v>
      </c>
      <c r="U536" s="262">
        <f t="shared" si="61"/>
        <v>0</v>
      </c>
      <c r="V536" s="262">
        <f t="shared" si="62"/>
        <v>0</v>
      </c>
      <c r="X536" s="215">
        <f t="shared" si="63"/>
        <v>86.73198145924529</v>
      </c>
      <c r="Y536" s="215">
        <f t="shared" si="63"/>
        <v>0</v>
      </c>
      <c r="Z536" s="215">
        <f t="shared" si="63"/>
        <v>68.249816777492441</v>
      </c>
      <c r="AA536" s="47"/>
      <c r="AB536" s="363">
        <f t="shared" si="64"/>
        <v>89.308099646411279</v>
      </c>
      <c r="AC536" s="363">
        <f t="shared" si="65"/>
        <v>14.615516798630619</v>
      </c>
    </row>
    <row r="537" spans="1:29" x14ac:dyDescent="0.2">
      <c r="A537" s="261">
        <v>2034</v>
      </c>
      <c r="B537" s="261">
        <v>5</v>
      </c>
      <c r="C537" s="262">
        <v>208.47875842628665</v>
      </c>
      <c r="D537" s="262">
        <v>1.2472710741059452</v>
      </c>
      <c r="E537" s="262">
        <v>46.489129539066155</v>
      </c>
      <c r="F537" s="262">
        <v>7.7724201956270402</v>
      </c>
      <c r="G537" s="262">
        <v>200.47279906929364</v>
      </c>
      <c r="H537" s="262">
        <v>7.083333333333286E-2</v>
      </c>
      <c r="I537" s="262">
        <v>0</v>
      </c>
      <c r="J537" s="262">
        <v>0</v>
      </c>
      <c r="K537" s="262">
        <v>0</v>
      </c>
      <c r="L537" s="262">
        <v>0</v>
      </c>
      <c r="M537" s="262">
        <v>0</v>
      </c>
      <c r="N537" s="262">
        <v>0</v>
      </c>
      <c r="O537" s="263">
        <f t="shared" si="55"/>
        <v>208.47875842628665</v>
      </c>
      <c r="P537" s="262">
        <f t="shared" si="56"/>
        <v>1.2472710741059452</v>
      </c>
      <c r="Q537" s="262">
        <f t="shared" si="57"/>
        <v>200.47279906929364</v>
      </c>
      <c r="R537" s="262">
        <f t="shared" si="58"/>
        <v>7.083333333333286E-2</v>
      </c>
      <c r="S537" s="262">
        <f t="shared" si="59"/>
        <v>0</v>
      </c>
      <c r="T537" s="262">
        <f t="shared" si="60"/>
        <v>0</v>
      </c>
      <c r="U537" s="262">
        <f t="shared" si="61"/>
        <v>0</v>
      </c>
      <c r="V537" s="262">
        <f t="shared" si="62"/>
        <v>0</v>
      </c>
      <c r="X537" s="215">
        <f t="shared" si="63"/>
        <v>95.212543994160029</v>
      </c>
      <c r="Y537" s="215">
        <f t="shared" si="63"/>
        <v>95.212543994160029</v>
      </c>
      <c r="Z537" s="215">
        <f t="shared" si="63"/>
        <v>70.971694852443221</v>
      </c>
      <c r="AA537" s="47"/>
      <c r="AB537" s="363">
        <f t="shared" si="64"/>
        <v>161.25634355949703</v>
      </c>
      <c r="AC537" s="363">
        <f t="shared" si="65"/>
        <v>0</v>
      </c>
    </row>
    <row r="538" spans="1:29" x14ac:dyDescent="0.2">
      <c r="A538" s="261">
        <v>2034</v>
      </c>
      <c r="B538" s="261">
        <v>6</v>
      </c>
      <c r="C538" s="262">
        <v>271.66325293295364</v>
      </c>
      <c r="D538" s="262">
        <v>0</v>
      </c>
      <c r="E538" s="262">
        <v>71.593093614998466</v>
      </c>
      <c r="F538" s="262">
        <v>17.284213968784648</v>
      </c>
      <c r="G538" s="262">
        <v>271.598974885757</v>
      </c>
      <c r="H538" s="262">
        <v>0</v>
      </c>
      <c r="I538" s="262">
        <v>0</v>
      </c>
      <c r="J538" s="262">
        <v>0</v>
      </c>
      <c r="K538" s="262">
        <v>0</v>
      </c>
      <c r="L538" s="262">
        <v>0</v>
      </c>
      <c r="M538" s="262">
        <v>0</v>
      </c>
      <c r="N538" s="262">
        <v>0</v>
      </c>
      <c r="O538" s="263">
        <f t="shared" si="55"/>
        <v>271.66325293295364</v>
      </c>
      <c r="P538" s="262">
        <f t="shared" si="56"/>
        <v>0</v>
      </c>
      <c r="Q538" s="262">
        <f t="shared" si="57"/>
        <v>271.598974885757</v>
      </c>
      <c r="R538" s="262">
        <f t="shared" si="58"/>
        <v>0</v>
      </c>
      <c r="S538" s="262">
        <f t="shared" si="59"/>
        <v>0</v>
      </c>
      <c r="T538" s="262">
        <f t="shared" si="60"/>
        <v>0</v>
      </c>
      <c r="U538" s="262">
        <f t="shared" si="61"/>
        <v>0</v>
      </c>
      <c r="V538" s="262">
        <f t="shared" si="62"/>
        <v>0</v>
      </c>
      <c r="X538" s="215">
        <f t="shared" si="63"/>
        <v>102.9517758613249</v>
      </c>
      <c r="Y538" s="215">
        <f t="shared" si="63"/>
        <v>102.9517758613249</v>
      </c>
      <c r="Z538" s="215">
        <f t="shared" si="63"/>
        <v>76.321977766801496</v>
      </c>
      <c r="AA538" s="47"/>
      <c r="AB538" s="363">
        <f t="shared" si="64"/>
        <v>240.07100567962016</v>
      </c>
      <c r="AC538" s="363">
        <f t="shared" si="65"/>
        <v>0</v>
      </c>
    </row>
    <row r="539" spans="1:29" x14ac:dyDescent="0.2">
      <c r="A539" s="261">
        <v>2034</v>
      </c>
      <c r="B539" s="261">
        <v>7</v>
      </c>
      <c r="C539" s="262">
        <v>322.31916585708109</v>
      </c>
      <c r="D539" s="262">
        <v>0</v>
      </c>
      <c r="E539" s="262">
        <v>97.090273425793072</v>
      </c>
      <c r="F539" s="262">
        <v>25.866358342079604</v>
      </c>
      <c r="G539" s="262">
        <v>322.61495102185171</v>
      </c>
      <c r="H539" s="262">
        <v>0</v>
      </c>
      <c r="I539" s="262">
        <v>0</v>
      </c>
      <c r="J539" s="262">
        <v>0</v>
      </c>
      <c r="K539" s="262">
        <v>0</v>
      </c>
      <c r="L539" s="262">
        <v>0</v>
      </c>
      <c r="M539" s="262">
        <v>0</v>
      </c>
      <c r="N539" s="262">
        <v>0</v>
      </c>
      <c r="O539" s="263">
        <f t="shared" si="55"/>
        <v>322.31916585708109</v>
      </c>
      <c r="P539" s="262">
        <f t="shared" si="56"/>
        <v>0</v>
      </c>
      <c r="Q539" s="262">
        <f t="shared" si="57"/>
        <v>322.61495102185171</v>
      </c>
      <c r="R539" s="262">
        <f t="shared" si="58"/>
        <v>0</v>
      </c>
      <c r="S539" s="262">
        <f t="shared" si="59"/>
        <v>0</v>
      </c>
      <c r="T539" s="262">
        <f t="shared" si="60"/>
        <v>0</v>
      </c>
      <c r="U539" s="262">
        <f t="shared" si="61"/>
        <v>0</v>
      </c>
      <c r="V539" s="262">
        <f t="shared" si="62"/>
        <v>0</v>
      </c>
      <c r="X539" s="215">
        <f t="shared" si="63"/>
        <v>106.36322690072799</v>
      </c>
      <c r="Y539" s="215">
        <f t="shared" si="63"/>
        <v>106.36322690072799</v>
      </c>
      <c r="Z539" s="215">
        <f t="shared" si="63"/>
        <v>76.094131212020258</v>
      </c>
      <c r="AA539" s="47"/>
      <c r="AB539" s="363">
        <f t="shared" si="64"/>
        <v>296.99120939501734</v>
      </c>
      <c r="AC539" s="363">
        <f t="shared" si="65"/>
        <v>0</v>
      </c>
    </row>
    <row r="540" spans="1:29" x14ac:dyDescent="0.2">
      <c r="A540" s="261">
        <v>2034</v>
      </c>
      <c r="B540" s="261">
        <v>8</v>
      </c>
      <c r="C540" s="262">
        <v>326.45437890907908</v>
      </c>
      <c r="D540" s="262">
        <v>0</v>
      </c>
      <c r="E540" s="262">
        <v>97.36319918730473</v>
      </c>
      <c r="F540" s="262">
        <v>25.703299868006503</v>
      </c>
      <c r="G540" s="262">
        <v>326.45362899219759</v>
      </c>
      <c r="H540" s="262">
        <v>0</v>
      </c>
      <c r="I540" s="262">
        <v>0</v>
      </c>
      <c r="J540" s="262">
        <v>0</v>
      </c>
      <c r="K540" s="262">
        <v>0</v>
      </c>
      <c r="L540" s="262">
        <v>0</v>
      </c>
      <c r="M540" s="262">
        <v>0</v>
      </c>
      <c r="N540" s="262">
        <v>0</v>
      </c>
      <c r="O540" s="263">
        <f t="shared" si="55"/>
        <v>326.45437890907908</v>
      </c>
      <c r="P540" s="262">
        <f t="shared" si="56"/>
        <v>0</v>
      </c>
      <c r="Q540" s="262">
        <f t="shared" si="57"/>
        <v>326.45362899219759</v>
      </c>
      <c r="R540" s="262">
        <f t="shared" si="58"/>
        <v>0</v>
      </c>
      <c r="S540" s="262">
        <f t="shared" si="59"/>
        <v>0</v>
      </c>
      <c r="T540" s="262">
        <f t="shared" si="60"/>
        <v>0</v>
      </c>
      <c r="U540" s="262">
        <f t="shared" si="61"/>
        <v>0</v>
      </c>
      <c r="V540" s="262">
        <f t="shared" si="62"/>
        <v>0</v>
      </c>
      <c r="X540" s="215">
        <f t="shared" si="63"/>
        <v>107.07067600126477</v>
      </c>
      <c r="Y540" s="215">
        <f t="shared" si="63"/>
        <v>107.07067600126477</v>
      </c>
      <c r="Z540" s="215">
        <f t="shared" si="63"/>
        <v>76.566420069783874</v>
      </c>
      <c r="AA540" s="47"/>
      <c r="AB540" s="363">
        <f t="shared" si="64"/>
        <v>324.38677238308009</v>
      </c>
      <c r="AC540" s="363">
        <f t="shared" si="65"/>
        <v>0</v>
      </c>
    </row>
    <row r="541" spans="1:29" x14ac:dyDescent="0.2">
      <c r="A541" s="261">
        <v>2034</v>
      </c>
      <c r="B541" s="261">
        <v>9</v>
      </c>
      <c r="C541" s="262">
        <v>277.87653293728147</v>
      </c>
      <c r="D541" s="262">
        <v>0</v>
      </c>
      <c r="E541" s="262">
        <v>68.911489243333818</v>
      </c>
      <c r="F541" s="262">
        <v>13.426902220955579</v>
      </c>
      <c r="G541" s="262">
        <v>277.82109322293587</v>
      </c>
      <c r="H541" s="262">
        <v>0</v>
      </c>
      <c r="I541" s="262">
        <v>0</v>
      </c>
      <c r="J541" s="262">
        <v>0</v>
      </c>
      <c r="K541" s="262">
        <v>0</v>
      </c>
      <c r="L541" s="262">
        <v>0</v>
      </c>
      <c r="M541" s="262">
        <v>0</v>
      </c>
      <c r="N541" s="262">
        <v>0</v>
      </c>
      <c r="O541" s="263">
        <f t="shared" si="55"/>
        <v>277.87653293728147</v>
      </c>
      <c r="P541" s="262">
        <f t="shared" si="56"/>
        <v>0</v>
      </c>
      <c r="Q541" s="262">
        <f t="shared" si="57"/>
        <v>277.82109322293587</v>
      </c>
      <c r="R541" s="262">
        <f t="shared" si="58"/>
        <v>0</v>
      </c>
      <c r="S541" s="262">
        <f t="shared" si="59"/>
        <v>0</v>
      </c>
      <c r="T541" s="262">
        <f t="shared" si="60"/>
        <v>0</v>
      </c>
      <c r="U541" s="262">
        <f t="shared" si="61"/>
        <v>0</v>
      </c>
      <c r="V541" s="262">
        <f t="shared" si="62"/>
        <v>0</v>
      </c>
      <c r="X541" s="215">
        <f t="shared" si="63"/>
        <v>102.58028159585459</v>
      </c>
      <c r="Y541" s="215">
        <f t="shared" si="63"/>
        <v>102.58028159585459</v>
      </c>
      <c r="Z541" s="215">
        <f t="shared" si="63"/>
        <v>78.058643789589482</v>
      </c>
      <c r="AA541" s="47"/>
      <c r="AB541" s="363">
        <f t="shared" si="64"/>
        <v>302.16545592318028</v>
      </c>
      <c r="AC541" s="363">
        <f t="shared" si="65"/>
        <v>0</v>
      </c>
    </row>
    <row r="542" spans="1:29" x14ac:dyDescent="0.2">
      <c r="A542" s="261">
        <v>2034</v>
      </c>
      <c r="B542" s="261">
        <v>10</v>
      </c>
      <c r="C542" s="262">
        <v>198.89039579254836</v>
      </c>
      <c r="D542" s="262">
        <v>3.8110897796785466</v>
      </c>
      <c r="E542" s="262">
        <v>35.248436141347526</v>
      </c>
      <c r="F542" s="262">
        <v>3.5403752445620653</v>
      </c>
      <c r="G542" s="262">
        <v>191.35200507469264</v>
      </c>
      <c r="H542" s="262">
        <v>1.5356602334740597</v>
      </c>
      <c r="I542" s="262">
        <v>0</v>
      </c>
      <c r="J542" s="262">
        <v>0</v>
      </c>
      <c r="K542" s="262">
        <v>0</v>
      </c>
      <c r="L542" s="262">
        <v>0</v>
      </c>
      <c r="M542" s="262">
        <v>0</v>
      </c>
      <c r="N542" s="262">
        <v>0</v>
      </c>
      <c r="O542" s="263">
        <f t="shared" si="55"/>
        <v>198.89039579254836</v>
      </c>
      <c r="P542" s="262">
        <f t="shared" si="56"/>
        <v>3.8110897796785466</v>
      </c>
      <c r="Q542" s="262">
        <f t="shared" si="57"/>
        <v>191.35200507469264</v>
      </c>
      <c r="R542" s="262">
        <f t="shared" si="58"/>
        <v>1.5356602334740597</v>
      </c>
      <c r="S542" s="262">
        <f t="shared" si="59"/>
        <v>0</v>
      </c>
      <c r="T542" s="262">
        <f t="shared" si="60"/>
        <v>0</v>
      </c>
      <c r="U542" s="262">
        <f t="shared" si="61"/>
        <v>0</v>
      </c>
      <c r="V542" s="262">
        <f t="shared" si="62"/>
        <v>0</v>
      </c>
      <c r="X542" s="215">
        <f t="shared" si="63"/>
        <v>93.243166213875639</v>
      </c>
      <c r="Y542" s="215">
        <f t="shared" si="63"/>
        <v>0</v>
      </c>
      <c r="Z542" s="215">
        <f t="shared" si="63"/>
        <v>74.186398401563594</v>
      </c>
      <c r="AA542" s="47"/>
      <c r="AB542" s="363">
        <f t="shared" si="64"/>
        <v>238.38346436491491</v>
      </c>
      <c r="AC542" s="363">
        <f t="shared" si="65"/>
        <v>0</v>
      </c>
    </row>
    <row r="543" spans="1:29" x14ac:dyDescent="0.2">
      <c r="A543" s="261">
        <v>2034</v>
      </c>
      <c r="B543" s="261">
        <v>11</v>
      </c>
      <c r="C543" s="262">
        <v>78.117279066674627</v>
      </c>
      <c r="D543" s="262">
        <v>26.436963465927999</v>
      </c>
      <c r="E543" s="262">
        <v>4.6653896648713644</v>
      </c>
      <c r="F543" s="262">
        <v>5.9321390913392266E-2</v>
      </c>
      <c r="G543" s="262">
        <v>56.079454442607151</v>
      </c>
      <c r="H543" s="262">
        <v>13.072887141096567</v>
      </c>
      <c r="I543" s="262">
        <v>0</v>
      </c>
      <c r="J543" s="262">
        <v>0</v>
      </c>
      <c r="K543" s="262">
        <v>0</v>
      </c>
      <c r="L543" s="262">
        <v>0</v>
      </c>
      <c r="M543" s="262">
        <v>0</v>
      </c>
      <c r="N543" s="262">
        <v>0</v>
      </c>
      <c r="O543" s="263">
        <f t="shared" ref="O543:O606" si="66">C543</f>
        <v>78.117279066674627</v>
      </c>
      <c r="P543" s="262">
        <f t="shared" ref="P543:P606" si="67">D543</f>
        <v>26.436963465927999</v>
      </c>
      <c r="Q543" s="262">
        <f t="shared" ref="Q543:Q606" si="68">G543</f>
        <v>56.079454442607151</v>
      </c>
      <c r="R543" s="262">
        <f t="shared" ref="R543:R606" si="69">H543</f>
        <v>13.072887141096567</v>
      </c>
      <c r="S543" s="262">
        <f t="shared" ref="S543:S606" si="70">I543</f>
        <v>0</v>
      </c>
      <c r="T543" s="262">
        <f t="shared" ref="T543:T606" si="71">J543</f>
        <v>0</v>
      </c>
      <c r="U543" s="262">
        <f t="shared" si="61"/>
        <v>0</v>
      </c>
      <c r="V543" s="262">
        <f t="shared" si="62"/>
        <v>0</v>
      </c>
      <c r="X543" s="215">
        <f t="shared" si="63"/>
        <v>82.99801773548171</v>
      </c>
      <c r="Y543" s="215">
        <f t="shared" si="63"/>
        <v>0</v>
      </c>
      <c r="Z543" s="215">
        <f t="shared" si="63"/>
        <v>73.191876206132974</v>
      </c>
      <c r="AA543" s="47"/>
      <c r="AB543" s="363">
        <f t="shared" si="64"/>
        <v>138.50383742961151</v>
      </c>
      <c r="AC543" s="363">
        <f t="shared" si="65"/>
        <v>0</v>
      </c>
    </row>
    <row r="544" spans="1:29" x14ac:dyDescent="0.2">
      <c r="A544" s="261">
        <v>2034</v>
      </c>
      <c r="B544" s="261">
        <v>12</v>
      </c>
      <c r="C544" s="262">
        <v>42.633806123140985</v>
      </c>
      <c r="D544" s="262">
        <v>81.614210043345437</v>
      </c>
      <c r="E544" s="262">
        <v>1.0431164092190786</v>
      </c>
      <c r="F544" s="262">
        <v>5.7264258648294473E-4</v>
      </c>
      <c r="G544" s="262">
        <v>24.890042540816147</v>
      </c>
      <c r="H544" s="262">
        <v>64.984895742185898</v>
      </c>
      <c r="I544" s="262">
        <v>0.17544300865084281</v>
      </c>
      <c r="J544" s="262">
        <v>64.984895742185898</v>
      </c>
      <c r="K544" s="262">
        <v>0</v>
      </c>
      <c r="L544" s="262">
        <v>0</v>
      </c>
      <c r="M544" s="262">
        <v>0</v>
      </c>
      <c r="N544" s="262">
        <v>64.984895742185898</v>
      </c>
      <c r="O544" s="263">
        <f t="shared" si="66"/>
        <v>42.633806123140985</v>
      </c>
      <c r="P544" s="262">
        <f t="shared" si="67"/>
        <v>81.614210043345437</v>
      </c>
      <c r="Q544" s="262">
        <f t="shared" si="68"/>
        <v>24.890042540816147</v>
      </c>
      <c r="R544" s="262">
        <f t="shared" si="69"/>
        <v>64.984895742185898</v>
      </c>
      <c r="S544" s="262">
        <f t="shared" si="70"/>
        <v>0.17544300865084281</v>
      </c>
      <c r="T544" s="262">
        <f t="shared" si="71"/>
        <v>64.984895742185898</v>
      </c>
      <c r="U544" s="262">
        <f t="shared" ref="U544:U607" si="72">K544</f>
        <v>0</v>
      </c>
      <c r="V544" s="262">
        <f t="shared" ref="V544:V607" si="73">L544</f>
        <v>0</v>
      </c>
      <c r="X544" s="215">
        <f t="shared" si="63"/>
        <v>79.416340456271286</v>
      </c>
      <c r="Y544" s="215">
        <f t="shared" si="63"/>
        <v>0</v>
      </c>
      <c r="Z544" s="215">
        <f t="shared" si="63"/>
        <v>75.547769292987212</v>
      </c>
      <c r="AA544" s="47"/>
      <c r="AB544" s="363">
        <f t="shared" si="64"/>
        <v>60.375542594907806</v>
      </c>
      <c r="AC544" s="363">
        <f t="shared" si="65"/>
        <v>32.492447871092949</v>
      </c>
    </row>
    <row r="545" spans="1:29" x14ac:dyDescent="0.2">
      <c r="A545" s="261">
        <v>2035</v>
      </c>
      <c r="B545" s="261">
        <v>1</v>
      </c>
      <c r="C545" s="262">
        <v>26.112829868525239</v>
      </c>
      <c r="D545" s="262">
        <v>127.15014736663784</v>
      </c>
      <c r="E545" s="262">
        <v>0.22575876283253166</v>
      </c>
      <c r="F545" s="262">
        <v>0</v>
      </c>
      <c r="G545" s="262">
        <v>8.0669450065628467</v>
      </c>
      <c r="H545" s="262">
        <v>107.22973635615668</v>
      </c>
      <c r="I545" s="262">
        <v>0.47586523824689808</v>
      </c>
      <c r="J545" s="262">
        <v>107.22973635615668</v>
      </c>
      <c r="K545" s="262">
        <v>0</v>
      </c>
      <c r="L545" s="262">
        <v>0</v>
      </c>
      <c r="M545" s="262">
        <v>107.22973635615668</v>
      </c>
      <c r="N545" s="262">
        <v>0</v>
      </c>
      <c r="O545" s="263">
        <f t="shared" si="66"/>
        <v>26.112829868525239</v>
      </c>
      <c r="P545" s="262">
        <f t="shared" si="67"/>
        <v>127.15014736663784</v>
      </c>
      <c r="Q545" s="262">
        <f t="shared" si="68"/>
        <v>8.0669450065628467</v>
      </c>
      <c r="R545" s="262">
        <f t="shared" si="69"/>
        <v>107.22973635615668</v>
      </c>
      <c r="S545" s="262">
        <f t="shared" si="70"/>
        <v>0.47586523824689808</v>
      </c>
      <c r="T545" s="262">
        <f t="shared" si="71"/>
        <v>107.22973635615668</v>
      </c>
      <c r="U545" s="262">
        <f t="shared" si="72"/>
        <v>0</v>
      </c>
      <c r="V545" s="262">
        <f t="shared" si="73"/>
        <v>0</v>
      </c>
      <c r="X545" s="215">
        <f t="shared" si="63"/>
        <v>78.238827384001453</v>
      </c>
      <c r="Y545" s="215">
        <f t="shared" si="63"/>
        <v>0</v>
      </c>
      <c r="Z545" s="215">
        <f t="shared" si="63"/>
        <v>72.435525234027452</v>
      </c>
      <c r="AA545" s="47"/>
      <c r="AB545" s="363">
        <f t="shared" si="64"/>
        <v>34.373317995833112</v>
      </c>
      <c r="AC545" s="363">
        <f t="shared" si="65"/>
        <v>86.107316049171288</v>
      </c>
    </row>
    <row r="546" spans="1:29" x14ac:dyDescent="0.2">
      <c r="A546" s="261">
        <v>2035</v>
      </c>
      <c r="B546" s="261">
        <v>2</v>
      </c>
      <c r="C546" s="262">
        <v>35.042184420393127</v>
      </c>
      <c r="D546" s="262">
        <v>78.467690138551589</v>
      </c>
      <c r="E546" s="262">
        <v>1.3362773718162912</v>
      </c>
      <c r="F546" s="262">
        <v>8.9159951076670885E-4</v>
      </c>
      <c r="G546" s="262">
        <v>13.877029232198439</v>
      </c>
      <c r="H546" s="262">
        <v>58.93328680476386</v>
      </c>
      <c r="I546" s="262">
        <v>0</v>
      </c>
      <c r="J546" s="262">
        <v>58.93328680476386</v>
      </c>
      <c r="K546" s="262">
        <v>0</v>
      </c>
      <c r="L546" s="262">
        <v>58.93328680476386</v>
      </c>
      <c r="M546" s="262">
        <v>0</v>
      </c>
      <c r="N546" s="262">
        <v>0</v>
      </c>
      <c r="O546" s="263">
        <f t="shared" si="66"/>
        <v>35.042184420393127</v>
      </c>
      <c r="P546" s="262">
        <f t="shared" si="67"/>
        <v>78.467690138551589</v>
      </c>
      <c r="Q546" s="262">
        <f t="shared" si="68"/>
        <v>13.877029232198439</v>
      </c>
      <c r="R546" s="262">
        <f t="shared" si="69"/>
        <v>58.93328680476386</v>
      </c>
      <c r="S546" s="262">
        <f t="shared" si="70"/>
        <v>0</v>
      </c>
      <c r="T546" s="262">
        <f t="shared" si="71"/>
        <v>58.93328680476386</v>
      </c>
      <c r="U546" s="262">
        <f t="shared" si="72"/>
        <v>0</v>
      </c>
      <c r="V546" s="262">
        <f t="shared" si="73"/>
        <v>58.93328680476386</v>
      </c>
      <c r="X546" s="215">
        <f t="shared" si="63"/>
        <v>79.7255217963815</v>
      </c>
      <c r="Y546" s="215">
        <f t="shared" si="63"/>
        <v>0</v>
      </c>
      <c r="Z546" s="215">
        <f t="shared" si="63"/>
        <v>72.646032416735594</v>
      </c>
      <c r="AA546" s="47"/>
      <c r="AB546" s="363">
        <f t="shared" si="64"/>
        <v>30.577507144459183</v>
      </c>
      <c r="AC546" s="363">
        <f t="shared" si="65"/>
        <v>83.081511580460273</v>
      </c>
    </row>
    <row r="547" spans="1:29" x14ac:dyDescent="0.2">
      <c r="A547" s="261">
        <v>2035</v>
      </c>
      <c r="B547" s="261">
        <v>3</v>
      </c>
      <c r="C547" s="262">
        <v>64.582270600115152</v>
      </c>
      <c r="D547" s="262">
        <v>46.311218909337121</v>
      </c>
      <c r="E547" s="262">
        <v>4.9900308525942307</v>
      </c>
      <c r="F547" s="262">
        <v>0.1295244328021905</v>
      </c>
      <c r="G547" s="262">
        <v>37.449443375165124</v>
      </c>
      <c r="H547" s="262">
        <v>29.231033597261238</v>
      </c>
      <c r="I547" s="262">
        <v>0</v>
      </c>
      <c r="J547" s="262">
        <v>29.231033597261238</v>
      </c>
      <c r="K547" s="262">
        <v>29.231033597261238</v>
      </c>
      <c r="L547" s="262">
        <v>0</v>
      </c>
      <c r="M547" s="262">
        <v>0</v>
      </c>
      <c r="N547" s="262">
        <v>0</v>
      </c>
      <c r="O547" s="263">
        <f t="shared" si="66"/>
        <v>64.582270600115152</v>
      </c>
      <c r="P547" s="262">
        <f t="shared" si="67"/>
        <v>46.311218909337121</v>
      </c>
      <c r="Q547" s="262">
        <f t="shared" si="68"/>
        <v>37.449443375165124</v>
      </c>
      <c r="R547" s="262">
        <f t="shared" si="69"/>
        <v>29.231033597261238</v>
      </c>
      <c r="S547" s="262">
        <f t="shared" si="70"/>
        <v>0</v>
      </c>
      <c r="T547" s="262">
        <f t="shared" si="71"/>
        <v>29.231033597261238</v>
      </c>
      <c r="U547" s="262">
        <f t="shared" si="72"/>
        <v>29.231033597261238</v>
      </c>
      <c r="V547" s="262">
        <f t="shared" si="73"/>
        <v>0</v>
      </c>
      <c r="X547" s="215">
        <f t="shared" si="63"/>
        <v>82.251795732041217</v>
      </c>
      <c r="Y547" s="215">
        <f t="shared" si="63"/>
        <v>0</v>
      </c>
      <c r="Z547" s="215">
        <f t="shared" si="63"/>
        <v>69.66506285873227</v>
      </c>
      <c r="AA547" s="47"/>
      <c r="AB547" s="363">
        <f t="shared" si="64"/>
        <v>49.812227510254139</v>
      </c>
      <c r="AC547" s="363">
        <f t="shared" si="65"/>
        <v>44.082160201012549</v>
      </c>
    </row>
    <row r="548" spans="1:29" x14ac:dyDescent="0.2">
      <c r="A548" s="261">
        <v>2035</v>
      </c>
      <c r="B548" s="261">
        <v>4</v>
      </c>
      <c r="C548" s="262">
        <v>114.03392869270741</v>
      </c>
      <c r="D548" s="262">
        <v>10.944087118763242</v>
      </c>
      <c r="E548" s="262">
        <v>15.538844811975641</v>
      </c>
      <c r="F548" s="262">
        <v>1.0946150881283558</v>
      </c>
      <c r="G548" s="262">
        <v>91.243885812568394</v>
      </c>
      <c r="H548" s="262">
        <v>2.6817842712955349</v>
      </c>
      <c r="I548" s="262">
        <v>0</v>
      </c>
      <c r="J548" s="262">
        <v>0</v>
      </c>
      <c r="K548" s="262">
        <v>0</v>
      </c>
      <c r="L548" s="262">
        <v>0</v>
      </c>
      <c r="M548" s="262">
        <v>0</v>
      </c>
      <c r="N548" s="262">
        <v>0</v>
      </c>
      <c r="O548" s="263">
        <f t="shared" si="66"/>
        <v>114.03392869270741</v>
      </c>
      <c r="P548" s="262">
        <f t="shared" si="67"/>
        <v>10.944087118763242</v>
      </c>
      <c r="Q548" s="262">
        <f t="shared" si="68"/>
        <v>91.243885812568394</v>
      </c>
      <c r="R548" s="262">
        <f t="shared" si="69"/>
        <v>2.6817842712955349</v>
      </c>
      <c r="S548" s="262">
        <f t="shared" si="70"/>
        <v>0</v>
      </c>
      <c r="T548" s="262">
        <f t="shared" si="71"/>
        <v>0</v>
      </c>
      <c r="U548" s="262">
        <f t="shared" si="72"/>
        <v>0</v>
      </c>
      <c r="V548" s="262">
        <f t="shared" si="73"/>
        <v>0</v>
      </c>
      <c r="X548" s="215">
        <f t="shared" si="63"/>
        <v>86.73198145924529</v>
      </c>
      <c r="Y548" s="215">
        <f t="shared" si="63"/>
        <v>0</v>
      </c>
      <c r="Z548" s="215">
        <f t="shared" si="63"/>
        <v>68.249816777492441</v>
      </c>
      <c r="AA548" s="47"/>
      <c r="AB548" s="363">
        <f t="shared" si="64"/>
        <v>89.308099646411279</v>
      </c>
      <c r="AC548" s="363">
        <f t="shared" si="65"/>
        <v>14.615516798630619</v>
      </c>
    </row>
    <row r="549" spans="1:29" x14ac:dyDescent="0.2">
      <c r="A549" s="261">
        <v>2035</v>
      </c>
      <c r="B549" s="261">
        <v>5</v>
      </c>
      <c r="C549" s="262">
        <v>208.47875842628665</v>
      </c>
      <c r="D549" s="262">
        <v>1.2472710741059452</v>
      </c>
      <c r="E549" s="262">
        <v>46.489129539066155</v>
      </c>
      <c r="F549" s="262">
        <v>7.7724201956270402</v>
      </c>
      <c r="G549" s="262">
        <v>200.47279906929364</v>
      </c>
      <c r="H549" s="262">
        <v>7.083333333333286E-2</v>
      </c>
      <c r="I549" s="262">
        <v>0</v>
      </c>
      <c r="J549" s="262">
        <v>0</v>
      </c>
      <c r="K549" s="262">
        <v>0</v>
      </c>
      <c r="L549" s="262">
        <v>0</v>
      </c>
      <c r="M549" s="262">
        <v>0</v>
      </c>
      <c r="N549" s="262">
        <v>0</v>
      </c>
      <c r="O549" s="263">
        <f t="shared" si="66"/>
        <v>208.47875842628665</v>
      </c>
      <c r="P549" s="262">
        <f t="shared" si="67"/>
        <v>1.2472710741059452</v>
      </c>
      <c r="Q549" s="262">
        <f t="shared" si="68"/>
        <v>200.47279906929364</v>
      </c>
      <c r="R549" s="262">
        <f t="shared" si="69"/>
        <v>7.083333333333286E-2</v>
      </c>
      <c r="S549" s="262">
        <f t="shared" si="70"/>
        <v>0</v>
      </c>
      <c r="T549" s="262">
        <f t="shared" si="71"/>
        <v>0</v>
      </c>
      <c r="U549" s="262">
        <f t="shared" si="72"/>
        <v>0</v>
      </c>
      <c r="V549" s="262">
        <f t="shared" si="73"/>
        <v>0</v>
      </c>
      <c r="X549" s="215">
        <f t="shared" si="63"/>
        <v>95.212543994160029</v>
      </c>
      <c r="Y549" s="215">
        <f t="shared" si="63"/>
        <v>95.212543994160029</v>
      </c>
      <c r="Z549" s="215">
        <f t="shared" si="63"/>
        <v>70.971694852443221</v>
      </c>
      <c r="AA549" s="47"/>
      <c r="AB549" s="363">
        <f t="shared" si="64"/>
        <v>161.25634355949703</v>
      </c>
      <c r="AC549" s="363">
        <f t="shared" si="65"/>
        <v>0</v>
      </c>
    </row>
    <row r="550" spans="1:29" x14ac:dyDescent="0.2">
      <c r="A550" s="261">
        <v>2035</v>
      </c>
      <c r="B550" s="261">
        <v>6</v>
      </c>
      <c r="C550" s="262">
        <v>271.66325293295364</v>
      </c>
      <c r="D550" s="262">
        <v>0</v>
      </c>
      <c r="E550" s="262">
        <v>71.593093614998466</v>
      </c>
      <c r="F550" s="262">
        <v>17.284213968784648</v>
      </c>
      <c r="G550" s="262">
        <v>271.598974885757</v>
      </c>
      <c r="H550" s="262">
        <v>0</v>
      </c>
      <c r="I550" s="262">
        <v>0</v>
      </c>
      <c r="J550" s="262">
        <v>0</v>
      </c>
      <c r="K550" s="262">
        <v>0</v>
      </c>
      <c r="L550" s="262">
        <v>0</v>
      </c>
      <c r="M550" s="262">
        <v>0</v>
      </c>
      <c r="N550" s="262">
        <v>0</v>
      </c>
      <c r="O550" s="263">
        <f t="shared" si="66"/>
        <v>271.66325293295364</v>
      </c>
      <c r="P550" s="262">
        <f t="shared" si="67"/>
        <v>0</v>
      </c>
      <c r="Q550" s="262">
        <f t="shared" si="68"/>
        <v>271.598974885757</v>
      </c>
      <c r="R550" s="262">
        <f t="shared" si="69"/>
        <v>0</v>
      </c>
      <c r="S550" s="262">
        <f t="shared" si="70"/>
        <v>0</v>
      </c>
      <c r="T550" s="262">
        <f t="shared" si="71"/>
        <v>0</v>
      </c>
      <c r="U550" s="262">
        <f t="shared" si="72"/>
        <v>0</v>
      </c>
      <c r="V550" s="262">
        <f t="shared" si="73"/>
        <v>0</v>
      </c>
      <c r="X550" s="215">
        <f t="shared" si="63"/>
        <v>102.9517758613249</v>
      </c>
      <c r="Y550" s="215">
        <f t="shared" si="63"/>
        <v>102.9517758613249</v>
      </c>
      <c r="Z550" s="215">
        <f t="shared" si="63"/>
        <v>76.321977766801496</v>
      </c>
      <c r="AA550" s="47"/>
      <c r="AB550" s="363">
        <f t="shared" si="64"/>
        <v>240.07100567962016</v>
      </c>
      <c r="AC550" s="363">
        <f t="shared" si="65"/>
        <v>0</v>
      </c>
    </row>
    <row r="551" spans="1:29" x14ac:dyDescent="0.2">
      <c r="A551" s="261">
        <v>2035</v>
      </c>
      <c r="B551" s="261">
        <v>7</v>
      </c>
      <c r="C551" s="262">
        <v>322.31916585708109</v>
      </c>
      <c r="D551" s="262">
        <v>0</v>
      </c>
      <c r="E551" s="262">
        <v>97.090273425793072</v>
      </c>
      <c r="F551" s="262">
        <v>25.866358342079604</v>
      </c>
      <c r="G551" s="262">
        <v>322.61495102185171</v>
      </c>
      <c r="H551" s="262">
        <v>0</v>
      </c>
      <c r="I551" s="262">
        <v>0</v>
      </c>
      <c r="J551" s="262">
        <v>0</v>
      </c>
      <c r="K551" s="262">
        <v>0</v>
      </c>
      <c r="L551" s="262">
        <v>0</v>
      </c>
      <c r="M551" s="262">
        <v>0</v>
      </c>
      <c r="N551" s="262">
        <v>0</v>
      </c>
      <c r="O551" s="263">
        <f t="shared" si="66"/>
        <v>322.31916585708109</v>
      </c>
      <c r="P551" s="262">
        <f t="shared" si="67"/>
        <v>0</v>
      </c>
      <c r="Q551" s="262">
        <f t="shared" si="68"/>
        <v>322.61495102185171</v>
      </c>
      <c r="R551" s="262">
        <f t="shared" si="69"/>
        <v>0</v>
      </c>
      <c r="S551" s="262">
        <f t="shared" si="70"/>
        <v>0</v>
      </c>
      <c r="T551" s="262">
        <f t="shared" si="71"/>
        <v>0</v>
      </c>
      <c r="U551" s="262">
        <f t="shared" si="72"/>
        <v>0</v>
      </c>
      <c r="V551" s="262">
        <f t="shared" si="73"/>
        <v>0</v>
      </c>
      <c r="X551" s="215">
        <f t="shared" si="63"/>
        <v>106.36322690072799</v>
      </c>
      <c r="Y551" s="215">
        <f t="shared" si="63"/>
        <v>106.36322690072799</v>
      </c>
      <c r="Z551" s="215">
        <f t="shared" si="63"/>
        <v>76.094131212020258</v>
      </c>
      <c r="AA551" s="47"/>
      <c r="AB551" s="363">
        <f t="shared" si="64"/>
        <v>296.99120939501734</v>
      </c>
      <c r="AC551" s="363">
        <f t="shared" si="65"/>
        <v>0</v>
      </c>
    </row>
    <row r="552" spans="1:29" x14ac:dyDescent="0.2">
      <c r="A552" s="261">
        <v>2035</v>
      </c>
      <c r="B552" s="261">
        <v>8</v>
      </c>
      <c r="C552" s="262">
        <v>326.45437890907908</v>
      </c>
      <c r="D552" s="262">
        <v>0</v>
      </c>
      <c r="E552" s="262">
        <v>97.36319918730473</v>
      </c>
      <c r="F552" s="262">
        <v>25.703299868006503</v>
      </c>
      <c r="G552" s="262">
        <v>326.45362899219759</v>
      </c>
      <c r="H552" s="262">
        <v>0</v>
      </c>
      <c r="I552" s="262">
        <v>0</v>
      </c>
      <c r="J552" s="262">
        <v>0</v>
      </c>
      <c r="K552" s="262">
        <v>0</v>
      </c>
      <c r="L552" s="262">
        <v>0</v>
      </c>
      <c r="M552" s="262">
        <v>0</v>
      </c>
      <c r="N552" s="262">
        <v>0</v>
      </c>
      <c r="O552" s="263">
        <f t="shared" si="66"/>
        <v>326.45437890907908</v>
      </c>
      <c r="P552" s="262">
        <f t="shared" si="67"/>
        <v>0</v>
      </c>
      <c r="Q552" s="262">
        <f t="shared" si="68"/>
        <v>326.45362899219759</v>
      </c>
      <c r="R552" s="262">
        <f t="shared" si="69"/>
        <v>0</v>
      </c>
      <c r="S552" s="262">
        <f t="shared" si="70"/>
        <v>0</v>
      </c>
      <c r="T552" s="262">
        <f t="shared" si="71"/>
        <v>0</v>
      </c>
      <c r="U552" s="262">
        <f t="shared" si="72"/>
        <v>0</v>
      </c>
      <c r="V552" s="262">
        <f t="shared" si="73"/>
        <v>0</v>
      </c>
      <c r="X552" s="215">
        <f t="shared" si="63"/>
        <v>107.07067600126477</v>
      </c>
      <c r="Y552" s="215">
        <f t="shared" si="63"/>
        <v>107.07067600126477</v>
      </c>
      <c r="Z552" s="215">
        <f t="shared" si="63"/>
        <v>76.566420069783874</v>
      </c>
      <c r="AA552" s="47"/>
      <c r="AB552" s="363">
        <f t="shared" si="64"/>
        <v>324.38677238308009</v>
      </c>
      <c r="AC552" s="363">
        <f t="shared" si="65"/>
        <v>0</v>
      </c>
    </row>
    <row r="553" spans="1:29" x14ac:dyDescent="0.2">
      <c r="A553" s="261">
        <v>2035</v>
      </c>
      <c r="B553" s="261">
        <v>9</v>
      </c>
      <c r="C553" s="262">
        <v>277.87653293728147</v>
      </c>
      <c r="D553" s="262">
        <v>0</v>
      </c>
      <c r="E553" s="262">
        <v>68.911489243333818</v>
      </c>
      <c r="F553" s="262">
        <v>13.426902220955579</v>
      </c>
      <c r="G553" s="262">
        <v>277.82109322293587</v>
      </c>
      <c r="H553" s="262">
        <v>0</v>
      </c>
      <c r="I553" s="262">
        <v>0</v>
      </c>
      <c r="J553" s="262">
        <v>0</v>
      </c>
      <c r="K553" s="262">
        <v>0</v>
      </c>
      <c r="L553" s="262">
        <v>0</v>
      </c>
      <c r="M553" s="262">
        <v>0</v>
      </c>
      <c r="N553" s="262">
        <v>0</v>
      </c>
      <c r="O553" s="263">
        <f t="shared" si="66"/>
        <v>277.87653293728147</v>
      </c>
      <c r="P553" s="262">
        <f t="shared" si="67"/>
        <v>0</v>
      </c>
      <c r="Q553" s="262">
        <f t="shared" si="68"/>
        <v>277.82109322293587</v>
      </c>
      <c r="R553" s="262">
        <f t="shared" si="69"/>
        <v>0</v>
      </c>
      <c r="S553" s="262">
        <f t="shared" si="70"/>
        <v>0</v>
      </c>
      <c r="T553" s="262">
        <f t="shared" si="71"/>
        <v>0</v>
      </c>
      <c r="U553" s="262">
        <f t="shared" si="72"/>
        <v>0</v>
      </c>
      <c r="V553" s="262">
        <f t="shared" si="73"/>
        <v>0</v>
      </c>
      <c r="X553" s="215">
        <f t="shared" si="63"/>
        <v>102.58028159585459</v>
      </c>
      <c r="Y553" s="215">
        <f t="shared" si="63"/>
        <v>102.58028159585459</v>
      </c>
      <c r="Z553" s="215">
        <f t="shared" si="63"/>
        <v>78.058643789589482</v>
      </c>
      <c r="AA553" s="47"/>
      <c r="AB553" s="363">
        <f t="shared" si="64"/>
        <v>302.16545592318028</v>
      </c>
      <c r="AC553" s="363">
        <f t="shared" si="65"/>
        <v>0</v>
      </c>
    </row>
    <row r="554" spans="1:29" x14ac:dyDescent="0.2">
      <c r="A554" s="261">
        <v>2035</v>
      </c>
      <c r="B554" s="261">
        <v>10</v>
      </c>
      <c r="C554" s="262">
        <v>198.89039579254836</v>
      </c>
      <c r="D554" s="262">
        <v>3.8110897796785466</v>
      </c>
      <c r="E554" s="262">
        <v>35.248436141347526</v>
      </c>
      <c r="F554" s="262">
        <v>3.5403752445620653</v>
      </c>
      <c r="G554" s="262">
        <v>191.35200507469264</v>
      </c>
      <c r="H554" s="262">
        <v>1.5356602334740597</v>
      </c>
      <c r="I554" s="262">
        <v>0</v>
      </c>
      <c r="J554" s="262">
        <v>0</v>
      </c>
      <c r="K554" s="262">
        <v>0</v>
      </c>
      <c r="L554" s="262">
        <v>0</v>
      </c>
      <c r="M554" s="262">
        <v>0</v>
      </c>
      <c r="N554" s="262">
        <v>0</v>
      </c>
      <c r="O554" s="263">
        <f t="shared" si="66"/>
        <v>198.89039579254836</v>
      </c>
      <c r="P554" s="262">
        <f t="shared" si="67"/>
        <v>3.8110897796785466</v>
      </c>
      <c r="Q554" s="262">
        <f t="shared" si="68"/>
        <v>191.35200507469264</v>
      </c>
      <c r="R554" s="262">
        <f t="shared" si="69"/>
        <v>1.5356602334740597</v>
      </c>
      <c r="S554" s="262">
        <f t="shared" si="70"/>
        <v>0</v>
      </c>
      <c r="T554" s="262">
        <f t="shared" si="71"/>
        <v>0</v>
      </c>
      <c r="U554" s="262">
        <f t="shared" si="72"/>
        <v>0</v>
      </c>
      <c r="V554" s="262">
        <f t="shared" si="73"/>
        <v>0</v>
      </c>
      <c r="X554" s="215">
        <f t="shared" si="63"/>
        <v>93.243166213875639</v>
      </c>
      <c r="Y554" s="215">
        <f t="shared" si="63"/>
        <v>0</v>
      </c>
      <c r="Z554" s="215">
        <f t="shared" si="63"/>
        <v>74.186398401563594</v>
      </c>
      <c r="AA554" s="47"/>
      <c r="AB554" s="363">
        <f t="shared" si="64"/>
        <v>238.38346436491491</v>
      </c>
      <c r="AC554" s="363">
        <f t="shared" si="65"/>
        <v>0</v>
      </c>
    </row>
    <row r="555" spans="1:29" x14ac:dyDescent="0.2">
      <c r="A555" s="261">
        <v>2035</v>
      </c>
      <c r="B555" s="261">
        <v>11</v>
      </c>
      <c r="C555" s="262">
        <v>78.117279066674627</v>
      </c>
      <c r="D555" s="262">
        <v>26.436963465927999</v>
      </c>
      <c r="E555" s="262">
        <v>4.6653896648713644</v>
      </c>
      <c r="F555" s="262">
        <v>5.9321390913392266E-2</v>
      </c>
      <c r="G555" s="262">
        <v>56.079454442607151</v>
      </c>
      <c r="H555" s="262">
        <v>13.072887141096567</v>
      </c>
      <c r="I555" s="262">
        <v>0</v>
      </c>
      <c r="J555" s="262">
        <v>0</v>
      </c>
      <c r="K555" s="262">
        <v>0</v>
      </c>
      <c r="L555" s="262">
        <v>0</v>
      </c>
      <c r="M555" s="262">
        <v>0</v>
      </c>
      <c r="N555" s="262">
        <v>0</v>
      </c>
      <c r="O555" s="263">
        <f t="shared" si="66"/>
        <v>78.117279066674627</v>
      </c>
      <c r="P555" s="262">
        <f t="shared" si="67"/>
        <v>26.436963465927999</v>
      </c>
      <c r="Q555" s="262">
        <f t="shared" si="68"/>
        <v>56.079454442607151</v>
      </c>
      <c r="R555" s="262">
        <f t="shared" si="69"/>
        <v>13.072887141096567</v>
      </c>
      <c r="S555" s="262">
        <f t="shared" si="70"/>
        <v>0</v>
      </c>
      <c r="T555" s="262">
        <f t="shared" si="71"/>
        <v>0</v>
      </c>
      <c r="U555" s="262">
        <f t="shared" si="72"/>
        <v>0</v>
      </c>
      <c r="V555" s="262">
        <f t="shared" si="73"/>
        <v>0</v>
      </c>
      <c r="X555" s="215">
        <f t="shared" si="63"/>
        <v>82.99801773548171</v>
      </c>
      <c r="Y555" s="215">
        <f t="shared" si="63"/>
        <v>0</v>
      </c>
      <c r="Z555" s="215">
        <f t="shared" si="63"/>
        <v>73.191876206132974</v>
      </c>
      <c r="AA555" s="47"/>
      <c r="AB555" s="363">
        <f t="shared" si="64"/>
        <v>138.50383742961151</v>
      </c>
      <c r="AC555" s="363">
        <f t="shared" si="65"/>
        <v>0</v>
      </c>
    </row>
    <row r="556" spans="1:29" x14ac:dyDescent="0.2">
      <c r="A556" s="261">
        <v>2035</v>
      </c>
      <c r="B556" s="261">
        <v>12</v>
      </c>
      <c r="C556" s="262">
        <v>42.633806123140985</v>
      </c>
      <c r="D556" s="262">
        <v>81.614210043345437</v>
      </c>
      <c r="E556" s="262">
        <v>1.0431164092190786</v>
      </c>
      <c r="F556" s="262">
        <v>5.7264258648294473E-4</v>
      </c>
      <c r="G556" s="262">
        <v>24.890042540816147</v>
      </c>
      <c r="H556" s="262">
        <v>64.984895742185898</v>
      </c>
      <c r="I556" s="262">
        <v>0.17544300865084281</v>
      </c>
      <c r="J556" s="262">
        <v>64.984895742185898</v>
      </c>
      <c r="K556" s="262">
        <v>0</v>
      </c>
      <c r="L556" s="262">
        <v>0</v>
      </c>
      <c r="M556" s="262">
        <v>0</v>
      </c>
      <c r="N556" s="262">
        <v>64.984895742185898</v>
      </c>
      <c r="O556" s="263">
        <f t="shared" si="66"/>
        <v>42.633806123140985</v>
      </c>
      <c r="P556" s="262">
        <f t="shared" si="67"/>
        <v>81.614210043345437</v>
      </c>
      <c r="Q556" s="262">
        <f t="shared" si="68"/>
        <v>24.890042540816147</v>
      </c>
      <c r="R556" s="262">
        <f t="shared" si="69"/>
        <v>64.984895742185898</v>
      </c>
      <c r="S556" s="262">
        <f t="shared" si="70"/>
        <v>0.17544300865084281</v>
      </c>
      <c r="T556" s="262">
        <f t="shared" si="71"/>
        <v>64.984895742185898</v>
      </c>
      <c r="U556" s="262">
        <f t="shared" si="72"/>
        <v>0</v>
      </c>
      <c r="V556" s="262">
        <f t="shared" si="73"/>
        <v>0</v>
      </c>
      <c r="X556" s="215">
        <f t="shared" si="63"/>
        <v>79.416340456271286</v>
      </c>
      <c r="Y556" s="215">
        <f t="shared" si="63"/>
        <v>0</v>
      </c>
      <c r="Z556" s="215">
        <f t="shared" si="63"/>
        <v>75.547769292987212</v>
      </c>
      <c r="AA556" s="47"/>
      <c r="AB556" s="363">
        <f t="shared" si="64"/>
        <v>60.375542594907806</v>
      </c>
      <c r="AC556" s="363">
        <f t="shared" si="65"/>
        <v>32.492447871092949</v>
      </c>
    </row>
    <row r="557" spans="1:29" x14ac:dyDescent="0.2">
      <c r="A557" s="261">
        <v>2036</v>
      </c>
      <c r="B557" s="261">
        <v>1</v>
      </c>
      <c r="C557" s="262">
        <v>26.112829868525239</v>
      </c>
      <c r="D557" s="262">
        <v>127.15014736663784</v>
      </c>
      <c r="E557" s="262">
        <v>0.22575876283253166</v>
      </c>
      <c r="F557" s="262">
        <v>0</v>
      </c>
      <c r="G557" s="262">
        <v>8.0669450065628467</v>
      </c>
      <c r="H557" s="262">
        <v>107.22973635615668</v>
      </c>
      <c r="I557" s="262">
        <v>0.47586523824689808</v>
      </c>
      <c r="J557" s="262">
        <v>107.22973635615668</v>
      </c>
      <c r="K557" s="262">
        <v>0</v>
      </c>
      <c r="L557" s="262">
        <v>0</v>
      </c>
      <c r="M557" s="262">
        <v>107.22973635615668</v>
      </c>
      <c r="N557" s="262">
        <v>0</v>
      </c>
      <c r="O557" s="263">
        <f t="shared" si="66"/>
        <v>26.112829868525239</v>
      </c>
      <c r="P557" s="262">
        <f t="shared" si="67"/>
        <v>127.15014736663784</v>
      </c>
      <c r="Q557" s="262">
        <f t="shared" si="68"/>
        <v>8.0669450065628467</v>
      </c>
      <c r="R557" s="262">
        <f t="shared" si="69"/>
        <v>107.22973635615668</v>
      </c>
      <c r="S557" s="262">
        <f t="shared" si="70"/>
        <v>0.47586523824689808</v>
      </c>
      <c r="T557" s="262">
        <f t="shared" si="71"/>
        <v>107.22973635615668</v>
      </c>
      <c r="U557" s="262">
        <f t="shared" si="72"/>
        <v>0</v>
      </c>
      <c r="V557" s="262">
        <f t="shared" si="73"/>
        <v>0</v>
      </c>
      <c r="X557" s="215">
        <f t="shared" si="63"/>
        <v>78.238827384001453</v>
      </c>
      <c r="Y557" s="215">
        <f t="shared" si="63"/>
        <v>0</v>
      </c>
      <c r="Z557" s="215">
        <f t="shared" si="63"/>
        <v>72.435525234027452</v>
      </c>
      <c r="AA557" s="47"/>
      <c r="AB557" s="363">
        <f t="shared" si="64"/>
        <v>34.373317995833112</v>
      </c>
      <c r="AC557" s="363">
        <f t="shared" si="65"/>
        <v>86.107316049171288</v>
      </c>
    </row>
    <row r="558" spans="1:29" x14ac:dyDescent="0.2">
      <c r="A558" s="261">
        <v>2036</v>
      </c>
      <c r="B558" s="261">
        <v>2</v>
      </c>
      <c r="C558" s="262">
        <v>35.042184420393127</v>
      </c>
      <c r="D558" s="262">
        <v>78.467690138551589</v>
      </c>
      <c r="E558" s="262">
        <v>1.3362773718162912</v>
      </c>
      <c r="F558" s="262">
        <v>8.9159951076670885E-4</v>
      </c>
      <c r="G558" s="262">
        <v>13.877029232198439</v>
      </c>
      <c r="H558" s="262">
        <v>58.93328680476386</v>
      </c>
      <c r="I558" s="262">
        <v>0</v>
      </c>
      <c r="J558" s="262">
        <v>58.93328680476386</v>
      </c>
      <c r="K558" s="262">
        <v>0</v>
      </c>
      <c r="L558" s="262">
        <v>58.93328680476386</v>
      </c>
      <c r="M558" s="262">
        <v>0</v>
      </c>
      <c r="N558" s="262">
        <v>0</v>
      </c>
      <c r="O558" s="263">
        <f t="shared" si="66"/>
        <v>35.042184420393127</v>
      </c>
      <c r="P558" s="262">
        <f t="shared" si="67"/>
        <v>78.467690138551589</v>
      </c>
      <c r="Q558" s="262">
        <f t="shared" si="68"/>
        <v>13.877029232198439</v>
      </c>
      <c r="R558" s="262">
        <f t="shared" si="69"/>
        <v>58.93328680476386</v>
      </c>
      <c r="S558" s="262">
        <f t="shared" si="70"/>
        <v>0</v>
      </c>
      <c r="T558" s="262">
        <f t="shared" si="71"/>
        <v>58.93328680476386</v>
      </c>
      <c r="U558" s="262">
        <f t="shared" si="72"/>
        <v>0</v>
      </c>
      <c r="V558" s="262">
        <f t="shared" si="73"/>
        <v>58.93328680476386</v>
      </c>
      <c r="X558" s="215">
        <f t="shared" si="63"/>
        <v>79.7255217963815</v>
      </c>
      <c r="Y558" s="215">
        <f t="shared" si="63"/>
        <v>0</v>
      </c>
      <c r="Z558" s="215">
        <f t="shared" si="63"/>
        <v>72.646032416735594</v>
      </c>
      <c r="AA558" s="47"/>
      <c r="AB558" s="363">
        <f t="shared" si="64"/>
        <v>30.577507144459183</v>
      </c>
      <c r="AC558" s="363">
        <f t="shared" si="65"/>
        <v>83.081511580460273</v>
      </c>
    </row>
    <row r="559" spans="1:29" x14ac:dyDescent="0.2">
      <c r="A559" s="261">
        <v>2036</v>
      </c>
      <c r="B559" s="261">
        <v>3</v>
      </c>
      <c r="C559" s="262">
        <v>64.582270600115152</v>
      </c>
      <c r="D559" s="262">
        <v>46.311218909337121</v>
      </c>
      <c r="E559" s="262">
        <v>4.9900308525942307</v>
      </c>
      <c r="F559" s="262">
        <v>0.1295244328021905</v>
      </c>
      <c r="G559" s="262">
        <v>37.449443375165124</v>
      </c>
      <c r="H559" s="262">
        <v>29.231033597261238</v>
      </c>
      <c r="I559" s="262">
        <v>0</v>
      </c>
      <c r="J559" s="262">
        <v>29.231033597261238</v>
      </c>
      <c r="K559" s="262">
        <v>29.231033597261238</v>
      </c>
      <c r="L559" s="262">
        <v>0</v>
      </c>
      <c r="M559" s="262">
        <v>0</v>
      </c>
      <c r="N559" s="262">
        <v>0</v>
      </c>
      <c r="O559" s="263">
        <f t="shared" si="66"/>
        <v>64.582270600115152</v>
      </c>
      <c r="P559" s="262">
        <f t="shared" si="67"/>
        <v>46.311218909337121</v>
      </c>
      <c r="Q559" s="262">
        <f t="shared" si="68"/>
        <v>37.449443375165124</v>
      </c>
      <c r="R559" s="262">
        <f t="shared" si="69"/>
        <v>29.231033597261238</v>
      </c>
      <c r="S559" s="262">
        <f t="shared" si="70"/>
        <v>0</v>
      </c>
      <c r="T559" s="262">
        <f t="shared" si="71"/>
        <v>29.231033597261238</v>
      </c>
      <c r="U559" s="262">
        <f t="shared" si="72"/>
        <v>29.231033597261238</v>
      </c>
      <c r="V559" s="262">
        <f t="shared" si="73"/>
        <v>0</v>
      </c>
      <c r="X559" s="215">
        <f t="shared" si="63"/>
        <v>82.251795732041217</v>
      </c>
      <c r="Y559" s="215">
        <f t="shared" si="63"/>
        <v>0</v>
      </c>
      <c r="Z559" s="215">
        <f t="shared" si="63"/>
        <v>69.66506285873227</v>
      </c>
      <c r="AA559" s="47"/>
      <c r="AB559" s="363">
        <f t="shared" si="64"/>
        <v>49.812227510254139</v>
      </c>
      <c r="AC559" s="363">
        <f t="shared" si="65"/>
        <v>44.082160201012549</v>
      </c>
    </row>
    <row r="560" spans="1:29" x14ac:dyDescent="0.2">
      <c r="A560" s="261">
        <v>2036</v>
      </c>
      <c r="B560" s="261">
        <v>4</v>
      </c>
      <c r="C560" s="262">
        <v>114.03392869270741</v>
      </c>
      <c r="D560" s="262">
        <v>10.944087118763242</v>
      </c>
      <c r="E560" s="262">
        <v>15.538844811975641</v>
      </c>
      <c r="F560" s="262">
        <v>1.0946150881283558</v>
      </c>
      <c r="G560" s="262">
        <v>91.243885812568394</v>
      </c>
      <c r="H560" s="262">
        <v>2.6817842712955349</v>
      </c>
      <c r="I560" s="262">
        <v>0</v>
      </c>
      <c r="J560" s="262">
        <v>0</v>
      </c>
      <c r="K560" s="262">
        <v>0</v>
      </c>
      <c r="L560" s="262">
        <v>0</v>
      </c>
      <c r="M560" s="262">
        <v>0</v>
      </c>
      <c r="N560" s="262">
        <v>0</v>
      </c>
      <c r="O560" s="263">
        <f t="shared" si="66"/>
        <v>114.03392869270741</v>
      </c>
      <c r="P560" s="262">
        <f t="shared" si="67"/>
        <v>10.944087118763242</v>
      </c>
      <c r="Q560" s="262">
        <f t="shared" si="68"/>
        <v>91.243885812568394</v>
      </c>
      <c r="R560" s="262">
        <f t="shared" si="69"/>
        <v>2.6817842712955349</v>
      </c>
      <c r="S560" s="262">
        <f t="shared" si="70"/>
        <v>0</v>
      </c>
      <c r="T560" s="262">
        <f t="shared" si="71"/>
        <v>0</v>
      </c>
      <c r="U560" s="262">
        <f t="shared" si="72"/>
        <v>0</v>
      </c>
      <c r="V560" s="262">
        <f t="shared" si="73"/>
        <v>0</v>
      </c>
      <c r="X560" s="215">
        <f t="shared" si="63"/>
        <v>86.73198145924529</v>
      </c>
      <c r="Y560" s="215">
        <f t="shared" si="63"/>
        <v>0</v>
      </c>
      <c r="Z560" s="215">
        <f t="shared" si="63"/>
        <v>68.249816777492441</v>
      </c>
      <c r="AA560" s="47"/>
      <c r="AB560" s="363">
        <f t="shared" si="64"/>
        <v>89.308099646411279</v>
      </c>
      <c r="AC560" s="363">
        <f t="shared" si="65"/>
        <v>14.615516798630619</v>
      </c>
    </row>
    <row r="561" spans="1:29" x14ac:dyDescent="0.2">
      <c r="A561" s="261">
        <v>2036</v>
      </c>
      <c r="B561" s="261">
        <v>5</v>
      </c>
      <c r="C561" s="262">
        <v>208.47875842628665</v>
      </c>
      <c r="D561" s="262">
        <v>1.2472710741059452</v>
      </c>
      <c r="E561" s="262">
        <v>46.489129539066155</v>
      </c>
      <c r="F561" s="262">
        <v>7.7724201956270402</v>
      </c>
      <c r="G561" s="262">
        <v>200.47279906929364</v>
      </c>
      <c r="H561" s="262">
        <v>7.083333333333286E-2</v>
      </c>
      <c r="I561" s="262">
        <v>0</v>
      </c>
      <c r="J561" s="262">
        <v>0</v>
      </c>
      <c r="K561" s="262">
        <v>0</v>
      </c>
      <c r="L561" s="262">
        <v>0</v>
      </c>
      <c r="M561" s="262">
        <v>0</v>
      </c>
      <c r="N561" s="262">
        <v>0</v>
      </c>
      <c r="O561" s="263">
        <f t="shared" si="66"/>
        <v>208.47875842628665</v>
      </c>
      <c r="P561" s="262">
        <f t="shared" si="67"/>
        <v>1.2472710741059452</v>
      </c>
      <c r="Q561" s="262">
        <f t="shared" si="68"/>
        <v>200.47279906929364</v>
      </c>
      <c r="R561" s="262">
        <f t="shared" si="69"/>
        <v>7.083333333333286E-2</v>
      </c>
      <c r="S561" s="262">
        <f t="shared" si="70"/>
        <v>0</v>
      </c>
      <c r="T561" s="262">
        <f t="shared" si="71"/>
        <v>0</v>
      </c>
      <c r="U561" s="262">
        <f t="shared" si="72"/>
        <v>0</v>
      </c>
      <c r="V561" s="262">
        <f t="shared" si="73"/>
        <v>0</v>
      </c>
      <c r="X561" s="215">
        <f t="shared" si="63"/>
        <v>95.212543994160029</v>
      </c>
      <c r="Y561" s="215">
        <f t="shared" si="63"/>
        <v>95.212543994160029</v>
      </c>
      <c r="Z561" s="215">
        <f t="shared" si="63"/>
        <v>70.971694852443221</v>
      </c>
      <c r="AA561" s="47"/>
      <c r="AB561" s="363">
        <f t="shared" si="64"/>
        <v>161.25634355949703</v>
      </c>
      <c r="AC561" s="363">
        <f t="shared" si="65"/>
        <v>0</v>
      </c>
    </row>
    <row r="562" spans="1:29" x14ac:dyDescent="0.2">
      <c r="A562" s="261">
        <v>2036</v>
      </c>
      <c r="B562" s="261">
        <v>6</v>
      </c>
      <c r="C562" s="262">
        <v>271.66325293295364</v>
      </c>
      <c r="D562" s="262">
        <v>0</v>
      </c>
      <c r="E562" s="262">
        <v>71.593093614998466</v>
      </c>
      <c r="F562" s="262">
        <v>17.284213968784648</v>
      </c>
      <c r="G562" s="262">
        <v>271.598974885757</v>
      </c>
      <c r="H562" s="262">
        <v>0</v>
      </c>
      <c r="I562" s="262">
        <v>0</v>
      </c>
      <c r="J562" s="262">
        <v>0</v>
      </c>
      <c r="K562" s="262">
        <v>0</v>
      </c>
      <c r="L562" s="262">
        <v>0</v>
      </c>
      <c r="M562" s="262">
        <v>0</v>
      </c>
      <c r="N562" s="262">
        <v>0</v>
      </c>
      <c r="O562" s="263">
        <f t="shared" si="66"/>
        <v>271.66325293295364</v>
      </c>
      <c r="P562" s="262">
        <f t="shared" si="67"/>
        <v>0</v>
      </c>
      <c r="Q562" s="262">
        <f t="shared" si="68"/>
        <v>271.598974885757</v>
      </c>
      <c r="R562" s="262">
        <f t="shared" si="69"/>
        <v>0</v>
      </c>
      <c r="S562" s="262">
        <f t="shared" si="70"/>
        <v>0</v>
      </c>
      <c r="T562" s="262">
        <f t="shared" si="71"/>
        <v>0</v>
      </c>
      <c r="U562" s="262">
        <f t="shared" si="72"/>
        <v>0</v>
      </c>
      <c r="V562" s="262">
        <f t="shared" si="73"/>
        <v>0</v>
      </c>
      <c r="X562" s="215">
        <f t="shared" si="63"/>
        <v>102.9517758613249</v>
      </c>
      <c r="Y562" s="215">
        <f t="shared" si="63"/>
        <v>102.9517758613249</v>
      </c>
      <c r="Z562" s="215">
        <f t="shared" si="63"/>
        <v>76.321977766801496</v>
      </c>
      <c r="AA562" s="47"/>
      <c r="AB562" s="363">
        <f t="shared" si="64"/>
        <v>240.07100567962016</v>
      </c>
      <c r="AC562" s="363">
        <f t="shared" si="65"/>
        <v>0</v>
      </c>
    </row>
    <row r="563" spans="1:29" x14ac:dyDescent="0.2">
      <c r="A563" s="261">
        <v>2036</v>
      </c>
      <c r="B563" s="261">
        <v>7</v>
      </c>
      <c r="C563" s="262">
        <v>322.31916585708109</v>
      </c>
      <c r="D563" s="262">
        <v>0</v>
      </c>
      <c r="E563" s="262">
        <v>97.090273425793072</v>
      </c>
      <c r="F563" s="262">
        <v>25.866358342079604</v>
      </c>
      <c r="G563" s="262">
        <v>322.61495102185171</v>
      </c>
      <c r="H563" s="262">
        <v>0</v>
      </c>
      <c r="I563" s="262">
        <v>0</v>
      </c>
      <c r="J563" s="262">
        <v>0</v>
      </c>
      <c r="K563" s="262">
        <v>0</v>
      </c>
      <c r="L563" s="262">
        <v>0</v>
      </c>
      <c r="M563" s="262">
        <v>0</v>
      </c>
      <c r="N563" s="262">
        <v>0</v>
      </c>
      <c r="O563" s="263">
        <f t="shared" si="66"/>
        <v>322.31916585708109</v>
      </c>
      <c r="P563" s="262">
        <f t="shared" si="67"/>
        <v>0</v>
      </c>
      <c r="Q563" s="262">
        <f t="shared" si="68"/>
        <v>322.61495102185171</v>
      </c>
      <c r="R563" s="262">
        <f t="shared" si="69"/>
        <v>0</v>
      </c>
      <c r="S563" s="262">
        <f t="shared" si="70"/>
        <v>0</v>
      </c>
      <c r="T563" s="262">
        <f t="shared" si="71"/>
        <v>0</v>
      </c>
      <c r="U563" s="262">
        <f t="shared" si="72"/>
        <v>0</v>
      </c>
      <c r="V563" s="262">
        <f t="shared" si="73"/>
        <v>0</v>
      </c>
      <c r="X563" s="215">
        <f t="shared" si="63"/>
        <v>106.36322690072799</v>
      </c>
      <c r="Y563" s="215">
        <f t="shared" si="63"/>
        <v>106.36322690072799</v>
      </c>
      <c r="Z563" s="215">
        <f t="shared" si="63"/>
        <v>76.094131212020258</v>
      </c>
      <c r="AA563" s="47"/>
      <c r="AB563" s="363">
        <f t="shared" si="64"/>
        <v>296.99120939501734</v>
      </c>
      <c r="AC563" s="363">
        <f t="shared" si="65"/>
        <v>0</v>
      </c>
    </row>
    <row r="564" spans="1:29" x14ac:dyDescent="0.2">
      <c r="A564" s="261">
        <v>2036</v>
      </c>
      <c r="B564" s="261">
        <v>8</v>
      </c>
      <c r="C564" s="262">
        <v>326.45437890907908</v>
      </c>
      <c r="D564" s="262">
        <v>0</v>
      </c>
      <c r="E564" s="262">
        <v>97.36319918730473</v>
      </c>
      <c r="F564" s="262">
        <v>25.703299868006503</v>
      </c>
      <c r="G564" s="262">
        <v>326.45362899219759</v>
      </c>
      <c r="H564" s="262">
        <v>0</v>
      </c>
      <c r="I564" s="262">
        <v>0</v>
      </c>
      <c r="J564" s="262">
        <v>0</v>
      </c>
      <c r="K564" s="262">
        <v>0</v>
      </c>
      <c r="L564" s="262">
        <v>0</v>
      </c>
      <c r="M564" s="262">
        <v>0</v>
      </c>
      <c r="N564" s="262">
        <v>0</v>
      </c>
      <c r="O564" s="263">
        <f t="shared" si="66"/>
        <v>326.45437890907908</v>
      </c>
      <c r="P564" s="262">
        <f t="shared" si="67"/>
        <v>0</v>
      </c>
      <c r="Q564" s="262">
        <f t="shared" si="68"/>
        <v>326.45362899219759</v>
      </c>
      <c r="R564" s="262">
        <f t="shared" si="69"/>
        <v>0</v>
      </c>
      <c r="S564" s="262">
        <f t="shared" si="70"/>
        <v>0</v>
      </c>
      <c r="T564" s="262">
        <f t="shared" si="71"/>
        <v>0</v>
      </c>
      <c r="U564" s="262">
        <f t="shared" si="72"/>
        <v>0</v>
      </c>
      <c r="V564" s="262">
        <f t="shared" si="73"/>
        <v>0</v>
      </c>
      <c r="X564" s="215">
        <f t="shared" si="63"/>
        <v>107.07067600126477</v>
      </c>
      <c r="Y564" s="215">
        <f t="shared" si="63"/>
        <v>107.07067600126477</v>
      </c>
      <c r="Z564" s="215">
        <f t="shared" si="63"/>
        <v>76.566420069783874</v>
      </c>
      <c r="AA564" s="47"/>
      <c r="AB564" s="363">
        <f t="shared" si="64"/>
        <v>324.38677238308009</v>
      </c>
      <c r="AC564" s="363">
        <f t="shared" si="65"/>
        <v>0</v>
      </c>
    </row>
    <row r="565" spans="1:29" x14ac:dyDescent="0.2">
      <c r="A565" s="261">
        <v>2036</v>
      </c>
      <c r="B565" s="261">
        <v>9</v>
      </c>
      <c r="C565" s="262">
        <v>277.87653293728147</v>
      </c>
      <c r="D565" s="262">
        <v>0</v>
      </c>
      <c r="E565" s="262">
        <v>68.911489243333818</v>
      </c>
      <c r="F565" s="262">
        <v>13.426902220955579</v>
      </c>
      <c r="G565" s="262">
        <v>277.82109322293587</v>
      </c>
      <c r="H565" s="262">
        <v>0</v>
      </c>
      <c r="I565" s="262">
        <v>0</v>
      </c>
      <c r="J565" s="262">
        <v>0</v>
      </c>
      <c r="K565" s="262">
        <v>0</v>
      </c>
      <c r="L565" s="262">
        <v>0</v>
      </c>
      <c r="M565" s="262">
        <v>0</v>
      </c>
      <c r="N565" s="262">
        <v>0</v>
      </c>
      <c r="O565" s="263">
        <f t="shared" si="66"/>
        <v>277.87653293728147</v>
      </c>
      <c r="P565" s="262">
        <f t="shared" si="67"/>
        <v>0</v>
      </c>
      <c r="Q565" s="262">
        <f t="shared" si="68"/>
        <v>277.82109322293587</v>
      </c>
      <c r="R565" s="262">
        <f t="shared" si="69"/>
        <v>0</v>
      </c>
      <c r="S565" s="262">
        <f t="shared" si="70"/>
        <v>0</v>
      </c>
      <c r="T565" s="262">
        <f t="shared" si="71"/>
        <v>0</v>
      </c>
      <c r="U565" s="262">
        <f t="shared" si="72"/>
        <v>0</v>
      </c>
      <c r="V565" s="262">
        <f t="shared" si="73"/>
        <v>0</v>
      </c>
      <c r="X565" s="215">
        <f t="shared" si="63"/>
        <v>102.58028159585459</v>
      </c>
      <c r="Y565" s="215">
        <f t="shared" si="63"/>
        <v>102.58028159585459</v>
      </c>
      <c r="Z565" s="215">
        <f t="shared" si="63"/>
        <v>78.058643789589482</v>
      </c>
      <c r="AA565" s="47"/>
      <c r="AB565" s="363">
        <f t="shared" si="64"/>
        <v>302.16545592318028</v>
      </c>
      <c r="AC565" s="363">
        <f t="shared" si="65"/>
        <v>0</v>
      </c>
    </row>
    <row r="566" spans="1:29" x14ac:dyDescent="0.2">
      <c r="A566" s="261">
        <v>2036</v>
      </c>
      <c r="B566" s="261">
        <v>10</v>
      </c>
      <c r="C566" s="262">
        <v>198.89039579254836</v>
      </c>
      <c r="D566" s="262">
        <v>3.8110897796785466</v>
      </c>
      <c r="E566" s="262">
        <v>35.248436141347526</v>
      </c>
      <c r="F566" s="262">
        <v>3.5403752445620653</v>
      </c>
      <c r="G566" s="262">
        <v>191.35200507469264</v>
      </c>
      <c r="H566" s="262">
        <v>1.5356602334740597</v>
      </c>
      <c r="I566" s="262">
        <v>0</v>
      </c>
      <c r="J566" s="262">
        <v>0</v>
      </c>
      <c r="K566" s="262">
        <v>0</v>
      </c>
      <c r="L566" s="262">
        <v>0</v>
      </c>
      <c r="M566" s="262">
        <v>0</v>
      </c>
      <c r="N566" s="262">
        <v>0</v>
      </c>
      <c r="O566" s="263">
        <f t="shared" si="66"/>
        <v>198.89039579254836</v>
      </c>
      <c r="P566" s="262">
        <f t="shared" si="67"/>
        <v>3.8110897796785466</v>
      </c>
      <c r="Q566" s="262">
        <f t="shared" si="68"/>
        <v>191.35200507469264</v>
      </c>
      <c r="R566" s="262">
        <f t="shared" si="69"/>
        <v>1.5356602334740597</v>
      </c>
      <c r="S566" s="262">
        <f t="shared" si="70"/>
        <v>0</v>
      </c>
      <c r="T566" s="262">
        <f t="shared" si="71"/>
        <v>0</v>
      </c>
      <c r="U566" s="262">
        <f t="shared" si="72"/>
        <v>0</v>
      </c>
      <c r="V566" s="262">
        <f t="shared" si="73"/>
        <v>0</v>
      </c>
      <c r="X566" s="215">
        <f t="shared" si="63"/>
        <v>93.243166213875639</v>
      </c>
      <c r="Y566" s="215">
        <f t="shared" si="63"/>
        <v>0</v>
      </c>
      <c r="Z566" s="215">
        <f t="shared" si="63"/>
        <v>74.186398401563594</v>
      </c>
      <c r="AA566" s="47"/>
      <c r="AB566" s="363">
        <f t="shared" si="64"/>
        <v>238.38346436491491</v>
      </c>
      <c r="AC566" s="363">
        <f t="shared" si="65"/>
        <v>0</v>
      </c>
    </row>
    <row r="567" spans="1:29" x14ac:dyDescent="0.2">
      <c r="A567" s="261">
        <v>2036</v>
      </c>
      <c r="B567" s="261">
        <v>11</v>
      </c>
      <c r="C567" s="262">
        <v>78.117279066674627</v>
      </c>
      <c r="D567" s="262">
        <v>26.436963465927999</v>
      </c>
      <c r="E567" s="262">
        <v>4.6653896648713644</v>
      </c>
      <c r="F567" s="262">
        <v>5.9321390913392266E-2</v>
      </c>
      <c r="G567" s="262">
        <v>56.079454442607151</v>
      </c>
      <c r="H567" s="262">
        <v>13.072887141096567</v>
      </c>
      <c r="I567" s="262">
        <v>0</v>
      </c>
      <c r="J567" s="262">
        <v>0</v>
      </c>
      <c r="K567" s="262">
        <v>0</v>
      </c>
      <c r="L567" s="262">
        <v>0</v>
      </c>
      <c r="M567" s="262">
        <v>0</v>
      </c>
      <c r="N567" s="262">
        <v>0</v>
      </c>
      <c r="O567" s="263">
        <f t="shared" si="66"/>
        <v>78.117279066674627</v>
      </c>
      <c r="P567" s="262">
        <f t="shared" si="67"/>
        <v>26.436963465927999</v>
      </c>
      <c r="Q567" s="262">
        <f t="shared" si="68"/>
        <v>56.079454442607151</v>
      </c>
      <c r="R567" s="262">
        <f t="shared" si="69"/>
        <v>13.072887141096567</v>
      </c>
      <c r="S567" s="262">
        <f t="shared" si="70"/>
        <v>0</v>
      </c>
      <c r="T567" s="262">
        <f t="shared" si="71"/>
        <v>0</v>
      </c>
      <c r="U567" s="262">
        <f t="shared" si="72"/>
        <v>0</v>
      </c>
      <c r="V567" s="262">
        <f t="shared" si="73"/>
        <v>0</v>
      </c>
      <c r="X567" s="215">
        <f t="shared" si="63"/>
        <v>82.99801773548171</v>
      </c>
      <c r="Y567" s="215">
        <f t="shared" si="63"/>
        <v>0</v>
      </c>
      <c r="Z567" s="215">
        <f t="shared" si="63"/>
        <v>73.191876206132974</v>
      </c>
      <c r="AA567" s="47"/>
      <c r="AB567" s="363">
        <f t="shared" si="64"/>
        <v>138.50383742961151</v>
      </c>
      <c r="AC567" s="363">
        <f t="shared" si="65"/>
        <v>0</v>
      </c>
    </row>
    <row r="568" spans="1:29" x14ac:dyDescent="0.2">
      <c r="A568" s="261">
        <v>2036</v>
      </c>
      <c r="B568" s="261">
        <v>12</v>
      </c>
      <c r="C568" s="262">
        <v>42.633806123140985</v>
      </c>
      <c r="D568" s="262">
        <v>81.614210043345437</v>
      </c>
      <c r="E568" s="262">
        <v>1.0431164092190786</v>
      </c>
      <c r="F568" s="262">
        <v>5.7264258648294473E-4</v>
      </c>
      <c r="G568" s="262">
        <v>24.890042540816147</v>
      </c>
      <c r="H568" s="262">
        <v>64.984895742185898</v>
      </c>
      <c r="I568" s="262">
        <v>0.17544300865084281</v>
      </c>
      <c r="J568" s="262">
        <v>64.984895742185898</v>
      </c>
      <c r="K568" s="262">
        <v>0</v>
      </c>
      <c r="L568" s="262">
        <v>0</v>
      </c>
      <c r="M568" s="262">
        <v>0</v>
      </c>
      <c r="N568" s="262">
        <v>64.984895742185898</v>
      </c>
      <c r="O568" s="263">
        <f t="shared" si="66"/>
        <v>42.633806123140985</v>
      </c>
      <c r="P568" s="262">
        <f t="shared" si="67"/>
        <v>81.614210043345437</v>
      </c>
      <c r="Q568" s="262">
        <f t="shared" si="68"/>
        <v>24.890042540816147</v>
      </c>
      <c r="R568" s="262">
        <f t="shared" si="69"/>
        <v>64.984895742185898</v>
      </c>
      <c r="S568" s="262">
        <f t="shared" si="70"/>
        <v>0.17544300865084281</v>
      </c>
      <c r="T568" s="262">
        <f t="shared" si="71"/>
        <v>64.984895742185898</v>
      </c>
      <c r="U568" s="262">
        <f t="shared" si="72"/>
        <v>0</v>
      </c>
      <c r="V568" s="262">
        <f t="shared" si="73"/>
        <v>0</v>
      </c>
      <c r="X568" s="215">
        <f t="shared" ref="X568:Z616" si="74">+X556</f>
        <v>79.416340456271286</v>
      </c>
      <c r="Y568" s="215">
        <f t="shared" si="74"/>
        <v>0</v>
      </c>
      <c r="Z568" s="215">
        <f t="shared" si="74"/>
        <v>75.547769292987212</v>
      </c>
      <c r="AA568" s="47"/>
      <c r="AB568" s="363">
        <f t="shared" si="64"/>
        <v>60.375542594907806</v>
      </c>
      <c r="AC568" s="363">
        <f t="shared" si="65"/>
        <v>32.492447871092949</v>
      </c>
    </row>
    <row r="569" spans="1:29" x14ac:dyDescent="0.2">
      <c r="A569" s="261">
        <v>2037</v>
      </c>
      <c r="B569" s="261">
        <v>1</v>
      </c>
      <c r="C569" s="262">
        <v>26.112829868525239</v>
      </c>
      <c r="D569" s="262">
        <v>127.15014736663784</v>
      </c>
      <c r="E569" s="262">
        <v>0.22575876283253166</v>
      </c>
      <c r="F569" s="262">
        <v>0</v>
      </c>
      <c r="G569" s="262">
        <v>8.0669450065628467</v>
      </c>
      <c r="H569" s="262">
        <v>107.22973635615668</v>
      </c>
      <c r="I569" s="262">
        <v>0.47586523824689808</v>
      </c>
      <c r="J569" s="262">
        <v>107.22973635615668</v>
      </c>
      <c r="K569" s="262">
        <v>0</v>
      </c>
      <c r="L569" s="262">
        <v>0</v>
      </c>
      <c r="M569" s="262">
        <v>107.22973635615668</v>
      </c>
      <c r="N569" s="262">
        <v>0</v>
      </c>
      <c r="O569" s="263">
        <f t="shared" si="66"/>
        <v>26.112829868525239</v>
      </c>
      <c r="P569" s="262">
        <f t="shared" si="67"/>
        <v>127.15014736663784</v>
      </c>
      <c r="Q569" s="262">
        <f t="shared" si="68"/>
        <v>8.0669450065628467</v>
      </c>
      <c r="R569" s="262">
        <f t="shared" si="69"/>
        <v>107.22973635615668</v>
      </c>
      <c r="S569" s="262">
        <f t="shared" si="70"/>
        <v>0.47586523824689808</v>
      </c>
      <c r="T569" s="262">
        <f t="shared" si="71"/>
        <v>107.22973635615668</v>
      </c>
      <c r="U569" s="262">
        <f t="shared" si="72"/>
        <v>0</v>
      </c>
      <c r="V569" s="262">
        <f t="shared" si="73"/>
        <v>0</v>
      </c>
      <c r="X569" s="215">
        <f t="shared" si="74"/>
        <v>78.238827384001453</v>
      </c>
      <c r="Y569" s="215">
        <f t="shared" si="74"/>
        <v>0</v>
      </c>
      <c r="Z569" s="215">
        <f t="shared" si="74"/>
        <v>72.435525234027452</v>
      </c>
      <c r="AA569" s="47"/>
      <c r="AB569" s="363">
        <f t="shared" si="64"/>
        <v>34.373317995833112</v>
      </c>
      <c r="AC569" s="363">
        <f t="shared" si="65"/>
        <v>86.107316049171288</v>
      </c>
    </row>
    <row r="570" spans="1:29" x14ac:dyDescent="0.2">
      <c r="A570" s="261">
        <v>2037</v>
      </c>
      <c r="B570" s="261">
        <v>2</v>
      </c>
      <c r="C570" s="262">
        <v>35.042184420393127</v>
      </c>
      <c r="D570" s="262">
        <v>78.467690138551589</v>
      </c>
      <c r="E570" s="262">
        <v>1.3362773718162912</v>
      </c>
      <c r="F570" s="262">
        <v>8.9159951076670885E-4</v>
      </c>
      <c r="G570" s="262">
        <v>13.877029232198439</v>
      </c>
      <c r="H570" s="262">
        <v>58.93328680476386</v>
      </c>
      <c r="I570" s="262">
        <v>0</v>
      </c>
      <c r="J570" s="262">
        <v>58.93328680476386</v>
      </c>
      <c r="K570" s="262">
        <v>0</v>
      </c>
      <c r="L570" s="262">
        <v>58.93328680476386</v>
      </c>
      <c r="M570" s="262">
        <v>0</v>
      </c>
      <c r="N570" s="262">
        <v>0</v>
      </c>
      <c r="O570" s="263">
        <f t="shared" si="66"/>
        <v>35.042184420393127</v>
      </c>
      <c r="P570" s="262">
        <f t="shared" si="67"/>
        <v>78.467690138551589</v>
      </c>
      <c r="Q570" s="262">
        <f t="shared" si="68"/>
        <v>13.877029232198439</v>
      </c>
      <c r="R570" s="262">
        <f t="shared" si="69"/>
        <v>58.93328680476386</v>
      </c>
      <c r="S570" s="262">
        <f t="shared" si="70"/>
        <v>0</v>
      </c>
      <c r="T570" s="262">
        <f t="shared" si="71"/>
        <v>58.93328680476386</v>
      </c>
      <c r="U570" s="262">
        <f t="shared" si="72"/>
        <v>0</v>
      </c>
      <c r="V570" s="262">
        <f t="shared" si="73"/>
        <v>58.93328680476386</v>
      </c>
      <c r="X570" s="215">
        <f t="shared" si="74"/>
        <v>79.7255217963815</v>
      </c>
      <c r="Y570" s="215">
        <f t="shared" si="74"/>
        <v>0</v>
      </c>
      <c r="Z570" s="215">
        <f t="shared" si="74"/>
        <v>72.646032416735594</v>
      </c>
      <c r="AA570" s="47"/>
      <c r="AB570" s="363">
        <f t="shared" si="64"/>
        <v>30.577507144459183</v>
      </c>
      <c r="AC570" s="363">
        <f t="shared" si="65"/>
        <v>83.081511580460273</v>
      </c>
    </row>
    <row r="571" spans="1:29" x14ac:dyDescent="0.2">
      <c r="A571" s="261">
        <v>2037</v>
      </c>
      <c r="B571" s="261">
        <v>3</v>
      </c>
      <c r="C571" s="262">
        <v>64.582270600115152</v>
      </c>
      <c r="D571" s="262">
        <v>46.311218909337121</v>
      </c>
      <c r="E571" s="262">
        <v>4.9900308525942307</v>
      </c>
      <c r="F571" s="262">
        <v>0.1295244328021905</v>
      </c>
      <c r="G571" s="262">
        <v>37.449443375165124</v>
      </c>
      <c r="H571" s="262">
        <v>29.231033597261238</v>
      </c>
      <c r="I571" s="262">
        <v>0</v>
      </c>
      <c r="J571" s="262">
        <v>29.231033597261238</v>
      </c>
      <c r="K571" s="262">
        <v>29.231033597261238</v>
      </c>
      <c r="L571" s="262">
        <v>0</v>
      </c>
      <c r="M571" s="262">
        <v>0</v>
      </c>
      <c r="N571" s="262">
        <v>0</v>
      </c>
      <c r="O571" s="263">
        <f t="shared" si="66"/>
        <v>64.582270600115152</v>
      </c>
      <c r="P571" s="262">
        <f t="shared" si="67"/>
        <v>46.311218909337121</v>
      </c>
      <c r="Q571" s="262">
        <f t="shared" si="68"/>
        <v>37.449443375165124</v>
      </c>
      <c r="R571" s="262">
        <f t="shared" si="69"/>
        <v>29.231033597261238</v>
      </c>
      <c r="S571" s="262">
        <f t="shared" si="70"/>
        <v>0</v>
      </c>
      <c r="T571" s="262">
        <f t="shared" si="71"/>
        <v>29.231033597261238</v>
      </c>
      <c r="U571" s="262">
        <f t="shared" si="72"/>
        <v>29.231033597261238</v>
      </c>
      <c r="V571" s="262">
        <f t="shared" si="73"/>
        <v>0</v>
      </c>
      <c r="X571" s="215">
        <f t="shared" si="74"/>
        <v>82.251795732041217</v>
      </c>
      <c r="Y571" s="215">
        <f t="shared" si="74"/>
        <v>0</v>
      </c>
      <c r="Z571" s="215">
        <f t="shared" si="74"/>
        <v>69.66506285873227</v>
      </c>
      <c r="AA571" s="47"/>
      <c r="AB571" s="363">
        <f t="shared" si="64"/>
        <v>49.812227510254139</v>
      </c>
      <c r="AC571" s="363">
        <f t="shared" si="65"/>
        <v>44.082160201012549</v>
      </c>
    </row>
    <row r="572" spans="1:29" x14ac:dyDescent="0.2">
      <c r="A572" s="261">
        <v>2037</v>
      </c>
      <c r="B572" s="261">
        <v>4</v>
      </c>
      <c r="C572" s="262">
        <v>114.03392869270741</v>
      </c>
      <c r="D572" s="262">
        <v>10.944087118763242</v>
      </c>
      <c r="E572" s="262">
        <v>15.538844811975641</v>
      </c>
      <c r="F572" s="262">
        <v>1.0946150881283558</v>
      </c>
      <c r="G572" s="262">
        <v>91.243885812568394</v>
      </c>
      <c r="H572" s="262">
        <v>2.6817842712955349</v>
      </c>
      <c r="I572" s="262">
        <v>0</v>
      </c>
      <c r="J572" s="262">
        <v>0</v>
      </c>
      <c r="K572" s="262">
        <v>0</v>
      </c>
      <c r="L572" s="262">
        <v>0</v>
      </c>
      <c r="M572" s="262">
        <v>0</v>
      </c>
      <c r="N572" s="262">
        <v>0</v>
      </c>
      <c r="O572" s="263">
        <f t="shared" si="66"/>
        <v>114.03392869270741</v>
      </c>
      <c r="P572" s="262">
        <f t="shared" si="67"/>
        <v>10.944087118763242</v>
      </c>
      <c r="Q572" s="262">
        <f t="shared" si="68"/>
        <v>91.243885812568394</v>
      </c>
      <c r="R572" s="262">
        <f t="shared" si="69"/>
        <v>2.6817842712955349</v>
      </c>
      <c r="S572" s="262">
        <f t="shared" si="70"/>
        <v>0</v>
      </c>
      <c r="T572" s="262">
        <f t="shared" si="71"/>
        <v>0</v>
      </c>
      <c r="U572" s="262">
        <f t="shared" si="72"/>
        <v>0</v>
      </c>
      <c r="V572" s="262">
        <f t="shared" si="73"/>
        <v>0</v>
      </c>
      <c r="X572" s="215">
        <f t="shared" si="74"/>
        <v>86.73198145924529</v>
      </c>
      <c r="Y572" s="215">
        <f t="shared" si="74"/>
        <v>0</v>
      </c>
      <c r="Z572" s="215">
        <f t="shared" si="74"/>
        <v>68.249816777492441</v>
      </c>
      <c r="AA572" s="47"/>
      <c r="AB572" s="363">
        <f t="shared" si="64"/>
        <v>89.308099646411279</v>
      </c>
      <c r="AC572" s="363">
        <f t="shared" si="65"/>
        <v>14.615516798630619</v>
      </c>
    </row>
    <row r="573" spans="1:29" x14ac:dyDescent="0.2">
      <c r="A573" s="261">
        <v>2037</v>
      </c>
      <c r="B573" s="261">
        <v>5</v>
      </c>
      <c r="C573" s="262">
        <v>208.47875842628665</v>
      </c>
      <c r="D573" s="262">
        <v>1.2472710741059452</v>
      </c>
      <c r="E573" s="262">
        <v>46.489129539066155</v>
      </c>
      <c r="F573" s="262">
        <v>7.7724201956270402</v>
      </c>
      <c r="G573" s="262">
        <v>200.47279906929364</v>
      </c>
      <c r="H573" s="262">
        <v>7.083333333333286E-2</v>
      </c>
      <c r="I573" s="262">
        <v>0</v>
      </c>
      <c r="J573" s="262">
        <v>0</v>
      </c>
      <c r="K573" s="262">
        <v>0</v>
      </c>
      <c r="L573" s="262">
        <v>0</v>
      </c>
      <c r="M573" s="262">
        <v>0</v>
      </c>
      <c r="N573" s="262">
        <v>0</v>
      </c>
      <c r="O573" s="263">
        <f t="shared" si="66"/>
        <v>208.47875842628665</v>
      </c>
      <c r="P573" s="262">
        <f t="shared" si="67"/>
        <v>1.2472710741059452</v>
      </c>
      <c r="Q573" s="262">
        <f t="shared" si="68"/>
        <v>200.47279906929364</v>
      </c>
      <c r="R573" s="262">
        <f t="shared" si="69"/>
        <v>7.083333333333286E-2</v>
      </c>
      <c r="S573" s="262">
        <f t="shared" si="70"/>
        <v>0</v>
      </c>
      <c r="T573" s="262">
        <f t="shared" si="71"/>
        <v>0</v>
      </c>
      <c r="U573" s="262">
        <f t="shared" si="72"/>
        <v>0</v>
      </c>
      <c r="V573" s="262">
        <f t="shared" si="73"/>
        <v>0</v>
      </c>
      <c r="X573" s="215">
        <f t="shared" si="74"/>
        <v>95.212543994160029</v>
      </c>
      <c r="Y573" s="215">
        <f t="shared" si="74"/>
        <v>95.212543994160029</v>
      </c>
      <c r="Z573" s="215">
        <f t="shared" si="74"/>
        <v>70.971694852443221</v>
      </c>
      <c r="AA573" s="47"/>
      <c r="AB573" s="363">
        <f t="shared" si="64"/>
        <v>161.25634355949703</v>
      </c>
      <c r="AC573" s="363">
        <f t="shared" si="65"/>
        <v>0</v>
      </c>
    </row>
    <row r="574" spans="1:29" x14ac:dyDescent="0.2">
      <c r="A574" s="261">
        <v>2037</v>
      </c>
      <c r="B574" s="261">
        <v>6</v>
      </c>
      <c r="C574" s="262">
        <v>271.66325293295364</v>
      </c>
      <c r="D574" s="262">
        <v>0</v>
      </c>
      <c r="E574" s="262">
        <v>71.593093614998466</v>
      </c>
      <c r="F574" s="262">
        <v>17.284213968784648</v>
      </c>
      <c r="G574" s="262">
        <v>271.598974885757</v>
      </c>
      <c r="H574" s="262">
        <v>0</v>
      </c>
      <c r="I574" s="262">
        <v>0</v>
      </c>
      <c r="J574" s="262">
        <v>0</v>
      </c>
      <c r="K574" s="262">
        <v>0</v>
      </c>
      <c r="L574" s="262">
        <v>0</v>
      </c>
      <c r="M574" s="262">
        <v>0</v>
      </c>
      <c r="N574" s="262">
        <v>0</v>
      </c>
      <c r="O574" s="263">
        <f t="shared" si="66"/>
        <v>271.66325293295364</v>
      </c>
      <c r="P574" s="262">
        <f t="shared" si="67"/>
        <v>0</v>
      </c>
      <c r="Q574" s="262">
        <f t="shared" si="68"/>
        <v>271.598974885757</v>
      </c>
      <c r="R574" s="262">
        <f t="shared" si="69"/>
        <v>0</v>
      </c>
      <c r="S574" s="262">
        <f t="shared" si="70"/>
        <v>0</v>
      </c>
      <c r="T574" s="262">
        <f t="shared" si="71"/>
        <v>0</v>
      </c>
      <c r="U574" s="262">
        <f t="shared" si="72"/>
        <v>0</v>
      </c>
      <c r="V574" s="262">
        <f t="shared" si="73"/>
        <v>0</v>
      </c>
      <c r="X574" s="215">
        <f t="shared" si="74"/>
        <v>102.9517758613249</v>
      </c>
      <c r="Y574" s="215">
        <f t="shared" si="74"/>
        <v>102.9517758613249</v>
      </c>
      <c r="Z574" s="215">
        <f t="shared" si="74"/>
        <v>76.321977766801496</v>
      </c>
      <c r="AA574" s="47"/>
      <c r="AB574" s="363">
        <f t="shared" si="64"/>
        <v>240.07100567962016</v>
      </c>
      <c r="AC574" s="363">
        <f t="shared" si="65"/>
        <v>0</v>
      </c>
    </row>
    <row r="575" spans="1:29" x14ac:dyDescent="0.2">
      <c r="A575" s="261">
        <v>2037</v>
      </c>
      <c r="B575" s="261">
        <v>7</v>
      </c>
      <c r="C575" s="262">
        <v>322.31916585708109</v>
      </c>
      <c r="D575" s="262">
        <v>0</v>
      </c>
      <c r="E575" s="262">
        <v>97.090273425793072</v>
      </c>
      <c r="F575" s="262">
        <v>25.866358342079604</v>
      </c>
      <c r="G575" s="262">
        <v>322.61495102185171</v>
      </c>
      <c r="H575" s="262">
        <v>0</v>
      </c>
      <c r="I575" s="262">
        <v>0</v>
      </c>
      <c r="J575" s="262">
        <v>0</v>
      </c>
      <c r="K575" s="262">
        <v>0</v>
      </c>
      <c r="L575" s="262">
        <v>0</v>
      </c>
      <c r="M575" s="262">
        <v>0</v>
      </c>
      <c r="N575" s="262">
        <v>0</v>
      </c>
      <c r="O575" s="263">
        <f t="shared" si="66"/>
        <v>322.31916585708109</v>
      </c>
      <c r="P575" s="262">
        <f t="shared" si="67"/>
        <v>0</v>
      </c>
      <c r="Q575" s="262">
        <f t="shared" si="68"/>
        <v>322.61495102185171</v>
      </c>
      <c r="R575" s="262">
        <f t="shared" si="69"/>
        <v>0</v>
      </c>
      <c r="S575" s="262">
        <f t="shared" si="70"/>
        <v>0</v>
      </c>
      <c r="T575" s="262">
        <f t="shared" si="71"/>
        <v>0</v>
      </c>
      <c r="U575" s="262">
        <f t="shared" si="72"/>
        <v>0</v>
      </c>
      <c r="V575" s="262">
        <f t="shared" si="73"/>
        <v>0</v>
      </c>
      <c r="X575" s="215">
        <f t="shared" si="74"/>
        <v>106.36322690072799</v>
      </c>
      <c r="Y575" s="215">
        <f t="shared" si="74"/>
        <v>106.36322690072799</v>
      </c>
      <c r="Z575" s="215">
        <f t="shared" si="74"/>
        <v>76.094131212020258</v>
      </c>
      <c r="AA575" s="47"/>
      <c r="AB575" s="363">
        <f t="shared" si="64"/>
        <v>296.99120939501734</v>
      </c>
      <c r="AC575" s="363">
        <f t="shared" si="65"/>
        <v>0</v>
      </c>
    </row>
    <row r="576" spans="1:29" x14ac:dyDescent="0.2">
      <c r="A576" s="261">
        <v>2037</v>
      </c>
      <c r="B576" s="261">
        <v>8</v>
      </c>
      <c r="C576" s="262">
        <v>326.45437890907908</v>
      </c>
      <c r="D576" s="262">
        <v>0</v>
      </c>
      <c r="E576" s="262">
        <v>97.36319918730473</v>
      </c>
      <c r="F576" s="262">
        <v>25.703299868006503</v>
      </c>
      <c r="G576" s="262">
        <v>326.45362899219759</v>
      </c>
      <c r="H576" s="262">
        <v>0</v>
      </c>
      <c r="I576" s="262">
        <v>0</v>
      </c>
      <c r="J576" s="262">
        <v>0</v>
      </c>
      <c r="K576" s="262">
        <v>0</v>
      </c>
      <c r="L576" s="262">
        <v>0</v>
      </c>
      <c r="M576" s="262">
        <v>0</v>
      </c>
      <c r="N576" s="262">
        <v>0</v>
      </c>
      <c r="O576" s="263">
        <f t="shared" si="66"/>
        <v>326.45437890907908</v>
      </c>
      <c r="P576" s="262">
        <f t="shared" si="67"/>
        <v>0</v>
      </c>
      <c r="Q576" s="262">
        <f t="shared" si="68"/>
        <v>326.45362899219759</v>
      </c>
      <c r="R576" s="262">
        <f t="shared" si="69"/>
        <v>0</v>
      </c>
      <c r="S576" s="262">
        <f t="shared" si="70"/>
        <v>0</v>
      </c>
      <c r="T576" s="262">
        <f t="shared" si="71"/>
        <v>0</v>
      </c>
      <c r="U576" s="262">
        <f t="shared" si="72"/>
        <v>0</v>
      </c>
      <c r="V576" s="262">
        <f t="shared" si="73"/>
        <v>0</v>
      </c>
      <c r="X576" s="215">
        <f t="shared" si="74"/>
        <v>107.07067600126477</v>
      </c>
      <c r="Y576" s="215">
        <f t="shared" si="74"/>
        <v>107.07067600126477</v>
      </c>
      <c r="Z576" s="215">
        <f t="shared" si="74"/>
        <v>76.566420069783874</v>
      </c>
      <c r="AA576" s="47"/>
      <c r="AB576" s="363">
        <f t="shared" si="64"/>
        <v>324.38677238308009</v>
      </c>
      <c r="AC576" s="363">
        <f t="shared" si="65"/>
        <v>0</v>
      </c>
    </row>
    <row r="577" spans="1:29" x14ac:dyDescent="0.2">
      <c r="A577" s="261">
        <v>2037</v>
      </c>
      <c r="B577" s="261">
        <v>9</v>
      </c>
      <c r="C577" s="262">
        <v>277.87653293728147</v>
      </c>
      <c r="D577" s="262">
        <v>0</v>
      </c>
      <c r="E577" s="262">
        <v>68.911489243333818</v>
      </c>
      <c r="F577" s="262">
        <v>13.426902220955579</v>
      </c>
      <c r="G577" s="262">
        <v>277.82109322293587</v>
      </c>
      <c r="H577" s="262">
        <v>0</v>
      </c>
      <c r="I577" s="262">
        <v>0</v>
      </c>
      <c r="J577" s="262">
        <v>0</v>
      </c>
      <c r="K577" s="262">
        <v>0</v>
      </c>
      <c r="L577" s="262">
        <v>0</v>
      </c>
      <c r="M577" s="262">
        <v>0</v>
      </c>
      <c r="N577" s="262">
        <v>0</v>
      </c>
      <c r="O577" s="263">
        <f t="shared" si="66"/>
        <v>277.87653293728147</v>
      </c>
      <c r="P577" s="262">
        <f t="shared" si="67"/>
        <v>0</v>
      </c>
      <c r="Q577" s="262">
        <f t="shared" si="68"/>
        <v>277.82109322293587</v>
      </c>
      <c r="R577" s="262">
        <f t="shared" si="69"/>
        <v>0</v>
      </c>
      <c r="S577" s="262">
        <f t="shared" si="70"/>
        <v>0</v>
      </c>
      <c r="T577" s="262">
        <f t="shared" si="71"/>
        <v>0</v>
      </c>
      <c r="U577" s="262">
        <f t="shared" si="72"/>
        <v>0</v>
      </c>
      <c r="V577" s="262">
        <f t="shared" si="73"/>
        <v>0</v>
      </c>
      <c r="X577" s="215">
        <f t="shared" si="74"/>
        <v>102.58028159585459</v>
      </c>
      <c r="Y577" s="215">
        <f t="shared" si="74"/>
        <v>102.58028159585459</v>
      </c>
      <c r="Z577" s="215">
        <f t="shared" si="74"/>
        <v>78.058643789589482</v>
      </c>
      <c r="AA577" s="47"/>
      <c r="AB577" s="363">
        <f t="shared" si="64"/>
        <v>302.16545592318028</v>
      </c>
      <c r="AC577" s="363">
        <f t="shared" si="65"/>
        <v>0</v>
      </c>
    </row>
    <row r="578" spans="1:29" x14ac:dyDescent="0.2">
      <c r="A578" s="261">
        <v>2037</v>
      </c>
      <c r="B578" s="261">
        <v>10</v>
      </c>
      <c r="C578" s="262">
        <v>198.89039579254836</v>
      </c>
      <c r="D578" s="262">
        <v>3.8110897796785466</v>
      </c>
      <c r="E578" s="262">
        <v>35.248436141347526</v>
      </c>
      <c r="F578" s="262">
        <v>3.5403752445620653</v>
      </c>
      <c r="G578" s="262">
        <v>191.35200507469264</v>
      </c>
      <c r="H578" s="262">
        <v>1.5356602334740597</v>
      </c>
      <c r="I578" s="262">
        <v>0</v>
      </c>
      <c r="J578" s="262">
        <v>0</v>
      </c>
      <c r="K578" s="262">
        <v>0</v>
      </c>
      <c r="L578" s="262">
        <v>0</v>
      </c>
      <c r="M578" s="262">
        <v>0</v>
      </c>
      <c r="N578" s="262">
        <v>0</v>
      </c>
      <c r="O578" s="263">
        <f t="shared" si="66"/>
        <v>198.89039579254836</v>
      </c>
      <c r="P578" s="262">
        <f t="shared" si="67"/>
        <v>3.8110897796785466</v>
      </c>
      <c r="Q578" s="262">
        <f t="shared" si="68"/>
        <v>191.35200507469264</v>
      </c>
      <c r="R578" s="262">
        <f t="shared" si="69"/>
        <v>1.5356602334740597</v>
      </c>
      <c r="S578" s="262">
        <f t="shared" si="70"/>
        <v>0</v>
      </c>
      <c r="T578" s="262">
        <f t="shared" si="71"/>
        <v>0</v>
      </c>
      <c r="U578" s="262">
        <f t="shared" si="72"/>
        <v>0</v>
      </c>
      <c r="V578" s="262">
        <f t="shared" si="73"/>
        <v>0</v>
      </c>
      <c r="X578" s="215">
        <f t="shared" si="74"/>
        <v>93.243166213875639</v>
      </c>
      <c r="Y578" s="215">
        <f t="shared" si="74"/>
        <v>0</v>
      </c>
      <c r="Z578" s="215">
        <f t="shared" si="74"/>
        <v>74.186398401563594</v>
      </c>
      <c r="AA578" s="47"/>
      <c r="AB578" s="363">
        <f t="shared" si="64"/>
        <v>238.38346436491491</v>
      </c>
      <c r="AC578" s="363">
        <f t="shared" si="65"/>
        <v>0</v>
      </c>
    </row>
    <row r="579" spans="1:29" x14ac:dyDescent="0.2">
      <c r="A579" s="261">
        <v>2037</v>
      </c>
      <c r="B579" s="261">
        <v>11</v>
      </c>
      <c r="C579" s="262">
        <v>78.117279066674627</v>
      </c>
      <c r="D579" s="262">
        <v>26.436963465927999</v>
      </c>
      <c r="E579" s="262">
        <v>4.6653896648713644</v>
      </c>
      <c r="F579" s="262">
        <v>5.9321390913392266E-2</v>
      </c>
      <c r="G579" s="262">
        <v>56.079454442607151</v>
      </c>
      <c r="H579" s="262">
        <v>13.072887141096567</v>
      </c>
      <c r="I579" s="262">
        <v>0</v>
      </c>
      <c r="J579" s="262">
        <v>0</v>
      </c>
      <c r="K579" s="262">
        <v>0</v>
      </c>
      <c r="L579" s="262">
        <v>0</v>
      </c>
      <c r="M579" s="262">
        <v>0</v>
      </c>
      <c r="N579" s="262">
        <v>0</v>
      </c>
      <c r="O579" s="263">
        <f t="shared" si="66"/>
        <v>78.117279066674627</v>
      </c>
      <c r="P579" s="262">
        <f t="shared" si="67"/>
        <v>26.436963465927999</v>
      </c>
      <c r="Q579" s="262">
        <f t="shared" si="68"/>
        <v>56.079454442607151</v>
      </c>
      <c r="R579" s="262">
        <f t="shared" si="69"/>
        <v>13.072887141096567</v>
      </c>
      <c r="S579" s="262">
        <f t="shared" si="70"/>
        <v>0</v>
      </c>
      <c r="T579" s="262">
        <f t="shared" si="71"/>
        <v>0</v>
      </c>
      <c r="U579" s="262">
        <f t="shared" si="72"/>
        <v>0</v>
      </c>
      <c r="V579" s="262">
        <f t="shared" si="73"/>
        <v>0</v>
      </c>
      <c r="X579" s="215">
        <f t="shared" si="74"/>
        <v>82.99801773548171</v>
      </c>
      <c r="Y579" s="215">
        <f t="shared" si="74"/>
        <v>0</v>
      </c>
      <c r="Z579" s="215">
        <f t="shared" si="74"/>
        <v>73.191876206132974</v>
      </c>
      <c r="AA579" s="47"/>
      <c r="AB579" s="363">
        <f t="shared" si="64"/>
        <v>138.50383742961151</v>
      </c>
      <c r="AC579" s="363">
        <f t="shared" si="65"/>
        <v>0</v>
      </c>
    </row>
    <row r="580" spans="1:29" x14ac:dyDescent="0.2">
      <c r="A580" s="261">
        <v>2037</v>
      </c>
      <c r="B580" s="261">
        <v>12</v>
      </c>
      <c r="C580" s="262">
        <v>42.633806123140985</v>
      </c>
      <c r="D580" s="262">
        <v>81.614210043345437</v>
      </c>
      <c r="E580" s="262">
        <v>1.0431164092190786</v>
      </c>
      <c r="F580" s="262">
        <v>5.7264258648294473E-4</v>
      </c>
      <c r="G580" s="262">
        <v>24.890042540816147</v>
      </c>
      <c r="H580" s="262">
        <v>64.984895742185898</v>
      </c>
      <c r="I580" s="262">
        <v>0.17544300865084281</v>
      </c>
      <c r="J580" s="262">
        <v>64.984895742185898</v>
      </c>
      <c r="K580" s="262">
        <v>0</v>
      </c>
      <c r="L580" s="262">
        <v>0</v>
      </c>
      <c r="M580" s="262">
        <v>0</v>
      </c>
      <c r="N580" s="262">
        <v>64.984895742185898</v>
      </c>
      <c r="O580" s="263">
        <f t="shared" si="66"/>
        <v>42.633806123140985</v>
      </c>
      <c r="P580" s="262">
        <f t="shared" si="67"/>
        <v>81.614210043345437</v>
      </c>
      <c r="Q580" s="262">
        <f t="shared" si="68"/>
        <v>24.890042540816147</v>
      </c>
      <c r="R580" s="262">
        <f t="shared" si="69"/>
        <v>64.984895742185898</v>
      </c>
      <c r="S580" s="262">
        <f t="shared" si="70"/>
        <v>0.17544300865084281</v>
      </c>
      <c r="T580" s="262">
        <f t="shared" si="71"/>
        <v>64.984895742185898</v>
      </c>
      <c r="U580" s="262">
        <f t="shared" si="72"/>
        <v>0</v>
      </c>
      <c r="V580" s="262">
        <f t="shared" si="73"/>
        <v>0</v>
      </c>
      <c r="X580" s="215">
        <f t="shared" si="74"/>
        <v>79.416340456271286</v>
      </c>
      <c r="Y580" s="215">
        <f t="shared" si="74"/>
        <v>0</v>
      </c>
      <c r="Z580" s="215">
        <f t="shared" si="74"/>
        <v>75.547769292987212</v>
      </c>
      <c r="AA580" s="47"/>
      <c r="AB580" s="363">
        <f t="shared" si="64"/>
        <v>60.375542594907806</v>
      </c>
      <c r="AC580" s="363">
        <f t="shared" si="65"/>
        <v>32.492447871092949</v>
      </c>
    </row>
    <row r="581" spans="1:29" x14ac:dyDescent="0.2">
      <c r="A581" s="261">
        <v>2038</v>
      </c>
      <c r="B581" s="261">
        <v>1</v>
      </c>
      <c r="C581" s="262">
        <v>26.112829868525239</v>
      </c>
      <c r="D581" s="262">
        <v>127.15014736663784</v>
      </c>
      <c r="E581" s="262">
        <v>0.22575876283253166</v>
      </c>
      <c r="F581" s="262">
        <v>0</v>
      </c>
      <c r="G581" s="262">
        <v>8.0669450065628467</v>
      </c>
      <c r="H581" s="262">
        <v>107.22973635615668</v>
      </c>
      <c r="I581" s="262">
        <v>0.47586523824689808</v>
      </c>
      <c r="J581" s="262">
        <v>107.22973635615668</v>
      </c>
      <c r="K581" s="262">
        <v>0</v>
      </c>
      <c r="L581" s="262">
        <v>0</v>
      </c>
      <c r="M581" s="262">
        <v>107.22973635615668</v>
      </c>
      <c r="N581" s="262">
        <v>0</v>
      </c>
      <c r="O581" s="263">
        <f t="shared" si="66"/>
        <v>26.112829868525239</v>
      </c>
      <c r="P581" s="262">
        <f t="shared" si="67"/>
        <v>127.15014736663784</v>
      </c>
      <c r="Q581" s="262">
        <f t="shared" si="68"/>
        <v>8.0669450065628467</v>
      </c>
      <c r="R581" s="262">
        <f t="shared" si="69"/>
        <v>107.22973635615668</v>
      </c>
      <c r="S581" s="262">
        <f t="shared" si="70"/>
        <v>0.47586523824689808</v>
      </c>
      <c r="T581" s="262">
        <f t="shared" si="71"/>
        <v>107.22973635615668</v>
      </c>
      <c r="U581" s="262">
        <f t="shared" si="72"/>
        <v>0</v>
      </c>
      <c r="V581" s="262">
        <f t="shared" si="73"/>
        <v>0</v>
      </c>
      <c r="X581" s="215">
        <f t="shared" si="74"/>
        <v>78.238827384001453</v>
      </c>
      <c r="Y581" s="215">
        <f t="shared" si="74"/>
        <v>0</v>
      </c>
      <c r="Z581" s="215">
        <f t="shared" si="74"/>
        <v>72.435525234027452</v>
      </c>
      <c r="AA581" s="47"/>
      <c r="AB581" s="363">
        <f t="shared" si="64"/>
        <v>34.373317995833112</v>
      </c>
      <c r="AC581" s="363">
        <f t="shared" si="65"/>
        <v>86.107316049171288</v>
      </c>
    </row>
    <row r="582" spans="1:29" x14ac:dyDescent="0.2">
      <c r="A582" s="261">
        <v>2038</v>
      </c>
      <c r="B582" s="261">
        <v>2</v>
      </c>
      <c r="C582" s="262">
        <v>35.042184420393127</v>
      </c>
      <c r="D582" s="262">
        <v>78.467690138551589</v>
      </c>
      <c r="E582" s="262">
        <v>1.3362773718162912</v>
      </c>
      <c r="F582" s="262">
        <v>8.9159951076670885E-4</v>
      </c>
      <c r="G582" s="262">
        <v>13.877029232198439</v>
      </c>
      <c r="H582" s="262">
        <v>58.93328680476386</v>
      </c>
      <c r="I582" s="262">
        <v>0</v>
      </c>
      <c r="J582" s="262">
        <v>58.93328680476386</v>
      </c>
      <c r="K582" s="262">
        <v>0</v>
      </c>
      <c r="L582" s="262">
        <v>58.93328680476386</v>
      </c>
      <c r="M582" s="262">
        <v>0</v>
      </c>
      <c r="N582" s="262">
        <v>0</v>
      </c>
      <c r="O582" s="263">
        <f t="shared" si="66"/>
        <v>35.042184420393127</v>
      </c>
      <c r="P582" s="262">
        <f t="shared" si="67"/>
        <v>78.467690138551589</v>
      </c>
      <c r="Q582" s="262">
        <f t="shared" si="68"/>
        <v>13.877029232198439</v>
      </c>
      <c r="R582" s="262">
        <f t="shared" si="69"/>
        <v>58.93328680476386</v>
      </c>
      <c r="S582" s="262">
        <f t="shared" si="70"/>
        <v>0</v>
      </c>
      <c r="T582" s="262">
        <f t="shared" si="71"/>
        <v>58.93328680476386</v>
      </c>
      <c r="U582" s="262">
        <f t="shared" si="72"/>
        <v>0</v>
      </c>
      <c r="V582" s="262">
        <f t="shared" si="73"/>
        <v>58.93328680476386</v>
      </c>
      <c r="X582" s="215">
        <f t="shared" si="74"/>
        <v>79.7255217963815</v>
      </c>
      <c r="Y582" s="215">
        <f t="shared" si="74"/>
        <v>0</v>
      </c>
      <c r="Z582" s="215">
        <f t="shared" si="74"/>
        <v>72.646032416735594</v>
      </c>
      <c r="AA582" s="47"/>
      <c r="AB582" s="363">
        <f t="shared" si="64"/>
        <v>30.577507144459183</v>
      </c>
      <c r="AC582" s="363">
        <f t="shared" si="65"/>
        <v>83.081511580460273</v>
      </c>
    </row>
    <row r="583" spans="1:29" x14ac:dyDescent="0.2">
      <c r="A583" s="261">
        <v>2038</v>
      </c>
      <c r="B583" s="261">
        <v>3</v>
      </c>
      <c r="C583" s="262">
        <v>64.582270600115152</v>
      </c>
      <c r="D583" s="262">
        <v>46.311218909337121</v>
      </c>
      <c r="E583" s="262">
        <v>4.9900308525942307</v>
      </c>
      <c r="F583" s="262">
        <v>0.1295244328021905</v>
      </c>
      <c r="G583" s="262">
        <v>37.449443375165124</v>
      </c>
      <c r="H583" s="262">
        <v>29.231033597261238</v>
      </c>
      <c r="I583" s="262">
        <v>0</v>
      </c>
      <c r="J583" s="262">
        <v>29.231033597261238</v>
      </c>
      <c r="K583" s="262">
        <v>29.231033597261238</v>
      </c>
      <c r="L583" s="262">
        <v>0</v>
      </c>
      <c r="M583" s="262">
        <v>0</v>
      </c>
      <c r="N583" s="262">
        <v>0</v>
      </c>
      <c r="O583" s="263">
        <f t="shared" si="66"/>
        <v>64.582270600115152</v>
      </c>
      <c r="P583" s="262">
        <f t="shared" si="67"/>
        <v>46.311218909337121</v>
      </c>
      <c r="Q583" s="262">
        <f t="shared" si="68"/>
        <v>37.449443375165124</v>
      </c>
      <c r="R583" s="262">
        <f t="shared" si="69"/>
        <v>29.231033597261238</v>
      </c>
      <c r="S583" s="262">
        <f t="shared" si="70"/>
        <v>0</v>
      </c>
      <c r="T583" s="262">
        <f t="shared" si="71"/>
        <v>29.231033597261238</v>
      </c>
      <c r="U583" s="262">
        <f t="shared" si="72"/>
        <v>29.231033597261238</v>
      </c>
      <c r="V583" s="262">
        <f t="shared" si="73"/>
        <v>0</v>
      </c>
      <c r="X583" s="215">
        <f t="shared" si="74"/>
        <v>82.251795732041217</v>
      </c>
      <c r="Y583" s="215">
        <f t="shared" si="74"/>
        <v>0</v>
      </c>
      <c r="Z583" s="215">
        <f t="shared" si="74"/>
        <v>69.66506285873227</v>
      </c>
      <c r="AA583" s="47"/>
      <c r="AB583" s="363">
        <f t="shared" ref="AB583:AB616" si="75">(C583+C582)/2</f>
        <v>49.812227510254139</v>
      </c>
      <c r="AC583" s="363">
        <f t="shared" ref="AC583:AC616" si="76">(J583+J582)/2</f>
        <v>44.082160201012549</v>
      </c>
    </row>
    <row r="584" spans="1:29" x14ac:dyDescent="0.2">
      <c r="A584" s="261">
        <v>2038</v>
      </c>
      <c r="B584" s="261">
        <v>4</v>
      </c>
      <c r="C584" s="262">
        <v>114.03392869270741</v>
      </c>
      <c r="D584" s="262">
        <v>10.944087118763242</v>
      </c>
      <c r="E584" s="262">
        <v>15.538844811975641</v>
      </c>
      <c r="F584" s="262">
        <v>1.0946150881283558</v>
      </c>
      <c r="G584" s="262">
        <v>91.243885812568394</v>
      </c>
      <c r="H584" s="262">
        <v>2.6817842712955349</v>
      </c>
      <c r="I584" s="262">
        <v>0</v>
      </c>
      <c r="J584" s="262">
        <v>0</v>
      </c>
      <c r="K584" s="262">
        <v>0</v>
      </c>
      <c r="L584" s="262">
        <v>0</v>
      </c>
      <c r="M584" s="262">
        <v>0</v>
      </c>
      <c r="N584" s="262">
        <v>0</v>
      </c>
      <c r="O584" s="263">
        <f t="shared" si="66"/>
        <v>114.03392869270741</v>
      </c>
      <c r="P584" s="262">
        <f t="shared" si="67"/>
        <v>10.944087118763242</v>
      </c>
      <c r="Q584" s="262">
        <f t="shared" si="68"/>
        <v>91.243885812568394</v>
      </c>
      <c r="R584" s="262">
        <f t="shared" si="69"/>
        <v>2.6817842712955349</v>
      </c>
      <c r="S584" s="262">
        <f t="shared" si="70"/>
        <v>0</v>
      </c>
      <c r="T584" s="262">
        <f t="shared" si="71"/>
        <v>0</v>
      </c>
      <c r="U584" s="262">
        <f t="shared" si="72"/>
        <v>0</v>
      </c>
      <c r="V584" s="262">
        <f t="shared" si="73"/>
        <v>0</v>
      </c>
      <c r="X584" s="215">
        <f t="shared" si="74"/>
        <v>86.73198145924529</v>
      </c>
      <c r="Y584" s="215">
        <f t="shared" si="74"/>
        <v>0</v>
      </c>
      <c r="Z584" s="215">
        <f t="shared" si="74"/>
        <v>68.249816777492441</v>
      </c>
      <c r="AA584" s="47"/>
      <c r="AB584" s="363">
        <f t="shared" si="75"/>
        <v>89.308099646411279</v>
      </c>
      <c r="AC584" s="363">
        <f t="shared" si="76"/>
        <v>14.615516798630619</v>
      </c>
    </row>
    <row r="585" spans="1:29" x14ac:dyDescent="0.2">
      <c r="A585" s="261">
        <v>2038</v>
      </c>
      <c r="B585" s="261">
        <v>5</v>
      </c>
      <c r="C585" s="262">
        <v>208.47875842628665</v>
      </c>
      <c r="D585" s="262">
        <v>1.2472710741059452</v>
      </c>
      <c r="E585" s="262">
        <v>46.489129539066155</v>
      </c>
      <c r="F585" s="262">
        <v>7.7724201956270402</v>
      </c>
      <c r="G585" s="262">
        <v>200.47279906929364</v>
      </c>
      <c r="H585" s="262">
        <v>7.083333333333286E-2</v>
      </c>
      <c r="I585" s="262">
        <v>0</v>
      </c>
      <c r="J585" s="262">
        <v>0</v>
      </c>
      <c r="K585" s="262">
        <v>0</v>
      </c>
      <c r="L585" s="262">
        <v>0</v>
      </c>
      <c r="M585" s="262">
        <v>0</v>
      </c>
      <c r="N585" s="262">
        <v>0</v>
      </c>
      <c r="O585" s="263">
        <f t="shared" si="66"/>
        <v>208.47875842628665</v>
      </c>
      <c r="P585" s="262">
        <f t="shared" si="67"/>
        <v>1.2472710741059452</v>
      </c>
      <c r="Q585" s="262">
        <f t="shared" si="68"/>
        <v>200.47279906929364</v>
      </c>
      <c r="R585" s="262">
        <f t="shared" si="69"/>
        <v>7.083333333333286E-2</v>
      </c>
      <c r="S585" s="262">
        <f t="shared" si="70"/>
        <v>0</v>
      </c>
      <c r="T585" s="262">
        <f t="shared" si="71"/>
        <v>0</v>
      </c>
      <c r="U585" s="262">
        <f t="shared" si="72"/>
        <v>0</v>
      </c>
      <c r="V585" s="262">
        <f t="shared" si="73"/>
        <v>0</v>
      </c>
      <c r="X585" s="215">
        <f t="shared" si="74"/>
        <v>95.212543994160029</v>
      </c>
      <c r="Y585" s="215">
        <f t="shared" si="74"/>
        <v>95.212543994160029</v>
      </c>
      <c r="Z585" s="215">
        <f t="shared" si="74"/>
        <v>70.971694852443221</v>
      </c>
      <c r="AA585" s="47"/>
      <c r="AB585" s="363">
        <f t="shared" si="75"/>
        <v>161.25634355949703</v>
      </c>
      <c r="AC585" s="363">
        <f t="shared" si="76"/>
        <v>0</v>
      </c>
    </row>
    <row r="586" spans="1:29" x14ac:dyDescent="0.2">
      <c r="A586" s="261">
        <v>2038</v>
      </c>
      <c r="B586" s="261">
        <v>6</v>
      </c>
      <c r="C586" s="262">
        <v>271.66325293295364</v>
      </c>
      <c r="D586" s="262">
        <v>0</v>
      </c>
      <c r="E586" s="262">
        <v>71.593093614998466</v>
      </c>
      <c r="F586" s="262">
        <v>17.284213968784648</v>
      </c>
      <c r="G586" s="262">
        <v>271.598974885757</v>
      </c>
      <c r="H586" s="262">
        <v>0</v>
      </c>
      <c r="I586" s="262">
        <v>0</v>
      </c>
      <c r="J586" s="262">
        <v>0</v>
      </c>
      <c r="K586" s="262">
        <v>0</v>
      </c>
      <c r="L586" s="262">
        <v>0</v>
      </c>
      <c r="M586" s="262">
        <v>0</v>
      </c>
      <c r="N586" s="262">
        <v>0</v>
      </c>
      <c r="O586" s="263">
        <f t="shared" si="66"/>
        <v>271.66325293295364</v>
      </c>
      <c r="P586" s="262">
        <f t="shared" si="67"/>
        <v>0</v>
      </c>
      <c r="Q586" s="262">
        <f t="shared" si="68"/>
        <v>271.598974885757</v>
      </c>
      <c r="R586" s="262">
        <f t="shared" si="69"/>
        <v>0</v>
      </c>
      <c r="S586" s="262">
        <f t="shared" si="70"/>
        <v>0</v>
      </c>
      <c r="T586" s="262">
        <f t="shared" si="71"/>
        <v>0</v>
      </c>
      <c r="U586" s="262">
        <f t="shared" si="72"/>
        <v>0</v>
      </c>
      <c r="V586" s="262">
        <f t="shared" si="73"/>
        <v>0</v>
      </c>
      <c r="X586" s="215">
        <f t="shared" si="74"/>
        <v>102.9517758613249</v>
      </c>
      <c r="Y586" s="215">
        <f t="shared" si="74"/>
        <v>102.9517758613249</v>
      </c>
      <c r="Z586" s="215">
        <f t="shared" si="74"/>
        <v>76.321977766801496</v>
      </c>
      <c r="AA586" s="47"/>
      <c r="AB586" s="363">
        <f t="shared" si="75"/>
        <v>240.07100567962016</v>
      </c>
      <c r="AC586" s="363">
        <f t="shared" si="76"/>
        <v>0</v>
      </c>
    </row>
    <row r="587" spans="1:29" x14ac:dyDescent="0.2">
      <c r="A587" s="261">
        <v>2038</v>
      </c>
      <c r="B587" s="261">
        <v>7</v>
      </c>
      <c r="C587" s="262">
        <v>322.31916585708109</v>
      </c>
      <c r="D587" s="262">
        <v>0</v>
      </c>
      <c r="E587" s="262">
        <v>97.090273425793072</v>
      </c>
      <c r="F587" s="262">
        <v>25.866358342079604</v>
      </c>
      <c r="G587" s="262">
        <v>322.61495102185171</v>
      </c>
      <c r="H587" s="262">
        <v>0</v>
      </c>
      <c r="I587" s="262">
        <v>0</v>
      </c>
      <c r="J587" s="262">
        <v>0</v>
      </c>
      <c r="K587" s="262">
        <v>0</v>
      </c>
      <c r="L587" s="262">
        <v>0</v>
      </c>
      <c r="M587" s="262">
        <v>0</v>
      </c>
      <c r="N587" s="262">
        <v>0</v>
      </c>
      <c r="O587" s="263">
        <f t="shared" si="66"/>
        <v>322.31916585708109</v>
      </c>
      <c r="P587" s="262">
        <f t="shared" si="67"/>
        <v>0</v>
      </c>
      <c r="Q587" s="262">
        <f t="shared" si="68"/>
        <v>322.61495102185171</v>
      </c>
      <c r="R587" s="262">
        <f t="shared" si="69"/>
        <v>0</v>
      </c>
      <c r="S587" s="262">
        <f t="shared" si="70"/>
        <v>0</v>
      </c>
      <c r="T587" s="262">
        <f t="shared" si="71"/>
        <v>0</v>
      </c>
      <c r="U587" s="262">
        <f t="shared" si="72"/>
        <v>0</v>
      </c>
      <c r="V587" s="262">
        <f t="shared" si="73"/>
        <v>0</v>
      </c>
      <c r="X587" s="215">
        <f t="shared" si="74"/>
        <v>106.36322690072799</v>
      </c>
      <c r="Y587" s="215">
        <f t="shared" si="74"/>
        <v>106.36322690072799</v>
      </c>
      <c r="Z587" s="215">
        <f t="shared" si="74"/>
        <v>76.094131212020258</v>
      </c>
      <c r="AA587" s="47"/>
      <c r="AB587" s="363">
        <f t="shared" si="75"/>
        <v>296.99120939501734</v>
      </c>
      <c r="AC587" s="363">
        <f t="shared" si="76"/>
        <v>0</v>
      </c>
    </row>
    <row r="588" spans="1:29" x14ac:dyDescent="0.2">
      <c r="A588" s="261">
        <v>2038</v>
      </c>
      <c r="B588" s="261">
        <v>8</v>
      </c>
      <c r="C588" s="262">
        <v>326.45437890907908</v>
      </c>
      <c r="D588" s="262">
        <v>0</v>
      </c>
      <c r="E588" s="262">
        <v>97.36319918730473</v>
      </c>
      <c r="F588" s="262">
        <v>25.703299868006503</v>
      </c>
      <c r="G588" s="262">
        <v>326.45362899219759</v>
      </c>
      <c r="H588" s="262">
        <v>0</v>
      </c>
      <c r="I588" s="262">
        <v>0</v>
      </c>
      <c r="J588" s="262">
        <v>0</v>
      </c>
      <c r="K588" s="262">
        <v>0</v>
      </c>
      <c r="L588" s="262">
        <v>0</v>
      </c>
      <c r="M588" s="262">
        <v>0</v>
      </c>
      <c r="N588" s="262">
        <v>0</v>
      </c>
      <c r="O588" s="263">
        <f t="shared" si="66"/>
        <v>326.45437890907908</v>
      </c>
      <c r="P588" s="262">
        <f t="shared" si="67"/>
        <v>0</v>
      </c>
      <c r="Q588" s="262">
        <f t="shared" si="68"/>
        <v>326.45362899219759</v>
      </c>
      <c r="R588" s="262">
        <f t="shared" si="69"/>
        <v>0</v>
      </c>
      <c r="S588" s="262">
        <f t="shared" si="70"/>
        <v>0</v>
      </c>
      <c r="T588" s="262">
        <f t="shared" si="71"/>
        <v>0</v>
      </c>
      <c r="U588" s="262">
        <f t="shared" si="72"/>
        <v>0</v>
      </c>
      <c r="V588" s="262">
        <f t="shared" si="73"/>
        <v>0</v>
      </c>
      <c r="X588" s="215">
        <f t="shared" si="74"/>
        <v>107.07067600126477</v>
      </c>
      <c r="Y588" s="215">
        <f t="shared" si="74"/>
        <v>107.07067600126477</v>
      </c>
      <c r="Z588" s="215">
        <f t="shared" si="74"/>
        <v>76.566420069783874</v>
      </c>
      <c r="AA588" s="47"/>
      <c r="AB588" s="363">
        <f t="shared" si="75"/>
        <v>324.38677238308009</v>
      </c>
      <c r="AC588" s="363">
        <f t="shared" si="76"/>
        <v>0</v>
      </c>
    </row>
    <row r="589" spans="1:29" x14ac:dyDescent="0.2">
      <c r="A589" s="261">
        <v>2038</v>
      </c>
      <c r="B589" s="261">
        <v>9</v>
      </c>
      <c r="C589" s="262">
        <v>277.87653293728147</v>
      </c>
      <c r="D589" s="262">
        <v>0</v>
      </c>
      <c r="E589" s="262">
        <v>68.911489243333818</v>
      </c>
      <c r="F589" s="262">
        <v>13.426902220955579</v>
      </c>
      <c r="G589" s="262">
        <v>277.82109322293587</v>
      </c>
      <c r="H589" s="262">
        <v>0</v>
      </c>
      <c r="I589" s="262">
        <v>0</v>
      </c>
      <c r="J589" s="262">
        <v>0</v>
      </c>
      <c r="K589" s="262">
        <v>0</v>
      </c>
      <c r="L589" s="262">
        <v>0</v>
      </c>
      <c r="M589" s="262">
        <v>0</v>
      </c>
      <c r="N589" s="262">
        <v>0</v>
      </c>
      <c r="O589" s="263">
        <f t="shared" si="66"/>
        <v>277.87653293728147</v>
      </c>
      <c r="P589" s="262">
        <f t="shared" si="67"/>
        <v>0</v>
      </c>
      <c r="Q589" s="262">
        <f t="shared" si="68"/>
        <v>277.82109322293587</v>
      </c>
      <c r="R589" s="262">
        <f t="shared" si="69"/>
        <v>0</v>
      </c>
      <c r="S589" s="262">
        <f t="shared" si="70"/>
        <v>0</v>
      </c>
      <c r="T589" s="262">
        <f t="shared" si="71"/>
        <v>0</v>
      </c>
      <c r="U589" s="262">
        <f t="shared" si="72"/>
        <v>0</v>
      </c>
      <c r="V589" s="262">
        <f t="shared" si="73"/>
        <v>0</v>
      </c>
      <c r="X589" s="215">
        <f t="shared" si="74"/>
        <v>102.58028159585459</v>
      </c>
      <c r="Y589" s="215">
        <f t="shared" si="74"/>
        <v>102.58028159585459</v>
      </c>
      <c r="Z589" s="215">
        <f t="shared" si="74"/>
        <v>78.058643789589482</v>
      </c>
      <c r="AA589" s="47"/>
      <c r="AB589" s="363">
        <f t="shared" si="75"/>
        <v>302.16545592318028</v>
      </c>
      <c r="AC589" s="363">
        <f t="shared" si="76"/>
        <v>0</v>
      </c>
    </row>
    <row r="590" spans="1:29" x14ac:dyDescent="0.2">
      <c r="A590" s="261">
        <v>2038</v>
      </c>
      <c r="B590" s="261">
        <v>10</v>
      </c>
      <c r="C590" s="262">
        <v>198.89039579254836</v>
      </c>
      <c r="D590" s="262">
        <v>3.8110897796785466</v>
      </c>
      <c r="E590" s="262">
        <v>35.248436141347526</v>
      </c>
      <c r="F590" s="262">
        <v>3.5403752445620653</v>
      </c>
      <c r="G590" s="262">
        <v>191.35200507469264</v>
      </c>
      <c r="H590" s="262">
        <v>1.5356602334740597</v>
      </c>
      <c r="I590" s="262">
        <v>0</v>
      </c>
      <c r="J590" s="262">
        <v>0</v>
      </c>
      <c r="K590" s="262">
        <v>0</v>
      </c>
      <c r="L590" s="262">
        <v>0</v>
      </c>
      <c r="M590" s="262">
        <v>0</v>
      </c>
      <c r="N590" s="262">
        <v>0</v>
      </c>
      <c r="O590" s="263">
        <f t="shared" si="66"/>
        <v>198.89039579254836</v>
      </c>
      <c r="P590" s="262">
        <f t="shared" si="67"/>
        <v>3.8110897796785466</v>
      </c>
      <c r="Q590" s="262">
        <f t="shared" si="68"/>
        <v>191.35200507469264</v>
      </c>
      <c r="R590" s="262">
        <f t="shared" si="69"/>
        <v>1.5356602334740597</v>
      </c>
      <c r="S590" s="262">
        <f t="shared" si="70"/>
        <v>0</v>
      </c>
      <c r="T590" s="262">
        <f t="shared" si="71"/>
        <v>0</v>
      </c>
      <c r="U590" s="262">
        <f t="shared" si="72"/>
        <v>0</v>
      </c>
      <c r="V590" s="262">
        <f t="shared" si="73"/>
        <v>0</v>
      </c>
      <c r="X590" s="215">
        <f t="shared" si="74"/>
        <v>93.243166213875639</v>
      </c>
      <c r="Y590" s="215">
        <f t="shared" si="74"/>
        <v>0</v>
      </c>
      <c r="Z590" s="215">
        <f t="shared" si="74"/>
        <v>74.186398401563594</v>
      </c>
      <c r="AA590" s="47"/>
      <c r="AB590" s="363">
        <f t="shared" si="75"/>
        <v>238.38346436491491</v>
      </c>
      <c r="AC590" s="363">
        <f t="shared" si="76"/>
        <v>0</v>
      </c>
    </row>
    <row r="591" spans="1:29" x14ac:dyDescent="0.2">
      <c r="A591" s="261">
        <v>2038</v>
      </c>
      <c r="B591" s="261">
        <v>11</v>
      </c>
      <c r="C591" s="262">
        <v>78.117279066674627</v>
      </c>
      <c r="D591" s="262">
        <v>26.436963465927999</v>
      </c>
      <c r="E591" s="262">
        <v>4.6653896648713644</v>
      </c>
      <c r="F591" s="262">
        <v>5.9321390913392266E-2</v>
      </c>
      <c r="G591" s="262">
        <v>56.079454442607151</v>
      </c>
      <c r="H591" s="262">
        <v>13.072887141096567</v>
      </c>
      <c r="I591" s="262">
        <v>0</v>
      </c>
      <c r="J591" s="262">
        <v>0</v>
      </c>
      <c r="K591" s="262">
        <v>0</v>
      </c>
      <c r="L591" s="262">
        <v>0</v>
      </c>
      <c r="M591" s="262">
        <v>0</v>
      </c>
      <c r="N591" s="262">
        <v>0</v>
      </c>
      <c r="O591" s="263">
        <f t="shared" si="66"/>
        <v>78.117279066674627</v>
      </c>
      <c r="P591" s="262">
        <f t="shared" si="67"/>
        <v>26.436963465927999</v>
      </c>
      <c r="Q591" s="262">
        <f t="shared" si="68"/>
        <v>56.079454442607151</v>
      </c>
      <c r="R591" s="262">
        <f t="shared" si="69"/>
        <v>13.072887141096567</v>
      </c>
      <c r="S591" s="262">
        <f t="shared" si="70"/>
        <v>0</v>
      </c>
      <c r="T591" s="262">
        <f t="shared" si="71"/>
        <v>0</v>
      </c>
      <c r="U591" s="262">
        <f t="shared" si="72"/>
        <v>0</v>
      </c>
      <c r="V591" s="262">
        <f t="shared" si="73"/>
        <v>0</v>
      </c>
      <c r="X591" s="215">
        <f t="shared" si="74"/>
        <v>82.99801773548171</v>
      </c>
      <c r="Y591" s="215">
        <f t="shared" si="74"/>
        <v>0</v>
      </c>
      <c r="Z591" s="215">
        <f t="shared" si="74"/>
        <v>73.191876206132974</v>
      </c>
      <c r="AA591" s="47"/>
      <c r="AB591" s="363">
        <f t="shared" si="75"/>
        <v>138.50383742961151</v>
      </c>
      <c r="AC591" s="363">
        <f t="shared" si="76"/>
        <v>0</v>
      </c>
    </row>
    <row r="592" spans="1:29" x14ac:dyDescent="0.2">
      <c r="A592" s="261">
        <v>2038</v>
      </c>
      <c r="B592" s="261">
        <v>12</v>
      </c>
      <c r="C592" s="262">
        <v>42.633806123140985</v>
      </c>
      <c r="D592" s="262">
        <v>81.614210043345437</v>
      </c>
      <c r="E592" s="262">
        <v>1.0431164092190786</v>
      </c>
      <c r="F592" s="262">
        <v>5.7264258648294473E-4</v>
      </c>
      <c r="G592" s="262">
        <v>24.890042540816147</v>
      </c>
      <c r="H592" s="262">
        <v>64.984895742185898</v>
      </c>
      <c r="I592" s="262">
        <v>0.17544300865084281</v>
      </c>
      <c r="J592" s="262">
        <v>64.984895742185898</v>
      </c>
      <c r="K592" s="262">
        <v>0</v>
      </c>
      <c r="L592" s="262">
        <v>0</v>
      </c>
      <c r="M592" s="262">
        <v>0</v>
      </c>
      <c r="N592" s="262">
        <v>64.984895742185898</v>
      </c>
      <c r="O592" s="263">
        <f t="shared" si="66"/>
        <v>42.633806123140985</v>
      </c>
      <c r="P592" s="262">
        <f t="shared" si="67"/>
        <v>81.614210043345437</v>
      </c>
      <c r="Q592" s="262">
        <f t="shared" si="68"/>
        <v>24.890042540816147</v>
      </c>
      <c r="R592" s="262">
        <f t="shared" si="69"/>
        <v>64.984895742185898</v>
      </c>
      <c r="S592" s="262">
        <f t="shared" si="70"/>
        <v>0.17544300865084281</v>
      </c>
      <c r="T592" s="262">
        <f t="shared" si="71"/>
        <v>64.984895742185898</v>
      </c>
      <c r="U592" s="262">
        <f t="shared" si="72"/>
        <v>0</v>
      </c>
      <c r="V592" s="262">
        <f t="shared" si="73"/>
        <v>0</v>
      </c>
      <c r="X592" s="215">
        <f t="shared" si="74"/>
        <v>79.416340456271286</v>
      </c>
      <c r="Y592" s="215">
        <f t="shared" si="74"/>
        <v>0</v>
      </c>
      <c r="Z592" s="215">
        <f t="shared" si="74"/>
        <v>75.547769292987212</v>
      </c>
      <c r="AA592" s="47"/>
      <c r="AB592" s="363">
        <f t="shared" si="75"/>
        <v>60.375542594907806</v>
      </c>
      <c r="AC592" s="363">
        <f t="shared" si="76"/>
        <v>32.492447871092949</v>
      </c>
    </row>
    <row r="593" spans="1:29" x14ac:dyDescent="0.2">
      <c r="A593" s="261">
        <v>2039</v>
      </c>
      <c r="B593" s="261">
        <v>1</v>
      </c>
      <c r="C593" s="262">
        <v>26.112829868525239</v>
      </c>
      <c r="D593" s="262">
        <v>127.15014736663784</v>
      </c>
      <c r="E593" s="262">
        <v>0.22575876283253166</v>
      </c>
      <c r="F593" s="262">
        <v>0</v>
      </c>
      <c r="G593" s="262">
        <v>8.0669450065628467</v>
      </c>
      <c r="H593" s="262">
        <v>107.22973635615668</v>
      </c>
      <c r="I593" s="262">
        <v>0.47586523824689808</v>
      </c>
      <c r="J593" s="262">
        <v>107.22973635615668</v>
      </c>
      <c r="K593" s="262">
        <v>0</v>
      </c>
      <c r="L593" s="262">
        <v>0</v>
      </c>
      <c r="M593" s="262">
        <v>107.22973635615668</v>
      </c>
      <c r="N593" s="262">
        <v>0</v>
      </c>
      <c r="O593" s="263">
        <f t="shared" si="66"/>
        <v>26.112829868525239</v>
      </c>
      <c r="P593" s="262">
        <f t="shared" si="67"/>
        <v>127.15014736663784</v>
      </c>
      <c r="Q593" s="262">
        <f t="shared" si="68"/>
        <v>8.0669450065628467</v>
      </c>
      <c r="R593" s="262">
        <f t="shared" si="69"/>
        <v>107.22973635615668</v>
      </c>
      <c r="S593" s="262">
        <f t="shared" si="70"/>
        <v>0.47586523824689808</v>
      </c>
      <c r="T593" s="262">
        <f t="shared" si="71"/>
        <v>107.22973635615668</v>
      </c>
      <c r="U593" s="262">
        <f t="shared" si="72"/>
        <v>0</v>
      </c>
      <c r="V593" s="262">
        <f t="shared" si="73"/>
        <v>0</v>
      </c>
      <c r="X593" s="215">
        <f t="shared" si="74"/>
        <v>78.238827384001453</v>
      </c>
      <c r="Y593" s="215">
        <f t="shared" si="74"/>
        <v>0</v>
      </c>
      <c r="Z593" s="215">
        <f t="shared" si="74"/>
        <v>72.435525234027452</v>
      </c>
      <c r="AA593" s="47"/>
      <c r="AB593" s="363">
        <f t="shared" si="75"/>
        <v>34.373317995833112</v>
      </c>
      <c r="AC593" s="363">
        <f t="shared" si="76"/>
        <v>86.107316049171288</v>
      </c>
    </row>
    <row r="594" spans="1:29" x14ac:dyDescent="0.2">
      <c r="A594" s="261">
        <v>2039</v>
      </c>
      <c r="B594" s="261">
        <v>2</v>
      </c>
      <c r="C594" s="262">
        <v>35.042184420393127</v>
      </c>
      <c r="D594" s="262">
        <v>78.467690138551589</v>
      </c>
      <c r="E594" s="262">
        <v>1.3362773718162912</v>
      </c>
      <c r="F594" s="262">
        <v>8.9159951076670885E-4</v>
      </c>
      <c r="G594" s="262">
        <v>13.877029232198439</v>
      </c>
      <c r="H594" s="262">
        <v>58.93328680476386</v>
      </c>
      <c r="I594" s="262">
        <v>0</v>
      </c>
      <c r="J594" s="262">
        <v>58.93328680476386</v>
      </c>
      <c r="K594" s="262">
        <v>0</v>
      </c>
      <c r="L594" s="262">
        <v>58.93328680476386</v>
      </c>
      <c r="M594" s="262">
        <v>0</v>
      </c>
      <c r="N594" s="262">
        <v>0</v>
      </c>
      <c r="O594" s="263">
        <f t="shared" si="66"/>
        <v>35.042184420393127</v>
      </c>
      <c r="P594" s="262">
        <f t="shared" si="67"/>
        <v>78.467690138551589</v>
      </c>
      <c r="Q594" s="262">
        <f t="shared" si="68"/>
        <v>13.877029232198439</v>
      </c>
      <c r="R594" s="262">
        <f t="shared" si="69"/>
        <v>58.93328680476386</v>
      </c>
      <c r="S594" s="262">
        <f t="shared" si="70"/>
        <v>0</v>
      </c>
      <c r="T594" s="262">
        <f t="shared" si="71"/>
        <v>58.93328680476386</v>
      </c>
      <c r="U594" s="262">
        <f t="shared" si="72"/>
        <v>0</v>
      </c>
      <c r="V594" s="262">
        <f t="shared" si="73"/>
        <v>58.93328680476386</v>
      </c>
      <c r="X594" s="215">
        <f t="shared" si="74"/>
        <v>79.7255217963815</v>
      </c>
      <c r="Y594" s="215">
        <f t="shared" si="74"/>
        <v>0</v>
      </c>
      <c r="Z594" s="215">
        <f t="shared" si="74"/>
        <v>72.646032416735594</v>
      </c>
      <c r="AA594" s="47"/>
      <c r="AB594" s="363">
        <f t="shared" si="75"/>
        <v>30.577507144459183</v>
      </c>
      <c r="AC594" s="363">
        <f t="shared" si="76"/>
        <v>83.081511580460273</v>
      </c>
    </row>
    <row r="595" spans="1:29" x14ac:dyDescent="0.2">
      <c r="A595" s="261">
        <v>2039</v>
      </c>
      <c r="B595" s="261">
        <v>3</v>
      </c>
      <c r="C595" s="262">
        <v>64.582270600115152</v>
      </c>
      <c r="D595" s="262">
        <v>46.311218909337121</v>
      </c>
      <c r="E595" s="262">
        <v>4.9900308525942307</v>
      </c>
      <c r="F595" s="262">
        <v>0.1295244328021905</v>
      </c>
      <c r="G595" s="262">
        <v>37.449443375165124</v>
      </c>
      <c r="H595" s="262">
        <v>29.231033597261238</v>
      </c>
      <c r="I595" s="262">
        <v>0</v>
      </c>
      <c r="J595" s="262">
        <v>29.231033597261238</v>
      </c>
      <c r="K595" s="262">
        <v>29.231033597261238</v>
      </c>
      <c r="L595" s="262">
        <v>0</v>
      </c>
      <c r="M595" s="262">
        <v>0</v>
      </c>
      <c r="N595" s="262">
        <v>0</v>
      </c>
      <c r="O595" s="263">
        <f t="shared" si="66"/>
        <v>64.582270600115152</v>
      </c>
      <c r="P595" s="262">
        <f t="shared" si="67"/>
        <v>46.311218909337121</v>
      </c>
      <c r="Q595" s="262">
        <f t="shared" si="68"/>
        <v>37.449443375165124</v>
      </c>
      <c r="R595" s="262">
        <f t="shared" si="69"/>
        <v>29.231033597261238</v>
      </c>
      <c r="S595" s="262">
        <f t="shared" si="70"/>
        <v>0</v>
      </c>
      <c r="T595" s="262">
        <f t="shared" si="71"/>
        <v>29.231033597261238</v>
      </c>
      <c r="U595" s="262">
        <f t="shared" si="72"/>
        <v>29.231033597261238</v>
      </c>
      <c r="V595" s="262">
        <f t="shared" si="73"/>
        <v>0</v>
      </c>
      <c r="X595" s="215">
        <f t="shared" si="74"/>
        <v>82.251795732041217</v>
      </c>
      <c r="Y595" s="215">
        <f t="shared" si="74"/>
        <v>0</v>
      </c>
      <c r="Z595" s="215">
        <f t="shared" si="74"/>
        <v>69.66506285873227</v>
      </c>
      <c r="AA595" s="47"/>
      <c r="AB595" s="363">
        <f t="shared" si="75"/>
        <v>49.812227510254139</v>
      </c>
      <c r="AC595" s="363">
        <f t="shared" si="76"/>
        <v>44.082160201012549</v>
      </c>
    </row>
    <row r="596" spans="1:29" x14ac:dyDescent="0.2">
      <c r="A596" s="261">
        <v>2039</v>
      </c>
      <c r="B596" s="261">
        <v>4</v>
      </c>
      <c r="C596" s="262">
        <v>114.03392869270741</v>
      </c>
      <c r="D596" s="262">
        <v>10.944087118763242</v>
      </c>
      <c r="E596" s="262">
        <v>15.538844811975641</v>
      </c>
      <c r="F596" s="262">
        <v>1.0946150881283558</v>
      </c>
      <c r="G596" s="262">
        <v>91.243885812568394</v>
      </c>
      <c r="H596" s="262">
        <v>2.6817842712955349</v>
      </c>
      <c r="I596" s="262">
        <v>0</v>
      </c>
      <c r="J596" s="262">
        <v>0</v>
      </c>
      <c r="K596" s="262">
        <v>0</v>
      </c>
      <c r="L596" s="262">
        <v>0</v>
      </c>
      <c r="M596" s="262">
        <v>0</v>
      </c>
      <c r="N596" s="262">
        <v>0</v>
      </c>
      <c r="O596" s="263">
        <f t="shared" si="66"/>
        <v>114.03392869270741</v>
      </c>
      <c r="P596" s="262">
        <f t="shared" si="67"/>
        <v>10.944087118763242</v>
      </c>
      <c r="Q596" s="262">
        <f t="shared" si="68"/>
        <v>91.243885812568394</v>
      </c>
      <c r="R596" s="262">
        <f t="shared" si="69"/>
        <v>2.6817842712955349</v>
      </c>
      <c r="S596" s="262">
        <f t="shared" si="70"/>
        <v>0</v>
      </c>
      <c r="T596" s="262">
        <f t="shared" si="71"/>
        <v>0</v>
      </c>
      <c r="U596" s="262">
        <f t="shared" si="72"/>
        <v>0</v>
      </c>
      <c r="V596" s="262">
        <f t="shared" si="73"/>
        <v>0</v>
      </c>
      <c r="X596" s="215">
        <f t="shared" si="74"/>
        <v>86.73198145924529</v>
      </c>
      <c r="Y596" s="215">
        <f t="shared" si="74"/>
        <v>0</v>
      </c>
      <c r="Z596" s="215">
        <f t="shared" si="74"/>
        <v>68.249816777492441</v>
      </c>
      <c r="AA596" s="47"/>
      <c r="AB596" s="363">
        <f t="shared" si="75"/>
        <v>89.308099646411279</v>
      </c>
      <c r="AC596" s="363">
        <f t="shared" si="76"/>
        <v>14.615516798630619</v>
      </c>
    </row>
    <row r="597" spans="1:29" x14ac:dyDescent="0.2">
      <c r="A597" s="261">
        <v>2039</v>
      </c>
      <c r="B597" s="261">
        <v>5</v>
      </c>
      <c r="C597" s="262">
        <v>208.47875842628665</v>
      </c>
      <c r="D597" s="262">
        <v>1.2472710741059452</v>
      </c>
      <c r="E597" s="262">
        <v>46.489129539066155</v>
      </c>
      <c r="F597" s="262">
        <v>7.7724201956270402</v>
      </c>
      <c r="G597" s="262">
        <v>200.47279906929364</v>
      </c>
      <c r="H597" s="262">
        <v>7.083333333333286E-2</v>
      </c>
      <c r="I597" s="262">
        <v>0</v>
      </c>
      <c r="J597" s="262">
        <v>0</v>
      </c>
      <c r="K597" s="262">
        <v>0</v>
      </c>
      <c r="L597" s="262">
        <v>0</v>
      </c>
      <c r="M597" s="262">
        <v>0</v>
      </c>
      <c r="N597" s="262">
        <v>0</v>
      </c>
      <c r="O597" s="263">
        <f t="shared" si="66"/>
        <v>208.47875842628665</v>
      </c>
      <c r="P597" s="262">
        <f t="shared" si="67"/>
        <v>1.2472710741059452</v>
      </c>
      <c r="Q597" s="262">
        <f t="shared" si="68"/>
        <v>200.47279906929364</v>
      </c>
      <c r="R597" s="262">
        <f t="shared" si="69"/>
        <v>7.083333333333286E-2</v>
      </c>
      <c r="S597" s="262">
        <f t="shared" si="70"/>
        <v>0</v>
      </c>
      <c r="T597" s="262">
        <f t="shared" si="71"/>
        <v>0</v>
      </c>
      <c r="U597" s="262">
        <f t="shared" si="72"/>
        <v>0</v>
      </c>
      <c r="V597" s="262">
        <f t="shared" si="73"/>
        <v>0</v>
      </c>
      <c r="X597" s="215">
        <f t="shared" si="74"/>
        <v>95.212543994160029</v>
      </c>
      <c r="Y597" s="215">
        <f t="shared" si="74"/>
        <v>95.212543994160029</v>
      </c>
      <c r="Z597" s="215">
        <f t="shared" si="74"/>
        <v>70.971694852443221</v>
      </c>
      <c r="AA597" s="47"/>
      <c r="AB597" s="363">
        <f t="shared" si="75"/>
        <v>161.25634355949703</v>
      </c>
      <c r="AC597" s="363">
        <f t="shared" si="76"/>
        <v>0</v>
      </c>
    </row>
    <row r="598" spans="1:29" x14ac:dyDescent="0.2">
      <c r="A598" s="261">
        <v>2039</v>
      </c>
      <c r="B598" s="261">
        <v>6</v>
      </c>
      <c r="C598" s="262">
        <v>271.66325293295364</v>
      </c>
      <c r="D598" s="262">
        <v>0</v>
      </c>
      <c r="E598" s="262">
        <v>71.593093614998466</v>
      </c>
      <c r="F598" s="262">
        <v>17.284213968784648</v>
      </c>
      <c r="G598" s="262">
        <v>271.598974885757</v>
      </c>
      <c r="H598" s="262">
        <v>0</v>
      </c>
      <c r="I598" s="262">
        <v>0</v>
      </c>
      <c r="J598" s="262">
        <v>0</v>
      </c>
      <c r="K598" s="262">
        <v>0</v>
      </c>
      <c r="L598" s="262">
        <v>0</v>
      </c>
      <c r="M598" s="262">
        <v>0</v>
      </c>
      <c r="N598" s="262">
        <v>0</v>
      </c>
      <c r="O598" s="263">
        <f t="shared" si="66"/>
        <v>271.66325293295364</v>
      </c>
      <c r="P598" s="262">
        <f t="shared" si="67"/>
        <v>0</v>
      </c>
      <c r="Q598" s="262">
        <f t="shared" si="68"/>
        <v>271.598974885757</v>
      </c>
      <c r="R598" s="262">
        <f t="shared" si="69"/>
        <v>0</v>
      </c>
      <c r="S598" s="262">
        <f t="shared" si="70"/>
        <v>0</v>
      </c>
      <c r="T598" s="262">
        <f t="shared" si="71"/>
        <v>0</v>
      </c>
      <c r="U598" s="262">
        <f t="shared" si="72"/>
        <v>0</v>
      </c>
      <c r="V598" s="262">
        <f t="shared" si="73"/>
        <v>0</v>
      </c>
      <c r="X598" s="215">
        <f t="shared" si="74"/>
        <v>102.9517758613249</v>
      </c>
      <c r="Y598" s="215">
        <f t="shared" si="74"/>
        <v>102.9517758613249</v>
      </c>
      <c r="Z598" s="215">
        <f t="shared" si="74"/>
        <v>76.321977766801496</v>
      </c>
      <c r="AA598" s="47"/>
      <c r="AB598" s="363">
        <f t="shared" si="75"/>
        <v>240.07100567962016</v>
      </c>
      <c r="AC598" s="363">
        <f t="shared" si="76"/>
        <v>0</v>
      </c>
    </row>
    <row r="599" spans="1:29" x14ac:dyDescent="0.2">
      <c r="A599" s="261">
        <v>2039</v>
      </c>
      <c r="B599" s="261">
        <v>7</v>
      </c>
      <c r="C599" s="262">
        <v>322.31916585708109</v>
      </c>
      <c r="D599" s="262">
        <v>0</v>
      </c>
      <c r="E599" s="262">
        <v>97.090273425793072</v>
      </c>
      <c r="F599" s="262">
        <v>25.866358342079604</v>
      </c>
      <c r="G599" s="262">
        <v>322.61495102185171</v>
      </c>
      <c r="H599" s="262">
        <v>0</v>
      </c>
      <c r="I599" s="262">
        <v>0</v>
      </c>
      <c r="J599" s="262">
        <v>0</v>
      </c>
      <c r="K599" s="262">
        <v>0</v>
      </c>
      <c r="L599" s="262">
        <v>0</v>
      </c>
      <c r="M599" s="262">
        <v>0</v>
      </c>
      <c r="N599" s="262">
        <v>0</v>
      </c>
      <c r="O599" s="263">
        <f t="shared" si="66"/>
        <v>322.31916585708109</v>
      </c>
      <c r="P599" s="262">
        <f t="shared" si="67"/>
        <v>0</v>
      </c>
      <c r="Q599" s="262">
        <f t="shared" si="68"/>
        <v>322.61495102185171</v>
      </c>
      <c r="R599" s="262">
        <f t="shared" si="69"/>
        <v>0</v>
      </c>
      <c r="S599" s="262">
        <f t="shared" si="70"/>
        <v>0</v>
      </c>
      <c r="T599" s="262">
        <f t="shared" si="71"/>
        <v>0</v>
      </c>
      <c r="U599" s="262">
        <f t="shared" si="72"/>
        <v>0</v>
      </c>
      <c r="V599" s="262">
        <f t="shared" si="73"/>
        <v>0</v>
      </c>
      <c r="X599" s="215">
        <f t="shared" si="74"/>
        <v>106.36322690072799</v>
      </c>
      <c r="Y599" s="215">
        <f t="shared" si="74"/>
        <v>106.36322690072799</v>
      </c>
      <c r="Z599" s="215">
        <f t="shared" si="74"/>
        <v>76.094131212020258</v>
      </c>
      <c r="AA599" s="47"/>
      <c r="AB599" s="363">
        <f t="shared" si="75"/>
        <v>296.99120939501734</v>
      </c>
      <c r="AC599" s="363">
        <f t="shared" si="76"/>
        <v>0</v>
      </c>
    </row>
    <row r="600" spans="1:29" x14ac:dyDescent="0.2">
      <c r="A600" s="261">
        <v>2039</v>
      </c>
      <c r="B600" s="261">
        <v>8</v>
      </c>
      <c r="C600" s="262">
        <v>326.45437890907908</v>
      </c>
      <c r="D600" s="262">
        <v>0</v>
      </c>
      <c r="E600" s="262">
        <v>97.36319918730473</v>
      </c>
      <c r="F600" s="262">
        <v>25.703299868006503</v>
      </c>
      <c r="G600" s="262">
        <v>326.45362899219759</v>
      </c>
      <c r="H600" s="262">
        <v>0</v>
      </c>
      <c r="I600" s="262">
        <v>0</v>
      </c>
      <c r="J600" s="262">
        <v>0</v>
      </c>
      <c r="K600" s="262">
        <v>0</v>
      </c>
      <c r="L600" s="262">
        <v>0</v>
      </c>
      <c r="M600" s="262">
        <v>0</v>
      </c>
      <c r="N600" s="262">
        <v>0</v>
      </c>
      <c r="O600" s="263">
        <f t="shared" si="66"/>
        <v>326.45437890907908</v>
      </c>
      <c r="P600" s="262">
        <f t="shared" si="67"/>
        <v>0</v>
      </c>
      <c r="Q600" s="262">
        <f t="shared" si="68"/>
        <v>326.45362899219759</v>
      </c>
      <c r="R600" s="262">
        <f t="shared" si="69"/>
        <v>0</v>
      </c>
      <c r="S600" s="262">
        <f t="shared" si="70"/>
        <v>0</v>
      </c>
      <c r="T600" s="262">
        <f t="shared" si="71"/>
        <v>0</v>
      </c>
      <c r="U600" s="262">
        <f t="shared" si="72"/>
        <v>0</v>
      </c>
      <c r="V600" s="262">
        <f t="shared" si="73"/>
        <v>0</v>
      </c>
      <c r="X600" s="215">
        <f t="shared" si="74"/>
        <v>107.07067600126477</v>
      </c>
      <c r="Y600" s="215">
        <f t="shared" si="74"/>
        <v>107.07067600126477</v>
      </c>
      <c r="Z600" s="215">
        <f t="shared" si="74"/>
        <v>76.566420069783874</v>
      </c>
      <c r="AA600" s="47"/>
      <c r="AB600" s="363">
        <f t="shared" si="75"/>
        <v>324.38677238308009</v>
      </c>
      <c r="AC600" s="363">
        <f t="shared" si="76"/>
        <v>0</v>
      </c>
    </row>
    <row r="601" spans="1:29" x14ac:dyDescent="0.2">
      <c r="A601" s="261">
        <v>2039</v>
      </c>
      <c r="B601" s="261">
        <v>9</v>
      </c>
      <c r="C601" s="262">
        <v>277.87653293728147</v>
      </c>
      <c r="D601" s="262">
        <v>0</v>
      </c>
      <c r="E601" s="262">
        <v>68.911489243333818</v>
      </c>
      <c r="F601" s="262">
        <v>13.426902220955579</v>
      </c>
      <c r="G601" s="262">
        <v>277.82109322293587</v>
      </c>
      <c r="H601" s="262">
        <v>0</v>
      </c>
      <c r="I601" s="262">
        <v>0</v>
      </c>
      <c r="J601" s="262">
        <v>0</v>
      </c>
      <c r="K601" s="262">
        <v>0</v>
      </c>
      <c r="L601" s="262">
        <v>0</v>
      </c>
      <c r="M601" s="262">
        <v>0</v>
      </c>
      <c r="N601" s="262">
        <v>0</v>
      </c>
      <c r="O601" s="263">
        <f t="shared" si="66"/>
        <v>277.87653293728147</v>
      </c>
      <c r="P601" s="262">
        <f t="shared" si="67"/>
        <v>0</v>
      </c>
      <c r="Q601" s="262">
        <f t="shared" si="68"/>
        <v>277.82109322293587</v>
      </c>
      <c r="R601" s="262">
        <f t="shared" si="69"/>
        <v>0</v>
      </c>
      <c r="S601" s="262">
        <f t="shared" si="70"/>
        <v>0</v>
      </c>
      <c r="T601" s="262">
        <f t="shared" si="71"/>
        <v>0</v>
      </c>
      <c r="U601" s="262">
        <f t="shared" si="72"/>
        <v>0</v>
      </c>
      <c r="V601" s="262">
        <f t="shared" si="73"/>
        <v>0</v>
      </c>
      <c r="X601" s="215">
        <f t="shared" si="74"/>
        <v>102.58028159585459</v>
      </c>
      <c r="Y601" s="215">
        <f t="shared" si="74"/>
        <v>102.58028159585459</v>
      </c>
      <c r="Z601" s="215">
        <f t="shared" si="74"/>
        <v>78.058643789589482</v>
      </c>
      <c r="AA601" s="47"/>
      <c r="AB601" s="363">
        <f t="shared" si="75"/>
        <v>302.16545592318028</v>
      </c>
      <c r="AC601" s="363">
        <f t="shared" si="76"/>
        <v>0</v>
      </c>
    </row>
    <row r="602" spans="1:29" x14ac:dyDescent="0.2">
      <c r="A602" s="261">
        <v>2039</v>
      </c>
      <c r="B602" s="261">
        <v>10</v>
      </c>
      <c r="C602" s="262">
        <v>198.89039579254836</v>
      </c>
      <c r="D602" s="262">
        <v>3.8110897796785466</v>
      </c>
      <c r="E602" s="262">
        <v>35.248436141347526</v>
      </c>
      <c r="F602" s="262">
        <v>3.5403752445620653</v>
      </c>
      <c r="G602" s="262">
        <v>191.35200507469264</v>
      </c>
      <c r="H602" s="262">
        <v>1.5356602334740597</v>
      </c>
      <c r="I602" s="262">
        <v>0</v>
      </c>
      <c r="J602" s="262">
        <v>0</v>
      </c>
      <c r="K602" s="262">
        <v>0</v>
      </c>
      <c r="L602" s="262">
        <v>0</v>
      </c>
      <c r="M602" s="262">
        <v>0</v>
      </c>
      <c r="N602" s="262">
        <v>0</v>
      </c>
      <c r="O602" s="263">
        <f t="shared" si="66"/>
        <v>198.89039579254836</v>
      </c>
      <c r="P602" s="262">
        <f t="shared" si="67"/>
        <v>3.8110897796785466</v>
      </c>
      <c r="Q602" s="262">
        <f t="shared" si="68"/>
        <v>191.35200507469264</v>
      </c>
      <c r="R602" s="262">
        <f t="shared" si="69"/>
        <v>1.5356602334740597</v>
      </c>
      <c r="S602" s="262">
        <f t="shared" si="70"/>
        <v>0</v>
      </c>
      <c r="T602" s="262">
        <f t="shared" si="71"/>
        <v>0</v>
      </c>
      <c r="U602" s="262">
        <f t="shared" si="72"/>
        <v>0</v>
      </c>
      <c r="V602" s="262">
        <f t="shared" si="73"/>
        <v>0</v>
      </c>
      <c r="X602" s="215">
        <f t="shared" si="74"/>
        <v>93.243166213875639</v>
      </c>
      <c r="Y602" s="215">
        <f t="shared" si="74"/>
        <v>0</v>
      </c>
      <c r="Z602" s="215">
        <f t="shared" si="74"/>
        <v>74.186398401563594</v>
      </c>
      <c r="AA602" s="47"/>
      <c r="AB602" s="363">
        <f t="shared" si="75"/>
        <v>238.38346436491491</v>
      </c>
      <c r="AC602" s="363">
        <f t="shared" si="76"/>
        <v>0</v>
      </c>
    </row>
    <row r="603" spans="1:29" x14ac:dyDescent="0.2">
      <c r="A603" s="261">
        <v>2039</v>
      </c>
      <c r="B603" s="261">
        <v>11</v>
      </c>
      <c r="C603" s="262">
        <v>78.117279066674627</v>
      </c>
      <c r="D603" s="262">
        <v>26.436963465927999</v>
      </c>
      <c r="E603" s="262">
        <v>4.6653896648713644</v>
      </c>
      <c r="F603" s="262">
        <v>5.9321390913392266E-2</v>
      </c>
      <c r="G603" s="262">
        <v>56.079454442607151</v>
      </c>
      <c r="H603" s="262">
        <v>13.072887141096567</v>
      </c>
      <c r="I603" s="262">
        <v>0</v>
      </c>
      <c r="J603" s="262">
        <v>0</v>
      </c>
      <c r="K603" s="262">
        <v>0</v>
      </c>
      <c r="L603" s="262">
        <v>0</v>
      </c>
      <c r="M603" s="262">
        <v>0</v>
      </c>
      <c r="N603" s="262">
        <v>0</v>
      </c>
      <c r="O603" s="263">
        <f t="shared" si="66"/>
        <v>78.117279066674627</v>
      </c>
      <c r="P603" s="262">
        <f t="shared" si="67"/>
        <v>26.436963465927999</v>
      </c>
      <c r="Q603" s="262">
        <f t="shared" si="68"/>
        <v>56.079454442607151</v>
      </c>
      <c r="R603" s="262">
        <f t="shared" si="69"/>
        <v>13.072887141096567</v>
      </c>
      <c r="S603" s="262">
        <f t="shared" si="70"/>
        <v>0</v>
      </c>
      <c r="T603" s="262">
        <f t="shared" si="71"/>
        <v>0</v>
      </c>
      <c r="U603" s="262">
        <f t="shared" si="72"/>
        <v>0</v>
      </c>
      <c r="V603" s="262">
        <f t="shared" si="73"/>
        <v>0</v>
      </c>
      <c r="X603" s="215">
        <f t="shared" si="74"/>
        <v>82.99801773548171</v>
      </c>
      <c r="Y603" s="215">
        <f t="shared" si="74"/>
        <v>0</v>
      </c>
      <c r="Z603" s="215">
        <f t="shared" si="74"/>
        <v>73.191876206132974</v>
      </c>
      <c r="AA603" s="47"/>
      <c r="AB603" s="363">
        <f t="shared" si="75"/>
        <v>138.50383742961151</v>
      </c>
      <c r="AC603" s="363">
        <f t="shared" si="76"/>
        <v>0</v>
      </c>
    </row>
    <row r="604" spans="1:29" x14ac:dyDescent="0.2">
      <c r="A604" s="261">
        <v>2039</v>
      </c>
      <c r="B604" s="261">
        <v>12</v>
      </c>
      <c r="C604" s="262">
        <v>42.633806123140985</v>
      </c>
      <c r="D604" s="262">
        <v>81.614210043345437</v>
      </c>
      <c r="E604" s="262">
        <v>1.0431164092190786</v>
      </c>
      <c r="F604" s="262">
        <v>5.7264258648294473E-4</v>
      </c>
      <c r="G604" s="262">
        <v>24.890042540816147</v>
      </c>
      <c r="H604" s="262">
        <v>64.984895742185898</v>
      </c>
      <c r="I604" s="262">
        <v>0.17544300865084281</v>
      </c>
      <c r="J604" s="262">
        <v>64.984895742185898</v>
      </c>
      <c r="K604" s="262">
        <v>0</v>
      </c>
      <c r="L604" s="262">
        <v>0</v>
      </c>
      <c r="M604" s="262">
        <v>0</v>
      </c>
      <c r="N604" s="262">
        <v>64.984895742185898</v>
      </c>
      <c r="O604" s="263">
        <f t="shared" si="66"/>
        <v>42.633806123140985</v>
      </c>
      <c r="P604" s="262">
        <f t="shared" si="67"/>
        <v>81.614210043345437</v>
      </c>
      <c r="Q604" s="262">
        <f t="shared" si="68"/>
        <v>24.890042540816147</v>
      </c>
      <c r="R604" s="262">
        <f t="shared" si="69"/>
        <v>64.984895742185898</v>
      </c>
      <c r="S604" s="262">
        <f t="shared" si="70"/>
        <v>0.17544300865084281</v>
      </c>
      <c r="T604" s="262">
        <f t="shared" si="71"/>
        <v>64.984895742185898</v>
      </c>
      <c r="U604" s="262">
        <f t="shared" si="72"/>
        <v>0</v>
      </c>
      <c r="V604" s="262">
        <f t="shared" si="73"/>
        <v>0</v>
      </c>
      <c r="X604" s="215">
        <f t="shared" si="74"/>
        <v>79.416340456271286</v>
      </c>
      <c r="Y604" s="215">
        <f t="shared" si="74"/>
        <v>0</v>
      </c>
      <c r="Z604" s="215">
        <f t="shared" si="74"/>
        <v>75.547769292987212</v>
      </c>
      <c r="AA604" s="47"/>
      <c r="AB604" s="363">
        <f t="shared" si="75"/>
        <v>60.375542594907806</v>
      </c>
      <c r="AC604" s="363">
        <f t="shared" si="76"/>
        <v>32.492447871092949</v>
      </c>
    </row>
    <row r="605" spans="1:29" x14ac:dyDescent="0.2">
      <c r="A605" s="261">
        <v>2040</v>
      </c>
      <c r="B605" s="261">
        <v>1</v>
      </c>
      <c r="C605" s="262">
        <v>26.112829868525239</v>
      </c>
      <c r="D605" s="262">
        <v>127.15014736663784</v>
      </c>
      <c r="E605" s="262">
        <v>0.22575876283253166</v>
      </c>
      <c r="F605" s="262">
        <v>0</v>
      </c>
      <c r="G605" s="262">
        <v>8.0669450065628467</v>
      </c>
      <c r="H605" s="262">
        <v>107.22973635615668</v>
      </c>
      <c r="I605" s="262">
        <v>0.47586523824689808</v>
      </c>
      <c r="J605" s="262">
        <v>107.22973635615668</v>
      </c>
      <c r="K605" s="262">
        <v>0</v>
      </c>
      <c r="L605" s="262">
        <v>0</v>
      </c>
      <c r="M605" s="262">
        <v>107.22973635615668</v>
      </c>
      <c r="N605" s="262">
        <v>0</v>
      </c>
      <c r="O605" s="263">
        <f t="shared" si="66"/>
        <v>26.112829868525239</v>
      </c>
      <c r="P605" s="262">
        <f t="shared" si="67"/>
        <v>127.15014736663784</v>
      </c>
      <c r="Q605" s="262">
        <f t="shared" si="68"/>
        <v>8.0669450065628467</v>
      </c>
      <c r="R605" s="262">
        <f t="shared" si="69"/>
        <v>107.22973635615668</v>
      </c>
      <c r="S605" s="262">
        <f t="shared" si="70"/>
        <v>0.47586523824689808</v>
      </c>
      <c r="T605" s="262">
        <f t="shared" si="71"/>
        <v>107.22973635615668</v>
      </c>
      <c r="U605" s="262">
        <f t="shared" si="72"/>
        <v>0</v>
      </c>
      <c r="V605" s="262">
        <f t="shared" si="73"/>
        <v>0</v>
      </c>
      <c r="X605" s="215">
        <f t="shared" si="74"/>
        <v>78.238827384001453</v>
      </c>
      <c r="Y605" s="215">
        <f t="shared" si="74"/>
        <v>0</v>
      </c>
      <c r="Z605" s="215">
        <f t="shared" si="74"/>
        <v>72.435525234027452</v>
      </c>
      <c r="AA605" s="47"/>
      <c r="AB605" s="363">
        <f t="shared" si="75"/>
        <v>34.373317995833112</v>
      </c>
      <c r="AC605" s="363">
        <f t="shared" si="76"/>
        <v>86.107316049171288</v>
      </c>
    </row>
    <row r="606" spans="1:29" x14ac:dyDescent="0.2">
      <c r="A606" s="261">
        <v>2040</v>
      </c>
      <c r="B606" s="261">
        <v>2</v>
      </c>
      <c r="C606" s="262">
        <v>35.042184420393127</v>
      </c>
      <c r="D606" s="262">
        <v>78.467690138551589</v>
      </c>
      <c r="E606" s="262">
        <v>1.3362773718162912</v>
      </c>
      <c r="F606" s="262">
        <v>8.9159951076670885E-4</v>
      </c>
      <c r="G606" s="262">
        <v>13.877029232198439</v>
      </c>
      <c r="H606" s="262">
        <v>58.93328680476386</v>
      </c>
      <c r="I606" s="262">
        <v>0</v>
      </c>
      <c r="J606" s="262">
        <v>58.93328680476386</v>
      </c>
      <c r="K606" s="262">
        <v>0</v>
      </c>
      <c r="L606" s="262">
        <v>58.93328680476386</v>
      </c>
      <c r="M606" s="262">
        <v>0</v>
      </c>
      <c r="N606" s="262">
        <v>0</v>
      </c>
      <c r="O606" s="263">
        <f t="shared" si="66"/>
        <v>35.042184420393127</v>
      </c>
      <c r="P606" s="262">
        <f t="shared" si="67"/>
        <v>78.467690138551589</v>
      </c>
      <c r="Q606" s="262">
        <f t="shared" si="68"/>
        <v>13.877029232198439</v>
      </c>
      <c r="R606" s="262">
        <f t="shared" si="69"/>
        <v>58.93328680476386</v>
      </c>
      <c r="S606" s="262">
        <f t="shared" si="70"/>
        <v>0</v>
      </c>
      <c r="T606" s="262">
        <f t="shared" si="71"/>
        <v>58.93328680476386</v>
      </c>
      <c r="U606" s="262">
        <f t="shared" si="72"/>
        <v>0</v>
      </c>
      <c r="V606" s="262">
        <f t="shared" si="73"/>
        <v>58.93328680476386</v>
      </c>
      <c r="X606" s="215">
        <f t="shared" si="74"/>
        <v>79.7255217963815</v>
      </c>
      <c r="Y606" s="215">
        <f t="shared" si="74"/>
        <v>0</v>
      </c>
      <c r="Z606" s="215">
        <f t="shared" si="74"/>
        <v>72.646032416735594</v>
      </c>
      <c r="AA606" s="47"/>
      <c r="AB606" s="363">
        <f t="shared" si="75"/>
        <v>30.577507144459183</v>
      </c>
      <c r="AC606" s="363">
        <f t="shared" si="76"/>
        <v>83.081511580460273</v>
      </c>
    </row>
    <row r="607" spans="1:29" x14ac:dyDescent="0.2">
      <c r="A607" s="261">
        <v>2040</v>
      </c>
      <c r="B607" s="261">
        <v>3</v>
      </c>
      <c r="C607" s="262">
        <v>64.582270600115152</v>
      </c>
      <c r="D607" s="262">
        <v>46.311218909337121</v>
      </c>
      <c r="E607" s="262">
        <v>4.9900308525942307</v>
      </c>
      <c r="F607" s="262">
        <v>0.1295244328021905</v>
      </c>
      <c r="G607" s="262">
        <v>37.449443375165124</v>
      </c>
      <c r="H607" s="262">
        <v>29.231033597261238</v>
      </c>
      <c r="I607" s="262">
        <v>0</v>
      </c>
      <c r="J607" s="262">
        <v>29.231033597261238</v>
      </c>
      <c r="K607" s="262">
        <v>29.231033597261238</v>
      </c>
      <c r="L607" s="262">
        <v>0</v>
      </c>
      <c r="M607" s="262">
        <v>0</v>
      </c>
      <c r="N607" s="262">
        <v>0</v>
      </c>
      <c r="O607" s="263">
        <f t="shared" ref="O607:O616" si="77">C607</f>
        <v>64.582270600115152</v>
      </c>
      <c r="P607" s="262">
        <f t="shared" ref="P607:P616" si="78">D607</f>
        <v>46.311218909337121</v>
      </c>
      <c r="Q607" s="262">
        <f t="shared" ref="Q607:Q616" si="79">G607</f>
        <v>37.449443375165124</v>
      </c>
      <c r="R607" s="262">
        <f t="shared" ref="R607:R616" si="80">H607</f>
        <v>29.231033597261238</v>
      </c>
      <c r="S607" s="262">
        <f t="shared" ref="S607:S616" si="81">I607</f>
        <v>0</v>
      </c>
      <c r="T607" s="262">
        <f t="shared" ref="T607:T616" si="82">J607</f>
        <v>29.231033597261238</v>
      </c>
      <c r="U607" s="262">
        <f t="shared" si="72"/>
        <v>29.231033597261238</v>
      </c>
      <c r="V607" s="262">
        <f t="shared" si="73"/>
        <v>0</v>
      </c>
      <c r="X607" s="215">
        <f t="shared" si="74"/>
        <v>82.251795732041217</v>
      </c>
      <c r="Y607" s="215">
        <f t="shared" si="74"/>
        <v>0</v>
      </c>
      <c r="Z607" s="215">
        <f t="shared" si="74"/>
        <v>69.66506285873227</v>
      </c>
      <c r="AA607" s="47"/>
      <c r="AB607" s="363">
        <f t="shared" si="75"/>
        <v>49.812227510254139</v>
      </c>
      <c r="AC607" s="363">
        <f t="shared" si="76"/>
        <v>44.082160201012549</v>
      </c>
    </row>
    <row r="608" spans="1:29" x14ac:dyDescent="0.2">
      <c r="A608" s="261">
        <v>2040</v>
      </c>
      <c r="B608" s="261">
        <v>4</v>
      </c>
      <c r="C608" s="262">
        <v>114.03392869270741</v>
      </c>
      <c r="D608" s="262">
        <v>10.944087118763242</v>
      </c>
      <c r="E608" s="262">
        <v>15.538844811975641</v>
      </c>
      <c r="F608" s="262">
        <v>1.0946150881283558</v>
      </c>
      <c r="G608" s="262">
        <v>91.243885812568394</v>
      </c>
      <c r="H608" s="262">
        <v>2.6817842712955349</v>
      </c>
      <c r="I608" s="262">
        <v>0</v>
      </c>
      <c r="J608" s="262">
        <v>0</v>
      </c>
      <c r="K608" s="262">
        <v>0</v>
      </c>
      <c r="L608" s="262">
        <v>0</v>
      </c>
      <c r="M608" s="262">
        <v>0</v>
      </c>
      <c r="N608" s="262">
        <v>0</v>
      </c>
      <c r="O608" s="263">
        <f t="shared" si="77"/>
        <v>114.03392869270741</v>
      </c>
      <c r="P608" s="262">
        <f t="shared" si="78"/>
        <v>10.944087118763242</v>
      </c>
      <c r="Q608" s="262">
        <f t="shared" si="79"/>
        <v>91.243885812568394</v>
      </c>
      <c r="R608" s="262">
        <f t="shared" si="80"/>
        <v>2.6817842712955349</v>
      </c>
      <c r="S608" s="262">
        <f t="shared" si="81"/>
        <v>0</v>
      </c>
      <c r="T608" s="262">
        <f t="shared" si="82"/>
        <v>0</v>
      </c>
      <c r="U608" s="262">
        <f t="shared" ref="U608:U616" si="83">K608</f>
        <v>0</v>
      </c>
      <c r="V608" s="262">
        <f t="shared" ref="V608:V616" si="84">L608</f>
        <v>0</v>
      </c>
      <c r="X608" s="215">
        <f t="shared" si="74"/>
        <v>86.73198145924529</v>
      </c>
      <c r="Y608" s="215">
        <f t="shared" si="74"/>
        <v>0</v>
      </c>
      <c r="Z608" s="215">
        <f t="shared" si="74"/>
        <v>68.249816777492441</v>
      </c>
      <c r="AA608" s="47"/>
      <c r="AB608" s="363">
        <f t="shared" si="75"/>
        <v>89.308099646411279</v>
      </c>
      <c r="AC608" s="363">
        <f t="shared" si="76"/>
        <v>14.615516798630619</v>
      </c>
    </row>
    <row r="609" spans="1:29" x14ac:dyDescent="0.2">
      <c r="A609" s="261">
        <v>2040</v>
      </c>
      <c r="B609" s="261">
        <v>5</v>
      </c>
      <c r="C609" s="262">
        <v>208.47875842628665</v>
      </c>
      <c r="D609" s="262">
        <v>1.2472710741059452</v>
      </c>
      <c r="E609" s="262">
        <v>46.489129539066155</v>
      </c>
      <c r="F609" s="262">
        <v>7.7724201956270402</v>
      </c>
      <c r="G609" s="262">
        <v>200.47279906929364</v>
      </c>
      <c r="H609" s="262">
        <v>7.083333333333286E-2</v>
      </c>
      <c r="I609" s="262">
        <v>0</v>
      </c>
      <c r="J609" s="262">
        <v>0</v>
      </c>
      <c r="K609" s="262">
        <v>0</v>
      </c>
      <c r="L609" s="262">
        <v>0</v>
      </c>
      <c r="M609" s="262">
        <v>0</v>
      </c>
      <c r="N609" s="262">
        <v>0</v>
      </c>
      <c r="O609" s="263">
        <f t="shared" si="77"/>
        <v>208.47875842628665</v>
      </c>
      <c r="P609" s="262">
        <f t="shared" si="78"/>
        <v>1.2472710741059452</v>
      </c>
      <c r="Q609" s="262">
        <f t="shared" si="79"/>
        <v>200.47279906929364</v>
      </c>
      <c r="R609" s="262">
        <f t="shared" si="80"/>
        <v>7.083333333333286E-2</v>
      </c>
      <c r="S609" s="262">
        <f t="shared" si="81"/>
        <v>0</v>
      </c>
      <c r="T609" s="262">
        <f t="shared" si="82"/>
        <v>0</v>
      </c>
      <c r="U609" s="262">
        <f t="shared" si="83"/>
        <v>0</v>
      </c>
      <c r="V609" s="262">
        <f t="shared" si="84"/>
        <v>0</v>
      </c>
      <c r="X609" s="215">
        <f t="shared" si="74"/>
        <v>95.212543994160029</v>
      </c>
      <c r="Y609" s="215">
        <f t="shared" si="74"/>
        <v>95.212543994160029</v>
      </c>
      <c r="Z609" s="215">
        <f t="shared" si="74"/>
        <v>70.971694852443221</v>
      </c>
      <c r="AA609" s="47"/>
      <c r="AB609" s="363">
        <f t="shared" si="75"/>
        <v>161.25634355949703</v>
      </c>
      <c r="AC609" s="363">
        <f t="shared" si="76"/>
        <v>0</v>
      </c>
    </row>
    <row r="610" spans="1:29" x14ac:dyDescent="0.2">
      <c r="A610" s="261">
        <v>2040</v>
      </c>
      <c r="B610" s="261">
        <v>6</v>
      </c>
      <c r="C610" s="262">
        <v>271.66325293295364</v>
      </c>
      <c r="D610" s="262">
        <v>0</v>
      </c>
      <c r="E610" s="262">
        <v>71.593093614998466</v>
      </c>
      <c r="F610" s="262">
        <v>17.284213968784648</v>
      </c>
      <c r="G610" s="262">
        <v>271.598974885757</v>
      </c>
      <c r="H610" s="262">
        <v>0</v>
      </c>
      <c r="I610" s="262">
        <v>0</v>
      </c>
      <c r="J610" s="262">
        <v>0</v>
      </c>
      <c r="K610" s="262">
        <v>0</v>
      </c>
      <c r="L610" s="262">
        <v>0</v>
      </c>
      <c r="M610" s="262">
        <v>0</v>
      </c>
      <c r="N610" s="262">
        <v>0</v>
      </c>
      <c r="O610" s="263">
        <f t="shared" si="77"/>
        <v>271.66325293295364</v>
      </c>
      <c r="P610" s="262">
        <f t="shared" si="78"/>
        <v>0</v>
      </c>
      <c r="Q610" s="262">
        <f t="shared" si="79"/>
        <v>271.598974885757</v>
      </c>
      <c r="R610" s="262">
        <f t="shared" si="80"/>
        <v>0</v>
      </c>
      <c r="S610" s="262">
        <f t="shared" si="81"/>
        <v>0</v>
      </c>
      <c r="T610" s="262">
        <f t="shared" si="82"/>
        <v>0</v>
      </c>
      <c r="U610" s="262">
        <f t="shared" si="83"/>
        <v>0</v>
      </c>
      <c r="V610" s="262">
        <f t="shared" si="84"/>
        <v>0</v>
      </c>
      <c r="X610" s="215">
        <f t="shared" si="74"/>
        <v>102.9517758613249</v>
      </c>
      <c r="Y610" s="215">
        <f t="shared" si="74"/>
        <v>102.9517758613249</v>
      </c>
      <c r="Z610" s="215">
        <f t="shared" si="74"/>
        <v>76.321977766801496</v>
      </c>
      <c r="AA610" s="47"/>
      <c r="AB610" s="363">
        <f t="shared" si="75"/>
        <v>240.07100567962016</v>
      </c>
      <c r="AC610" s="363">
        <f t="shared" si="76"/>
        <v>0</v>
      </c>
    </row>
    <row r="611" spans="1:29" x14ac:dyDescent="0.2">
      <c r="A611" s="261">
        <v>2040</v>
      </c>
      <c r="B611" s="261">
        <v>7</v>
      </c>
      <c r="C611" s="262">
        <v>322.31916585708109</v>
      </c>
      <c r="D611" s="262">
        <v>0</v>
      </c>
      <c r="E611" s="262">
        <v>97.090273425793072</v>
      </c>
      <c r="F611" s="262">
        <v>25.866358342079604</v>
      </c>
      <c r="G611" s="262">
        <v>322.61495102185171</v>
      </c>
      <c r="H611" s="262">
        <v>0</v>
      </c>
      <c r="I611" s="262">
        <v>0</v>
      </c>
      <c r="J611" s="262">
        <v>0</v>
      </c>
      <c r="K611" s="262">
        <v>0</v>
      </c>
      <c r="L611" s="262">
        <v>0</v>
      </c>
      <c r="M611" s="262">
        <v>0</v>
      </c>
      <c r="N611" s="262">
        <v>0</v>
      </c>
      <c r="O611" s="263">
        <f t="shared" si="77"/>
        <v>322.31916585708109</v>
      </c>
      <c r="P611" s="262">
        <f t="shared" si="78"/>
        <v>0</v>
      </c>
      <c r="Q611" s="262">
        <f t="shared" si="79"/>
        <v>322.61495102185171</v>
      </c>
      <c r="R611" s="262">
        <f t="shared" si="80"/>
        <v>0</v>
      </c>
      <c r="S611" s="262">
        <f t="shared" si="81"/>
        <v>0</v>
      </c>
      <c r="T611" s="262">
        <f t="shared" si="82"/>
        <v>0</v>
      </c>
      <c r="U611" s="262">
        <f t="shared" si="83"/>
        <v>0</v>
      </c>
      <c r="V611" s="262">
        <f t="shared" si="84"/>
        <v>0</v>
      </c>
      <c r="X611" s="215">
        <f t="shared" si="74"/>
        <v>106.36322690072799</v>
      </c>
      <c r="Y611" s="215">
        <f t="shared" si="74"/>
        <v>106.36322690072799</v>
      </c>
      <c r="Z611" s="215">
        <f t="shared" si="74"/>
        <v>76.094131212020258</v>
      </c>
      <c r="AA611" s="47"/>
      <c r="AB611" s="363">
        <f t="shared" si="75"/>
        <v>296.99120939501734</v>
      </c>
      <c r="AC611" s="363">
        <f t="shared" si="76"/>
        <v>0</v>
      </c>
    </row>
    <row r="612" spans="1:29" x14ac:dyDescent="0.2">
      <c r="A612" s="261">
        <v>2040</v>
      </c>
      <c r="B612" s="261">
        <v>8</v>
      </c>
      <c r="C612" s="262">
        <v>326.45437890907908</v>
      </c>
      <c r="D612" s="262">
        <v>0</v>
      </c>
      <c r="E612" s="262">
        <v>97.36319918730473</v>
      </c>
      <c r="F612" s="262">
        <v>25.703299868006503</v>
      </c>
      <c r="G612" s="262">
        <v>326.45362899219759</v>
      </c>
      <c r="H612" s="262">
        <v>0</v>
      </c>
      <c r="I612" s="262">
        <v>0</v>
      </c>
      <c r="J612" s="262">
        <v>0</v>
      </c>
      <c r="K612" s="262">
        <v>0</v>
      </c>
      <c r="L612" s="262">
        <v>0</v>
      </c>
      <c r="M612" s="262">
        <v>0</v>
      </c>
      <c r="N612" s="262">
        <v>0</v>
      </c>
      <c r="O612" s="263">
        <f t="shared" si="77"/>
        <v>326.45437890907908</v>
      </c>
      <c r="P612" s="262">
        <f t="shared" si="78"/>
        <v>0</v>
      </c>
      <c r="Q612" s="262">
        <f t="shared" si="79"/>
        <v>326.45362899219759</v>
      </c>
      <c r="R612" s="262">
        <f t="shared" si="80"/>
        <v>0</v>
      </c>
      <c r="S612" s="262">
        <f t="shared" si="81"/>
        <v>0</v>
      </c>
      <c r="T612" s="262">
        <f t="shared" si="82"/>
        <v>0</v>
      </c>
      <c r="U612" s="262">
        <f t="shared" si="83"/>
        <v>0</v>
      </c>
      <c r="V612" s="262">
        <f t="shared" si="84"/>
        <v>0</v>
      </c>
      <c r="X612" s="215">
        <f t="shared" si="74"/>
        <v>107.07067600126477</v>
      </c>
      <c r="Y612" s="215">
        <f t="shared" si="74"/>
        <v>107.07067600126477</v>
      </c>
      <c r="Z612" s="215">
        <f t="shared" si="74"/>
        <v>76.566420069783874</v>
      </c>
      <c r="AA612" s="47"/>
      <c r="AB612" s="363">
        <f t="shared" si="75"/>
        <v>324.38677238308009</v>
      </c>
      <c r="AC612" s="363">
        <f t="shared" si="76"/>
        <v>0</v>
      </c>
    </row>
    <row r="613" spans="1:29" x14ac:dyDescent="0.2">
      <c r="A613" s="261">
        <v>2040</v>
      </c>
      <c r="B613" s="261">
        <v>9</v>
      </c>
      <c r="C613" s="262">
        <v>277.87653293728147</v>
      </c>
      <c r="D613" s="262">
        <v>0</v>
      </c>
      <c r="E613" s="262">
        <v>68.911489243333818</v>
      </c>
      <c r="F613" s="262">
        <v>13.426902220955579</v>
      </c>
      <c r="G613" s="262">
        <v>277.82109322293587</v>
      </c>
      <c r="H613" s="262">
        <v>0</v>
      </c>
      <c r="I613" s="262">
        <v>0</v>
      </c>
      <c r="J613" s="262">
        <v>0</v>
      </c>
      <c r="K613" s="262">
        <v>0</v>
      </c>
      <c r="L613" s="262">
        <v>0</v>
      </c>
      <c r="M613" s="262">
        <v>0</v>
      </c>
      <c r="N613" s="262">
        <v>0</v>
      </c>
      <c r="O613" s="263">
        <f t="shared" si="77"/>
        <v>277.87653293728147</v>
      </c>
      <c r="P613" s="262">
        <f t="shared" si="78"/>
        <v>0</v>
      </c>
      <c r="Q613" s="262">
        <f t="shared" si="79"/>
        <v>277.82109322293587</v>
      </c>
      <c r="R613" s="262">
        <f t="shared" si="80"/>
        <v>0</v>
      </c>
      <c r="S613" s="262">
        <f t="shared" si="81"/>
        <v>0</v>
      </c>
      <c r="T613" s="262">
        <f t="shared" si="82"/>
        <v>0</v>
      </c>
      <c r="U613" s="262">
        <f t="shared" si="83"/>
        <v>0</v>
      </c>
      <c r="V613" s="262">
        <f t="shared" si="84"/>
        <v>0</v>
      </c>
      <c r="X613" s="215">
        <f t="shared" si="74"/>
        <v>102.58028159585459</v>
      </c>
      <c r="Y613" s="215">
        <f t="shared" si="74"/>
        <v>102.58028159585459</v>
      </c>
      <c r="Z613" s="215">
        <f t="shared" si="74"/>
        <v>78.058643789589482</v>
      </c>
      <c r="AA613" s="47"/>
      <c r="AB613" s="363">
        <f t="shared" si="75"/>
        <v>302.16545592318028</v>
      </c>
      <c r="AC613" s="363">
        <f t="shared" si="76"/>
        <v>0</v>
      </c>
    </row>
    <row r="614" spans="1:29" x14ac:dyDescent="0.2">
      <c r="A614" s="261">
        <v>2040</v>
      </c>
      <c r="B614" s="261">
        <v>10</v>
      </c>
      <c r="C614" s="262">
        <v>198.89039579254836</v>
      </c>
      <c r="D614" s="262">
        <v>3.8110897796785466</v>
      </c>
      <c r="E614" s="262">
        <v>35.248436141347526</v>
      </c>
      <c r="F614" s="262">
        <v>3.5403752445620653</v>
      </c>
      <c r="G614" s="262">
        <v>191.35200507469264</v>
      </c>
      <c r="H614" s="262">
        <v>1.5356602334740597</v>
      </c>
      <c r="I614" s="262">
        <v>0</v>
      </c>
      <c r="J614" s="262">
        <v>0</v>
      </c>
      <c r="K614" s="262">
        <v>0</v>
      </c>
      <c r="L614" s="262">
        <v>0</v>
      </c>
      <c r="M614" s="262">
        <v>0</v>
      </c>
      <c r="N614" s="262">
        <v>0</v>
      </c>
      <c r="O614" s="263">
        <f t="shared" si="77"/>
        <v>198.89039579254836</v>
      </c>
      <c r="P614" s="262">
        <f t="shared" si="78"/>
        <v>3.8110897796785466</v>
      </c>
      <c r="Q614" s="262">
        <f t="shared" si="79"/>
        <v>191.35200507469264</v>
      </c>
      <c r="R614" s="262">
        <f t="shared" si="80"/>
        <v>1.5356602334740597</v>
      </c>
      <c r="S614" s="262">
        <f t="shared" si="81"/>
        <v>0</v>
      </c>
      <c r="T614" s="262">
        <f t="shared" si="82"/>
        <v>0</v>
      </c>
      <c r="U614" s="262">
        <f t="shared" si="83"/>
        <v>0</v>
      </c>
      <c r="V614" s="262">
        <f t="shared" si="84"/>
        <v>0</v>
      </c>
      <c r="X614" s="215">
        <f t="shared" si="74"/>
        <v>93.243166213875639</v>
      </c>
      <c r="Y614" s="215">
        <f t="shared" si="74"/>
        <v>0</v>
      </c>
      <c r="Z614" s="215">
        <f t="shared" si="74"/>
        <v>74.186398401563594</v>
      </c>
      <c r="AA614" s="47"/>
      <c r="AB614" s="363">
        <f t="shared" si="75"/>
        <v>238.38346436491491</v>
      </c>
      <c r="AC614" s="363">
        <f t="shared" si="76"/>
        <v>0</v>
      </c>
    </row>
    <row r="615" spans="1:29" x14ac:dyDescent="0.2">
      <c r="A615" s="261">
        <v>2040</v>
      </c>
      <c r="B615" s="261">
        <v>11</v>
      </c>
      <c r="C615" s="262">
        <v>78.117279066674627</v>
      </c>
      <c r="D615" s="262">
        <v>26.436963465927999</v>
      </c>
      <c r="E615" s="262">
        <v>4.6653896648713644</v>
      </c>
      <c r="F615" s="262">
        <v>5.9321390913392266E-2</v>
      </c>
      <c r="G615" s="262">
        <v>56.079454442607151</v>
      </c>
      <c r="H615" s="262">
        <v>13.072887141096567</v>
      </c>
      <c r="I615" s="262">
        <v>0</v>
      </c>
      <c r="J615" s="262">
        <v>0</v>
      </c>
      <c r="K615" s="262">
        <v>0</v>
      </c>
      <c r="L615" s="262">
        <v>0</v>
      </c>
      <c r="M615" s="262">
        <v>0</v>
      </c>
      <c r="N615" s="262">
        <v>0</v>
      </c>
      <c r="O615" s="263">
        <f t="shared" si="77"/>
        <v>78.117279066674627</v>
      </c>
      <c r="P615" s="262">
        <f t="shared" si="78"/>
        <v>26.436963465927999</v>
      </c>
      <c r="Q615" s="262">
        <f t="shared" si="79"/>
        <v>56.079454442607151</v>
      </c>
      <c r="R615" s="262">
        <f t="shared" si="80"/>
        <v>13.072887141096567</v>
      </c>
      <c r="S615" s="262">
        <f t="shared" si="81"/>
        <v>0</v>
      </c>
      <c r="T615" s="262">
        <f t="shared" si="82"/>
        <v>0</v>
      </c>
      <c r="U615" s="262">
        <f t="shared" si="83"/>
        <v>0</v>
      </c>
      <c r="V615" s="262">
        <f t="shared" si="84"/>
        <v>0</v>
      </c>
      <c r="X615" s="215">
        <f t="shared" si="74"/>
        <v>82.99801773548171</v>
      </c>
      <c r="Y615" s="215">
        <f t="shared" si="74"/>
        <v>0</v>
      </c>
      <c r="Z615" s="215">
        <f t="shared" si="74"/>
        <v>73.191876206132974</v>
      </c>
      <c r="AA615" s="47"/>
      <c r="AB615" s="363">
        <f t="shared" si="75"/>
        <v>138.50383742961151</v>
      </c>
      <c r="AC615" s="363">
        <f t="shared" si="76"/>
        <v>0</v>
      </c>
    </row>
    <row r="616" spans="1:29" x14ac:dyDescent="0.2">
      <c r="A616" s="261">
        <v>2040</v>
      </c>
      <c r="B616" s="261">
        <v>12</v>
      </c>
      <c r="C616" s="262">
        <v>42.633806123140985</v>
      </c>
      <c r="D616" s="262">
        <v>81.614210043345437</v>
      </c>
      <c r="E616" s="262">
        <v>1.0431164092190786</v>
      </c>
      <c r="F616" s="262">
        <v>5.7264258648294473E-4</v>
      </c>
      <c r="G616" s="262">
        <v>24.890042540816147</v>
      </c>
      <c r="H616" s="262">
        <v>64.984895742185898</v>
      </c>
      <c r="I616" s="262">
        <v>0.17544300865084281</v>
      </c>
      <c r="J616" s="262">
        <v>64.984895742185898</v>
      </c>
      <c r="K616" s="262">
        <v>0</v>
      </c>
      <c r="L616" s="262">
        <v>0</v>
      </c>
      <c r="M616" s="262">
        <v>0</v>
      </c>
      <c r="N616" s="262">
        <v>64.984895742185898</v>
      </c>
      <c r="O616" s="263">
        <f t="shared" si="77"/>
        <v>42.633806123140985</v>
      </c>
      <c r="P616" s="262">
        <f t="shared" si="78"/>
        <v>81.614210043345437</v>
      </c>
      <c r="Q616" s="262">
        <f t="shared" si="79"/>
        <v>24.890042540816147</v>
      </c>
      <c r="R616" s="262">
        <f t="shared" si="80"/>
        <v>64.984895742185898</v>
      </c>
      <c r="S616" s="262">
        <f t="shared" si="81"/>
        <v>0.17544300865084281</v>
      </c>
      <c r="T616" s="262">
        <f t="shared" si="82"/>
        <v>64.984895742185898</v>
      </c>
      <c r="U616" s="262">
        <f t="shared" si="83"/>
        <v>0</v>
      </c>
      <c r="V616" s="262">
        <f t="shared" si="84"/>
        <v>0</v>
      </c>
      <c r="X616" s="215">
        <f t="shared" si="74"/>
        <v>79.416340456271286</v>
      </c>
      <c r="Y616" s="215">
        <f t="shared" si="74"/>
        <v>0</v>
      </c>
      <c r="Z616" s="215">
        <f t="shared" si="74"/>
        <v>75.547769292987212</v>
      </c>
      <c r="AA616" s="47"/>
      <c r="AB616" s="363">
        <f t="shared" si="75"/>
        <v>60.375542594907806</v>
      </c>
      <c r="AC616" s="363">
        <f t="shared" si="76"/>
        <v>32.492447871092949</v>
      </c>
    </row>
    <row r="617" spans="1:29" x14ac:dyDescent="0.2"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</row>
    <row r="618" spans="1:29" x14ac:dyDescent="0.2"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</row>
    <row r="619" spans="1:29" x14ac:dyDescent="0.2"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</row>
    <row r="620" spans="1:29" x14ac:dyDescent="0.2"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</row>
    <row r="621" spans="1:29" x14ac:dyDescent="0.2"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</row>
    <row r="622" spans="1:29" x14ac:dyDescent="0.2"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</row>
    <row r="623" spans="1:29" x14ac:dyDescent="0.2"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</row>
  </sheetData>
  <phoneticPr fontId="2" type="noConversion"/>
  <conditionalFormatting sqref="AA277:AA298 AA300:AA616 X299:AA299 X300:Z310">
    <cfRule type="containsText" dxfId="0" priority="2" operator="containsText" text="False">
      <formula>NOT(ISERROR(SEARCH("False",X277)))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784"/>
  <sheetViews>
    <sheetView zoomScaleNormal="100" workbookViewId="0">
      <pane xSplit="2" ySplit="4" topLeftCell="C5" activePane="bottomRight" state="frozen"/>
      <selection activeCell="D2" sqref="D2"/>
      <selection pane="topRight" activeCell="D2" sqref="D2"/>
      <selection pane="bottomLeft" activeCell="D2" sqref="D2"/>
      <selection pane="bottomRight" activeCell="A2" sqref="A2"/>
    </sheetView>
  </sheetViews>
  <sheetFormatPr defaultColWidth="11.44140625" defaultRowHeight="13.2" x14ac:dyDescent="0.25"/>
  <cols>
    <col min="1" max="1" width="5" style="47" bestFit="1" customWidth="1"/>
    <col min="2" max="2" width="6.109375" style="47" bestFit="1" customWidth="1"/>
    <col min="3" max="3" width="16.44140625" style="131" customWidth="1"/>
    <col min="4" max="4" width="12.109375" style="47" customWidth="1"/>
    <col min="5" max="5" width="5.44140625" style="89" bestFit="1" customWidth="1"/>
    <col min="6" max="6" width="9" style="151" customWidth="1"/>
    <col min="7" max="7" width="8.109375" style="47" customWidth="1"/>
    <col min="8" max="8" width="12.33203125" style="131" bestFit="1" customWidth="1"/>
    <col min="9" max="9" width="10.5546875" style="155" bestFit="1" customWidth="1"/>
    <col min="10" max="10" width="13.88671875" style="131" bestFit="1" customWidth="1"/>
    <col min="11" max="11" width="10" style="47" customWidth="1"/>
    <col min="12" max="13" width="9.5546875" style="47" customWidth="1"/>
    <col min="14" max="14" width="10.33203125" style="47" bestFit="1" customWidth="1"/>
    <col min="15" max="15" width="11.33203125" style="47" bestFit="1" customWidth="1"/>
    <col min="16" max="16" width="9" style="47" bestFit="1" customWidth="1"/>
    <col min="17" max="17" width="14" style="47" bestFit="1" customWidth="1"/>
    <col min="18" max="18" width="11.33203125" style="47" bestFit="1" customWidth="1"/>
    <col min="19" max="19" width="7.44140625" style="47" bestFit="1" customWidth="1"/>
    <col min="20" max="20" width="9.5546875" style="47" bestFit="1" customWidth="1"/>
    <col min="21" max="16384" width="11.44140625" style="47"/>
  </cols>
  <sheetData>
    <row r="1" spans="1:21" x14ac:dyDescent="0.25">
      <c r="A1" s="393" t="s">
        <v>304</v>
      </c>
      <c r="B1" s="393"/>
    </row>
    <row r="2" spans="1:21" x14ac:dyDescent="0.25">
      <c r="A2" s="393" t="s">
        <v>302</v>
      </c>
      <c r="B2" s="393"/>
    </row>
    <row r="4" spans="1:21" s="58" customFormat="1" ht="26.25" customHeight="1" x14ac:dyDescent="0.25">
      <c r="A4" s="176" t="s">
        <v>15</v>
      </c>
      <c r="B4" s="176" t="s">
        <v>16</v>
      </c>
      <c r="C4" s="196" t="s">
        <v>46</v>
      </c>
      <c r="D4" s="310" t="s">
        <v>204</v>
      </c>
      <c r="E4" s="269" t="s">
        <v>18</v>
      </c>
      <c r="F4" s="270" t="s">
        <v>26</v>
      </c>
      <c r="G4" s="270" t="s">
        <v>48</v>
      </c>
      <c r="H4" s="196" t="s">
        <v>51</v>
      </c>
      <c r="I4" s="270" t="s">
        <v>49</v>
      </c>
      <c r="J4" s="196" t="s">
        <v>110</v>
      </c>
      <c r="K4" s="271" t="s">
        <v>50</v>
      </c>
      <c r="L4" s="271" t="s">
        <v>84</v>
      </c>
      <c r="M4" s="271" t="s">
        <v>111</v>
      </c>
      <c r="N4" s="271" t="s">
        <v>88</v>
      </c>
      <c r="O4" s="310" t="s">
        <v>89</v>
      </c>
      <c r="P4" s="269" t="s">
        <v>117</v>
      </c>
      <c r="Q4" s="271" t="s">
        <v>112</v>
      </c>
      <c r="R4" s="271" t="s">
        <v>118</v>
      </c>
      <c r="S4" s="271" t="s">
        <v>119</v>
      </c>
      <c r="T4" s="271" t="s">
        <v>120</v>
      </c>
      <c r="U4" s="271" t="s">
        <v>218</v>
      </c>
    </row>
    <row r="5" spans="1:21" x14ac:dyDescent="0.25">
      <c r="A5" s="47">
        <v>1980</v>
      </c>
      <c r="B5" s="134">
        <v>1</v>
      </c>
      <c r="C5" s="94">
        <f>+GI_Data_Monthly!J5</f>
        <v>197230.21585706799</v>
      </c>
      <c r="D5" s="135">
        <f t="shared" ref="D5:D68" si="0">C5/I5</f>
        <v>53.811906504150137</v>
      </c>
      <c r="E5" s="135">
        <f>GI_Data_Monthly!C5</f>
        <v>0.79033333333300004</v>
      </c>
      <c r="F5" s="151">
        <f>GI_Data_Monthly!L5</f>
        <v>6517.9</v>
      </c>
      <c r="G5" s="135">
        <f>+GI_Data_Monthly!E5</f>
        <v>180.209053609732</v>
      </c>
      <c r="H5" s="94">
        <f>+GI_Data_Monthly!H5</f>
        <v>3524.3760000000002</v>
      </c>
      <c r="I5" s="152">
        <f>+GI_Data_Monthly!G5</f>
        <v>3665.1779999999999</v>
      </c>
      <c r="J5" s="94">
        <f>GI_Data_Monthly!I5</f>
        <v>0</v>
      </c>
      <c r="K5" s="39">
        <f>+GI_Data_Monthly!K5</f>
        <v>22.874216892521101</v>
      </c>
      <c r="L5" s="72">
        <f>+H5*1000/Population_Monthly!C125</f>
        <v>0.36503909639468612</v>
      </c>
      <c r="M5" s="72">
        <f>GI_Data_Monthly!N5</f>
        <v>117.533333333333</v>
      </c>
      <c r="N5" s="72">
        <f>GI_Data_Monthly!O5*100</f>
        <v>81.83333333329999</v>
      </c>
      <c r="O5" s="47">
        <v>0</v>
      </c>
      <c r="P5" s="191">
        <f t="shared" ref="P5:P68" si="1">M5/E5</f>
        <v>148.71362294396783</v>
      </c>
      <c r="Q5" s="153">
        <f t="shared" ref="Q5:Q68" si="2">K5*L5</f>
        <v>8.3499834651819675</v>
      </c>
      <c r="R5" s="47">
        <v>0</v>
      </c>
      <c r="S5" s="72">
        <v>0</v>
      </c>
      <c r="T5" s="72">
        <v>0</v>
      </c>
    </row>
    <row r="6" spans="1:21" x14ac:dyDescent="0.25">
      <c r="A6" s="47">
        <v>1980</v>
      </c>
      <c r="B6" s="134">
        <v>2</v>
      </c>
      <c r="C6" s="94">
        <f>+GI_Data_Monthly!J6</f>
        <v>197660.783397641</v>
      </c>
      <c r="D6" s="135">
        <f t="shared" si="0"/>
        <v>53.704402081547506</v>
      </c>
      <c r="E6" s="135">
        <f>GI_Data_Monthly!C6</f>
        <v>0.80044332363568904</v>
      </c>
      <c r="F6" s="151">
        <f>GI_Data_Monthly!L6</f>
        <v>6479.1333856480496</v>
      </c>
      <c r="G6" s="135">
        <f>+GI_Data_Monthly!E6</f>
        <v>173.854966011286</v>
      </c>
      <c r="H6" s="94">
        <f>+GI_Data_Monthly!H6</f>
        <v>3534.1144423463402</v>
      </c>
      <c r="I6" s="152">
        <f>+GI_Data_Monthly!G6</f>
        <v>3680.5322419846102</v>
      </c>
      <c r="J6" s="94">
        <f>GI_Data_Monthly!I6</f>
        <v>0</v>
      </c>
      <c r="K6" s="39">
        <f>+GI_Data_Monthly!K6</f>
        <v>22.863755050230399</v>
      </c>
      <c r="L6" s="72">
        <f>+H6*1000/Population_Monthly!C126</f>
        <v>0.36488661751419077</v>
      </c>
      <c r="M6" s="72">
        <f>GI_Data_Monthly!N6</f>
        <v>120.87017491477</v>
      </c>
      <c r="N6" s="72">
        <f>GI_Data_Monthly!O6*100</f>
        <v>83.669116681518403</v>
      </c>
      <c r="O6" s="47">
        <v>0</v>
      </c>
      <c r="P6" s="191">
        <f t="shared" si="1"/>
        <v>151.00403906895778</v>
      </c>
      <c r="Q6" s="153">
        <f t="shared" si="2"/>
        <v>8.3426782439515677</v>
      </c>
      <c r="R6" s="47">
        <v>0</v>
      </c>
      <c r="S6" s="72">
        <v>0</v>
      </c>
      <c r="T6" s="72">
        <v>1</v>
      </c>
    </row>
    <row r="7" spans="1:21" x14ac:dyDescent="0.25">
      <c r="A7" s="47">
        <v>1980</v>
      </c>
      <c r="B7" s="134">
        <v>3</v>
      </c>
      <c r="C7" s="94">
        <f>+GI_Data_Monthly!J7</f>
        <v>197966.78612165299</v>
      </c>
      <c r="D7" s="135">
        <f t="shared" si="0"/>
        <v>53.538891630301343</v>
      </c>
      <c r="E7" s="135">
        <f>GI_Data_Monthly!C7</f>
        <v>0.80920827539178497</v>
      </c>
      <c r="F7" s="151">
        <f>GI_Data_Monthly!L7</f>
        <v>6430.88552030357</v>
      </c>
      <c r="G7" s="135">
        <f>+GI_Data_Monthly!E7</f>
        <v>168.70760588090999</v>
      </c>
      <c r="H7" s="94">
        <f>+GI_Data_Monthly!H7</f>
        <v>3540.2793896478702</v>
      </c>
      <c r="I7" s="152">
        <f>+GI_Data_Monthly!G7</f>
        <v>3697.6257836762902</v>
      </c>
      <c r="J7" s="94">
        <f>GI_Data_Monthly!I7</f>
        <v>0</v>
      </c>
      <c r="K7" s="39">
        <f>+GI_Data_Monthly!K7</f>
        <v>22.830006849276199</v>
      </c>
      <c r="L7" s="72">
        <f>+H7*1000/Population_Monthly!C127</f>
        <v>0.36436731704508768</v>
      </c>
      <c r="M7" s="72">
        <f>GI_Data_Monthly!N7</f>
        <v>123.010607726828</v>
      </c>
      <c r="N7" s="72">
        <f>GI_Data_Monthly!O7*100</f>
        <v>85.051250102857807</v>
      </c>
      <c r="O7" s="47">
        <v>0</v>
      </c>
      <c r="P7" s="191">
        <f t="shared" si="1"/>
        <v>152.01353158094111</v>
      </c>
      <c r="Q7" s="153">
        <f t="shared" si="2"/>
        <v>8.3185083437917431</v>
      </c>
      <c r="R7" s="72">
        <f>AVERAGE(N5:N7)</f>
        <v>83.51790003922541</v>
      </c>
      <c r="S7" s="72">
        <v>0</v>
      </c>
      <c r="T7" s="72">
        <v>0</v>
      </c>
    </row>
    <row r="8" spans="1:21" x14ac:dyDescent="0.25">
      <c r="A8" s="47">
        <v>1980</v>
      </c>
      <c r="B8" s="134">
        <v>4</v>
      </c>
      <c r="C8" s="94">
        <f>+GI_Data_Monthly!J8</f>
        <v>198506.98315861399</v>
      </c>
      <c r="D8" s="135">
        <f t="shared" si="0"/>
        <v>53.401253165927592</v>
      </c>
      <c r="E8" s="135">
        <f>GI_Data_Monthly!C8</f>
        <v>0.81699999999999995</v>
      </c>
      <c r="F8" s="151">
        <f>GI_Data_Monthly!L8</f>
        <v>6385.7</v>
      </c>
      <c r="G8" s="135">
        <f>+GI_Data_Monthly!E8</f>
        <v>167.255316136288</v>
      </c>
      <c r="H8" s="94">
        <f>+GI_Data_Monthly!H8</f>
        <v>3547.9746666666701</v>
      </c>
      <c r="I8" s="152">
        <f>+GI_Data_Monthly!G8</f>
        <v>3717.2719999999999</v>
      </c>
      <c r="J8" s="94">
        <f>GI_Data_Monthly!I8</f>
        <v>0</v>
      </c>
      <c r="K8" s="39">
        <f>+GI_Data_Monthly!K8</f>
        <v>22.810804081916501</v>
      </c>
      <c r="L8" s="72">
        <f>+H8*1000/Population_Monthly!C128</f>
        <v>0.36400829619269742</v>
      </c>
      <c r="M8" s="72">
        <f>GI_Data_Monthly!N8</f>
        <v>124.4</v>
      </c>
      <c r="N8" s="72">
        <f>GI_Data_Monthly!O8*100</f>
        <v>86.1</v>
      </c>
      <c r="O8" s="47">
        <v>0</v>
      </c>
      <c r="P8" s="191">
        <f t="shared" si="1"/>
        <v>152.26438188494492</v>
      </c>
      <c r="Q8" s="153">
        <f t="shared" si="2"/>
        <v>8.3033219286438538</v>
      </c>
      <c r="R8" s="72">
        <f>AVERAGE(N6:N8)</f>
        <v>84.94012226145874</v>
      </c>
      <c r="S8" s="72">
        <v>0</v>
      </c>
      <c r="T8" s="72">
        <v>0</v>
      </c>
      <c r="U8" s="72">
        <f>AVERAGE(N5:N7)</f>
        <v>83.51790003922541</v>
      </c>
    </row>
    <row r="9" spans="1:21" x14ac:dyDescent="0.25">
      <c r="A9" s="47">
        <v>1980</v>
      </c>
      <c r="B9" s="134">
        <v>5</v>
      </c>
      <c r="C9" s="94">
        <f>+GI_Data_Monthly!J9</f>
        <v>199477.856892724</v>
      </c>
      <c r="D9" s="135">
        <f t="shared" si="0"/>
        <v>53.389442754688602</v>
      </c>
      <c r="E9" s="135">
        <f>GI_Data_Monthly!C9</f>
        <v>0.82253788323025201</v>
      </c>
      <c r="F9" s="151">
        <f>GI_Data_Monthly!L9</f>
        <v>6363.1655834373496</v>
      </c>
      <c r="G9" s="135">
        <f>+GI_Data_Monthly!E9</f>
        <v>172.17996148192799</v>
      </c>
      <c r="H9" s="94">
        <f>+GI_Data_Monthly!H9</f>
        <v>3559.6610777422302</v>
      </c>
      <c r="I9" s="152">
        <f>+GI_Data_Monthly!G9</f>
        <v>3736.2790581890099</v>
      </c>
      <c r="J9" s="94">
        <f>GI_Data_Monthly!I9</f>
        <v>0</v>
      </c>
      <c r="K9" s="39">
        <f>+GI_Data_Monthly!K9</f>
        <v>22.8414905914331</v>
      </c>
      <c r="L9" s="72">
        <f>+H9*1000/Population_Monthly!C129</f>
        <v>0.36407531813497546</v>
      </c>
      <c r="M9" s="72">
        <f>GI_Data_Monthly!N9</f>
        <v>124.986141172092</v>
      </c>
      <c r="N9" s="72">
        <f>GI_Data_Monthly!O9*100</f>
        <v>86.668028585998101</v>
      </c>
      <c r="O9" s="47">
        <v>0</v>
      </c>
      <c r="P9" s="191">
        <f t="shared" si="1"/>
        <v>151.9518355571044</v>
      </c>
      <c r="Q9" s="153">
        <f t="shared" si="2"/>
        <v>8.3160229537530554</v>
      </c>
      <c r="R9" s="72">
        <f t="shared" ref="R9:R70" si="3">AVERAGE(N7:N9)</f>
        <v>85.939759562951963</v>
      </c>
      <c r="S9" s="72">
        <v>0</v>
      </c>
      <c r="T9" s="72">
        <v>0</v>
      </c>
      <c r="U9" s="72">
        <f t="shared" ref="U9:U72" si="4">AVERAGE(N6:N8)</f>
        <v>84.94012226145874</v>
      </c>
    </row>
    <row r="10" spans="1:21" x14ac:dyDescent="0.25">
      <c r="A10" s="47">
        <v>1980</v>
      </c>
      <c r="B10" s="134">
        <v>6</v>
      </c>
      <c r="C10" s="94">
        <f>+GI_Data_Monthly!J10</f>
        <v>200897.96335120301</v>
      </c>
      <c r="D10" s="135">
        <f t="shared" si="0"/>
        <v>53.499962833435156</v>
      </c>
      <c r="E10" s="135">
        <f>GI_Data_Monthly!C10</f>
        <v>0.82727635153713597</v>
      </c>
      <c r="F10" s="151">
        <f>GI_Data_Monthly!L10</f>
        <v>6361.3571120063098</v>
      </c>
      <c r="G10" s="135">
        <f>+GI_Data_Monthly!E10</f>
        <v>183.00242771838299</v>
      </c>
      <c r="H10" s="94">
        <f>+GI_Data_Monthly!H10</f>
        <v>3575.2197376180902</v>
      </c>
      <c r="I10" s="152">
        <f>+GI_Data_Monthly!G10</f>
        <v>3755.10472739339</v>
      </c>
      <c r="J10" s="94">
        <f>GI_Data_Monthly!I10</f>
        <v>0</v>
      </c>
      <c r="K10" s="39">
        <f>+GI_Data_Monthly!K10</f>
        <v>22.921467448334202</v>
      </c>
      <c r="L10" s="72">
        <f>+H10*1000/Population_Monthly!C130</f>
        <v>0.36453674833439526</v>
      </c>
      <c r="M10" s="72">
        <f>GI_Data_Monthly!N10</f>
        <v>124.853693528604</v>
      </c>
      <c r="N10" s="72">
        <f>GI_Data_Monthly!O10*100</f>
        <v>86.952494774474403</v>
      </c>
      <c r="O10" s="47">
        <v>0</v>
      </c>
      <c r="P10" s="191">
        <f t="shared" si="1"/>
        <v>150.92138593907259</v>
      </c>
      <c r="Q10" s="153">
        <f t="shared" si="2"/>
        <v>8.3557172106684376</v>
      </c>
      <c r="R10" s="72">
        <f t="shared" si="3"/>
        <v>86.573507786824166</v>
      </c>
      <c r="S10" s="72">
        <v>0</v>
      </c>
      <c r="T10" s="72">
        <v>0</v>
      </c>
      <c r="U10" s="72">
        <f t="shared" si="4"/>
        <v>85.939759562951963</v>
      </c>
    </row>
    <row r="11" spans="1:21" x14ac:dyDescent="0.25">
      <c r="A11" s="47">
        <v>1980</v>
      </c>
      <c r="B11" s="134">
        <v>7</v>
      </c>
      <c r="C11" s="94">
        <f>+GI_Data_Monthly!J11</f>
        <v>202558.00568862</v>
      </c>
      <c r="D11" s="135">
        <f t="shared" si="0"/>
        <v>53.701656123065973</v>
      </c>
      <c r="E11" s="135">
        <f>GI_Data_Monthly!C11</f>
        <v>0.83233333333299997</v>
      </c>
      <c r="F11" s="151">
        <f>GI_Data_Monthly!L11</f>
        <v>6376</v>
      </c>
      <c r="G11" s="135">
        <f>+GI_Data_Monthly!E11</f>
        <v>197.44172535457599</v>
      </c>
      <c r="H11" s="94">
        <f>+GI_Data_Monthly!H11</f>
        <v>3591.7449999999999</v>
      </c>
      <c r="I11" s="152">
        <f>+GI_Data_Monthly!G11</f>
        <v>3771.91357421875</v>
      </c>
      <c r="J11" s="94">
        <f>GI_Data_Monthly!I11</f>
        <v>0</v>
      </c>
      <c r="K11" s="39">
        <f>+GI_Data_Monthly!K11</f>
        <v>23.033883105019399</v>
      </c>
      <c r="L11" s="72">
        <f>+H11*1000/Population_Monthly!C131</f>
        <v>0.36509358893799693</v>
      </c>
      <c r="M11" s="72">
        <f>GI_Data_Monthly!N11</f>
        <v>124.033333333333</v>
      </c>
      <c r="N11" s="72">
        <f>GI_Data_Monthly!O11*100</f>
        <v>87.133333333300001</v>
      </c>
      <c r="O11" s="47">
        <v>0</v>
      </c>
      <c r="P11" s="191">
        <f t="shared" si="1"/>
        <v>149.01882258716381</v>
      </c>
      <c r="Q11" s="153">
        <f t="shared" si="2"/>
        <v>8.4095230499898239</v>
      </c>
      <c r="R11" s="72">
        <f t="shared" si="3"/>
        <v>86.917952231257502</v>
      </c>
      <c r="S11" s="72">
        <v>0</v>
      </c>
      <c r="T11" s="72">
        <v>0</v>
      </c>
      <c r="U11" s="72">
        <f>AVERAGE(N8:N10)</f>
        <v>86.573507786824166</v>
      </c>
    </row>
    <row r="12" spans="1:21" x14ac:dyDescent="0.25">
      <c r="A12" s="47">
        <v>1980</v>
      </c>
      <c r="B12" s="134">
        <v>8</v>
      </c>
      <c r="C12" s="94">
        <f>+GI_Data_Monthly!J12</f>
        <v>204419.17230735201</v>
      </c>
      <c r="D12" s="135">
        <f t="shared" si="0"/>
        <v>53.967775620396722</v>
      </c>
      <c r="E12" s="135">
        <f>GI_Data_Monthly!C12</f>
        <v>0.83916033776446997</v>
      </c>
      <c r="F12" s="151">
        <f>GI_Data_Monthly!L12</f>
        <v>6404.1690704613502</v>
      </c>
      <c r="G12" s="135">
        <f>+GI_Data_Monthly!E12</f>
        <v>214.32516926503101</v>
      </c>
      <c r="H12" s="94">
        <f>+GI_Data_Monthly!H12</f>
        <v>3608.66508913797</v>
      </c>
      <c r="I12" s="152">
        <f>+GI_Data_Monthly!G12</f>
        <v>3787.8005894705302</v>
      </c>
      <c r="J12" s="94">
        <f>GI_Data_Monthly!I12</f>
        <v>0</v>
      </c>
      <c r="K12" s="39">
        <f>+GI_Data_Monthly!K12</f>
        <v>23.171207085456999</v>
      </c>
      <c r="L12" s="72">
        <f>+H12*1000/Population_Monthly!C132</f>
        <v>0.36568701958510236</v>
      </c>
      <c r="M12" s="72">
        <f>GI_Data_Monthly!N12</f>
        <v>122.686040617891</v>
      </c>
      <c r="N12" s="72">
        <f>GI_Data_Monthly!O12*100</f>
        <v>87.430257836774999</v>
      </c>
      <c r="O12" s="47">
        <v>0</v>
      </c>
      <c r="P12" s="191">
        <f t="shared" si="1"/>
        <v>146.20095242433362</v>
      </c>
      <c r="Q12" s="153">
        <f t="shared" si="2"/>
        <v>8.4734096592699757</v>
      </c>
      <c r="R12" s="72">
        <f t="shared" si="3"/>
        <v>87.172028648183129</v>
      </c>
      <c r="S12" s="72">
        <v>0</v>
      </c>
      <c r="T12" s="72">
        <v>0</v>
      </c>
      <c r="U12" s="72">
        <f t="shared" si="4"/>
        <v>86.917952231257502</v>
      </c>
    </row>
    <row r="13" spans="1:21" x14ac:dyDescent="0.25">
      <c r="A13" s="47">
        <v>1980</v>
      </c>
      <c r="B13" s="134">
        <v>9</v>
      </c>
      <c r="C13" s="94">
        <f>+GI_Data_Monthly!J13</f>
        <v>206171.27645701799</v>
      </c>
      <c r="D13" s="135">
        <f t="shared" si="0"/>
        <v>54.189618642790279</v>
      </c>
      <c r="E13" s="135">
        <f>GI_Data_Monthly!C13</f>
        <v>0.84726840568036599</v>
      </c>
      <c r="F13" s="151">
        <f>GI_Data_Monthly!L13</f>
        <v>6444.3466689998504</v>
      </c>
      <c r="G13" s="135">
        <f>+GI_Data_Monthly!E13</f>
        <v>229.12188439688899</v>
      </c>
      <c r="H13" s="94">
        <f>+GI_Data_Monthly!H13</f>
        <v>3624.9690104616102</v>
      </c>
      <c r="I13" s="152">
        <f>+GI_Data_Monthly!G13</f>
        <v>3804.6268200569498</v>
      </c>
      <c r="J13" s="94">
        <f>GI_Data_Monthly!I13</f>
        <v>0</v>
      </c>
      <c r="K13" s="39">
        <f>+GI_Data_Monthly!K13</f>
        <v>23.303617636885601</v>
      </c>
      <c r="L13" s="72">
        <f>+H13*1000/Population_Monthly!C133</f>
        <v>0.36621456790549844</v>
      </c>
      <c r="M13" s="72">
        <f>GI_Data_Monthly!N13</f>
        <v>121.814065699799</v>
      </c>
      <c r="N13" s="72">
        <f>GI_Data_Monthly!O13*100</f>
        <v>88.052125962265507</v>
      </c>
      <c r="O13" s="47">
        <v>0</v>
      </c>
      <c r="P13" s="191">
        <f t="shared" si="1"/>
        <v>143.77269928055554</v>
      </c>
      <c r="Q13" s="153">
        <f t="shared" si="2"/>
        <v>8.5341242635270138</v>
      </c>
      <c r="R13" s="72">
        <f t="shared" si="3"/>
        <v>87.538572377446826</v>
      </c>
      <c r="S13" s="72">
        <v>0</v>
      </c>
      <c r="T13" s="72">
        <v>0</v>
      </c>
      <c r="U13" s="72">
        <f t="shared" si="4"/>
        <v>87.172028648183129</v>
      </c>
    </row>
    <row r="14" spans="1:21" x14ac:dyDescent="0.25">
      <c r="A14" s="47">
        <v>1980</v>
      </c>
      <c r="B14" s="134">
        <v>10</v>
      </c>
      <c r="C14" s="94">
        <f>+GI_Data_Monthly!J14</f>
        <v>207494.03220387999</v>
      </c>
      <c r="D14" s="135">
        <f t="shared" si="0"/>
        <v>54.251092649598696</v>
      </c>
      <c r="E14" s="135">
        <f>GI_Data_Monthly!C14</f>
        <v>0.85566666666699998</v>
      </c>
      <c r="F14" s="151">
        <f>GI_Data_Monthly!L14</f>
        <v>6494.1</v>
      </c>
      <c r="G14" s="135">
        <f>+GI_Data_Monthly!E14</f>
        <v>237.13141078415899</v>
      </c>
      <c r="H14" s="94">
        <f>+GI_Data_Monthly!H14</f>
        <v>3640.0086666666698</v>
      </c>
      <c r="I14" s="152">
        <f>+GI_Data_Monthly!G14</f>
        <v>3824.69775390625</v>
      </c>
      <c r="J14" s="94">
        <f>GI_Data_Monthly!I14</f>
        <v>0</v>
      </c>
      <c r="K14" s="39">
        <f>+GI_Data_Monthly!K14</f>
        <v>23.399374585514899</v>
      </c>
      <c r="L14" s="72">
        <f>+H14*1000/Population_Monthly!C134</f>
        <v>0.36661156259564481</v>
      </c>
      <c r="M14" s="72">
        <f>GI_Data_Monthly!N14</f>
        <v>122.533333333333</v>
      </c>
      <c r="N14" s="72">
        <f>GI_Data_Monthly!O14*100</f>
        <v>89.166666666699996</v>
      </c>
      <c r="O14" s="47">
        <v>0</v>
      </c>
      <c r="P14" s="191">
        <f t="shared" si="1"/>
        <v>143.20218153480943</v>
      </c>
      <c r="Q14" s="153">
        <f t="shared" si="2"/>
        <v>8.578481280556435</v>
      </c>
      <c r="R14" s="72">
        <f t="shared" si="3"/>
        <v>88.216350155246843</v>
      </c>
      <c r="S14" s="72">
        <v>0</v>
      </c>
      <c r="T14" s="72">
        <v>0</v>
      </c>
      <c r="U14" s="72">
        <f t="shared" si="4"/>
        <v>87.538572377446826</v>
      </c>
    </row>
    <row r="15" spans="1:21" x14ac:dyDescent="0.25">
      <c r="A15" s="47">
        <v>1980</v>
      </c>
      <c r="B15" s="134">
        <v>11</v>
      </c>
      <c r="C15" s="94">
        <f>+GI_Data_Monthly!J15</f>
        <v>208291.99244027099</v>
      </c>
      <c r="D15" s="135">
        <f t="shared" si="0"/>
        <v>54.088658760251079</v>
      </c>
      <c r="E15" s="135">
        <f>GI_Data_Monthly!C15</f>
        <v>0.86427606427741799</v>
      </c>
      <c r="F15" s="151">
        <f>GI_Data_Monthly!L15</f>
        <v>6553.1419366560704</v>
      </c>
      <c r="G15" s="135">
        <f>+GI_Data_Monthly!E15</f>
        <v>235.94526735583</v>
      </c>
      <c r="H15" s="94">
        <f>+GI_Data_Monthly!H15</f>
        <v>3654.85661798008</v>
      </c>
      <c r="I15" s="152">
        <f>+GI_Data_Monthly!G15</f>
        <v>3850.9365403850902</v>
      </c>
      <c r="J15" s="94">
        <f>GI_Data_Monthly!I15</f>
        <v>0</v>
      </c>
      <c r="K15" s="39">
        <f>+GI_Data_Monthly!K15</f>
        <v>23.444676928610701</v>
      </c>
      <c r="L15" s="72">
        <f>+H15*1000/Population_Monthly!C135</f>
        <v>0.36698689201896573</v>
      </c>
      <c r="M15" s="72">
        <f>GI_Data_Monthly!N15</f>
        <v>125.580759053127</v>
      </c>
      <c r="N15" s="72">
        <f>GI_Data_Monthly!O15*100</f>
        <v>90.947223834476702</v>
      </c>
      <c r="O15" s="47">
        <v>0</v>
      </c>
      <c r="P15" s="191">
        <f t="shared" si="1"/>
        <v>145.3016741336223</v>
      </c>
      <c r="Q15" s="153">
        <f t="shared" si="2"/>
        <v>8.6038891204195931</v>
      </c>
      <c r="R15" s="72">
        <f t="shared" si="3"/>
        <v>89.38867215448073</v>
      </c>
      <c r="S15" s="72">
        <v>0</v>
      </c>
      <c r="T15" s="72">
        <v>0</v>
      </c>
      <c r="U15" s="72">
        <f t="shared" si="4"/>
        <v>88.216350155246843</v>
      </c>
    </row>
    <row r="16" spans="1:21" x14ac:dyDescent="0.25">
      <c r="A16" s="47">
        <v>1980</v>
      </c>
      <c r="B16" s="134">
        <v>12</v>
      </c>
      <c r="C16" s="94">
        <f>+GI_Data_Monthly!J16</f>
        <v>208689.38351074699</v>
      </c>
      <c r="D16" s="135">
        <f t="shared" si="0"/>
        <v>53.814584032982253</v>
      </c>
      <c r="E16" s="135">
        <f>GI_Data_Monthly!C16</f>
        <v>0.87212080481535403</v>
      </c>
      <c r="F16" s="151">
        <f>GI_Data_Monthly!L16</f>
        <v>6602.9472439126002</v>
      </c>
      <c r="G16" s="135">
        <f>+GI_Data_Monthly!E16</f>
        <v>228.50498810680401</v>
      </c>
      <c r="H16" s="94">
        <f>+GI_Data_Monthly!H16</f>
        <v>3669.4663735547101</v>
      </c>
      <c r="I16" s="152">
        <f>+GI_Data_Monthly!G16</f>
        <v>3877.9335984989498</v>
      </c>
      <c r="J16" s="94">
        <f>GI_Data_Monthly!I16</f>
        <v>3589.2780059851866</v>
      </c>
      <c r="K16" s="39">
        <f>+GI_Data_Monthly!K16</f>
        <v>23.4487416038437</v>
      </c>
      <c r="L16" s="72">
        <f>+H16*1000/Population_Monthly!C136</f>
        <v>0.36733609933251982</v>
      </c>
      <c r="M16" s="72">
        <f>GI_Data_Monthly!N16</f>
        <v>129.710288418728</v>
      </c>
      <c r="N16" s="72">
        <f>GI_Data_Monthly!O16*100</f>
        <v>92.959797456216194</v>
      </c>
      <c r="O16" s="72">
        <f>AVERAGE(N5:N16)</f>
        <v>87.163635713990175</v>
      </c>
      <c r="P16" s="191">
        <f t="shared" si="1"/>
        <v>148.72972609131867</v>
      </c>
      <c r="Q16" s="153">
        <f t="shared" si="2"/>
        <v>8.6135692750121198</v>
      </c>
      <c r="R16" s="72">
        <f t="shared" si="3"/>
        <v>91.024562652464283</v>
      </c>
      <c r="S16" s="72">
        <v>0</v>
      </c>
      <c r="T16" s="72">
        <v>0</v>
      </c>
      <c r="U16" s="72">
        <f t="shared" si="4"/>
        <v>89.38867215448073</v>
      </c>
    </row>
    <row r="17" spans="1:21" x14ac:dyDescent="0.25">
      <c r="A17" s="47">
        <v>1981</v>
      </c>
      <c r="B17" s="134">
        <v>1</v>
      </c>
      <c r="C17" s="94">
        <f>+GI_Data_Monthly!J17</f>
        <v>208985.563818742</v>
      </c>
      <c r="D17" s="135">
        <f t="shared" si="0"/>
        <v>53.554787979820496</v>
      </c>
      <c r="E17" s="135">
        <f>GI_Data_Monthly!C17</f>
        <v>0.87933333333300001</v>
      </c>
      <c r="F17" s="151">
        <f>GI_Data_Monthly!L17</f>
        <v>6628.6</v>
      </c>
      <c r="G17" s="135">
        <f>+GI_Data_Monthly!E17</f>
        <v>218.751190702146</v>
      </c>
      <c r="H17" s="94">
        <f>+GI_Data_Monthly!H17</f>
        <v>3685.9786666666701</v>
      </c>
      <c r="I17" s="152">
        <f>+GI_Data_Monthly!G17</f>
        <v>3902.2759999999998</v>
      </c>
      <c r="J17" s="94">
        <f>GI_Data_Monthly!I17</f>
        <v>0</v>
      </c>
      <c r="K17" s="39">
        <f>+GI_Data_Monthly!K17</f>
        <v>23.4325154710004</v>
      </c>
      <c r="L17" s="72">
        <f>+H17*1000/Population_Monthly!C137</f>
        <v>0.36787307393956425</v>
      </c>
      <c r="M17" s="72">
        <f>GI_Data_Monthly!N17</f>
        <v>133.666666666667</v>
      </c>
      <c r="N17" s="72">
        <f>GI_Data_Monthly!O17*100</f>
        <v>94.899999999999991</v>
      </c>
      <c r="O17" s="72">
        <f t="shared" ref="O17:O80" si="5">AVERAGE(N6:N17)</f>
        <v>88.252524602881849</v>
      </c>
      <c r="P17" s="191">
        <f t="shared" si="1"/>
        <v>152.00909780142266</v>
      </c>
      <c r="Q17" s="153">
        <f t="shared" si="2"/>
        <v>8.6201914964533142</v>
      </c>
      <c r="R17" s="72">
        <f t="shared" si="3"/>
        <v>92.935673763564296</v>
      </c>
      <c r="S17" s="154">
        <f>N17/N5-1</f>
        <v>0.15967413442002432</v>
      </c>
      <c r="T17" s="72">
        <v>0</v>
      </c>
      <c r="U17" s="72">
        <f t="shared" si="4"/>
        <v>91.024562652464283</v>
      </c>
    </row>
    <row r="18" spans="1:21" x14ac:dyDescent="0.25">
      <c r="A18" s="47">
        <v>1981</v>
      </c>
      <c r="B18" s="134">
        <v>2</v>
      </c>
      <c r="C18" s="94">
        <f>+GI_Data_Monthly!J18</f>
        <v>209433.745772628</v>
      </c>
      <c r="D18" s="135">
        <f t="shared" si="0"/>
        <v>53.438097898568557</v>
      </c>
      <c r="E18" s="135">
        <f>GI_Data_Monthly!C18</f>
        <v>0.88549523464309898</v>
      </c>
      <c r="F18" s="151">
        <f>GI_Data_Monthly!L18</f>
        <v>6617.5789891554796</v>
      </c>
      <c r="G18" s="135">
        <f>+GI_Data_Monthly!E18</f>
        <v>210.20715847416099</v>
      </c>
      <c r="H18" s="94">
        <f>+GI_Data_Monthly!H18</f>
        <v>3704.4310348359099</v>
      </c>
      <c r="I18" s="152">
        <f>+GI_Data_Monthly!G18</f>
        <v>3919.1841403142098</v>
      </c>
      <c r="J18" s="94">
        <f>GI_Data_Monthly!I18</f>
        <v>0</v>
      </c>
      <c r="K18" s="39">
        <f>+GI_Data_Monthly!K18</f>
        <v>23.418737186262501</v>
      </c>
      <c r="L18" s="72">
        <f>+H18*1000/Population_Monthly!C138</f>
        <v>0.36859985234529852</v>
      </c>
      <c r="M18" s="72">
        <f>GI_Data_Monthly!N18</f>
        <v>136.086753647054</v>
      </c>
      <c r="N18" s="72">
        <f>GI_Data_Monthly!O18*100</f>
        <v>96.335077237077101</v>
      </c>
      <c r="O18" s="72">
        <f t="shared" si="5"/>
        <v>89.308021315845068</v>
      </c>
      <c r="P18" s="191">
        <f t="shared" si="1"/>
        <v>153.68434331767364</v>
      </c>
      <c r="Q18" s="153">
        <f t="shared" si="2"/>
        <v>8.6321430689697092</v>
      </c>
      <c r="R18" s="72">
        <f t="shared" si="3"/>
        <v>94.731624897764434</v>
      </c>
      <c r="S18" s="154">
        <f t="shared" ref="S18:S28" si="6">N18/N6-1</f>
        <v>0.15138154982286878</v>
      </c>
      <c r="T18" s="72">
        <v>0</v>
      </c>
      <c r="U18" s="72">
        <f t="shared" si="4"/>
        <v>92.935673763564296</v>
      </c>
    </row>
    <row r="19" spans="1:21" x14ac:dyDescent="0.25">
      <c r="A19" s="47">
        <v>1981</v>
      </c>
      <c r="B19" s="134">
        <v>3</v>
      </c>
      <c r="C19" s="94">
        <f>+GI_Data_Monthly!J19</f>
        <v>210165.20375067001</v>
      </c>
      <c r="D19" s="135">
        <f t="shared" si="0"/>
        <v>53.481069770092788</v>
      </c>
      <c r="E19" s="135">
        <f>GI_Data_Monthly!C19</f>
        <v>0.890876117261167</v>
      </c>
      <c r="F19" s="151">
        <f>GI_Data_Monthly!L19</f>
        <v>6593.9697166211399</v>
      </c>
      <c r="G19" s="135">
        <f>+GI_Data_Monthly!E19</f>
        <v>202.362965774099</v>
      </c>
      <c r="H19" s="94">
        <f>+GI_Data_Monthly!H19</f>
        <v>3720.9342960827098</v>
      </c>
      <c r="I19" s="152">
        <f>+GI_Data_Monthly!G19</f>
        <v>3929.71203930922</v>
      </c>
      <c r="J19" s="94">
        <f>GI_Data_Monthly!I19</f>
        <v>0</v>
      </c>
      <c r="K19" s="39">
        <f>+GI_Data_Monthly!K19</f>
        <v>23.435130958800499</v>
      </c>
      <c r="L19" s="72">
        <f>+H19*1000/Population_Monthly!C139</f>
        <v>0.3691289030942595</v>
      </c>
      <c r="M19" s="72">
        <f>GI_Data_Monthly!N19</f>
        <v>137.02913504916901</v>
      </c>
      <c r="N19" s="72">
        <f>GI_Data_Monthly!O19*100</f>
        <v>97.162584286948999</v>
      </c>
      <c r="O19" s="72">
        <f t="shared" si="5"/>
        <v>90.317299164519326</v>
      </c>
      <c r="P19" s="191">
        <f t="shared" si="1"/>
        <v>153.81390565327939</v>
      </c>
      <c r="Q19" s="153">
        <f t="shared" si="2"/>
        <v>8.6505841846923506</v>
      </c>
      <c r="R19" s="72">
        <f t="shared" si="3"/>
        <v>96.13255384134203</v>
      </c>
      <c r="S19" s="154">
        <f t="shared" si="6"/>
        <v>0.14240042526646213</v>
      </c>
      <c r="T19" s="72">
        <v>0</v>
      </c>
      <c r="U19" s="72">
        <f t="shared" si="4"/>
        <v>94.731624897764434</v>
      </c>
    </row>
    <row r="20" spans="1:21" x14ac:dyDescent="0.25">
      <c r="A20" s="47">
        <v>1981</v>
      </c>
      <c r="B20" s="134">
        <v>4</v>
      </c>
      <c r="C20" s="94">
        <f>+GI_Data_Monthly!J20</f>
        <v>211545.11045848101</v>
      </c>
      <c r="D20" s="135">
        <f t="shared" si="0"/>
        <v>53.700603477286997</v>
      </c>
      <c r="E20" s="135">
        <f>GI_Data_Monthly!C20</f>
        <v>0.89766666666700001</v>
      </c>
      <c r="F20" s="151">
        <f>GI_Data_Monthly!L20</f>
        <v>6580.2</v>
      </c>
      <c r="G20" s="135">
        <f>+GI_Data_Monthly!E20</f>
        <v>191.10371892504801</v>
      </c>
      <c r="H20" s="94">
        <f>+GI_Data_Monthly!H20</f>
        <v>3736.3463333333302</v>
      </c>
      <c r="I20" s="152">
        <f>+GI_Data_Monthly!G20</f>
        <v>3939.34326171875</v>
      </c>
      <c r="J20" s="94">
        <f>GI_Data_Monthly!I20</f>
        <v>0</v>
      </c>
      <c r="K20" s="39">
        <f>+GI_Data_Monthly!K20</f>
        <v>23.5168968716787</v>
      </c>
      <c r="L20" s="72">
        <f>+H20*1000/Population_Monthly!C140</f>
        <v>0.36954685385473351</v>
      </c>
      <c r="M20" s="72">
        <f>GI_Data_Monthly!N20</f>
        <v>137.1</v>
      </c>
      <c r="N20" s="72">
        <f>GI_Data_Monthly!O20*100</f>
        <v>97.6</v>
      </c>
      <c r="O20" s="72">
        <f t="shared" si="5"/>
        <v>91.275632497852669</v>
      </c>
      <c r="P20" s="191">
        <f t="shared" si="1"/>
        <v>152.72929818041115</v>
      </c>
      <c r="Q20" s="153">
        <f t="shared" si="2"/>
        <v>8.6905952513550879</v>
      </c>
      <c r="R20" s="72">
        <f t="shared" si="3"/>
        <v>97.032553841342022</v>
      </c>
      <c r="S20" s="154">
        <f t="shared" si="6"/>
        <v>0.13356562137049943</v>
      </c>
      <c r="T20" s="72">
        <v>0</v>
      </c>
      <c r="U20" s="72">
        <f t="shared" si="4"/>
        <v>96.13255384134203</v>
      </c>
    </row>
    <row r="21" spans="1:21" x14ac:dyDescent="0.25">
      <c r="A21" s="47">
        <v>1981</v>
      </c>
      <c r="B21" s="134">
        <v>5</v>
      </c>
      <c r="C21" s="94">
        <f>+GI_Data_Monthly!J21</f>
        <v>213507.02502763001</v>
      </c>
      <c r="D21" s="135">
        <f t="shared" si="0"/>
        <v>54.064211037697582</v>
      </c>
      <c r="E21" s="135">
        <f>GI_Data_Monthly!C21</f>
        <v>0.90572265242202799</v>
      </c>
      <c r="F21" s="151">
        <f>GI_Data_Monthly!L21</f>
        <v>6597.9467569498402</v>
      </c>
      <c r="G21" s="135">
        <f>+GI_Data_Monthly!E21</f>
        <v>176.06985822589101</v>
      </c>
      <c r="H21" s="94">
        <f>+GI_Data_Monthly!H21</f>
        <v>3746.44348607544</v>
      </c>
      <c r="I21" s="152">
        <f>+GI_Data_Monthly!G21</f>
        <v>3949.1379034229699</v>
      </c>
      <c r="J21" s="94">
        <f>GI_Data_Monthly!I21</f>
        <v>0</v>
      </c>
      <c r="K21" s="39">
        <f>+GI_Data_Monthly!K21</f>
        <v>23.671975153143698</v>
      </c>
      <c r="L21" s="72">
        <f>+H21*1000/Population_Monthly!C141</f>
        <v>0.36965233551645621</v>
      </c>
      <c r="M21" s="72">
        <f>GI_Data_Monthly!N21</f>
        <v>136.588562433444</v>
      </c>
      <c r="N21" s="72">
        <f>GI_Data_Monthly!O21*100</f>
        <v>97.638330903904105</v>
      </c>
      <c r="O21" s="72">
        <f t="shared" si="5"/>
        <v>92.189824357678162</v>
      </c>
      <c r="P21" s="191">
        <f t="shared" si="1"/>
        <v>150.80616794576932</v>
      </c>
      <c r="Q21" s="153">
        <f t="shared" si="2"/>
        <v>8.7504009016470885</v>
      </c>
      <c r="R21" s="72">
        <f t="shared" si="3"/>
        <v>97.466971730284357</v>
      </c>
      <c r="S21" s="154">
        <f t="shared" si="6"/>
        <v>0.12657842224968241</v>
      </c>
      <c r="T21" s="72">
        <v>0</v>
      </c>
      <c r="U21" s="72">
        <f t="shared" si="4"/>
        <v>97.032553841342022</v>
      </c>
    </row>
    <row r="22" spans="1:21" x14ac:dyDescent="0.25">
      <c r="A22" s="47">
        <v>1981</v>
      </c>
      <c r="B22" s="134">
        <v>6</v>
      </c>
      <c r="C22" s="94">
        <f>+GI_Data_Monthly!J22</f>
        <v>215600.501917822</v>
      </c>
      <c r="D22" s="135">
        <f t="shared" si="0"/>
        <v>54.452047606459686</v>
      </c>
      <c r="E22" s="135">
        <f>GI_Data_Monthly!C22</f>
        <v>0.91467109486072795</v>
      </c>
      <c r="F22" s="151">
        <f>GI_Data_Monthly!L22</f>
        <v>6632.0530636280801</v>
      </c>
      <c r="G22" s="135">
        <f>+GI_Data_Monthly!E22</f>
        <v>158.20684992181299</v>
      </c>
      <c r="H22" s="94">
        <f>+GI_Data_Monthly!H22</f>
        <v>3752.7712856992598</v>
      </c>
      <c r="I22" s="152">
        <f>+GI_Data_Monthly!G22</f>
        <v>3959.45628116738</v>
      </c>
      <c r="J22" s="94">
        <f>GI_Data_Monthly!I22</f>
        <v>0</v>
      </c>
      <c r="K22" s="39">
        <f>+GI_Data_Monthly!K22</f>
        <v>23.842451784879501</v>
      </c>
      <c r="L22" s="72">
        <f>+H22*1000/Population_Monthly!C142</f>
        <v>0.36938629143574891</v>
      </c>
      <c r="M22" s="72">
        <f>GI_Data_Monthly!N22</f>
        <v>135.850715323765</v>
      </c>
      <c r="N22" s="72">
        <f>GI_Data_Monthly!O22*100</f>
        <v>97.612581485890203</v>
      </c>
      <c r="O22" s="72">
        <f t="shared" si="5"/>
        <v>93.07816491696282</v>
      </c>
      <c r="P22" s="191">
        <f t="shared" si="1"/>
        <v>148.52411548486756</v>
      </c>
      <c r="Q22" s="153">
        <f t="shared" si="2"/>
        <v>8.8070748435522912</v>
      </c>
      <c r="R22" s="72">
        <f t="shared" si="3"/>
        <v>97.616970796598096</v>
      </c>
      <c r="S22" s="154">
        <f t="shared" si="6"/>
        <v>0.12259667464475266</v>
      </c>
      <c r="T22" s="72">
        <v>0</v>
      </c>
      <c r="U22" s="72">
        <f t="shared" si="4"/>
        <v>97.466971730284357</v>
      </c>
    </row>
    <row r="23" spans="1:21" x14ac:dyDescent="0.25">
      <c r="A23" s="47">
        <v>1981</v>
      </c>
      <c r="B23" s="134">
        <v>7</v>
      </c>
      <c r="C23" s="94">
        <f>+GI_Data_Monthly!J23</f>
        <v>216975.573322032</v>
      </c>
      <c r="D23" s="135">
        <f t="shared" si="0"/>
        <v>54.672801457945582</v>
      </c>
      <c r="E23" s="135">
        <f>GI_Data_Monthly!C23</f>
        <v>0.92266666666700003</v>
      </c>
      <c r="F23" s="151">
        <f>GI_Data_Monthly!L23</f>
        <v>6655.7</v>
      </c>
      <c r="G23" s="135">
        <f>+GI_Data_Monthly!E23</f>
        <v>141.42556323957501</v>
      </c>
      <c r="H23" s="94">
        <f>+GI_Data_Monthly!H23</f>
        <v>3756.489</v>
      </c>
      <c r="I23" s="152">
        <f>+GI_Data_Monthly!G23</f>
        <v>3968.62</v>
      </c>
      <c r="J23" s="94">
        <f>GI_Data_Monthly!I23</f>
        <v>0</v>
      </c>
      <c r="K23" s="39">
        <f>+GI_Data_Monthly!K23</f>
        <v>23.9318724755801</v>
      </c>
      <c r="L23" s="72">
        <f>+H23*1000/Population_Monthly!C143</f>
        <v>0.36886522868213695</v>
      </c>
      <c r="M23" s="72">
        <f>GI_Data_Monthly!N23</f>
        <v>135.30000000000001</v>
      </c>
      <c r="N23" s="72">
        <f>GI_Data_Monthly!O23*100</f>
        <v>97.899999999999991</v>
      </c>
      <c r="O23" s="72">
        <f t="shared" si="5"/>
        <v>93.975387139187831</v>
      </c>
      <c r="P23" s="191">
        <f t="shared" si="1"/>
        <v>146.64017341035165</v>
      </c>
      <c r="Q23" s="153">
        <f t="shared" si="2"/>
        <v>8.827635613496593</v>
      </c>
      <c r="R23" s="72">
        <f t="shared" si="3"/>
        <v>97.716970796598105</v>
      </c>
      <c r="S23" s="154">
        <f t="shared" si="6"/>
        <v>0.12356541698589263</v>
      </c>
      <c r="T23" s="72">
        <v>0</v>
      </c>
      <c r="U23" s="72">
        <f t="shared" si="4"/>
        <v>97.616970796598096</v>
      </c>
    </row>
    <row r="24" spans="1:21" x14ac:dyDescent="0.25">
      <c r="A24" s="47">
        <v>1981</v>
      </c>
      <c r="B24" s="134">
        <v>8</v>
      </c>
      <c r="C24" s="94">
        <f>+GI_Data_Monthly!J24</f>
        <v>217216.24297553301</v>
      </c>
      <c r="D24" s="135">
        <f t="shared" si="0"/>
        <v>54.623177008293332</v>
      </c>
      <c r="E24" s="135">
        <f>GI_Data_Monthly!C24</f>
        <v>0.92920963580923399</v>
      </c>
      <c r="F24" s="151">
        <f>GI_Data_Monthly!L24</f>
        <v>6650.9069376807101</v>
      </c>
      <c r="G24" s="135">
        <f>+GI_Data_Monthly!E24</f>
        <v>127.142368942198</v>
      </c>
      <c r="H24" s="94">
        <f>+GI_Data_Monthly!H24</f>
        <v>3759.2803660029699</v>
      </c>
      <c r="I24" s="152">
        <f>+GI_Data_Monthly!G24</f>
        <v>3976.6314387490402</v>
      </c>
      <c r="J24" s="94">
        <f>GI_Data_Monthly!I24</f>
        <v>0</v>
      </c>
      <c r="K24" s="39">
        <f>+GI_Data_Monthly!K24</f>
        <v>23.8879711051353</v>
      </c>
      <c r="L24" s="72">
        <f>+H24*1000/Population_Monthly!C144</f>
        <v>0.36825591560652265</v>
      </c>
      <c r="M24" s="72">
        <f>GI_Data_Monthly!N24</f>
        <v>135.154984211722</v>
      </c>
      <c r="N24" s="72">
        <f>GI_Data_Monthly!O24*100</f>
        <v>98.752576968289503</v>
      </c>
      <c r="O24" s="72">
        <f t="shared" si="5"/>
        <v>94.918913733480721</v>
      </c>
      <c r="P24" s="191">
        <f t="shared" si="1"/>
        <v>145.45155259180848</v>
      </c>
      <c r="Q24" s="153">
        <f t="shared" si="2"/>
        <v>8.7968866713037563</v>
      </c>
      <c r="R24" s="72">
        <f t="shared" si="3"/>
        <v>98.088386151393237</v>
      </c>
      <c r="S24" s="154">
        <f t="shared" si="6"/>
        <v>0.12950115225157321</v>
      </c>
      <c r="T24" s="72">
        <v>0</v>
      </c>
      <c r="U24" s="72">
        <f t="shared" si="4"/>
        <v>97.716970796598105</v>
      </c>
    </row>
    <row r="25" spans="1:21" x14ac:dyDescent="0.25">
      <c r="A25" s="47">
        <v>1981</v>
      </c>
      <c r="B25" s="134">
        <v>9</v>
      </c>
      <c r="C25" s="94">
        <f>+GI_Data_Monthly!J25</f>
        <v>216690.23562245601</v>
      </c>
      <c r="D25" s="135">
        <f t="shared" si="0"/>
        <v>54.385673937029168</v>
      </c>
      <c r="E25" s="135">
        <f>GI_Data_Monthly!C25</f>
        <v>0.93411364497913896</v>
      </c>
      <c r="F25" s="151">
        <f>GI_Data_Monthly!L25</f>
        <v>6620.9731372555698</v>
      </c>
      <c r="G25" s="135">
        <f>+GI_Data_Monthly!E25</f>
        <v>117.16855587994399</v>
      </c>
      <c r="H25" s="94">
        <f>+GI_Data_Monthly!H25</f>
        <v>3761.6635889244599</v>
      </c>
      <c r="I25" s="152">
        <f>+GI_Data_Monthly!G25</f>
        <v>3984.32564931258</v>
      </c>
      <c r="J25" s="94">
        <f>GI_Data_Monthly!I25</f>
        <v>0</v>
      </c>
      <c r="K25" s="39">
        <f>+GI_Data_Monthly!K25</f>
        <v>23.769521335899199</v>
      </c>
      <c r="L25" s="72">
        <f>+H25*1000/Population_Monthly!C145</f>
        <v>0.36760962603690006</v>
      </c>
      <c r="M25" s="72">
        <f>GI_Data_Monthly!N25</f>
        <v>135.19657030208</v>
      </c>
      <c r="N25" s="72">
        <f>GI_Data_Monthly!O25*100</f>
        <v>99.773547909626004</v>
      </c>
      <c r="O25" s="72">
        <f t="shared" si="5"/>
        <v>95.895698895760731</v>
      </c>
      <c r="P25" s="191">
        <f t="shared" si="1"/>
        <v>144.73246486523519</v>
      </c>
      <c r="Q25" s="153">
        <f t="shared" si="2"/>
        <v>8.7379048493660214</v>
      </c>
      <c r="R25" s="72">
        <f t="shared" si="3"/>
        <v>98.808708292638514</v>
      </c>
      <c r="S25" s="154">
        <f t="shared" si="6"/>
        <v>0.13311912482821464</v>
      </c>
      <c r="T25" s="72">
        <v>0</v>
      </c>
      <c r="U25" s="72">
        <f t="shared" si="4"/>
        <v>98.088386151393237</v>
      </c>
    </row>
    <row r="26" spans="1:21" x14ac:dyDescent="0.25">
      <c r="A26" s="47">
        <v>1981</v>
      </c>
      <c r="B26" s="134">
        <v>10</v>
      </c>
      <c r="C26" s="94">
        <f>+GI_Data_Monthly!J26</f>
        <v>216080.18118825901</v>
      </c>
      <c r="D26" s="135">
        <f t="shared" si="0"/>
        <v>54.11494131628821</v>
      </c>
      <c r="E26" s="135">
        <f>GI_Data_Monthly!C26</f>
        <v>0.93766666666700005</v>
      </c>
      <c r="F26" s="151">
        <f>GI_Data_Monthly!L26</f>
        <v>6578</v>
      </c>
      <c r="G26" s="135">
        <f>+GI_Data_Monthly!E26</f>
        <v>112.44975236841999</v>
      </c>
      <c r="H26" s="94">
        <f>+GI_Data_Monthly!H26</f>
        <v>3764.0263333333301</v>
      </c>
      <c r="I26" s="152">
        <f>+GI_Data_Monthly!G26</f>
        <v>3992.98559570313</v>
      </c>
      <c r="J26" s="94">
        <f>GI_Data_Monthly!I26</f>
        <v>0</v>
      </c>
      <c r="K26" s="39">
        <f>+GI_Data_Monthly!K26</f>
        <v>23.672976919285102</v>
      </c>
      <c r="L26" s="72">
        <f>+H26*1000/Population_Monthly!C146</f>
        <v>0.36696441857686185</v>
      </c>
      <c r="M26" s="72">
        <f>GI_Data_Monthly!N26</f>
        <v>135.066666666667</v>
      </c>
      <c r="N26" s="72">
        <f>GI_Data_Monthly!O26*100</f>
        <v>100.4</v>
      </c>
      <c r="O26" s="72">
        <f t="shared" si="5"/>
        <v>96.831810006869077</v>
      </c>
      <c r="P26" s="191">
        <f t="shared" si="1"/>
        <v>144.04550302163418</v>
      </c>
      <c r="Q26" s="153">
        <f t="shared" si="2"/>
        <v>8.6871402111689271</v>
      </c>
      <c r="R26" s="72">
        <f t="shared" si="3"/>
        <v>99.642041625971842</v>
      </c>
      <c r="S26" s="154">
        <f t="shared" si="6"/>
        <v>0.12598130841079413</v>
      </c>
      <c r="T26" s="72">
        <v>0</v>
      </c>
      <c r="U26" s="72">
        <f t="shared" si="4"/>
        <v>98.808708292638514</v>
      </c>
    </row>
    <row r="27" spans="1:21" x14ac:dyDescent="0.25">
      <c r="A27" s="47">
        <v>1981</v>
      </c>
      <c r="B27" s="134">
        <v>11</v>
      </c>
      <c r="C27" s="94">
        <f>+GI_Data_Monthly!J27</f>
        <v>215840.388637936</v>
      </c>
      <c r="D27" s="135">
        <f t="shared" si="0"/>
        <v>53.903857612879726</v>
      </c>
      <c r="E27" s="135">
        <f>GI_Data_Monthly!C27</f>
        <v>0.94052389476440201</v>
      </c>
      <c r="F27" s="151">
        <f>GI_Data_Monthly!L27</f>
        <v>6529.6298558054496</v>
      </c>
      <c r="G27" s="135">
        <f>+GI_Data_Monthly!E27</f>
        <v>112.683480499447</v>
      </c>
      <c r="H27" s="94">
        <f>+GI_Data_Monthly!H27</f>
        <v>3766.7312697152101</v>
      </c>
      <c r="I27" s="152">
        <f>+GI_Data_Monthly!G27</f>
        <v>4004.17332258542</v>
      </c>
      <c r="J27" s="94">
        <f>GI_Data_Monthly!I27</f>
        <v>0</v>
      </c>
      <c r="K27" s="39">
        <f>+GI_Data_Monthly!K27</f>
        <v>23.6576384746289</v>
      </c>
      <c r="L27" s="72">
        <f>+H27*1000/Population_Monthly!C147</f>
        <v>0.36635555915964968</v>
      </c>
      <c r="M27" s="72">
        <f>GI_Data_Monthly!N27</f>
        <v>134.42868827927401</v>
      </c>
      <c r="N27" s="72">
        <f>GI_Data_Monthly!O27*100</f>
        <v>100.27288148171</v>
      </c>
      <c r="O27" s="72">
        <f t="shared" si="5"/>
        <v>97.608948144138537</v>
      </c>
      <c r="P27" s="191">
        <f t="shared" si="1"/>
        <v>142.92958321165028</v>
      </c>
      <c r="Q27" s="153">
        <f t="shared" si="2"/>
        <v>8.6671073717695126</v>
      </c>
      <c r="R27" s="72">
        <f t="shared" si="3"/>
        <v>100.14880979711199</v>
      </c>
      <c r="S27" s="154">
        <f t="shared" si="6"/>
        <v>0.10253922279371519</v>
      </c>
      <c r="T27" s="72">
        <v>0</v>
      </c>
      <c r="U27" s="72">
        <f t="shared" si="4"/>
        <v>99.642041625971842</v>
      </c>
    </row>
    <row r="28" spans="1:21" x14ac:dyDescent="0.25">
      <c r="A28" s="47">
        <v>1981</v>
      </c>
      <c r="B28" s="134">
        <v>12</v>
      </c>
      <c r="C28" s="94">
        <f>+GI_Data_Monthly!J28</f>
        <v>215882.72823711901</v>
      </c>
      <c r="D28" s="135">
        <f t="shared" si="0"/>
        <v>53.756440879254733</v>
      </c>
      <c r="E28" s="135">
        <f>GI_Data_Monthly!C28</f>
        <v>0.94304434588285002</v>
      </c>
      <c r="F28" s="151">
        <f>GI_Data_Monthly!L28</f>
        <v>6489.9493653730497</v>
      </c>
      <c r="G28" s="135">
        <f>+GI_Data_Monthly!E28</f>
        <v>114.71471092636401</v>
      </c>
      <c r="H28" s="94">
        <f>+GI_Data_Monthly!H28</f>
        <v>3768.8512024438701</v>
      </c>
      <c r="I28" s="152">
        <f>+GI_Data_Monthly!G28</f>
        <v>4015.9416193870602</v>
      </c>
      <c r="J28" s="94">
        <f>GI_Data_Monthly!I28</f>
        <v>3743.6622385927626</v>
      </c>
      <c r="K28" s="39">
        <f>+GI_Data_Monthly!K28</f>
        <v>23.689429778983101</v>
      </c>
      <c r="L28" s="72">
        <f>+H28*1000/Population_Monthly!C148</f>
        <v>0.36569282321515051</v>
      </c>
      <c r="M28" s="72">
        <f>GI_Data_Monthly!N28</f>
        <v>133.12723211671101</v>
      </c>
      <c r="N28" s="72">
        <f>GI_Data_Monthly!O28*100</f>
        <v>99.532830611325593</v>
      </c>
      <c r="O28" s="72">
        <f t="shared" si="5"/>
        <v>98.156700907064291</v>
      </c>
      <c r="P28" s="191">
        <f t="shared" si="1"/>
        <v>141.16752059213215</v>
      </c>
      <c r="Q28" s="153">
        <f t="shared" si="2"/>
        <v>8.6630544562333895</v>
      </c>
      <c r="R28" s="72">
        <f t="shared" si="3"/>
        <v>100.06857069767854</v>
      </c>
      <c r="S28" s="154">
        <f t="shared" si="6"/>
        <v>7.0708342046520434E-2</v>
      </c>
      <c r="T28" s="72">
        <v>0</v>
      </c>
      <c r="U28" s="72">
        <f t="shared" si="4"/>
        <v>100.14880979711199</v>
      </c>
    </row>
    <row r="29" spans="1:21" x14ac:dyDescent="0.25">
      <c r="A29" s="47">
        <v>1982</v>
      </c>
      <c r="B29" s="134">
        <v>1</v>
      </c>
      <c r="C29" s="94">
        <f>+GI_Data_Monthly!J29</f>
        <v>215955.083750538</v>
      </c>
      <c r="D29" s="135">
        <f t="shared" si="0"/>
        <v>53.623540999884284</v>
      </c>
      <c r="E29" s="135">
        <f>GI_Data_Monthly!C29</f>
        <v>0.94599999999999995</v>
      </c>
      <c r="F29" s="151">
        <f>GI_Data_Monthly!L29</f>
        <v>6468</v>
      </c>
      <c r="G29" s="135">
        <f>+GI_Data_Monthly!E29</f>
        <v>114.597836232083</v>
      </c>
      <c r="H29" s="94">
        <f>+GI_Data_Monthly!H29</f>
        <v>3769.5</v>
      </c>
      <c r="I29" s="152">
        <f>+GI_Data_Monthly!G29</f>
        <v>4027.2440000000001</v>
      </c>
      <c r="J29" s="94">
        <f>GI_Data_Monthly!I29</f>
        <v>0</v>
      </c>
      <c r="K29" s="39">
        <f>+GI_Data_Monthly!K29</f>
        <v>23.708939656713302</v>
      </c>
      <c r="L29" s="72">
        <f>+H29*1000/Population_Monthly!C149</f>
        <v>0.3648908146880776</v>
      </c>
      <c r="M29" s="72">
        <f>GI_Data_Monthly!N29</f>
        <v>130.9</v>
      </c>
      <c r="N29" s="72">
        <f>GI_Data_Monthly!O29*100</f>
        <v>98.4</v>
      </c>
      <c r="O29" s="72">
        <f t="shared" si="5"/>
        <v>98.448367573730948</v>
      </c>
      <c r="P29" s="191">
        <f t="shared" si="1"/>
        <v>138.37209302325581</v>
      </c>
      <c r="Q29" s="153">
        <f t="shared" si="2"/>
        <v>8.6511743067285867</v>
      </c>
      <c r="R29" s="72">
        <f t="shared" si="3"/>
        <v>99.401904031011853</v>
      </c>
      <c r="S29" s="154">
        <f t="shared" ref="S29:S92" si="7">N29/N17-1</f>
        <v>3.6880927291886412E-2</v>
      </c>
      <c r="T29" s="72">
        <v>0</v>
      </c>
      <c r="U29" s="72">
        <f t="shared" si="4"/>
        <v>100.06857069767854</v>
      </c>
    </row>
    <row r="30" spans="1:21" x14ac:dyDescent="0.25">
      <c r="A30" s="47">
        <v>1982</v>
      </c>
      <c r="B30" s="134">
        <v>2</v>
      </c>
      <c r="C30" s="94">
        <f>+GI_Data_Monthly!J30</f>
        <v>215886.19919879999</v>
      </c>
      <c r="D30" s="135">
        <f t="shared" si="0"/>
        <v>53.485942302541552</v>
      </c>
      <c r="E30" s="135">
        <f>GI_Data_Monthly!C30</f>
        <v>0.94981834977067503</v>
      </c>
      <c r="F30" s="151">
        <f>GI_Data_Monthly!L30</f>
        <v>6472.3435995904001</v>
      </c>
      <c r="G30" s="135">
        <f>+GI_Data_Monthly!E30</f>
        <v>109.635406962096</v>
      </c>
      <c r="H30" s="94">
        <f>+GI_Data_Monthly!H30</f>
        <v>3767.8864238914498</v>
      </c>
      <c r="I30" s="152">
        <f>+GI_Data_Monthly!G30</f>
        <v>4036.3166451784</v>
      </c>
      <c r="J30" s="94">
        <f>GI_Data_Monthly!I30</f>
        <v>0</v>
      </c>
      <c r="K30" s="39">
        <f>+GI_Data_Monthly!K30</f>
        <v>23.670835225245199</v>
      </c>
      <c r="L30" s="72">
        <f>+H30*1000/Population_Monthly!C150</f>
        <v>0.36387410747075172</v>
      </c>
      <c r="M30" s="72">
        <f>GI_Data_Monthly!N30</f>
        <v>127.868853107371</v>
      </c>
      <c r="N30" s="72">
        <f>GI_Data_Monthly!O30*100</f>
        <v>97.189878268100202</v>
      </c>
      <c r="O30" s="72">
        <f t="shared" si="5"/>
        <v>98.519600992982888</v>
      </c>
      <c r="P30" s="191">
        <f t="shared" si="1"/>
        <v>134.62453440517734</v>
      </c>
      <c r="Q30" s="153">
        <f t="shared" si="2"/>
        <v>8.6132040406733275</v>
      </c>
      <c r="R30" s="72">
        <f t="shared" si="3"/>
        <v>98.374236293141919</v>
      </c>
      <c r="S30" s="154">
        <f t="shared" si="7"/>
        <v>8.8732064741015026E-3</v>
      </c>
      <c r="T30" s="72">
        <v>0</v>
      </c>
      <c r="U30" s="72">
        <f t="shared" si="4"/>
        <v>99.401904031011853</v>
      </c>
    </row>
    <row r="31" spans="1:21" x14ac:dyDescent="0.25">
      <c r="A31" s="47">
        <v>1982</v>
      </c>
      <c r="B31" s="134">
        <v>3</v>
      </c>
      <c r="C31" s="94">
        <f>+GI_Data_Monthly!J31</f>
        <v>215851.57996719901</v>
      </c>
      <c r="D31" s="135">
        <f t="shared" si="0"/>
        <v>53.387506241410435</v>
      </c>
      <c r="E31" s="135">
        <f>GI_Data_Monthly!C31</f>
        <v>0.95407824623832505</v>
      </c>
      <c r="F31" s="151">
        <f>GI_Data_Monthly!L31</f>
        <v>6488.39763214707</v>
      </c>
      <c r="G31" s="135">
        <f>+GI_Data_Monthly!E31</f>
        <v>103.92268725066501</v>
      </c>
      <c r="H31" s="94">
        <f>+GI_Data_Monthly!H31</f>
        <v>3765.04818081845</v>
      </c>
      <c r="I31" s="152">
        <f>+GI_Data_Monthly!G31</f>
        <v>4043.1103672673898</v>
      </c>
      <c r="J31" s="94">
        <f>GI_Data_Monthly!I31</f>
        <v>0</v>
      </c>
      <c r="K31" s="39">
        <f>+GI_Data_Monthly!K31</f>
        <v>23.6106777032137</v>
      </c>
      <c r="L31" s="72">
        <f>+H31*1000/Population_Monthly!C151</f>
        <v>0.36274419561573795</v>
      </c>
      <c r="M31" s="72">
        <f>GI_Data_Monthly!N31</f>
        <v>125.41108810681</v>
      </c>
      <c r="N31" s="72">
        <f>GI_Data_Monthly!O31*100</f>
        <v>96.355545314203908</v>
      </c>
      <c r="O31" s="72">
        <f t="shared" si="5"/>
        <v>98.45234774525413</v>
      </c>
      <c r="P31" s="191">
        <f t="shared" si="1"/>
        <v>131.447382435636</v>
      </c>
      <c r="Q31" s="153">
        <f t="shared" si="2"/>
        <v>8.5646362913946934</v>
      </c>
      <c r="R31" s="72">
        <f t="shared" si="3"/>
        <v>97.315141194101372</v>
      </c>
      <c r="S31" s="154">
        <f t="shared" si="7"/>
        <v>-8.3060673886737879E-3</v>
      </c>
      <c r="T31" s="72">
        <v>0</v>
      </c>
      <c r="U31" s="72">
        <f t="shared" si="4"/>
        <v>98.374236293141919</v>
      </c>
    </row>
    <row r="32" spans="1:21" x14ac:dyDescent="0.25">
      <c r="A32" s="47">
        <v>1982</v>
      </c>
      <c r="B32" s="134">
        <v>4</v>
      </c>
      <c r="C32" s="94">
        <f>+GI_Data_Monthly!J32</f>
        <v>216093.277250566</v>
      </c>
      <c r="D32" s="135">
        <f t="shared" si="0"/>
        <v>53.354638961200514</v>
      </c>
      <c r="E32" s="135">
        <f>GI_Data_Monthly!C32</f>
        <v>0.95966666666699996</v>
      </c>
      <c r="F32" s="151">
        <f>GI_Data_Monthly!L32</f>
        <v>6503.3</v>
      </c>
      <c r="G32" s="135">
        <f>+GI_Data_Monthly!E32</f>
        <v>100.963537275904</v>
      </c>
      <c r="H32" s="94">
        <f>+GI_Data_Monthly!H32</f>
        <v>3761.3333333333298</v>
      </c>
      <c r="I32" s="152">
        <f>+GI_Data_Monthly!G32</f>
        <v>4050.1309999999999</v>
      </c>
      <c r="J32" s="94">
        <f>GI_Data_Monthly!I32</f>
        <v>0</v>
      </c>
      <c r="K32" s="39">
        <f>+GI_Data_Monthly!K32</f>
        <v>23.559494575473799</v>
      </c>
      <c r="L32" s="72">
        <f>+H32*1000/Population_Monthly!C152</f>
        <v>0.36153533200471305</v>
      </c>
      <c r="M32" s="72">
        <f>GI_Data_Monthly!N32</f>
        <v>124.333333333333</v>
      </c>
      <c r="N32" s="72">
        <f>GI_Data_Monthly!O32*100</f>
        <v>96.1</v>
      </c>
      <c r="O32" s="72">
        <f t="shared" si="5"/>
        <v>98.327347745254102</v>
      </c>
      <c r="P32" s="191">
        <f t="shared" si="1"/>
        <v>129.55887460919396</v>
      </c>
      <c r="Q32" s="153">
        <f t="shared" si="2"/>
        <v>8.5175896932071566</v>
      </c>
      <c r="R32" s="72">
        <f t="shared" si="3"/>
        <v>96.54847452743472</v>
      </c>
      <c r="S32" s="154">
        <f t="shared" si="7"/>
        <v>-1.5368852459016424E-2</v>
      </c>
      <c r="T32" s="72">
        <v>0</v>
      </c>
      <c r="U32" s="72">
        <f t="shared" si="4"/>
        <v>97.315141194101372</v>
      </c>
    </row>
    <row r="33" spans="1:21" x14ac:dyDescent="0.25">
      <c r="A33" s="47">
        <v>1982</v>
      </c>
      <c r="B33" s="134">
        <v>5</v>
      </c>
      <c r="C33" s="94">
        <f>+GI_Data_Monthly!J33</f>
        <v>216733.98387980901</v>
      </c>
      <c r="D33" s="135">
        <f t="shared" si="0"/>
        <v>53.417699872245286</v>
      </c>
      <c r="E33" s="135">
        <f>GI_Data_Monthly!C33</f>
        <v>0.96575090347426196</v>
      </c>
      <c r="F33" s="151">
        <f>GI_Data_Monthly!L33</f>
        <v>6502.8427233273196</v>
      </c>
      <c r="G33" s="135">
        <f>+GI_Data_Monthly!E33</f>
        <v>104.666288524039</v>
      </c>
      <c r="H33" s="94">
        <f>+GI_Data_Monthly!H33</f>
        <v>3758.0318404469899</v>
      </c>
      <c r="I33" s="152">
        <f>+GI_Data_Monthly!G33</f>
        <v>4057.3439964310301</v>
      </c>
      <c r="J33" s="94">
        <f>GI_Data_Monthly!I33</f>
        <v>0</v>
      </c>
      <c r="K33" s="39">
        <f>+GI_Data_Monthly!K33</f>
        <v>23.554867032819502</v>
      </c>
      <c r="L33" s="72">
        <f>+H33*1000/Population_Monthly!C153</f>
        <v>0.36042489884326356</v>
      </c>
      <c r="M33" s="72">
        <f>GI_Data_Monthly!N33</f>
        <v>125.75337536667899</v>
      </c>
      <c r="N33" s="72">
        <f>GI_Data_Monthly!O33*100</f>
        <v>96.774733801195794</v>
      </c>
      <c r="O33" s="72">
        <f t="shared" si="5"/>
        <v>98.255381320028434</v>
      </c>
      <c r="P33" s="191">
        <f t="shared" si="1"/>
        <v>130.21305485118859</v>
      </c>
      <c r="Q33" s="153">
        <f t="shared" si="2"/>
        <v>8.4897605675704924</v>
      </c>
      <c r="R33" s="72">
        <f t="shared" si="3"/>
        <v>96.41009303846657</v>
      </c>
      <c r="S33" s="154">
        <f t="shared" si="7"/>
        <v>-8.8448572882535714E-3</v>
      </c>
      <c r="T33" s="72">
        <v>0</v>
      </c>
      <c r="U33" s="72">
        <f t="shared" si="4"/>
        <v>96.54847452743472</v>
      </c>
    </row>
    <row r="34" spans="1:21" x14ac:dyDescent="0.25">
      <c r="A34" s="47">
        <v>1982</v>
      </c>
      <c r="B34" s="134">
        <v>6</v>
      </c>
      <c r="C34" s="94">
        <f>+GI_Data_Monthly!J34</f>
        <v>217438.170300789</v>
      </c>
      <c r="D34" s="135">
        <f t="shared" si="0"/>
        <v>53.481044566722332</v>
      </c>
      <c r="E34" s="135">
        <f>GI_Data_Monthly!C34</f>
        <v>0.97179657341914905</v>
      </c>
      <c r="F34" s="151">
        <f>GI_Data_Monthly!L34</f>
        <v>6491.7898790253803</v>
      </c>
      <c r="G34" s="135">
        <f>+GI_Data_Monthly!E34</f>
        <v>112.376366709547</v>
      </c>
      <c r="H34" s="94">
        <f>+GI_Data_Monthly!H34</f>
        <v>3755.5080648989601</v>
      </c>
      <c r="I34" s="152">
        <f>+GI_Data_Monthly!G34</f>
        <v>4065.7053739763001</v>
      </c>
      <c r="J34" s="94">
        <f>GI_Data_Monthly!I34</f>
        <v>0</v>
      </c>
      <c r="K34" s="39">
        <f>+GI_Data_Monthly!K34</f>
        <v>23.568260240233801</v>
      </c>
      <c r="L34" s="72">
        <f>+H34*1000/Population_Monthly!C154</f>
        <v>0.35939375699301523</v>
      </c>
      <c r="M34" s="72">
        <f>GI_Data_Monthly!N34</f>
        <v>128.50280310145399</v>
      </c>
      <c r="N34" s="72">
        <f>GI_Data_Monthly!O34*100</f>
        <v>98.164679729538591</v>
      </c>
      <c r="O34" s="72">
        <f t="shared" si="5"/>
        <v>98.301389506999143</v>
      </c>
      <c r="P34" s="191">
        <f t="shared" si="1"/>
        <v>132.23220436899913</v>
      </c>
      <c r="Q34" s="153">
        <f t="shared" si="2"/>
        <v>8.4702855935267305</v>
      </c>
      <c r="R34" s="72">
        <f t="shared" si="3"/>
        <v>97.013137843578122</v>
      </c>
      <c r="S34" s="154">
        <f t="shared" si="7"/>
        <v>5.6560151902980138E-3</v>
      </c>
      <c r="T34" s="72">
        <v>0</v>
      </c>
      <c r="U34" s="72">
        <f t="shared" si="4"/>
        <v>96.41009303846657</v>
      </c>
    </row>
    <row r="35" spans="1:21" x14ac:dyDescent="0.25">
      <c r="A35" s="47">
        <v>1982</v>
      </c>
      <c r="B35" s="134">
        <v>7</v>
      </c>
      <c r="C35" s="94">
        <f>+GI_Data_Monthly!J35</f>
        <v>217671.384412385</v>
      </c>
      <c r="D35" s="135">
        <f t="shared" si="0"/>
        <v>53.416225111965502</v>
      </c>
      <c r="E35" s="135">
        <f>GI_Data_Monthly!C35</f>
        <v>0.97633333333299999</v>
      </c>
      <c r="F35" s="151">
        <f>GI_Data_Monthly!L35</f>
        <v>6479.8</v>
      </c>
      <c r="G35" s="135">
        <f>+GI_Data_Monthly!E35</f>
        <v>119.25687573675999</v>
      </c>
      <c r="H35" s="94">
        <f>+GI_Data_Monthly!H35</f>
        <v>3754.4</v>
      </c>
      <c r="I35" s="152">
        <f>+GI_Data_Monthly!G35</f>
        <v>4075.0050000000001</v>
      </c>
      <c r="J35" s="94">
        <f>GI_Data_Monthly!I35</f>
        <v>0</v>
      </c>
      <c r="K35" s="39">
        <f>+GI_Data_Monthly!K35</f>
        <v>23.557028162436499</v>
      </c>
      <c r="L35" s="72">
        <f>+H35*1000/Population_Monthly!C155</f>
        <v>0.35850230752916912</v>
      </c>
      <c r="M35" s="72">
        <f>GI_Data_Monthly!N35</f>
        <v>130.666666666667</v>
      </c>
      <c r="N35" s="72">
        <f>GI_Data_Monthly!O35*100</f>
        <v>99.8</v>
      </c>
      <c r="O35" s="72">
        <f t="shared" si="5"/>
        <v>98.459722840332461</v>
      </c>
      <c r="P35" s="191">
        <f t="shared" si="1"/>
        <v>133.83407306252471</v>
      </c>
      <c r="Q35" s="153">
        <f t="shared" si="2"/>
        <v>8.4452489547631071</v>
      </c>
      <c r="R35" s="72">
        <f t="shared" si="3"/>
        <v>98.24647117691147</v>
      </c>
      <c r="S35" s="154">
        <f t="shared" si="7"/>
        <v>1.9407558733401498E-2</v>
      </c>
      <c r="T35" s="72">
        <v>0</v>
      </c>
      <c r="U35" s="72">
        <f t="shared" si="4"/>
        <v>97.013137843578122</v>
      </c>
    </row>
    <row r="36" spans="1:21" x14ac:dyDescent="0.25">
      <c r="A36" s="47">
        <v>1982</v>
      </c>
      <c r="B36" s="134">
        <v>8</v>
      </c>
      <c r="C36" s="94">
        <f>+GI_Data_Monthly!J36</f>
        <v>217246.48558163401</v>
      </c>
      <c r="D36" s="135">
        <f t="shared" si="0"/>
        <v>53.171442080836698</v>
      </c>
      <c r="E36" s="135">
        <f>GI_Data_Monthly!C36</f>
        <v>0.978852059540266</v>
      </c>
      <c r="F36" s="151">
        <f>GI_Data_Monthly!L36</f>
        <v>6473.8449083145597</v>
      </c>
      <c r="G36" s="135">
        <f>+GI_Data_Monthly!E36</f>
        <v>122.785671546866</v>
      </c>
      <c r="H36" s="94">
        <f>+GI_Data_Monthly!H36</f>
        <v>3755.0758923692401</v>
      </c>
      <c r="I36" s="152">
        <f>+GI_Data_Monthly!G36</f>
        <v>4085.7738116516298</v>
      </c>
      <c r="J36" s="94">
        <f>GI_Data_Monthly!I36</f>
        <v>0</v>
      </c>
      <c r="K36" s="39">
        <f>+GI_Data_Monthly!K36</f>
        <v>23.497877505930401</v>
      </c>
      <c r="L36" s="72">
        <f>+H36*1000/Population_Monthly!C156</f>
        <v>0.35778472298391573</v>
      </c>
      <c r="M36" s="72">
        <f>GI_Data_Monthly!N36</f>
        <v>130.95899329383701</v>
      </c>
      <c r="N36" s="72">
        <f>GI_Data_Monthly!O36*100</f>
        <v>101.379504579224</v>
      </c>
      <c r="O36" s="72">
        <f t="shared" si="5"/>
        <v>98.678633474576998</v>
      </c>
      <c r="P36" s="191">
        <f t="shared" si="1"/>
        <v>133.78834116704425</v>
      </c>
      <c r="Q36" s="153">
        <f t="shared" si="2"/>
        <v>8.4071815941692929</v>
      </c>
      <c r="R36" s="72">
        <f t="shared" si="3"/>
        <v>99.781394769587521</v>
      </c>
      <c r="S36" s="154">
        <f t="shared" si="7"/>
        <v>2.6601104412475651E-2</v>
      </c>
      <c r="T36" s="72">
        <v>0</v>
      </c>
      <c r="U36" s="72">
        <f t="shared" si="4"/>
        <v>98.24647117691147</v>
      </c>
    </row>
    <row r="37" spans="1:21" x14ac:dyDescent="0.25">
      <c r="A37" s="47">
        <v>1982</v>
      </c>
      <c r="B37" s="134">
        <v>9</v>
      </c>
      <c r="C37" s="94">
        <f>+GI_Data_Monthly!J37</f>
        <v>217161.41297373801</v>
      </c>
      <c r="D37" s="135">
        <f t="shared" si="0"/>
        <v>53.019058751957793</v>
      </c>
      <c r="E37" s="135">
        <f>GI_Data_Monthly!C37</f>
        <v>0.97959870372192603</v>
      </c>
      <c r="F37" s="151">
        <f>GI_Data_Monthly!L37</f>
        <v>6476.0836662189304</v>
      </c>
      <c r="G37" s="135">
        <f>+GI_Data_Monthly!E37</f>
        <v>125.804292143149</v>
      </c>
      <c r="H37" s="94">
        <f>+GI_Data_Monthly!H37</f>
        <v>3757.8365289928302</v>
      </c>
      <c r="I37" s="152">
        <f>+GI_Data_Monthly!G37</f>
        <v>4095.91226411048</v>
      </c>
      <c r="J37" s="94">
        <f>GI_Data_Monthly!I37</f>
        <v>0</v>
      </c>
      <c r="K37" s="39">
        <f>+GI_Data_Monthly!K37</f>
        <v>23.451215827301599</v>
      </c>
      <c r="L37" s="72">
        <f>+H37*1000/Population_Monthly!C157</f>
        <v>0.35726846479900021</v>
      </c>
      <c r="M37" s="72">
        <f>GI_Data_Monthly!N37</f>
        <v>129.349438097102</v>
      </c>
      <c r="N37" s="72">
        <f>GI_Data_Monthly!O37*100</f>
        <v>102.378132056738</v>
      </c>
      <c r="O37" s="72">
        <f t="shared" si="5"/>
        <v>98.895682153503003</v>
      </c>
      <c r="P37" s="191">
        <f t="shared" si="1"/>
        <v>132.04329242744669</v>
      </c>
      <c r="Q37" s="153">
        <f t="shared" si="2"/>
        <v>8.3783798762900581</v>
      </c>
      <c r="R37" s="72">
        <f t="shared" si="3"/>
        <v>101.18587887865401</v>
      </c>
      <c r="S37" s="154">
        <f t="shared" si="7"/>
        <v>2.6104956691238357E-2</v>
      </c>
      <c r="T37" s="72">
        <v>0</v>
      </c>
      <c r="U37" s="72">
        <f t="shared" si="4"/>
        <v>99.781394769587521</v>
      </c>
    </row>
    <row r="38" spans="1:21" x14ac:dyDescent="0.25">
      <c r="A38" s="47">
        <v>1982</v>
      </c>
      <c r="B38" s="134">
        <v>10</v>
      </c>
      <c r="C38" s="94">
        <f>+GI_Data_Monthly!J38</f>
        <v>218649.92424649699</v>
      </c>
      <c r="D38" s="135">
        <f t="shared" si="0"/>
        <v>53.290140052458327</v>
      </c>
      <c r="E38" s="135">
        <f>GI_Data_Monthly!C38</f>
        <v>0.97933333333299999</v>
      </c>
      <c r="F38" s="151">
        <f>GI_Data_Monthly!L38</f>
        <v>6486.2</v>
      </c>
      <c r="G38" s="135">
        <f>+GI_Data_Monthly!E38</f>
        <v>132.62667343426</v>
      </c>
      <c r="H38" s="94">
        <f>+GI_Data_Monthly!H38</f>
        <v>3762.6666666666702</v>
      </c>
      <c r="I38" s="152">
        <f>+GI_Data_Monthly!G38</f>
        <v>4103.009</v>
      </c>
      <c r="J38" s="94">
        <f>GI_Data_Monthly!I38</f>
        <v>0</v>
      </c>
      <c r="K38" s="39">
        <f>+GI_Data_Monthly!K38</f>
        <v>23.494979635725301</v>
      </c>
      <c r="L38" s="72">
        <f>+H38*1000/Population_Monthly!C158</f>
        <v>0.35695077519791701</v>
      </c>
      <c r="M38" s="72">
        <f>GI_Data_Monthly!N38</f>
        <v>126.4</v>
      </c>
      <c r="N38" s="72">
        <f>GI_Data_Monthly!O38*100</f>
        <v>102.33333333329999</v>
      </c>
      <c r="O38" s="72">
        <f t="shared" si="5"/>
        <v>99.056793264611329</v>
      </c>
      <c r="P38" s="191">
        <f t="shared" si="1"/>
        <v>129.06739278425087</v>
      </c>
      <c r="Q38" s="153">
        <f t="shared" si="2"/>
        <v>8.3865511942314193</v>
      </c>
      <c r="R38" s="72">
        <f t="shared" si="3"/>
        <v>102.03032332308733</v>
      </c>
      <c r="S38" s="154">
        <f t="shared" si="7"/>
        <v>1.9256308100597419E-2</v>
      </c>
      <c r="T38" s="72">
        <v>0</v>
      </c>
      <c r="U38" s="72">
        <f t="shared" si="4"/>
        <v>101.18587887865401</v>
      </c>
    </row>
    <row r="39" spans="1:21" x14ac:dyDescent="0.25">
      <c r="A39" s="47">
        <v>1982</v>
      </c>
      <c r="B39" s="134">
        <v>11</v>
      </c>
      <c r="C39" s="94">
        <f>+GI_Data_Monthly!J39</f>
        <v>222578.29376918401</v>
      </c>
      <c r="D39" s="135">
        <f t="shared" si="0"/>
        <v>54.203206840914156</v>
      </c>
      <c r="E39" s="135">
        <f>GI_Data_Monthly!C39</f>
        <v>0.97877645305587002</v>
      </c>
      <c r="F39" s="151">
        <f>GI_Data_Monthly!L39</f>
        <v>6505.1594105122704</v>
      </c>
      <c r="G39" s="135">
        <f>+GI_Data_Monthly!E39</f>
        <v>146.50724545869801</v>
      </c>
      <c r="H39" s="94">
        <f>+GI_Data_Monthly!H39</f>
        <v>3770.2543128184402</v>
      </c>
      <c r="I39" s="152">
        <f>+GI_Data_Monthly!G39</f>
        <v>4106.3676254884504</v>
      </c>
      <c r="J39" s="94">
        <f>GI_Data_Monthly!I39</f>
        <v>0</v>
      </c>
      <c r="K39" s="39">
        <f>+GI_Data_Monthly!K39</f>
        <v>23.681853847138701</v>
      </c>
      <c r="L39" s="72">
        <f>+H39*1000/Population_Monthly!C159</f>
        <v>0.35689549061427606</v>
      </c>
      <c r="M39" s="72">
        <f>GI_Data_Monthly!N39</f>
        <v>122.508014569102</v>
      </c>
      <c r="N39" s="72">
        <f>GI_Data_Monthly!O39*100</f>
        <v>101.02551741856101</v>
      </c>
      <c r="O39" s="72">
        <f t="shared" si="5"/>
        <v>99.119512926015602</v>
      </c>
      <c r="P39" s="191">
        <f t="shared" si="1"/>
        <v>125.16444810928554</v>
      </c>
      <c r="Q39" s="153">
        <f t="shared" si="2"/>
        <v>8.4519468474301469</v>
      </c>
      <c r="R39" s="72">
        <f t="shared" si="3"/>
        <v>101.91232760286634</v>
      </c>
      <c r="S39" s="154">
        <f t="shared" si="7"/>
        <v>7.505877219537993E-3</v>
      </c>
      <c r="T39" s="72">
        <v>0</v>
      </c>
      <c r="U39" s="72">
        <f t="shared" si="4"/>
        <v>102.03032332308733</v>
      </c>
    </row>
    <row r="40" spans="1:21" x14ac:dyDescent="0.25">
      <c r="A40" s="47">
        <v>1982</v>
      </c>
      <c r="B40" s="134">
        <v>12</v>
      </c>
      <c r="C40" s="94">
        <f>+GI_Data_Monthly!J40</f>
        <v>227482.81045240999</v>
      </c>
      <c r="D40" s="135">
        <f t="shared" si="0"/>
        <v>55.369686082354114</v>
      </c>
      <c r="E40" s="135">
        <f>GI_Data_Monthly!C40</f>
        <v>0.97872857773059496</v>
      </c>
      <c r="F40" s="151">
        <f>GI_Data_Monthly!L40</f>
        <v>6532.5315153176998</v>
      </c>
      <c r="G40" s="135">
        <f>+GI_Data_Monthly!E40</f>
        <v>162.77055082313501</v>
      </c>
      <c r="H40" s="94">
        <f>+GI_Data_Monthly!H40</f>
        <v>3781.1556758019801</v>
      </c>
      <c r="I40" s="152">
        <f>+GI_Data_Monthly!G40</f>
        <v>4108.4359791035004</v>
      </c>
      <c r="J40" s="94">
        <f>GI_Data_Monthly!I40</f>
        <v>3763.2247433365287</v>
      </c>
      <c r="K40" s="39">
        <f>+GI_Data_Monthly!K40</f>
        <v>23.936263994686801</v>
      </c>
      <c r="L40" s="72">
        <f>+H40*1000/Population_Monthly!C160</f>
        <v>0.35715344609150612</v>
      </c>
      <c r="M40" s="72">
        <f>GI_Data_Monthly!N40</f>
        <v>119.092921704478</v>
      </c>
      <c r="N40" s="72">
        <f>GI_Data_Monthly!O40*100</f>
        <v>99.288687904856005</v>
      </c>
      <c r="O40" s="72">
        <f t="shared" si="5"/>
        <v>99.099167700476457</v>
      </c>
      <c r="P40" s="191">
        <f t="shared" si="1"/>
        <v>121.68125506319848</v>
      </c>
      <c r="Q40" s="153">
        <f t="shared" si="2"/>
        <v>8.5489191722584312</v>
      </c>
      <c r="R40" s="72">
        <f t="shared" si="3"/>
        <v>100.88251288557232</v>
      </c>
      <c r="S40" s="154">
        <f t="shared" si="7"/>
        <v>-2.4528861981526484E-3</v>
      </c>
      <c r="T40" s="72">
        <v>0</v>
      </c>
      <c r="U40" s="72">
        <f t="shared" si="4"/>
        <v>101.91232760286634</v>
      </c>
    </row>
    <row r="41" spans="1:21" x14ac:dyDescent="0.25">
      <c r="A41" s="47">
        <v>1983</v>
      </c>
      <c r="B41" s="134">
        <v>1</v>
      </c>
      <c r="C41" s="94">
        <f>+GI_Data_Monthly!J41</f>
        <v>231932.02573544899</v>
      </c>
      <c r="D41" s="135">
        <f t="shared" si="0"/>
        <v>56.388659381349143</v>
      </c>
      <c r="E41" s="135">
        <f>GI_Data_Monthly!C41</f>
        <v>0.98</v>
      </c>
      <c r="F41" s="151">
        <f>GI_Data_Monthly!L41</f>
        <v>6571.1</v>
      </c>
      <c r="G41" s="135">
        <f>+GI_Data_Monthly!E41</f>
        <v>176.91063305692899</v>
      </c>
      <c r="H41" s="94">
        <f>+GI_Data_Monthly!H41</f>
        <v>3797.36666666667</v>
      </c>
      <c r="I41" s="152">
        <f>+GI_Data_Monthly!G41</f>
        <v>4113.0969999999998</v>
      </c>
      <c r="J41" s="94">
        <f>GI_Data_Monthly!I41</f>
        <v>0</v>
      </c>
      <c r="K41" s="39">
        <f>+GI_Data_Monthly!K41</f>
        <v>24.180571192609499</v>
      </c>
      <c r="L41" s="72">
        <f>+H41*1000/Population_Monthly!C161</f>
        <v>0.35791073328485651</v>
      </c>
      <c r="M41" s="72">
        <f>GI_Data_Monthly!N41</f>
        <v>117.3</v>
      </c>
      <c r="N41" s="72">
        <f>GI_Data_Monthly!O41*100</f>
        <v>98.033333333299993</v>
      </c>
      <c r="O41" s="72">
        <f t="shared" si="5"/>
        <v>99.06861214491812</v>
      </c>
      <c r="P41" s="191">
        <f t="shared" si="1"/>
        <v>119.69387755102041</v>
      </c>
      <c r="Q41" s="153">
        <f t="shared" si="2"/>
        <v>8.6544859667935423</v>
      </c>
      <c r="R41" s="72">
        <f t="shared" si="3"/>
        <v>99.449179552239002</v>
      </c>
      <c r="S41" s="154">
        <f t="shared" si="7"/>
        <v>-3.7262872632115585E-3</v>
      </c>
      <c r="T41" s="72">
        <v>0</v>
      </c>
      <c r="U41" s="72">
        <f t="shared" si="4"/>
        <v>100.88251288557232</v>
      </c>
    </row>
    <row r="42" spans="1:21" x14ac:dyDescent="0.25">
      <c r="A42" s="47">
        <v>1983</v>
      </c>
      <c r="B42" s="134">
        <v>2</v>
      </c>
      <c r="C42" s="94">
        <f>+GI_Data_Monthly!J42</f>
        <v>234412.70667625201</v>
      </c>
      <c r="D42" s="135">
        <f t="shared" si="0"/>
        <v>56.854122997003728</v>
      </c>
      <c r="E42" s="135">
        <f>GI_Data_Monthly!C42</f>
        <v>0.98312801233000502</v>
      </c>
      <c r="F42" s="151">
        <f>GI_Data_Monthly!L42</f>
        <v>6619.8590429730102</v>
      </c>
      <c r="G42" s="135">
        <f>+GI_Data_Monthly!E42</f>
        <v>184.473858345916</v>
      </c>
      <c r="H42" s="94">
        <f>+GI_Data_Monthly!H42</f>
        <v>3819.2256421083398</v>
      </c>
      <c r="I42" s="152">
        <f>+GI_Data_Monthly!G42</f>
        <v>4123.0555379177304</v>
      </c>
      <c r="J42" s="94">
        <f>GI_Data_Monthly!I42</f>
        <v>0</v>
      </c>
      <c r="K42" s="39">
        <f>+GI_Data_Monthly!K42</f>
        <v>24.331156600711399</v>
      </c>
      <c r="L42" s="72">
        <f>+H42*1000/Population_Monthly!C162</f>
        <v>0.35919594915127356</v>
      </c>
      <c r="M42" s="72">
        <f>GI_Data_Monthly!N42</f>
        <v>118.190129089967</v>
      </c>
      <c r="N42" s="72">
        <f>GI_Data_Monthly!O42*100</f>
        <v>98.073888599659597</v>
      </c>
      <c r="O42" s="72">
        <f t="shared" si="5"/>
        <v>99.142279672548071</v>
      </c>
      <c r="P42" s="191">
        <f t="shared" si="1"/>
        <v>120.21845335263859</v>
      </c>
      <c r="Q42" s="153">
        <f t="shared" si="2"/>
        <v>8.739652889140805</v>
      </c>
      <c r="R42" s="72">
        <f t="shared" si="3"/>
        <v>98.465303279271851</v>
      </c>
      <c r="S42" s="154">
        <f t="shared" si="7"/>
        <v>9.0957036608363406E-3</v>
      </c>
      <c r="T42" s="72">
        <v>0</v>
      </c>
      <c r="U42" s="72">
        <f t="shared" si="4"/>
        <v>99.449179552239002</v>
      </c>
    </row>
    <row r="43" spans="1:21" x14ac:dyDescent="0.25">
      <c r="A43" s="47">
        <v>1983</v>
      </c>
      <c r="B43" s="134">
        <v>3</v>
      </c>
      <c r="C43" s="94">
        <f>+GI_Data_Monthly!J43</f>
        <v>235307.848839666</v>
      </c>
      <c r="D43" s="135">
        <f t="shared" si="0"/>
        <v>56.901318816109473</v>
      </c>
      <c r="E43" s="135">
        <f>GI_Data_Monthly!C43</f>
        <v>0.98695215139903403</v>
      </c>
      <c r="F43" s="151">
        <f>GI_Data_Monthly!L43</f>
        <v>6668.3692234126402</v>
      </c>
      <c r="G43" s="135">
        <f>+GI_Data_Monthly!E43</f>
        <v>188.368770883189</v>
      </c>
      <c r="H43" s="94">
        <f>+GI_Data_Monthly!H43</f>
        <v>3842.1433554086202</v>
      </c>
      <c r="I43" s="152">
        <f>+GI_Data_Monthly!G43</f>
        <v>4135.3672240905498</v>
      </c>
      <c r="J43" s="94">
        <f>GI_Data_Monthly!I43</f>
        <v>0</v>
      </c>
      <c r="K43" s="39">
        <f>+GI_Data_Monthly!K43</f>
        <v>24.3938304561858</v>
      </c>
      <c r="L43" s="72">
        <f>+H43*1000/Population_Monthly!C163</f>
        <v>0.36057500233056961</v>
      </c>
      <c r="M43" s="72">
        <f>GI_Data_Monthly!N43</f>
        <v>120.503520340547</v>
      </c>
      <c r="N43" s="72">
        <f>GI_Data_Monthly!O43*100</f>
        <v>98.881075923654308</v>
      </c>
      <c r="O43" s="72">
        <f t="shared" si="5"/>
        <v>99.352740556668948</v>
      </c>
      <c r="P43" s="191">
        <f t="shared" si="1"/>
        <v>122.09661853386679</v>
      </c>
      <c r="Q43" s="153">
        <f t="shared" si="2"/>
        <v>8.7958054735907147</v>
      </c>
      <c r="R43" s="72">
        <f t="shared" si="3"/>
        <v>98.329432618871294</v>
      </c>
      <c r="S43" s="154">
        <f t="shared" si="7"/>
        <v>2.6210537247388865E-2</v>
      </c>
      <c r="T43" s="72">
        <v>0</v>
      </c>
      <c r="U43" s="72">
        <f t="shared" si="4"/>
        <v>98.465303279271851</v>
      </c>
    </row>
    <row r="44" spans="1:21" x14ac:dyDescent="0.25">
      <c r="A44" s="47">
        <v>1983</v>
      </c>
      <c r="B44" s="134">
        <v>4</v>
      </c>
      <c r="C44" s="94">
        <f>+GI_Data_Monthly!J44</f>
        <v>235618.898307322</v>
      </c>
      <c r="D44" s="135">
        <f t="shared" si="0"/>
        <v>56.771817377383236</v>
      </c>
      <c r="E44" s="135">
        <f>GI_Data_Monthly!C44</f>
        <v>0.991333333333</v>
      </c>
      <c r="F44" s="151">
        <f>GI_Data_Monthly!L44</f>
        <v>6721.1</v>
      </c>
      <c r="G44" s="135">
        <f>+GI_Data_Monthly!E44</f>
        <v>194.16383176392</v>
      </c>
      <c r="H44" s="94">
        <f>+GI_Data_Monthly!H44</f>
        <v>3868.5333333333301</v>
      </c>
      <c r="I44" s="152">
        <f>+GI_Data_Monthly!G44</f>
        <v>4150.279296875</v>
      </c>
      <c r="J44" s="94">
        <f>GI_Data_Monthly!I44</f>
        <v>0</v>
      </c>
      <c r="K44" s="39">
        <f>+GI_Data_Monthly!K44</f>
        <v>24.410298311256899</v>
      </c>
      <c r="L44" s="72">
        <f>+H44*1000/Population_Monthly!C164</f>
        <v>0.36227330682897141</v>
      </c>
      <c r="M44" s="72">
        <f>GI_Data_Monthly!N44</f>
        <v>123.4</v>
      </c>
      <c r="N44" s="72">
        <f>GI_Data_Monthly!O44*100</f>
        <v>99.966666666699993</v>
      </c>
      <c r="O44" s="72">
        <f t="shared" si="5"/>
        <v>99.674962778893928</v>
      </c>
      <c r="P44" s="191">
        <f t="shared" si="1"/>
        <v>124.47881640891879</v>
      </c>
      <c r="Q44" s="153">
        <f t="shared" si="2"/>
        <v>8.8431994899006927</v>
      </c>
      <c r="R44" s="72">
        <f t="shared" si="3"/>
        <v>98.973877063337966</v>
      </c>
      <c r="S44" s="154">
        <f t="shared" si="7"/>
        <v>4.0235865418314143E-2</v>
      </c>
      <c r="T44" s="72">
        <v>0</v>
      </c>
      <c r="U44" s="72">
        <f t="shared" si="4"/>
        <v>98.329432618871294</v>
      </c>
    </row>
    <row r="45" spans="1:21" x14ac:dyDescent="0.25">
      <c r="A45" s="47">
        <v>1983</v>
      </c>
      <c r="B45" s="134">
        <v>5</v>
      </c>
      <c r="C45" s="94">
        <f>+GI_Data_Monthly!J45</f>
        <v>235929.06945998699</v>
      </c>
      <c r="D45" s="135">
        <f t="shared" si="0"/>
        <v>56.65782723612962</v>
      </c>
      <c r="E45" s="135">
        <f>GI_Data_Monthly!C45</f>
        <v>0.994973131410821</v>
      </c>
      <c r="F45" s="151">
        <f>GI_Data_Monthly!L45</f>
        <v>6766.8188150257802</v>
      </c>
      <c r="G45" s="135">
        <f>+GI_Data_Monthly!E45</f>
        <v>204.33423336444099</v>
      </c>
      <c r="H45" s="94">
        <f>+GI_Data_Monthly!H45</f>
        <v>3893.0934384903499</v>
      </c>
      <c r="I45" s="152">
        <f>+GI_Data_Monthly!G45</f>
        <v>4164.1037252755696</v>
      </c>
      <c r="J45" s="94">
        <f>GI_Data_Monthly!I45</f>
        <v>0</v>
      </c>
      <c r="K45" s="39">
        <f>+GI_Data_Monthly!K45</f>
        <v>24.402109681834698</v>
      </c>
      <c r="L45" s="72">
        <f>+H45*1000/Population_Monthly!C165</f>
        <v>0.3637594726318461</v>
      </c>
      <c r="M45" s="72">
        <f>GI_Data_Monthly!N45</f>
        <v>125.43800788694701</v>
      </c>
      <c r="N45" s="72">
        <f>GI_Data_Monthly!O45*100</f>
        <v>100.677020377185</v>
      </c>
      <c r="O45" s="72">
        <f t="shared" si="5"/>
        <v>100.00015332689304</v>
      </c>
      <c r="P45" s="191">
        <f t="shared" si="1"/>
        <v>126.07175402724928</v>
      </c>
      <c r="Q45" s="153">
        <f t="shared" si="2"/>
        <v>8.8764985489686552</v>
      </c>
      <c r="R45" s="72">
        <f t="shared" si="3"/>
        <v>99.841587655846425</v>
      </c>
      <c r="S45" s="154">
        <f t="shared" si="7"/>
        <v>4.0323402841961453E-2</v>
      </c>
      <c r="T45" s="72">
        <v>0</v>
      </c>
      <c r="U45" s="72">
        <f t="shared" si="4"/>
        <v>98.973877063337966</v>
      </c>
    </row>
    <row r="46" spans="1:21" x14ac:dyDescent="0.25">
      <c r="A46" s="47">
        <v>1983</v>
      </c>
      <c r="B46" s="134">
        <v>6</v>
      </c>
      <c r="C46" s="94">
        <f>+GI_Data_Monthly!J46</f>
        <v>236519.06981301901</v>
      </c>
      <c r="D46" s="135">
        <f t="shared" si="0"/>
        <v>56.613536299583942</v>
      </c>
      <c r="E46" s="135">
        <f>GI_Data_Monthly!C46</f>
        <v>0.99817427663292002</v>
      </c>
      <c r="F46" s="151">
        <f>GI_Data_Monthly!L46</f>
        <v>6810.4782255709297</v>
      </c>
      <c r="G46" s="135">
        <f>+GI_Data_Monthly!E46</f>
        <v>215.98941908854701</v>
      </c>
      <c r="H46" s="94">
        <f>+GI_Data_Monthly!H46</f>
        <v>3917.3584995470701</v>
      </c>
      <c r="I46" s="152">
        <f>+GI_Data_Monthly!G46</f>
        <v>4177.7830051354204</v>
      </c>
      <c r="J46" s="94">
        <f>GI_Data_Monthly!I46</f>
        <v>0</v>
      </c>
      <c r="K46" s="39">
        <f>+GI_Data_Monthly!K46</f>
        <v>24.403131495998402</v>
      </c>
      <c r="L46" s="72">
        <f>+H46*1000/Population_Monthly!C166</f>
        <v>0.36521151175342076</v>
      </c>
      <c r="M46" s="72">
        <f>GI_Data_Monthly!N46</f>
        <v>126.523465299153</v>
      </c>
      <c r="N46" s="72">
        <f>GI_Data_Monthly!O46*100</f>
        <v>101.01199600440501</v>
      </c>
      <c r="O46" s="72">
        <f t="shared" si="5"/>
        <v>100.23742968313194</v>
      </c>
      <c r="P46" s="191">
        <f t="shared" si="1"/>
        <v>126.75488465395726</v>
      </c>
      <c r="Q46" s="153">
        <f t="shared" si="2"/>
        <v>8.9123045451710929</v>
      </c>
      <c r="R46" s="72">
        <f t="shared" si="3"/>
        <v>100.55189434943001</v>
      </c>
      <c r="S46" s="154">
        <f t="shared" si="7"/>
        <v>2.9005506692542316E-2</v>
      </c>
      <c r="T46" s="72">
        <v>0</v>
      </c>
      <c r="U46" s="72">
        <f t="shared" si="4"/>
        <v>99.841587655846425</v>
      </c>
    </row>
    <row r="47" spans="1:21" x14ac:dyDescent="0.25">
      <c r="A47" s="47">
        <v>1983</v>
      </c>
      <c r="B47" s="134">
        <v>7</v>
      </c>
      <c r="C47" s="94">
        <f>+GI_Data_Monthly!J47</f>
        <v>237481.93176504801</v>
      </c>
      <c r="D47" s="135">
        <f t="shared" si="0"/>
        <v>56.665302695408904</v>
      </c>
      <c r="E47" s="135">
        <f>GI_Data_Monthly!C47</f>
        <v>1.0009999999999999</v>
      </c>
      <c r="F47" s="151">
        <f>GI_Data_Monthly!L47</f>
        <v>6852.7</v>
      </c>
      <c r="G47" s="135">
        <f>+GI_Data_Monthly!E47</f>
        <v>223.26617964821301</v>
      </c>
      <c r="H47" s="94">
        <f>+GI_Data_Monthly!H47</f>
        <v>3940.1666666666702</v>
      </c>
      <c r="I47" s="152">
        <f>+GI_Data_Monthly!G47</f>
        <v>4190.95849609375</v>
      </c>
      <c r="J47" s="94">
        <f>GI_Data_Monthly!I47</f>
        <v>0</v>
      </c>
      <c r="K47" s="39">
        <f>+GI_Data_Monthly!K47</f>
        <v>24.447134403015301</v>
      </c>
      <c r="L47" s="72">
        <f>+H47*1000/Population_Monthly!C167</f>
        <v>0.36652157429302895</v>
      </c>
      <c r="M47" s="72">
        <f>GI_Data_Monthly!N47</f>
        <v>126.6</v>
      </c>
      <c r="N47" s="72">
        <f>GI_Data_Monthly!O47*100</f>
        <v>101.03333333330001</v>
      </c>
      <c r="O47" s="72">
        <f t="shared" si="5"/>
        <v>100.34020746090692</v>
      </c>
      <c r="P47" s="191">
        <f t="shared" si="1"/>
        <v>126.47352647352648</v>
      </c>
      <c r="Q47" s="153">
        <f t="shared" si="2"/>
        <v>8.9604021883464373</v>
      </c>
      <c r="R47" s="72">
        <f t="shared" si="3"/>
        <v>100.90744990496334</v>
      </c>
      <c r="S47" s="154">
        <f t="shared" si="7"/>
        <v>1.2358049431863805E-2</v>
      </c>
      <c r="T47" s="72">
        <v>0</v>
      </c>
      <c r="U47" s="72">
        <f t="shared" si="4"/>
        <v>100.55189434943001</v>
      </c>
    </row>
    <row r="48" spans="1:21" x14ac:dyDescent="0.25">
      <c r="A48" s="47">
        <v>1983</v>
      </c>
      <c r="B48" s="134">
        <v>8</v>
      </c>
      <c r="C48" s="94">
        <f>+GI_Data_Monthly!J48</f>
        <v>238971.268703182</v>
      </c>
      <c r="D48" s="135">
        <f t="shared" si="0"/>
        <v>56.831147458920704</v>
      </c>
      <c r="E48" s="135">
        <f>GI_Data_Monthly!C48</f>
        <v>1.00392898551694</v>
      </c>
      <c r="F48" s="151">
        <f>GI_Data_Monthly!L48</f>
        <v>6898.99360609415</v>
      </c>
      <c r="G48" s="135">
        <f>+GI_Data_Monthly!E48</f>
        <v>223.160206971609</v>
      </c>
      <c r="H48" s="94">
        <f>+GI_Data_Monthly!H48</f>
        <v>3963.6690763945198</v>
      </c>
      <c r="I48" s="152">
        <f>+GI_Data_Monthly!G48</f>
        <v>4204.9347829184298</v>
      </c>
      <c r="J48" s="94">
        <f>GI_Data_Monthly!I48</f>
        <v>0</v>
      </c>
      <c r="K48" s="39">
        <f>+GI_Data_Monthly!K48</f>
        <v>24.559098862218999</v>
      </c>
      <c r="L48" s="72">
        <f>+H48*1000/Population_Monthly!C168</f>
        <v>0.36789026367557393</v>
      </c>
      <c r="M48" s="72">
        <f>GI_Data_Monthly!N48</f>
        <v>125.748108937523</v>
      </c>
      <c r="N48" s="72">
        <f>GI_Data_Monthly!O48*100</f>
        <v>100.84224832922699</v>
      </c>
      <c r="O48" s="72">
        <f t="shared" si="5"/>
        <v>100.2954361067405</v>
      </c>
      <c r="P48" s="191">
        <f t="shared" si="1"/>
        <v>125.25598000616864</v>
      </c>
      <c r="Q48" s="153">
        <f t="shared" si="2"/>
        <v>9.0350533560562347</v>
      </c>
      <c r="R48" s="72">
        <f t="shared" si="3"/>
        <v>100.96252588897734</v>
      </c>
      <c r="S48" s="154">
        <f t="shared" si="7"/>
        <v>-5.2994562582141524E-3</v>
      </c>
      <c r="T48" s="72">
        <v>0</v>
      </c>
      <c r="U48" s="72">
        <f t="shared" si="4"/>
        <v>100.90744990496334</v>
      </c>
    </row>
    <row r="49" spans="1:21" x14ac:dyDescent="0.25">
      <c r="A49" s="47">
        <v>1983</v>
      </c>
      <c r="B49" s="134">
        <v>9</v>
      </c>
      <c r="C49" s="94">
        <f>+GI_Data_Monthly!J49</f>
        <v>240865.40523553101</v>
      </c>
      <c r="D49" s="135">
        <f t="shared" si="0"/>
        <v>57.08750723693305</v>
      </c>
      <c r="E49" s="135">
        <f>GI_Data_Monthly!C49</f>
        <v>1.0071959378127899</v>
      </c>
      <c r="F49" s="151">
        <f>GI_Data_Monthly!L49</f>
        <v>6947.1736790826699</v>
      </c>
      <c r="G49" s="135">
        <f>+GI_Data_Monthly!E49</f>
        <v>219.09765142979401</v>
      </c>
      <c r="H49" s="94">
        <f>+GI_Data_Monthly!H49</f>
        <v>3988.5741182326701</v>
      </c>
      <c r="I49" s="152">
        <f>+GI_Data_Monthly!G49</f>
        <v>4219.2314377269204</v>
      </c>
      <c r="J49" s="94">
        <f>GI_Data_Monthly!I49</f>
        <v>0</v>
      </c>
      <c r="K49" s="39">
        <f>+GI_Data_Monthly!K49</f>
        <v>24.708285664287502</v>
      </c>
      <c r="L49" s="72">
        <f>+H49*1000/Population_Monthly!C169</f>
        <v>0.36938279489786785</v>
      </c>
      <c r="M49" s="72">
        <f>GI_Data_Monthly!N49</f>
        <v>124.269113628412</v>
      </c>
      <c r="N49" s="72">
        <f>GI_Data_Monthly!O49*100</f>
        <v>100.58641827315</v>
      </c>
      <c r="O49" s="72">
        <f t="shared" si="5"/>
        <v>100.14612662477482</v>
      </c>
      <c r="P49" s="191">
        <f t="shared" si="1"/>
        <v>123.38126968449929</v>
      </c>
      <c r="Q49" s="153">
        <f t="shared" si="2"/>
        <v>9.1268156158094378</v>
      </c>
      <c r="R49" s="72">
        <f t="shared" si="3"/>
        <v>100.82066664522567</v>
      </c>
      <c r="S49" s="154">
        <f t="shared" si="7"/>
        <v>-1.7500942316421852E-2</v>
      </c>
      <c r="T49" s="72">
        <v>0</v>
      </c>
      <c r="U49" s="72">
        <f t="shared" si="4"/>
        <v>100.96252588897734</v>
      </c>
    </row>
    <row r="50" spans="1:21" x14ac:dyDescent="0.25">
      <c r="A50" s="47">
        <v>1983</v>
      </c>
      <c r="B50" s="134">
        <v>10</v>
      </c>
      <c r="C50" s="94">
        <f>+GI_Data_Monthly!J50</f>
        <v>242947.77526736</v>
      </c>
      <c r="D50" s="135">
        <f t="shared" si="0"/>
        <v>57.390811503877877</v>
      </c>
      <c r="E50" s="135">
        <f>GI_Data_Monthly!C50</f>
        <v>1.0109999999999999</v>
      </c>
      <c r="F50" s="151">
        <f>GI_Data_Monthly!L50</f>
        <v>6994</v>
      </c>
      <c r="G50" s="135">
        <f>+GI_Data_Monthly!E50</f>
        <v>216.68798209828901</v>
      </c>
      <c r="H50" s="94">
        <f>+GI_Data_Monthly!H50</f>
        <v>4015.6</v>
      </c>
      <c r="I50" s="152">
        <f>+GI_Data_Monthly!G50</f>
        <v>4233.21728515625</v>
      </c>
      <c r="J50" s="94">
        <f>GI_Data_Monthly!I50</f>
        <v>0</v>
      </c>
      <c r="K50" s="39">
        <f>+GI_Data_Monthly!K50</f>
        <v>24.847135886759499</v>
      </c>
      <c r="L50" s="72">
        <f>+H50*1000/Population_Monthly!C170</f>
        <v>0.37106471436629229</v>
      </c>
      <c r="M50" s="72">
        <f>GI_Data_Monthly!N50</f>
        <v>122.6</v>
      </c>
      <c r="N50" s="72">
        <f>GI_Data_Monthly!O50*100</f>
        <v>100.4333333333</v>
      </c>
      <c r="O50" s="72">
        <f t="shared" si="5"/>
        <v>99.987793291441491</v>
      </c>
      <c r="P50" s="191">
        <f t="shared" si="1"/>
        <v>121.26607319485659</v>
      </c>
      <c r="Q50" s="153">
        <f t="shared" si="2"/>
        <v>9.2198953806408639</v>
      </c>
      <c r="R50" s="72">
        <f t="shared" si="3"/>
        <v>100.62066664522565</v>
      </c>
      <c r="S50" s="154">
        <f t="shared" si="7"/>
        <v>-1.8566775244305611E-2</v>
      </c>
      <c r="T50" s="72">
        <v>0</v>
      </c>
      <c r="U50" s="72">
        <f t="shared" si="4"/>
        <v>100.82066664522567</v>
      </c>
    </row>
    <row r="51" spans="1:21" x14ac:dyDescent="0.25">
      <c r="A51" s="47">
        <v>1983</v>
      </c>
      <c r="B51" s="134">
        <v>11</v>
      </c>
      <c r="C51" s="94">
        <f>+GI_Data_Monthly!J51</f>
        <v>245207.109283881</v>
      </c>
      <c r="D51" s="135">
        <f t="shared" si="0"/>
        <v>57.727380543410149</v>
      </c>
      <c r="E51" s="135">
        <f>GI_Data_Monthly!C51</f>
        <v>1.0157523170015601</v>
      </c>
      <c r="F51" s="151">
        <f>GI_Data_Monthly!L51</f>
        <v>7041.3412361437804</v>
      </c>
      <c r="G51" s="135">
        <f>+GI_Data_Monthly!E51</f>
        <v>219.67256057732999</v>
      </c>
      <c r="H51" s="94">
        <f>+GI_Data_Monthly!H51</f>
        <v>4047.3464354805901</v>
      </c>
      <c r="I51" s="152">
        <f>+GI_Data_Monthly!G51</f>
        <v>4247.6742747661801</v>
      </c>
      <c r="J51" s="94">
        <f>GI_Data_Monthly!I51</f>
        <v>0</v>
      </c>
      <c r="K51" s="39">
        <f>+GI_Data_Monthly!K51</f>
        <v>24.952968146631701</v>
      </c>
      <c r="L51" s="72">
        <f>+H51*1000/Population_Monthly!C171</f>
        <v>0.37317447006958887</v>
      </c>
      <c r="M51" s="72">
        <f>GI_Data_Monthly!N51</f>
        <v>120.99611864717301</v>
      </c>
      <c r="N51" s="72">
        <f>GI_Data_Monthly!O51*100</f>
        <v>100.49066838690099</v>
      </c>
      <c r="O51" s="72">
        <f t="shared" si="5"/>
        <v>99.94322253880317</v>
      </c>
      <c r="P51" s="191">
        <f t="shared" si="1"/>
        <v>119.11970725732262</v>
      </c>
      <c r="Q51" s="153">
        <f t="shared" si="2"/>
        <v>9.311810664782616</v>
      </c>
      <c r="R51" s="72">
        <f t="shared" si="3"/>
        <v>100.50347333111699</v>
      </c>
      <c r="S51" s="154">
        <f t="shared" si="7"/>
        <v>-5.2941974000892955E-3</v>
      </c>
      <c r="T51" s="72">
        <v>0</v>
      </c>
      <c r="U51" s="72">
        <f t="shared" si="4"/>
        <v>100.62066664522565</v>
      </c>
    </row>
    <row r="52" spans="1:21" x14ac:dyDescent="0.25">
      <c r="A52" s="47">
        <v>1983</v>
      </c>
      <c r="B52" s="134">
        <v>12</v>
      </c>
      <c r="C52" s="94">
        <f>+GI_Data_Monthly!J52</f>
        <v>247318.68318120699</v>
      </c>
      <c r="D52" s="135">
        <f t="shared" si="0"/>
        <v>58.034768299374953</v>
      </c>
      <c r="E52" s="135">
        <f>GI_Data_Monthly!C52</f>
        <v>1.02064923320351</v>
      </c>
      <c r="F52" s="151">
        <f>GI_Data_Monthly!L52</f>
        <v>7086.41864338921</v>
      </c>
      <c r="G52" s="135">
        <f>+GI_Data_Monthly!E52</f>
        <v>225.76834057967901</v>
      </c>
      <c r="H52" s="94">
        <f>+GI_Data_Monthly!H52</f>
        <v>4079.3851315656798</v>
      </c>
      <c r="I52" s="152">
        <f>+GI_Data_Monthly!G52</f>
        <v>4261.5606200993598</v>
      </c>
      <c r="J52" s="94">
        <f>GI_Data_Monthly!I52</f>
        <v>3931.0385303245421</v>
      </c>
      <c r="K52" s="39">
        <f>+GI_Data_Monthly!K52</f>
        <v>25.027108104754799</v>
      </c>
      <c r="L52" s="72">
        <f>+H52*1000/Population_Monthly!C172</f>
        <v>0.37530183982343696</v>
      </c>
      <c r="M52" s="72">
        <f>GI_Data_Monthly!N52</f>
        <v>119.89471107175</v>
      </c>
      <c r="N52" s="72">
        <f>GI_Data_Monthly!O52*100</f>
        <v>100.705603347422</v>
      </c>
      <c r="O52" s="72">
        <f t="shared" si="5"/>
        <v>100.06129882568365</v>
      </c>
      <c r="P52" s="191">
        <f t="shared" si="1"/>
        <v>117.46906495528995</v>
      </c>
      <c r="Q52" s="153">
        <f t="shared" si="2"/>
        <v>9.3927197171745256</v>
      </c>
      <c r="R52" s="72">
        <f t="shared" si="3"/>
        <v>100.54320168920765</v>
      </c>
      <c r="S52" s="154">
        <f t="shared" si="7"/>
        <v>1.4270663380341553E-2</v>
      </c>
      <c r="T52" s="72">
        <v>0</v>
      </c>
      <c r="U52" s="72">
        <f t="shared" si="4"/>
        <v>100.50347333111699</v>
      </c>
    </row>
    <row r="53" spans="1:21" x14ac:dyDescent="0.25">
      <c r="A53" s="47">
        <v>1984</v>
      </c>
      <c r="B53" s="134">
        <v>1</v>
      </c>
      <c r="C53" s="94">
        <f>+GI_Data_Monthly!J53</f>
        <v>249227.34460090401</v>
      </c>
      <c r="D53" s="135">
        <f t="shared" si="0"/>
        <v>58.289290518225215</v>
      </c>
      <c r="E53" s="135">
        <f>GI_Data_Monthly!C53</f>
        <v>1.0253333333329999</v>
      </c>
      <c r="F53" s="151">
        <f>GI_Data_Monthly!L53</f>
        <v>7132.9</v>
      </c>
      <c r="G53" s="135">
        <f>+GI_Data_Monthly!E53</f>
        <v>231.71761258858899</v>
      </c>
      <c r="H53" s="94">
        <f>+GI_Data_Monthly!H53</f>
        <v>4110.5666666666702</v>
      </c>
      <c r="I53" s="152">
        <f>+GI_Data_Monthly!G53</f>
        <v>4275.6970000000001</v>
      </c>
      <c r="J53" s="94">
        <f>GI_Data_Monthly!I53</f>
        <v>0</v>
      </c>
      <c r="K53" s="39">
        <f>+GI_Data_Monthly!K53</f>
        <v>25.092855804281601</v>
      </c>
      <c r="L53" s="72">
        <f>+H53*1000/Population_Monthly!C173</f>
        <v>0.37734119331027483</v>
      </c>
      <c r="M53" s="72">
        <f>GI_Data_Monthly!N53</f>
        <v>119.566666666667</v>
      </c>
      <c r="N53" s="72">
        <f>GI_Data_Monthly!O53*100</f>
        <v>101</v>
      </c>
      <c r="O53" s="72">
        <f t="shared" si="5"/>
        <v>100.30852104790866</v>
      </c>
      <c r="P53" s="191">
        <f t="shared" si="1"/>
        <v>116.61248374516178</v>
      </c>
      <c r="Q53" s="153">
        <f t="shared" si="2"/>
        <v>9.4685681527502759</v>
      </c>
      <c r="R53" s="72">
        <f t="shared" si="3"/>
        <v>100.73209057810766</v>
      </c>
      <c r="S53" s="154">
        <f t="shared" si="7"/>
        <v>3.0261815709292872E-2</v>
      </c>
      <c r="T53" s="72">
        <v>0</v>
      </c>
      <c r="U53" s="72">
        <f t="shared" si="4"/>
        <v>100.54320168920765</v>
      </c>
    </row>
    <row r="54" spans="1:21" x14ac:dyDescent="0.25">
      <c r="A54" s="47">
        <v>1984</v>
      </c>
      <c r="B54" s="134">
        <v>2</v>
      </c>
      <c r="C54" s="94">
        <f>+GI_Data_Monthly!J54</f>
        <v>250735.82152068001</v>
      </c>
      <c r="D54" s="135">
        <f t="shared" si="0"/>
        <v>58.45281373278992</v>
      </c>
      <c r="E54" s="135">
        <f>GI_Data_Monthly!C54</f>
        <v>1.02912822643684</v>
      </c>
      <c r="F54" s="151">
        <f>GI_Data_Monthly!L54</f>
        <v>7179.2827828903</v>
      </c>
      <c r="G54" s="135">
        <f>+GI_Data_Monthly!E54</f>
        <v>234.302081865411</v>
      </c>
      <c r="H54" s="94">
        <f>+GI_Data_Monthly!H54</f>
        <v>4137.2549872244799</v>
      </c>
      <c r="I54" s="152">
        <f>+GI_Data_Monthly!G54</f>
        <v>4289.5423762984101</v>
      </c>
      <c r="J54" s="94">
        <f>GI_Data_Monthly!I54</f>
        <v>0</v>
      </c>
      <c r="K54" s="39">
        <f>+GI_Data_Monthly!K54</f>
        <v>25.163614162195799</v>
      </c>
      <c r="L54" s="72">
        <f>+H54*1000/Population_Monthly!C174</f>
        <v>0.37896005680702483</v>
      </c>
      <c r="M54" s="72">
        <f>GI_Data_Monthly!N54</f>
        <v>120.207707263695</v>
      </c>
      <c r="N54" s="72">
        <f>GI_Data_Monthly!O54*100</f>
        <v>101.27290506233899</v>
      </c>
      <c r="O54" s="72">
        <f t="shared" si="5"/>
        <v>100.57510575313194</v>
      </c>
      <c r="P54" s="191">
        <f t="shared" si="1"/>
        <v>116.8053738841575</v>
      </c>
      <c r="Q54" s="153">
        <f t="shared" si="2"/>
        <v>9.5360046523757749</v>
      </c>
      <c r="R54" s="72">
        <f t="shared" si="3"/>
        <v>100.992836136587</v>
      </c>
      <c r="S54" s="154">
        <f t="shared" si="7"/>
        <v>3.2618431963454375E-2</v>
      </c>
      <c r="T54" s="72">
        <v>1</v>
      </c>
      <c r="U54" s="72">
        <f t="shared" si="4"/>
        <v>100.73209057810766</v>
      </c>
    </row>
    <row r="55" spans="1:21" x14ac:dyDescent="0.25">
      <c r="A55" s="47">
        <v>1984</v>
      </c>
      <c r="B55" s="134">
        <v>3</v>
      </c>
      <c r="C55" s="94">
        <f>+GI_Data_Monthly!J55</f>
        <v>251944.72547196201</v>
      </c>
      <c r="D55" s="135">
        <f t="shared" si="0"/>
        <v>58.560785275162935</v>
      </c>
      <c r="E55" s="135">
        <f>GI_Data_Monthly!C55</f>
        <v>1.0320802868071199</v>
      </c>
      <c r="F55" s="151">
        <f>GI_Data_Monthly!L55</f>
        <v>7220.2244894495798</v>
      </c>
      <c r="G55" s="135">
        <f>+GI_Data_Monthly!E55</f>
        <v>233.49080527194499</v>
      </c>
      <c r="H55" s="94">
        <f>+GI_Data_Monthly!H55</f>
        <v>4158.7030906399896</v>
      </c>
      <c r="I55" s="152">
        <f>+GI_Data_Monthly!G55</f>
        <v>4302.2771004202696</v>
      </c>
      <c r="J55" s="94">
        <f>GI_Data_Monthly!I55</f>
        <v>0</v>
      </c>
      <c r="K55" s="39">
        <f>+GI_Data_Monthly!K55</f>
        <v>25.239559910833599</v>
      </c>
      <c r="L55" s="72">
        <f>+H55*1000/Population_Monthly!C175</f>
        <v>0.38009291087901553</v>
      </c>
      <c r="M55" s="72">
        <f>GI_Data_Monthly!N55</f>
        <v>121.097478633119</v>
      </c>
      <c r="N55" s="72">
        <f>GI_Data_Monthly!O55*100</f>
        <v>101.42021849372999</v>
      </c>
      <c r="O55" s="72">
        <f t="shared" si="5"/>
        <v>100.78670096730492</v>
      </c>
      <c r="P55" s="191">
        <f t="shared" si="1"/>
        <v>117.3333898351556</v>
      </c>
      <c r="Q55" s="153">
        <f t="shared" si="2"/>
        <v>9.5933777958140478</v>
      </c>
      <c r="R55" s="72">
        <f t="shared" si="3"/>
        <v>101.23104118535633</v>
      </c>
      <c r="S55" s="154">
        <f t="shared" si="7"/>
        <v>2.5678751433046099E-2</v>
      </c>
      <c r="T55" s="72">
        <v>0</v>
      </c>
      <c r="U55" s="72">
        <f t="shared" si="4"/>
        <v>100.992836136587</v>
      </c>
    </row>
    <row r="56" spans="1:21" x14ac:dyDescent="0.25">
      <c r="A56" s="47">
        <v>1984</v>
      </c>
      <c r="B56" s="134">
        <v>4</v>
      </c>
      <c r="C56" s="94">
        <f>+GI_Data_Monthly!J56</f>
        <v>253266.131603624</v>
      </c>
      <c r="D56" s="135">
        <f t="shared" si="0"/>
        <v>58.684315777191287</v>
      </c>
      <c r="E56" s="135">
        <f>GI_Data_Monthly!C56</f>
        <v>1.0349999999999999</v>
      </c>
      <c r="F56" s="151">
        <f>GI_Data_Monthly!L56</f>
        <v>7258.2</v>
      </c>
      <c r="G56" s="135">
        <f>+GI_Data_Monthly!E56</f>
        <v>229.668182185652</v>
      </c>
      <c r="H56" s="94">
        <f>+GI_Data_Monthly!H56</f>
        <v>4179.2333333333299</v>
      </c>
      <c r="I56" s="152">
        <f>+GI_Data_Monthly!G56</f>
        <v>4315.7380000000003</v>
      </c>
      <c r="J56" s="94">
        <f>GI_Data_Monthly!I56</f>
        <v>0</v>
      </c>
      <c r="K56" s="39">
        <f>+GI_Data_Monthly!K56</f>
        <v>25.334222414667</v>
      </c>
      <c r="L56" s="72">
        <f>+H56*1000/Population_Monthly!C176</f>
        <v>0.38113712175309</v>
      </c>
      <c r="M56" s="72">
        <f>GI_Data_Monthly!N56</f>
        <v>121.533333333333</v>
      </c>
      <c r="N56" s="72">
        <f>GI_Data_Monthly!O56*100</f>
        <v>101.3666666667</v>
      </c>
      <c r="O56" s="72">
        <f t="shared" si="5"/>
        <v>100.90336763397158</v>
      </c>
      <c r="P56" s="191">
        <f t="shared" si="1"/>
        <v>117.42351046698842</v>
      </c>
      <c r="Q56" s="153">
        <f t="shared" si="2"/>
        <v>9.6558126129787976</v>
      </c>
      <c r="R56" s="72">
        <f t="shared" si="3"/>
        <v>101.35326340758967</v>
      </c>
      <c r="S56" s="154">
        <f t="shared" si="7"/>
        <v>1.4004668222736383E-2</v>
      </c>
      <c r="T56" s="72">
        <v>0</v>
      </c>
      <c r="U56" s="72">
        <f t="shared" si="4"/>
        <v>101.23104118535633</v>
      </c>
    </row>
    <row r="57" spans="1:21" x14ac:dyDescent="0.25">
      <c r="A57" s="47">
        <v>1984</v>
      </c>
      <c r="B57" s="134">
        <v>5</v>
      </c>
      <c r="C57" s="94">
        <f>+GI_Data_Monthly!J57</f>
        <v>254772.19008475801</v>
      </c>
      <c r="D57" s="135">
        <f t="shared" si="0"/>
        <v>58.857227610260068</v>
      </c>
      <c r="E57" s="135">
        <f>GI_Data_Monthly!C57</f>
        <v>1.0379085538333701</v>
      </c>
      <c r="F57" s="151">
        <f>GI_Data_Monthly!L57</f>
        <v>7287.0953250565399</v>
      </c>
      <c r="G57" s="135">
        <f>+GI_Data_Monthly!E57</f>
        <v>223.61347953474299</v>
      </c>
      <c r="H57" s="94">
        <f>+GI_Data_Monthly!H57</f>
        <v>4197.9244228731304</v>
      </c>
      <c r="I57" s="152">
        <f>+GI_Data_Monthly!G57</f>
        <v>4328.6474818658598</v>
      </c>
      <c r="J57" s="94">
        <f>GI_Data_Monthly!I57</f>
        <v>0</v>
      </c>
      <c r="K57" s="39">
        <f>+GI_Data_Monthly!K57</f>
        <v>25.441194800901101</v>
      </c>
      <c r="L57" s="72">
        <f>+H57*1000/Population_Monthly!C177</f>
        <v>0.38195010827518772</v>
      </c>
      <c r="M57" s="72">
        <f>GI_Data_Monthly!N57</f>
        <v>120.91150522957599</v>
      </c>
      <c r="N57" s="72">
        <f>GI_Data_Monthly!O57*100</f>
        <v>101.06425319133501</v>
      </c>
      <c r="O57" s="72">
        <f t="shared" si="5"/>
        <v>100.93563703515075</v>
      </c>
      <c r="P57" s="191">
        <f t="shared" si="1"/>
        <v>116.49533553125298</v>
      </c>
      <c r="Q57" s="153">
        <f t="shared" si="2"/>
        <v>9.717267108854319</v>
      </c>
      <c r="R57" s="72">
        <f t="shared" si="3"/>
        <v>101.28371278392167</v>
      </c>
      <c r="S57" s="154">
        <f t="shared" si="7"/>
        <v>3.8462879880556411E-3</v>
      </c>
      <c r="T57" s="72">
        <v>0</v>
      </c>
      <c r="U57" s="72">
        <f t="shared" si="4"/>
        <v>101.35326340758967</v>
      </c>
    </row>
    <row r="58" spans="1:21" x14ac:dyDescent="0.25">
      <c r="A58" s="47">
        <v>1984</v>
      </c>
      <c r="B58" s="134">
        <v>6</v>
      </c>
      <c r="C58" s="94">
        <f>+GI_Data_Monthly!J58</f>
        <v>256601.31969178899</v>
      </c>
      <c r="D58" s="135">
        <f t="shared" si="0"/>
        <v>59.101515063930897</v>
      </c>
      <c r="E58" s="135">
        <f>GI_Data_Monthly!C58</f>
        <v>1.0410016932589801</v>
      </c>
      <c r="F58" s="151">
        <f>GI_Data_Monthly!L58</f>
        <v>7310.5318016027404</v>
      </c>
      <c r="G58" s="135">
        <f>+GI_Data_Monthly!E58</f>
        <v>215.80381750344901</v>
      </c>
      <c r="H58" s="94">
        <f>+GI_Data_Monthly!H58</f>
        <v>4216.6460424274401</v>
      </c>
      <c r="I58" s="152">
        <f>+GI_Data_Monthly!G58</f>
        <v>4341.7045978300202</v>
      </c>
      <c r="J58" s="94">
        <f>GI_Data_Monthly!I58</f>
        <v>0</v>
      </c>
      <c r="K58" s="39">
        <f>+GI_Data_Monthly!K58</f>
        <v>25.566101788008201</v>
      </c>
      <c r="L58" s="72">
        <f>+H58*1000/Population_Monthly!C178</f>
        <v>0.38276208819744972</v>
      </c>
      <c r="M58" s="72">
        <f>GI_Data_Monthly!N58</f>
        <v>119.76522445198501</v>
      </c>
      <c r="N58" s="72">
        <f>GI_Data_Monthly!O58*100</f>
        <v>100.66182906758601</v>
      </c>
      <c r="O58" s="72">
        <f t="shared" si="5"/>
        <v>100.90645645708248</v>
      </c>
      <c r="P58" s="191">
        <f t="shared" si="1"/>
        <v>115.04805921789202</v>
      </c>
      <c r="Q58" s="153">
        <f t="shared" si="2"/>
        <v>9.7857345074465716</v>
      </c>
      <c r="R58" s="72">
        <f t="shared" si="3"/>
        <v>101.03091630854033</v>
      </c>
      <c r="S58" s="154">
        <f t="shared" si="7"/>
        <v>-3.4665876397861339E-3</v>
      </c>
      <c r="T58" s="72">
        <v>0</v>
      </c>
      <c r="U58" s="72">
        <f t="shared" si="4"/>
        <v>101.28371278392167</v>
      </c>
    </row>
    <row r="59" spans="1:21" x14ac:dyDescent="0.25">
      <c r="A59" s="47">
        <v>1984</v>
      </c>
      <c r="B59" s="134">
        <v>7</v>
      </c>
      <c r="C59" s="94">
        <f>+GI_Data_Monthly!J59</f>
        <v>258629.54650005299</v>
      </c>
      <c r="D59" s="135">
        <f t="shared" si="0"/>
        <v>59.402302529443503</v>
      </c>
      <c r="E59" s="135">
        <f>GI_Data_Monthly!C59</f>
        <v>1.044</v>
      </c>
      <c r="F59" s="151">
        <f>GI_Data_Monthly!L59</f>
        <v>7329.6</v>
      </c>
      <c r="G59" s="135">
        <f>+GI_Data_Monthly!E59</f>
        <v>207.65944439065001</v>
      </c>
      <c r="H59" s="94">
        <f>+GI_Data_Monthly!H59</f>
        <v>4234.6333333333296</v>
      </c>
      <c r="I59" s="152">
        <f>+GI_Data_Monthly!G59</f>
        <v>4353.8639999999996</v>
      </c>
      <c r="J59" s="94">
        <f>GI_Data_Monthly!I59</f>
        <v>0</v>
      </c>
      <c r="K59" s="39">
        <f>+GI_Data_Monthly!K59</f>
        <v>25.6985236623749</v>
      </c>
      <c r="L59" s="72">
        <f>+H59*1000/Population_Monthly!C179</f>
        <v>0.38350380013703911</v>
      </c>
      <c r="M59" s="72">
        <f>GI_Data_Monthly!N59</f>
        <v>119</v>
      </c>
      <c r="N59" s="72">
        <f>GI_Data_Monthly!O59*100</f>
        <v>100.4</v>
      </c>
      <c r="O59" s="72">
        <f t="shared" si="5"/>
        <v>100.85367867930751</v>
      </c>
      <c r="P59" s="191">
        <f t="shared" si="1"/>
        <v>113.98467432950191</v>
      </c>
      <c r="Q59" s="153">
        <f t="shared" si="2"/>
        <v>9.8554814824323937</v>
      </c>
      <c r="R59" s="72">
        <f t="shared" si="3"/>
        <v>100.70869408630701</v>
      </c>
      <c r="S59" s="154">
        <f t="shared" si="7"/>
        <v>-6.2685582312789201E-3</v>
      </c>
      <c r="T59" s="72">
        <v>0</v>
      </c>
      <c r="U59" s="72">
        <f t="shared" si="4"/>
        <v>101.03091630854033</v>
      </c>
    </row>
    <row r="60" spans="1:21" x14ac:dyDescent="0.25">
      <c r="A60" s="47">
        <v>1984</v>
      </c>
      <c r="B60" s="134">
        <v>8</v>
      </c>
      <c r="C60" s="94">
        <f>+GI_Data_Monthly!J60</f>
        <v>260896.701987487</v>
      </c>
      <c r="D60" s="135">
        <f t="shared" si="0"/>
        <v>59.757992090740927</v>
      </c>
      <c r="E60" s="135">
        <f>GI_Data_Monthly!C60</f>
        <v>1.04704282456172</v>
      </c>
      <c r="F60" s="151">
        <f>GI_Data_Monthly!L60</f>
        <v>7348.1118033577004</v>
      </c>
      <c r="G60" s="135">
        <f>+GI_Data_Monthly!E60</f>
        <v>199.68427187192401</v>
      </c>
      <c r="H60" s="94">
        <f>+GI_Data_Monthly!H60</f>
        <v>4253.4680439234098</v>
      </c>
      <c r="I60" s="152">
        <f>+GI_Data_Monthly!G60</f>
        <v>4365.8880236692403</v>
      </c>
      <c r="J60" s="94">
        <f>GI_Data_Monthly!I60</f>
        <v>0</v>
      </c>
      <c r="K60" s="39">
        <f>+GI_Data_Monthly!K60</f>
        <v>25.841106618995799</v>
      </c>
      <c r="L60" s="72">
        <f>+H60*1000/Population_Monthly!C180</f>
        <v>0.38431864921484266</v>
      </c>
      <c r="M60" s="72">
        <f>GI_Data_Monthly!N60</f>
        <v>119.110684630241</v>
      </c>
      <c r="N60" s="72">
        <f>GI_Data_Monthly!O60*100</f>
        <v>100.41184160282299</v>
      </c>
      <c r="O60" s="72">
        <f t="shared" si="5"/>
        <v>100.81781145210716</v>
      </c>
      <c r="P60" s="191">
        <f t="shared" si="1"/>
        <v>113.75913366303746</v>
      </c>
      <c r="Q60" s="153">
        <f t="shared" si="2"/>
        <v>9.9312191900291946</v>
      </c>
      <c r="R60" s="72">
        <f t="shared" si="3"/>
        <v>100.49122355680299</v>
      </c>
      <c r="S60" s="154">
        <f t="shared" si="7"/>
        <v>-4.2681191022122533E-3</v>
      </c>
      <c r="T60" s="72">
        <v>0</v>
      </c>
      <c r="U60" s="72">
        <f t="shared" si="4"/>
        <v>100.70869408630701</v>
      </c>
    </row>
    <row r="61" spans="1:21" x14ac:dyDescent="0.25">
      <c r="A61" s="47">
        <v>1984</v>
      </c>
      <c r="B61" s="134">
        <v>9</v>
      </c>
      <c r="C61" s="94">
        <f>+GI_Data_Monthly!J61</f>
        <v>262887.35688032501</v>
      </c>
      <c r="D61" s="135">
        <f t="shared" si="0"/>
        <v>60.047871329350663</v>
      </c>
      <c r="E61" s="135">
        <f>GI_Data_Monthly!C61</f>
        <v>1.0500586077935099</v>
      </c>
      <c r="F61" s="151">
        <f>GI_Data_Monthly!L61</f>
        <v>7367.2872763693904</v>
      </c>
      <c r="G61" s="135">
        <f>+GI_Data_Monthly!E61</f>
        <v>193.57617242142601</v>
      </c>
      <c r="H61" s="94">
        <f>+GI_Data_Monthly!H61</f>
        <v>4272.6254029331503</v>
      </c>
      <c r="I61" s="152">
        <f>+GI_Data_Monthly!G61</f>
        <v>4377.9629662214002</v>
      </c>
      <c r="J61" s="94">
        <f>GI_Data_Monthly!I61</f>
        <v>0</v>
      </c>
      <c r="K61" s="39">
        <f>+GI_Data_Monthly!K61</f>
        <v>25.9685084944363</v>
      </c>
      <c r="L61" s="72">
        <f>+H61*1000/Population_Monthly!C181</f>
        <v>0.38515882328454376</v>
      </c>
      <c r="M61" s="72">
        <f>GI_Data_Monthly!N61</f>
        <v>119.411569663213</v>
      </c>
      <c r="N61" s="72">
        <f>GI_Data_Monthly!O61*100</f>
        <v>100.571309840468</v>
      </c>
      <c r="O61" s="72">
        <f t="shared" si="5"/>
        <v>100.81655241605034</v>
      </c>
      <c r="P61" s="191">
        <f t="shared" si="1"/>
        <v>113.71895699625067</v>
      </c>
      <c r="Q61" s="153">
        <f t="shared" si="2"/>
        <v>10.002000174171764</v>
      </c>
      <c r="R61" s="72">
        <f t="shared" si="3"/>
        <v>100.461050481097</v>
      </c>
      <c r="S61" s="154">
        <f t="shared" si="7"/>
        <v>-1.5020350601380184E-4</v>
      </c>
      <c r="T61" s="72">
        <v>0</v>
      </c>
      <c r="U61" s="72">
        <f t="shared" si="4"/>
        <v>100.49122355680299</v>
      </c>
    </row>
    <row r="62" spans="1:21" x14ac:dyDescent="0.25">
      <c r="A62" s="47">
        <v>1984</v>
      </c>
      <c r="B62" s="134">
        <v>10</v>
      </c>
      <c r="C62" s="94">
        <f>+GI_Data_Monthly!J62</f>
        <v>264040.67243967101</v>
      </c>
      <c r="D62" s="135">
        <f t="shared" si="0"/>
        <v>60.140226415775764</v>
      </c>
      <c r="E62" s="135">
        <f>GI_Data_Monthly!C62</f>
        <v>1.0529999999999999</v>
      </c>
      <c r="F62" s="151">
        <f>GI_Data_Monthly!L62</f>
        <v>7388.1</v>
      </c>
      <c r="G62" s="135">
        <f>+GI_Data_Monthly!E62</f>
        <v>190.87518022052001</v>
      </c>
      <c r="H62" s="94">
        <f>+GI_Data_Monthly!H62</f>
        <v>4291.4666666666699</v>
      </c>
      <c r="I62" s="152">
        <f>+GI_Data_Monthly!G62</f>
        <v>4390.4170000000004</v>
      </c>
      <c r="J62" s="94">
        <f>GI_Data_Monthly!I62</f>
        <v>0</v>
      </c>
      <c r="K62" s="39">
        <f>+GI_Data_Monthly!K62</f>
        <v>26.0539630278634</v>
      </c>
      <c r="L62" s="72">
        <f>+H62*1000/Population_Monthly!C182</f>
        <v>0.38596669999925542</v>
      </c>
      <c r="M62" s="72">
        <f>GI_Data_Monthly!N62</f>
        <v>118.9</v>
      </c>
      <c r="N62" s="72">
        <f>GI_Data_Monthly!O62*100</f>
        <v>100.66666666670001</v>
      </c>
      <c r="O62" s="72">
        <f t="shared" si="5"/>
        <v>100.83599686050032</v>
      </c>
      <c r="P62" s="191">
        <f t="shared" si="1"/>
        <v>112.91547958214626</v>
      </c>
      <c r="Q62" s="153">
        <f t="shared" si="2"/>
        <v>10.055962131767046</v>
      </c>
      <c r="R62" s="72">
        <f t="shared" si="3"/>
        <v>100.54993936999699</v>
      </c>
      <c r="S62" s="154">
        <f t="shared" si="7"/>
        <v>2.3232658486567193E-3</v>
      </c>
      <c r="T62" s="72">
        <v>0</v>
      </c>
      <c r="U62" s="72">
        <f t="shared" si="4"/>
        <v>100.461050481097</v>
      </c>
    </row>
    <row r="63" spans="1:21" x14ac:dyDescent="0.25">
      <c r="A63" s="47">
        <v>1984</v>
      </c>
      <c r="B63" s="134">
        <v>11</v>
      </c>
      <c r="C63" s="94">
        <f>+GI_Data_Monthly!J63</f>
        <v>264141.75841396098</v>
      </c>
      <c r="D63" s="135">
        <f t="shared" si="0"/>
        <v>59.970661529893377</v>
      </c>
      <c r="E63" s="135">
        <f>GI_Data_Monthly!C63</f>
        <v>1.05611373218947</v>
      </c>
      <c r="F63" s="151">
        <f>GI_Data_Monthly!L63</f>
        <v>7412.8188006274804</v>
      </c>
      <c r="G63" s="135">
        <f>+GI_Data_Monthly!E63</f>
        <v>192.30829474693999</v>
      </c>
      <c r="H63" s="94">
        <f>+GI_Data_Monthly!H63</f>
        <v>4311.15657744075</v>
      </c>
      <c r="I63" s="152">
        <f>+GI_Data_Monthly!G63</f>
        <v>4404.5163364138498</v>
      </c>
      <c r="J63" s="94">
        <f>GI_Data_Monthly!I63</f>
        <v>0</v>
      </c>
      <c r="K63" s="39">
        <f>+GI_Data_Monthly!K63</f>
        <v>26.089687370940599</v>
      </c>
      <c r="L63" s="72">
        <f>+H63*1000/Population_Monthly!C183</f>
        <v>0.38684701610350386</v>
      </c>
      <c r="M63" s="72">
        <f>GI_Data_Monthly!N63</f>
        <v>116.980279821518</v>
      </c>
      <c r="N63" s="72">
        <f>GI_Data_Monthly!O63*100</f>
        <v>100.577326259081</v>
      </c>
      <c r="O63" s="72">
        <f t="shared" si="5"/>
        <v>100.84321834984866</v>
      </c>
      <c r="P63" s="191">
        <f t="shared" si="1"/>
        <v>110.76485065581116</v>
      </c>
      <c r="Q63" s="153">
        <f t="shared" si="2"/>
        <v>10.092717710521638</v>
      </c>
      <c r="R63" s="72">
        <f t="shared" si="3"/>
        <v>100.60510092208301</v>
      </c>
      <c r="S63" s="154">
        <f t="shared" si="7"/>
        <v>8.6234745545099578E-4</v>
      </c>
      <c r="T63" s="72">
        <v>0</v>
      </c>
      <c r="U63" s="72">
        <f t="shared" si="4"/>
        <v>100.54993936999699</v>
      </c>
    </row>
    <row r="64" spans="1:21" x14ac:dyDescent="0.25">
      <c r="A64" s="47">
        <v>1984</v>
      </c>
      <c r="B64" s="134">
        <v>12</v>
      </c>
      <c r="C64" s="94">
        <f>+GI_Data_Monthly!J64</f>
        <v>263780.78754482901</v>
      </c>
      <c r="D64" s="135">
        <f t="shared" si="0"/>
        <v>59.697546969043515</v>
      </c>
      <c r="E64" s="135">
        <f>GI_Data_Monthly!C64</f>
        <v>1.05924879767451</v>
      </c>
      <c r="F64" s="151">
        <f>GI_Data_Monthly!L64</f>
        <v>7437.7235840113899</v>
      </c>
      <c r="G64" s="135">
        <f>+GI_Data_Monthly!E64</f>
        <v>196.51590557819</v>
      </c>
      <c r="H64" s="94">
        <f>+GI_Data_Monthly!H64</f>
        <v>4330.0174928424804</v>
      </c>
      <c r="I64" s="152">
        <f>+GI_Data_Monthly!G64</f>
        <v>4418.6202103348396</v>
      </c>
      <c r="J64" s="94">
        <f>GI_Data_Monthly!I64</f>
        <v>4224.474671692069</v>
      </c>
      <c r="K64" s="39">
        <f>+GI_Data_Monthly!K64</f>
        <v>26.100282046288299</v>
      </c>
      <c r="L64" s="72">
        <f>+H64*1000/Population_Monthly!C184</f>
        <v>0.38764908101359907</v>
      </c>
      <c r="M64" s="72">
        <f>GI_Data_Monthly!N64</f>
        <v>114.934389633352</v>
      </c>
      <c r="N64" s="72">
        <f>GI_Data_Monthly!O64*100</f>
        <v>100.482803348719</v>
      </c>
      <c r="O64" s="72">
        <f t="shared" si="5"/>
        <v>100.82465168329009</v>
      </c>
      <c r="P64" s="191">
        <f t="shared" si="1"/>
        <v>108.50556534563042</v>
      </c>
      <c r="Q64" s="153">
        <f t="shared" si="2"/>
        <v>10.117750349439399</v>
      </c>
      <c r="R64" s="72">
        <f t="shared" si="3"/>
        <v>100.57559875816668</v>
      </c>
      <c r="S64" s="154">
        <f t="shared" si="7"/>
        <v>-2.2123892941127155E-3</v>
      </c>
      <c r="T64" s="72">
        <v>0</v>
      </c>
      <c r="U64" s="72">
        <f t="shared" si="4"/>
        <v>100.60510092208301</v>
      </c>
    </row>
    <row r="65" spans="1:21" x14ac:dyDescent="0.25">
      <c r="A65" s="47">
        <v>1985</v>
      </c>
      <c r="B65" s="134">
        <v>1</v>
      </c>
      <c r="C65" s="94">
        <f>+GI_Data_Monthly!J65</f>
        <v>263779.62927722902</v>
      </c>
      <c r="D65" s="135">
        <f t="shared" si="0"/>
        <v>59.508829789645667</v>
      </c>
      <c r="E65" s="135">
        <f>GI_Data_Monthly!C65</f>
        <v>1.0626666666669999</v>
      </c>
      <c r="F65" s="151">
        <f>GI_Data_Monthly!L65</f>
        <v>7461.5</v>
      </c>
      <c r="G65" s="135">
        <f>+GI_Data_Monthly!E65</f>
        <v>201.91216894484</v>
      </c>
      <c r="H65" s="94">
        <f>+GI_Data_Monthly!H65</f>
        <v>4348.8</v>
      </c>
      <c r="I65" s="152">
        <f>+GI_Data_Monthly!G65</f>
        <v>4432.61328125</v>
      </c>
      <c r="J65" s="94">
        <f>GI_Data_Monthly!I65</f>
        <v>0</v>
      </c>
      <c r="K65" s="39">
        <f>+GI_Data_Monthly!K65</f>
        <v>26.124675706500899</v>
      </c>
      <c r="L65" s="72">
        <f>+H65*1000/Population_Monthly!C185</f>
        <v>0.38844047486687294</v>
      </c>
      <c r="M65" s="72">
        <f>GI_Data_Monthly!N65</f>
        <v>114.26666666666701</v>
      </c>
      <c r="N65" s="72">
        <f>GI_Data_Monthly!O65*100</f>
        <v>100.6333333333</v>
      </c>
      <c r="O65" s="72">
        <f t="shared" si="5"/>
        <v>100.79409612773175</v>
      </c>
      <c r="P65" s="191">
        <f t="shared" si="1"/>
        <v>107.52823086571314</v>
      </c>
      <c r="Q65" s="153">
        <f t="shared" si="2"/>
        <v>10.147881437176268</v>
      </c>
      <c r="R65" s="72">
        <f t="shared" si="3"/>
        <v>100.56448764703333</v>
      </c>
      <c r="S65" s="154">
        <f t="shared" si="7"/>
        <v>-3.6303630366336659E-3</v>
      </c>
      <c r="T65" s="72">
        <v>0</v>
      </c>
      <c r="U65" s="72">
        <f t="shared" si="4"/>
        <v>100.57559875816668</v>
      </c>
    </row>
    <row r="66" spans="1:21" x14ac:dyDescent="0.25">
      <c r="A66" s="47">
        <v>1985</v>
      </c>
      <c r="B66" s="134">
        <v>2</v>
      </c>
      <c r="C66" s="94">
        <f>+GI_Data_Monthly!J66</f>
        <v>264762.37587660202</v>
      </c>
      <c r="D66" s="135">
        <f t="shared" si="0"/>
        <v>59.560939246856961</v>
      </c>
      <c r="E66" s="135">
        <f>GI_Data_Monthly!C66</f>
        <v>1.0662463901397099</v>
      </c>
      <c r="F66" s="151">
        <f>GI_Data_Monthly!L66</f>
        <v>7481.8465941314498</v>
      </c>
      <c r="G66" s="135">
        <f>+GI_Data_Monthly!E66</f>
        <v>206.497065466001</v>
      </c>
      <c r="H66" s="94">
        <f>+GI_Data_Monthly!H66</f>
        <v>4366.3173349307499</v>
      </c>
      <c r="I66" s="152">
        <f>+GI_Data_Monthly!G66</f>
        <v>4445.2350688975002</v>
      </c>
      <c r="J66" s="94">
        <f>GI_Data_Monthly!I66</f>
        <v>0</v>
      </c>
      <c r="K66" s="39">
        <f>+GI_Data_Monthly!K66</f>
        <v>26.1893552108377</v>
      </c>
      <c r="L66" s="72">
        <f>+H66*1000/Population_Monthly!C186</f>
        <v>0.38911550918812371</v>
      </c>
      <c r="M66" s="72">
        <f>GI_Data_Monthly!N66</f>
        <v>116.150942486224</v>
      </c>
      <c r="N66" s="72">
        <f>GI_Data_Monthly!O66*100</f>
        <v>101.18690136975601</v>
      </c>
      <c r="O66" s="72">
        <f t="shared" si="5"/>
        <v>100.78692915334983</v>
      </c>
      <c r="P66" s="191">
        <f t="shared" si="1"/>
        <v>108.93442975315</v>
      </c>
      <c r="Q66" s="153">
        <f t="shared" si="2"/>
        <v>10.190684288173752</v>
      </c>
      <c r="R66" s="72">
        <f t="shared" si="3"/>
        <v>100.76767935059168</v>
      </c>
      <c r="S66" s="154">
        <f t="shared" si="7"/>
        <v>-8.4922707144652332E-4</v>
      </c>
      <c r="T66" s="72">
        <v>0</v>
      </c>
      <c r="U66" s="72">
        <f t="shared" si="4"/>
        <v>100.56448764703333</v>
      </c>
    </row>
    <row r="67" spans="1:21" x14ac:dyDescent="0.25">
      <c r="A67" s="47">
        <v>1985</v>
      </c>
      <c r="B67" s="134">
        <v>3</v>
      </c>
      <c r="C67" s="94">
        <f>+GI_Data_Monthly!J67</f>
        <v>266169.99061984598</v>
      </c>
      <c r="D67" s="135">
        <f t="shared" si="0"/>
        <v>59.736142892280824</v>
      </c>
      <c r="E67" s="135">
        <f>GI_Data_Monthly!C67</f>
        <v>1.06936332032846</v>
      </c>
      <c r="F67" s="151">
        <f>GI_Data_Monthly!L67</f>
        <v>7501.2788584823302</v>
      </c>
      <c r="G67" s="135">
        <f>+GI_Data_Monthly!E67</f>
        <v>208.42845599535201</v>
      </c>
      <c r="H67" s="94">
        <f>+GI_Data_Monthly!H67</f>
        <v>4380.4893203464899</v>
      </c>
      <c r="I67" s="152">
        <f>+GI_Data_Monthly!G67</f>
        <v>4455.7612482583099</v>
      </c>
      <c r="J67" s="94">
        <f>GI_Data_Monthly!I67</f>
        <v>0</v>
      </c>
      <c r="K67" s="39">
        <f>+GI_Data_Monthly!K67</f>
        <v>26.2645450853081</v>
      </c>
      <c r="L67" s="72">
        <f>+H67*1000/Population_Monthly!C187</f>
        <v>0.38949002004529143</v>
      </c>
      <c r="M67" s="72">
        <f>GI_Data_Monthly!N67</f>
        <v>119.028884253101</v>
      </c>
      <c r="N67" s="72">
        <f>GI_Data_Monthly!O67*100</f>
        <v>101.798217675201</v>
      </c>
      <c r="O67" s="72">
        <f t="shared" si="5"/>
        <v>100.81842908513907</v>
      </c>
      <c r="P67" s="191">
        <f t="shared" si="1"/>
        <v>111.30817935343126</v>
      </c>
      <c r="Q67" s="153">
        <f t="shared" si="2"/>
        <v>10.229778191757113</v>
      </c>
      <c r="R67" s="72">
        <f t="shared" si="3"/>
        <v>101.20615079275234</v>
      </c>
      <c r="S67" s="154">
        <f t="shared" si="7"/>
        <v>3.7270594274492197E-3</v>
      </c>
      <c r="T67" s="72">
        <v>0</v>
      </c>
      <c r="U67" s="72">
        <f t="shared" si="4"/>
        <v>100.76767935059168</v>
      </c>
    </row>
    <row r="68" spans="1:21" x14ac:dyDescent="0.25">
      <c r="A68" s="47">
        <v>1985</v>
      </c>
      <c r="B68" s="134">
        <v>4</v>
      </c>
      <c r="C68" s="94">
        <f>+GI_Data_Monthly!J68</f>
        <v>267701.93729817303</v>
      </c>
      <c r="D68" s="135">
        <f t="shared" si="0"/>
        <v>59.927958764439275</v>
      </c>
      <c r="E68" s="135">
        <f>GI_Data_Monthly!C68</f>
        <v>1.0723333333330001</v>
      </c>
      <c r="F68" s="151">
        <f>GI_Data_Monthly!L68</f>
        <v>7529.9</v>
      </c>
      <c r="G68" s="135">
        <f>+GI_Data_Monthly!E68</f>
        <v>206.464772848199</v>
      </c>
      <c r="H68" s="94">
        <f>+GI_Data_Monthly!H68</f>
        <v>4393.7</v>
      </c>
      <c r="I68" s="152">
        <f>+GI_Data_Monthly!G68</f>
        <v>4467.0625</v>
      </c>
      <c r="J68" s="94">
        <f>GI_Data_Monthly!I68</f>
        <v>0</v>
      </c>
      <c r="K68" s="39">
        <f>+GI_Data_Monthly!K68</f>
        <v>26.334949742416299</v>
      </c>
      <c r="L68" s="72">
        <f>+H68*1000/Population_Monthly!C188</f>
        <v>0.38977754992380897</v>
      </c>
      <c r="M68" s="72">
        <f>GI_Data_Monthly!N68</f>
        <v>121.833333333333</v>
      </c>
      <c r="N68" s="72">
        <f>GI_Data_Monthly!O68*100</f>
        <v>102.23333333330001</v>
      </c>
      <c r="O68" s="72">
        <f t="shared" si="5"/>
        <v>100.89065130735575</v>
      </c>
      <c r="P68" s="191">
        <f t="shared" si="1"/>
        <v>113.61516941253112</v>
      </c>
      <c r="Q68" s="153">
        <f t="shared" si="2"/>
        <v>10.264772187965669</v>
      </c>
      <c r="R68" s="72">
        <f t="shared" si="3"/>
        <v>101.73948412608566</v>
      </c>
      <c r="S68" s="154">
        <f t="shared" si="7"/>
        <v>8.5498191377808563E-3</v>
      </c>
      <c r="T68" s="72">
        <v>0</v>
      </c>
      <c r="U68" s="72">
        <f t="shared" si="4"/>
        <v>101.20615079275234</v>
      </c>
    </row>
    <row r="69" spans="1:21" x14ac:dyDescent="0.25">
      <c r="A69" s="47">
        <v>1985</v>
      </c>
      <c r="B69" s="134">
        <v>5</v>
      </c>
      <c r="C69" s="94">
        <f>+GI_Data_Monthly!J69</f>
        <v>268722.05697352497</v>
      </c>
      <c r="D69" s="135">
        <f t="shared" ref="D69:D132" si="8">C69/I69</f>
        <v>60.007532045788778</v>
      </c>
      <c r="E69" s="135">
        <f>GI_Data_Monthly!C69</f>
        <v>1.0745367594489701</v>
      </c>
      <c r="F69" s="151">
        <f>GI_Data_Monthly!L69</f>
        <v>7568.0719242865698</v>
      </c>
      <c r="G69" s="135">
        <f>+GI_Data_Monthly!E69</f>
        <v>200.00978291106301</v>
      </c>
      <c r="H69" s="94">
        <f>+GI_Data_Monthly!H69</f>
        <v>4403.8320232107399</v>
      </c>
      <c r="I69" s="152">
        <f>+GI_Data_Monthly!G69</f>
        <v>4478.1387904517796</v>
      </c>
      <c r="J69" s="94">
        <f>GI_Data_Monthly!I69</f>
        <v>0</v>
      </c>
      <c r="K69" s="39">
        <f>+GI_Data_Monthly!K69</f>
        <v>26.368930627438498</v>
      </c>
      <c r="L69" s="72">
        <f>+H69*1000/Population_Monthly!C189</f>
        <v>0.38976904181226679</v>
      </c>
      <c r="M69" s="72">
        <f>GI_Data_Monthly!N69</f>
        <v>122.908387997528</v>
      </c>
      <c r="N69" s="72">
        <f>GI_Data_Monthly!O69*100</f>
        <v>102.165498276682</v>
      </c>
      <c r="O69" s="72">
        <f t="shared" si="5"/>
        <v>100.98242173113466</v>
      </c>
      <c r="P69" s="191">
        <f t="shared" ref="P69:P132" si="9">M69/E69</f>
        <v>114.38267413071682</v>
      </c>
      <c r="Q69" s="153">
        <f t="shared" ref="Q69:Q132" si="10">K69*L69</f>
        <v>10.277792824270838</v>
      </c>
      <c r="R69" s="72">
        <f t="shared" si="3"/>
        <v>102.065683095061</v>
      </c>
      <c r="S69" s="154">
        <f t="shared" si="7"/>
        <v>1.0896484667651141E-2</v>
      </c>
      <c r="T69" s="72">
        <v>0</v>
      </c>
      <c r="U69" s="72">
        <f t="shared" si="4"/>
        <v>101.73948412608566</v>
      </c>
    </row>
    <row r="70" spans="1:21" x14ac:dyDescent="0.25">
      <c r="A70" s="47">
        <v>1985</v>
      </c>
      <c r="B70" s="134">
        <v>6</v>
      </c>
      <c r="C70" s="94">
        <f>+GI_Data_Monthly!J70</f>
        <v>269515.77023634</v>
      </c>
      <c r="D70" s="135">
        <f t="shared" si="8"/>
        <v>60.029007570387606</v>
      </c>
      <c r="E70" s="135">
        <f>GI_Data_Monthly!C70</f>
        <v>1.07659575533788</v>
      </c>
      <c r="F70" s="151">
        <f>GI_Data_Monthly!L70</f>
        <v>7611.1965254847901</v>
      </c>
      <c r="G70" s="135">
        <f>+GI_Data_Monthly!E70</f>
        <v>193.22506292105001</v>
      </c>
      <c r="H70" s="94">
        <f>+GI_Data_Monthly!H70</f>
        <v>4413.4047294763304</v>
      </c>
      <c r="I70" s="152">
        <f>+GI_Data_Monthly!G70</f>
        <v>4489.7588873232098</v>
      </c>
      <c r="J70" s="94">
        <f>GI_Data_Monthly!I70</f>
        <v>0</v>
      </c>
      <c r="K70" s="39">
        <f>+GI_Data_Monthly!K70</f>
        <v>26.387738536736801</v>
      </c>
      <c r="L70" s="72">
        <f>+H70*1000/Population_Monthly!C190</f>
        <v>0.38971118448676095</v>
      </c>
      <c r="M70" s="72">
        <f>GI_Data_Monthly!N70</f>
        <v>122.73115541640399</v>
      </c>
      <c r="N70" s="72">
        <f>GI_Data_Monthly!O70*100</f>
        <v>101.81327401501501</v>
      </c>
      <c r="O70" s="72">
        <f t="shared" si="5"/>
        <v>101.07837547675376</v>
      </c>
      <c r="P70" s="191">
        <f t="shared" si="9"/>
        <v>113.99929342828025</v>
      </c>
      <c r="Q70" s="153">
        <f t="shared" si="10"/>
        <v>10.283596841078648</v>
      </c>
      <c r="R70" s="72">
        <f t="shared" si="3"/>
        <v>102.07070187499902</v>
      </c>
      <c r="S70" s="154">
        <f t="shared" si="7"/>
        <v>1.1438744537970891E-2</v>
      </c>
      <c r="T70" s="72">
        <v>0</v>
      </c>
      <c r="U70" s="72">
        <f t="shared" si="4"/>
        <v>102.065683095061</v>
      </c>
    </row>
    <row r="71" spans="1:21" x14ac:dyDescent="0.25">
      <c r="A71" s="47">
        <v>1985</v>
      </c>
      <c r="B71" s="134">
        <v>7</v>
      </c>
      <c r="C71" s="94">
        <f>+GI_Data_Monthly!J71</f>
        <v>270408.85529634397</v>
      </c>
      <c r="D71" s="135">
        <f t="shared" si="8"/>
        <v>60.07644386171161</v>
      </c>
      <c r="E71" s="135">
        <f>GI_Data_Monthly!C71</f>
        <v>1.079</v>
      </c>
      <c r="F71" s="151">
        <f>GI_Data_Monthly!L71</f>
        <v>7647</v>
      </c>
      <c r="G71" s="135">
        <f>+GI_Data_Monthly!E71</f>
        <v>192.19806195589001</v>
      </c>
      <c r="H71" s="94">
        <f>+GI_Data_Monthly!H71</f>
        <v>4424.0666666666702</v>
      </c>
      <c r="I71" s="152">
        <f>+GI_Data_Monthly!G71</f>
        <v>4501.07958984375</v>
      </c>
      <c r="J71" s="94">
        <f>GI_Data_Monthly!I71</f>
        <v>0</v>
      </c>
      <c r="K71" s="39">
        <f>+GI_Data_Monthly!K71</f>
        <v>26.4186535461176</v>
      </c>
      <c r="L71" s="72">
        <f>+H71*1000/Population_Monthly!C191</f>
        <v>0.38974955327187094</v>
      </c>
      <c r="M71" s="72">
        <f>GI_Data_Monthly!N71</f>
        <v>122.133333333333</v>
      </c>
      <c r="N71" s="72">
        <f>GI_Data_Monthly!O71*100</f>
        <v>101.53333333329999</v>
      </c>
      <c r="O71" s="72">
        <f t="shared" si="5"/>
        <v>101.17281992119543</v>
      </c>
      <c r="P71" s="191">
        <f t="shared" si="9"/>
        <v>113.19122644423818</v>
      </c>
      <c r="Q71" s="153">
        <f t="shared" si="10"/>
        <v>10.296658417643664</v>
      </c>
      <c r="R71" s="72">
        <f t="shared" ref="R71:R134" si="11">AVERAGE(N69:N71)</f>
        <v>101.83736854166567</v>
      </c>
      <c r="S71" s="154">
        <f t="shared" si="7"/>
        <v>1.1288180610557585E-2</v>
      </c>
      <c r="T71" s="72">
        <v>0</v>
      </c>
      <c r="U71" s="72">
        <f t="shared" si="4"/>
        <v>102.07070187499902</v>
      </c>
    </row>
    <row r="72" spans="1:21" x14ac:dyDescent="0.25">
      <c r="A72" s="47">
        <v>1985</v>
      </c>
      <c r="B72" s="134">
        <v>8</v>
      </c>
      <c r="C72" s="94">
        <f>+GI_Data_Monthly!J72</f>
        <v>271736.25661712798</v>
      </c>
      <c r="D72" s="135">
        <f t="shared" si="8"/>
        <v>60.215206574522711</v>
      </c>
      <c r="E72" s="135">
        <f>GI_Data_Monthly!C72</f>
        <v>1.0823566817405299</v>
      </c>
      <c r="F72" s="151">
        <f>GI_Data_Monthly!L72</f>
        <v>7671.0849726869201</v>
      </c>
      <c r="G72" s="135">
        <f>+GI_Data_Monthly!E72</f>
        <v>200.536469018151</v>
      </c>
      <c r="H72" s="94">
        <f>+GI_Data_Monthly!H72</f>
        <v>4438.2874933193698</v>
      </c>
      <c r="I72" s="152">
        <f>+GI_Data_Monthly!G72</f>
        <v>4512.75138084639</v>
      </c>
      <c r="J72" s="94">
        <f>GI_Data_Monthly!I72</f>
        <v>0</v>
      </c>
      <c r="K72" s="39">
        <f>+GI_Data_Monthly!K72</f>
        <v>26.4849841203655</v>
      </c>
      <c r="L72" s="72">
        <f>+H72*1000/Population_Monthly!C192</f>
        <v>0.39010055146865541</v>
      </c>
      <c r="M72" s="72">
        <f>GI_Data_Monthly!N72</f>
        <v>121.699482074117</v>
      </c>
      <c r="N72" s="72">
        <f>GI_Data_Monthly!O72*100</f>
        <v>101.55288752621101</v>
      </c>
      <c r="O72" s="72">
        <f t="shared" si="5"/>
        <v>101.26790708147776</v>
      </c>
      <c r="P72" s="191">
        <f t="shared" si="9"/>
        <v>112.43935028738673</v>
      </c>
      <c r="Q72" s="153">
        <f t="shared" si="10"/>
        <v>10.331806910993162</v>
      </c>
      <c r="R72" s="72">
        <f t="shared" si="11"/>
        <v>101.63316495817533</v>
      </c>
      <c r="S72" s="154">
        <f t="shared" si="7"/>
        <v>1.1363658958685408E-2</v>
      </c>
      <c r="T72" s="72">
        <v>0</v>
      </c>
      <c r="U72" s="72">
        <f t="shared" si="4"/>
        <v>101.83736854166567</v>
      </c>
    </row>
    <row r="73" spans="1:21" x14ac:dyDescent="0.25">
      <c r="A73" s="47">
        <v>1985</v>
      </c>
      <c r="B73" s="134">
        <v>9</v>
      </c>
      <c r="C73" s="94">
        <f>+GI_Data_Monthly!J73</f>
        <v>273284.93165045202</v>
      </c>
      <c r="D73" s="135">
        <f t="shared" si="8"/>
        <v>60.40427676049196</v>
      </c>
      <c r="E73" s="135">
        <f>GI_Data_Monthly!C73</f>
        <v>1.08624713421916</v>
      </c>
      <c r="F73" s="151">
        <f>GI_Data_Monthly!L73</f>
        <v>7687.5740141711203</v>
      </c>
      <c r="G73" s="135">
        <f>+GI_Data_Monthly!E73</f>
        <v>213.33382357353199</v>
      </c>
      <c r="H73" s="94">
        <f>+GI_Data_Monthly!H73</f>
        <v>4455.1377771617799</v>
      </c>
      <c r="I73" s="152">
        <f>+GI_Data_Monthly!G73</f>
        <v>4524.2646101707296</v>
      </c>
      <c r="J73" s="94">
        <f>GI_Data_Monthly!I73</f>
        <v>0</v>
      </c>
      <c r="K73" s="39">
        <f>+GI_Data_Monthly!K73</f>
        <v>26.574061113011599</v>
      </c>
      <c r="L73" s="72">
        <f>+H73*1000/Population_Monthly!C193</f>
        <v>0.39068051698033379</v>
      </c>
      <c r="M73" s="72">
        <f>GI_Data_Monthly!N73</f>
        <v>121.16479947342501</v>
      </c>
      <c r="N73" s="72">
        <f>GI_Data_Monthly!O73*100</f>
        <v>101.72761902051199</v>
      </c>
      <c r="O73" s="72">
        <f t="shared" si="5"/>
        <v>101.36426617981476</v>
      </c>
      <c r="P73" s="191">
        <f t="shared" si="9"/>
        <v>111.5444134732041</v>
      </c>
      <c r="Q73" s="153">
        <f t="shared" si="10"/>
        <v>10.381967933898355</v>
      </c>
      <c r="R73" s="72">
        <f t="shared" si="11"/>
        <v>101.604613293341</v>
      </c>
      <c r="S73" s="154">
        <f t="shared" si="7"/>
        <v>1.1497405988628362E-2</v>
      </c>
      <c r="T73" s="72">
        <v>0</v>
      </c>
      <c r="U73" s="72">
        <f t="shared" ref="U73:U136" si="12">AVERAGE(N70:N72)</f>
        <v>101.63316495817533</v>
      </c>
    </row>
    <row r="74" spans="1:21" x14ac:dyDescent="0.25">
      <c r="A74" s="47">
        <v>1985</v>
      </c>
      <c r="B74" s="134">
        <v>10</v>
      </c>
      <c r="C74" s="94">
        <f>+GI_Data_Monthly!J74</f>
        <v>274706.18458181201</v>
      </c>
      <c r="D74" s="135">
        <f t="shared" si="8"/>
        <v>60.573026135958358</v>
      </c>
      <c r="E74" s="135">
        <f>GI_Data_Monthly!C74</f>
        <v>1.0900000000000001</v>
      </c>
      <c r="F74" s="151">
        <f>GI_Data_Monthly!L74</f>
        <v>7704.4</v>
      </c>
      <c r="G74" s="135">
        <f>+GI_Data_Monthly!E74</f>
        <v>223.09545845589901</v>
      </c>
      <c r="H74" s="94">
        <f>+GI_Data_Monthly!H74</f>
        <v>4472.8</v>
      </c>
      <c r="I74" s="152">
        <f>+GI_Data_Monthly!G74</f>
        <v>4535.1239999999998</v>
      </c>
      <c r="J74" s="94">
        <f>GI_Data_Monthly!I74</f>
        <v>0</v>
      </c>
      <c r="K74" s="39">
        <f>+GI_Data_Monthly!K74</f>
        <v>26.6625828097396</v>
      </c>
      <c r="L74" s="72">
        <f>+H74*1000/Population_Monthly!C194</f>
        <v>0.39132885666233269</v>
      </c>
      <c r="M74" s="72">
        <f>GI_Data_Monthly!N74</f>
        <v>120.066666666667</v>
      </c>
      <c r="N74" s="72">
        <f>GI_Data_Monthly!O74*100</f>
        <v>101.8</v>
      </c>
      <c r="O74" s="72">
        <f t="shared" si="5"/>
        <v>101.45871062425643</v>
      </c>
      <c r="P74" s="191">
        <f t="shared" si="9"/>
        <v>110.15290519877706</v>
      </c>
      <c r="Q74" s="153">
        <f t="shared" si="10"/>
        <v>10.433838046600163</v>
      </c>
      <c r="R74" s="72">
        <f t="shared" si="11"/>
        <v>101.69350218224101</v>
      </c>
      <c r="S74" s="154">
        <f t="shared" si="7"/>
        <v>1.125827814536029E-2</v>
      </c>
      <c r="T74" s="72">
        <v>0</v>
      </c>
      <c r="U74" s="72">
        <f t="shared" si="12"/>
        <v>101.604613293341</v>
      </c>
    </row>
    <row r="75" spans="1:21" x14ac:dyDescent="0.25">
      <c r="A75" s="47">
        <v>1985</v>
      </c>
      <c r="B75" s="134">
        <v>11</v>
      </c>
      <c r="C75" s="94">
        <f>+GI_Data_Monthly!J75</f>
        <v>275900.56136335601</v>
      </c>
      <c r="D75" s="135">
        <f t="shared" si="8"/>
        <v>60.690740062366878</v>
      </c>
      <c r="E75" s="135">
        <f>GI_Data_Monthly!C75</f>
        <v>1.0933101870970501</v>
      </c>
      <c r="F75" s="151">
        <f>GI_Data_Monthly!L75</f>
        <v>7728.4481997231296</v>
      </c>
      <c r="G75" s="135">
        <f>+GI_Data_Monthly!E75</f>
        <v>225.20198289039101</v>
      </c>
      <c r="H75" s="94">
        <f>+GI_Data_Monthly!H75</f>
        <v>4491.3545218414401</v>
      </c>
      <c r="I75" s="152">
        <f>+GI_Data_Monthly!G75</f>
        <v>4546.0075306354101</v>
      </c>
      <c r="J75" s="94">
        <f>GI_Data_Monthly!I75</f>
        <v>0</v>
      </c>
      <c r="K75" s="39">
        <f>+GI_Data_Monthly!K75</f>
        <v>26.742706539715002</v>
      </c>
      <c r="L75" s="72">
        <f>+H75*1000/Population_Monthly!C195</f>
        <v>0.39205211532051554</v>
      </c>
      <c r="M75" s="72">
        <f>GI_Data_Monthly!N75</f>
        <v>117.889933199399</v>
      </c>
      <c r="N75" s="72">
        <f>GI_Data_Monthly!O75*100</f>
        <v>101.49538927538799</v>
      </c>
      <c r="O75" s="72">
        <f t="shared" si="5"/>
        <v>101.53521587561534</v>
      </c>
      <c r="P75" s="191">
        <f t="shared" si="9"/>
        <v>107.82844117863711</v>
      </c>
      <c r="Q75" s="153">
        <f t="shared" si="10"/>
        <v>10.484534668291051</v>
      </c>
      <c r="R75" s="72">
        <f t="shared" si="11"/>
        <v>101.67433609863333</v>
      </c>
      <c r="S75" s="154">
        <f t="shared" si="7"/>
        <v>9.1279322134902863E-3</v>
      </c>
      <c r="T75" s="72">
        <v>0</v>
      </c>
      <c r="U75" s="72">
        <f t="shared" si="12"/>
        <v>101.69350218224101</v>
      </c>
    </row>
    <row r="76" spans="1:21" x14ac:dyDescent="0.25">
      <c r="A76" s="47">
        <v>1985</v>
      </c>
      <c r="B76" s="134">
        <v>12</v>
      </c>
      <c r="C76" s="94">
        <f>+GI_Data_Monthly!J76</f>
        <v>276990.968873434</v>
      </c>
      <c r="D76" s="135">
        <f t="shared" si="8"/>
        <v>60.790240131633958</v>
      </c>
      <c r="E76" s="135">
        <f>GI_Data_Monthly!C76</f>
        <v>1.0953669075699899</v>
      </c>
      <c r="F76" s="151">
        <f>GI_Data_Monthly!L76</f>
        <v>7753.9667961596197</v>
      </c>
      <c r="G76" s="135">
        <f>+GI_Data_Monthly!E76</f>
        <v>221.281636216631</v>
      </c>
      <c r="H76" s="94">
        <f>+GI_Data_Monthly!H76</f>
        <v>4508.8866511237202</v>
      </c>
      <c r="I76" s="152">
        <f>+GI_Data_Monthly!G76</f>
        <v>4556.5039432916101</v>
      </c>
      <c r="J76" s="94">
        <f>GI_Data_Monthly!I76</f>
        <v>4424.7563765064415</v>
      </c>
      <c r="K76" s="39">
        <f>+GI_Data_Monthly!K76</f>
        <v>26.819359605482401</v>
      </c>
      <c r="L76" s="72">
        <f>+H76*1000/Population_Monthly!C196</f>
        <v>0.39268302708167691</v>
      </c>
      <c r="M76" s="72">
        <f>GI_Data_Monthly!N76</f>
        <v>114.571511975113</v>
      </c>
      <c r="N76" s="72">
        <f>GI_Data_Monthly!O76*100</f>
        <v>100.465857158658</v>
      </c>
      <c r="O76" s="72">
        <f t="shared" si="5"/>
        <v>101.53380369311026</v>
      </c>
      <c r="P76" s="191">
        <f t="shared" si="9"/>
        <v>104.59647008077273</v>
      </c>
      <c r="Q76" s="153">
        <f t="shared" si="10"/>
        <v>10.531507314272877</v>
      </c>
      <c r="R76" s="72">
        <f t="shared" si="11"/>
        <v>101.25374881134867</v>
      </c>
      <c r="S76" s="154">
        <f t="shared" si="7"/>
        <v>-1.6864766404056653E-4</v>
      </c>
      <c r="T76" s="72">
        <v>0</v>
      </c>
      <c r="U76" s="72">
        <f t="shared" si="12"/>
        <v>101.67433609863333</v>
      </c>
    </row>
    <row r="77" spans="1:21" x14ac:dyDescent="0.25">
      <c r="A77" s="47">
        <v>1986</v>
      </c>
      <c r="B77" s="134">
        <v>1</v>
      </c>
      <c r="C77" s="94">
        <f>+GI_Data_Monthly!J77</f>
        <v>278357.04094932799</v>
      </c>
      <c r="D77" s="135">
        <f t="shared" si="8"/>
        <v>60.940280462545054</v>
      </c>
      <c r="E77" s="135">
        <f>GI_Data_Monthly!C77</f>
        <v>1.0956666666670001</v>
      </c>
      <c r="F77" s="151">
        <f>GI_Data_Monthly!L77</f>
        <v>7775.8</v>
      </c>
      <c r="G77" s="135">
        <f>+GI_Data_Monthly!E77</f>
        <v>214.64606010496399</v>
      </c>
      <c r="H77" s="94">
        <f>+GI_Data_Monthly!H77</f>
        <v>4525.8999999999996</v>
      </c>
      <c r="I77" s="152">
        <f>+GI_Data_Monthly!G77</f>
        <v>4567.7020000000002</v>
      </c>
      <c r="J77" s="94">
        <f>GI_Data_Monthly!I77</f>
        <v>0</v>
      </c>
      <c r="K77" s="39">
        <f>+GI_Data_Monthly!K77</f>
        <v>26.9141081168565</v>
      </c>
      <c r="L77" s="72">
        <f>+H77*1000/Population_Monthly!C197</f>
        <v>0.39326598366980359</v>
      </c>
      <c r="M77" s="72">
        <f>GI_Data_Monthly!N77</f>
        <v>109.73333333333299</v>
      </c>
      <c r="N77" s="72">
        <f>GI_Data_Monthly!O77*100</f>
        <v>98.233333333299996</v>
      </c>
      <c r="O77" s="72">
        <f t="shared" si="5"/>
        <v>101.33380369311023</v>
      </c>
      <c r="P77" s="191">
        <f t="shared" si="9"/>
        <v>100.15211438999052</v>
      </c>
      <c r="Q77" s="153">
        <f t="shared" si="10"/>
        <v>10.584403203171016</v>
      </c>
      <c r="R77" s="72">
        <f t="shared" si="11"/>
        <v>100.06485992244866</v>
      </c>
      <c r="S77" s="154">
        <f t="shared" si="7"/>
        <v>-2.3848956608156335E-2</v>
      </c>
      <c r="T77" s="72">
        <v>0</v>
      </c>
      <c r="U77" s="72">
        <f t="shared" si="12"/>
        <v>101.25374881134867</v>
      </c>
    </row>
    <row r="78" spans="1:21" x14ac:dyDescent="0.25">
      <c r="A78" s="47">
        <v>1986</v>
      </c>
      <c r="B78" s="134">
        <v>2</v>
      </c>
      <c r="C78" s="94">
        <f>+GI_Data_Monthly!J78</f>
        <v>280159.69028436398</v>
      </c>
      <c r="D78" s="135">
        <f t="shared" si="8"/>
        <v>61.176454058919553</v>
      </c>
      <c r="E78" s="135">
        <f>GI_Data_Monthly!C78</f>
        <v>1.0938834149751</v>
      </c>
      <c r="F78" s="151">
        <f>GI_Data_Monthly!L78</f>
        <v>7788.6380742525798</v>
      </c>
      <c r="G78" s="135">
        <f>+GI_Data_Monthly!E78</f>
        <v>208.55610988046899</v>
      </c>
      <c r="H78" s="94">
        <f>+GI_Data_Monthly!H78</f>
        <v>4541.3767118637597</v>
      </c>
      <c r="I78" s="152">
        <f>+GI_Data_Monthly!G78</f>
        <v>4579.5346362268701</v>
      </c>
      <c r="J78" s="94">
        <f>GI_Data_Monthly!I78</f>
        <v>0</v>
      </c>
      <c r="K78" s="39">
        <f>+GI_Data_Monthly!K78</f>
        <v>27.033655104715599</v>
      </c>
      <c r="L78" s="72">
        <f>+H78*1000/Population_Monthly!C198</f>
        <v>0.39371306964898811</v>
      </c>
      <c r="M78" s="72">
        <f>GI_Data_Monthly!N78</f>
        <v>103.572278353831</v>
      </c>
      <c r="N78" s="72">
        <f>GI_Data_Monthly!O78*100</f>
        <v>94.665796680763208</v>
      </c>
      <c r="O78" s="72">
        <f t="shared" si="5"/>
        <v>100.79037830236085</v>
      </c>
      <c r="P78" s="191">
        <f t="shared" si="9"/>
        <v>94.683105106030524</v>
      </c>
      <c r="Q78" s="153">
        <f t="shared" si="10"/>
        <v>10.643503335109616</v>
      </c>
      <c r="R78" s="72">
        <f t="shared" si="11"/>
        <v>97.788329057573733</v>
      </c>
      <c r="S78" s="154">
        <f t="shared" si="7"/>
        <v>-6.4446134832842228E-2</v>
      </c>
      <c r="T78" s="72">
        <v>0</v>
      </c>
      <c r="U78" s="72">
        <f t="shared" si="12"/>
        <v>100.06485992244866</v>
      </c>
    </row>
    <row r="79" spans="1:21" x14ac:dyDescent="0.25">
      <c r="A79" s="47">
        <v>1986</v>
      </c>
      <c r="B79" s="134">
        <v>3</v>
      </c>
      <c r="C79" s="94">
        <f>+GI_Data_Monthly!J79</f>
        <v>281935.34193076799</v>
      </c>
      <c r="D79" s="135">
        <f t="shared" si="8"/>
        <v>61.415643519576662</v>
      </c>
      <c r="E79" s="135">
        <f>GI_Data_Monthly!C79</f>
        <v>1.0916846382552201</v>
      </c>
      <c r="F79" s="151">
        <f>GI_Data_Monthly!L79</f>
        <v>7797.3200585615004</v>
      </c>
      <c r="G79" s="135">
        <f>+GI_Data_Monthly!E79</f>
        <v>204.68169720944701</v>
      </c>
      <c r="H79" s="94">
        <f>+GI_Data_Monthly!H79</f>
        <v>4554.5435715691501</v>
      </c>
      <c r="I79" s="152">
        <f>+GI_Data_Monthly!G79</f>
        <v>4590.6112152174901</v>
      </c>
      <c r="J79" s="94">
        <f>GI_Data_Monthly!I79</f>
        <v>0</v>
      </c>
      <c r="K79" s="39">
        <f>+GI_Data_Monthly!K79</f>
        <v>27.145108661033198</v>
      </c>
      <c r="L79" s="72">
        <f>+H79*1000/Population_Monthly!C199</f>
        <v>0.3939583287477193</v>
      </c>
      <c r="M79" s="72">
        <f>GI_Data_Monthly!N79</f>
        <v>97.846772904948295</v>
      </c>
      <c r="N79" s="72">
        <f>GI_Data_Monthly!O79*100</f>
        <v>91.057289925258701</v>
      </c>
      <c r="O79" s="72">
        <f t="shared" si="5"/>
        <v>99.895300989865646</v>
      </c>
      <c r="P79" s="191">
        <f t="shared" si="9"/>
        <v>89.629156146532793</v>
      </c>
      <c r="Q79" s="153">
        <f t="shared" si="10"/>
        <v>10.694041641775879</v>
      </c>
      <c r="R79" s="72">
        <f t="shared" si="11"/>
        <v>94.652139979773963</v>
      </c>
      <c r="S79" s="154">
        <f t="shared" si="7"/>
        <v>-0.10551194308934242</v>
      </c>
      <c r="T79" s="72">
        <v>0</v>
      </c>
      <c r="U79" s="72">
        <f t="shared" si="12"/>
        <v>97.788329057573733</v>
      </c>
    </row>
    <row r="80" spans="1:21" x14ac:dyDescent="0.25">
      <c r="A80" s="47">
        <v>1986</v>
      </c>
      <c r="B80" s="134">
        <v>4</v>
      </c>
      <c r="C80" s="94">
        <f>+GI_Data_Monthly!J80</f>
        <v>283699.39580683201</v>
      </c>
      <c r="D80" s="135">
        <f t="shared" si="8"/>
        <v>61.633324360409645</v>
      </c>
      <c r="E80" s="135">
        <f>GI_Data_Monthly!C80</f>
        <v>1.0903333333330001</v>
      </c>
      <c r="F80" s="151">
        <f>GI_Data_Monthly!L80</f>
        <v>7811.5</v>
      </c>
      <c r="G80" s="135">
        <f>+GI_Data_Monthly!E80</f>
        <v>203.03697391066601</v>
      </c>
      <c r="H80" s="94">
        <f>+GI_Data_Monthly!H80</f>
        <v>4569.0333333333301</v>
      </c>
      <c r="I80" s="152">
        <f>+GI_Data_Monthly!G80</f>
        <v>4603.01953125</v>
      </c>
      <c r="J80" s="94">
        <f>GI_Data_Monthly!I80</f>
        <v>0</v>
      </c>
      <c r="K80" s="39">
        <f>+GI_Data_Monthly!K80</f>
        <v>27.2452525201501</v>
      </c>
      <c r="L80" s="72">
        <f>+H80*1000/Population_Monthly!C200</f>
        <v>0.39431664606782096</v>
      </c>
      <c r="M80" s="72">
        <f>GI_Data_Monthly!N80</f>
        <v>92.666666666666998</v>
      </c>
      <c r="N80" s="72">
        <f>GI_Data_Monthly!O80*100</f>
        <v>87.733333333299996</v>
      </c>
      <c r="O80" s="72">
        <f t="shared" si="5"/>
        <v>98.686967656532318</v>
      </c>
      <c r="P80" s="191">
        <f t="shared" si="9"/>
        <v>84.98929990831121</v>
      </c>
      <c r="Q80" s="153">
        <f t="shared" si="10"/>
        <v>10.743256595016433</v>
      </c>
      <c r="R80" s="72">
        <f t="shared" si="11"/>
        <v>91.152139979773963</v>
      </c>
      <c r="S80" s="154">
        <f t="shared" si="7"/>
        <v>-0.1418324095207506</v>
      </c>
      <c r="T80" s="72">
        <v>0</v>
      </c>
      <c r="U80" s="72">
        <f t="shared" si="12"/>
        <v>94.652139979773963</v>
      </c>
    </row>
    <row r="81" spans="1:21" x14ac:dyDescent="0.25">
      <c r="A81" s="47">
        <v>1986</v>
      </c>
      <c r="B81" s="134">
        <v>5</v>
      </c>
      <c r="C81" s="94">
        <f>+GI_Data_Monthly!J81</f>
        <v>284923.26685791998</v>
      </c>
      <c r="D81" s="135">
        <f t="shared" si="8"/>
        <v>61.739341096115574</v>
      </c>
      <c r="E81" s="135">
        <f>GI_Data_Monthly!C81</f>
        <v>1.0913419522046599</v>
      </c>
      <c r="F81" s="151">
        <f>GI_Data_Monthly!L81</f>
        <v>7835.0104087352302</v>
      </c>
      <c r="G81" s="135">
        <f>+GI_Data_Monthly!E81</f>
        <v>204.3201110709</v>
      </c>
      <c r="H81" s="94">
        <f>+GI_Data_Monthly!H81</f>
        <v>4583.7355611820103</v>
      </c>
      <c r="I81" s="152">
        <f>+GI_Data_Monthly!G81</f>
        <v>4614.9385756215397</v>
      </c>
      <c r="J81" s="94">
        <f>GI_Data_Monthly!I81</f>
        <v>0</v>
      </c>
      <c r="K81" s="39">
        <f>+GI_Data_Monthly!K81</f>
        <v>27.298137061176099</v>
      </c>
      <c r="L81" s="72">
        <f>+H81*1000/Population_Monthly!C201</f>
        <v>0.39465123973675109</v>
      </c>
      <c r="M81" s="72">
        <f>GI_Data_Monthly!N81</f>
        <v>89.737400006980494</v>
      </c>
      <c r="N81" s="72">
        <f>GI_Data_Monthly!O81*100</f>
        <v>85.966004496623611</v>
      </c>
      <c r="O81" s="72">
        <f t="shared" ref="O81:O144" si="13">AVERAGE(N70:N81)</f>
        <v>97.337009841527461</v>
      </c>
      <c r="P81" s="191">
        <f t="shared" si="9"/>
        <v>82.226656664026052</v>
      </c>
      <c r="Q81" s="153">
        <f t="shared" si="10"/>
        <v>10.773243633696898</v>
      </c>
      <c r="R81" s="72">
        <f t="shared" si="11"/>
        <v>88.252209251727436</v>
      </c>
      <c r="S81" s="154">
        <f t="shared" si="7"/>
        <v>-0.15856129567525168</v>
      </c>
      <c r="T81" s="72">
        <v>0</v>
      </c>
      <c r="U81" s="72">
        <f t="shared" si="12"/>
        <v>91.152139979773963</v>
      </c>
    </row>
    <row r="82" spans="1:21" x14ac:dyDescent="0.25">
      <c r="A82" s="47">
        <v>1986</v>
      </c>
      <c r="B82" s="134">
        <v>6</v>
      </c>
      <c r="C82" s="94">
        <f>+GI_Data_Monthly!J82</f>
        <v>285729.44110472401</v>
      </c>
      <c r="D82" s="135">
        <f t="shared" si="8"/>
        <v>61.751020325521019</v>
      </c>
      <c r="E82" s="135">
        <f>GI_Data_Monthly!C82</f>
        <v>1.0940305089644999</v>
      </c>
      <c r="F82" s="151">
        <f>GI_Data_Monthly!L82</f>
        <v>7864.3396198389</v>
      </c>
      <c r="G82" s="135">
        <f>+GI_Data_Monthly!E82</f>
        <v>206.26816884749601</v>
      </c>
      <c r="H82" s="94">
        <f>+GI_Data_Monthly!H82</f>
        <v>4600.3011946615197</v>
      </c>
      <c r="I82" s="152">
        <f>+GI_Data_Monthly!G82</f>
        <v>4627.1209706090503</v>
      </c>
      <c r="J82" s="94">
        <f>GI_Data_Monthly!I82</f>
        <v>0</v>
      </c>
      <c r="K82" s="39">
        <f>+GI_Data_Monthly!K82</f>
        <v>27.310942520004598</v>
      </c>
      <c r="L82" s="72">
        <f>+H82*1000/Population_Monthly!C202</f>
        <v>0.39514431454865495</v>
      </c>
      <c r="M82" s="72">
        <f>GI_Data_Monthly!N82</f>
        <v>88.149231848111896</v>
      </c>
      <c r="N82" s="72">
        <f>GI_Data_Monthly!O82*100</f>
        <v>85.147088635636308</v>
      </c>
      <c r="O82" s="72">
        <f t="shared" si="13"/>
        <v>95.948161059912579</v>
      </c>
      <c r="P82" s="191">
        <f t="shared" si="9"/>
        <v>80.572919242942461</v>
      </c>
      <c r="Q82" s="153">
        <f t="shared" si="10"/>
        <v>10.791763661744932</v>
      </c>
      <c r="R82" s="72">
        <f t="shared" si="11"/>
        <v>86.282142155186634</v>
      </c>
      <c r="S82" s="154">
        <f t="shared" si="7"/>
        <v>-0.16369363956335248</v>
      </c>
      <c r="T82" s="72">
        <v>0</v>
      </c>
      <c r="U82" s="72">
        <f t="shared" si="12"/>
        <v>88.252209251727436</v>
      </c>
    </row>
    <row r="83" spans="1:21" x14ac:dyDescent="0.25">
      <c r="A83" s="47">
        <v>1986</v>
      </c>
      <c r="B83" s="134">
        <v>7</v>
      </c>
      <c r="C83" s="94">
        <f>+GI_Data_Monthly!J83</f>
        <v>286189.45787878998</v>
      </c>
      <c r="D83" s="135">
        <f t="shared" si="8"/>
        <v>61.694824402299126</v>
      </c>
      <c r="E83" s="135">
        <f>GI_Data_Monthly!C83</f>
        <v>1.097</v>
      </c>
      <c r="F83" s="151">
        <f>GI_Data_Monthly!L83</f>
        <v>7890.1</v>
      </c>
      <c r="G83" s="135">
        <f>+GI_Data_Monthly!E83</f>
        <v>205.866450312886</v>
      </c>
      <c r="H83" s="94">
        <f>+GI_Data_Monthly!H83</f>
        <v>4618.2666666666701</v>
      </c>
      <c r="I83" s="152">
        <f>+GI_Data_Monthly!G83</f>
        <v>4638.7920000000004</v>
      </c>
      <c r="J83" s="94">
        <f>GI_Data_Monthly!I83</f>
        <v>0</v>
      </c>
      <c r="K83" s="39">
        <f>+GI_Data_Monthly!K83</f>
        <v>27.292728425613799</v>
      </c>
      <c r="L83" s="72">
        <f>+H83*1000/Population_Monthly!C203</f>
        <v>0.39575502830017811</v>
      </c>
      <c r="M83" s="72">
        <f>GI_Data_Monthly!N83</f>
        <v>86.9</v>
      </c>
      <c r="N83" s="72">
        <f>GI_Data_Monthly!O83*100</f>
        <v>84.533333333299993</v>
      </c>
      <c r="O83" s="72">
        <f t="shared" si="13"/>
        <v>94.531494393245907</v>
      </c>
      <c r="P83" s="191">
        <f t="shared" si="9"/>
        <v>79.21604375569737</v>
      </c>
      <c r="Q83" s="153">
        <f t="shared" si="10"/>
        <v>10.801234510467864</v>
      </c>
      <c r="R83" s="72">
        <f t="shared" si="11"/>
        <v>85.215475488519971</v>
      </c>
      <c r="S83" s="154">
        <f t="shared" si="7"/>
        <v>-0.16743269862119747</v>
      </c>
      <c r="T83" s="72">
        <v>0</v>
      </c>
      <c r="U83" s="72">
        <f t="shared" si="12"/>
        <v>86.282142155186634</v>
      </c>
    </row>
    <row r="84" spans="1:21" x14ac:dyDescent="0.25">
      <c r="A84" s="47">
        <v>1986</v>
      </c>
      <c r="B84" s="134">
        <v>8</v>
      </c>
      <c r="C84" s="94">
        <f>+GI_Data_Monthly!J84</f>
        <v>286491.17154291301</v>
      </c>
      <c r="D84" s="135">
        <f t="shared" si="8"/>
        <v>61.600899586082292</v>
      </c>
      <c r="E84" s="135">
        <f>GI_Data_Monthly!C84</f>
        <v>1.0995102232420999</v>
      </c>
      <c r="F84" s="151">
        <f>GI_Data_Monthly!L84</f>
        <v>7908.2934607003199</v>
      </c>
      <c r="G84" s="135">
        <f>+GI_Data_Monthly!E84</f>
        <v>201.17754387045599</v>
      </c>
      <c r="H84" s="94">
        <f>+GI_Data_Monthly!H84</f>
        <v>4639.1584672294503</v>
      </c>
      <c r="I84" s="152">
        <f>+GI_Data_Monthly!G84</f>
        <v>4650.7627886596802</v>
      </c>
      <c r="J84" s="94">
        <f>GI_Data_Monthly!I84</f>
        <v>0</v>
      </c>
      <c r="K84" s="39">
        <f>+GI_Data_Monthly!K84</f>
        <v>27.256239236851599</v>
      </c>
      <c r="L84" s="72">
        <f>+H84*1000/Population_Monthly!C204</f>
        <v>0.39661305676965175</v>
      </c>
      <c r="M84" s="72">
        <f>GI_Data_Monthly!N84</f>
        <v>85.123179986752703</v>
      </c>
      <c r="N84" s="72">
        <f>GI_Data_Monthly!O84*100</f>
        <v>83.517231020593997</v>
      </c>
      <c r="O84" s="72">
        <f t="shared" si="13"/>
        <v>93.028523017777829</v>
      </c>
      <c r="P84" s="191">
        <f t="shared" si="9"/>
        <v>77.419180092525181</v>
      </c>
      <c r="Q84" s="153">
        <f t="shared" si="10"/>
        <v>10.810180359772632</v>
      </c>
      <c r="R84" s="72">
        <f t="shared" si="11"/>
        <v>84.399217663176771</v>
      </c>
      <c r="S84" s="154">
        <f t="shared" si="7"/>
        <v>-0.1775986576547316</v>
      </c>
      <c r="T84" s="72">
        <v>0</v>
      </c>
      <c r="U84" s="72">
        <f t="shared" si="12"/>
        <v>85.215475488519971</v>
      </c>
    </row>
    <row r="85" spans="1:21" x14ac:dyDescent="0.25">
      <c r="A85" s="47">
        <v>1986</v>
      </c>
      <c r="B85" s="134">
        <v>9</v>
      </c>
      <c r="C85" s="94">
        <f>+GI_Data_Monthly!J85</f>
        <v>286887.702097692</v>
      </c>
      <c r="D85" s="135">
        <f t="shared" si="8"/>
        <v>61.527430569472166</v>
      </c>
      <c r="E85" s="135">
        <f>GI_Data_Monthly!C85</f>
        <v>1.1018568712581001</v>
      </c>
      <c r="F85" s="151">
        <f>GI_Data_Monthly!L85</f>
        <v>7920.5044702370596</v>
      </c>
      <c r="G85" s="135">
        <f>+GI_Data_Monthly!E85</f>
        <v>194.59648099432999</v>
      </c>
      <c r="H85" s="94">
        <f>+GI_Data_Monthly!H85</f>
        <v>4661.5462878619101</v>
      </c>
      <c r="I85" s="152">
        <f>+GI_Data_Monthly!G85</f>
        <v>4662.7609741277902</v>
      </c>
      <c r="J85" s="94">
        <f>GI_Data_Monthly!I85</f>
        <v>0</v>
      </c>
      <c r="K85" s="39">
        <f>+GI_Data_Monthly!K85</f>
        <v>27.230386021966201</v>
      </c>
      <c r="L85" s="72">
        <f>+H85*1000/Population_Monthly!C205</f>
        <v>0.39759466963132939</v>
      </c>
      <c r="M85" s="72">
        <f>GI_Data_Monthly!N85</f>
        <v>83.527194421828398</v>
      </c>
      <c r="N85" s="72">
        <f>GI_Data_Monthly!O85*100</f>
        <v>82.588694526570805</v>
      </c>
      <c r="O85" s="72">
        <f t="shared" si="13"/>
        <v>91.433612643282729</v>
      </c>
      <c r="P85" s="191">
        <f t="shared" si="9"/>
        <v>75.805847928739652</v>
      </c>
      <c r="Q85" s="153">
        <f t="shared" si="10"/>
        <v>10.826656334337221</v>
      </c>
      <c r="R85" s="72">
        <f t="shared" si="11"/>
        <v>83.546419626821603</v>
      </c>
      <c r="S85" s="154">
        <f t="shared" si="7"/>
        <v>-0.18813892115259367</v>
      </c>
      <c r="T85" s="72">
        <v>0</v>
      </c>
      <c r="U85" s="72">
        <f t="shared" si="12"/>
        <v>84.399217663176771</v>
      </c>
    </row>
    <row r="86" spans="1:21" x14ac:dyDescent="0.25">
      <c r="A86" s="47">
        <v>1986</v>
      </c>
      <c r="B86" s="134">
        <v>10</v>
      </c>
      <c r="C86" s="94">
        <f>+GI_Data_Monthly!J86</f>
        <v>287645.51451410702</v>
      </c>
      <c r="D86" s="135">
        <f t="shared" si="8"/>
        <v>61.534638672573934</v>
      </c>
      <c r="E86" s="135">
        <f>GI_Data_Monthly!C86</f>
        <v>1.104666666667</v>
      </c>
      <c r="F86" s="151">
        <f>GI_Data_Monthly!L86</f>
        <v>7931</v>
      </c>
      <c r="G86" s="135">
        <f>+GI_Data_Monthly!E86</f>
        <v>189.764208576257</v>
      </c>
      <c r="H86" s="94">
        <f>+GI_Data_Monthly!H86</f>
        <v>4683.5333333333301</v>
      </c>
      <c r="I86" s="152">
        <f>+GI_Data_Monthly!G86</f>
        <v>4674.53</v>
      </c>
      <c r="J86" s="94">
        <f>GI_Data_Monthly!I86</f>
        <v>0</v>
      </c>
      <c r="K86" s="39">
        <f>+GI_Data_Monthly!K86</f>
        <v>27.246009600451799</v>
      </c>
      <c r="L86" s="72">
        <f>+H86*1000/Population_Monthly!C206</f>
        <v>0.3985375968284452</v>
      </c>
      <c r="M86" s="72">
        <f>GI_Data_Monthly!N86</f>
        <v>83.133333333332999</v>
      </c>
      <c r="N86" s="72">
        <f>GI_Data_Monthly!O86*100</f>
        <v>82.466666666699993</v>
      </c>
      <c r="O86" s="72">
        <f t="shared" si="13"/>
        <v>89.822501532174385</v>
      </c>
      <c r="P86" s="191">
        <f t="shared" si="9"/>
        <v>75.25648762822081</v>
      </c>
      <c r="Q86" s="153">
        <f t="shared" si="10"/>
        <v>10.858559189328806</v>
      </c>
      <c r="R86" s="72">
        <f t="shared" si="11"/>
        <v>82.857530737954946</v>
      </c>
      <c r="S86" s="154">
        <f t="shared" si="7"/>
        <v>-0.18991486574950889</v>
      </c>
      <c r="T86" s="72">
        <v>0</v>
      </c>
      <c r="U86" s="72">
        <f t="shared" si="12"/>
        <v>83.546419626821603</v>
      </c>
    </row>
    <row r="87" spans="1:21" x14ac:dyDescent="0.25">
      <c r="A87" s="47">
        <v>1986</v>
      </c>
      <c r="B87" s="134">
        <v>11</v>
      </c>
      <c r="C87" s="94">
        <f>+GI_Data_Monthly!J87</f>
        <v>288991.26007076498</v>
      </c>
      <c r="D87" s="135">
        <f t="shared" si="8"/>
        <v>61.658951682608091</v>
      </c>
      <c r="E87" s="135">
        <f>GI_Data_Monthly!C87</f>
        <v>1.10862763133378</v>
      </c>
      <c r="F87" s="151">
        <f>GI_Data_Monthly!L87</f>
        <v>7944.4912270489804</v>
      </c>
      <c r="G87" s="135">
        <f>+GI_Data_Monthly!E87</f>
        <v>188.74821044706701</v>
      </c>
      <c r="H87" s="94">
        <f>+GI_Data_Monthly!H87</f>
        <v>4705.7677349245896</v>
      </c>
      <c r="I87" s="152">
        <f>+GI_Data_Monthly!G87</f>
        <v>4686.9311297791601</v>
      </c>
      <c r="J87" s="94">
        <f>GI_Data_Monthly!I87</f>
        <v>0</v>
      </c>
      <c r="K87" s="39">
        <f>+GI_Data_Monthly!K87</f>
        <v>27.322756595907901</v>
      </c>
      <c r="L87" s="72">
        <f>+H87*1000/Population_Monthly!C207</f>
        <v>0.39949713185850916</v>
      </c>
      <c r="M87" s="72">
        <f>GI_Data_Monthly!N87</f>
        <v>84.579682681036502</v>
      </c>
      <c r="N87" s="72">
        <f>GI_Data_Monthly!O87*100</f>
        <v>83.586682328985091</v>
      </c>
      <c r="O87" s="72">
        <f t="shared" si="13"/>
        <v>88.33010928664082</v>
      </c>
      <c r="P87" s="191">
        <f t="shared" si="9"/>
        <v>76.292237619298234</v>
      </c>
      <c r="Q87" s="153">
        <f t="shared" si="10"/>
        <v>10.91536289453337</v>
      </c>
      <c r="R87" s="72">
        <f t="shared" si="11"/>
        <v>82.880681174085296</v>
      </c>
      <c r="S87" s="154">
        <f t="shared" si="7"/>
        <v>-0.17644847784967954</v>
      </c>
      <c r="T87" s="72">
        <v>0</v>
      </c>
      <c r="U87" s="72">
        <f t="shared" si="12"/>
        <v>82.857530737954946</v>
      </c>
    </row>
    <row r="88" spans="1:21" x14ac:dyDescent="0.25">
      <c r="A88" s="47">
        <v>1986</v>
      </c>
      <c r="B88" s="134">
        <v>12</v>
      </c>
      <c r="C88" s="94">
        <f>+GI_Data_Monthly!J88</f>
        <v>290570.26009354502</v>
      </c>
      <c r="D88" s="135">
        <f t="shared" si="8"/>
        <v>61.836407608119437</v>
      </c>
      <c r="E88" s="135">
        <f>GI_Data_Monthly!C88</f>
        <v>1.1131547161700199</v>
      </c>
      <c r="F88" s="151">
        <f>GI_Data_Monthly!L88</f>
        <v>7962.0514210651299</v>
      </c>
      <c r="G88" s="135">
        <f>+GI_Data_Monthly!E88</f>
        <v>189.95251206281901</v>
      </c>
      <c r="H88" s="94">
        <f>+GI_Data_Monthly!H88</f>
        <v>4727.2325688262099</v>
      </c>
      <c r="I88" s="152">
        <f>+GI_Data_Monthly!G88</f>
        <v>4699.0158602840902</v>
      </c>
      <c r="J88" s="94">
        <f>GI_Data_Monthly!I88</f>
        <v>4617.5329526209935</v>
      </c>
      <c r="K88" s="39">
        <f>+GI_Data_Monthly!K88</f>
        <v>27.425309413270899</v>
      </c>
      <c r="L88" s="72">
        <f>+H88*1000/Population_Monthly!C208</f>
        <v>0.40038702758126393</v>
      </c>
      <c r="M88" s="72">
        <f>GI_Data_Monthly!N88</f>
        <v>87.116780197936095</v>
      </c>
      <c r="N88" s="72">
        <f>GI_Data_Monthly!O88*100</f>
        <v>85.285290102639806</v>
      </c>
      <c r="O88" s="72">
        <f t="shared" si="13"/>
        <v>87.065062031972616</v>
      </c>
      <c r="P88" s="191">
        <f t="shared" si="9"/>
        <v>78.261160764493525</v>
      </c>
      <c r="Q88" s="153">
        <f t="shared" si="10"/>
        <v>10.980738116475992</v>
      </c>
      <c r="R88" s="72">
        <f t="shared" si="11"/>
        <v>83.779546366108306</v>
      </c>
      <c r="S88" s="154">
        <f t="shared" si="7"/>
        <v>-0.15110175223055822</v>
      </c>
      <c r="T88" s="72">
        <v>0</v>
      </c>
      <c r="U88" s="72">
        <f t="shared" si="12"/>
        <v>82.880681174085296</v>
      </c>
    </row>
    <row r="89" spans="1:21" x14ac:dyDescent="0.25">
      <c r="A89" s="47">
        <v>1987</v>
      </c>
      <c r="B89" s="134">
        <v>1</v>
      </c>
      <c r="C89" s="94">
        <f>+GI_Data_Monthly!J89</f>
        <v>292097.05963675701</v>
      </c>
      <c r="D89" s="135">
        <f t="shared" si="8"/>
        <v>61.998216598931336</v>
      </c>
      <c r="E89" s="135">
        <f>GI_Data_Monthly!C89</f>
        <v>1.1180000000000001</v>
      </c>
      <c r="F89" s="151">
        <f>GI_Data_Monthly!L89</f>
        <v>7986.4</v>
      </c>
      <c r="G89" s="135">
        <f>+GI_Data_Monthly!E89</f>
        <v>190.718269088792</v>
      </c>
      <c r="H89" s="94">
        <f>+GI_Data_Monthly!H89</f>
        <v>4750.1000000000004</v>
      </c>
      <c r="I89" s="152">
        <f>+GI_Data_Monthly!G89</f>
        <v>4711.37841796875</v>
      </c>
      <c r="J89" s="94">
        <f>GI_Data_Monthly!I89</f>
        <v>0</v>
      </c>
      <c r="K89" s="39">
        <f>+GI_Data_Monthly!K89</f>
        <v>27.516541175121301</v>
      </c>
      <c r="L89" s="72">
        <f>+H89*1000/Population_Monthly!C209</f>
        <v>0.40139131977856324</v>
      </c>
      <c r="M89" s="72">
        <f>GI_Data_Monthly!N89</f>
        <v>89.9</v>
      </c>
      <c r="N89" s="72">
        <f>GI_Data_Monthly!O89*100</f>
        <v>86.8</v>
      </c>
      <c r="O89" s="72">
        <f t="shared" si="13"/>
        <v>86.112284254197633</v>
      </c>
      <c r="P89" s="191">
        <f t="shared" si="9"/>
        <v>80.411449016100178</v>
      </c>
      <c r="Q89" s="153">
        <f t="shared" si="10"/>
        <v>11.044900778023116</v>
      </c>
      <c r="R89" s="72">
        <f t="shared" si="11"/>
        <v>85.223990810541636</v>
      </c>
      <c r="S89" s="154">
        <f t="shared" si="7"/>
        <v>-0.11638954869328688</v>
      </c>
      <c r="T89" s="72">
        <v>0</v>
      </c>
      <c r="U89" s="72">
        <f t="shared" si="12"/>
        <v>83.779546366108306</v>
      </c>
    </row>
    <row r="90" spans="1:21" x14ac:dyDescent="0.25">
      <c r="A90" s="47">
        <v>1987</v>
      </c>
      <c r="B90" s="134">
        <v>2</v>
      </c>
      <c r="C90" s="94">
        <f>+GI_Data_Monthly!J90</f>
        <v>293232.29043842101</v>
      </c>
      <c r="D90" s="135">
        <f t="shared" si="8"/>
        <v>62.08010794291868</v>
      </c>
      <c r="E90" s="135">
        <f>GI_Data_Monthly!C90</f>
        <v>1.1225723280898601</v>
      </c>
      <c r="F90" s="151">
        <f>GI_Data_Monthly!L90</f>
        <v>8017.3462802435697</v>
      </c>
      <c r="G90" s="135">
        <f>+GI_Data_Monthly!E90</f>
        <v>189.157946253322</v>
      </c>
      <c r="H90" s="94">
        <f>+GI_Data_Monthly!H90</f>
        <v>4774.0669231041702</v>
      </c>
      <c r="I90" s="152">
        <f>+GI_Data_Monthly!G90</f>
        <v>4723.4500737022199</v>
      </c>
      <c r="J90" s="94">
        <f>GI_Data_Monthly!I90</f>
        <v>0</v>
      </c>
      <c r="K90" s="39">
        <f>+GI_Data_Monthly!K90</f>
        <v>27.5608827823343</v>
      </c>
      <c r="L90" s="72">
        <f>+H90*1000/Population_Monthly!C210</f>
        <v>0.40248366114915546</v>
      </c>
      <c r="M90" s="72">
        <f>GI_Data_Monthly!N90</f>
        <v>92.054252729842702</v>
      </c>
      <c r="N90" s="72">
        <f>GI_Data_Monthly!O90*100</f>
        <v>87.433460645308202</v>
      </c>
      <c r="O90" s="72">
        <f t="shared" si="13"/>
        <v>85.509589584576375</v>
      </c>
      <c r="P90" s="191">
        <f t="shared" si="9"/>
        <v>82.002959120219742</v>
      </c>
      <c r="Q90" s="153">
        <f t="shared" si="10"/>
        <v>11.092805006736631</v>
      </c>
      <c r="R90" s="72">
        <f t="shared" si="11"/>
        <v>86.506250249316011</v>
      </c>
      <c r="S90" s="154">
        <f t="shared" si="7"/>
        <v>-7.6398617970165672E-2</v>
      </c>
      <c r="T90" s="72">
        <v>0</v>
      </c>
      <c r="U90" s="72">
        <f t="shared" si="12"/>
        <v>85.223990810541636</v>
      </c>
    </row>
    <row r="91" spans="1:21" x14ac:dyDescent="0.25">
      <c r="A91" s="47">
        <v>1987</v>
      </c>
      <c r="B91" s="134">
        <v>3</v>
      </c>
      <c r="C91" s="94">
        <f>+GI_Data_Monthly!J91</f>
        <v>294050.33632415399</v>
      </c>
      <c r="D91" s="135">
        <f t="shared" si="8"/>
        <v>62.112808913475106</v>
      </c>
      <c r="E91" s="135">
        <f>GI_Data_Monthly!C91</f>
        <v>1.1264759221266001</v>
      </c>
      <c r="F91" s="151">
        <f>GI_Data_Monthly!L91</f>
        <v>8046.9994157192896</v>
      </c>
      <c r="G91" s="135">
        <f>+GI_Data_Monthly!E91</f>
        <v>187.31031374409699</v>
      </c>
      <c r="H91" s="94">
        <f>+GI_Data_Monthly!H91</f>
        <v>4795.8378965014399</v>
      </c>
      <c r="I91" s="152">
        <f>+GI_Data_Monthly!G91</f>
        <v>4734.1336105693499</v>
      </c>
      <c r="J91" s="94">
        <f>GI_Data_Monthly!I91</f>
        <v>0</v>
      </c>
      <c r="K91" s="39">
        <f>+GI_Data_Monthly!K91</f>
        <v>27.5758362551042</v>
      </c>
      <c r="L91" s="72">
        <f>+H91*1000/Population_Monthly!C211</f>
        <v>0.4033862569385156</v>
      </c>
      <c r="M91" s="72">
        <f>GI_Data_Monthly!N91</f>
        <v>93.573036165797603</v>
      </c>
      <c r="N91" s="72">
        <f>GI_Data_Monthly!O91*100</f>
        <v>87.546188102291794</v>
      </c>
      <c r="O91" s="72">
        <f t="shared" si="13"/>
        <v>85.216997765995799</v>
      </c>
      <c r="P91" s="191">
        <f t="shared" si="9"/>
        <v>83.067053922597125</v>
      </c>
      <c r="Q91" s="153">
        <f t="shared" si="10"/>
        <v>11.123713368895897</v>
      </c>
      <c r="R91" s="72">
        <f t="shared" si="11"/>
        <v>87.259882915866669</v>
      </c>
      <c r="S91" s="154">
        <f t="shared" si="7"/>
        <v>-3.8559261162383285E-2</v>
      </c>
      <c r="T91" s="72">
        <v>0</v>
      </c>
      <c r="U91" s="72">
        <f t="shared" si="12"/>
        <v>86.506250249316011</v>
      </c>
    </row>
    <row r="92" spans="1:21" x14ac:dyDescent="0.25">
      <c r="A92" s="47">
        <v>1987</v>
      </c>
      <c r="B92" s="134">
        <v>4</v>
      </c>
      <c r="C92" s="94">
        <f>+GI_Data_Monthly!J92</f>
        <v>294976.26340704103</v>
      </c>
      <c r="D92" s="135">
        <f t="shared" si="8"/>
        <v>62.155220447027645</v>
      </c>
      <c r="E92" s="135">
        <f>GI_Data_Monthly!C92</f>
        <v>1.130666666667</v>
      </c>
      <c r="F92" s="151">
        <f>GI_Data_Monthly!L92</f>
        <v>8076.1</v>
      </c>
      <c r="G92" s="135">
        <f>+GI_Data_Monthly!E92</f>
        <v>187.406496830355</v>
      </c>
      <c r="H92" s="94">
        <f>+GI_Data_Monthly!H92</f>
        <v>4818.8333333333303</v>
      </c>
      <c r="I92" s="152">
        <f>+GI_Data_Monthly!G92</f>
        <v>4745.80029296875</v>
      </c>
      <c r="J92" s="94">
        <f>GI_Data_Monthly!I92</f>
        <v>0</v>
      </c>
      <c r="K92" s="39">
        <f>+GI_Data_Monthly!K92</f>
        <v>27.593598451483601</v>
      </c>
      <c r="L92" s="72">
        <f>+H92*1000/Population_Monthly!C212</f>
        <v>0.40438745210338095</v>
      </c>
      <c r="M92" s="72">
        <f>GI_Data_Monthly!N92</f>
        <v>95.133333333332999</v>
      </c>
      <c r="N92" s="72">
        <f>GI_Data_Monthly!O92*100</f>
        <v>87.733333333299996</v>
      </c>
      <c r="O92" s="72">
        <f t="shared" si="13"/>
        <v>85.216997765995799</v>
      </c>
      <c r="P92" s="191">
        <f t="shared" si="9"/>
        <v>84.139150943371121</v>
      </c>
      <c r="Q92" s="153">
        <f t="shared" si="10"/>
        <v>11.158504972159252</v>
      </c>
      <c r="R92" s="72">
        <f t="shared" si="11"/>
        <v>87.570994026966659</v>
      </c>
      <c r="S92" s="154">
        <f t="shared" si="7"/>
        <v>0</v>
      </c>
      <c r="T92" s="72">
        <v>0</v>
      </c>
      <c r="U92" s="72">
        <f t="shared" si="12"/>
        <v>87.259882915866669</v>
      </c>
    </row>
    <row r="93" spans="1:21" x14ac:dyDescent="0.25">
      <c r="A93" s="47">
        <v>1987</v>
      </c>
      <c r="B93" s="134">
        <v>5</v>
      </c>
      <c r="C93" s="94">
        <f>+GI_Data_Monthly!J93</f>
        <v>296093.00306605501</v>
      </c>
      <c r="D93" s="135">
        <f t="shared" si="8"/>
        <v>62.243436471620079</v>
      </c>
      <c r="E93" s="135">
        <f>GI_Data_Monthly!C93</f>
        <v>1.1346836159459699</v>
      </c>
      <c r="F93" s="151">
        <f>GI_Data_Monthly!L93</f>
        <v>8097.3873675672103</v>
      </c>
      <c r="G93" s="135">
        <f>+GI_Data_Monthly!E93</f>
        <v>191.28951519172901</v>
      </c>
      <c r="H93" s="94">
        <f>+GI_Data_Monthly!H93</f>
        <v>4839.1986505070199</v>
      </c>
      <c r="I93" s="152">
        <f>+GI_Data_Monthly!G93</f>
        <v>4757.01567668197</v>
      </c>
      <c r="J93" s="94">
        <f>GI_Data_Monthly!I93</f>
        <v>0</v>
      </c>
      <c r="K93" s="39">
        <f>+GI_Data_Monthly!K93</f>
        <v>27.6354931418552</v>
      </c>
      <c r="L93" s="72">
        <f>+H93*1000/Population_Monthly!C213</f>
        <v>0.40520417020288224</v>
      </c>
      <c r="M93" s="72">
        <f>GI_Data_Monthly!N93</f>
        <v>96.759928454174997</v>
      </c>
      <c r="N93" s="72">
        <f>GI_Data_Monthly!O93*100</f>
        <v>88.382776657376212</v>
      </c>
      <c r="O93" s="72">
        <f t="shared" si="13"/>
        <v>85.418395446058526</v>
      </c>
      <c r="P93" s="191">
        <f t="shared" si="9"/>
        <v>85.274808849255834</v>
      </c>
      <c r="Q93" s="153">
        <f t="shared" si="10"/>
        <v>11.198017066692879</v>
      </c>
      <c r="R93" s="72">
        <f t="shared" si="11"/>
        <v>87.887432697655996</v>
      </c>
      <c r="S93" s="154">
        <f t="shared" ref="S93:S156" si="14">N93/N81-1</f>
        <v>2.8113114886565649E-2</v>
      </c>
      <c r="T93" s="72">
        <v>0</v>
      </c>
      <c r="U93" s="72">
        <f t="shared" si="12"/>
        <v>87.570994026966659</v>
      </c>
    </row>
    <row r="94" spans="1:21" x14ac:dyDescent="0.25">
      <c r="A94" s="47">
        <v>1987</v>
      </c>
      <c r="B94" s="134">
        <v>6</v>
      </c>
      <c r="C94" s="94">
        <f>+GI_Data_Monthly!J94</f>
        <v>297489.63462518301</v>
      </c>
      <c r="D94" s="135">
        <f t="shared" si="8"/>
        <v>62.384535887412724</v>
      </c>
      <c r="E94" s="135">
        <f>GI_Data_Monthly!C94</f>
        <v>1.1387841348721299</v>
      </c>
      <c r="F94" s="151">
        <f>GI_Data_Monthly!L94</f>
        <v>8119.2254422175602</v>
      </c>
      <c r="G94" s="135">
        <f>+GI_Data_Monthly!E94</f>
        <v>196.90944684428601</v>
      </c>
      <c r="H94" s="94">
        <f>+GI_Data_Monthly!H94</f>
        <v>4859.3899226289996</v>
      </c>
      <c r="I94" s="152">
        <f>+GI_Data_Monthly!G94</f>
        <v>4768.6438697255298</v>
      </c>
      <c r="J94" s="94">
        <f>GI_Data_Monthly!I94</f>
        <v>0</v>
      </c>
      <c r="K94" s="39">
        <f>+GI_Data_Monthly!K94</f>
        <v>27.7072515284821</v>
      </c>
      <c r="L94" s="72">
        <f>+H94*1000/Population_Monthly!C214</f>
        <v>0.40600276559042692</v>
      </c>
      <c r="M94" s="72">
        <f>GI_Data_Monthly!N94</f>
        <v>98.3458912072429</v>
      </c>
      <c r="N94" s="72">
        <f>GI_Data_Monthly!O94*100</f>
        <v>89.292227289131901</v>
      </c>
      <c r="O94" s="72">
        <f t="shared" si="13"/>
        <v>85.763823667183146</v>
      </c>
      <c r="P94" s="191">
        <f t="shared" si="9"/>
        <v>86.360433198593711</v>
      </c>
      <c r="Q94" s="153">
        <f t="shared" si="10"/>
        <v>11.249220747473316</v>
      </c>
      <c r="R94" s="72">
        <f t="shared" si="11"/>
        <v>88.469445759936036</v>
      </c>
      <c r="S94" s="154">
        <f t="shared" si="14"/>
        <v>4.8682094947879895E-2</v>
      </c>
      <c r="T94" s="72">
        <v>0</v>
      </c>
      <c r="U94" s="72">
        <f t="shared" si="12"/>
        <v>87.887432697655996</v>
      </c>
    </row>
    <row r="95" spans="1:21" x14ac:dyDescent="0.25">
      <c r="A95" s="47">
        <v>1987</v>
      </c>
      <c r="B95" s="134">
        <v>7</v>
      </c>
      <c r="C95" s="94">
        <f>+GI_Data_Monthly!J95</f>
        <v>299040.74047806201</v>
      </c>
      <c r="D95" s="135">
        <f t="shared" si="8"/>
        <v>62.560143797193426</v>
      </c>
      <c r="E95" s="135">
        <f>GI_Data_Monthly!C95</f>
        <v>1.142666666667</v>
      </c>
      <c r="F95" s="151">
        <f>GI_Data_Monthly!L95</f>
        <v>8149.4</v>
      </c>
      <c r="G95" s="135">
        <f>+GI_Data_Monthly!E95</f>
        <v>200.68791064420699</v>
      </c>
      <c r="H95" s="94">
        <f>+GI_Data_Monthly!H95</f>
        <v>4879.6333333333296</v>
      </c>
      <c r="I95" s="152">
        <f>+GI_Data_Monthly!G95</f>
        <v>4780.0519999999997</v>
      </c>
      <c r="J95" s="94">
        <f>GI_Data_Monthly!I95</f>
        <v>0</v>
      </c>
      <c r="K95" s="39">
        <f>+GI_Data_Monthly!K95</f>
        <v>27.801577328084001</v>
      </c>
      <c r="L95" s="72">
        <f>+H95*1000/Population_Monthly!C215</f>
        <v>0.40680221353992674</v>
      </c>
      <c r="M95" s="72">
        <f>GI_Data_Monthly!N95</f>
        <v>99.466666666666995</v>
      </c>
      <c r="N95" s="72">
        <f>GI_Data_Monthly!O95*100</f>
        <v>90</v>
      </c>
      <c r="O95" s="72">
        <f t="shared" si="13"/>
        <v>86.219379222741495</v>
      </c>
      <c r="P95" s="191">
        <f t="shared" si="9"/>
        <v>87.047841306859368</v>
      </c>
      <c r="Q95" s="153">
        <f t="shared" si="10"/>
        <v>11.309743196966014</v>
      </c>
      <c r="R95" s="72">
        <f t="shared" si="11"/>
        <v>89.225001315502709</v>
      </c>
      <c r="S95" s="154">
        <f t="shared" si="14"/>
        <v>6.4668769716508256E-2</v>
      </c>
      <c r="T95" s="72">
        <v>0</v>
      </c>
      <c r="U95" s="72">
        <f t="shared" si="12"/>
        <v>88.469445759936036</v>
      </c>
    </row>
    <row r="96" spans="1:21" x14ac:dyDescent="0.25">
      <c r="A96" s="47">
        <v>1987</v>
      </c>
      <c r="B96" s="134">
        <v>8</v>
      </c>
      <c r="C96" s="94">
        <f>+GI_Data_Monthly!J96</f>
        <v>300816.083359854</v>
      </c>
      <c r="D96" s="135">
        <f t="shared" si="8"/>
        <v>62.774141268939132</v>
      </c>
      <c r="E96" s="135">
        <f>GI_Data_Monthly!C96</f>
        <v>1.1465386673159199</v>
      </c>
      <c r="F96" s="151">
        <f>GI_Data_Monthly!L96</f>
        <v>8195.3809928466599</v>
      </c>
      <c r="G96" s="135">
        <f>+GI_Data_Monthly!E96</f>
        <v>200.265152820129</v>
      </c>
      <c r="H96" s="94">
        <f>+GI_Data_Monthly!H96</f>
        <v>4902.1604430556699</v>
      </c>
      <c r="I96" s="152">
        <f>+GI_Data_Monthly!G96</f>
        <v>4792.0382068005902</v>
      </c>
      <c r="J96" s="94">
        <f>GI_Data_Monthly!I96</f>
        <v>0</v>
      </c>
      <c r="K96" s="39">
        <f>+GI_Data_Monthly!K96</f>
        <v>27.919773897095201</v>
      </c>
      <c r="L96" s="72">
        <f>+H96*1000/Population_Monthly!C216</f>
        <v>0.40778814169952321</v>
      </c>
      <c r="M96" s="72">
        <f>GI_Data_Monthly!N96</f>
        <v>99.909763718820102</v>
      </c>
      <c r="N96" s="72">
        <f>GI_Data_Monthly!O96*100</f>
        <v>90.237177414230501</v>
      </c>
      <c r="O96" s="72">
        <f t="shared" si="13"/>
        <v>86.779374755544538</v>
      </c>
      <c r="P96" s="191">
        <f t="shared" si="9"/>
        <v>87.140335138204918</v>
      </c>
      <c r="Q96" s="153">
        <f t="shared" si="10"/>
        <v>11.385352714167308</v>
      </c>
      <c r="R96" s="72">
        <f t="shared" si="11"/>
        <v>89.843134901120791</v>
      </c>
      <c r="S96" s="154">
        <f t="shared" si="14"/>
        <v>8.0461795865567787E-2</v>
      </c>
      <c r="T96" s="72">
        <v>0</v>
      </c>
      <c r="U96" s="72">
        <f t="shared" si="12"/>
        <v>89.225001315502709</v>
      </c>
    </row>
    <row r="97" spans="1:21" x14ac:dyDescent="0.25">
      <c r="A97" s="47">
        <v>1987</v>
      </c>
      <c r="B97" s="134">
        <v>9</v>
      </c>
      <c r="C97" s="94">
        <f>+GI_Data_Monthly!J97</f>
        <v>302745.47019764001</v>
      </c>
      <c r="D97" s="135">
        <f t="shared" si="8"/>
        <v>63.020420399942715</v>
      </c>
      <c r="E97" s="135">
        <f>GI_Data_Monthly!C97</f>
        <v>1.1501657461063499</v>
      </c>
      <c r="F97" s="151">
        <f>GI_Data_Monthly!L97</f>
        <v>8245.4999372568891</v>
      </c>
      <c r="G97" s="135">
        <f>+GI_Data_Monthly!E97</f>
        <v>195.75675598117101</v>
      </c>
      <c r="H97" s="94">
        <f>+GI_Data_Monthly!H97</f>
        <v>4924.3820792391798</v>
      </c>
      <c r="I97" s="152">
        <f>+GI_Data_Monthly!G97</f>
        <v>4803.9265412122704</v>
      </c>
      <c r="J97" s="94">
        <f>GI_Data_Monthly!I97</f>
        <v>0</v>
      </c>
      <c r="K97" s="39">
        <f>+GI_Data_Monthly!K97</f>
        <v>28.045245578941199</v>
      </c>
      <c r="L97" s="72">
        <f>+H97*1000/Population_Monthly!C217</f>
        <v>0.40874441933070083</v>
      </c>
      <c r="M97" s="72">
        <f>GI_Data_Monthly!N97</f>
        <v>99.530264935332497</v>
      </c>
      <c r="N97" s="72">
        <f>GI_Data_Monthly!O97*100</f>
        <v>90.0670166280741</v>
      </c>
      <c r="O97" s="72">
        <f t="shared" si="13"/>
        <v>87.402568264003136</v>
      </c>
      <c r="P97" s="191">
        <f t="shared" si="9"/>
        <v>86.535584347101093</v>
      </c>
      <c r="Q97" s="153">
        <f t="shared" si="10"/>
        <v>11.463337619151226</v>
      </c>
      <c r="R97" s="72">
        <f t="shared" si="11"/>
        <v>90.101398014101548</v>
      </c>
      <c r="S97" s="154">
        <f t="shared" si="14"/>
        <v>9.0548980636778742E-2</v>
      </c>
      <c r="T97" s="72">
        <v>0</v>
      </c>
      <c r="U97" s="72">
        <f t="shared" si="12"/>
        <v>89.843134901120791</v>
      </c>
    </row>
    <row r="98" spans="1:21" x14ac:dyDescent="0.25">
      <c r="A98" s="47">
        <v>1987</v>
      </c>
      <c r="B98" s="134">
        <v>10</v>
      </c>
      <c r="C98" s="94">
        <f>+GI_Data_Monthly!J98</f>
        <v>304741.93354546902</v>
      </c>
      <c r="D98" s="135">
        <f t="shared" si="8"/>
        <v>63.290429265816186</v>
      </c>
      <c r="E98" s="135">
        <f>GI_Data_Monthly!C98</f>
        <v>1.153333333333</v>
      </c>
      <c r="F98" s="151">
        <f>GI_Data_Monthly!L98</f>
        <v>8283.7999999999993</v>
      </c>
      <c r="G98" s="135">
        <f>+GI_Data_Monthly!E98</f>
        <v>188.47902968139499</v>
      </c>
      <c r="H98" s="94">
        <f>+GI_Data_Monthly!H98</f>
        <v>4943.1000000000004</v>
      </c>
      <c r="I98" s="152">
        <f>+GI_Data_Monthly!G98</f>
        <v>4814.9765625</v>
      </c>
      <c r="J98" s="94">
        <f>GI_Data_Monthly!I98</f>
        <v>0</v>
      </c>
      <c r="K98" s="39">
        <f>+GI_Data_Monthly!K98</f>
        <v>28.158472444028401</v>
      </c>
      <c r="L98" s="72">
        <f>+H98*1000/Population_Monthly!C218</f>
        <v>0.40940634919832963</v>
      </c>
      <c r="M98" s="72">
        <f>GI_Data_Monthly!N98</f>
        <v>98.333333333333002</v>
      </c>
      <c r="N98" s="72">
        <f>GI_Data_Monthly!O98*100</f>
        <v>89.7</v>
      </c>
      <c r="O98" s="72">
        <f t="shared" si="13"/>
        <v>88.005346041778139</v>
      </c>
      <c r="P98" s="191">
        <f t="shared" si="9"/>
        <v>85.260115606960767</v>
      </c>
      <c r="Q98" s="153">
        <f t="shared" si="10"/>
        <v>11.528257402311434</v>
      </c>
      <c r="R98" s="72">
        <f t="shared" si="11"/>
        <v>90.00139801410154</v>
      </c>
      <c r="S98" s="154">
        <f t="shared" si="14"/>
        <v>8.7712206951864324E-2</v>
      </c>
      <c r="T98" s="72">
        <v>0</v>
      </c>
      <c r="U98" s="72">
        <f t="shared" si="12"/>
        <v>90.101398014101548</v>
      </c>
    </row>
    <row r="99" spans="1:21" x14ac:dyDescent="0.25">
      <c r="A99" s="47">
        <v>1987</v>
      </c>
      <c r="B99" s="134">
        <v>11</v>
      </c>
      <c r="C99" s="94">
        <f>+GI_Data_Monthly!J99</f>
        <v>306866.24346214498</v>
      </c>
      <c r="D99" s="135">
        <f t="shared" si="8"/>
        <v>63.590376839799298</v>
      </c>
      <c r="E99" s="135">
        <f>GI_Data_Monthly!C99</f>
        <v>1.1562353672708201</v>
      </c>
      <c r="F99" s="151">
        <f>GI_Data_Monthly!L99</f>
        <v>8303.4229602203795</v>
      </c>
      <c r="G99" s="135">
        <f>+GI_Data_Monthly!E99</f>
        <v>179.30224569765801</v>
      </c>
      <c r="H99" s="94">
        <f>+GI_Data_Monthly!H99</f>
        <v>4957.9310211050597</v>
      </c>
      <c r="I99" s="152">
        <f>+GI_Data_Monthly!G99</f>
        <v>4825.6710954115097</v>
      </c>
      <c r="J99" s="94">
        <f>GI_Data_Monthly!I99</f>
        <v>0</v>
      </c>
      <c r="K99" s="39">
        <f>+GI_Data_Monthly!K99</f>
        <v>28.252677673481202</v>
      </c>
      <c r="L99" s="72">
        <f>+H99*1000/Population_Monthly!C219</f>
        <v>0.40974417838514077</v>
      </c>
      <c r="M99" s="72">
        <f>GI_Data_Monthly!N99</f>
        <v>96.346744148261394</v>
      </c>
      <c r="N99" s="72">
        <f>GI_Data_Monthly!O99*100</f>
        <v>89.280683715917291</v>
      </c>
      <c r="O99" s="72">
        <f t="shared" si="13"/>
        <v>88.479846157355823</v>
      </c>
      <c r="P99" s="191">
        <f t="shared" si="9"/>
        <v>83.327968401172853</v>
      </c>
      <c r="Q99" s="153">
        <f t="shared" si="10"/>
        <v>11.576370200500765</v>
      </c>
      <c r="R99" s="72">
        <f t="shared" si="11"/>
        <v>89.682566781330465</v>
      </c>
      <c r="S99" s="154">
        <f t="shared" si="14"/>
        <v>6.8120916254594599E-2</v>
      </c>
      <c r="T99" s="72">
        <v>0</v>
      </c>
      <c r="U99" s="72">
        <f t="shared" si="12"/>
        <v>90.00139801410154</v>
      </c>
    </row>
    <row r="100" spans="1:21" x14ac:dyDescent="0.25">
      <c r="A100" s="47">
        <v>1987</v>
      </c>
      <c r="B100" s="134">
        <v>12</v>
      </c>
      <c r="C100" s="94">
        <f>+GI_Data_Monthly!J100</f>
        <v>308709.42220591102</v>
      </c>
      <c r="D100" s="135">
        <f t="shared" si="8"/>
        <v>63.841982212992228</v>
      </c>
      <c r="E100" s="135">
        <f>GI_Data_Monthly!C100</f>
        <v>1.15902473857313</v>
      </c>
      <c r="F100" s="151">
        <f>GI_Data_Monthly!L100</f>
        <v>8313.4781225498591</v>
      </c>
      <c r="G100" s="135">
        <f>+GI_Data_Monthly!E100</f>
        <v>171.41134492966199</v>
      </c>
      <c r="H100" s="94">
        <f>+GI_Data_Monthly!H100</f>
        <v>4969.8903788418802</v>
      </c>
      <c r="I100" s="152">
        <f>+GI_Data_Monthly!G100</f>
        <v>4835.5237651610196</v>
      </c>
      <c r="J100" s="94">
        <f>GI_Data_Monthly!I100</f>
        <v>4867.8769984708406</v>
      </c>
      <c r="K100" s="39">
        <f>+GI_Data_Monthly!K100</f>
        <v>28.312926845558302</v>
      </c>
      <c r="L100" s="72">
        <f>+H100*1000/Population_Monthly!C220</f>
        <v>0.40984373274568986</v>
      </c>
      <c r="M100" s="72">
        <f>GI_Data_Monthly!N100</f>
        <v>94.381361952396105</v>
      </c>
      <c r="N100" s="72">
        <f>GI_Data_Monthly!O100*100</f>
        <v>88.913494047047706</v>
      </c>
      <c r="O100" s="72">
        <f t="shared" si="13"/>
        <v>88.782196486056478</v>
      </c>
      <c r="P100" s="191">
        <f t="shared" si="9"/>
        <v>81.431706167539232</v>
      </c>
      <c r="Q100" s="153">
        <f t="shared" si="10"/>
        <v>11.603875623339265</v>
      </c>
      <c r="R100" s="72">
        <f t="shared" si="11"/>
        <v>89.298059254321672</v>
      </c>
      <c r="S100" s="154">
        <f t="shared" si="14"/>
        <v>4.2541966381792307E-2</v>
      </c>
      <c r="T100" s="72">
        <v>0</v>
      </c>
      <c r="U100" s="72">
        <f t="shared" si="12"/>
        <v>89.682566781330465</v>
      </c>
    </row>
    <row r="101" spans="1:21" x14ac:dyDescent="0.25">
      <c r="A101" s="47">
        <v>1988</v>
      </c>
      <c r="B101" s="134">
        <v>1</v>
      </c>
      <c r="C101" s="94">
        <f>+GI_Data_Monthly!J101</f>
        <v>310058.77034194401</v>
      </c>
      <c r="D101" s="135">
        <f t="shared" si="8"/>
        <v>63.988782486663268</v>
      </c>
      <c r="E101" s="135">
        <f>GI_Data_Monthly!C101</f>
        <v>1.1623333333329999</v>
      </c>
      <c r="F101" s="151">
        <f>GI_Data_Monthly!L101</f>
        <v>8330.4</v>
      </c>
      <c r="G101" s="135">
        <f>+GI_Data_Monthly!E101</f>
        <v>167.318174158955</v>
      </c>
      <c r="H101" s="94">
        <f>+GI_Data_Monthly!H101</f>
        <v>4982.7333333333299</v>
      </c>
      <c r="I101" s="152">
        <f>+GI_Data_Monthly!G101</f>
        <v>4845.517578125</v>
      </c>
      <c r="J101" s="94">
        <f>GI_Data_Monthly!I101</f>
        <v>0</v>
      </c>
      <c r="K101" s="39">
        <f>+GI_Data_Monthly!K101</f>
        <v>28.3352178947612</v>
      </c>
      <c r="L101" s="72">
        <f>+H101*1000/Population_Monthly!C221</f>
        <v>0.41001556594162686</v>
      </c>
      <c r="M101" s="72">
        <f>GI_Data_Monthly!N101</f>
        <v>93.166666666666998</v>
      </c>
      <c r="N101" s="72">
        <f>GI_Data_Monthly!O101*100</f>
        <v>88.633333333300001</v>
      </c>
      <c r="O101" s="72">
        <f t="shared" si="13"/>
        <v>88.934974263831464</v>
      </c>
      <c r="P101" s="191">
        <f t="shared" si="9"/>
        <v>80.154860911981984</v>
      </c>
      <c r="Q101" s="153">
        <f t="shared" si="10"/>
        <v>11.617880401199827</v>
      </c>
      <c r="R101" s="72">
        <f t="shared" si="11"/>
        <v>88.942503698755004</v>
      </c>
      <c r="S101" s="154">
        <f t="shared" si="14"/>
        <v>2.112135176612906E-2</v>
      </c>
      <c r="T101" s="72">
        <v>0</v>
      </c>
      <c r="U101" s="72">
        <f t="shared" si="12"/>
        <v>89.298059254321672</v>
      </c>
    </row>
    <row r="102" spans="1:21" x14ac:dyDescent="0.25">
      <c r="A102" s="47">
        <v>1988</v>
      </c>
      <c r="B102" s="134">
        <v>2</v>
      </c>
      <c r="C102" s="94">
        <f>+GI_Data_Monthly!J102</f>
        <v>310677.48378173902</v>
      </c>
      <c r="D102" s="135">
        <f t="shared" si="8"/>
        <v>63.983284532741678</v>
      </c>
      <c r="E102" s="135">
        <f>GI_Data_Monthly!C102</f>
        <v>1.16640161973171</v>
      </c>
      <c r="F102" s="151">
        <f>GI_Data_Monthly!L102</f>
        <v>8364.8109530793699</v>
      </c>
      <c r="G102" s="135">
        <f>+GI_Data_Monthly!E102</f>
        <v>169.259831106962</v>
      </c>
      <c r="H102" s="94">
        <f>+GI_Data_Monthly!H102</f>
        <v>4998.2702564175597</v>
      </c>
      <c r="I102" s="152">
        <f>+GI_Data_Monthly!G102</f>
        <v>4855.6038667061302</v>
      </c>
      <c r="J102" s="94">
        <f>GI_Data_Monthly!I102</f>
        <v>0</v>
      </c>
      <c r="K102" s="39">
        <f>+GI_Data_Monthly!K102</f>
        <v>28.3182672490783</v>
      </c>
      <c r="L102" s="72">
        <f>+H102*1000/Population_Monthly!C222</f>
        <v>0.41040786035678323</v>
      </c>
      <c r="M102" s="72">
        <f>GI_Data_Monthly!N102</f>
        <v>93.398950026676403</v>
      </c>
      <c r="N102" s="72">
        <f>GI_Data_Monthly!O102*100</f>
        <v>88.505078505528701</v>
      </c>
      <c r="O102" s="72">
        <f t="shared" si="13"/>
        <v>89.0242757521832</v>
      </c>
      <c r="P102" s="191">
        <f t="shared" si="9"/>
        <v>80.074434437222038</v>
      </c>
      <c r="Q102" s="153">
        <f t="shared" si="10"/>
        <v>11.622039470705795</v>
      </c>
      <c r="R102" s="72">
        <f t="shared" si="11"/>
        <v>88.683968628625465</v>
      </c>
      <c r="S102" s="154">
        <f t="shared" si="14"/>
        <v>1.2256381622222756E-2</v>
      </c>
      <c r="T102" s="72">
        <v>1</v>
      </c>
      <c r="U102" s="72">
        <f t="shared" si="12"/>
        <v>88.942503698755004</v>
      </c>
    </row>
    <row r="103" spans="1:21" x14ac:dyDescent="0.25">
      <c r="A103" s="47">
        <v>1988</v>
      </c>
      <c r="B103" s="134">
        <v>3</v>
      </c>
      <c r="C103" s="94">
        <f>+GI_Data_Monthly!J103</f>
        <v>311060.30185786198</v>
      </c>
      <c r="D103" s="135">
        <f t="shared" si="8"/>
        <v>63.935698797071893</v>
      </c>
      <c r="E103" s="135">
        <f>GI_Data_Monthly!C103</f>
        <v>1.1707419913146799</v>
      </c>
      <c r="F103" s="151">
        <f>GI_Data_Monthly!L103</f>
        <v>8404.3748357315308</v>
      </c>
      <c r="G103" s="135">
        <f>+GI_Data_Monthly!E103</f>
        <v>174.10013156267701</v>
      </c>
      <c r="H103" s="94">
        <f>+GI_Data_Monthly!H103</f>
        <v>5014.3842893375704</v>
      </c>
      <c r="I103" s="152">
        <f>+GI_Data_Monthly!G103</f>
        <v>4865.2053189431599</v>
      </c>
      <c r="J103" s="94">
        <f>GI_Data_Monthly!I103</f>
        <v>0</v>
      </c>
      <c r="K103" s="39">
        <f>+GI_Data_Monthly!K103</f>
        <v>28.301611112869001</v>
      </c>
      <c r="L103" s="72">
        <f>+H103*1000/Population_Monthly!C223</f>
        <v>0.41084575248241639</v>
      </c>
      <c r="M103" s="72">
        <f>GI_Data_Monthly!N103</f>
        <v>94.575153921800407</v>
      </c>
      <c r="N103" s="72">
        <f>GI_Data_Monthly!O103*100</f>
        <v>88.535455912954603</v>
      </c>
      <c r="O103" s="72">
        <f t="shared" si="13"/>
        <v>89.106714736405095</v>
      </c>
      <c r="P103" s="191">
        <f t="shared" si="9"/>
        <v>80.782234363694116</v>
      </c>
      <c r="Q103" s="153">
        <f t="shared" si="10"/>
        <v>11.627596714131382</v>
      </c>
      <c r="R103" s="72">
        <f t="shared" si="11"/>
        <v>88.557955917261097</v>
      </c>
      <c r="S103" s="154">
        <f t="shared" si="14"/>
        <v>1.1299952997461338E-2</v>
      </c>
      <c r="T103" s="72">
        <v>0</v>
      </c>
      <c r="U103" s="72">
        <f t="shared" si="12"/>
        <v>88.683968628625465</v>
      </c>
    </row>
    <row r="104" spans="1:21" x14ac:dyDescent="0.25">
      <c r="A104" s="47">
        <v>1988</v>
      </c>
      <c r="B104" s="134">
        <v>4</v>
      </c>
      <c r="C104" s="94">
        <f>+GI_Data_Monthly!J104</f>
        <v>311926.77679871098</v>
      </c>
      <c r="D104" s="135">
        <f t="shared" si="8"/>
        <v>63.975964166426394</v>
      </c>
      <c r="E104" s="135">
        <f>GI_Data_Monthly!C104</f>
        <v>1.1756666666669999</v>
      </c>
      <c r="F104" s="151">
        <f>GI_Data_Monthly!L104</f>
        <v>8440.5</v>
      </c>
      <c r="G104" s="135">
        <f>+GI_Data_Monthly!E104</f>
        <v>178.75686523914499</v>
      </c>
      <c r="H104" s="94">
        <f>+GI_Data_Monthly!H104</f>
        <v>5031.6000000000004</v>
      </c>
      <c r="I104" s="152">
        <f>+GI_Data_Monthly!G104</f>
        <v>4875.6869999999999</v>
      </c>
      <c r="J104" s="94">
        <f>GI_Data_Monthly!I104</f>
        <v>0</v>
      </c>
      <c r="K104" s="39">
        <f>+GI_Data_Monthly!K104</f>
        <v>28.329296362957098</v>
      </c>
      <c r="L104" s="72">
        <f>+H104*1000/Population_Monthly!C224</f>
        <v>0.41137183628519358</v>
      </c>
      <c r="M104" s="72">
        <f>GI_Data_Monthly!N104</f>
        <v>96.233333333332993</v>
      </c>
      <c r="N104" s="72">
        <f>GI_Data_Monthly!O104*100</f>
        <v>88.733333333299996</v>
      </c>
      <c r="O104" s="72">
        <f t="shared" si="13"/>
        <v>89.19004806973841</v>
      </c>
      <c r="P104" s="191">
        <f t="shared" si="9"/>
        <v>81.854267082482892</v>
      </c>
      <c r="Q104" s="153">
        <f t="shared" si="10"/>
        <v>11.653874665497117</v>
      </c>
      <c r="R104" s="72">
        <f t="shared" si="11"/>
        <v>88.591289250594443</v>
      </c>
      <c r="S104" s="154">
        <f t="shared" si="14"/>
        <v>1.1398176291797624E-2</v>
      </c>
      <c r="T104" s="72">
        <v>0</v>
      </c>
      <c r="U104" s="72">
        <f t="shared" si="12"/>
        <v>88.557955917261097</v>
      </c>
    </row>
    <row r="105" spans="1:21" x14ac:dyDescent="0.25">
      <c r="A105" s="47">
        <v>1988</v>
      </c>
      <c r="B105" s="134">
        <v>5</v>
      </c>
      <c r="C105" s="94">
        <f>+GI_Data_Monthly!J105</f>
        <v>313651.49965860299</v>
      </c>
      <c r="D105" s="135">
        <f t="shared" si="8"/>
        <v>64.193153473163321</v>
      </c>
      <c r="E105" s="135">
        <f>GI_Data_Monthly!C105</f>
        <v>1.1804704203437399</v>
      </c>
      <c r="F105" s="151">
        <f>GI_Data_Monthly!L105</f>
        <v>8459.97149679211</v>
      </c>
      <c r="G105" s="135">
        <f>+GI_Data_Monthly!E105</f>
        <v>180.05975637542599</v>
      </c>
      <c r="H105" s="94">
        <f>+GI_Data_Monthly!H105</f>
        <v>5047.3237316723898</v>
      </c>
      <c r="I105" s="152">
        <f>+GI_Data_Monthly!G105</f>
        <v>4886.0584453095698</v>
      </c>
      <c r="J105" s="94">
        <f>GI_Data_Monthly!I105</f>
        <v>0</v>
      </c>
      <c r="K105" s="39">
        <f>+GI_Data_Monthly!K105</f>
        <v>28.429525897011199</v>
      </c>
      <c r="L105" s="72">
        <f>+H105*1000/Population_Monthly!C225</f>
        <v>0.41176956130134246</v>
      </c>
      <c r="M105" s="72">
        <f>GI_Data_Monthly!N105</f>
        <v>97.697493550049202</v>
      </c>
      <c r="N105" s="72">
        <f>GI_Data_Monthly!O105*100</f>
        <v>89.071294846064404</v>
      </c>
      <c r="O105" s="72">
        <f t="shared" si="13"/>
        <v>89.24742458546244</v>
      </c>
      <c r="P105" s="191">
        <f t="shared" si="9"/>
        <v>82.761492254588447</v>
      </c>
      <c r="Q105" s="153">
        <f t="shared" si="10"/>
        <v>11.706413406617456</v>
      </c>
      <c r="R105" s="72">
        <f t="shared" si="11"/>
        <v>88.780028030772996</v>
      </c>
      <c r="S105" s="154">
        <f t="shared" si="14"/>
        <v>7.7901850872743594E-3</v>
      </c>
      <c r="T105" s="72">
        <v>0</v>
      </c>
      <c r="U105" s="72">
        <f t="shared" si="12"/>
        <v>88.591289250594443</v>
      </c>
    </row>
    <row r="106" spans="1:21" x14ac:dyDescent="0.25">
      <c r="A106" s="47">
        <v>1988</v>
      </c>
      <c r="B106" s="134">
        <v>6</v>
      </c>
      <c r="C106" s="94">
        <f>+GI_Data_Monthly!J106</f>
        <v>315900.17214268201</v>
      </c>
      <c r="D106" s="135">
        <f t="shared" si="8"/>
        <v>64.510070031925451</v>
      </c>
      <c r="E106" s="135">
        <f>GI_Data_Monthly!C106</f>
        <v>1.1853729359449201</v>
      </c>
      <c r="F106" s="151">
        <f>GI_Data_Monthly!L106</f>
        <v>8472.3411536923304</v>
      </c>
      <c r="G106" s="135">
        <f>+GI_Data_Monthly!E106</f>
        <v>179.337030743252</v>
      </c>
      <c r="H106" s="94">
        <f>+GI_Data_Monthly!H106</f>
        <v>5064.7307653075404</v>
      </c>
      <c r="I106" s="152">
        <f>+GI_Data_Monthly!G106</f>
        <v>4896.9125593313702</v>
      </c>
      <c r="J106" s="94">
        <f>GI_Data_Monthly!I106</f>
        <v>0</v>
      </c>
      <c r="K106" s="39">
        <f>+GI_Data_Monthly!K106</f>
        <v>28.568960805512699</v>
      </c>
      <c r="L106" s="72">
        <f>+H106*1000/Population_Monthly!C226</f>
        <v>0.41230261054537609</v>
      </c>
      <c r="M106" s="72">
        <f>GI_Data_Monthly!N106</f>
        <v>98.810531936266898</v>
      </c>
      <c r="N106" s="72">
        <f>GI_Data_Monthly!O106*100</f>
        <v>89.46549043226149</v>
      </c>
      <c r="O106" s="72">
        <f t="shared" si="13"/>
        <v>89.261863180723239</v>
      </c>
      <c r="P106" s="191">
        <f t="shared" si="9"/>
        <v>83.358181159670295</v>
      </c>
      <c r="Q106" s="153">
        <f t="shared" si="10"/>
        <v>11.779057120681417</v>
      </c>
      <c r="R106" s="72">
        <f t="shared" si="11"/>
        <v>89.090039537208625</v>
      </c>
      <c r="S106" s="154">
        <f t="shared" si="14"/>
        <v>1.940405658922062E-3</v>
      </c>
      <c r="T106" s="72">
        <v>0</v>
      </c>
      <c r="U106" s="72">
        <f t="shared" si="12"/>
        <v>88.780028030772996</v>
      </c>
    </row>
    <row r="107" spans="1:21" x14ac:dyDescent="0.25">
      <c r="A107" s="47">
        <v>1988</v>
      </c>
      <c r="B107" s="134">
        <v>7</v>
      </c>
      <c r="C107" s="94">
        <f>+GI_Data_Monthly!J107</f>
        <v>317873.25417429901</v>
      </c>
      <c r="D107" s="135">
        <f t="shared" si="8"/>
        <v>64.773913941929052</v>
      </c>
      <c r="E107" s="135">
        <f>GI_Data_Monthly!C107</f>
        <v>1.19</v>
      </c>
      <c r="F107" s="151">
        <f>GI_Data_Monthly!L107</f>
        <v>8489.2000000000007</v>
      </c>
      <c r="G107" s="135">
        <f>+GI_Data_Monthly!E107</f>
        <v>178.83140519869499</v>
      </c>
      <c r="H107" s="94">
        <f>+GI_Data_Monthly!H107</f>
        <v>5085.5</v>
      </c>
      <c r="I107" s="152">
        <f>+GI_Data_Monthly!G107</f>
        <v>4907.4269999999997</v>
      </c>
      <c r="J107" s="94">
        <f>GI_Data_Monthly!I107</f>
        <v>0</v>
      </c>
      <c r="K107" s="39">
        <f>+GI_Data_Monthly!K107</f>
        <v>28.682959601177298</v>
      </c>
      <c r="L107" s="72">
        <f>+H107*1000/Population_Monthly!C227</f>
        <v>0.41310649504463109</v>
      </c>
      <c r="M107" s="72">
        <f>GI_Data_Monthly!N107</f>
        <v>99.333333333333002</v>
      </c>
      <c r="N107" s="72">
        <f>GI_Data_Monthly!O107*100</f>
        <v>89.766666666700004</v>
      </c>
      <c r="O107" s="72">
        <f t="shared" si="13"/>
        <v>89.242418736281579</v>
      </c>
      <c r="P107" s="191">
        <f t="shared" si="9"/>
        <v>83.473389355742029</v>
      </c>
      <c r="Q107" s="153">
        <f t="shared" si="10"/>
        <v>11.849116908349103</v>
      </c>
      <c r="R107" s="72">
        <f t="shared" si="11"/>
        <v>89.434483981675314</v>
      </c>
      <c r="S107" s="154">
        <f t="shared" si="14"/>
        <v>-2.5925925922222204E-3</v>
      </c>
      <c r="T107" s="72">
        <v>0</v>
      </c>
      <c r="U107" s="72">
        <f t="shared" si="12"/>
        <v>89.090039537208625</v>
      </c>
    </row>
    <row r="108" spans="1:21" x14ac:dyDescent="0.25">
      <c r="A108" s="47">
        <v>1988</v>
      </c>
      <c r="B108" s="134">
        <v>8</v>
      </c>
      <c r="C108" s="94">
        <f>+GI_Data_Monthly!J108</f>
        <v>319272.24090738001</v>
      </c>
      <c r="D108" s="135">
        <f t="shared" si="8"/>
        <v>64.916356740373573</v>
      </c>
      <c r="E108" s="135">
        <f>GI_Data_Monthly!C108</f>
        <v>1.19460443585486</v>
      </c>
      <c r="F108" s="151">
        <f>GI_Data_Monthly!L108</f>
        <v>8520.9021810286595</v>
      </c>
      <c r="G108" s="135">
        <f>+GI_Data_Monthly!E108</f>
        <v>180.16730645547599</v>
      </c>
      <c r="H108" s="94">
        <f>+GI_Data_Monthly!H108</f>
        <v>5112.5167556248998</v>
      </c>
      <c r="I108" s="152">
        <f>+GI_Data_Monthly!G108</f>
        <v>4918.20947660814</v>
      </c>
      <c r="J108" s="94">
        <f>GI_Data_Monthly!I108</f>
        <v>0</v>
      </c>
      <c r="K108" s="39">
        <f>+GI_Data_Monthly!K108</f>
        <v>28.743300416425299</v>
      </c>
      <c r="L108" s="72">
        <f>+H108*1000/Population_Monthly!C228</f>
        <v>0.41441335788349293</v>
      </c>
      <c r="M108" s="72">
        <f>GI_Data_Monthly!N108</f>
        <v>99.159963940150007</v>
      </c>
      <c r="N108" s="72">
        <f>GI_Data_Monthly!O108*100</f>
        <v>89.896629556405202</v>
      </c>
      <c r="O108" s="72">
        <f t="shared" si="13"/>
        <v>89.214039748129451</v>
      </c>
      <c r="P108" s="191">
        <f t="shared" si="9"/>
        <v>83.006525812195775</v>
      </c>
      <c r="Q108" s="153">
        <f t="shared" si="10"/>
        <v>11.911607642224809</v>
      </c>
      <c r="R108" s="72">
        <f t="shared" si="11"/>
        <v>89.709595551788894</v>
      </c>
      <c r="S108" s="154">
        <f t="shared" si="14"/>
        <v>-3.7739196591004553E-3</v>
      </c>
      <c r="T108" s="72">
        <v>0</v>
      </c>
      <c r="U108" s="72">
        <f t="shared" si="12"/>
        <v>89.434483981675314</v>
      </c>
    </row>
    <row r="109" spans="1:21" x14ac:dyDescent="0.25">
      <c r="A109" s="47">
        <v>1988</v>
      </c>
      <c r="B109" s="134">
        <v>9</v>
      </c>
      <c r="C109" s="94">
        <f>+GI_Data_Monthly!J109</f>
        <v>320590.134482113</v>
      </c>
      <c r="D109" s="135">
        <f t="shared" si="8"/>
        <v>65.042286043478214</v>
      </c>
      <c r="E109" s="135">
        <f>GI_Data_Monthly!C109</f>
        <v>1.19899184139613</v>
      </c>
      <c r="F109" s="151">
        <f>GI_Data_Monthly!L109</f>
        <v>8561.7731136680395</v>
      </c>
      <c r="G109" s="135">
        <f>+GI_Data_Monthly!E109</f>
        <v>182.55384886073</v>
      </c>
      <c r="H109" s="94">
        <f>+GI_Data_Monthly!H109</f>
        <v>5141.0460923955598</v>
      </c>
      <c r="I109" s="152">
        <f>+GI_Data_Monthly!G109</f>
        <v>4928.9493648456801</v>
      </c>
      <c r="J109" s="94">
        <f>GI_Data_Monthly!I109</f>
        <v>0</v>
      </c>
      <c r="K109" s="39">
        <f>+GI_Data_Monthly!K109</f>
        <v>28.7973433512641</v>
      </c>
      <c r="L109" s="72">
        <f>+H109*1000/Population_Monthly!C229</f>
        <v>0.41583699155935544</v>
      </c>
      <c r="M109" s="72">
        <f>GI_Data_Monthly!N109</f>
        <v>98.253071662529706</v>
      </c>
      <c r="N109" s="72">
        <f>GI_Data_Monthly!O109*100</f>
        <v>89.865795836232593</v>
      </c>
      <c r="O109" s="72">
        <f t="shared" si="13"/>
        <v>89.197271348809338</v>
      </c>
      <c r="P109" s="191">
        <f t="shared" si="9"/>
        <v>81.946405530267725</v>
      </c>
      <c r="Q109" s="153">
        <f t="shared" si="10"/>
        <v>11.97500062409147</v>
      </c>
      <c r="R109" s="72">
        <f t="shared" si="11"/>
        <v>89.843030686445942</v>
      </c>
      <c r="S109" s="154">
        <f t="shared" si="14"/>
        <v>-2.2341229828055642E-3</v>
      </c>
      <c r="T109" s="72">
        <v>0</v>
      </c>
      <c r="U109" s="72">
        <f t="shared" si="12"/>
        <v>89.709595551788894</v>
      </c>
    </row>
    <row r="110" spans="1:21" x14ac:dyDescent="0.25">
      <c r="A110" s="47">
        <v>1988</v>
      </c>
      <c r="B110" s="134">
        <v>10</v>
      </c>
      <c r="C110" s="94">
        <f>+GI_Data_Monthly!J110</f>
        <v>322560.21906543599</v>
      </c>
      <c r="D110" s="135">
        <f t="shared" si="8"/>
        <v>65.303885309123061</v>
      </c>
      <c r="E110" s="135">
        <f>GI_Data_Monthly!C110</f>
        <v>1.2030000000000001</v>
      </c>
      <c r="F110" s="151">
        <f>GI_Data_Monthly!L110</f>
        <v>8601.6</v>
      </c>
      <c r="G110" s="135">
        <f>+GI_Data_Monthly!E110</f>
        <v>184.489172033518</v>
      </c>
      <c r="H110" s="94">
        <f>+GI_Data_Monthly!H110</f>
        <v>5164.8666666666704</v>
      </c>
      <c r="I110" s="152">
        <f>+GI_Data_Monthly!G110</f>
        <v>4939.37255859375</v>
      </c>
      <c r="J110" s="94">
        <f>GI_Data_Monthly!I110</f>
        <v>0</v>
      </c>
      <c r="K110" s="39">
        <f>+GI_Data_Monthly!K110</f>
        <v>28.913475017793601</v>
      </c>
      <c r="L110" s="72">
        <f>+H110*1000/Population_Monthly!C230</f>
        <v>0.41687450394823616</v>
      </c>
      <c r="M110" s="72">
        <f>GI_Data_Monthly!N110</f>
        <v>96.7</v>
      </c>
      <c r="N110" s="72">
        <f>GI_Data_Monthly!O110*100</f>
        <v>89.73333333330001</v>
      </c>
      <c r="O110" s="72">
        <f t="shared" si="13"/>
        <v>89.200049126584318</v>
      </c>
      <c r="P110" s="191">
        <f t="shared" si="9"/>
        <v>80.382377389858689</v>
      </c>
      <c r="Q110" s="153">
        <f t="shared" si="10"/>
        <v>12.053290555462427</v>
      </c>
      <c r="R110" s="72">
        <f t="shared" si="11"/>
        <v>89.831919575312597</v>
      </c>
      <c r="S110" s="154">
        <f t="shared" si="14"/>
        <v>3.7160906688971096E-4</v>
      </c>
      <c r="T110" s="72">
        <v>0</v>
      </c>
      <c r="U110" s="72">
        <f t="shared" si="12"/>
        <v>89.843030686445942</v>
      </c>
    </row>
    <row r="111" spans="1:21" x14ac:dyDescent="0.25">
      <c r="A111" s="47">
        <v>1988</v>
      </c>
      <c r="B111" s="134">
        <v>11</v>
      </c>
      <c r="C111" s="94">
        <f>+GI_Data_Monthly!J111</f>
        <v>325787.20689013298</v>
      </c>
      <c r="D111" s="135">
        <f t="shared" si="8"/>
        <v>65.812680160016384</v>
      </c>
      <c r="E111" s="135">
        <f>GI_Data_Monthly!C111</f>
        <v>1.20698452129009</v>
      </c>
      <c r="F111" s="151">
        <f>GI_Data_Monthly!L111</f>
        <v>8636.1839576609109</v>
      </c>
      <c r="G111" s="135">
        <f>+GI_Data_Monthly!E111</f>
        <v>185.015439664783</v>
      </c>
      <c r="H111" s="94">
        <f>+GI_Data_Monthly!H111</f>
        <v>5181.69460506823</v>
      </c>
      <c r="I111" s="152">
        <f>+GI_Data_Monthly!G111</f>
        <v>4950.21941209531</v>
      </c>
      <c r="J111" s="94">
        <f>GI_Data_Monthly!I111</f>
        <v>0</v>
      </c>
      <c r="K111" s="39">
        <f>+GI_Data_Monthly!K111</f>
        <v>29.142104560134001</v>
      </c>
      <c r="L111" s="72">
        <f>+H111*1000/Population_Monthly!C231</f>
        <v>0.4173444075601806</v>
      </c>
      <c r="M111" s="72">
        <f>GI_Data_Monthly!N111</f>
        <v>94.716983160924698</v>
      </c>
      <c r="N111" s="72">
        <f>GI_Data_Monthly!O111*100</f>
        <v>89.609679010693995</v>
      </c>
      <c r="O111" s="72">
        <f t="shared" si="13"/>
        <v>89.227465401149061</v>
      </c>
      <c r="P111" s="191">
        <f t="shared" si="9"/>
        <v>78.474066146006649</v>
      </c>
      <c r="Q111" s="153">
        <f t="shared" si="10"/>
        <v>12.162294362705962</v>
      </c>
      <c r="R111" s="72">
        <f t="shared" si="11"/>
        <v>89.736269393408861</v>
      </c>
      <c r="S111" s="154">
        <f t="shared" si="14"/>
        <v>3.6849549206359189E-3</v>
      </c>
      <c r="T111" s="72">
        <v>0</v>
      </c>
      <c r="U111" s="72">
        <f t="shared" si="12"/>
        <v>89.831919575312597</v>
      </c>
    </row>
    <row r="112" spans="1:21" x14ac:dyDescent="0.25">
      <c r="A112" s="47">
        <v>1988</v>
      </c>
      <c r="B112" s="134">
        <v>12</v>
      </c>
      <c r="C112" s="94">
        <f>+GI_Data_Monthly!J112</f>
        <v>329307.65811514499</v>
      </c>
      <c r="D112" s="135">
        <f t="shared" si="8"/>
        <v>66.382870780661719</v>
      </c>
      <c r="E112" s="135">
        <f>GI_Data_Monthly!C112</f>
        <v>1.2112220294662099</v>
      </c>
      <c r="F112" s="151">
        <f>GI_Data_Monthly!L112</f>
        <v>8663.7510536360696</v>
      </c>
      <c r="G112" s="135">
        <f>+GI_Data_Monthly!E112</f>
        <v>184.30126131480799</v>
      </c>
      <c r="H112" s="94">
        <f>+GI_Data_Monthly!H112</f>
        <v>5192.4431403097296</v>
      </c>
      <c r="I112" s="152">
        <f>+GI_Data_Monthly!G112</f>
        <v>4960.7324034421999</v>
      </c>
      <c r="J112" s="94">
        <f>GI_Data_Monthly!I112</f>
        <v>5084.7591363444562</v>
      </c>
      <c r="K112" s="39">
        <f>+GI_Data_Monthly!K112</f>
        <v>29.399435347403202</v>
      </c>
      <c r="L112" s="72">
        <f>+H112*1000/Population_Monthly!C232</f>
        <v>0.41732370933454915</v>
      </c>
      <c r="M112" s="72">
        <f>GI_Data_Monthly!N112</f>
        <v>93.8411750478394</v>
      </c>
      <c r="N112" s="72">
        <f>GI_Data_Monthly!O112*100</f>
        <v>89.867051396832693</v>
      </c>
      <c r="O112" s="72">
        <f t="shared" si="13"/>
        <v>89.306928513631135</v>
      </c>
      <c r="P112" s="191">
        <f t="shared" si="9"/>
        <v>77.476443430603354</v>
      </c>
      <c r="Q112" s="153">
        <f t="shared" si="10"/>
        <v>12.269081411519563</v>
      </c>
      <c r="R112" s="72">
        <f t="shared" si="11"/>
        <v>89.736687913608918</v>
      </c>
      <c r="S112" s="154">
        <f t="shared" si="14"/>
        <v>1.0724551543103367E-2</v>
      </c>
      <c r="T112" s="72">
        <v>0</v>
      </c>
      <c r="U112" s="72">
        <f t="shared" si="12"/>
        <v>89.736269393408861</v>
      </c>
    </row>
    <row r="113" spans="1:21" x14ac:dyDescent="0.25">
      <c r="A113" s="47">
        <v>1989</v>
      </c>
      <c r="B113" s="134">
        <v>1</v>
      </c>
      <c r="C113" s="94">
        <f>+GI_Data_Monthly!J113</f>
        <v>332260.24513164902</v>
      </c>
      <c r="D113" s="135">
        <f t="shared" si="8"/>
        <v>66.832642651680402</v>
      </c>
      <c r="E113" s="135">
        <f>GI_Data_Monthly!C113</f>
        <v>1.2166666666670001</v>
      </c>
      <c r="F113" s="151">
        <f>GI_Data_Monthly!L113</f>
        <v>8688.4</v>
      </c>
      <c r="G113" s="135">
        <f>+GI_Data_Monthly!E113</f>
        <v>182.826446239375</v>
      </c>
      <c r="H113" s="94">
        <f>+GI_Data_Monthly!H113</f>
        <v>5201.3666666666704</v>
      </c>
      <c r="I113" s="152">
        <f>+GI_Data_Monthly!G113</f>
        <v>4971.5263671875</v>
      </c>
      <c r="J113" s="94">
        <f>GI_Data_Monthly!I113</f>
        <v>0</v>
      </c>
      <c r="K113" s="39">
        <f>+GI_Data_Monthly!K113</f>
        <v>29.602570132394799</v>
      </c>
      <c r="L113" s="72">
        <f>+H113*1000/Population_Monthly!C233</f>
        <v>0.41715673045215312</v>
      </c>
      <c r="M113" s="72">
        <f>GI_Data_Monthly!N113</f>
        <v>95.766666666667007</v>
      </c>
      <c r="N113" s="72">
        <f>GI_Data_Monthly!O113*100</f>
        <v>90.966666666700007</v>
      </c>
      <c r="O113" s="72">
        <f t="shared" si="13"/>
        <v>89.501372958081149</v>
      </c>
      <c r="P113" s="191">
        <f t="shared" si="9"/>
        <v>78.712328767101994</v>
      </c>
      <c r="Q113" s="153">
        <f t="shared" si="10"/>
        <v>12.348911369410375</v>
      </c>
      <c r="R113" s="72">
        <f t="shared" si="11"/>
        <v>90.147799024742241</v>
      </c>
      <c r="S113" s="154">
        <f t="shared" si="14"/>
        <v>2.6325686349013333E-2</v>
      </c>
      <c r="T113" s="72">
        <v>0</v>
      </c>
      <c r="U113" s="72">
        <f t="shared" si="12"/>
        <v>89.736687913608918</v>
      </c>
    </row>
    <row r="114" spans="1:21" x14ac:dyDescent="0.25">
      <c r="A114" s="47">
        <v>1989</v>
      </c>
      <c r="B114" s="134">
        <v>2</v>
      </c>
      <c r="C114" s="94">
        <f>+GI_Data_Monthly!J114</f>
        <v>333744.92357399402</v>
      </c>
      <c r="D114" s="135">
        <f t="shared" si="8"/>
        <v>66.986736800622054</v>
      </c>
      <c r="E114" s="135">
        <f>GI_Data_Monthly!C114</f>
        <v>1.2235247620844001</v>
      </c>
      <c r="F114" s="151">
        <f>GI_Data_Monthly!L114</f>
        <v>8711.3433835817596</v>
      </c>
      <c r="G114" s="135">
        <f>+GI_Data_Monthly!E114</f>
        <v>181.01908353416701</v>
      </c>
      <c r="H114" s="94">
        <f>+GI_Data_Monthly!H114</f>
        <v>5211.1449382464198</v>
      </c>
      <c r="I114" s="152">
        <f>+GI_Data_Monthly!G114</f>
        <v>4982.2537940211296</v>
      </c>
      <c r="J114" s="94">
        <f>GI_Data_Monthly!I114</f>
        <v>0</v>
      </c>
      <c r="K114" s="39">
        <f>+GI_Data_Monthly!K114</f>
        <v>29.6709848710071</v>
      </c>
      <c r="L114" s="72">
        <f>+H114*1000/Population_Monthly!C234</f>
        <v>0.41705886346788862</v>
      </c>
      <c r="M114" s="72">
        <f>GI_Data_Monthly!N114</f>
        <v>101.49664538912999</v>
      </c>
      <c r="N114" s="72">
        <f>GI_Data_Monthly!O114*100</f>
        <v>93.111966150010602</v>
      </c>
      <c r="O114" s="72">
        <f t="shared" si="13"/>
        <v>89.885280261787969</v>
      </c>
      <c r="P114" s="191">
        <f t="shared" si="9"/>
        <v>82.954304264525092</v>
      </c>
      <c r="Q114" s="153">
        <f t="shared" si="10"/>
        <v>12.374547228275139</v>
      </c>
      <c r="R114" s="72">
        <f t="shared" si="11"/>
        <v>91.315228071181096</v>
      </c>
      <c r="S114" s="154">
        <f t="shared" si="14"/>
        <v>5.2052240642824987E-2</v>
      </c>
      <c r="T114" s="72">
        <v>0</v>
      </c>
      <c r="U114" s="72">
        <f t="shared" si="12"/>
        <v>90.147799024742241</v>
      </c>
    </row>
    <row r="115" spans="1:21" x14ac:dyDescent="0.25">
      <c r="A115" s="47">
        <v>1989</v>
      </c>
      <c r="B115" s="134">
        <v>3</v>
      </c>
      <c r="C115" s="94">
        <f>+GI_Data_Monthly!J115</f>
        <v>334302.612099463</v>
      </c>
      <c r="D115" s="135">
        <f t="shared" si="8"/>
        <v>66.965116633673702</v>
      </c>
      <c r="E115" s="135">
        <f>GI_Data_Monthly!C115</f>
        <v>1.2300516117320801</v>
      </c>
      <c r="F115" s="151">
        <f>GI_Data_Monthly!L115</f>
        <v>8732.1047850303403</v>
      </c>
      <c r="G115" s="135">
        <f>+GI_Data_Monthly!E115</f>
        <v>179.05700871211999</v>
      </c>
      <c r="H115" s="94">
        <f>+GI_Data_Monthly!H115</f>
        <v>5221.5786158649098</v>
      </c>
      <c r="I115" s="152">
        <f>+GI_Data_Monthly!G115</f>
        <v>4992.19039560901</v>
      </c>
      <c r="J115" s="94">
        <f>GI_Data_Monthly!I115</f>
        <v>0</v>
      </c>
      <c r="K115" s="39">
        <f>+GI_Data_Monthly!K115</f>
        <v>29.658618550740499</v>
      </c>
      <c r="L115" s="72">
        <f>+H115*1000/Population_Monthly!C235</f>
        <v>0.41701375177199862</v>
      </c>
      <c r="M115" s="72">
        <f>GI_Data_Monthly!N115</f>
        <v>107.913355770354</v>
      </c>
      <c r="N115" s="72">
        <f>GI_Data_Monthly!O115*100</f>
        <v>95.282805868788103</v>
      </c>
      <c r="O115" s="72">
        <f t="shared" si="13"/>
        <v>90.447559424774099</v>
      </c>
      <c r="P115" s="191">
        <f t="shared" si="9"/>
        <v>87.730754336720324</v>
      </c>
      <c r="Q115" s="153">
        <f t="shared" si="10"/>
        <v>12.368051794218893</v>
      </c>
      <c r="R115" s="72">
        <f t="shared" si="11"/>
        <v>93.120479561832894</v>
      </c>
      <c r="S115" s="154">
        <f t="shared" si="14"/>
        <v>7.6210710006026083E-2</v>
      </c>
      <c r="T115" s="72">
        <v>0</v>
      </c>
      <c r="U115" s="72">
        <f t="shared" si="12"/>
        <v>91.315228071181096</v>
      </c>
    </row>
    <row r="116" spans="1:21" x14ac:dyDescent="0.25">
      <c r="A116" s="47">
        <v>1989</v>
      </c>
      <c r="B116" s="134">
        <v>4</v>
      </c>
      <c r="C116" s="94">
        <f>+GI_Data_Monthly!J116</f>
        <v>334908.41354591498</v>
      </c>
      <c r="D116" s="135">
        <f t="shared" si="8"/>
        <v>66.929616173788432</v>
      </c>
      <c r="E116" s="135">
        <f>GI_Data_Monthly!C116</f>
        <v>1.236333333333</v>
      </c>
      <c r="F116" s="151">
        <f>GI_Data_Monthly!L116</f>
        <v>8756.7000000000007</v>
      </c>
      <c r="G116" s="135">
        <f>+GI_Data_Monthly!E116</f>
        <v>176.35738649432301</v>
      </c>
      <c r="H116" s="94">
        <f>+GI_Data_Monthly!H116</f>
        <v>5235.3666666666704</v>
      </c>
      <c r="I116" s="152">
        <f>+GI_Data_Monthly!G116</f>
        <v>5003.8896484375</v>
      </c>
      <c r="J116" s="94">
        <f>GI_Data_Monthly!I116</f>
        <v>0</v>
      </c>
      <c r="K116" s="39">
        <f>+GI_Data_Monthly!K116</f>
        <v>29.6382029841315</v>
      </c>
      <c r="L116" s="72">
        <f>+H116*1000/Population_Monthly!C236</f>
        <v>0.41723615878463044</v>
      </c>
      <c r="M116" s="72">
        <f>GI_Data_Monthly!N116</f>
        <v>113.333333333333</v>
      </c>
      <c r="N116" s="72">
        <f>GI_Data_Monthly!O116*100</f>
        <v>96.966666666699993</v>
      </c>
      <c r="O116" s="72">
        <f t="shared" si="13"/>
        <v>91.133670535890758</v>
      </c>
      <c r="P116" s="191">
        <f t="shared" si="9"/>
        <v>91.668913453785564</v>
      </c>
      <c r="Q116" s="153">
        <f t="shared" si="10"/>
        <v>12.366129966378198</v>
      </c>
      <c r="R116" s="72">
        <f t="shared" si="11"/>
        <v>95.120479561832894</v>
      </c>
      <c r="S116" s="154">
        <f t="shared" si="14"/>
        <v>9.2787377912131097E-2</v>
      </c>
      <c r="T116" s="72">
        <v>0</v>
      </c>
      <c r="U116" s="72">
        <f t="shared" si="12"/>
        <v>93.120479561832894</v>
      </c>
    </row>
    <row r="117" spans="1:21" x14ac:dyDescent="0.25">
      <c r="A117" s="47">
        <v>1989</v>
      </c>
      <c r="B117" s="134">
        <v>5</v>
      </c>
      <c r="C117" s="94">
        <f>+GI_Data_Monthly!J117</f>
        <v>336125.01583355601</v>
      </c>
      <c r="D117" s="135">
        <f t="shared" si="8"/>
        <v>67.008528540563915</v>
      </c>
      <c r="E117" s="135">
        <f>GI_Data_Monthly!C117</f>
        <v>1.24053565278217</v>
      </c>
      <c r="F117" s="151">
        <f>GI_Data_Monthly!L117</f>
        <v>8782.5008587773009</v>
      </c>
      <c r="G117" s="135">
        <f>+GI_Data_Monthly!E117</f>
        <v>173.103234799066</v>
      </c>
      <c r="H117" s="94">
        <f>+GI_Data_Monthly!H117</f>
        <v>5251.0403780556999</v>
      </c>
      <c r="I117" s="152">
        <f>+GI_Data_Monthly!G117</f>
        <v>5016.1527667344799</v>
      </c>
      <c r="J117" s="94">
        <f>GI_Data_Monthly!I117</f>
        <v>0</v>
      </c>
      <c r="K117" s="39">
        <f>+GI_Data_Monthly!K117</f>
        <v>29.669041985473601</v>
      </c>
      <c r="L117" s="72">
        <f>+H117*1000/Population_Monthly!C237</f>
        <v>0.41740322051723355</v>
      </c>
      <c r="M117" s="72">
        <f>GI_Data_Monthly!N117</f>
        <v>114.65378728460701</v>
      </c>
      <c r="N117" s="72">
        <f>GI_Data_Monthly!O117*100</f>
        <v>97.176976942239904</v>
      </c>
      <c r="O117" s="72">
        <f t="shared" si="13"/>
        <v>91.809144043905405</v>
      </c>
      <c r="P117" s="191">
        <f t="shared" si="9"/>
        <v>92.422807057153932</v>
      </c>
      <c r="Q117" s="153">
        <f t="shared" si="10"/>
        <v>12.383953674397699</v>
      </c>
      <c r="R117" s="72">
        <f t="shared" si="11"/>
        <v>96.475483159242671</v>
      </c>
      <c r="S117" s="154">
        <f t="shared" si="14"/>
        <v>9.1002181007741934E-2</v>
      </c>
      <c r="T117" s="72">
        <v>0</v>
      </c>
      <c r="U117" s="72">
        <f t="shared" si="12"/>
        <v>95.120479561832894</v>
      </c>
    </row>
    <row r="118" spans="1:21" x14ac:dyDescent="0.25">
      <c r="A118" s="47">
        <v>1989</v>
      </c>
      <c r="B118" s="134">
        <v>6</v>
      </c>
      <c r="C118" s="94">
        <f>+GI_Data_Monthly!J118</f>
        <v>337845.39774089202</v>
      </c>
      <c r="D118" s="135">
        <f t="shared" si="8"/>
        <v>67.175415493123268</v>
      </c>
      <c r="E118" s="135">
        <f>GI_Data_Monthly!C118</f>
        <v>1.2435103271778001</v>
      </c>
      <c r="F118" s="151">
        <f>GI_Data_Monthly!L118</f>
        <v>8806.6805761846408</v>
      </c>
      <c r="G118" s="135">
        <f>+GI_Data_Monthly!E118</f>
        <v>169.155221812637</v>
      </c>
      <c r="H118" s="94">
        <f>+GI_Data_Monthly!H118</f>
        <v>5268.1821429204301</v>
      </c>
      <c r="I118" s="152">
        <f>+GI_Data_Monthly!G118</f>
        <v>5029.3011998634702</v>
      </c>
      <c r="J118" s="94">
        <f>GI_Data_Monthly!I118</f>
        <v>0</v>
      </c>
      <c r="K118" s="39">
        <f>+GI_Data_Monthly!K118</f>
        <v>29.740686313778301</v>
      </c>
      <c r="L118" s="72">
        <f>+H118*1000/Population_Monthly!C238</f>
        <v>0.41768581460503001</v>
      </c>
      <c r="M118" s="72">
        <f>GI_Data_Monthly!N118</f>
        <v>112.930891712823</v>
      </c>
      <c r="N118" s="72">
        <f>GI_Data_Monthly!O118*100</f>
        <v>96.326086118780097</v>
      </c>
      <c r="O118" s="72">
        <f t="shared" si="13"/>
        <v>92.380860351115288</v>
      </c>
      <c r="P118" s="191">
        <f t="shared" si="9"/>
        <v>90.816207348373609</v>
      </c>
      <c r="Q118" s="153">
        <f t="shared" si="10"/>
        <v>12.422262789883158</v>
      </c>
      <c r="R118" s="72">
        <f t="shared" si="11"/>
        <v>96.823243242573326</v>
      </c>
      <c r="S118" s="154">
        <f t="shared" si="14"/>
        <v>7.6684268463414806E-2</v>
      </c>
      <c r="T118" s="72">
        <v>0</v>
      </c>
      <c r="U118" s="72">
        <f t="shared" si="12"/>
        <v>96.475483159242671</v>
      </c>
    </row>
    <row r="119" spans="1:21" x14ac:dyDescent="0.25">
      <c r="A119" s="47">
        <v>1989</v>
      </c>
      <c r="B119" s="134">
        <v>7</v>
      </c>
      <c r="C119" s="94">
        <f>+GI_Data_Monthly!J119</f>
        <v>339562.43015136098</v>
      </c>
      <c r="D119" s="135">
        <f t="shared" si="8"/>
        <v>67.349110719106875</v>
      </c>
      <c r="E119" s="135">
        <f>GI_Data_Monthly!C119</f>
        <v>1.246</v>
      </c>
      <c r="F119" s="151">
        <f>GI_Data_Monthly!L119</f>
        <v>8822.1</v>
      </c>
      <c r="G119" s="135">
        <f>+GI_Data_Monthly!E119</f>
        <v>164.89164488424299</v>
      </c>
      <c r="H119" s="94">
        <f>+GI_Data_Monthly!H119</f>
        <v>5283.9</v>
      </c>
      <c r="I119" s="152">
        <f>+GI_Data_Monthly!G119</f>
        <v>5041.8249999999998</v>
      </c>
      <c r="J119" s="94">
        <f>GI_Data_Monthly!I119</f>
        <v>0</v>
      </c>
      <c r="K119" s="39">
        <f>+GI_Data_Monthly!K119</f>
        <v>29.818312980815598</v>
      </c>
      <c r="L119" s="72">
        <f>+H119*1000/Population_Monthly!C239</f>
        <v>0.4178543512388907</v>
      </c>
      <c r="M119" s="72">
        <f>GI_Data_Monthly!N119</f>
        <v>110.033333333333</v>
      </c>
      <c r="N119" s="72">
        <f>GI_Data_Monthly!O119*100</f>
        <v>95.133333333300001</v>
      </c>
      <c r="O119" s="72">
        <f t="shared" si="13"/>
        <v>92.82808257333194</v>
      </c>
      <c r="P119" s="191">
        <f t="shared" si="9"/>
        <v>88.30925628678412</v>
      </c>
      <c r="Q119" s="153">
        <f t="shared" si="10"/>
        <v>12.459711825636894</v>
      </c>
      <c r="R119" s="72">
        <f t="shared" si="11"/>
        <v>96.212132131440001</v>
      </c>
      <c r="S119" s="154">
        <f t="shared" si="14"/>
        <v>5.9784626809483932E-2</v>
      </c>
      <c r="T119" s="72">
        <v>0</v>
      </c>
      <c r="U119" s="72">
        <f t="shared" si="12"/>
        <v>96.823243242573326</v>
      </c>
    </row>
    <row r="120" spans="1:21" x14ac:dyDescent="0.25">
      <c r="A120" s="47">
        <v>1989</v>
      </c>
      <c r="B120" s="134">
        <v>8</v>
      </c>
      <c r="C120" s="94">
        <f>+GI_Data_Monthly!J120</f>
        <v>341063.888077782</v>
      </c>
      <c r="D120" s="135">
        <f t="shared" si="8"/>
        <v>67.481695420414681</v>
      </c>
      <c r="E120" s="135">
        <f>GI_Data_Monthly!C120</f>
        <v>1.2490620604999001</v>
      </c>
      <c r="F120" s="151">
        <f>GI_Data_Monthly!L120</f>
        <v>8826.9347774666094</v>
      </c>
      <c r="G120" s="135">
        <f>+GI_Data_Monthly!E120</f>
        <v>160.313055158293</v>
      </c>
      <c r="H120" s="94">
        <f>+GI_Data_Monthly!H120</f>
        <v>5297.9214389279896</v>
      </c>
      <c r="I120" s="152">
        <f>+GI_Data_Monthly!G120</f>
        <v>5054.1689261500496</v>
      </c>
      <c r="J120" s="94">
        <f>GI_Data_Monthly!I120</f>
        <v>0</v>
      </c>
      <c r="K120" s="39">
        <f>+GI_Data_Monthly!K120</f>
        <v>29.8802738761093</v>
      </c>
      <c r="L120" s="72">
        <f>+H120*1000/Population_Monthly!C240</f>
        <v>0.41788821334479753</v>
      </c>
      <c r="M120" s="72">
        <f>GI_Data_Monthly!N120</f>
        <v>107.342872843127</v>
      </c>
      <c r="N120" s="72">
        <f>GI_Data_Monthly!O120*100</f>
        <v>94.140816602953208</v>
      </c>
      <c r="O120" s="72">
        <f t="shared" si="13"/>
        <v>93.181764827210941</v>
      </c>
      <c r="P120" s="191">
        <f t="shared" si="9"/>
        <v>85.938782577517557</v>
      </c>
      <c r="Q120" s="153">
        <f t="shared" si="10"/>
        <v>12.486614264340544</v>
      </c>
      <c r="R120" s="72">
        <f t="shared" si="11"/>
        <v>95.200078685011093</v>
      </c>
      <c r="S120" s="154">
        <f t="shared" si="14"/>
        <v>4.7211859526780309E-2</v>
      </c>
      <c r="T120" s="72">
        <v>0</v>
      </c>
      <c r="U120" s="72">
        <f t="shared" si="12"/>
        <v>96.212132131440001</v>
      </c>
    </row>
    <row r="121" spans="1:21" x14ac:dyDescent="0.25">
      <c r="A121" s="47">
        <v>1989</v>
      </c>
      <c r="B121" s="134">
        <v>9</v>
      </c>
      <c r="C121" s="94">
        <f>+GI_Data_Monthly!J121</f>
        <v>342301.74108027801</v>
      </c>
      <c r="D121" s="135">
        <f t="shared" si="8"/>
        <v>67.559062009782039</v>
      </c>
      <c r="E121" s="135">
        <f>GI_Data_Monthly!C121</f>
        <v>1.25319070674712</v>
      </c>
      <c r="F121" s="151">
        <f>GI_Data_Monthly!L121</f>
        <v>8829.3970564621504</v>
      </c>
      <c r="G121" s="135">
        <f>+GI_Data_Monthly!E121</f>
        <v>156.46581095311001</v>
      </c>
      <c r="H121" s="94">
        <f>+GI_Data_Monthly!H121</f>
        <v>5310.5081910077697</v>
      </c>
      <c r="I121" s="152">
        <f>+GI_Data_Monthly!G121</f>
        <v>5066.7035760608296</v>
      </c>
      <c r="J121" s="94">
        <f>GI_Data_Monthly!I121</f>
        <v>0</v>
      </c>
      <c r="K121" s="39">
        <f>+GI_Data_Monthly!K121</f>
        <v>29.915173007137501</v>
      </c>
      <c r="L121" s="72">
        <f>+H121*1000/Population_Monthly!C241</f>
        <v>0.41780902684755034</v>
      </c>
      <c r="M121" s="72">
        <f>GI_Data_Monthly!N121</f>
        <v>105.525815240434</v>
      </c>
      <c r="N121" s="72">
        <f>GI_Data_Monthly!O121*100</f>
        <v>93.736327147502791</v>
      </c>
      <c r="O121" s="72">
        <f t="shared" si="13"/>
        <v>93.504309103150135</v>
      </c>
      <c r="P121" s="191">
        <f t="shared" si="9"/>
        <v>84.2057116066118</v>
      </c>
      <c r="Q121" s="153">
        <f t="shared" si="10"/>
        <v>12.498829322088225</v>
      </c>
      <c r="R121" s="72">
        <f t="shared" si="11"/>
        <v>94.336825694585329</v>
      </c>
      <c r="S121" s="154">
        <f t="shared" si="14"/>
        <v>4.307012779727315E-2</v>
      </c>
      <c r="T121" s="72">
        <v>0</v>
      </c>
      <c r="U121" s="72">
        <f t="shared" si="12"/>
        <v>95.200078685011093</v>
      </c>
    </row>
    <row r="122" spans="1:21" x14ac:dyDescent="0.25">
      <c r="A122" s="47">
        <v>1989</v>
      </c>
      <c r="B122" s="134">
        <v>10</v>
      </c>
      <c r="C122" s="94">
        <f>+GI_Data_Monthly!J122</f>
        <v>343340.67935313203</v>
      </c>
      <c r="D122" s="135">
        <f t="shared" si="8"/>
        <v>67.586109295253124</v>
      </c>
      <c r="E122" s="135">
        <f>GI_Data_Monthly!C122</f>
        <v>1.2586666666669999</v>
      </c>
      <c r="F122" s="151">
        <f>GI_Data_Monthly!L122</f>
        <v>8840.7000000000007</v>
      </c>
      <c r="G122" s="135">
        <f>+GI_Data_Monthly!E122</f>
        <v>154.44375926895799</v>
      </c>
      <c r="H122" s="94">
        <f>+GI_Data_Monthly!H122</f>
        <v>5322.6</v>
      </c>
      <c r="I122" s="152">
        <f>+GI_Data_Monthly!G122</f>
        <v>5080.0479999999998</v>
      </c>
      <c r="J122" s="94">
        <f>GI_Data_Monthly!I122</f>
        <v>0</v>
      </c>
      <c r="K122" s="39">
        <f>+GI_Data_Monthly!K122</f>
        <v>29.919362374474499</v>
      </c>
      <c r="L122" s="72">
        <f>+H122*1000/Population_Monthly!C242</f>
        <v>0.41769140393115378</v>
      </c>
      <c r="M122" s="72">
        <f>GI_Data_Monthly!N122</f>
        <v>104.9</v>
      </c>
      <c r="N122" s="72">
        <f>GI_Data_Monthly!O122*100</f>
        <v>94.16666666670001</v>
      </c>
      <c r="O122" s="72">
        <f t="shared" si="13"/>
        <v>93.873753547600117</v>
      </c>
      <c r="P122" s="191">
        <f t="shared" si="9"/>
        <v>83.342161016927093</v>
      </c>
      <c r="Q122" s="153">
        <f t="shared" si="10"/>
        <v>12.497060474919193</v>
      </c>
      <c r="R122" s="72">
        <f t="shared" si="11"/>
        <v>94.014603472385332</v>
      </c>
      <c r="S122" s="154">
        <f t="shared" si="14"/>
        <v>4.9405646360345168E-2</v>
      </c>
      <c r="T122" s="72">
        <v>0</v>
      </c>
      <c r="U122" s="72">
        <f t="shared" si="12"/>
        <v>94.336825694585329</v>
      </c>
    </row>
    <row r="123" spans="1:21" x14ac:dyDescent="0.25">
      <c r="A123" s="47">
        <v>1989</v>
      </c>
      <c r="B123" s="134">
        <v>11</v>
      </c>
      <c r="C123" s="94">
        <f>+GI_Data_Monthly!J123</f>
        <v>344324.21821163403</v>
      </c>
      <c r="D123" s="135">
        <f t="shared" si="8"/>
        <v>67.575785300813649</v>
      </c>
      <c r="E123" s="135">
        <f>GI_Data_Monthly!C123</f>
        <v>1.2659930859365101</v>
      </c>
      <c r="F123" s="151">
        <f>GI_Data_Monthly!L123</f>
        <v>8869.0705661570191</v>
      </c>
      <c r="G123" s="135">
        <f>+GI_Data_Monthly!E123</f>
        <v>154.692478607212</v>
      </c>
      <c r="H123" s="94">
        <f>+GI_Data_Monthly!H123</f>
        <v>5335.8904936284998</v>
      </c>
      <c r="I123" s="152">
        <f>+GI_Data_Monthly!G123</f>
        <v>5095.3787170785299</v>
      </c>
      <c r="J123" s="94">
        <f>GI_Data_Monthly!I123</f>
        <v>0</v>
      </c>
      <c r="K123" s="39">
        <f>+GI_Data_Monthly!K123</f>
        <v>29.8925327503128</v>
      </c>
      <c r="L123" s="72">
        <f>+H123*1000/Population_Monthly!C243</f>
        <v>0.4176682073403708</v>
      </c>
      <c r="M123" s="72">
        <f>GI_Data_Monthly!N123</f>
        <v>105.558856866658</v>
      </c>
      <c r="N123" s="72">
        <f>GI_Data_Monthly!O123*100</f>
        <v>95.541216529831701</v>
      </c>
      <c r="O123" s="72">
        <f t="shared" si="13"/>
        <v>94.368048340861591</v>
      </c>
      <c r="P123" s="191">
        <f t="shared" si="9"/>
        <v>83.380279117852794</v>
      </c>
      <c r="Q123" s="153">
        <f t="shared" si="10"/>
        <v>12.485160566686471</v>
      </c>
      <c r="R123" s="72">
        <f t="shared" si="11"/>
        <v>94.481403448011505</v>
      </c>
      <c r="S123" s="154">
        <f t="shared" si="14"/>
        <v>6.619304504404977E-2</v>
      </c>
      <c r="T123" s="72">
        <v>0</v>
      </c>
      <c r="U123" s="72">
        <f t="shared" si="12"/>
        <v>94.014603472385332</v>
      </c>
    </row>
    <row r="124" spans="1:21" x14ac:dyDescent="0.25">
      <c r="A124" s="47">
        <v>1989</v>
      </c>
      <c r="B124" s="134">
        <v>12</v>
      </c>
      <c r="C124" s="94">
        <f>+GI_Data_Monthly!J124</f>
        <v>345182.40733767499</v>
      </c>
      <c r="D124" s="135">
        <f t="shared" si="8"/>
        <v>67.562610086882984</v>
      </c>
      <c r="E124" s="135">
        <f>GI_Data_Monthly!C124</f>
        <v>1.27355361571725</v>
      </c>
      <c r="F124" s="151">
        <f>GI_Data_Monthly!L124</f>
        <v>8904.6349797271196</v>
      </c>
      <c r="G124" s="135">
        <f>+GI_Data_Monthly!E124</f>
        <v>156.045308011993</v>
      </c>
      <c r="H124" s="94">
        <f>+GI_Data_Monthly!H124</f>
        <v>5348.7613710148298</v>
      </c>
      <c r="I124" s="152">
        <f>+GI_Data_Monthly!G124</f>
        <v>5109.0744850411102</v>
      </c>
      <c r="J124" s="94">
        <f>GI_Data_Monthly!I124</f>
        <v>5274.0217419166574</v>
      </c>
      <c r="K124" s="39">
        <f>+GI_Data_Monthly!K124</f>
        <v>29.848358727388199</v>
      </c>
      <c r="L124" s="72">
        <f>+H124*1000/Population_Monthly!C244</f>
        <v>0.41761236642274091</v>
      </c>
      <c r="M124" s="72">
        <f>GI_Data_Monthly!N124</f>
        <v>106.93371630022099</v>
      </c>
      <c r="N124" s="72">
        <f>GI_Data_Monthly!O124*100</f>
        <v>97.140748036825201</v>
      </c>
      <c r="O124" s="72">
        <f t="shared" si="13"/>
        <v>94.974189727527644</v>
      </c>
      <c r="P124" s="191">
        <f t="shared" si="9"/>
        <v>83.964832717307488</v>
      </c>
      <c r="Q124" s="153">
        <f t="shared" si="10"/>
        <v>12.465043721979457</v>
      </c>
      <c r="R124" s="72">
        <f t="shared" si="11"/>
        <v>95.616210411118971</v>
      </c>
      <c r="S124" s="154">
        <f t="shared" si="14"/>
        <v>8.0938414323548979E-2</v>
      </c>
      <c r="T124" s="72">
        <v>0</v>
      </c>
      <c r="U124" s="72">
        <f t="shared" si="12"/>
        <v>94.481403448011505</v>
      </c>
    </row>
    <row r="125" spans="1:21" x14ac:dyDescent="0.25">
      <c r="A125" s="47">
        <v>1990</v>
      </c>
      <c r="B125" s="134">
        <v>1</v>
      </c>
      <c r="C125" s="94">
        <f>+GI_Data_Monthly!J125</f>
        <v>345945.96295470401</v>
      </c>
      <c r="D125" s="135">
        <f t="shared" si="8"/>
        <v>67.586579615107368</v>
      </c>
      <c r="E125" s="135">
        <f>GI_Data_Monthly!C125</f>
        <v>1.280333333333</v>
      </c>
      <c r="F125" s="151">
        <f>GI_Data_Monthly!L125</f>
        <v>8937.5</v>
      </c>
      <c r="G125" s="135">
        <f>+GI_Data_Monthly!E125</f>
        <v>156.95689374926499</v>
      </c>
      <c r="H125" s="94">
        <f>+GI_Data_Monthly!H125</f>
        <v>5360.8666666666704</v>
      </c>
      <c r="I125" s="152">
        <f>+GI_Data_Monthly!G125</f>
        <v>5118.5600000000004</v>
      </c>
      <c r="J125" s="94">
        <f>GI_Data_Monthly!I125</f>
        <v>0</v>
      </c>
      <c r="K125" s="39">
        <f>+GI_Data_Monthly!K125</f>
        <v>29.7995505780458</v>
      </c>
      <c r="L125" s="72">
        <f>+H125*1000/Population_Monthly!C245</f>
        <v>0.41749718593524959</v>
      </c>
      <c r="M125" s="72">
        <f>GI_Data_Monthly!N125</f>
        <v>108.4</v>
      </c>
      <c r="N125" s="72">
        <f>GI_Data_Monthly!O125*100</f>
        <v>98.233333333299996</v>
      </c>
      <c r="O125" s="72">
        <f t="shared" si="13"/>
        <v>95.579745283077628</v>
      </c>
      <c r="P125" s="191">
        <f t="shared" si="9"/>
        <v>84.66545170530712</v>
      </c>
      <c r="Q125" s="153">
        <f t="shared" si="10"/>
        <v>12.441228508469262</v>
      </c>
      <c r="R125" s="72">
        <f t="shared" si="11"/>
        <v>96.971765966652299</v>
      </c>
      <c r="S125" s="154">
        <f t="shared" si="14"/>
        <v>7.9882740929981599E-2</v>
      </c>
      <c r="T125" s="72">
        <v>0</v>
      </c>
      <c r="U125" s="72">
        <f t="shared" si="12"/>
        <v>95.616210411118971</v>
      </c>
    </row>
    <row r="126" spans="1:21" x14ac:dyDescent="0.25">
      <c r="A126" s="47">
        <v>1990</v>
      </c>
      <c r="B126" s="134">
        <v>2</v>
      </c>
      <c r="C126" s="94">
        <f>+GI_Data_Monthly!J126</f>
        <v>346567.40992310701</v>
      </c>
      <c r="D126" s="135">
        <f t="shared" si="8"/>
        <v>67.672351254460793</v>
      </c>
      <c r="E126" s="135">
        <f>GI_Data_Monthly!C126</f>
        <v>1.2850624842915901</v>
      </c>
      <c r="F126" s="151">
        <f>GI_Data_Monthly!L126</f>
        <v>8957.1174524245507</v>
      </c>
      <c r="G126" s="135">
        <f>+GI_Data_Monthly!E126</f>
        <v>156.02917252122299</v>
      </c>
      <c r="H126" s="94">
        <f>+GI_Data_Monthly!H126</f>
        <v>5370.6054794337397</v>
      </c>
      <c r="I126" s="152">
        <f>+GI_Data_Monthly!G126</f>
        <v>5121.2556309732499</v>
      </c>
      <c r="J126" s="94">
        <f>GI_Data_Monthly!I126</f>
        <v>0</v>
      </c>
      <c r="K126" s="39">
        <f>+GI_Data_Monthly!K126</f>
        <v>29.759696565351</v>
      </c>
      <c r="L126" s="72">
        <f>+H126*1000/Population_Monthly!C246</f>
        <v>0.41719875468950912</v>
      </c>
      <c r="M126" s="72">
        <f>GI_Data_Monthly!N126</f>
        <v>109.41010585101</v>
      </c>
      <c r="N126" s="72">
        <f>GI_Data_Monthly!O126*100</f>
        <v>98.186701262541405</v>
      </c>
      <c r="O126" s="72">
        <f t="shared" si="13"/>
        <v>96.002639875788546</v>
      </c>
      <c r="P126" s="191">
        <f t="shared" si="9"/>
        <v>85.139911240443652</v>
      </c>
      <c r="Q126" s="153">
        <f t="shared" si="10"/>
        <v>12.415708347002099</v>
      </c>
      <c r="R126" s="72">
        <f t="shared" si="11"/>
        <v>97.853594210888858</v>
      </c>
      <c r="S126" s="154">
        <f t="shared" si="14"/>
        <v>5.4501427929843249E-2</v>
      </c>
      <c r="T126" s="72">
        <v>0</v>
      </c>
      <c r="U126" s="72">
        <f t="shared" si="12"/>
        <v>96.971765966652299</v>
      </c>
    </row>
    <row r="127" spans="1:21" x14ac:dyDescent="0.25">
      <c r="A127" s="47">
        <v>1990</v>
      </c>
      <c r="B127" s="134">
        <v>3</v>
      </c>
      <c r="C127" s="94">
        <f>+GI_Data_Monthly!J127</f>
        <v>347025.57933550398</v>
      </c>
      <c r="D127" s="135">
        <f t="shared" si="8"/>
        <v>67.764329755583574</v>
      </c>
      <c r="E127" s="135">
        <f>GI_Data_Monthly!C127</f>
        <v>1.28851682693175</v>
      </c>
      <c r="F127" s="151">
        <f>GI_Data_Monthly!L127</f>
        <v>8966.0491874521795</v>
      </c>
      <c r="G127" s="135">
        <f>+GI_Data_Monthly!E127</f>
        <v>153.52362526349199</v>
      </c>
      <c r="H127" s="94">
        <f>+GI_Data_Monthly!H127</f>
        <v>5376.63407726285</v>
      </c>
      <c r="I127" s="152">
        <f>+GI_Data_Monthly!G127</f>
        <v>5121.0656194369003</v>
      </c>
      <c r="J127" s="94">
        <f>GI_Data_Monthly!I127</f>
        <v>0</v>
      </c>
      <c r="K127" s="39">
        <f>+GI_Data_Monthly!K127</f>
        <v>29.729306605585599</v>
      </c>
      <c r="L127" s="72">
        <f>+H127*1000/Population_Monthly!C247</f>
        <v>0.41661433779672508</v>
      </c>
      <c r="M127" s="72">
        <f>GI_Data_Monthly!N127</f>
        <v>110.249670979965</v>
      </c>
      <c r="N127" s="72">
        <f>GI_Data_Monthly!O127*100</f>
        <v>97.615995829188591</v>
      </c>
      <c r="O127" s="72">
        <f t="shared" si="13"/>
        <v>96.197072372488563</v>
      </c>
      <c r="P127" s="191">
        <f t="shared" si="9"/>
        <v>85.563237262872548</v>
      </c>
      <c r="Q127" s="153">
        <f t="shared" si="10"/>
        <v>12.385655384641849</v>
      </c>
      <c r="R127" s="72">
        <f t="shared" si="11"/>
        <v>98.012010141676669</v>
      </c>
      <c r="S127" s="154">
        <f t="shared" si="14"/>
        <v>2.4486998877987221E-2</v>
      </c>
      <c r="T127" s="72">
        <v>0</v>
      </c>
      <c r="U127" s="72">
        <f t="shared" si="12"/>
        <v>97.853594210888858</v>
      </c>
    </row>
    <row r="128" spans="1:21" x14ac:dyDescent="0.25">
      <c r="A128" s="47">
        <v>1990</v>
      </c>
      <c r="B128" s="134">
        <v>4</v>
      </c>
      <c r="C128" s="94">
        <f>+GI_Data_Monthly!J128</f>
        <v>347449.28919021197</v>
      </c>
      <c r="D128" s="135">
        <f t="shared" si="8"/>
        <v>67.822363641089837</v>
      </c>
      <c r="E128" s="135">
        <f>GI_Data_Monthly!C128</f>
        <v>1.2929999999999999</v>
      </c>
      <c r="F128" s="151">
        <f>GI_Data_Monthly!L128</f>
        <v>8972.1</v>
      </c>
      <c r="G128" s="135">
        <f>+GI_Data_Monthly!E128</f>
        <v>149.109381965426</v>
      </c>
      <c r="H128" s="94">
        <f>+GI_Data_Monthly!H128</f>
        <v>5379.5</v>
      </c>
      <c r="I128" s="152">
        <f>+GI_Data_Monthly!G128</f>
        <v>5122.9309999999996</v>
      </c>
      <c r="J128" s="94">
        <f>GI_Data_Monthly!I128</f>
        <v>0</v>
      </c>
      <c r="K128" s="39">
        <f>+GI_Data_Monthly!K128</f>
        <v>29.695992626637999</v>
      </c>
      <c r="L128" s="72">
        <f>+H128*1000/Population_Monthly!C248</f>
        <v>0.41578841235296976</v>
      </c>
      <c r="M128" s="72">
        <f>GI_Data_Monthly!N128</f>
        <v>111.666666666667</v>
      </c>
      <c r="N128" s="72">
        <f>GI_Data_Monthly!O128*100</f>
        <v>97.166666666699996</v>
      </c>
      <c r="O128" s="72">
        <f t="shared" si="13"/>
        <v>96.213739039155243</v>
      </c>
      <c r="P128" s="191">
        <f t="shared" si="9"/>
        <v>86.362464552720041</v>
      </c>
      <c r="Q128" s="153">
        <f t="shared" si="10"/>
        <v>12.347249627475311</v>
      </c>
      <c r="R128" s="72">
        <f t="shared" si="11"/>
        <v>97.65645458614334</v>
      </c>
      <c r="S128" s="154">
        <f t="shared" si="14"/>
        <v>2.062564455138638E-3</v>
      </c>
      <c r="T128" s="72">
        <v>0</v>
      </c>
      <c r="U128" s="72">
        <f t="shared" si="12"/>
        <v>98.012010141676669</v>
      </c>
    </row>
    <row r="129" spans="1:21" x14ac:dyDescent="0.25">
      <c r="A129" s="47">
        <v>1990</v>
      </c>
      <c r="B129" s="134">
        <v>5</v>
      </c>
      <c r="C129" s="94">
        <f>+GI_Data_Monthly!J129</f>
        <v>347755.361212552</v>
      </c>
      <c r="D129" s="135">
        <f t="shared" si="8"/>
        <v>67.782374709981539</v>
      </c>
      <c r="E129" s="135">
        <f>GI_Data_Monthly!C129</f>
        <v>1.29916323821307</v>
      </c>
      <c r="F129" s="151">
        <f>GI_Data_Monthly!L129</f>
        <v>8978.0860405017102</v>
      </c>
      <c r="G129" s="135">
        <f>+GI_Data_Monthly!E129</f>
        <v>143.57844621394901</v>
      </c>
      <c r="H129" s="94">
        <f>+GI_Data_Monthly!H129</f>
        <v>5378.1277122257297</v>
      </c>
      <c r="I129" s="152">
        <f>+GI_Data_Monthly!G129</f>
        <v>5130.4688379609397</v>
      </c>
      <c r="J129" s="94">
        <f>GI_Data_Monthly!I129</f>
        <v>0</v>
      </c>
      <c r="K129" s="39">
        <f>+GI_Data_Monthly!K129</f>
        <v>29.655946264958899</v>
      </c>
      <c r="L129" s="72">
        <f>+H129*1000/Population_Monthly!C249</f>
        <v>0.41482558309508877</v>
      </c>
      <c r="M129" s="72">
        <f>GI_Data_Monthly!N129</f>
        <v>114.083022620538</v>
      </c>
      <c r="N129" s="72">
        <f>GI_Data_Monthly!O129*100</f>
        <v>97.566980869804695</v>
      </c>
      <c r="O129" s="72">
        <f t="shared" si="13"/>
        <v>96.246239366452301</v>
      </c>
      <c r="P129" s="191">
        <f t="shared" si="9"/>
        <v>87.812693020357585</v>
      </c>
      <c r="Q129" s="153">
        <f t="shared" si="10"/>
        <v>12.302045201598196</v>
      </c>
      <c r="R129" s="72">
        <f t="shared" si="11"/>
        <v>97.449881121897761</v>
      </c>
      <c r="S129" s="154">
        <f t="shared" si="14"/>
        <v>4.0133366959604899E-3</v>
      </c>
      <c r="T129" s="72">
        <v>0</v>
      </c>
      <c r="U129" s="72">
        <f t="shared" si="12"/>
        <v>97.65645458614334</v>
      </c>
    </row>
    <row r="130" spans="1:21" x14ac:dyDescent="0.25">
      <c r="A130" s="47">
        <v>1990</v>
      </c>
      <c r="B130" s="134">
        <v>6</v>
      </c>
      <c r="C130" s="94">
        <f>+GI_Data_Monthly!J130</f>
        <v>347725.895501444</v>
      </c>
      <c r="D130" s="135">
        <f t="shared" si="8"/>
        <v>67.61613116333784</v>
      </c>
      <c r="E130" s="135">
        <f>GI_Data_Monthly!C130</f>
        <v>1.3070336338229001</v>
      </c>
      <c r="F130" s="151">
        <f>GI_Data_Monthly!L130</f>
        <v>8980.7095424625404</v>
      </c>
      <c r="G130" s="135">
        <f>+GI_Data_Monthly!E130</f>
        <v>137.73142819029599</v>
      </c>
      <c r="H130" s="94">
        <f>+GI_Data_Monthly!H130</f>
        <v>5373.7823296971201</v>
      </c>
      <c r="I130" s="152">
        <f>+GI_Data_Monthly!G130</f>
        <v>5142.6470210408097</v>
      </c>
      <c r="J130" s="94">
        <f>GI_Data_Monthly!I130</f>
        <v>0</v>
      </c>
      <c r="K130" s="39">
        <f>+GI_Data_Monthly!K130</f>
        <v>29.5878697555126</v>
      </c>
      <c r="L130" s="72">
        <f>+H130*1000/Population_Monthly!C250</f>
        <v>0.41363786567740968</v>
      </c>
      <c r="M130" s="72">
        <f>GI_Data_Monthly!N130</f>
        <v>118.234923848492</v>
      </c>
      <c r="N130" s="72">
        <f>GI_Data_Monthly!O130*100</f>
        <v>99.083103086422298</v>
      </c>
      <c r="O130" s="72">
        <f t="shared" si="13"/>
        <v>96.475990780422492</v>
      </c>
      <c r="P130" s="191">
        <f t="shared" si="9"/>
        <v>90.46050597999573</v>
      </c>
      <c r="Q130" s="153">
        <f t="shared" si="10"/>
        <v>12.238663295611413</v>
      </c>
      <c r="R130" s="72">
        <f t="shared" si="11"/>
        <v>97.938916874308987</v>
      </c>
      <c r="S130" s="154">
        <f t="shared" si="14"/>
        <v>2.8621706525504553E-2</v>
      </c>
      <c r="T130" s="72">
        <v>0</v>
      </c>
      <c r="U130" s="72">
        <f t="shared" si="12"/>
        <v>97.449881121897761</v>
      </c>
    </row>
    <row r="131" spans="1:21" x14ac:dyDescent="0.25">
      <c r="A131" s="47">
        <v>1990</v>
      </c>
      <c r="B131" s="134">
        <v>7</v>
      </c>
      <c r="C131" s="94">
        <f>+GI_Data_Monthly!J131</f>
        <v>347081.14507148101</v>
      </c>
      <c r="D131" s="135">
        <f t="shared" si="8"/>
        <v>67.317720257175225</v>
      </c>
      <c r="E131" s="135">
        <f>GI_Data_Monthly!C131</f>
        <v>1.315333333333</v>
      </c>
      <c r="F131" s="151">
        <f>GI_Data_Monthly!L131</f>
        <v>8974.2999999999993</v>
      </c>
      <c r="G131" s="135">
        <f>+GI_Data_Monthly!E131</f>
        <v>133.25308180214401</v>
      </c>
      <c r="H131" s="94">
        <f>+GI_Data_Monthly!H131</f>
        <v>5368.4666666666699</v>
      </c>
      <c r="I131" s="152">
        <f>+GI_Data_Monthly!G131</f>
        <v>5155.866</v>
      </c>
      <c r="J131" s="94">
        <f>GI_Data_Monthly!I131</f>
        <v>0</v>
      </c>
      <c r="K131" s="39">
        <f>+GI_Data_Monthly!K131</f>
        <v>29.4758679208784</v>
      </c>
      <c r="L131" s="72">
        <f>+H131*1000/Population_Monthly!C251</f>
        <v>0.41238049176336539</v>
      </c>
      <c r="M131" s="72">
        <f>GI_Data_Monthly!N131</f>
        <v>124.4</v>
      </c>
      <c r="N131" s="72">
        <f>GI_Data_Monthly!O131*100</f>
        <v>101.7333333333</v>
      </c>
      <c r="O131" s="72">
        <f t="shared" si="13"/>
        <v>97.025990780422489</v>
      </c>
      <c r="P131" s="191">
        <f t="shared" si="9"/>
        <v>94.576786619385359</v>
      </c>
      <c r="Q131" s="153">
        <f t="shared" si="10"/>
        <v>12.155272908363841</v>
      </c>
      <c r="R131" s="72">
        <f t="shared" si="11"/>
        <v>99.461139096508987</v>
      </c>
      <c r="S131" s="154">
        <f t="shared" si="14"/>
        <v>6.9376313945364032E-2</v>
      </c>
      <c r="T131" s="72">
        <v>0</v>
      </c>
      <c r="U131" s="72">
        <f t="shared" si="12"/>
        <v>97.938916874308987</v>
      </c>
    </row>
    <row r="132" spans="1:21" x14ac:dyDescent="0.25">
      <c r="A132" s="47">
        <v>1990</v>
      </c>
      <c r="B132" s="134">
        <v>8</v>
      </c>
      <c r="C132" s="94">
        <f>+GI_Data_Monthly!J132</f>
        <v>345689.82399471902</v>
      </c>
      <c r="D132" s="135">
        <f t="shared" si="8"/>
        <v>66.881170327521559</v>
      </c>
      <c r="E132" s="135">
        <f>GI_Data_Monthly!C132</f>
        <v>1.32383532505853</v>
      </c>
      <c r="F132" s="151">
        <f>GI_Data_Monthly!L132</f>
        <v>8954.7783644364099</v>
      </c>
      <c r="G132" s="135">
        <f>+GI_Data_Monthly!E132</f>
        <v>130.637756269444</v>
      </c>
      <c r="H132" s="94">
        <f>+GI_Data_Monthly!H132</f>
        <v>5362.9569079364201</v>
      </c>
      <c r="I132" s="152">
        <f>+GI_Data_Monthly!G132</f>
        <v>5168.7167300131396</v>
      </c>
      <c r="J132" s="94">
        <f>GI_Data_Monthly!I132</f>
        <v>0</v>
      </c>
      <c r="K132" s="39">
        <f>+GI_Data_Monthly!K132</f>
        <v>29.305123496356899</v>
      </c>
      <c r="L132" s="72">
        <f>+H132*1000/Population_Monthly!C252</f>
        <v>0.41111339016472265</v>
      </c>
      <c r="M132" s="72">
        <f>GI_Data_Monthly!N132</f>
        <v>132.806708510405</v>
      </c>
      <c r="N132" s="72">
        <f>GI_Data_Monthly!O132*100</f>
        <v>105.53584167655099</v>
      </c>
      <c r="O132" s="72">
        <f t="shared" si="13"/>
        <v>97.975576203222303</v>
      </c>
      <c r="P132" s="191">
        <f t="shared" si="9"/>
        <v>100.31965909697514</v>
      </c>
      <c r="Q132" s="153">
        <f t="shared" si="10"/>
        <v>12.047728669783154</v>
      </c>
      <c r="R132" s="72">
        <f t="shared" si="11"/>
        <v>102.11742603209109</v>
      </c>
      <c r="S132" s="154">
        <f t="shared" si="14"/>
        <v>0.12104234363780009</v>
      </c>
      <c r="T132" s="72">
        <v>0</v>
      </c>
      <c r="U132" s="72">
        <f t="shared" si="12"/>
        <v>99.461139096508987</v>
      </c>
    </row>
    <row r="133" spans="1:21" x14ac:dyDescent="0.25">
      <c r="A133" s="47">
        <v>1990</v>
      </c>
      <c r="B133" s="134">
        <v>9</v>
      </c>
      <c r="C133" s="94">
        <f>+GI_Data_Monthly!J133</f>
        <v>344288.76299888699</v>
      </c>
      <c r="D133" s="135">
        <f t="shared" ref="D133:D196" si="15">C133/I133</f>
        <v>66.452268675383351</v>
      </c>
      <c r="E133" s="135">
        <f>GI_Data_Monthly!C133</f>
        <v>1.33156452404806</v>
      </c>
      <c r="F133" s="151">
        <f>GI_Data_Monthly!L133</f>
        <v>8926.7479075418705</v>
      </c>
      <c r="G133" s="135">
        <f>+GI_Data_Monthly!E133</f>
        <v>128.60019943573701</v>
      </c>
      <c r="H133" s="94">
        <f>+GI_Data_Monthly!H133</f>
        <v>5355.9254742460798</v>
      </c>
      <c r="I133" s="152">
        <f>+GI_Data_Monthly!G133</f>
        <v>5180.99336353321</v>
      </c>
      <c r="J133" s="94">
        <f>GI_Data_Monthly!I133</f>
        <v>0</v>
      </c>
      <c r="K133" s="39">
        <f>+GI_Data_Monthly!K133</f>
        <v>29.125916600926399</v>
      </c>
      <c r="L133" s="72">
        <f>+H133*1000/Population_Monthly!C253</f>
        <v>0.40973505904978125</v>
      </c>
      <c r="M133" s="72">
        <f>GI_Data_Monthly!N133</f>
        <v>140.11237813882801</v>
      </c>
      <c r="N133" s="72">
        <f>GI_Data_Monthly!O133*100</f>
        <v>109.148531277762</v>
      </c>
      <c r="O133" s="72">
        <f t="shared" si="13"/>
        <v>99.259926547410558</v>
      </c>
      <c r="P133" s="191">
        <f t="shared" ref="P133:P196" si="16">M133/E133</f>
        <v>105.22387432857963</v>
      </c>
      <c r="Q133" s="153">
        <f t="shared" ref="Q133:Q196" si="17">K133*L133</f>
        <v>11.933909158359581</v>
      </c>
      <c r="R133" s="72">
        <f t="shared" si="11"/>
        <v>105.47256876253766</v>
      </c>
      <c r="S133" s="154">
        <f t="shared" si="14"/>
        <v>0.16442082380725975</v>
      </c>
      <c r="T133" s="72">
        <v>0</v>
      </c>
      <c r="U133" s="72">
        <f t="shared" si="12"/>
        <v>102.11742603209109</v>
      </c>
    </row>
    <row r="134" spans="1:21" x14ac:dyDescent="0.25">
      <c r="A134" s="47">
        <v>1990</v>
      </c>
      <c r="B134" s="134">
        <v>10</v>
      </c>
      <c r="C134" s="94">
        <f>+GI_Data_Monthly!J134</f>
        <v>343802.678402099</v>
      </c>
      <c r="D134" s="135">
        <f t="shared" si="15"/>
        <v>66.203084061875913</v>
      </c>
      <c r="E134" s="135">
        <f>GI_Data_Monthly!C134</f>
        <v>1.3376666666670001</v>
      </c>
      <c r="F134" s="151">
        <f>GI_Data_Monthly!L134</f>
        <v>8897.7999999999993</v>
      </c>
      <c r="G134" s="135">
        <f>+GI_Data_Monthly!E134</f>
        <v>125.261843702595</v>
      </c>
      <c r="H134" s="94">
        <f>+GI_Data_Monthly!H134</f>
        <v>5345.6333333333296</v>
      </c>
      <c r="I134" s="152">
        <f>+GI_Data_Monthly!G134</f>
        <v>5193.152</v>
      </c>
      <c r="J134" s="94">
        <f>GI_Data_Monthly!I134</f>
        <v>0</v>
      </c>
      <c r="K134" s="39">
        <f>+GI_Data_Monthly!K134</f>
        <v>29.002156894331701</v>
      </c>
      <c r="L134" s="72">
        <f>+H134*1000/Population_Monthly!C254</f>
        <v>0.40811341241397503</v>
      </c>
      <c r="M134" s="72">
        <f>GI_Data_Monthly!N134</f>
        <v>142.433333333333</v>
      </c>
      <c r="N134" s="72">
        <f>GI_Data_Monthly!O134*100</f>
        <v>111.00000000000001</v>
      </c>
      <c r="O134" s="72">
        <f t="shared" si="13"/>
        <v>100.66270432518557</v>
      </c>
      <c r="P134" s="191">
        <f t="shared" si="16"/>
        <v>106.47894343381323</v>
      </c>
      <c r="Q134" s="153">
        <f t="shared" si="17"/>
        <v>11.836169217511204</v>
      </c>
      <c r="R134" s="72">
        <f t="shared" si="11"/>
        <v>108.56145765143766</v>
      </c>
      <c r="S134" s="154">
        <f t="shared" si="14"/>
        <v>0.17876106194648544</v>
      </c>
      <c r="T134" s="72">
        <v>0</v>
      </c>
      <c r="U134" s="72">
        <f t="shared" si="12"/>
        <v>105.47256876253766</v>
      </c>
    </row>
    <row r="135" spans="1:21" x14ac:dyDescent="0.25">
      <c r="A135" s="47">
        <v>1990</v>
      </c>
      <c r="B135" s="134">
        <v>11</v>
      </c>
      <c r="C135" s="94">
        <f>+GI_Data_Monthly!J135</f>
        <v>344799.53057111101</v>
      </c>
      <c r="D135" s="135">
        <f t="shared" si="15"/>
        <v>66.223295921852397</v>
      </c>
      <c r="E135" s="135">
        <f>GI_Data_Monthly!C135</f>
        <v>1.3421256698972801</v>
      </c>
      <c r="F135" s="151">
        <f>GI_Data_Monthly!L135</f>
        <v>8872.2717701218407</v>
      </c>
      <c r="G135" s="135">
        <f>+GI_Data_Monthly!E135</f>
        <v>119.12529464293701</v>
      </c>
      <c r="H135" s="94">
        <f>+GI_Data_Monthly!H135</f>
        <v>5330.2230020381003</v>
      </c>
      <c r="I135" s="152">
        <f>+GI_Data_Monthly!G135</f>
        <v>5206.61990273024</v>
      </c>
      <c r="J135" s="94">
        <f>GI_Data_Monthly!I135</f>
        <v>0</v>
      </c>
      <c r="K135" s="39">
        <f>+GI_Data_Monthly!K135</f>
        <v>28.966776418465699</v>
      </c>
      <c r="L135" s="72">
        <f>+H135*1000/Population_Monthly!C255</f>
        <v>0.40610841517530899</v>
      </c>
      <c r="M135" s="72">
        <f>GI_Data_Monthly!N135</f>
        <v>137.57917869575101</v>
      </c>
      <c r="N135" s="72">
        <f>GI_Data_Monthly!O135*100</f>
        <v>110.21008691722301</v>
      </c>
      <c r="O135" s="72">
        <f t="shared" si="13"/>
        <v>101.88511019080151</v>
      </c>
      <c r="P135" s="191">
        <f t="shared" si="16"/>
        <v>102.50841764041415</v>
      </c>
      <c r="Q135" s="153">
        <f t="shared" si="17"/>
        <v>11.763651664040617</v>
      </c>
      <c r="R135" s="72">
        <f t="shared" ref="R135:R198" si="18">AVERAGE(N133:N135)</f>
        <v>110.11953939832834</v>
      </c>
      <c r="S135" s="154">
        <f t="shared" si="14"/>
        <v>0.15353447360397721</v>
      </c>
      <c r="T135" s="72">
        <v>0</v>
      </c>
      <c r="U135" s="72">
        <f t="shared" si="12"/>
        <v>108.56145765143766</v>
      </c>
    </row>
    <row r="136" spans="1:21" x14ac:dyDescent="0.25">
      <c r="A136" s="47">
        <v>1990</v>
      </c>
      <c r="B136" s="134">
        <v>12</v>
      </c>
      <c r="C136" s="94">
        <f>+GI_Data_Monthly!J136</f>
        <v>346641.993266056</v>
      </c>
      <c r="D136" s="135">
        <f t="shared" si="15"/>
        <v>66.403444628922614</v>
      </c>
      <c r="E136" s="135">
        <f>GI_Data_Monthly!C136</f>
        <v>1.3451449963289099</v>
      </c>
      <c r="F136" s="151">
        <f>GI_Data_Monthly!L136</f>
        <v>8856.9810520252504</v>
      </c>
      <c r="G136" s="135">
        <f>+GI_Data_Monthly!E136</f>
        <v>111.995842243347</v>
      </c>
      <c r="H136" s="94">
        <f>+GI_Data_Monthly!H136</f>
        <v>5313.0527926923596</v>
      </c>
      <c r="I136" s="152">
        <f>+GI_Data_Monthly!G136</f>
        <v>5220.2411366333399</v>
      </c>
      <c r="J136" s="94">
        <f>GI_Data_Monthly!I136</f>
        <v>5359.6478701832566</v>
      </c>
      <c r="K136" s="39">
        <f>+GI_Data_Monthly!K136</f>
        <v>28.992670129535401</v>
      </c>
      <c r="L136" s="72">
        <f>+H136*1000/Population_Monthly!C256</f>
        <v>0.40397775313595619</v>
      </c>
      <c r="M136" s="72">
        <f>GI_Data_Monthly!N136</f>
        <v>129.12942089072101</v>
      </c>
      <c r="N136" s="72">
        <f>GI_Data_Monthly!O136*100</f>
        <v>107.76641451179501</v>
      </c>
      <c r="O136" s="72">
        <f t="shared" si="13"/>
        <v>102.770582397049</v>
      </c>
      <c r="P136" s="191">
        <f t="shared" si="16"/>
        <v>95.996655559908689</v>
      </c>
      <c r="Q136" s="153">
        <f t="shared" si="17"/>
        <v>11.712393736341664</v>
      </c>
      <c r="R136" s="72">
        <f t="shared" si="18"/>
        <v>109.65883380967267</v>
      </c>
      <c r="S136" s="154">
        <f t="shared" si="14"/>
        <v>0.10938423565506938</v>
      </c>
      <c r="T136" s="72">
        <v>0</v>
      </c>
      <c r="U136" s="72">
        <f t="shared" si="12"/>
        <v>110.11953939832834</v>
      </c>
    </row>
    <row r="137" spans="1:21" x14ac:dyDescent="0.25">
      <c r="A137" s="47">
        <v>1991</v>
      </c>
      <c r="B137" s="134">
        <v>1</v>
      </c>
      <c r="C137" s="94">
        <f>+GI_Data_Monthly!J137</f>
        <v>348562.66673962201</v>
      </c>
      <c r="D137" s="135">
        <f t="shared" si="15"/>
        <v>66.590745863685655</v>
      </c>
      <c r="E137" s="135">
        <f>GI_Data_Monthly!C137</f>
        <v>1.3476666666670001</v>
      </c>
      <c r="F137" s="151">
        <f>GI_Data_Monthly!L137</f>
        <v>8856.1</v>
      </c>
      <c r="G137" s="135">
        <f>+GI_Data_Monthly!E137</f>
        <v>105.538715150333</v>
      </c>
      <c r="H137" s="94">
        <f>+GI_Data_Monthly!H137</f>
        <v>5296.3333333333303</v>
      </c>
      <c r="I137" s="152">
        <f>+GI_Data_Monthly!G137</f>
        <v>5234.4009999999998</v>
      </c>
      <c r="J137" s="94">
        <f>GI_Data_Monthly!I137</f>
        <v>0</v>
      </c>
      <c r="K137" s="39">
        <f>+GI_Data_Monthly!K137</f>
        <v>29.0333802217135</v>
      </c>
      <c r="L137" s="72">
        <f>+H137*1000/Population_Monthly!C257</f>
        <v>0.40188993490762798</v>
      </c>
      <c r="M137" s="72">
        <f>GI_Data_Monthly!N137</f>
        <v>121.333333333333</v>
      </c>
      <c r="N137" s="72">
        <f>GI_Data_Monthly!O137*100</f>
        <v>104.96666666670001</v>
      </c>
      <c r="O137" s="72">
        <f t="shared" si="13"/>
        <v>103.33169350816566</v>
      </c>
      <c r="P137" s="191">
        <f t="shared" si="16"/>
        <v>90.032154340813491</v>
      </c>
      <c r="Q137" s="153">
        <f t="shared" si="17"/>
        <v>11.668223287452852</v>
      </c>
      <c r="R137" s="72">
        <f t="shared" si="18"/>
        <v>107.64772269857268</v>
      </c>
      <c r="S137" s="154">
        <f t="shared" si="14"/>
        <v>6.8544282321706396E-2</v>
      </c>
      <c r="T137" s="72">
        <v>0</v>
      </c>
      <c r="U137" s="72">
        <f t="shared" ref="U137:U200" si="19">AVERAGE(N134:N136)</f>
        <v>109.65883380967267</v>
      </c>
    </row>
    <row r="138" spans="1:21" x14ac:dyDescent="0.25">
      <c r="A138" s="47">
        <v>1991</v>
      </c>
      <c r="B138" s="134">
        <v>2</v>
      </c>
      <c r="C138" s="94">
        <f>+GI_Data_Monthly!J138</f>
        <v>349783.08346784703</v>
      </c>
      <c r="D138" s="135">
        <f t="shared" si="15"/>
        <v>66.648966653084514</v>
      </c>
      <c r="E138" s="135">
        <f>GI_Data_Monthly!C138</f>
        <v>1.3502155385091399</v>
      </c>
      <c r="F138" s="151">
        <f>GI_Data_Monthly!L138</f>
        <v>8873.0592036554608</v>
      </c>
      <c r="G138" s="135">
        <f>+GI_Data_Monthly!E138</f>
        <v>101.72532994873799</v>
      </c>
      <c r="H138" s="94">
        <f>+GI_Data_Monthly!H138</f>
        <v>5283.4524570224303</v>
      </c>
      <c r="I138" s="152">
        <f>+GI_Data_Monthly!G138</f>
        <v>5248.1396341597901</v>
      </c>
      <c r="J138" s="94">
        <f>GI_Data_Monthly!I138</f>
        <v>0</v>
      </c>
      <c r="K138" s="39">
        <f>+GI_Data_Monthly!K138</f>
        <v>29.048123547268201</v>
      </c>
      <c r="L138" s="72">
        <f>+H138*1000/Population_Monthly!C258</f>
        <v>0.4001012516328159</v>
      </c>
      <c r="M138" s="72">
        <f>GI_Data_Monthly!N138</f>
        <v>118.146285193506</v>
      </c>
      <c r="N138" s="72">
        <f>GI_Data_Monthly!O138*100</f>
        <v>103.061929734654</v>
      </c>
      <c r="O138" s="72">
        <f t="shared" si="13"/>
        <v>103.73796254750836</v>
      </c>
      <c r="P138" s="191">
        <f t="shared" si="16"/>
        <v>87.501796434633647</v>
      </c>
      <c r="Q138" s="153">
        <f t="shared" si="17"/>
        <v>11.62219058884668</v>
      </c>
      <c r="R138" s="72">
        <f t="shared" si="18"/>
        <v>105.26500363771633</v>
      </c>
      <c r="S138" s="154">
        <f t="shared" si="14"/>
        <v>4.9652635330692307E-2</v>
      </c>
      <c r="T138" s="72">
        <v>0</v>
      </c>
      <c r="U138" s="72">
        <f t="shared" si="19"/>
        <v>107.64772269857268</v>
      </c>
    </row>
    <row r="139" spans="1:21" x14ac:dyDescent="0.25">
      <c r="A139" s="47">
        <v>1991</v>
      </c>
      <c r="B139" s="134">
        <v>3</v>
      </c>
      <c r="C139" s="94">
        <f>+GI_Data_Monthly!J139</f>
        <v>350297.29759378399</v>
      </c>
      <c r="D139" s="135">
        <f t="shared" si="15"/>
        <v>66.5984745830701</v>
      </c>
      <c r="E139" s="135">
        <f>GI_Data_Monthly!C139</f>
        <v>1.35268847858748</v>
      </c>
      <c r="F139" s="151">
        <f>GI_Data_Monthly!L139</f>
        <v>8897.4054865046091</v>
      </c>
      <c r="G139" s="135">
        <f>+GI_Data_Monthly!E139</f>
        <v>100.495659707437</v>
      </c>
      <c r="H139" s="94">
        <f>+GI_Data_Monthly!H139</f>
        <v>5275.4583340499903</v>
      </c>
      <c r="I139" s="152">
        <f>+GI_Data_Monthly!G139</f>
        <v>5259.8396552889299</v>
      </c>
      <c r="J139" s="94">
        <f>GI_Data_Monthly!I139</f>
        <v>0</v>
      </c>
      <c r="K139" s="39">
        <f>+GI_Data_Monthly!K139</f>
        <v>29.034401085257301</v>
      </c>
      <c r="L139" s="72">
        <f>+H139*1000/Population_Monthly!C259</f>
        <v>0.39868910576531563</v>
      </c>
      <c r="M139" s="72">
        <f>GI_Data_Monthly!N139</f>
        <v>118.24789085182699</v>
      </c>
      <c r="N139" s="72">
        <f>GI_Data_Monthly!O139*100</f>
        <v>102.07668940811401</v>
      </c>
      <c r="O139" s="72">
        <f t="shared" si="13"/>
        <v>104.10968701241883</v>
      </c>
      <c r="P139" s="191">
        <f t="shared" si="16"/>
        <v>87.416942425136327</v>
      </c>
      <c r="Q139" s="153">
        <f t="shared" si="17"/>
        <v>11.575699405112744</v>
      </c>
      <c r="R139" s="72">
        <f t="shared" si="18"/>
        <v>103.368428603156</v>
      </c>
      <c r="S139" s="154">
        <f t="shared" si="14"/>
        <v>4.5696338402682279E-2</v>
      </c>
      <c r="T139" s="72">
        <v>0</v>
      </c>
      <c r="U139" s="72">
        <f t="shared" si="19"/>
        <v>105.26500363771633</v>
      </c>
    </row>
    <row r="140" spans="1:21" x14ac:dyDescent="0.25">
      <c r="A140" s="47">
        <v>1991</v>
      </c>
      <c r="B140" s="134">
        <v>4</v>
      </c>
      <c r="C140" s="94">
        <f>+GI_Data_Monthly!J140</f>
        <v>350409.18764431903</v>
      </c>
      <c r="D140" s="135">
        <f t="shared" si="15"/>
        <v>66.470533335088447</v>
      </c>
      <c r="E140" s="135">
        <f>GI_Data_Monthly!C140</f>
        <v>1.3556666666670001</v>
      </c>
      <c r="F140" s="151">
        <f>GI_Data_Monthly!L140</f>
        <v>8924.9</v>
      </c>
      <c r="G140" s="135">
        <f>+GI_Data_Monthly!E140</f>
        <v>101.087685411677</v>
      </c>
      <c r="H140" s="94">
        <f>+GI_Data_Monthly!H140</f>
        <v>5270.4333333333298</v>
      </c>
      <c r="I140" s="152">
        <f>+GI_Data_Monthly!G140</f>
        <v>5271.6469999999999</v>
      </c>
      <c r="J140" s="94">
        <f>GI_Data_Monthly!I140</f>
        <v>0</v>
      </c>
      <c r="K140" s="39">
        <f>+GI_Data_Monthly!K140</f>
        <v>28.992444731405602</v>
      </c>
      <c r="L140" s="72">
        <f>+H140*1000/Population_Monthly!C260</f>
        <v>0.3975065891167669</v>
      </c>
      <c r="M140" s="72">
        <f>GI_Data_Monthly!N140</f>
        <v>119.4</v>
      </c>
      <c r="N140" s="72">
        <f>GI_Data_Monthly!O140*100</f>
        <v>101.46666666669999</v>
      </c>
      <c r="O140" s="72">
        <f t="shared" si="13"/>
        <v>104.46802034575215</v>
      </c>
      <c r="P140" s="191">
        <f t="shared" si="16"/>
        <v>88.074747971456091</v>
      </c>
      <c r="Q140" s="153">
        <f t="shared" si="17"/>
        <v>11.524687815337419</v>
      </c>
      <c r="R140" s="72">
        <f t="shared" si="18"/>
        <v>102.20176193648933</v>
      </c>
      <c r="S140" s="154">
        <f t="shared" si="14"/>
        <v>4.4253859348183822E-2</v>
      </c>
      <c r="T140" s="72">
        <v>0</v>
      </c>
      <c r="U140" s="72">
        <f t="shared" si="19"/>
        <v>103.368428603156</v>
      </c>
    </row>
    <row r="141" spans="1:21" x14ac:dyDescent="0.25">
      <c r="A141" s="47">
        <v>1991</v>
      </c>
      <c r="B141" s="134">
        <v>5</v>
      </c>
      <c r="C141" s="94">
        <f>+GI_Data_Monthly!J141</f>
        <v>350266.94277745701</v>
      </c>
      <c r="D141" s="135">
        <f t="shared" si="15"/>
        <v>66.316855565710654</v>
      </c>
      <c r="E141" s="135">
        <f>GI_Data_Monthly!C141</f>
        <v>1.3588260881229901</v>
      </c>
      <c r="F141" s="151">
        <f>GI_Data_Monthly!L141</f>
        <v>8944.6434882246594</v>
      </c>
      <c r="G141" s="135">
        <f>+GI_Data_Monthly!E141</f>
        <v>103.02099364017501</v>
      </c>
      <c r="H141" s="94">
        <f>+GI_Data_Monthly!H141</f>
        <v>5268.8768033268398</v>
      </c>
      <c r="I141" s="152">
        <f>+GI_Data_Monthly!G141</f>
        <v>5281.7181965208201</v>
      </c>
      <c r="J141" s="94">
        <f>GI_Data_Monthly!I141</f>
        <v>0</v>
      </c>
      <c r="K141" s="39">
        <f>+GI_Data_Monthly!K141</f>
        <v>28.9315618534804</v>
      </c>
      <c r="L141" s="72">
        <f>+H141*1000/Population_Monthly!C261</f>
        <v>0.39679362344943531</v>
      </c>
      <c r="M141" s="72">
        <f>GI_Data_Monthly!N141</f>
        <v>119.78859316935301</v>
      </c>
      <c r="N141" s="72">
        <f>GI_Data_Monthly!O141*100</f>
        <v>101.094950638622</v>
      </c>
      <c r="O141" s="72">
        <f t="shared" si="13"/>
        <v>104.76201782648694</v>
      </c>
      <c r="P141" s="191">
        <f t="shared" si="16"/>
        <v>88.155941526573557</v>
      </c>
      <c r="Q141" s="153">
        <f t="shared" si="17"/>
        <v>11.479859259893948</v>
      </c>
      <c r="R141" s="72">
        <f t="shared" si="18"/>
        <v>101.54610223781201</v>
      </c>
      <c r="S141" s="154">
        <f t="shared" si="14"/>
        <v>3.6159464373762829E-2</v>
      </c>
      <c r="T141" s="72">
        <v>0</v>
      </c>
      <c r="U141" s="72">
        <f t="shared" si="19"/>
        <v>102.20176193648933</v>
      </c>
    </row>
    <row r="142" spans="1:21" x14ac:dyDescent="0.25">
      <c r="A142" s="47">
        <v>1991</v>
      </c>
      <c r="B142" s="134">
        <v>6</v>
      </c>
      <c r="C142" s="94">
        <f>+GI_Data_Monthly!J142</f>
        <v>350148.55932528299</v>
      </c>
      <c r="D142" s="135">
        <f t="shared" si="15"/>
        <v>66.176410533255947</v>
      </c>
      <c r="E142" s="135">
        <f>GI_Data_Monthly!C142</f>
        <v>1.36235764613384</v>
      </c>
      <c r="F142" s="151">
        <f>GI_Data_Monthly!L142</f>
        <v>8958.3814596251104</v>
      </c>
      <c r="G142" s="135">
        <f>+GI_Data_Monthly!E142</f>
        <v>105.358868149174</v>
      </c>
      <c r="H142" s="94">
        <f>+GI_Data_Monthly!H142</f>
        <v>5268.7657363425296</v>
      </c>
      <c r="I142" s="152">
        <f>+GI_Data_Monthly!G142</f>
        <v>5291.1385870546901</v>
      </c>
      <c r="J142" s="94">
        <f>GI_Data_Monthly!I142</f>
        <v>0</v>
      </c>
      <c r="K142" s="39">
        <f>+GI_Data_Monthly!K142</f>
        <v>28.868985853957302</v>
      </c>
      <c r="L142" s="72">
        <f>+H142*1000/Population_Monthly!C262</f>
        <v>0.39619148504927476</v>
      </c>
      <c r="M142" s="72">
        <f>GI_Data_Monthly!N142</f>
        <v>119.55825894830301</v>
      </c>
      <c r="N142" s="72">
        <f>GI_Data_Monthly!O142*100</f>
        <v>100.943619648241</v>
      </c>
      <c r="O142" s="72">
        <f t="shared" si="13"/>
        <v>104.91706087330518</v>
      </c>
      <c r="P142" s="191">
        <f t="shared" si="16"/>
        <v>87.758349863261543</v>
      </c>
      <c r="Q142" s="153">
        <f t="shared" si="17"/>
        <v>11.43764637734585</v>
      </c>
      <c r="R142" s="72">
        <f t="shared" si="18"/>
        <v>101.16841231785433</v>
      </c>
      <c r="S142" s="154">
        <f t="shared" si="14"/>
        <v>1.8777334417916958E-2</v>
      </c>
      <c r="T142" s="72">
        <v>0</v>
      </c>
      <c r="U142" s="72">
        <f t="shared" si="19"/>
        <v>101.54610223781201</v>
      </c>
    </row>
    <row r="143" spans="1:21" x14ac:dyDescent="0.25">
      <c r="A143" s="47">
        <v>1991</v>
      </c>
      <c r="B143" s="134">
        <v>7</v>
      </c>
      <c r="C143" s="94">
        <f>+GI_Data_Monthly!J143</f>
        <v>350353.228018842</v>
      </c>
      <c r="D143" s="135">
        <f t="shared" si="15"/>
        <v>66.106203683882981</v>
      </c>
      <c r="E143" s="135">
        <f>GI_Data_Monthly!C143</f>
        <v>1.3660000000000001</v>
      </c>
      <c r="F143" s="151">
        <f>GI_Data_Monthly!L143</f>
        <v>8967.7000000000007</v>
      </c>
      <c r="G143" s="135">
        <f>+GI_Data_Monthly!E143</f>
        <v>106.82390574182</v>
      </c>
      <c r="H143" s="94">
        <f>+GI_Data_Monthly!H143</f>
        <v>5267.9333333333298</v>
      </c>
      <c r="I143" s="152">
        <f>+GI_Data_Monthly!G143</f>
        <v>5299.8540000000003</v>
      </c>
      <c r="J143" s="94">
        <f>GI_Data_Monthly!I143</f>
        <v>0</v>
      </c>
      <c r="K143" s="39">
        <f>+GI_Data_Monthly!K143</f>
        <v>28.832683456299701</v>
      </c>
      <c r="L143" s="72">
        <f>+H143*1000/Population_Monthly!C263</f>
        <v>0.39553698538800303</v>
      </c>
      <c r="M143" s="72">
        <f>GI_Data_Monthly!N143</f>
        <v>119.333333333333</v>
      </c>
      <c r="N143" s="72">
        <f>GI_Data_Monthly!O143*100</f>
        <v>101.1</v>
      </c>
      <c r="O143" s="72">
        <f t="shared" si="13"/>
        <v>104.86428309553018</v>
      </c>
      <c r="P143" s="191">
        <f t="shared" si="16"/>
        <v>87.359687652513173</v>
      </c>
      <c r="Q143" s="153">
        <f t="shared" si="17"/>
        <v>11.404392694951332</v>
      </c>
      <c r="R143" s="72">
        <f t="shared" si="18"/>
        <v>101.046190095621</v>
      </c>
      <c r="S143" s="154">
        <f t="shared" si="14"/>
        <v>-6.2254259498709663E-3</v>
      </c>
      <c r="T143" s="72">
        <v>0</v>
      </c>
      <c r="U143" s="72">
        <f t="shared" si="19"/>
        <v>101.16841231785433</v>
      </c>
    </row>
    <row r="144" spans="1:21" x14ac:dyDescent="0.25">
      <c r="A144" s="47">
        <v>1991</v>
      </c>
      <c r="B144" s="134">
        <v>8</v>
      </c>
      <c r="C144" s="94">
        <f>+GI_Data_Monthly!J144</f>
        <v>351099.78293783101</v>
      </c>
      <c r="D144" s="135">
        <f t="shared" si="15"/>
        <v>66.133257722045457</v>
      </c>
      <c r="E144" s="135">
        <f>GI_Data_Monthly!C144</f>
        <v>1.3699277173943001</v>
      </c>
      <c r="F144" s="151">
        <f>GI_Data_Monthly!L144</f>
        <v>8976.1634489751796</v>
      </c>
      <c r="G144" s="135">
        <f>+GI_Data_Monthly!E144</f>
        <v>106.794664183755</v>
      </c>
      <c r="H144" s="94">
        <f>+GI_Data_Monthly!H144</f>
        <v>5265.0368635224204</v>
      </c>
      <c r="I144" s="152">
        <f>+GI_Data_Monthly!G144</f>
        <v>5308.9745618382303</v>
      </c>
      <c r="J144" s="94">
        <f>GI_Data_Monthly!I144</f>
        <v>0</v>
      </c>
      <c r="K144" s="39">
        <f>+GI_Data_Monthly!K144</f>
        <v>28.837513962268002</v>
      </c>
      <c r="L144" s="72">
        <f>+H144*1000/Population_Monthly!C264</f>
        <v>0.39472969178854939</v>
      </c>
      <c r="M144" s="72">
        <f>GI_Data_Monthly!N144</f>
        <v>119.49006572594899</v>
      </c>
      <c r="N144" s="72">
        <f>GI_Data_Monthly!O144*100</f>
        <v>101.58400038676101</v>
      </c>
      <c r="O144" s="72">
        <f t="shared" si="13"/>
        <v>104.53496298804767</v>
      </c>
      <c r="P144" s="191">
        <f t="shared" si="16"/>
        <v>87.223628085449349</v>
      </c>
      <c r="Q144" s="153">
        <f t="shared" si="17"/>
        <v>11.383022998274038</v>
      </c>
      <c r="R144" s="72">
        <f t="shared" si="18"/>
        <v>101.209206678334</v>
      </c>
      <c r="S144" s="154">
        <f t="shared" si="14"/>
        <v>-3.7445489864018744E-2</v>
      </c>
      <c r="T144" s="72">
        <v>0</v>
      </c>
      <c r="U144" s="72">
        <f t="shared" si="19"/>
        <v>101.046190095621</v>
      </c>
    </row>
    <row r="145" spans="1:21" x14ac:dyDescent="0.25">
      <c r="A145" s="47">
        <v>1991</v>
      </c>
      <c r="B145" s="134">
        <v>9</v>
      </c>
      <c r="C145" s="94">
        <f>+GI_Data_Monthly!J145</f>
        <v>352204.41456693999</v>
      </c>
      <c r="D145" s="135">
        <f t="shared" si="15"/>
        <v>66.221835709759446</v>
      </c>
      <c r="E145" s="135">
        <f>GI_Data_Monthly!C145</f>
        <v>1.3738207471817601</v>
      </c>
      <c r="F145" s="151">
        <f>GI_Data_Monthly!L145</f>
        <v>8987.8624539097691</v>
      </c>
      <c r="G145" s="135">
        <f>+GI_Data_Monthly!E145</f>
        <v>106.282326496891</v>
      </c>
      <c r="H145" s="94">
        <f>+GI_Data_Monthly!H145</f>
        <v>5262.6656093634101</v>
      </c>
      <c r="I145" s="152">
        <f>+GI_Data_Monthly!G145</f>
        <v>5318.5540810224602</v>
      </c>
      <c r="J145" s="94">
        <f>GI_Data_Monthly!I145</f>
        <v>0</v>
      </c>
      <c r="K145" s="39">
        <f>+GI_Data_Monthly!K145</f>
        <v>28.872319507026798</v>
      </c>
      <c r="L145" s="72">
        <f>+H145*1000/Population_Monthly!C265</f>
        <v>0.39396412129973152</v>
      </c>
      <c r="M145" s="72">
        <f>GI_Data_Monthly!N145</f>
        <v>119.466167957061</v>
      </c>
      <c r="N145" s="72">
        <f>GI_Data_Monthly!O145*100</f>
        <v>102.12149460461499</v>
      </c>
      <c r="O145" s="72">
        <f t="shared" ref="O145:O208" si="20">AVERAGE(N134:N145)</f>
        <v>103.94937659861876</v>
      </c>
      <c r="P145" s="191">
        <f t="shared" si="16"/>
        <v>86.959065221669206</v>
      </c>
      <c r="Q145" s="153">
        <f t="shared" si="17"/>
        <v>11.374657984470909</v>
      </c>
      <c r="R145" s="72">
        <f t="shared" si="18"/>
        <v>101.601831663792</v>
      </c>
      <c r="S145" s="154">
        <f t="shared" si="14"/>
        <v>-6.4380496841176527E-2</v>
      </c>
      <c r="T145" s="72">
        <v>0</v>
      </c>
      <c r="U145" s="72">
        <f t="shared" si="19"/>
        <v>101.209206678334</v>
      </c>
    </row>
    <row r="146" spans="1:21" x14ac:dyDescent="0.25">
      <c r="A146" s="47">
        <v>1991</v>
      </c>
      <c r="B146" s="134">
        <v>10</v>
      </c>
      <c r="C146" s="94">
        <f>+GI_Data_Monthly!J146</f>
        <v>353347.40155744302</v>
      </c>
      <c r="D146" s="135">
        <f t="shared" si="15"/>
        <v>66.312198579882534</v>
      </c>
      <c r="E146" s="135">
        <f>GI_Data_Monthly!C146</f>
        <v>1.377333333333</v>
      </c>
      <c r="F146" s="151">
        <f>GI_Data_Monthly!L146</f>
        <v>9006.7999999999993</v>
      </c>
      <c r="G146" s="135">
        <f>+GI_Data_Monthly!E146</f>
        <v>106.774824128731</v>
      </c>
      <c r="H146" s="94">
        <f>+GI_Data_Monthly!H146</f>
        <v>5264.2333333333299</v>
      </c>
      <c r="I146" s="152">
        <f>+GI_Data_Monthly!G146</f>
        <v>5328.5429999999997</v>
      </c>
      <c r="J146" s="94">
        <f>GI_Data_Monthly!I146</f>
        <v>0</v>
      </c>
      <c r="K146" s="39">
        <f>+GI_Data_Monthly!K146</f>
        <v>28.915109397333499</v>
      </c>
      <c r="L146" s="72">
        <f>+H146*1000/Population_Monthly!C266</f>
        <v>0.39349526246299926</v>
      </c>
      <c r="M146" s="72">
        <f>GI_Data_Monthly!N146</f>
        <v>118.5</v>
      </c>
      <c r="N146" s="72">
        <f>GI_Data_Monthly!O146*100</f>
        <v>102.3666666667</v>
      </c>
      <c r="O146" s="72">
        <f t="shared" si="20"/>
        <v>103.22993215417709</v>
      </c>
      <c r="P146" s="191">
        <f t="shared" si="16"/>
        <v>86.035818005829142</v>
      </c>
      <c r="Q146" s="153">
        <f t="shared" si="17"/>
        <v>11.377958561450081</v>
      </c>
      <c r="R146" s="72">
        <f t="shared" si="18"/>
        <v>102.02405388602533</v>
      </c>
      <c r="S146" s="154">
        <f t="shared" si="14"/>
        <v>-7.777777777747763E-2</v>
      </c>
      <c r="T146" s="72">
        <v>0</v>
      </c>
      <c r="U146" s="72">
        <f t="shared" si="19"/>
        <v>101.601831663792</v>
      </c>
    </row>
    <row r="147" spans="1:21" x14ac:dyDescent="0.25">
      <c r="A147" s="47">
        <v>1991</v>
      </c>
      <c r="B147" s="134">
        <v>11</v>
      </c>
      <c r="C147" s="94">
        <f>+GI_Data_Monthly!J147</f>
        <v>354404.656681275</v>
      </c>
      <c r="D147" s="135">
        <f t="shared" si="15"/>
        <v>66.371178426570722</v>
      </c>
      <c r="E147" s="135">
        <f>GI_Data_Monthly!C147</f>
        <v>1.3805617510421</v>
      </c>
      <c r="F147" s="151">
        <f>GI_Data_Monthly!L147</f>
        <v>9037.2169608418408</v>
      </c>
      <c r="G147" s="135">
        <f>+GI_Data_Monthly!E147</f>
        <v>109.208009986189</v>
      </c>
      <c r="H147" s="94">
        <f>+GI_Data_Monthly!H147</f>
        <v>5272.0363474395499</v>
      </c>
      <c r="I147" s="152">
        <f>+GI_Data_Monthly!G147</f>
        <v>5339.7372938521503</v>
      </c>
      <c r="J147" s="94">
        <f>GI_Data_Monthly!I147</f>
        <v>0</v>
      </c>
      <c r="K147" s="39">
        <f>+GI_Data_Monthly!K147</f>
        <v>28.953760374538401</v>
      </c>
      <c r="L147" s="72">
        <f>+H147*1000/Population_Monthly!C267</f>
        <v>0.393493184790149</v>
      </c>
      <c r="M147" s="72">
        <f>GI_Data_Monthly!N147</f>
        <v>116.135097522927</v>
      </c>
      <c r="N147" s="72">
        <f>GI_Data_Monthly!O147*100</f>
        <v>102.121214898633</v>
      </c>
      <c r="O147" s="72">
        <f t="shared" si="20"/>
        <v>102.55585948596125</v>
      </c>
      <c r="P147" s="191">
        <f t="shared" si="16"/>
        <v>84.121624719259287</v>
      </c>
      <c r="Q147" s="153">
        <f t="shared" si="17"/>
        <v>11.393107381427933</v>
      </c>
      <c r="R147" s="72">
        <f t="shared" si="18"/>
        <v>102.20312538998267</v>
      </c>
      <c r="S147" s="154">
        <f t="shared" si="14"/>
        <v>-7.3395024401581632E-2</v>
      </c>
      <c r="T147" s="72">
        <v>0</v>
      </c>
      <c r="U147" s="72">
        <f t="shared" si="19"/>
        <v>102.02405388602533</v>
      </c>
    </row>
    <row r="148" spans="1:21" x14ac:dyDescent="0.25">
      <c r="A148" s="47">
        <v>1991</v>
      </c>
      <c r="B148" s="134">
        <v>12</v>
      </c>
      <c r="C148" s="94">
        <f>+GI_Data_Monthly!J148</f>
        <v>355397.81844348297</v>
      </c>
      <c r="D148" s="135">
        <f t="shared" si="15"/>
        <v>66.417826984677291</v>
      </c>
      <c r="E148" s="135">
        <f>GI_Data_Monthly!C148</f>
        <v>1.3835060573672</v>
      </c>
      <c r="F148" s="151">
        <f>GI_Data_Monthly!L148</f>
        <v>9073.6370187128396</v>
      </c>
      <c r="G148" s="135">
        <f>+GI_Data_Monthly!E148</f>
        <v>112.077537709765</v>
      </c>
      <c r="H148" s="94">
        <f>+GI_Data_Monthly!H148</f>
        <v>5282.8894306888296</v>
      </c>
      <c r="I148" s="152">
        <f>+GI_Data_Monthly!G148</f>
        <v>5350.9401704074699</v>
      </c>
      <c r="J148" s="94">
        <f>GI_Data_Monthly!I148</f>
        <v>5273.1762429241098</v>
      </c>
      <c r="K148" s="39">
        <f>+GI_Data_Monthly!K148</f>
        <v>28.99046675312</v>
      </c>
      <c r="L148" s="72">
        <f>+H148*1000/Population_Monthly!C268</f>
        <v>0.39371842608669305</v>
      </c>
      <c r="M148" s="72">
        <f>GI_Data_Monthly!N148</f>
        <v>113.656851135607</v>
      </c>
      <c r="N148" s="72">
        <f>GI_Data_Monthly!O148*100</f>
        <v>101.650632384274</v>
      </c>
      <c r="O148" s="72">
        <f t="shared" si="20"/>
        <v>102.04621097533452</v>
      </c>
      <c r="P148" s="191">
        <f t="shared" si="16"/>
        <v>82.151321658753702</v>
      </c>
      <c r="Q148" s="153">
        <f t="shared" si="17"/>
        <v>11.414080941557009</v>
      </c>
      <c r="R148" s="72">
        <f t="shared" si="18"/>
        <v>102.04617131653566</v>
      </c>
      <c r="S148" s="154">
        <f t="shared" si="14"/>
        <v>-5.6750353579330004E-2</v>
      </c>
      <c r="T148" s="72">
        <v>0</v>
      </c>
      <c r="U148" s="72">
        <f t="shared" si="19"/>
        <v>102.20312538998267</v>
      </c>
    </row>
    <row r="149" spans="1:21" x14ac:dyDescent="0.25">
      <c r="A149" s="47">
        <v>1992</v>
      </c>
      <c r="B149" s="134">
        <v>1</v>
      </c>
      <c r="C149" s="94">
        <f>+GI_Data_Monthly!J149</f>
        <v>356558.50275257399</v>
      </c>
      <c r="D149" s="135">
        <f t="shared" si="15"/>
        <v>66.494189992019727</v>
      </c>
      <c r="E149" s="135">
        <f>GI_Data_Monthly!C149</f>
        <v>1.386666666667</v>
      </c>
      <c r="F149" s="151">
        <f>GI_Data_Monthly!L149</f>
        <v>9113.2000000000007</v>
      </c>
      <c r="G149" s="135">
        <f>+GI_Data_Monthly!E149</f>
        <v>113.605160784118</v>
      </c>
      <c r="H149" s="94">
        <f>+GI_Data_Monthly!H149</f>
        <v>5293.5</v>
      </c>
      <c r="I149" s="152">
        <f>+GI_Data_Monthly!G149</f>
        <v>5362.25048828125</v>
      </c>
      <c r="J149" s="94">
        <f>GI_Data_Monthly!I149</f>
        <v>0</v>
      </c>
      <c r="K149" s="39">
        <f>+GI_Data_Monthly!K149</f>
        <v>29.037406521686702</v>
      </c>
      <c r="L149" s="72">
        <f>+H149*1000/Population_Monthly!C269</f>
        <v>0.39392495314769277</v>
      </c>
      <c r="M149" s="72">
        <f>GI_Data_Monthly!N149</f>
        <v>112.466666666667</v>
      </c>
      <c r="N149" s="72">
        <f>GI_Data_Monthly!O149*100</f>
        <v>101.29999999999998</v>
      </c>
      <c r="O149" s="72">
        <f t="shared" si="20"/>
        <v>101.74065541977616</v>
      </c>
      <c r="P149" s="191">
        <f t="shared" si="16"/>
        <v>81.105769230749971</v>
      </c>
      <c r="Q149" s="153">
        <f t="shared" si="17"/>
        <v>11.438559003585942</v>
      </c>
      <c r="R149" s="72">
        <f t="shared" si="18"/>
        <v>101.69061576096901</v>
      </c>
      <c r="S149" s="154">
        <f t="shared" si="14"/>
        <v>-3.4931724357245453E-2</v>
      </c>
      <c r="T149" s="72">
        <v>0</v>
      </c>
      <c r="U149" s="72">
        <f t="shared" si="19"/>
        <v>102.04617131653566</v>
      </c>
    </row>
    <row r="150" spans="1:21" x14ac:dyDescent="0.25">
      <c r="A150" s="47">
        <v>1992</v>
      </c>
      <c r="B150" s="134">
        <v>2</v>
      </c>
      <c r="C150" s="94">
        <f>+GI_Data_Monthly!J150</f>
        <v>357959.96459200198</v>
      </c>
      <c r="D150" s="135">
        <f t="shared" si="15"/>
        <v>66.624908276883218</v>
      </c>
      <c r="E150" s="135">
        <f>GI_Data_Monthly!C150</f>
        <v>1.3901673401103101</v>
      </c>
      <c r="F150" s="151">
        <f>GI_Data_Monthly!L150</f>
        <v>9150.3106323672891</v>
      </c>
      <c r="G150" s="135">
        <f>+GI_Data_Monthly!E150</f>
        <v>112.34606109781799</v>
      </c>
      <c r="H150" s="94">
        <f>+GI_Data_Monthly!H150</f>
        <v>5300.51039818959</v>
      </c>
      <c r="I150" s="152">
        <f>+GI_Data_Monthly!G150</f>
        <v>5372.7648390054601</v>
      </c>
      <c r="J150" s="94">
        <f>GI_Data_Monthly!I150</f>
        <v>0</v>
      </c>
      <c r="K150" s="39">
        <f>+GI_Data_Monthly!K150</f>
        <v>29.099327936394001</v>
      </c>
      <c r="L150" s="72">
        <f>+H150*1000/Population_Monthly!C270</f>
        <v>0.3938633526224512</v>
      </c>
      <c r="M150" s="72">
        <f>GI_Data_Monthly!N150</f>
        <v>113.75131437178</v>
      </c>
      <c r="N150" s="72">
        <f>GI_Data_Monthly!O150*100</f>
        <v>101.37160219369702</v>
      </c>
      <c r="O150" s="72">
        <f t="shared" si="20"/>
        <v>101.59979479136308</v>
      </c>
      <c r="P150" s="191">
        <f t="shared" si="16"/>
        <v>81.825627095191152</v>
      </c>
      <c r="Q150" s="153">
        <f t="shared" si="17"/>
        <v>11.461158860088295</v>
      </c>
      <c r="R150" s="72">
        <f t="shared" si="18"/>
        <v>101.44074485932367</v>
      </c>
      <c r="S150" s="154">
        <f t="shared" si="14"/>
        <v>-1.6401085690020967E-2</v>
      </c>
      <c r="T150" s="72">
        <v>1</v>
      </c>
      <c r="U150" s="72">
        <f t="shared" si="19"/>
        <v>101.69061576096901</v>
      </c>
    </row>
    <row r="151" spans="1:21" x14ac:dyDescent="0.25">
      <c r="A151" s="47">
        <v>1992</v>
      </c>
      <c r="B151" s="134">
        <v>3</v>
      </c>
      <c r="C151" s="94">
        <f>+GI_Data_Monthly!J151</f>
        <v>359357.48482391302</v>
      </c>
      <c r="D151" s="135">
        <f t="shared" si="15"/>
        <v>66.771776052260506</v>
      </c>
      <c r="E151" s="135">
        <f>GI_Data_Monthly!C151</f>
        <v>1.3936337205875899</v>
      </c>
      <c r="F151" s="151">
        <f>GI_Data_Monthly!L151</f>
        <v>9182.2359351422892</v>
      </c>
      <c r="G151" s="135">
        <f>+GI_Data_Monthly!E151</f>
        <v>109.83478583651799</v>
      </c>
      <c r="H151" s="94">
        <f>+GI_Data_Monthly!H151</f>
        <v>5304.9869532052098</v>
      </c>
      <c r="I151" s="152">
        <f>+GI_Data_Monthly!G151</f>
        <v>5381.8769856092104</v>
      </c>
      <c r="J151" s="94">
        <f>GI_Data_Monthly!I151</f>
        <v>0</v>
      </c>
      <c r="K151" s="39">
        <f>+GI_Data_Monthly!K151</f>
        <v>29.161742614854099</v>
      </c>
      <c r="L151" s="72">
        <f>+H151*1000/Population_Monthly!C271</f>
        <v>0.39361393053989624</v>
      </c>
      <c r="M151" s="72">
        <f>GI_Data_Monthly!N151</f>
        <v>116.367761188476</v>
      </c>
      <c r="N151" s="72">
        <f>GI_Data_Monthly!O151*100</f>
        <v>101.730210935432</v>
      </c>
      <c r="O151" s="72">
        <f t="shared" si="20"/>
        <v>101.57092158530624</v>
      </c>
      <c r="P151" s="191">
        <f t="shared" si="16"/>
        <v>83.499530378335351</v>
      </c>
      <c r="Q151" s="153">
        <f t="shared" si="17"/>
        <v>11.478468132025514</v>
      </c>
      <c r="R151" s="72">
        <f t="shared" si="18"/>
        <v>101.467271043043</v>
      </c>
      <c r="S151" s="154">
        <f t="shared" si="14"/>
        <v>-3.3942957465710188E-3</v>
      </c>
      <c r="T151" s="72">
        <v>0</v>
      </c>
      <c r="U151" s="72">
        <f t="shared" si="19"/>
        <v>101.44074485932367</v>
      </c>
    </row>
    <row r="152" spans="1:21" x14ac:dyDescent="0.25">
      <c r="A152" s="47">
        <v>1992</v>
      </c>
      <c r="B152" s="134">
        <v>4</v>
      </c>
      <c r="C152" s="94">
        <f>+GI_Data_Monthly!J152</f>
        <v>360741.35679661401</v>
      </c>
      <c r="D152" s="135">
        <f t="shared" si="15"/>
        <v>66.915865551557431</v>
      </c>
      <c r="E152" s="135">
        <f>GI_Data_Monthly!C152</f>
        <v>1.397333333333</v>
      </c>
      <c r="F152" s="151">
        <f>GI_Data_Monthly!L152</f>
        <v>9213.7000000000007</v>
      </c>
      <c r="G152" s="135">
        <f>+GI_Data_Monthly!E152</f>
        <v>107.65083501254</v>
      </c>
      <c r="H152" s="94">
        <f>+GI_Data_Monthly!H152</f>
        <v>5309.8666666666704</v>
      </c>
      <c r="I152" s="152">
        <f>+GI_Data_Monthly!G152</f>
        <v>5390.9690000000001</v>
      </c>
      <c r="J152" s="94">
        <f>GI_Data_Monthly!I152</f>
        <v>0</v>
      </c>
      <c r="K152" s="39">
        <f>+GI_Data_Monthly!K152</f>
        <v>29.219623687063599</v>
      </c>
      <c r="L152" s="72">
        <f>+H152*1000/Population_Monthly!C272</f>
        <v>0.39339511298144386</v>
      </c>
      <c r="M152" s="72">
        <f>GI_Data_Monthly!N152</f>
        <v>119.3</v>
      </c>
      <c r="N152" s="72">
        <f>GI_Data_Monthly!O152*100</f>
        <v>102.23333333330001</v>
      </c>
      <c r="O152" s="72">
        <f t="shared" si="20"/>
        <v>101.63481047418958</v>
      </c>
      <c r="P152" s="191">
        <f t="shared" si="16"/>
        <v>85.376908396966925</v>
      </c>
      <c r="Q152" s="153">
        <f t="shared" si="17"/>
        <v>11.494857161647658</v>
      </c>
      <c r="R152" s="72">
        <f t="shared" si="18"/>
        <v>101.77838215414302</v>
      </c>
      <c r="S152" s="154">
        <f t="shared" si="14"/>
        <v>7.5558475683288329E-3</v>
      </c>
      <c r="T152" s="72">
        <v>0</v>
      </c>
      <c r="U152" s="72">
        <f t="shared" si="19"/>
        <v>101.467271043043</v>
      </c>
    </row>
    <row r="153" spans="1:21" x14ac:dyDescent="0.25">
      <c r="A153" s="47">
        <v>1992</v>
      </c>
      <c r="B153" s="134">
        <v>5</v>
      </c>
      <c r="C153" s="94">
        <f>+GI_Data_Monthly!J153</f>
        <v>361832.08116904902</v>
      </c>
      <c r="D153" s="135">
        <f t="shared" si="15"/>
        <v>67.015370188706996</v>
      </c>
      <c r="E153" s="135">
        <f>GI_Data_Monthly!C153</f>
        <v>1.4007719939212799</v>
      </c>
      <c r="F153" s="151">
        <f>GI_Data_Monthly!L153</f>
        <v>9242.1977907891596</v>
      </c>
      <c r="G153" s="135">
        <f>+GI_Data_Monthly!E153</f>
        <v>107.52817355031</v>
      </c>
      <c r="H153" s="94">
        <f>+GI_Data_Monthly!H153</f>
        <v>5316.6883142965899</v>
      </c>
      <c r="I153" s="152">
        <f>+GI_Data_Monthly!G153</f>
        <v>5399.2402063910804</v>
      </c>
      <c r="J153" s="94">
        <f>GI_Data_Monthly!I153</f>
        <v>0</v>
      </c>
      <c r="K153" s="39">
        <f>+GI_Data_Monthly!K153</f>
        <v>29.257625314117099</v>
      </c>
      <c r="L153" s="72">
        <f>+H153*1000/Population_Monthly!C273</f>
        <v>0.39333572012479151</v>
      </c>
      <c r="M153" s="72">
        <f>GI_Data_Monthly!N153</f>
        <v>121.202903148025</v>
      </c>
      <c r="N153" s="72">
        <f>GI_Data_Monthly!O153*100</f>
        <v>102.68984352580399</v>
      </c>
      <c r="O153" s="72">
        <f t="shared" si="20"/>
        <v>101.76771821478808</v>
      </c>
      <c r="P153" s="191">
        <f t="shared" si="16"/>
        <v>86.525789831600761</v>
      </c>
      <c r="Q153" s="153">
        <f t="shared" si="17"/>
        <v>11.508069122069578</v>
      </c>
      <c r="R153" s="72">
        <f t="shared" si="18"/>
        <v>102.217795931512</v>
      </c>
      <c r="S153" s="154">
        <f t="shared" si="14"/>
        <v>1.577618740705633E-2</v>
      </c>
      <c r="T153" s="72">
        <v>0</v>
      </c>
      <c r="U153" s="72">
        <f t="shared" si="19"/>
        <v>101.77838215414302</v>
      </c>
    </row>
    <row r="154" spans="1:21" x14ac:dyDescent="0.25">
      <c r="A154" s="47">
        <v>1992</v>
      </c>
      <c r="B154" s="134">
        <v>6</v>
      </c>
      <c r="C154" s="94">
        <f>+GI_Data_Monthly!J154</f>
        <v>362797.374986985</v>
      </c>
      <c r="D154" s="135">
        <f t="shared" si="15"/>
        <v>67.093867206846838</v>
      </c>
      <c r="E154" s="135">
        <f>GI_Data_Monthly!C154</f>
        <v>1.40433120212475</v>
      </c>
      <c r="F154" s="151">
        <f>GI_Data_Monthly!L154</f>
        <v>9271.8638146308003</v>
      </c>
      <c r="G154" s="135">
        <f>+GI_Data_Monthly!E154</f>
        <v>109.43239445196799</v>
      </c>
      <c r="H154" s="94">
        <f>+GI_Data_Monthly!H154</f>
        <v>5326.95247974624</v>
      </c>
      <c r="I154" s="152">
        <f>+GI_Data_Monthly!G154</f>
        <v>5407.3105350821397</v>
      </c>
      <c r="J154" s="94">
        <f>GI_Data_Monthly!I154</f>
        <v>0</v>
      </c>
      <c r="K154" s="39">
        <f>+GI_Data_Monthly!K154</f>
        <v>29.285367422702201</v>
      </c>
      <c r="L154" s="72">
        <f>+H154*1000/Population_Monthly!C274</f>
        <v>0.39353081477042162</v>
      </c>
      <c r="M154" s="72">
        <f>GI_Data_Monthly!N154</f>
        <v>122.240005804226</v>
      </c>
      <c r="N154" s="72">
        <f>GI_Data_Monthly!O154*100</f>
        <v>103.138745766512</v>
      </c>
      <c r="O154" s="72">
        <f t="shared" si="20"/>
        <v>101.95064539131067</v>
      </c>
      <c r="P154" s="191">
        <f t="shared" si="16"/>
        <v>87.044997376172475</v>
      </c>
      <c r="Q154" s="153">
        <f t="shared" si="17"/>
        <v>11.52469450270716</v>
      </c>
      <c r="R154" s="72">
        <f t="shared" si="18"/>
        <v>102.68730754187199</v>
      </c>
      <c r="S154" s="154">
        <f t="shared" si="14"/>
        <v>2.1746061077662748E-2</v>
      </c>
      <c r="T154" s="72">
        <v>0</v>
      </c>
      <c r="U154" s="72">
        <f t="shared" si="19"/>
        <v>102.217795931512</v>
      </c>
    </row>
    <row r="155" spans="1:21" x14ac:dyDescent="0.25">
      <c r="A155" s="47">
        <v>1992</v>
      </c>
      <c r="B155" s="134">
        <v>7</v>
      </c>
      <c r="C155" s="94">
        <f>+GI_Data_Monthly!J155</f>
        <v>363725.84891836299</v>
      </c>
      <c r="D155" s="135">
        <f t="shared" si="15"/>
        <v>67.173615465558939</v>
      </c>
      <c r="E155" s="135">
        <f>GI_Data_Monthly!C155</f>
        <v>1.4079999999999999</v>
      </c>
      <c r="F155" s="151">
        <f>GI_Data_Monthly!L155</f>
        <v>9303.2999999999993</v>
      </c>
      <c r="G155" s="135">
        <f>+GI_Data_Monthly!E155</f>
        <v>112.818837459633</v>
      </c>
      <c r="H155" s="94">
        <f>+GI_Data_Monthly!H155</f>
        <v>5340.7333333333299</v>
      </c>
      <c r="I155" s="152">
        <f>+GI_Data_Monthly!G155</f>
        <v>5414.7129999999997</v>
      </c>
      <c r="J155" s="94">
        <f>GI_Data_Monthly!I155</f>
        <v>0</v>
      </c>
      <c r="K155" s="39">
        <f>+GI_Data_Monthly!K155</f>
        <v>29.312017150588701</v>
      </c>
      <c r="L155" s="72">
        <f>+H155*1000/Population_Monthly!C275</f>
        <v>0.39398477689070815</v>
      </c>
      <c r="M155" s="72">
        <f>GI_Data_Monthly!N155</f>
        <v>122.666666666667</v>
      </c>
      <c r="N155" s="72">
        <f>GI_Data_Monthly!O155*100</f>
        <v>103.60000000000001</v>
      </c>
      <c r="O155" s="72">
        <f t="shared" si="20"/>
        <v>102.158978724644</v>
      </c>
      <c r="P155" s="191">
        <f t="shared" si="16"/>
        <v>87.121212121212366</v>
      </c>
      <c r="Q155" s="153">
        <f t="shared" si="17"/>
        <v>11.5484885372913</v>
      </c>
      <c r="R155" s="72">
        <f t="shared" si="18"/>
        <v>103.14286309743868</v>
      </c>
      <c r="S155" s="154">
        <f t="shared" si="14"/>
        <v>2.4727992087042683E-2</v>
      </c>
      <c r="T155" s="72">
        <v>0</v>
      </c>
      <c r="U155" s="72">
        <f t="shared" si="19"/>
        <v>102.68730754187199</v>
      </c>
    </row>
    <row r="156" spans="1:21" x14ac:dyDescent="0.25">
      <c r="A156" s="47">
        <v>1992</v>
      </c>
      <c r="B156" s="134">
        <v>8</v>
      </c>
      <c r="C156" s="94">
        <f>+GI_Data_Monthly!J156</f>
        <v>364820.77553081699</v>
      </c>
      <c r="D156" s="135">
        <f t="shared" si="15"/>
        <v>67.286068972334519</v>
      </c>
      <c r="E156" s="135">
        <f>GI_Data_Monthly!C156</f>
        <v>1.4121538983352</v>
      </c>
      <c r="F156" s="151">
        <f>GI_Data_Monthly!L156</f>
        <v>9339.4753237867099</v>
      </c>
      <c r="G156" s="135">
        <f>+GI_Data_Monthly!E156</f>
        <v>117.22695123083901</v>
      </c>
      <c r="H156" s="94">
        <f>+GI_Data_Monthly!H156</f>
        <v>5359.2245387858602</v>
      </c>
      <c r="I156" s="152">
        <f>+GI_Data_Monthly!G156</f>
        <v>5421.9362358769604</v>
      </c>
      <c r="J156" s="94">
        <f>GI_Data_Monthly!I156</f>
        <v>0</v>
      </c>
      <c r="K156" s="39">
        <f>+GI_Data_Monthly!K156</f>
        <v>29.350052045870299</v>
      </c>
      <c r="L156" s="72">
        <f>+H156*1000/Population_Monthly!C276</f>
        <v>0.39478442833211053</v>
      </c>
      <c r="M156" s="72">
        <f>GI_Data_Monthly!N156</f>
        <v>122.759005655571</v>
      </c>
      <c r="N156" s="72">
        <f>GI_Data_Monthly!O156*100</f>
        <v>104.125486400047</v>
      </c>
      <c r="O156" s="72">
        <f t="shared" si="20"/>
        <v>102.37076922575118</v>
      </c>
      <c r="P156" s="191">
        <f t="shared" si="16"/>
        <v>86.930330894028344</v>
      </c>
      <c r="Q156" s="153">
        <f t="shared" si="17"/>
        <v>11.586943518446597</v>
      </c>
      <c r="R156" s="72">
        <f t="shared" si="18"/>
        <v>103.62141072218634</v>
      </c>
      <c r="S156" s="154">
        <f t="shared" si="14"/>
        <v>2.5018565951427263E-2</v>
      </c>
      <c r="T156" s="72">
        <v>0</v>
      </c>
      <c r="U156" s="72">
        <f t="shared" si="19"/>
        <v>103.14286309743868</v>
      </c>
    </row>
    <row r="157" spans="1:21" x14ac:dyDescent="0.25">
      <c r="A157" s="47">
        <v>1992</v>
      </c>
      <c r="B157" s="134">
        <v>9</v>
      </c>
      <c r="C157" s="94">
        <f>+GI_Data_Monthly!J157</f>
        <v>366132.62657830497</v>
      </c>
      <c r="D157" s="135">
        <f t="shared" si="15"/>
        <v>67.446622301152004</v>
      </c>
      <c r="E157" s="135">
        <f>GI_Data_Monthly!C157</f>
        <v>1.41642275484625</v>
      </c>
      <c r="F157" s="151">
        <f>GI_Data_Monthly!L157</f>
        <v>9373.3272556009597</v>
      </c>
      <c r="G157" s="135">
        <f>+GI_Data_Monthly!E157</f>
        <v>120.886613913567</v>
      </c>
      <c r="H157" s="94">
        <f>+GI_Data_Monthly!H157</f>
        <v>5380.3547101242602</v>
      </c>
      <c r="I157" s="152">
        <f>+GI_Data_Monthly!G157</f>
        <v>5428.47979760213</v>
      </c>
      <c r="J157" s="94">
        <f>GI_Data_Monthly!I157</f>
        <v>0</v>
      </c>
      <c r="K157" s="39">
        <f>+GI_Data_Monthly!K157</f>
        <v>29.406673825271199</v>
      </c>
      <c r="L157" s="72">
        <f>+H157*1000/Population_Monthly!C277</f>
        <v>0.39577592057160649</v>
      </c>
      <c r="M157" s="72">
        <f>GI_Data_Monthly!N157</f>
        <v>122.395763165788</v>
      </c>
      <c r="N157" s="72">
        <f>GI_Data_Monthly!O157*100</f>
        <v>104.60317904737499</v>
      </c>
      <c r="O157" s="72">
        <f t="shared" si="20"/>
        <v>102.57757626264784</v>
      </c>
      <c r="P157" s="191">
        <f t="shared" si="16"/>
        <v>86.411887091628813</v>
      </c>
      <c r="Q157" s="153">
        <f t="shared" si="17"/>
        <v>11.638453404145674</v>
      </c>
      <c r="R157" s="72">
        <f t="shared" si="18"/>
        <v>104.10955514914066</v>
      </c>
      <c r="S157" s="154">
        <f t="shared" ref="S157:S220" si="21">N157/N145-1</f>
        <v>2.4301293790972789E-2</v>
      </c>
      <c r="T157" s="72">
        <v>0</v>
      </c>
      <c r="U157" s="72">
        <f t="shared" si="19"/>
        <v>103.62141072218634</v>
      </c>
    </row>
    <row r="158" spans="1:21" x14ac:dyDescent="0.25">
      <c r="A158" s="47">
        <v>1992</v>
      </c>
      <c r="B158" s="134">
        <v>10</v>
      </c>
      <c r="C158" s="94">
        <f>+GI_Data_Monthly!J158</f>
        <v>367669.375936253</v>
      </c>
      <c r="D158" s="135">
        <f t="shared" si="15"/>
        <v>67.662464803892803</v>
      </c>
      <c r="E158" s="135">
        <f>GI_Data_Monthly!C158</f>
        <v>1.4203333333329999</v>
      </c>
      <c r="F158" s="151">
        <f>GI_Data_Monthly!L158</f>
        <v>9396.5</v>
      </c>
      <c r="G158" s="135">
        <f>+GI_Data_Monthly!E158</f>
        <v>121.900856864744</v>
      </c>
      <c r="H158" s="94">
        <f>+GI_Data_Monthly!H158</f>
        <v>5401.2666666666701</v>
      </c>
      <c r="I158" s="152">
        <f>+GI_Data_Monthly!G158</f>
        <v>5433.875</v>
      </c>
      <c r="J158" s="94">
        <f>GI_Data_Monthly!I158</f>
        <v>0</v>
      </c>
      <c r="K158" s="39">
        <f>+GI_Data_Monthly!K158</f>
        <v>29.486029398055098</v>
      </c>
      <c r="L158" s="72">
        <f>+H158*1000/Population_Monthly!C278</f>
        <v>0.39674856085053162</v>
      </c>
      <c r="M158" s="72">
        <f>GI_Data_Monthly!N158</f>
        <v>121.433333333333</v>
      </c>
      <c r="N158" s="72">
        <f>GI_Data_Monthly!O158*100</f>
        <v>104.89999999999999</v>
      </c>
      <c r="O158" s="72">
        <f t="shared" si="20"/>
        <v>102.78868737375619</v>
      </c>
      <c r="P158" s="191">
        <f t="shared" si="16"/>
        <v>85.496362356274233</v>
      </c>
      <c r="Q158" s="153">
        <f t="shared" si="17"/>
        <v>11.698539728874827</v>
      </c>
      <c r="R158" s="72">
        <f t="shared" si="18"/>
        <v>104.54288848247398</v>
      </c>
      <c r="S158" s="154">
        <f t="shared" si="21"/>
        <v>2.4747639205136673E-2</v>
      </c>
      <c r="T158" s="72">
        <v>0</v>
      </c>
      <c r="U158" s="72">
        <f t="shared" si="19"/>
        <v>104.10955514914066</v>
      </c>
    </row>
    <row r="159" spans="1:21" x14ac:dyDescent="0.25">
      <c r="A159" s="47">
        <v>1992</v>
      </c>
      <c r="B159" s="134">
        <v>11</v>
      </c>
      <c r="C159" s="94">
        <f>+GI_Data_Monthly!J159</f>
        <v>369527.74056550203</v>
      </c>
      <c r="D159" s="135">
        <f t="shared" si="15"/>
        <v>67.948122348316232</v>
      </c>
      <c r="E159" s="135">
        <f>GI_Data_Monthly!C159</f>
        <v>1.4239223800809999</v>
      </c>
      <c r="F159" s="151">
        <f>GI_Data_Monthly!L159</f>
        <v>9405.9959282273594</v>
      </c>
      <c r="G159" s="135">
        <f>+GI_Data_Monthly!E159</f>
        <v>119.391497918493</v>
      </c>
      <c r="H159" s="94">
        <f>+GI_Data_Monthly!H159</f>
        <v>5421.8757702612402</v>
      </c>
      <c r="I159" s="152">
        <f>+GI_Data_Monthly!G159</f>
        <v>5438.3804554778699</v>
      </c>
      <c r="J159" s="94">
        <f>GI_Data_Monthly!I159</f>
        <v>0</v>
      </c>
      <c r="K159" s="39">
        <f>+GI_Data_Monthly!K159</f>
        <v>29.594040121979699</v>
      </c>
      <c r="L159" s="72">
        <f>+H159*1000/Population_Monthly!C279</f>
        <v>0.39769622133560328</v>
      </c>
      <c r="M159" s="72">
        <f>GI_Data_Monthly!N159</f>
        <v>119.78922220804</v>
      </c>
      <c r="N159" s="72">
        <f>GI_Data_Monthly!O159*100</f>
        <v>104.95621804075199</v>
      </c>
      <c r="O159" s="72">
        <f t="shared" si="20"/>
        <v>103.02493763559943</v>
      </c>
      <c r="P159" s="191">
        <f t="shared" si="16"/>
        <v>84.126230392716906</v>
      </c>
      <c r="Q159" s="153">
        <f t="shared" si="17"/>
        <v>11.769437930565562</v>
      </c>
      <c r="R159" s="72">
        <f t="shared" si="18"/>
        <v>104.81979902937566</v>
      </c>
      <c r="S159" s="154">
        <f t="shared" si="21"/>
        <v>2.7761157609935028E-2</v>
      </c>
      <c r="T159" s="72">
        <v>0</v>
      </c>
      <c r="U159" s="72">
        <f t="shared" si="19"/>
        <v>104.54288848247398</v>
      </c>
    </row>
    <row r="160" spans="1:21" x14ac:dyDescent="0.25">
      <c r="A160" s="47">
        <v>1992</v>
      </c>
      <c r="B160" s="134">
        <v>12</v>
      </c>
      <c r="C160" s="94">
        <f>+GI_Data_Monthly!J160</f>
        <v>371327.337882397</v>
      </c>
      <c r="D160" s="135">
        <f t="shared" si="15"/>
        <v>68.229236187419261</v>
      </c>
      <c r="E160" s="135">
        <f>GI_Data_Monthly!C160</f>
        <v>1.4271802171775001</v>
      </c>
      <c r="F160" s="151">
        <f>GI_Data_Monthly!L160</f>
        <v>9408.3254785201207</v>
      </c>
      <c r="G160" s="135">
        <f>+GI_Data_Monthly!E160</f>
        <v>116.07853985232001</v>
      </c>
      <c r="H160" s="94">
        <f>+GI_Data_Monthly!H160</f>
        <v>5441.8172546635697</v>
      </c>
      <c r="I160" s="152">
        <f>+GI_Data_Monthly!G160</f>
        <v>5442.3493304599797</v>
      </c>
      <c r="J160" s="94">
        <f>GI_Data_Monthly!I160</f>
        <v>5349.8147571616018</v>
      </c>
      <c r="K160" s="39">
        <f>+GI_Data_Monthly!K160</f>
        <v>29.700265629724999</v>
      </c>
      <c r="L160" s="72">
        <f>+H160*1000/Population_Monthly!C280</f>
        <v>0.39859229067887303</v>
      </c>
      <c r="M160" s="72">
        <f>GI_Data_Monthly!N160</f>
        <v>118.165703940027</v>
      </c>
      <c r="N160" s="72">
        <f>GI_Data_Monthly!O160*100</f>
        <v>104.85767322817401</v>
      </c>
      <c r="O160" s="72">
        <f t="shared" si="20"/>
        <v>103.29219103925776</v>
      </c>
      <c r="P160" s="191">
        <f t="shared" si="16"/>
        <v>82.796624082780838</v>
      </c>
      <c r="Q160" s="153">
        <f t="shared" si="17"/>
        <v>11.83829691112309</v>
      </c>
      <c r="R160" s="72">
        <f t="shared" si="18"/>
        <v>104.90463042297533</v>
      </c>
      <c r="S160" s="154">
        <f t="shared" si="21"/>
        <v>3.1549639866246038E-2</v>
      </c>
      <c r="T160" s="72">
        <v>0</v>
      </c>
      <c r="U160" s="72">
        <f t="shared" si="19"/>
        <v>104.81979902937566</v>
      </c>
    </row>
    <row r="161" spans="1:21" x14ac:dyDescent="0.25">
      <c r="A161" s="47">
        <v>1993</v>
      </c>
      <c r="B161" s="134">
        <v>1</v>
      </c>
      <c r="C161" s="94">
        <f>+GI_Data_Monthly!J161</f>
        <v>372851.22087801498</v>
      </c>
      <c r="D161" s="135">
        <f t="shared" si="15"/>
        <v>68.451916083387317</v>
      </c>
      <c r="E161" s="135">
        <f>GI_Data_Monthly!C161</f>
        <v>1.430666666667</v>
      </c>
      <c r="F161" s="151">
        <f>GI_Data_Monthly!L161</f>
        <v>9414</v>
      </c>
      <c r="G161" s="135">
        <f>+GI_Data_Monthly!E161</f>
        <v>115.29354874912801</v>
      </c>
      <c r="H161" s="94">
        <f>+GI_Data_Monthly!H161</f>
        <v>5464.0333333333301</v>
      </c>
      <c r="I161" s="152">
        <f>+GI_Data_Monthly!G161</f>
        <v>5446.9070000000002</v>
      </c>
      <c r="J161" s="94">
        <f>GI_Data_Monthly!I161</f>
        <v>0</v>
      </c>
      <c r="K161" s="39">
        <f>+GI_Data_Monthly!K161</f>
        <v>29.7811494789565</v>
      </c>
      <c r="L161" s="72">
        <f>+H161*1000/Population_Monthly!C281</f>
        <v>0.39965218866447555</v>
      </c>
      <c r="M161" s="72">
        <f>GI_Data_Monthly!N161</f>
        <v>117.23333333333299</v>
      </c>
      <c r="N161" s="72">
        <f>GI_Data_Monthly!O161*100</f>
        <v>104.7333333333</v>
      </c>
      <c r="O161" s="72">
        <f t="shared" si="20"/>
        <v>103.57830215036608</v>
      </c>
      <c r="P161" s="191">
        <f t="shared" si="16"/>
        <v>81.943150046578992</v>
      </c>
      <c r="Q161" s="153">
        <f t="shared" si="17"/>
        <v>11.90210157020887</v>
      </c>
      <c r="R161" s="72">
        <f t="shared" si="18"/>
        <v>104.84907486740866</v>
      </c>
      <c r="S161" s="154">
        <f t="shared" si="21"/>
        <v>3.3892727870681316E-2</v>
      </c>
      <c r="T161" s="72">
        <v>0</v>
      </c>
      <c r="U161" s="72">
        <f t="shared" si="19"/>
        <v>104.90463042297533</v>
      </c>
    </row>
    <row r="162" spans="1:21" x14ac:dyDescent="0.25">
      <c r="A162" s="47">
        <v>1993</v>
      </c>
      <c r="B162" s="134">
        <v>2</v>
      </c>
      <c r="C162" s="94">
        <f>+GI_Data_Monthly!J162</f>
        <v>373788.229784936</v>
      </c>
      <c r="D162" s="135">
        <f t="shared" si="15"/>
        <v>68.55224627364035</v>
      </c>
      <c r="E162" s="135">
        <f>GI_Data_Monthly!C162</f>
        <v>1.43447139835517</v>
      </c>
      <c r="F162" s="151">
        <f>GI_Data_Monthly!L162</f>
        <v>9430.3632852722494</v>
      </c>
      <c r="G162" s="135">
        <f>+GI_Data_Monthly!E162</f>
        <v>119.480854376637</v>
      </c>
      <c r="H162" s="94">
        <f>+GI_Data_Monthly!H162</f>
        <v>5488.6743494606999</v>
      </c>
      <c r="I162" s="152">
        <f>+GI_Data_Monthly!G162</f>
        <v>5452.6036724293999</v>
      </c>
      <c r="J162" s="94">
        <f>GI_Data_Monthly!I162</f>
        <v>0</v>
      </c>
      <c r="K162" s="39">
        <f>+GI_Data_Monthly!K162</f>
        <v>29.8101036721383</v>
      </c>
      <c r="L162" s="72">
        <f>+H162*1000/Population_Monthly!C282</f>
        <v>0.40088620044267614</v>
      </c>
      <c r="M162" s="72">
        <f>GI_Data_Monthly!N162</f>
        <v>117.545710800932</v>
      </c>
      <c r="N162" s="72">
        <f>GI_Data_Monthly!O162*100</f>
        <v>104.676585860271</v>
      </c>
      <c r="O162" s="72">
        <f t="shared" si="20"/>
        <v>103.85371745591391</v>
      </c>
      <c r="P162" s="191">
        <f t="shared" si="16"/>
        <v>81.94357234010748</v>
      </c>
      <c r="Q162" s="153">
        <f t="shared" si="17"/>
        <v>11.950459195925792</v>
      </c>
      <c r="R162" s="72">
        <f t="shared" si="18"/>
        <v>104.75586414058166</v>
      </c>
      <c r="S162" s="154">
        <f t="shared" si="21"/>
        <v>3.2602657894850617E-2</v>
      </c>
      <c r="T162" s="72">
        <v>0</v>
      </c>
      <c r="U162" s="72">
        <f t="shared" si="19"/>
        <v>104.84907486740866</v>
      </c>
    </row>
    <row r="163" spans="1:21" x14ac:dyDescent="0.25">
      <c r="A163" s="47">
        <v>1993</v>
      </c>
      <c r="B163" s="134">
        <v>3</v>
      </c>
      <c r="C163" s="94">
        <f>+GI_Data_Monthly!J163</f>
        <v>374241.98630326003</v>
      </c>
      <c r="D163" s="135">
        <f t="shared" si="15"/>
        <v>68.559590999193517</v>
      </c>
      <c r="E163" s="135">
        <f>GI_Data_Monthly!C163</f>
        <v>1.4378465662265401</v>
      </c>
      <c r="F163" s="151">
        <f>GI_Data_Monthly!L163</f>
        <v>9450.1345209702304</v>
      </c>
      <c r="G163" s="135">
        <f>+GI_Data_Monthly!E163</f>
        <v>125.119376479689</v>
      </c>
      <c r="H163" s="94">
        <f>+GI_Data_Monthly!H163</f>
        <v>5510.8795098302198</v>
      </c>
      <c r="I163" s="152">
        <f>+GI_Data_Monthly!G163</f>
        <v>5458.6379651486304</v>
      </c>
      <c r="J163" s="94">
        <f>GI_Data_Monthly!I163</f>
        <v>0</v>
      </c>
      <c r="K163" s="39">
        <f>+GI_Data_Monthly!K163</f>
        <v>29.800828562369201</v>
      </c>
      <c r="L163" s="72">
        <f>+H163*1000/Population_Monthly!C283</f>
        <v>0.40193906298671289</v>
      </c>
      <c r="M163" s="72">
        <f>GI_Data_Monthly!N163</f>
        <v>118.306214581627</v>
      </c>
      <c r="N163" s="72">
        <f>GI_Data_Monthly!O163*100</f>
        <v>104.603903233845</v>
      </c>
      <c r="O163" s="72">
        <f t="shared" si="20"/>
        <v>104.09319181411497</v>
      </c>
      <c r="P163" s="191">
        <f t="shared" si="16"/>
        <v>82.280138479662554</v>
      </c>
      <c r="Q163" s="153">
        <f t="shared" si="17"/>
        <v>11.978117108586346</v>
      </c>
      <c r="R163" s="72">
        <f t="shared" si="18"/>
        <v>104.671274142472</v>
      </c>
      <c r="S163" s="154">
        <f t="shared" si="21"/>
        <v>2.8248170056748734E-2</v>
      </c>
      <c r="T163" s="72">
        <v>0</v>
      </c>
      <c r="U163" s="72">
        <f t="shared" si="19"/>
        <v>104.75586414058166</v>
      </c>
    </row>
    <row r="164" spans="1:21" x14ac:dyDescent="0.25">
      <c r="A164" s="47">
        <v>1993</v>
      </c>
      <c r="B164" s="134">
        <v>4</v>
      </c>
      <c r="C164" s="94">
        <f>+GI_Data_Monthly!J164</f>
        <v>374525.65626616502</v>
      </c>
      <c r="D164" s="135">
        <f t="shared" si="15"/>
        <v>68.518983812545827</v>
      </c>
      <c r="E164" s="135">
        <f>GI_Data_Monthly!C164</f>
        <v>1.4410000000000001</v>
      </c>
      <c r="F164" s="151">
        <f>GI_Data_Monthly!L164</f>
        <v>9469.9</v>
      </c>
      <c r="G164" s="135">
        <f>+GI_Data_Monthly!E164</f>
        <v>129.484862781038</v>
      </c>
      <c r="H164" s="94">
        <f>+GI_Data_Monthly!H164</f>
        <v>5532.2333333333299</v>
      </c>
      <c r="I164" s="152">
        <f>+GI_Data_Monthly!G164</f>
        <v>5466.0129999999999</v>
      </c>
      <c r="J164" s="94">
        <f>GI_Data_Monthly!I164</f>
        <v>0</v>
      </c>
      <c r="K164" s="39">
        <f>+GI_Data_Monthly!K164</f>
        <v>29.769682716263699</v>
      </c>
      <c r="L164" s="72">
        <f>+H164*1000/Population_Monthly!C284</f>
        <v>0.40292694805056845</v>
      </c>
      <c r="M164" s="72">
        <f>GI_Data_Monthly!N164</f>
        <v>118.73333333333299</v>
      </c>
      <c r="N164" s="72">
        <f>GI_Data_Monthly!O164*100</f>
        <v>104.3666666667</v>
      </c>
      <c r="O164" s="72">
        <f t="shared" si="20"/>
        <v>104.27096959189834</v>
      </c>
      <c r="P164" s="191">
        <f t="shared" si="16"/>
        <v>82.396483923201245</v>
      </c>
      <c r="Q164" s="153">
        <f t="shared" si="17"/>
        <v>11.995007401297888</v>
      </c>
      <c r="R164" s="72">
        <f t="shared" si="18"/>
        <v>104.54905192027201</v>
      </c>
      <c r="S164" s="154">
        <f t="shared" si="21"/>
        <v>2.0867297033589916E-2</v>
      </c>
      <c r="T164" s="72">
        <v>0</v>
      </c>
      <c r="U164" s="72">
        <f t="shared" si="19"/>
        <v>104.671274142472</v>
      </c>
    </row>
    <row r="165" spans="1:21" x14ac:dyDescent="0.25">
      <c r="A165" s="47">
        <v>1993</v>
      </c>
      <c r="B165" s="134">
        <v>5</v>
      </c>
      <c r="C165" s="94">
        <f>+GI_Data_Monthly!J165</f>
        <v>374766.984317169</v>
      </c>
      <c r="D165" s="135">
        <f t="shared" si="15"/>
        <v>68.468104842784868</v>
      </c>
      <c r="E165" s="135">
        <f>GI_Data_Monthly!C165</f>
        <v>1.44317895208974</v>
      </c>
      <c r="F165" s="151">
        <f>GI_Data_Monthly!L165</f>
        <v>9482.1445608122103</v>
      </c>
      <c r="G165" s="135">
        <f>+GI_Data_Monthly!E165</f>
        <v>129.181521291666</v>
      </c>
      <c r="H165" s="94">
        <f>+GI_Data_Monthly!H165</f>
        <v>5547.6079332554</v>
      </c>
      <c r="I165" s="152">
        <f>+GI_Data_Monthly!G165</f>
        <v>5473.5994983021901</v>
      </c>
      <c r="J165" s="94">
        <f>GI_Data_Monthly!I165</f>
        <v>0</v>
      </c>
      <c r="K165" s="39">
        <f>+GI_Data_Monthly!K165</f>
        <v>29.734414351872999</v>
      </c>
      <c r="L165" s="72">
        <f>+H165*1000/Population_Monthly!C285</f>
        <v>0.40327903272407134</v>
      </c>
      <c r="M165" s="72">
        <f>GI_Data_Monthly!N165</f>
        <v>118.096359013848</v>
      </c>
      <c r="N165" s="72">
        <f>GI_Data_Monthly!O165*100</f>
        <v>103.91645150773302</v>
      </c>
      <c r="O165" s="72">
        <f t="shared" si="20"/>
        <v>104.37318692372575</v>
      </c>
      <c r="P165" s="191">
        <f t="shared" si="16"/>
        <v>81.830710490090709</v>
      </c>
      <c r="Q165" s="153">
        <f t="shared" si="17"/>
        <v>11.991265858440087</v>
      </c>
      <c r="R165" s="72">
        <f t="shared" si="18"/>
        <v>104.29567380275934</v>
      </c>
      <c r="S165" s="154">
        <f t="shared" si="21"/>
        <v>1.1944783824904714E-2</v>
      </c>
      <c r="T165" s="72">
        <v>0</v>
      </c>
      <c r="U165" s="72">
        <f t="shared" si="19"/>
        <v>104.54905192027201</v>
      </c>
    </row>
    <row r="166" spans="1:21" x14ac:dyDescent="0.25">
      <c r="A166" s="47">
        <v>1993</v>
      </c>
      <c r="B166" s="134">
        <v>6</v>
      </c>
      <c r="C166" s="94">
        <f>+GI_Data_Monthly!J166</f>
        <v>375060.65416040999</v>
      </c>
      <c r="D166" s="135">
        <f t="shared" si="15"/>
        <v>68.419011757837481</v>
      </c>
      <c r="E166" s="135">
        <f>GI_Data_Monthly!C166</f>
        <v>1.44516352552213</v>
      </c>
      <c r="F166" s="151">
        <f>GI_Data_Monthly!L166</f>
        <v>9494.6123798004392</v>
      </c>
      <c r="G166" s="135">
        <f>+GI_Data_Monthly!E166</f>
        <v>126.660605845879</v>
      </c>
      <c r="H166" s="94">
        <f>+GI_Data_Monthly!H166</f>
        <v>5560.4520720914597</v>
      </c>
      <c r="I166" s="152">
        <f>+GI_Data_Monthly!G166</f>
        <v>5481.8192272039996</v>
      </c>
      <c r="J166" s="94">
        <f>GI_Data_Monthly!I166</f>
        <v>0</v>
      </c>
      <c r="K166" s="39">
        <f>+GI_Data_Monthly!K166</f>
        <v>29.699293729938201</v>
      </c>
      <c r="L166" s="72">
        <f>+H166*1000/Population_Monthly!C286</f>
        <v>0.40344618096133544</v>
      </c>
      <c r="M166" s="72">
        <f>GI_Data_Monthly!N166</f>
        <v>116.952759222438</v>
      </c>
      <c r="N166" s="72">
        <f>GI_Data_Monthly!O166*100</f>
        <v>103.44499939134799</v>
      </c>
      <c r="O166" s="72">
        <f t="shared" si="20"/>
        <v>104.39870805912874</v>
      </c>
      <c r="P166" s="191">
        <f t="shared" si="16"/>
        <v>80.927007329626306</v>
      </c>
      <c r="Q166" s="153">
        <f t="shared" si="17"/>
        <v>11.982066632592502</v>
      </c>
      <c r="R166" s="72">
        <f t="shared" si="18"/>
        <v>103.90937252192701</v>
      </c>
      <c r="S166" s="154">
        <f t="shared" si="21"/>
        <v>2.9693363300082876E-3</v>
      </c>
      <c r="T166" s="72">
        <v>0</v>
      </c>
      <c r="U166" s="72">
        <f t="shared" si="19"/>
        <v>104.29567380275934</v>
      </c>
    </row>
    <row r="167" spans="1:21" x14ac:dyDescent="0.25">
      <c r="A167" s="47">
        <v>1993</v>
      </c>
      <c r="B167" s="134">
        <v>7</v>
      </c>
      <c r="C167" s="94">
        <f>+GI_Data_Monthly!J167</f>
        <v>375433.36047263001</v>
      </c>
      <c r="D167" s="135">
        <f t="shared" si="15"/>
        <v>68.383633540306022</v>
      </c>
      <c r="E167" s="135">
        <f>GI_Data_Monthly!C167</f>
        <v>1.4476666666669999</v>
      </c>
      <c r="F167" s="151">
        <f>GI_Data_Monthly!L167</f>
        <v>9516.1</v>
      </c>
      <c r="G167" s="135">
        <f>+GI_Data_Monthly!E167</f>
        <v>125.761348648941</v>
      </c>
      <c r="H167" s="94">
        <f>+GI_Data_Monthly!H167</f>
        <v>5573.4</v>
      </c>
      <c r="I167" s="152">
        <f>+GI_Data_Monthly!G167</f>
        <v>5490.10546875</v>
      </c>
      <c r="J167" s="94">
        <f>GI_Data_Monthly!I167</f>
        <v>0</v>
      </c>
      <c r="K167" s="39">
        <f>+GI_Data_Monthly!K167</f>
        <v>29.670399630972199</v>
      </c>
      <c r="L167" s="72">
        <f>+H167*1000/Population_Monthly!C287</f>
        <v>0.40362021274465543</v>
      </c>
      <c r="M167" s="72">
        <f>GI_Data_Monthly!N167</f>
        <v>116.26666666666701</v>
      </c>
      <c r="N167" s="72">
        <f>GI_Data_Monthly!O167*100</f>
        <v>103.26666666669999</v>
      </c>
      <c r="O167" s="72">
        <f t="shared" si="20"/>
        <v>104.37093028135375</v>
      </c>
      <c r="P167" s="191">
        <f t="shared" si="16"/>
        <v>80.313147593810896</v>
      </c>
      <c r="Q167" s="153">
        <f t="shared" si="17"/>
        <v>11.975573011271944</v>
      </c>
      <c r="R167" s="72">
        <f t="shared" si="18"/>
        <v>103.54270585526034</v>
      </c>
      <c r="S167" s="154">
        <f t="shared" si="21"/>
        <v>-3.2175032171816165E-3</v>
      </c>
      <c r="T167" s="72">
        <v>0</v>
      </c>
      <c r="U167" s="72">
        <f t="shared" si="19"/>
        <v>103.90937252192701</v>
      </c>
    </row>
    <row r="168" spans="1:21" x14ac:dyDescent="0.25">
      <c r="A168" s="47">
        <v>1993</v>
      </c>
      <c r="B168" s="134">
        <v>8</v>
      </c>
      <c r="C168" s="94">
        <f>+GI_Data_Monthly!J168</f>
        <v>375935.88981230801</v>
      </c>
      <c r="D168" s="135">
        <f t="shared" si="15"/>
        <v>68.365454140372293</v>
      </c>
      <c r="E168" s="135">
        <f>GI_Data_Monthly!C168</f>
        <v>1.4514307460196101</v>
      </c>
      <c r="F168" s="151">
        <f>GI_Data_Monthly!L168</f>
        <v>9554.4090325866291</v>
      </c>
      <c r="G168" s="135">
        <f>+GI_Data_Monthly!E168</f>
        <v>129.11252610930001</v>
      </c>
      <c r="H168" s="94">
        <f>+GI_Data_Monthly!H168</f>
        <v>5590.0082112547598</v>
      </c>
      <c r="I168" s="152">
        <f>+GI_Data_Monthly!G168</f>
        <v>5498.9160028164597</v>
      </c>
      <c r="J168" s="94">
        <f>GI_Data_Monthly!I168</f>
        <v>0</v>
      </c>
      <c r="K168" s="39">
        <f>+GI_Data_Monthly!K168</f>
        <v>29.6490129196699</v>
      </c>
      <c r="L168" s="72">
        <f>+H168*1000/Population_Monthly!C288</f>
        <v>0.40405816033443426</v>
      </c>
      <c r="M168" s="72">
        <f>GI_Data_Monthly!N168</f>
        <v>116.57724968577701</v>
      </c>
      <c r="N168" s="72">
        <f>GI_Data_Monthly!O168*100</f>
        <v>103.55579441953</v>
      </c>
      <c r="O168" s="72">
        <f t="shared" si="20"/>
        <v>104.32345594964399</v>
      </c>
      <c r="P168" s="191">
        <f t="shared" si="16"/>
        <v>80.318850903136337</v>
      </c>
      <c r="Q168" s="153">
        <f t="shared" si="17"/>
        <v>11.979925616053693</v>
      </c>
      <c r="R168" s="72">
        <f t="shared" si="18"/>
        <v>103.42248682585932</v>
      </c>
      <c r="S168" s="154">
        <f t="shared" si="21"/>
        <v>-5.4712059478718711E-3</v>
      </c>
      <c r="T168" s="72">
        <v>0</v>
      </c>
      <c r="U168" s="72">
        <f t="shared" si="19"/>
        <v>103.54270585526034</v>
      </c>
    </row>
    <row r="169" spans="1:21" x14ac:dyDescent="0.25">
      <c r="A169" s="47">
        <v>1993</v>
      </c>
      <c r="B169" s="134">
        <v>9</v>
      </c>
      <c r="C169" s="94">
        <f>+GI_Data_Monthly!J169</f>
        <v>376497.85560687701</v>
      </c>
      <c r="D169" s="135">
        <f t="shared" si="15"/>
        <v>68.358975363871451</v>
      </c>
      <c r="E169" s="135">
        <f>GI_Data_Monthly!C169</f>
        <v>1.4557742089294099</v>
      </c>
      <c r="F169" s="151">
        <f>GI_Data_Monthly!L169</f>
        <v>9601.0373163703207</v>
      </c>
      <c r="G169" s="135">
        <f>+GI_Data_Monthly!E169</f>
        <v>134.97619429747101</v>
      </c>
      <c r="H169" s="94">
        <f>+GI_Data_Monthly!H169</f>
        <v>5608.9683650832203</v>
      </c>
      <c r="I169" s="152">
        <f>+GI_Data_Monthly!G169</f>
        <v>5507.6579717995701</v>
      </c>
      <c r="J169" s="94">
        <f>GI_Data_Monthly!I169</f>
        <v>0</v>
      </c>
      <c r="K169" s="39">
        <f>+GI_Data_Monthly!K169</f>
        <v>29.63641599328</v>
      </c>
      <c r="L169" s="72">
        <f>+H169*1000/Population_Monthly!C289</f>
        <v>0.40466413932120332</v>
      </c>
      <c r="M169" s="72">
        <f>GI_Data_Monthly!N169</f>
        <v>117.14897605388499</v>
      </c>
      <c r="N169" s="72">
        <f>GI_Data_Monthly!O169*100</f>
        <v>104.077394146603</v>
      </c>
      <c r="O169" s="72">
        <f t="shared" si="20"/>
        <v>104.27964054124634</v>
      </c>
      <c r="P169" s="191">
        <f t="shared" si="16"/>
        <v>80.471940865086111</v>
      </c>
      <c r="Q169" s="153">
        <f t="shared" si="17"/>
        <v>11.992794770485796</v>
      </c>
      <c r="R169" s="72">
        <f t="shared" si="18"/>
        <v>103.63328507761099</v>
      </c>
      <c r="S169" s="154">
        <f t="shared" si="21"/>
        <v>-5.0264715237179347E-3</v>
      </c>
      <c r="T169" s="72">
        <v>0</v>
      </c>
      <c r="U169" s="72">
        <f t="shared" si="19"/>
        <v>103.42248682585932</v>
      </c>
    </row>
    <row r="170" spans="1:21" x14ac:dyDescent="0.25">
      <c r="A170" s="47">
        <v>1993</v>
      </c>
      <c r="B170" s="134">
        <v>10</v>
      </c>
      <c r="C170" s="94">
        <f>+GI_Data_Monthly!J170</f>
        <v>377021.55947985902</v>
      </c>
      <c r="D170" s="135">
        <f t="shared" si="15"/>
        <v>68.354303696189746</v>
      </c>
      <c r="E170" s="135">
        <f>GI_Data_Monthly!C170</f>
        <v>1.459666666667</v>
      </c>
      <c r="F170" s="151">
        <f>GI_Data_Monthly!L170</f>
        <v>9643.1</v>
      </c>
      <c r="G170" s="135">
        <f>+GI_Data_Monthly!E170</f>
        <v>140.248605822992</v>
      </c>
      <c r="H170" s="94">
        <f>+GI_Data_Monthly!H170</f>
        <v>5627.8333333333303</v>
      </c>
      <c r="I170" s="152">
        <f>+GI_Data_Monthly!G170</f>
        <v>5515.6959999999999</v>
      </c>
      <c r="J170" s="94">
        <f>GI_Data_Monthly!I170</f>
        <v>0</v>
      </c>
      <c r="K170" s="39">
        <f>+GI_Data_Monthly!K170</f>
        <v>29.632062757151001</v>
      </c>
      <c r="L170" s="72">
        <f>+H170*1000/Population_Monthly!C290</f>
        <v>0.40526098293628837</v>
      </c>
      <c r="M170" s="72">
        <f>GI_Data_Monthly!N170</f>
        <v>116.9</v>
      </c>
      <c r="N170" s="72">
        <f>GI_Data_Monthly!O170*100</f>
        <v>104.46666666669999</v>
      </c>
      <c r="O170" s="72">
        <f t="shared" si="20"/>
        <v>104.24352943013798</v>
      </c>
      <c r="P170" s="191">
        <f t="shared" si="16"/>
        <v>80.086777803133117</v>
      </c>
      <c r="Q170" s="153">
        <f t="shared" si="17"/>
        <v>12.008718879392799</v>
      </c>
      <c r="R170" s="72">
        <f t="shared" si="18"/>
        <v>104.03328507761101</v>
      </c>
      <c r="S170" s="154">
        <f t="shared" si="21"/>
        <v>-4.1309183346043277E-3</v>
      </c>
      <c r="T170" s="72">
        <v>0</v>
      </c>
      <c r="U170" s="72">
        <f t="shared" si="19"/>
        <v>103.63328507761099</v>
      </c>
    </row>
    <row r="171" spans="1:21" x14ac:dyDescent="0.25">
      <c r="A171" s="47">
        <v>1993</v>
      </c>
      <c r="B171" s="134">
        <v>11</v>
      </c>
      <c r="C171" s="94">
        <f>+GI_Data_Monthly!J171</f>
        <v>377529.99837470002</v>
      </c>
      <c r="D171" s="135">
        <f t="shared" si="15"/>
        <v>68.351629212907852</v>
      </c>
      <c r="E171" s="135">
        <f>GI_Data_Monthly!C171</f>
        <v>1.4627097413972201</v>
      </c>
      <c r="F171" s="151">
        <f>GI_Data_Monthly!L171</f>
        <v>9675.7371592453601</v>
      </c>
      <c r="G171" s="135">
        <f>+GI_Data_Monthly!E171</f>
        <v>143.010907360684</v>
      </c>
      <c r="H171" s="94">
        <f>+GI_Data_Monthly!H171</f>
        <v>5646.6027881385799</v>
      </c>
      <c r="I171" s="152">
        <f>+GI_Data_Monthly!G171</f>
        <v>5523.3503973802199</v>
      </c>
      <c r="J171" s="94">
        <f>GI_Data_Monthly!I171</f>
        <v>0</v>
      </c>
      <c r="K171" s="39">
        <f>+GI_Data_Monthly!K171</f>
        <v>29.637571716656002</v>
      </c>
      <c r="L171" s="72">
        <f>+H171*1000/Population_Monthly!C291</f>
        <v>0.40584871909893888</v>
      </c>
      <c r="M171" s="72">
        <f>GI_Data_Monthly!N171</f>
        <v>115.13217384209101</v>
      </c>
      <c r="N171" s="72">
        <f>GI_Data_Monthly!O171*100</f>
        <v>104.48631251715</v>
      </c>
      <c r="O171" s="72">
        <f t="shared" si="20"/>
        <v>104.20437063650449</v>
      </c>
      <c r="P171" s="191">
        <f t="shared" si="16"/>
        <v>78.711565653561337</v>
      </c>
      <c r="Q171" s="153">
        <f t="shared" si="17"/>
        <v>12.028370518407778</v>
      </c>
      <c r="R171" s="72">
        <f t="shared" si="18"/>
        <v>104.34345777681767</v>
      </c>
      <c r="S171" s="154">
        <f t="shared" si="21"/>
        <v>-4.4771575460116342E-3</v>
      </c>
      <c r="T171" s="72">
        <v>0</v>
      </c>
      <c r="U171" s="72">
        <f t="shared" si="19"/>
        <v>104.03328507761101</v>
      </c>
    </row>
    <row r="172" spans="1:21" x14ac:dyDescent="0.25">
      <c r="A172" s="47">
        <v>1993</v>
      </c>
      <c r="B172" s="134">
        <v>12</v>
      </c>
      <c r="C172" s="94">
        <f>+GI_Data_Monthly!J172</f>
        <v>378229.99702191498</v>
      </c>
      <c r="D172" s="135">
        <f t="shared" si="15"/>
        <v>68.38994778292637</v>
      </c>
      <c r="E172" s="135">
        <f>GI_Data_Monthly!C172</f>
        <v>1.4649471912098899</v>
      </c>
      <c r="F172" s="151">
        <f>GI_Data_Monthly!L172</f>
        <v>9703.2367744294897</v>
      </c>
      <c r="G172" s="135">
        <f>+GI_Data_Monthly!E172</f>
        <v>143.21133002356399</v>
      </c>
      <c r="H172" s="94">
        <f>+GI_Data_Monthly!H172</f>
        <v>5664.8081764156404</v>
      </c>
      <c r="I172" s="152">
        <f>+GI_Data_Monthly!G172</f>
        <v>5530.4910923815696</v>
      </c>
      <c r="J172" s="94">
        <f>GI_Data_Monthly!I172</f>
        <v>5567.958450460831</v>
      </c>
      <c r="K172" s="39">
        <f>+GI_Data_Monthly!K172</f>
        <v>29.663574603265801</v>
      </c>
      <c r="L172" s="72">
        <f>+H172*1000/Population_Monthly!C292</f>
        <v>0.40639378500504936</v>
      </c>
      <c r="M172" s="72">
        <f>GI_Data_Monthly!N172</f>
        <v>112.814054213082</v>
      </c>
      <c r="N172" s="72">
        <f>GI_Data_Monthly!O172*100</f>
        <v>104.19915900249902</v>
      </c>
      <c r="O172" s="72">
        <f t="shared" si="20"/>
        <v>104.14949445103157</v>
      </c>
      <c r="P172" s="191">
        <f t="shared" si="16"/>
        <v>77.008956288662972</v>
      </c>
      <c r="Q172" s="153">
        <f t="shared" si="17"/>
        <v>12.055092359800843</v>
      </c>
      <c r="R172" s="72">
        <f t="shared" si="18"/>
        <v>104.38404606211634</v>
      </c>
      <c r="S172" s="154">
        <f t="shared" si="21"/>
        <v>-6.280076654400335E-3</v>
      </c>
      <c r="T172" s="72">
        <v>0</v>
      </c>
      <c r="U172" s="72">
        <f t="shared" si="19"/>
        <v>104.34345777681767</v>
      </c>
    </row>
    <row r="173" spans="1:21" x14ac:dyDescent="0.25">
      <c r="A173" s="47">
        <v>1994</v>
      </c>
      <c r="B173" s="134">
        <v>1</v>
      </c>
      <c r="C173" s="94">
        <f>+GI_Data_Monthly!J173</f>
        <v>379482.34132167802</v>
      </c>
      <c r="D173" s="135">
        <f t="shared" si="15"/>
        <v>68.521882848974187</v>
      </c>
      <c r="E173" s="135">
        <f>GI_Data_Monthly!C173</f>
        <v>1.4670000000000001</v>
      </c>
      <c r="F173" s="151">
        <f>GI_Data_Monthly!L173</f>
        <v>9737.6</v>
      </c>
      <c r="G173" s="135">
        <f>+GI_Data_Monthly!E173</f>
        <v>141.57963749861699</v>
      </c>
      <c r="H173" s="94">
        <f>+GI_Data_Monthly!H173</f>
        <v>5684.9333333333298</v>
      </c>
      <c r="I173" s="152">
        <f>+GI_Data_Monthly!G173</f>
        <v>5538.1189999999997</v>
      </c>
      <c r="J173" s="94">
        <f>GI_Data_Monthly!I173</f>
        <v>0</v>
      </c>
      <c r="K173" s="39">
        <f>+GI_Data_Monthly!K173</f>
        <v>29.725610510069501</v>
      </c>
      <c r="L173" s="72">
        <f>+H173*1000/Population_Monthly!C293</f>
        <v>0.40707427727148243</v>
      </c>
      <c r="M173" s="72">
        <f>GI_Data_Monthly!N173</f>
        <v>111.066666666667</v>
      </c>
      <c r="N173" s="72">
        <f>GI_Data_Monthly!O173*100</f>
        <v>103.7333333333</v>
      </c>
      <c r="O173" s="72">
        <f t="shared" si="20"/>
        <v>104.06616111769824</v>
      </c>
      <c r="P173" s="191">
        <f t="shared" si="16"/>
        <v>75.710065894115203</v>
      </c>
      <c r="Q173" s="153">
        <f t="shared" si="17"/>
        <v>12.100531414840125</v>
      </c>
      <c r="R173" s="72">
        <f t="shared" si="18"/>
        <v>104.13960161764966</v>
      </c>
      <c r="S173" s="154">
        <f t="shared" si="21"/>
        <v>-9.5480585614289293E-3</v>
      </c>
      <c r="T173" s="72">
        <v>0</v>
      </c>
      <c r="U173" s="72">
        <f t="shared" si="19"/>
        <v>104.38404606211634</v>
      </c>
    </row>
    <row r="174" spans="1:21" x14ac:dyDescent="0.25">
      <c r="A174" s="47">
        <v>1994</v>
      </c>
      <c r="B174" s="134">
        <v>2</v>
      </c>
      <c r="C174" s="94">
        <f>+GI_Data_Monthly!J174</f>
        <v>381426.33559330401</v>
      </c>
      <c r="D174" s="135">
        <f t="shared" si="15"/>
        <v>68.769930939949049</v>
      </c>
      <c r="E174" s="135">
        <f>GI_Data_Monthly!C174</f>
        <v>1.4692446474257701</v>
      </c>
      <c r="F174" s="151">
        <f>GI_Data_Monthly!L174</f>
        <v>9784.3774792660606</v>
      </c>
      <c r="G174" s="135">
        <f>+GI_Data_Monthly!E174</f>
        <v>138.92445897264099</v>
      </c>
      <c r="H174" s="94">
        <f>+GI_Data_Monthly!H174</f>
        <v>5707.16786739689</v>
      </c>
      <c r="I174" s="152">
        <f>+GI_Data_Monthly!G174</f>
        <v>5546.4114967102596</v>
      </c>
      <c r="J174" s="94">
        <f>GI_Data_Monthly!I174</f>
        <v>0</v>
      </c>
      <c r="K174" s="39">
        <f>+GI_Data_Monthly!K174</f>
        <v>29.8277446051525</v>
      </c>
      <c r="L174" s="72">
        <f>+H174*1000/Population_Monthly!C294</f>
        <v>0.40790298865597197</v>
      </c>
      <c r="M174" s="72">
        <f>GI_Data_Monthly!N174</f>
        <v>110.983607704284</v>
      </c>
      <c r="N174" s="72">
        <f>GI_Data_Monthly!O174*100</f>
        <v>103.26170238740301</v>
      </c>
      <c r="O174" s="72">
        <f t="shared" si="20"/>
        <v>103.94825416162591</v>
      </c>
      <c r="P174" s="191">
        <f t="shared" si="16"/>
        <v>75.537867637452919</v>
      </c>
      <c r="Q174" s="153">
        <f t="shared" si="17"/>
        <v>12.166826169308749</v>
      </c>
      <c r="R174" s="72">
        <f t="shared" si="18"/>
        <v>103.73139824106734</v>
      </c>
      <c r="S174" s="154">
        <f t="shared" si="21"/>
        <v>-1.3516713993296237E-2</v>
      </c>
      <c r="T174" s="72">
        <v>0</v>
      </c>
      <c r="U174" s="72">
        <f t="shared" si="19"/>
        <v>104.13960161764966</v>
      </c>
    </row>
    <row r="175" spans="1:21" x14ac:dyDescent="0.25">
      <c r="A175" s="47">
        <v>1994</v>
      </c>
      <c r="B175" s="134">
        <v>3</v>
      </c>
      <c r="C175" s="94">
        <f>+GI_Data_Monthly!J175</f>
        <v>383362.23214019003</v>
      </c>
      <c r="D175" s="135">
        <f t="shared" si="15"/>
        <v>69.019351349027204</v>
      </c>
      <c r="E175" s="135">
        <f>GI_Data_Monthly!C175</f>
        <v>1.4717400278419901</v>
      </c>
      <c r="F175" s="151">
        <f>GI_Data_Monthly!L175</f>
        <v>9829.6088015345595</v>
      </c>
      <c r="G175" s="135">
        <f>+GI_Data_Monthly!E175</f>
        <v>136.743404003308</v>
      </c>
      <c r="H175" s="94">
        <f>+GI_Data_Monthly!H175</f>
        <v>5728.0173558397801</v>
      </c>
      <c r="I175" s="152">
        <f>+GI_Data_Monthly!G175</f>
        <v>5554.4166186313096</v>
      </c>
      <c r="J175" s="94">
        <f>GI_Data_Monthly!I175</f>
        <v>0</v>
      </c>
      <c r="K175" s="39">
        <f>+GI_Data_Monthly!K175</f>
        <v>29.926282696900401</v>
      </c>
      <c r="L175" s="72">
        <f>+H175*1000/Population_Monthly!C295</f>
        <v>0.40862980218716227</v>
      </c>
      <c r="M175" s="72">
        <f>GI_Data_Monthly!N175</f>
        <v>112.227974628834</v>
      </c>
      <c r="N175" s="72">
        <f>GI_Data_Monthly!O175*100</f>
        <v>103.02426281610799</v>
      </c>
      <c r="O175" s="72">
        <f t="shared" si="20"/>
        <v>103.81661746014782</v>
      </c>
      <c r="P175" s="191">
        <f t="shared" si="16"/>
        <v>76.255298154385116</v>
      </c>
      <c r="Q175" s="153">
        <f t="shared" si="17"/>
        <v>12.228770978631507</v>
      </c>
      <c r="R175" s="72">
        <f t="shared" si="18"/>
        <v>103.339766178937</v>
      </c>
      <c r="S175" s="154">
        <f t="shared" si="21"/>
        <v>-1.5101161322877976E-2</v>
      </c>
      <c r="T175" s="72">
        <v>0</v>
      </c>
      <c r="U175" s="72">
        <f t="shared" si="19"/>
        <v>103.73139824106734</v>
      </c>
    </row>
    <row r="176" spans="1:21" x14ac:dyDescent="0.25">
      <c r="A176" s="47">
        <v>1994</v>
      </c>
      <c r="B176" s="134">
        <v>4</v>
      </c>
      <c r="C176" s="94">
        <f>+GI_Data_Monthly!J176</f>
        <v>385088.69767299597</v>
      </c>
      <c r="D176" s="135">
        <f t="shared" si="15"/>
        <v>69.214853090039739</v>
      </c>
      <c r="E176" s="135">
        <f>GI_Data_Monthly!C176</f>
        <v>1.4753333333330001</v>
      </c>
      <c r="F176" s="151">
        <f>GI_Data_Monthly!L176</f>
        <v>9870.7000000000007</v>
      </c>
      <c r="G176" s="135">
        <f>+GI_Data_Monthly!E176</f>
        <v>135.89513673574999</v>
      </c>
      <c r="H176" s="94">
        <f>+GI_Data_Monthly!H176</f>
        <v>5750.3</v>
      </c>
      <c r="I176" s="152">
        <f>+GI_Data_Monthly!G176</f>
        <v>5563.67138671875</v>
      </c>
      <c r="J176" s="94">
        <f>GI_Data_Monthly!I176</f>
        <v>0</v>
      </c>
      <c r="K176" s="39">
        <f>+GI_Data_Monthly!K176</f>
        <v>30.001935549012199</v>
      </c>
      <c r="L176" s="72">
        <f>+H176*1000/Population_Monthly!C296</f>
        <v>0.40945595968372284</v>
      </c>
      <c r="M176" s="72">
        <f>GI_Data_Monthly!N176</f>
        <v>114.666666666667</v>
      </c>
      <c r="N176" s="72">
        <f>GI_Data_Monthly!O176*100</f>
        <v>103.2</v>
      </c>
      <c r="O176" s="72">
        <f t="shared" si="20"/>
        <v>103.71939523792285</v>
      </c>
      <c r="P176" s="191">
        <f t="shared" si="16"/>
        <v>77.722548576610635</v>
      </c>
      <c r="Q176" s="153">
        <f t="shared" si="17"/>
        <v>12.284471312589989</v>
      </c>
      <c r="R176" s="72">
        <f t="shared" si="18"/>
        <v>103.16198840117033</v>
      </c>
      <c r="S176" s="154">
        <f t="shared" si="21"/>
        <v>-1.1178537208875294E-2</v>
      </c>
      <c r="T176" s="72">
        <v>0</v>
      </c>
      <c r="U176" s="72">
        <f t="shared" si="19"/>
        <v>103.339766178937</v>
      </c>
    </row>
    <row r="177" spans="1:21" x14ac:dyDescent="0.25">
      <c r="A177" s="47">
        <v>1994</v>
      </c>
      <c r="B177" s="134">
        <v>5</v>
      </c>
      <c r="C177" s="94">
        <f>+GI_Data_Monthly!J177</f>
        <v>385930.50011667499</v>
      </c>
      <c r="D177" s="135">
        <f t="shared" si="15"/>
        <v>69.251471684137641</v>
      </c>
      <c r="E177" s="135">
        <f>GI_Data_Monthly!C177</f>
        <v>1.47976874904915</v>
      </c>
      <c r="F177" s="151">
        <f>GI_Data_Monthly!L177</f>
        <v>9893.4892138170508</v>
      </c>
      <c r="G177" s="135">
        <f>+GI_Data_Monthly!E177</f>
        <v>137.47256834135499</v>
      </c>
      <c r="H177" s="94">
        <f>+GI_Data_Monthly!H177</f>
        <v>5769.8833908291999</v>
      </c>
      <c r="I177" s="152">
        <f>+GI_Data_Monthly!G177</f>
        <v>5572.8851781943304</v>
      </c>
      <c r="J177" s="94">
        <f>GI_Data_Monthly!I177</f>
        <v>0</v>
      </c>
      <c r="K177" s="39">
        <f>+GI_Data_Monthly!K177</f>
        <v>30.0151547571649</v>
      </c>
      <c r="L177" s="72">
        <f>+H177*1000/Population_Monthly!C297</f>
        <v>0.41013920313442725</v>
      </c>
      <c r="M177" s="72">
        <f>GI_Data_Monthly!N177</f>
        <v>117.635842120451</v>
      </c>
      <c r="N177" s="72">
        <f>GI_Data_Monthly!O177*100</f>
        <v>103.931126898564</v>
      </c>
      <c r="O177" s="72">
        <f t="shared" si="20"/>
        <v>103.72061818715876</v>
      </c>
      <c r="P177" s="191">
        <f t="shared" si="16"/>
        <v>79.496098424865281</v>
      </c>
      <c r="Q177" s="153">
        <f t="shared" si="17"/>
        <v>12.310391654060126</v>
      </c>
      <c r="R177" s="72">
        <f t="shared" si="18"/>
        <v>103.38512990489066</v>
      </c>
      <c r="S177" s="154">
        <f t="shared" si="21"/>
        <v>1.4122297882646073E-4</v>
      </c>
      <c r="T177" s="72">
        <v>0</v>
      </c>
      <c r="U177" s="72">
        <f t="shared" si="19"/>
        <v>103.16198840117033</v>
      </c>
    </row>
    <row r="178" spans="1:21" x14ac:dyDescent="0.25">
      <c r="A178" s="47">
        <v>1994</v>
      </c>
      <c r="B178" s="134">
        <v>6</v>
      </c>
      <c r="C178" s="94">
        <f>+GI_Data_Monthly!J178</f>
        <v>386348.59780927299</v>
      </c>
      <c r="D178" s="135">
        <f t="shared" si="15"/>
        <v>69.204522879222438</v>
      </c>
      <c r="E178" s="135">
        <f>GI_Data_Monthly!C178</f>
        <v>1.48469947529524</v>
      </c>
      <c r="F178" s="151">
        <f>GI_Data_Monthly!L178</f>
        <v>9908.7854984980404</v>
      </c>
      <c r="G178" s="135">
        <f>+GI_Data_Monthly!E178</f>
        <v>140.41370186536099</v>
      </c>
      <c r="H178" s="94">
        <f>+GI_Data_Monthly!H178</f>
        <v>5788.7477329339599</v>
      </c>
      <c r="I178" s="152">
        <f>+GI_Data_Monthly!G178</f>
        <v>5582.7073395699699</v>
      </c>
      <c r="J178" s="94">
        <f>GI_Data_Monthly!I178</f>
        <v>0</v>
      </c>
      <c r="K178" s="39">
        <f>+GI_Data_Monthly!K178</f>
        <v>29.995918010322999</v>
      </c>
      <c r="L178" s="72">
        <f>+H178*1000/Population_Monthly!C298</f>
        <v>0.41076906154697518</v>
      </c>
      <c r="M178" s="72">
        <f>GI_Data_Monthly!N178</f>
        <v>120.607090387455</v>
      </c>
      <c r="N178" s="72">
        <f>GI_Data_Monthly!O178*100</f>
        <v>104.947373780082</v>
      </c>
      <c r="O178" s="72">
        <f t="shared" si="20"/>
        <v>103.84581605288658</v>
      </c>
      <c r="P178" s="191">
        <f t="shared" si="16"/>
        <v>81.233335361334099</v>
      </c>
      <c r="Q178" s="153">
        <f t="shared" si="17"/>
        <v>12.321395091340388</v>
      </c>
      <c r="R178" s="72">
        <f t="shared" si="18"/>
        <v>104.02616689288199</v>
      </c>
      <c r="S178" s="154">
        <f t="shared" si="21"/>
        <v>1.4523412417939197E-2</v>
      </c>
      <c r="T178" s="72">
        <v>0</v>
      </c>
      <c r="U178" s="72">
        <f t="shared" si="19"/>
        <v>103.38512990489066</v>
      </c>
    </row>
    <row r="179" spans="1:21" x14ac:dyDescent="0.25">
      <c r="A179" s="47">
        <v>1994</v>
      </c>
      <c r="B179" s="134">
        <v>7</v>
      </c>
      <c r="C179" s="94">
        <f>+GI_Data_Monthly!J179</f>
        <v>386912.40649627201</v>
      </c>
      <c r="D179" s="135">
        <f t="shared" si="15"/>
        <v>69.18314411773882</v>
      </c>
      <c r="E179" s="135">
        <f>GI_Data_Monthly!C179</f>
        <v>1.4890000000000001</v>
      </c>
      <c r="F179" s="151">
        <f>GI_Data_Monthly!L179</f>
        <v>9928.9</v>
      </c>
      <c r="G179" s="135">
        <f>+GI_Data_Monthly!E179</f>
        <v>142.90352670321701</v>
      </c>
      <c r="H179" s="94">
        <f>+GI_Data_Monthly!H179</f>
        <v>5806.8</v>
      </c>
      <c r="I179" s="152">
        <f>+GI_Data_Monthly!G179</f>
        <v>5592.5820000000003</v>
      </c>
      <c r="J179" s="94">
        <f>GI_Data_Monthly!I179</f>
        <v>0</v>
      </c>
      <c r="K179" s="39">
        <f>+GI_Data_Monthly!K179</f>
        <v>29.987518784005701</v>
      </c>
      <c r="L179" s="72">
        <f>+H179*1000/Population_Monthly!C299</f>
        <v>0.41133922145296831</v>
      </c>
      <c r="M179" s="72">
        <f>GI_Data_Monthly!N179</f>
        <v>122.633333333333</v>
      </c>
      <c r="N179" s="72">
        <f>GI_Data_Monthly!O179*100</f>
        <v>105.7666666667</v>
      </c>
      <c r="O179" s="72">
        <f t="shared" si="20"/>
        <v>104.05414938621993</v>
      </c>
      <c r="P179" s="191">
        <f t="shared" si="16"/>
        <v>82.359525408551377</v>
      </c>
      <c r="Q179" s="153">
        <f t="shared" si="17"/>
        <v>12.335042629919167</v>
      </c>
      <c r="R179" s="72">
        <f t="shared" si="18"/>
        <v>104.88172244844867</v>
      </c>
      <c r="S179" s="154">
        <f t="shared" si="21"/>
        <v>2.4209167204640503E-2</v>
      </c>
      <c r="T179" s="72">
        <v>0</v>
      </c>
      <c r="U179" s="72">
        <f t="shared" si="19"/>
        <v>104.02616689288199</v>
      </c>
    </row>
    <row r="180" spans="1:21" x14ac:dyDescent="0.25">
      <c r="A180" s="47">
        <v>1994</v>
      </c>
      <c r="B180" s="134">
        <v>8</v>
      </c>
      <c r="C180" s="94">
        <f>+GI_Data_Monthly!J180</f>
        <v>388152.829229436</v>
      </c>
      <c r="D180" s="135">
        <f t="shared" si="15"/>
        <v>69.272682750515017</v>
      </c>
      <c r="E180" s="135">
        <f>GI_Data_Monthly!C180</f>
        <v>1.49236964390112</v>
      </c>
      <c r="F180" s="151">
        <f>GI_Data_Monthly!L180</f>
        <v>9964.5250179774703</v>
      </c>
      <c r="G180" s="135">
        <f>+GI_Data_Monthly!E180</f>
        <v>143.73065785502999</v>
      </c>
      <c r="H180" s="94">
        <f>+GI_Data_Monthly!H180</f>
        <v>5826.0632999455202</v>
      </c>
      <c r="I180" s="152">
        <f>+GI_Data_Monthly!G180</f>
        <v>5603.2596662578399</v>
      </c>
      <c r="J180" s="94">
        <f>GI_Data_Monthly!I180</f>
        <v>0</v>
      </c>
      <c r="K180" s="39">
        <f>+GI_Data_Monthly!K180</f>
        <v>30.025259609189099</v>
      </c>
      <c r="L180" s="72">
        <f>+H180*1000/Population_Monthly!C300</f>
        <v>0.41199305639275935</v>
      </c>
      <c r="M180" s="72">
        <f>GI_Data_Monthly!N180</f>
        <v>123.26649102066899</v>
      </c>
      <c r="N180" s="72">
        <f>GI_Data_Monthly!O180*100</f>
        <v>106.12032401127101</v>
      </c>
      <c r="O180" s="72">
        <f t="shared" si="20"/>
        <v>104.26786018553169</v>
      </c>
      <c r="P180" s="191">
        <f t="shared" si="16"/>
        <v>82.597827907062594</v>
      </c>
      <c r="Q180" s="153">
        <f t="shared" si="17"/>
        <v>12.370198475375885</v>
      </c>
      <c r="R180" s="72">
        <f t="shared" si="18"/>
        <v>105.61145481935101</v>
      </c>
      <c r="S180" s="154">
        <f t="shared" si="21"/>
        <v>2.4764713612755118E-2</v>
      </c>
      <c r="T180" s="72">
        <v>0</v>
      </c>
      <c r="U180" s="72">
        <f t="shared" si="19"/>
        <v>104.88172244844867</v>
      </c>
    </row>
    <row r="181" spans="1:21" x14ac:dyDescent="0.25">
      <c r="A181" s="47">
        <v>1994</v>
      </c>
      <c r="B181" s="134">
        <v>9</v>
      </c>
      <c r="C181" s="94">
        <f>+GI_Data_Monthly!J181</f>
        <v>390048.60924112698</v>
      </c>
      <c r="D181" s="135">
        <f t="shared" si="15"/>
        <v>69.470963630816868</v>
      </c>
      <c r="E181" s="135">
        <f>GI_Data_Monthly!C181</f>
        <v>1.4950664446847599</v>
      </c>
      <c r="F181" s="151">
        <f>GI_Data_Monthly!L181</f>
        <v>10006.723105467399</v>
      </c>
      <c r="G181" s="135">
        <f>+GI_Data_Monthly!E181</f>
        <v>142.65509095099799</v>
      </c>
      <c r="H181" s="94">
        <f>+GI_Data_Monthly!H181</f>
        <v>5845.3720227823896</v>
      </c>
      <c r="I181" s="152">
        <f>+GI_Data_Monthly!G181</f>
        <v>5614.5559073273598</v>
      </c>
      <c r="J181" s="94">
        <f>GI_Data_Monthly!I181</f>
        <v>0</v>
      </c>
      <c r="K181" s="39">
        <f>+GI_Data_Monthly!K181</f>
        <v>30.114619675404299</v>
      </c>
      <c r="L181" s="72">
        <f>+H181*1000/Population_Monthly!C301</f>
        <v>0.41264784980878189</v>
      </c>
      <c r="M181" s="72">
        <f>GI_Data_Monthly!N181</f>
        <v>122.639517123969</v>
      </c>
      <c r="N181" s="72">
        <f>GI_Data_Monthly!O181*100</f>
        <v>106.087974969247</v>
      </c>
      <c r="O181" s="72">
        <f t="shared" si="20"/>
        <v>104.43540858741868</v>
      </c>
      <c r="P181" s="191">
        <f t="shared" si="16"/>
        <v>82.029476054375621</v>
      </c>
      <c r="Q181" s="153">
        <f t="shared" si="17"/>
        <v>12.426733056864821</v>
      </c>
      <c r="R181" s="72">
        <f t="shared" si="18"/>
        <v>105.99165521573934</v>
      </c>
      <c r="S181" s="154">
        <f t="shared" si="21"/>
        <v>1.931813184918818E-2</v>
      </c>
      <c r="T181" s="72">
        <v>0</v>
      </c>
      <c r="U181" s="72">
        <f t="shared" si="19"/>
        <v>105.61145481935101</v>
      </c>
    </row>
    <row r="182" spans="1:21" x14ac:dyDescent="0.25">
      <c r="A182" s="47">
        <v>1994</v>
      </c>
      <c r="B182" s="134">
        <v>10</v>
      </c>
      <c r="C182" s="94">
        <f>+GI_Data_Monthly!J182</f>
        <v>392377.03714832198</v>
      </c>
      <c r="D182" s="135">
        <f t="shared" si="15"/>
        <v>69.740828899475801</v>
      </c>
      <c r="E182" s="135">
        <f>GI_Data_Monthly!C182</f>
        <v>1.497666666667</v>
      </c>
      <c r="F182" s="151">
        <f>GI_Data_Monthly!L182</f>
        <v>10041.6</v>
      </c>
      <c r="G182" s="135">
        <f>+GI_Data_Monthly!E182</f>
        <v>139.97084053717199</v>
      </c>
      <c r="H182" s="94">
        <f>+GI_Data_Monthly!H182</f>
        <v>5863.2333333333299</v>
      </c>
      <c r="I182" s="152">
        <f>+GI_Data_Monthly!G182</f>
        <v>5626.2169999999996</v>
      </c>
      <c r="J182" s="94">
        <f>GI_Data_Monthly!I182</f>
        <v>0</v>
      </c>
      <c r="K182" s="39">
        <f>+GI_Data_Monthly!K182</f>
        <v>30.247158128140299</v>
      </c>
      <c r="L182" s="72">
        <f>+H182*1000/Population_Monthly!C302</f>
        <v>0.41319839251103535</v>
      </c>
      <c r="M182" s="72">
        <f>GI_Data_Monthly!N182</f>
        <v>121.23333333333299</v>
      </c>
      <c r="N182" s="72">
        <f>GI_Data_Monthly!O182*100</f>
        <v>105.89999999999999</v>
      </c>
      <c r="O182" s="72">
        <f t="shared" si="20"/>
        <v>104.55485303186033</v>
      </c>
      <c r="P182" s="191">
        <f t="shared" si="16"/>
        <v>80.948141553509473</v>
      </c>
      <c r="Q182" s="153">
        <f t="shared" si="17"/>
        <v>12.498077116574668</v>
      </c>
      <c r="R182" s="72">
        <f t="shared" si="18"/>
        <v>106.03609966017267</v>
      </c>
      <c r="S182" s="154">
        <f t="shared" si="21"/>
        <v>1.3720485002867377E-2</v>
      </c>
      <c r="T182" s="72">
        <v>0</v>
      </c>
      <c r="U182" s="72">
        <f t="shared" si="19"/>
        <v>105.99165521573934</v>
      </c>
    </row>
    <row r="183" spans="1:21" x14ac:dyDescent="0.25">
      <c r="A183" s="47">
        <v>1994</v>
      </c>
      <c r="B183" s="134">
        <v>11</v>
      </c>
      <c r="C183" s="94">
        <f>+GI_Data_Monthly!J183</f>
        <v>395108.669117841</v>
      </c>
      <c r="D183" s="135">
        <f t="shared" si="15"/>
        <v>70.066756026666724</v>
      </c>
      <c r="E183" s="135">
        <f>GI_Data_Monthly!C183</f>
        <v>1.5008675055270999</v>
      </c>
      <c r="F183" s="151">
        <f>GI_Data_Monthly!L183</f>
        <v>10062.241981290301</v>
      </c>
      <c r="G183" s="135">
        <f>+GI_Data_Monthly!E183</f>
        <v>135.75372562625901</v>
      </c>
      <c r="H183" s="94">
        <f>+GI_Data_Monthly!H183</f>
        <v>5880.2282241758503</v>
      </c>
      <c r="I183" s="152">
        <f>+GI_Data_Monthly!G183</f>
        <v>5639.0318536720397</v>
      </c>
      <c r="J183" s="94">
        <f>GI_Data_Monthly!I183</f>
        <v>0</v>
      </c>
      <c r="K183" s="39">
        <f>+GI_Data_Monthly!K183</f>
        <v>30.421615833938102</v>
      </c>
      <c r="L183" s="72">
        <f>+H183*1000/Population_Monthly!C303</f>
        <v>0.41368609434805326</v>
      </c>
      <c r="M183" s="72">
        <f>GI_Data_Monthly!N183</f>
        <v>119.445644592468</v>
      </c>
      <c r="N183" s="72">
        <f>GI_Data_Monthly!O183*100</f>
        <v>105.72936149944201</v>
      </c>
      <c r="O183" s="72">
        <f t="shared" si="20"/>
        <v>104.65844044705132</v>
      </c>
      <c r="P183" s="191">
        <f t="shared" si="16"/>
        <v>79.58440312192586</v>
      </c>
      <c r="Q183" s="153">
        <f t="shared" si="17"/>
        <v>12.584999438098748</v>
      </c>
      <c r="R183" s="72">
        <f t="shared" si="18"/>
        <v>105.90577882289632</v>
      </c>
      <c r="S183" s="154">
        <f t="shared" si="21"/>
        <v>1.189676381859095E-2</v>
      </c>
      <c r="T183" s="72">
        <v>0</v>
      </c>
      <c r="U183" s="72">
        <f t="shared" si="19"/>
        <v>106.03609966017267</v>
      </c>
    </row>
    <row r="184" spans="1:21" x14ac:dyDescent="0.25">
      <c r="A184" s="47">
        <v>1994</v>
      </c>
      <c r="B184" s="134">
        <v>12</v>
      </c>
      <c r="C184" s="94">
        <f>+GI_Data_Monthly!J184</f>
        <v>397703.62816609303</v>
      </c>
      <c r="D184" s="135">
        <f t="shared" si="15"/>
        <v>70.369006487013564</v>
      </c>
      <c r="E184" s="135">
        <f>GI_Data_Monthly!C184</f>
        <v>1.50448602560185</v>
      </c>
      <c r="F184" s="151">
        <f>GI_Data_Monthly!L184</f>
        <v>10071.094397166</v>
      </c>
      <c r="G184" s="135">
        <f>+GI_Data_Monthly!E184</f>
        <v>130.82122297142999</v>
      </c>
      <c r="H184" s="94">
        <f>+GI_Data_Monthly!H184</f>
        <v>5895.7459177677001</v>
      </c>
      <c r="I184" s="152">
        <f>+GI_Data_Monthly!G184</f>
        <v>5651.6874121206802</v>
      </c>
      <c r="J184" s="94">
        <f>GI_Data_Monthly!I184</f>
        <v>5795.5410398614958</v>
      </c>
      <c r="K184" s="39">
        <f>+GI_Data_Monthly!K184</f>
        <v>30.591344571750302</v>
      </c>
      <c r="L184" s="72">
        <f>+H184*1000/Population_Monthly!C304</f>
        <v>0.41406838180105798</v>
      </c>
      <c r="M184" s="72">
        <f>GI_Data_Monthly!N184</f>
        <v>118.151853315438</v>
      </c>
      <c r="N184" s="72">
        <f>GI_Data_Monthly!O184*100</f>
        <v>105.643911930805</v>
      </c>
      <c r="O184" s="72">
        <f t="shared" si="20"/>
        <v>104.77883652441015</v>
      </c>
      <c r="P184" s="191">
        <f t="shared" si="16"/>
        <v>78.533034740666935</v>
      </c>
      <c r="Q184" s="153">
        <f t="shared" si="17"/>
        <v>12.666908543943226</v>
      </c>
      <c r="R184" s="72">
        <f t="shared" si="18"/>
        <v>105.75775781008234</v>
      </c>
      <c r="S184" s="154">
        <f t="shared" si="21"/>
        <v>1.3865303157306164E-2</v>
      </c>
      <c r="T184" s="72">
        <v>0</v>
      </c>
      <c r="U184" s="72">
        <f t="shared" si="19"/>
        <v>105.90577882289632</v>
      </c>
    </row>
    <row r="185" spans="1:21" x14ac:dyDescent="0.25">
      <c r="A185" s="47">
        <v>1995</v>
      </c>
      <c r="B185" s="134">
        <v>1</v>
      </c>
      <c r="C185" s="94">
        <f>+GI_Data_Monthly!J185</f>
        <v>399907.53773179802</v>
      </c>
      <c r="D185" s="135">
        <f t="shared" si="15"/>
        <v>70.600245733620184</v>
      </c>
      <c r="E185" s="135">
        <f>GI_Data_Monthly!C185</f>
        <v>1.5086666666669999</v>
      </c>
      <c r="F185" s="151">
        <f>GI_Data_Monthly!L185</f>
        <v>10075.9</v>
      </c>
      <c r="G185" s="135">
        <f>+GI_Data_Monthly!E185</f>
        <v>125.49089191613</v>
      </c>
      <c r="H185" s="94">
        <f>+GI_Data_Monthly!H185</f>
        <v>5911.6</v>
      </c>
      <c r="I185" s="152">
        <f>+GI_Data_Monthly!G185</f>
        <v>5664.393</v>
      </c>
      <c r="J185" s="94">
        <f>GI_Data_Monthly!I185</f>
        <v>0</v>
      </c>
      <c r="K185" s="39">
        <f>+GI_Data_Monthly!K185</f>
        <v>30.724147572526402</v>
      </c>
      <c r="L185" s="72">
        <f>+H185*1000/Population_Monthly!C305</f>
        <v>0.41447294861314748</v>
      </c>
      <c r="M185" s="72">
        <f>GI_Data_Monthly!N185</f>
        <v>118.133333333333</v>
      </c>
      <c r="N185" s="72">
        <f>GI_Data_Monthly!O185*100</f>
        <v>105.6666666667</v>
      </c>
      <c r="O185" s="72">
        <f t="shared" si="20"/>
        <v>104.93994763552682</v>
      </c>
      <c r="P185" s="191">
        <f t="shared" si="16"/>
        <v>78.303137428175148</v>
      </c>
      <c r="Q185" s="153">
        <f t="shared" si="17"/>
        <v>12.734328038010496</v>
      </c>
      <c r="R185" s="72">
        <f t="shared" si="18"/>
        <v>105.67998003231567</v>
      </c>
      <c r="S185" s="154">
        <f t="shared" si="21"/>
        <v>1.8637532134324841E-2</v>
      </c>
      <c r="T185" s="72">
        <v>0</v>
      </c>
      <c r="U185" s="72">
        <f t="shared" si="19"/>
        <v>105.75775781008234</v>
      </c>
    </row>
    <row r="186" spans="1:21" x14ac:dyDescent="0.25">
      <c r="A186" s="47">
        <v>1995</v>
      </c>
      <c r="B186" s="134">
        <v>2</v>
      </c>
      <c r="C186" s="94">
        <f>+GI_Data_Monthly!J186</f>
        <v>401338.87480284797</v>
      </c>
      <c r="D186" s="135">
        <f t="shared" si="15"/>
        <v>70.704591378019231</v>
      </c>
      <c r="E186" s="135">
        <f>GI_Data_Monthly!C186</f>
        <v>1.5131391618786301</v>
      </c>
      <c r="F186" s="151">
        <f>GI_Data_Monthly!L186</f>
        <v>10082.6897354703</v>
      </c>
      <c r="G186" s="135">
        <f>+GI_Data_Monthly!E186</f>
        <v>120.76145674311999</v>
      </c>
      <c r="H186" s="94">
        <f>+GI_Data_Monthly!H186</f>
        <v>5927.6541106064196</v>
      </c>
      <c r="I186" s="152">
        <f>+GI_Data_Monthly!G186</f>
        <v>5676.2774097244401</v>
      </c>
      <c r="J186" s="94">
        <f>GI_Data_Monthly!I186</f>
        <v>0</v>
      </c>
      <c r="K186" s="39">
        <f>+GI_Data_Monthly!K186</f>
        <v>30.784045077584501</v>
      </c>
      <c r="L186" s="72">
        <f>+H186*1000/Population_Monthly!C306</f>
        <v>0.41489013668922609</v>
      </c>
      <c r="M186" s="72">
        <f>GI_Data_Monthly!N186</f>
        <v>119.95228421666199</v>
      </c>
      <c r="N186" s="72">
        <f>GI_Data_Monthly!O186*100</f>
        <v>105.806536236835</v>
      </c>
      <c r="O186" s="72">
        <f t="shared" si="20"/>
        <v>105.15201712297949</v>
      </c>
      <c r="P186" s="191">
        <f t="shared" si="16"/>
        <v>79.273795324770958</v>
      </c>
      <c r="Q186" s="153">
        <f t="shared" si="17"/>
        <v>12.771996670086331</v>
      </c>
      <c r="R186" s="72">
        <f t="shared" si="18"/>
        <v>105.70570494478</v>
      </c>
      <c r="S186" s="154">
        <f t="shared" si="21"/>
        <v>2.4644507988882847E-2</v>
      </c>
      <c r="T186" s="72">
        <v>0</v>
      </c>
      <c r="U186" s="72">
        <f t="shared" si="19"/>
        <v>105.67998003231567</v>
      </c>
    </row>
    <row r="187" spans="1:21" x14ac:dyDescent="0.25">
      <c r="A187" s="47">
        <v>1995</v>
      </c>
      <c r="B187" s="134">
        <v>3</v>
      </c>
      <c r="C187" s="94">
        <f>+GI_Data_Monthly!J187</f>
        <v>402210.46505068702</v>
      </c>
      <c r="D187" s="135">
        <f t="shared" si="15"/>
        <v>70.729562337780862</v>
      </c>
      <c r="E187" s="135">
        <f>GI_Data_Monthly!C187</f>
        <v>1.51710526593277</v>
      </c>
      <c r="F187" s="151">
        <f>GI_Data_Monthly!L187</f>
        <v>10093.035452968699</v>
      </c>
      <c r="G187" s="135">
        <f>+GI_Data_Monthly!E187</f>
        <v>118.306964874738</v>
      </c>
      <c r="H187" s="94">
        <f>+GI_Data_Monthly!H187</f>
        <v>5941.3068571891499</v>
      </c>
      <c r="I187" s="152">
        <f>+GI_Data_Monthly!G187</f>
        <v>5686.5962655030098</v>
      </c>
      <c r="J187" s="94">
        <f>GI_Data_Monthly!I187</f>
        <v>0</v>
      </c>
      <c r="K187" s="39">
        <f>+GI_Data_Monthly!K187</f>
        <v>30.798617487822199</v>
      </c>
      <c r="L187" s="72">
        <f>+H187*1000/Population_Monthly!C307</f>
        <v>0.41513811399199696</v>
      </c>
      <c r="M187" s="72">
        <f>GI_Data_Monthly!N187</f>
        <v>122.32803459048699</v>
      </c>
      <c r="N187" s="72">
        <f>GI_Data_Monthly!O187*100</f>
        <v>105.955033062159</v>
      </c>
      <c r="O187" s="72">
        <f t="shared" si="20"/>
        <v>105.39624797681707</v>
      </c>
      <c r="P187" s="191">
        <f t="shared" si="16"/>
        <v>80.632529157609497</v>
      </c>
      <c r="Q187" s="153">
        <f t="shared" si="17"/>
        <v>12.785679977455443</v>
      </c>
      <c r="R187" s="72">
        <f t="shared" si="18"/>
        <v>105.80941198856466</v>
      </c>
      <c r="S187" s="154">
        <f t="shared" si="21"/>
        <v>2.8447378956569347E-2</v>
      </c>
      <c r="T187" s="72">
        <v>0</v>
      </c>
      <c r="U187" s="72">
        <f t="shared" si="19"/>
        <v>105.70570494478</v>
      </c>
    </row>
    <row r="188" spans="1:21" x14ac:dyDescent="0.25">
      <c r="A188" s="47">
        <v>1995</v>
      </c>
      <c r="B188" s="134">
        <v>4</v>
      </c>
      <c r="C188" s="94">
        <f>+GI_Data_Monthly!J188</f>
        <v>403117.96803690703</v>
      </c>
      <c r="D188" s="135">
        <f t="shared" si="15"/>
        <v>70.746355353915561</v>
      </c>
      <c r="E188" s="135">
        <f>GI_Data_Monthly!C188</f>
        <v>1.5209999999999999</v>
      </c>
      <c r="F188" s="151">
        <f>GI_Data_Monthly!L188</f>
        <v>10111.1</v>
      </c>
      <c r="G188" s="135">
        <f>+GI_Data_Monthly!E188</f>
        <v>119.21397495980899</v>
      </c>
      <c r="H188" s="94">
        <f>+GI_Data_Monthly!H188</f>
        <v>5953.9666666666699</v>
      </c>
      <c r="I188" s="152">
        <f>+GI_Data_Monthly!G188</f>
        <v>5698.0739999999996</v>
      </c>
      <c r="J188" s="94">
        <f>GI_Data_Monthly!I188</f>
        <v>0</v>
      </c>
      <c r="K188" s="39">
        <f>+GI_Data_Monthly!K188</f>
        <v>30.8104962779516</v>
      </c>
      <c r="L188" s="72">
        <f>+H188*1000/Population_Monthly!C308</f>
        <v>0.41531598696948702</v>
      </c>
      <c r="M188" s="72">
        <f>GI_Data_Monthly!N188</f>
        <v>124.466666666667</v>
      </c>
      <c r="N188" s="72">
        <f>GI_Data_Monthly!O188*100</f>
        <v>106.03333333330001</v>
      </c>
      <c r="O188" s="72">
        <f t="shared" si="20"/>
        <v>105.63235908792541</v>
      </c>
      <c r="P188" s="191">
        <f t="shared" si="16"/>
        <v>81.832127985974367</v>
      </c>
      <c r="Q188" s="153">
        <f t="shared" si="17"/>
        <v>12.796091670697175</v>
      </c>
      <c r="R188" s="72">
        <f t="shared" si="18"/>
        <v>105.93163421076467</v>
      </c>
      <c r="S188" s="154">
        <f t="shared" si="21"/>
        <v>2.7454780361434228E-2</v>
      </c>
      <c r="T188" s="72">
        <v>0</v>
      </c>
      <c r="U188" s="72">
        <f t="shared" si="19"/>
        <v>105.80941198856466</v>
      </c>
    </row>
    <row r="189" spans="1:21" x14ac:dyDescent="0.25">
      <c r="A189" s="47">
        <v>1995</v>
      </c>
      <c r="B189" s="134">
        <v>5</v>
      </c>
      <c r="C189" s="94">
        <f>+GI_Data_Monthly!J189</f>
        <v>404262.69341163902</v>
      </c>
      <c r="D189" s="135">
        <f t="shared" si="15"/>
        <v>70.80385685394296</v>
      </c>
      <c r="E189" s="135">
        <f>GI_Data_Monthly!C189</f>
        <v>1.5239854148060801</v>
      </c>
      <c r="F189" s="151">
        <f>GI_Data_Monthly!L189</f>
        <v>10136.181004477899</v>
      </c>
      <c r="G189" s="135">
        <f>+GI_Data_Monthly!E189</f>
        <v>124.47634888693899</v>
      </c>
      <c r="H189" s="94">
        <f>+GI_Data_Monthly!H189</f>
        <v>5963.0813033371996</v>
      </c>
      <c r="I189" s="152">
        <f>+GI_Data_Monthly!G189</f>
        <v>5709.6140150326601</v>
      </c>
      <c r="J189" s="94">
        <f>GI_Data_Monthly!I189</f>
        <v>0</v>
      </c>
      <c r="K189" s="39">
        <f>+GI_Data_Monthly!K189</f>
        <v>30.8478149066874</v>
      </c>
      <c r="L189" s="72">
        <f>+H189*1000/Population_Monthly!C309</f>
        <v>0.41525796551247329</v>
      </c>
      <c r="M189" s="72">
        <f>GI_Data_Monthly!N189</f>
        <v>125.044951861158</v>
      </c>
      <c r="N189" s="72">
        <f>GI_Data_Monthly!O189*100</f>
        <v>105.93302382922801</v>
      </c>
      <c r="O189" s="72">
        <f t="shared" si="20"/>
        <v>105.79918383214742</v>
      </c>
      <c r="P189" s="191">
        <f t="shared" si="16"/>
        <v>82.051278605621945</v>
      </c>
      <c r="Q189" s="153">
        <f t="shared" si="17"/>
        <v>12.809800858656356</v>
      </c>
      <c r="R189" s="72">
        <f t="shared" si="18"/>
        <v>105.97379674156234</v>
      </c>
      <c r="S189" s="154">
        <f t="shared" si="21"/>
        <v>1.9261764886065791E-2</v>
      </c>
      <c r="T189" s="72">
        <v>0</v>
      </c>
      <c r="U189" s="72">
        <f t="shared" si="19"/>
        <v>105.93163421076467</v>
      </c>
    </row>
    <row r="190" spans="1:21" x14ac:dyDescent="0.25">
      <c r="A190" s="47">
        <v>1995</v>
      </c>
      <c r="B190" s="134">
        <v>6</v>
      </c>
      <c r="C190" s="94">
        <f>+GI_Data_Monthly!J190</f>
        <v>405722.86524714698</v>
      </c>
      <c r="D190" s="135">
        <f t="shared" si="15"/>
        <v>70.907745225715161</v>
      </c>
      <c r="E190" s="135">
        <f>GI_Data_Monthly!C190</f>
        <v>1.5264808931107701</v>
      </c>
      <c r="F190" s="151">
        <f>GI_Data_Monthly!L190</f>
        <v>10166.986793431601</v>
      </c>
      <c r="G190" s="135">
        <f>+GI_Data_Monthly!E190</f>
        <v>131.67782960288</v>
      </c>
      <c r="H190" s="94">
        <f>+GI_Data_Monthly!H190</f>
        <v>5972.0413037456801</v>
      </c>
      <c r="I190" s="152">
        <f>+GI_Data_Monthly!G190</f>
        <v>5721.8413017596404</v>
      </c>
      <c r="J190" s="94">
        <f>GI_Data_Monthly!I190</f>
        <v>0</v>
      </c>
      <c r="K190" s="39">
        <f>+GI_Data_Monthly!K190</f>
        <v>30.906698638087299</v>
      </c>
      <c r="L190" s="72">
        <f>+H190*1000/Population_Monthly!C310</f>
        <v>0.41518938664145832</v>
      </c>
      <c r="M190" s="72">
        <f>GI_Data_Monthly!N190</f>
        <v>124.271907635715</v>
      </c>
      <c r="N190" s="72">
        <f>GI_Data_Monthly!O190*100</f>
        <v>105.63485116701801</v>
      </c>
      <c r="O190" s="72">
        <f t="shared" si="20"/>
        <v>105.85647361439209</v>
      </c>
      <c r="P190" s="191">
        <f t="shared" si="16"/>
        <v>81.410719385071999</v>
      </c>
      <c r="Q190" s="153">
        <f t="shared" si="17"/>
        <v>12.832133250659862</v>
      </c>
      <c r="R190" s="72">
        <f t="shared" si="18"/>
        <v>105.867069443182</v>
      </c>
      <c r="S190" s="154">
        <f t="shared" si="21"/>
        <v>6.5506869031008996E-3</v>
      </c>
      <c r="T190" s="72">
        <v>0</v>
      </c>
      <c r="U190" s="72">
        <f t="shared" si="19"/>
        <v>105.97379674156234</v>
      </c>
    </row>
    <row r="191" spans="1:21" x14ac:dyDescent="0.25">
      <c r="A191" s="47">
        <v>1995</v>
      </c>
      <c r="B191" s="134">
        <v>7</v>
      </c>
      <c r="C191" s="94">
        <f>+GI_Data_Monthly!J191</f>
        <v>407321.01262379898</v>
      </c>
      <c r="D191" s="135">
        <f t="shared" si="15"/>
        <v>71.039906151898776</v>
      </c>
      <c r="E191" s="135">
        <f>GI_Data_Monthly!C191</f>
        <v>1.5286666666669999</v>
      </c>
      <c r="F191" s="151">
        <f>GI_Data_Monthly!L191</f>
        <v>10197.700000000001</v>
      </c>
      <c r="G191" s="135">
        <f>+GI_Data_Monthly!E191</f>
        <v>136.82073867499</v>
      </c>
      <c r="H191" s="94">
        <f>+GI_Data_Monthly!H191</f>
        <v>5983.8</v>
      </c>
      <c r="I191" s="152">
        <f>+GI_Data_Monthly!G191</f>
        <v>5733.6930000000002</v>
      </c>
      <c r="J191" s="94">
        <f>GI_Data_Monthly!I191</f>
        <v>0</v>
      </c>
      <c r="K191" s="39">
        <f>+GI_Data_Monthly!K191</f>
        <v>30.967741008656699</v>
      </c>
      <c r="L191" s="72">
        <f>+H191*1000/Population_Monthly!C311</f>
        <v>0.41531528378532978</v>
      </c>
      <c r="M191" s="72">
        <f>GI_Data_Monthly!N191</f>
        <v>122.666666666667</v>
      </c>
      <c r="N191" s="72">
        <f>GI_Data_Monthly!O191*100</f>
        <v>105.16666666670001</v>
      </c>
      <c r="O191" s="72">
        <f t="shared" si="20"/>
        <v>105.80647361439208</v>
      </c>
      <c r="P191" s="191">
        <f t="shared" si="16"/>
        <v>80.244221543811776</v>
      </c>
      <c r="Q191" s="153">
        <f t="shared" si="17"/>
        <v>12.861376145200852</v>
      </c>
      <c r="R191" s="72">
        <f t="shared" si="18"/>
        <v>105.57818055431534</v>
      </c>
      <c r="S191" s="154">
        <f t="shared" si="21"/>
        <v>-5.6728647967204671E-3</v>
      </c>
      <c r="T191" s="72">
        <v>0</v>
      </c>
      <c r="U191" s="72">
        <f t="shared" si="19"/>
        <v>105.867069443182</v>
      </c>
    </row>
    <row r="192" spans="1:21" x14ac:dyDescent="0.25">
      <c r="A192" s="47">
        <v>1995</v>
      </c>
      <c r="B192" s="134">
        <v>8</v>
      </c>
      <c r="C192" s="94">
        <f>+GI_Data_Monthly!J192</f>
        <v>409039.37958429399</v>
      </c>
      <c r="D192" s="135">
        <f t="shared" si="15"/>
        <v>71.189788038330875</v>
      </c>
      <c r="E192" s="135">
        <f>GI_Data_Monthly!C192</f>
        <v>1.5310264657130701</v>
      </c>
      <c r="F192" s="151">
        <f>GI_Data_Monthly!L192</f>
        <v>10226.833103273801</v>
      </c>
      <c r="G192" s="135">
        <f>+GI_Data_Monthly!E192</f>
        <v>137.61741258912201</v>
      </c>
      <c r="H192" s="94">
        <f>+GI_Data_Monthly!H192</f>
        <v>6001.6337758776999</v>
      </c>
      <c r="I192" s="152">
        <f>+GI_Data_Monthly!G192</f>
        <v>5745.7592002388601</v>
      </c>
      <c r="J192" s="94">
        <f>GI_Data_Monthly!I192</f>
        <v>0</v>
      </c>
      <c r="K192" s="39">
        <f>+GI_Data_Monthly!K192</f>
        <v>31.022917989600298</v>
      </c>
      <c r="L192" s="72">
        <f>+H192*1000/Population_Monthly!C312</f>
        <v>0.41586171390781779</v>
      </c>
      <c r="M192" s="72">
        <f>GI_Data_Monthly!N192</f>
        <v>120.59487373575701</v>
      </c>
      <c r="N192" s="72">
        <f>GI_Data_Monthly!O192*100</f>
        <v>104.557854559425</v>
      </c>
      <c r="O192" s="72">
        <f t="shared" si="20"/>
        <v>105.67626782673825</v>
      </c>
      <c r="P192" s="191">
        <f t="shared" si="16"/>
        <v>78.76733448862386</v>
      </c>
      <c r="Q192" s="153">
        <f t="shared" si="17"/>
        <v>12.901243845576852</v>
      </c>
      <c r="R192" s="72">
        <f t="shared" si="18"/>
        <v>105.11979079771434</v>
      </c>
      <c r="S192" s="154">
        <f t="shared" si="21"/>
        <v>-1.4723564655532595E-2</v>
      </c>
      <c r="T192" s="72">
        <v>0</v>
      </c>
      <c r="U192" s="72">
        <f t="shared" si="19"/>
        <v>105.57818055431534</v>
      </c>
    </row>
    <row r="193" spans="1:21" x14ac:dyDescent="0.25">
      <c r="A193" s="47">
        <v>1995</v>
      </c>
      <c r="B193" s="134">
        <v>9</v>
      </c>
      <c r="C193" s="94">
        <f>+GI_Data_Monthly!J193</f>
        <v>410551.43149541499</v>
      </c>
      <c r="D193" s="135">
        <f t="shared" si="15"/>
        <v>71.303763711484052</v>
      </c>
      <c r="E193" s="135">
        <f>GI_Data_Monthly!C193</f>
        <v>1.5337593783718999</v>
      </c>
      <c r="F193" s="151">
        <f>GI_Data_Monthly!L193</f>
        <v>10251.575271088601</v>
      </c>
      <c r="G193" s="135">
        <f>+GI_Data_Monthly!E193</f>
        <v>135.35566775232601</v>
      </c>
      <c r="H193" s="94">
        <f>+GI_Data_Monthly!H193</f>
        <v>6023.0294518656201</v>
      </c>
      <c r="I193" s="152">
        <f>+GI_Data_Monthly!G193</f>
        <v>5757.7806573665102</v>
      </c>
      <c r="J193" s="94">
        <f>GI_Data_Monthly!I193</f>
        <v>0</v>
      </c>
      <c r="K193" s="39">
        <f>+GI_Data_Monthly!K193</f>
        <v>31.074481355275001</v>
      </c>
      <c r="L193" s="72">
        <f>+H193*1000/Population_Monthly!C313</f>
        <v>0.41665273337831843</v>
      </c>
      <c r="M193" s="72">
        <f>GI_Data_Monthly!N193</f>
        <v>118.513976861247</v>
      </c>
      <c r="N193" s="72">
        <f>GI_Data_Monthly!O193*100</f>
        <v>104.088258438401</v>
      </c>
      <c r="O193" s="72">
        <f t="shared" si="20"/>
        <v>105.50962478250109</v>
      </c>
      <c r="P193" s="191">
        <f t="shared" si="16"/>
        <v>77.270254077957588</v>
      </c>
      <c r="Q193" s="153">
        <f t="shared" si="17"/>
        <v>12.947267594988922</v>
      </c>
      <c r="R193" s="72">
        <f t="shared" si="18"/>
        <v>104.60425988817535</v>
      </c>
      <c r="S193" s="154">
        <f t="shared" si="21"/>
        <v>-1.8849606012610653E-2</v>
      </c>
      <c r="T193" s="72">
        <v>0</v>
      </c>
      <c r="U193" s="72">
        <f t="shared" si="19"/>
        <v>105.11979079771434</v>
      </c>
    </row>
    <row r="194" spans="1:21" x14ac:dyDescent="0.25">
      <c r="A194" s="47">
        <v>1995</v>
      </c>
      <c r="B194" s="134">
        <v>10</v>
      </c>
      <c r="C194" s="94">
        <f>+GI_Data_Monthly!J194</f>
        <v>411523.22415078402</v>
      </c>
      <c r="D194" s="135">
        <f t="shared" si="15"/>
        <v>71.326349837957764</v>
      </c>
      <c r="E194" s="135">
        <f>GI_Data_Monthly!C194</f>
        <v>1.5369999999999999</v>
      </c>
      <c r="F194" s="151">
        <f>GI_Data_Monthly!L194</f>
        <v>10270.1</v>
      </c>
      <c r="G194" s="135">
        <f>+GI_Data_Monthly!E194</f>
        <v>132.67585581536201</v>
      </c>
      <c r="H194" s="94">
        <f>+GI_Data_Monthly!H194</f>
        <v>6043.9333333333298</v>
      </c>
      <c r="I194" s="152">
        <f>+GI_Data_Monthly!G194</f>
        <v>5769.5820000000003</v>
      </c>
      <c r="J194" s="94">
        <f>GI_Data_Monthly!I194</f>
        <v>0</v>
      </c>
      <c r="K194" s="39">
        <f>+GI_Data_Monthly!K194</f>
        <v>31.128962308257801</v>
      </c>
      <c r="L194" s="72">
        <f>+H194*1000/Population_Monthly!C314</f>
        <v>0.41740717143219241</v>
      </c>
      <c r="M194" s="72">
        <f>GI_Data_Monthly!N194</f>
        <v>116.866666666667</v>
      </c>
      <c r="N194" s="72">
        <f>GI_Data_Monthly!O194*100</f>
        <v>104.06666666669999</v>
      </c>
      <c r="O194" s="72">
        <f t="shared" si="20"/>
        <v>105.35684700472609</v>
      </c>
      <c r="P194" s="191">
        <f t="shared" si="16"/>
        <v>76.03556712209955</v>
      </c>
      <c r="Q194" s="153">
        <f t="shared" si="17"/>
        <v>12.993452106709221</v>
      </c>
      <c r="R194" s="72">
        <f t="shared" si="18"/>
        <v>104.23759322150865</v>
      </c>
      <c r="S194" s="154">
        <f t="shared" si="21"/>
        <v>-1.7311929492917932E-2</v>
      </c>
      <c r="T194" s="72">
        <v>0</v>
      </c>
      <c r="U194" s="72">
        <f t="shared" si="19"/>
        <v>104.60425988817535</v>
      </c>
    </row>
    <row r="195" spans="1:21" x14ac:dyDescent="0.25">
      <c r="A195" s="47">
        <v>1995</v>
      </c>
      <c r="B195" s="134">
        <v>11</v>
      </c>
      <c r="C195" s="94">
        <f>+GI_Data_Monthly!J195</f>
        <v>411867.686521089</v>
      </c>
      <c r="D195" s="135">
        <f t="shared" si="15"/>
        <v>71.231634907077805</v>
      </c>
      <c r="E195" s="135">
        <f>GI_Data_Monthly!C195</f>
        <v>1.54112194636656</v>
      </c>
      <c r="F195" s="151">
        <f>GI_Data_Monthly!L195</f>
        <v>10284.518748557801</v>
      </c>
      <c r="G195" s="135">
        <f>+GI_Data_Monthly!E195</f>
        <v>131.33037937239601</v>
      </c>
      <c r="H195" s="94">
        <f>+GI_Data_Monthly!H195</f>
        <v>6063.1210677155204</v>
      </c>
      <c r="I195" s="152">
        <f>+GI_Data_Monthly!G195</f>
        <v>5782.0894755311101</v>
      </c>
      <c r="J195" s="94">
        <f>GI_Data_Monthly!I195</f>
        <v>0</v>
      </c>
      <c r="K195" s="39">
        <f>+GI_Data_Monthly!K195</f>
        <v>31.195816431118001</v>
      </c>
      <c r="L195" s="72">
        <f>+H195*1000/Population_Monthly!C315</f>
        <v>0.41804079250293008</v>
      </c>
      <c r="M195" s="72">
        <f>GI_Data_Monthly!N195</f>
        <v>115.99367008479</v>
      </c>
      <c r="N195" s="72">
        <f>GI_Data_Monthly!O195*100</f>
        <v>104.714531802476</v>
      </c>
      <c r="O195" s="72">
        <f t="shared" si="20"/>
        <v>105.27227786331224</v>
      </c>
      <c r="P195" s="191">
        <f t="shared" si="16"/>
        <v>75.265731150129625</v>
      </c>
      <c r="Q195" s="153">
        <f t="shared" si="17"/>
        <v>13.041123823640497</v>
      </c>
      <c r="R195" s="72">
        <f t="shared" si="18"/>
        <v>104.28981896919232</v>
      </c>
      <c r="S195" s="154">
        <f t="shared" si="21"/>
        <v>-9.5983715646609236E-3</v>
      </c>
      <c r="T195" s="72">
        <v>0</v>
      </c>
      <c r="U195" s="72">
        <f t="shared" si="19"/>
        <v>104.23759322150865</v>
      </c>
    </row>
    <row r="196" spans="1:21" x14ac:dyDescent="0.25">
      <c r="A196" s="47">
        <v>1995</v>
      </c>
      <c r="B196" s="134">
        <v>12</v>
      </c>
      <c r="C196" s="94">
        <f>+GI_Data_Monthly!J196</f>
        <v>411987.45457006199</v>
      </c>
      <c r="D196" s="135">
        <f t="shared" si="15"/>
        <v>71.101707875172693</v>
      </c>
      <c r="E196" s="135">
        <f>GI_Data_Monthly!C196</f>
        <v>1.545670793737</v>
      </c>
      <c r="F196" s="151">
        <f>GI_Data_Monthly!L196</f>
        <v>10302.7755480302</v>
      </c>
      <c r="G196" s="135">
        <f>+GI_Data_Monthly!E196</f>
        <v>131.12806427117999</v>
      </c>
      <c r="H196" s="94">
        <f>+GI_Data_Monthly!H196</f>
        <v>6079.3883402934098</v>
      </c>
      <c r="I196" s="152">
        <f>+GI_Data_Monthly!G196</f>
        <v>5794.3397828551997</v>
      </c>
      <c r="J196" s="94">
        <f>GI_Data_Monthly!I196</f>
        <v>5988.713017552559</v>
      </c>
      <c r="K196" s="39">
        <f>+GI_Data_Monthly!K196</f>
        <v>31.2671177627399</v>
      </c>
      <c r="L196" s="72">
        <f>+H196*1000/Population_Monthly!C316</f>
        <v>0.4184712958519457</v>
      </c>
      <c r="M196" s="72">
        <f>GI_Data_Monthly!N196</f>
        <v>116.61702775888401</v>
      </c>
      <c r="N196" s="72">
        <f>GI_Data_Monthly!O196*100</f>
        <v>105.87764338871499</v>
      </c>
      <c r="O196" s="72">
        <f t="shared" si="20"/>
        <v>105.29175548480474</v>
      </c>
      <c r="P196" s="191">
        <f t="shared" si="16"/>
        <v>75.447519763853876</v>
      </c>
      <c r="Q196" s="153">
        <f t="shared" si="17"/>
        <v>13.084391287729156</v>
      </c>
      <c r="R196" s="72">
        <f t="shared" si="18"/>
        <v>104.886280619297</v>
      </c>
      <c r="S196" s="154">
        <f t="shared" si="21"/>
        <v>2.2124460713179861E-3</v>
      </c>
      <c r="T196" s="72">
        <v>0</v>
      </c>
      <c r="U196" s="72">
        <f t="shared" si="19"/>
        <v>104.28981896919232</v>
      </c>
    </row>
    <row r="197" spans="1:21" x14ac:dyDescent="0.25">
      <c r="A197" s="47">
        <v>1996</v>
      </c>
      <c r="B197" s="134">
        <v>1</v>
      </c>
      <c r="C197" s="94">
        <f>+GI_Data_Monthly!J197</f>
        <v>412479.24182867602</v>
      </c>
      <c r="D197" s="135">
        <f t="shared" ref="D197:D260" si="22">C197/I197</f>
        <v>71.032452252709703</v>
      </c>
      <c r="E197" s="135">
        <f>GI_Data_Monthly!C197</f>
        <v>1.5506666666669999</v>
      </c>
      <c r="F197" s="151">
        <f>GI_Data_Monthly!L197</f>
        <v>10337.4</v>
      </c>
      <c r="G197" s="135">
        <f>+GI_Data_Monthly!E197</f>
        <v>131.22473159626099</v>
      </c>
      <c r="H197" s="94">
        <f>+GI_Data_Monthly!H197</f>
        <v>6094.5</v>
      </c>
      <c r="I197" s="152">
        <f>+GI_Data_Monthly!G197</f>
        <v>5806.91259765625</v>
      </c>
      <c r="J197" s="94">
        <f>GI_Data_Monthly!I197</f>
        <v>0</v>
      </c>
      <c r="K197" s="39">
        <f>+GI_Data_Monthly!K197</f>
        <v>31.341511173032298</v>
      </c>
      <c r="L197" s="72">
        <f>+H197*1000/Population_Monthly!C317</f>
        <v>0.41882096692185417</v>
      </c>
      <c r="M197" s="72">
        <f>GI_Data_Monthly!N197</f>
        <v>119.533333333333</v>
      </c>
      <c r="N197" s="72">
        <f>GI_Data_Monthly!O197*100</f>
        <v>107.43333333330001</v>
      </c>
      <c r="O197" s="72">
        <f t="shared" si="20"/>
        <v>105.43897770702141</v>
      </c>
      <c r="P197" s="191">
        <f t="shared" ref="P197:P260" si="23">M197/E197</f>
        <v>77.085124677541259</v>
      </c>
      <c r="Q197" s="153">
        <f t="shared" ref="Q197:Q260" si="24">K197*L197</f>
        <v>13.126482014281484</v>
      </c>
      <c r="R197" s="72">
        <f t="shared" si="18"/>
        <v>106.00850284149699</v>
      </c>
      <c r="S197" s="154">
        <f t="shared" si="21"/>
        <v>1.6719242901572118E-2</v>
      </c>
      <c r="T197" s="72">
        <v>0</v>
      </c>
      <c r="U197" s="72">
        <f t="shared" si="19"/>
        <v>104.886280619297</v>
      </c>
    </row>
    <row r="198" spans="1:21" x14ac:dyDescent="0.25">
      <c r="A198" s="47">
        <v>1996</v>
      </c>
      <c r="B198" s="134">
        <v>2</v>
      </c>
      <c r="C198" s="94">
        <f>+GI_Data_Monthly!J198</f>
        <v>413757.64520910598</v>
      </c>
      <c r="D198" s="135">
        <f t="shared" si="22"/>
        <v>71.101798223894207</v>
      </c>
      <c r="E198" s="135">
        <f>GI_Data_Monthly!C198</f>
        <v>1.5556623594418399</v>
      </c>
      <c r="F198" s="151">
        <f>GI_Data_Monthly!L198</f>
        <v>10394.6618277543</v>
      </c>
      <c r="G198" s="135">
        <f>+GI_Data_Monthly!E198</f>
        <v>131.069762892569</v>
      </c>
      <c r="H198" s="94">
        <f>+GI_Data_Monthly!H198</f>
        <v>6108.44736843791</v>
      </c>
      <c r="I198" s="152">
        <f>+GI_Data_Monthly!G198</f>
        <v>5819.2289863923597</v>
      </c>
      <c r="J198" s="94">
        <f>GI_Data_Monthly!I198</f>
        <v>0</v>
      </c>
      <c r="K198" s="39">
        <f>+GI_Data_Monthly!K198</f>
        <v>31.4110163162017</v>
      </c>
      <c r="L198" s="72">
        <f>+H198*1000/Population_Monthly!C318</f>
        <v>0.41908960880627788</v>
      </c>
      <c r="M198" s="72">
        <f>GI_Data_Monthly!N198</f>
        <v>124.965456144276</v>
      </c>
      <c r="N198" s="72">
        <f>GI_Data_Monthly!O198*100</f>
        <v>109.10684995616</v>
      </c>
      <c r="O198" s="72">
        <f t="shared" si="20"/>
        <v>105.71400385029851</v>
      </c>
      <c r="P198" s="191">
        <f t="shared" si="23"/>
        <v>80.32942070354693</v>
      </c>
      <c r="Q198" s="153">
        <f t="shared" si="24"/>
        <v>13.164030540164582</v>
      </c>
      <c r="R198" s="72">
        <f t="shared" si="18"/>
        <v>107.47260889272501</v>
      </c>
      <c r="S198" s="154">
        <f t="shared" si="21"/>
        <v>3.1191964473136657E-2</v>
      </c>
      <c r="T198" s="72">
        <v>1</v>
      </c>
      <c r="U198" s="72">
        <f t="shared" si="19"/>
        <v>106.00850284149699</v>
      </c>
    </row>
    <row r="199" spans="1:21" x14ac:dyDescent="0.25">
      <c r="A199" s="47">
        <v>1996</v>
      </c>
      <c r="B199" s="134">
        <v>3</v>
      </c>
      <c r="C199" s="94">
        <f>+GI_Data_Monthly!J199</f>
        <v>415382.09613968403</v>
      </c>
      <c r="D199" s="135">
        <f t="shared" si="22"/>
        <v>71.24150720870027</v>
      </c>
      <c r="E199" s="135">
        <f>GI_Data_Monthly!C199</f>
        <v>1.56002212683515</v>
      </c>
      <c r="F199" s="151">
        <f>GI_Data_Monthly!L199</f>
        <v>10457.5085372904</v>
      </c>
      <c r="G199" s="135">
        <f>+GI_Data_Monthly!E199</f>
        <v>131.184188055325</v>
      </c>
      <c r="H199" s="94">
        <f>+GI_Data_Monthly!H199</f>
        <v>6120.4863042200304</v>
      </c>
      <c r="I199" s="152">
        <f>+GI_Data_Monthly!G199</f>
        <v>5830.6191490703904</v>
      </c>
      <c r="J199" s="94">
        <f>GI_Data_Monthly!I199</f>
        <v>0</v>
      </c>
      <c r="K199" s="39">
        <f>+GI_Data_Monthly!K199</f>
        <v>31.4686686193131</v>
      </c>
      <c r="L199" s="72">
        <f>+H199*1000/Population_Monthly!C319</f>
        <v>0.41922664988006098</v>
      </c>
      <c r="M199" s="72">
        <f>GI_Data_Monthly!N199</f>
        <v>130.537980998981</v>
      </c>
      <c r="N199" s="72">
        <f>GI_Data_Monthly!O199*100</f>
        <v>110.427997499561</v>
      </c>
      <c r="O199" s="72">
        <f t="shared" si="20"/>
        <v>106.08675088674867</v>
      </c>
      <c r="P199" s="191">
        <f t="shared" si="23"/>
        <v>83.677006084398414</v>
      </c>
      <c r="Q199" s="153">
        <f t="shared" si="24"/>
        <v>13.192504521460435</v>
      </c>
      <c r="R199" s="72">
        <f t="shared" ref="R199:R262" si="25">AVERAGE(N197:N199)</f>
        <v>108.98939359634034</v>
      </c>
      <c r="S199" s="154">
        <f t="shared" si="21"/>
        <v>4.2215686297581767E-2</v>
      </c>
      <c r="T199" s="72">
        <v>0</v>
      </c>
      <c r="U199" s="72">
        <f t="shared" si="19"/>
        <v>107.47260889272501</v>
      </c>
    </row>
    <row r="200" spans="1:21" x14ac:dyDescent="0.25">
      <c r="A200" s="47">
        <v>1996</v>
      </c>
      <c r="B200" s="134">
        <v>4</v>
      </c>
      <c r="C200" s="94">
        <f>+GI_Data_Monthly!J200</f>
        <v>417093.66405644099</v>
      </c>
      <c r="D200" s="135">
        <f t="shared" si="22"/>
        <v>71.38554307944915</v>
      </c>
      <c r="E200" s="135">
        <f>GI_Data_Monthly!C200</f>
        <v>1.5640000000000001</v>
      </c>
      <c r="F200" s="151">
        <f>GI_Data_Monthly!L200</f>
        <v>10517.9</v>
      </c>
      <c r="G200" s="135">
        <f>+GI_Data_Monthly!E200</f>
        <v>132.37743411762901</v>
      </c>
      <c r="H200" s="94">
        <f>+GI_Data_Monthly!H200</f>
        <v>6132.2</v>
      </c>
      <c r="I200" s="152">
        <f>+GI_Data_Monthly!G200</f>
        <v>5842.8310000000001</v>
      </c>
      <c r="J200" s="94">
        <f>GI_Data_Monthly!I200</f>
        <v>0</v>
      </c>
      <c r="K200" s="39">
        <f>+GI_Data_Monthly!K200</f>
        <v>31.5198480769116</v>
      </c>
      <c r="L200" s="72">
        <f>+H200*1000/Population_Monthly!C320</f>
        <v>0.41934100098738863</v>
      </c>
      <c r="M200" s="72">
        <f>GI_Data_Monthly!N200</f>
        <v>134.566666666667</v>
      </c>
      <c r="N200" s="72">
        <f>GI_Data_Monthly!O200*100</f>
        <v>111.16666666670001</v>
      </c>
      <c r="O200" s="72">
        <f t="shared" si="20"/>
        <v>106.51452866453199</v>
      </c>
      <c r="P200" s="191">
        <f t="shared" si="23"/>
        <v>86.040068201193733</v>
      </c>
      <c r="Q200" s="153">
        <f t="shared" si="24"/>
        <v>13.217564643542527</v>
      </c>
      <c r="R200" s="72">
        <f t="shared" si="25"/>
        <v>110.23383804080702</v>
      </c>
      <c r="S200" s="154">
        <f t="shared" si="21"/>
        <v>4.841244891607932E-2</v>
      </c>
      <c r="T200" s="72">
        <v>0</v>
      </c>
      <c r="U200" s="72">
        <f t="shared" si="19"/>
        <v>108.98939359634034</v>
      </c>
    </row>
    <row r="201" spans="1:21" x14ac:dyDescent="0.25">
      <c r="A201" s="47">
        <v>1996</v>
      </c>
      <c r="B201" s="134">
        <v>5</v>
      </c>
      <c r="C201" s="94">
        <f>+GI_Data_Monthly!J201</f>
        <v>418361.44274781999</v>
      </c>
      <c r="D201" s="135">
        <f t="shared" si="22"/>
        <v>71.456045608692705</v>
      </c>
      <c r="E201" s="135">
        <f>GI_Data_Monthly!C201</f>
        <v>1.5670133459823301</v>
      </c>
      <c r="F201" s="151">
        <f>GI_Data_Monthly!L201</f>
        <v>10557.9206028062</v>
      </c>
      <c r="G201" s="135">
        <f>+GI_Data_Monthly!E201</f>
        <v>134.94526848459299</v>
      </c>
      <c r="H201" s="94">
        <f>+GI_Data_Monthly!H201</f>
        <v>6142.7397130972804</v>
      </c>
      <c r="I201" s="152">
        <f>+GI_Data_Monthly!G201</f>
        <v>5854.8082136933399</v>
      </c>
      <c r="J201" s="94">
        <f>GI_Data_Monthly!I201</f>
        <v>0</v>
      </c>
      <c r="K201" s="39">
        <f>+GI_Data_Monthly!K201</f>
        <v>31.556616388461201</v>
      </c>
      <c r="L201" s="72">
        <f>+H201*1000/Population_Monthly!C321</f>
        <v>0.41930931090115514</v>
      </c>
      <c r="M201" s="72">
        <f>GI_Data_Monthly!N201</f>
        <v>134.899696288039</v>
      </c>
      <c r="N201" s="72">
        <f>GI_Data_Monthly!O201*100</f>
        <v>110.98366106618501</v>
      </c>
      <c r="O201" s="72">
        <f t="shared" si="20"/>
        <v>106.93541510094508</v>
      </c>
      <c r="P201" s="191">
        <f t="shared" si="23"/>
        <v>86.087139355838104</v>
      </c>
      <c r="Q201" s="153">
        <f t="shared" si="24"/>
        <v>13.231983072217766</v>
      </c>
      <c r="R201" s="72">
        <f t="shared" si="25"/>
        <v>110.85944174414867</v>
      </c>
      <c r="S201" s="154">
        <f t="shared" si="21"/>
        <v>4.767764625598736E-2</v>
      </c>
      <c r="T201" s="72">
        <v>0</v>
      </c>
      <c r="U201" s="72">
        <f t="shared" ref="U201:U264" si="26">AVERAGE(N198:N200)</f>
        <v>110.23383804080702</v>
      </c>
    </row>
    <row r="202" spans="1:21" x14ac:dyDescent="0.25">
      <c r="A202" s="47">
        <v>1996</v>
      </c>
      <c r="B202" s="134">
        <v>6</v>
      </c>
      <c r="C202" s="94">
        <f>+GI_Data_Monthly!J202</f>
        <v>419339.104581361</v>
      </c>
      <c r="D202" s="135">
        <f t="shared" si="22"/>
        <v>71.470873157867743</v>
      </c>
      <c r="E202" s="135">
        <f>GI_Data_Monthly!C202</f>
        <v>1.5698315465280599</v>
      </c>
      <c r="F202" s="151">
        <f>GI_Data_Monthly!L202</f>
        <v>10587.1788286555</v>
      </c>
      <c r="G202" s="135">
        <f>+GI_Data_Monthly!E202</f>
        <v>137.67004198363699</v>
      </c>
      <c r="H202" s="94">
        <f>+GI_Data_Monthly!H202</f>
        <v>6154.9501441640195</v>
      </c>
      <c r="I202" s="152">
        <f>+GI_Data_Monthly!G202</f>
        <v>5867.2727231848403</v>
      </c>
      <c r="J202" s="94">
        <f>GI_Data_Monthly!I202</f>
        <v>0</v>
      </c>
      <c r="K202" s="39">
        <f>+GI_Data_Monthly!K202</f>
        <v>31.578903383550699</v>
      </c>
      <c r="L202" s="72">
        <f>+H202*1000/Population_Monthly!C322</f>
        <v>0.41939157503735358</v>
      </c>
      <c r="M202" s="72">
        <f>GI_Data_Monthly!N202</f>
        <v>132.872998592111</v>
      </c>
      <c r="N202" s="72">
        <f>GI_Data_Monthly!O202*100</f>
        <v>110.32999169253598</v>
      </c>
      <c r="O202" s="72">
        <f t="shared" si="20"/>
        <v>107.32667681140491</v>
      </c>
      <c r="P202" s="191">
        <f t="shared" si="23"/>
        <v>84.64156481374161</v>
      </c>
      <c r="Q202" s="153">
        <f t="shared" si="24"/>
        <v>13.243926027979741</v>
      </c>
      <c r="R202" s="72">
        <f t="shared" si="25"/>
        <v>110.826773141807</v>
      </c>
      <c r="S202" s="154">
        <f t="shared" si="21"/>
        <v>4.4446889200369544E-2</v>
      </c>
      <c r="T202" s="72">
        <v>0</v>
      </c>
      <c r="U202" s="72">
        <f t="shared" si="26"/>
        <v>110.85944174414867</v>
      </c>
    </row>
    <row r="203" spans="1:21" x14ac:dyDescent="0.25">
      <c r="A203" s="47">
        <v>1996</v>
      </c>
      <c r="B203" s="134">
        <v>7</v>
      </c>
      <c r="C203" s="94">
        <f>+GI_Data_Monthly!J203</f>
        <v>420141.635091145</v>
      </c>
      <c r="D203" s="135">
        <f t="shared" si="22"/>
        <v>71.461214929669296</v>
      </c>
      <c r="E203" s="135">
        <f>GI_Data_Monthly!C203</f>
        <v>1.573</v>
      </c>
      <c r="F203" s="151">
        <f>GI_Data_Monthly!L203</f>
        <v>10615.2</v>
      </c>
      <c r="G203" s="135">
        <f>+GI_Data_Monthly!E203</f>
        <v>138.610505998169</v>
      </c>
      <c r="H203" s="94">
        <f>+GI_Data_Monthly!H203</f>
        <v>6170.5333333333301</v>
      </c>
      <c r="I203" s="152">
        <f>+GI_Data_Monthly!G203</f>
        <v>5879.2960000000003</v>
      </c>
      <c r="J203" s="94">
        <f>GI_Data_Monthly!I203</f>
        <v>0</v>
      </c>
      <c r="K203" s="39">
        <f>+GI_Data_Monthly!K203</f>
        <v>31.582881838687801</v>
      </c>
      <c r="L203" s="72">
        <f>+H203*1000/Population_Monthly!C323</f>
        <v>0.41970295137958052</v>
      </c>
      <c r="M203" s="72">
        <f>GI_Data_Monthly!N203</f>
        <v>130.63333333333301</v>
      </c>
      <c r="N203" s="72">
        <f>GI_Data_Monthly!O203*100</f>
        <v>109.8666666667</v>
      </c>
      <c r="O203" s="72">
        <f t="shared" si="20"/>
        <v>107.71834347807157</v>
      </c>
      <c r="P203" s="191">
        <f t="shared" si="23"/>
        <v>83.047255774528296</v>
      </c>
      <c r="Q203" s="153">
        <f t="shared" si="24"/>
        <v>13.255428720769823</v>
      </c>
      <c r="R203" s="72">
        <f t="shared" si="25"/>
        <v>110.39343980847366</v>
      </c>
      <c r="S203" s="154">
        <f t="shared" si="21"/>
        <v>4.4690966719478586E-2</v>
      </c>
      <c r="T203" s="72">
        <v>0</v>
      </c>
      <c r="U203" s="72">
        <f t="shared" si="26"/>
        <v>110.826773141807</v>
      </c>
    </row>
    <row r="204" spans="1:21" x14ac:dyDescent="0.25">
      <c r="A204" s="47">
        <v>1996</v>
      </c>
      <c r="B204" s="134">
        <v>8</v>
      </c>
      <c r="C204" s="94">
        <f>+GI_Data_Monthly!J204</f>
        <v>420965.82829231402</v>
      </c>
      <c r="D204" s="135">
        <f t="shared" si="22"/>
        <v>71.452504726288311</v>
      </c>
      <c r="E204" s="135">
        <f>GI_Data_Monthly!C204</f>
        <v>1.57725035488923</v>
      </c>
      <c r="F204" s="151">
        <f>GI_Data_Monthly!L204</f>
        <v>10652.346329378501</v>
      </c>
      <c r="G204" s="135">
        <f>+GI_Data_Monthly!E204</f>
        <v>136.59825996926401</v>
      </c>
      <c r="H204" s="94">
        <f>+GI_Data_Monthly!H204</f>
        <v>6192.0682541795704</v>
      </c>
      <c r="I204" s="152">
        <f>+GI_Data_Monthly!G204</f>
        <v>5891.5475378350902</v>
      </c>
      <c r="J204" s="94">
        <f>GI_Data_Monthly!I204</f>
        <v>0</v>
      </c>
      <c r="K204" s="39">
        <f>+GI_Data_Monthly!K204</f>
        <v>31.570998486298699</v>
      </c>
      <c r="L204" s="72">
        <f>+H204*1000/Population_Monthly!C324</f>
        <v>0.4204173175837313</v>
      </c>
      <c r="M204" s="72">
        <f>GI_Data_Monthly!N204</f>
        <v>129.66256323799499</v>
      </c>
      <c r="N204" s="72">
        <f>GI_Data_Monthly!O204*100</f>
        <v>110.06395636781301</v>
      </c>
      <c r="O204" s="72">
        <f t="shared" si="20"/>
        <v>108.17718529543725</v>
      </c>
      <c r="P204" s="191">
        <f t="shared" si="23"/>
        <v>82.20797848360678</v>
      </c>
      <c r="Q204" s="153">
        <f t="shared" si="24"/>
        <v>13.272994497049741</v>
      </c>
      <c r="R204" s="72">
        <f t="shared" si="25"/>
        <v>110.08687157568299</v>
      </c>
      <c r="S204" s="154">
        <f t="shared" si="21"/>
        <v>5.2660814738300088E-2</v>
      </c>
      <c r="T204" s="72">
        <v>0</v>
      </c>
      <c r="U204" s="72">
        <f t="shared" si="26"/>
        <v>110.39343980847366</v>
      </c>
    </row>
    <row r="205" spans="1:21" x14ac:dyDescent="0.25">
      <c r="A205" s="47">
        <v>1996</v>
      </c>
      <c r="B205" s="134">
        <v>9</v>
      </c>
      <c r="C205" s="94">
        <f>+GI_Data_Monthly!J205</f>
        <v>421760.98846058402</v>
      </c>
      <c r="D205" s="135">
        <f t="shared" si="22"/>
        <v>71.442761528074712</v>
      </c>
      <c r="E205" s="135">
        <f>GI_Data_Monthly!C205</f>
        <v>1.5820726048356999</v>
      </c>
      <c r="F205" s="151">
        <f>GI_Data_Monthly!L205</f>
        <v>10692.8484831144</v>
      </c>
      <c r="G205" s="135">
        <f>+GI_Data_Monthly!E205</f>
        <v>132.73466725237299</v>
      </c>
      <c r="H205" s="94">
        <f>+GI_Data_Monthly!H205</f>
        <v>6216.4807218164997</v>
      </c>
      <c r="I205" s="152">
        <f>+GI_Data_Monthly!G205</f>
        <v>5903.4810446800202</v>
      </c>
      <c r="J205" s="94">
        <f>GI_Data_Monthly!I205</f>
        <v>0</v>
      </c>
      <c r="K205" s="39">
        <f>+GI_Data_Monthly!K205</f>
        <v>31.5636329344585</v>
      </c>
      <c r="L205" s="72">
        <f>+H205*1000/Population_Monthly!C325</f>
        <v>0.42132416953603302</v>
      </c>
      <c r="M205" s="72">
        <f>GI_Data_Monthly!N205</f>
        <v>129.83115938678</v>
      </c>
      <c r="N205" s="72">
        <f>GI_Data_Monthly!O205*100</f>
        <v>110.881198807085</v>
      </c>
      <c r="O205" s="72">
        <f t="shared" si="20"/>
        <v>108.74326365949425</v>
      </c>
      <c r="P205" s="191">
        <f t="shared" si="23"/>
        <v>82.063970382865662</v>
      </c>
      <c r="Q205" s="153">
        <f t="shared" si="24"/>
        <v>13.298521433650908</v>
      </c>
      <c r="R205" s="72">
        <f t="shared" si="25"/>
        <v>110.27060728053267</v>
      </c>
      <c r="S205" s="154">
        <f t="shared" si="21"/>
        <v>6.5261350997663614E-2</v>
      </c>
      <c r="T205" s="72">
        <v>0</v>
      </c>
      <c r="U205" s="72">
        <f t="shared" si="26"/>
        <v>110.08687157568299</v>
      </c>
    </row>
    <row r="206" spans="1:21" x14ac:dyDescent="0.25">
      <c r="A206" s="47">
        <v>1996</v>
      </c>
      <c r="B206" s="134">
        <v>10</v>
      </c>
      <c r="C206" s="94">
        <f>+GI_Data_Monthly!J206</f>
        <v>422441.41287533002</v>
      </c>
      <c r="D206" s="135">
        <f t="shared" si="22"/>
        <v>71.423629414542589</v>
      </c>
      <c r="E206" s="135">
        <f>GI_Data_Monthly!C206</f>
        <v>1.586666666667</v>
      </c>
      <c r="F206" s="151">
        <f>GI_Data_Monthly!L206</f>
        <v>10727.4</v>
      </c>
      <c r="G206" s="135">
        <f>+GI_Data_Monthly!E206</f>
        <v>128.91384928815799</v>
      </c>
      <c r="H206" s="94">
        <f>+GI_Data_Monthly!H206</f>
        <v>6239.3666666666704</v>
      </c>
      <c r="I206" s="152">
        <f>+GI_Data_Monthly!G206</f>
        <v>5914.5889999999999</v>
      </c>
      <c r="J206" s="94">
        <f>GI_Data_Monthly!I206</f>
        <v>0</v>
      </c>
      <c r="K206" s="39">
        <f>+GI_Data_Monthly!K206</f>
        <v>31.584825953568998</v>
      </c>
      <c r="L206" s="72">
        <f>+H206*1000/Population_Monthly!C326</f>
        <v>0.42212452460362487</v>
      </c>
      <c r="M206" s="72">
        <f>GI_Data_Monthly!N206</f>
        <v>130.433333333333</v>
      </c>
      <c r="N206" s="72">
        <f>GI_Data_Monthly!O206*100</f>
        <v>112.0666666667</v>
      </c>
      <c r="O206" s="72">
        <f t="shared" si="20"/>
        <v>109.40993032616092</v>
      </c>
      <c r="P206" s="191">
        <f t="shared" si="23"/>
        <v>82.205882352923695</v>
      </c>
      <c r="Q206" s="153">
        <f t="shared" si="24"/>
        <v>13.332729640338545</v>
      </c>
      <c r="R206" s="72">
        <f t="shared" si="25"/>
        <v>111.00394061386601</v>
      </c>
      <c r="S206" s="154">
        <f t="shared" si="21"/>
        <v>7.6873798846868624E-2</v>
      </c>
      <c r="T206" s="72">
        <v>0</v>
      </c>
      <c r="U206" s="72">
        <f t="shared" si="26"/>
        <v>110.27060728053267</v>
      </c>
    </row>
    <row r="207" spans="1:21" x14ac:dyDescent="0.25">
      <c r="A207" s="47">
        <v>1996</v>
      </c>
      <c r="B207" s="134">
        <v>11</v>
      </c>
      <c r="C207" s="94">
        <f>+GI_Data_Monthly!J207</f>
        <v>423023.59275957901</v>
      </c>
      <c r="D207" s="135">
        <f t="shared" si="22"/>
        <v>71.38942332876222</v>
      </c>
      <c r="E207" s="135">
        <f>GI_Data_Monthly!C207</f>
        <v>1.5907897936838</v>
      </c>
      <c r="F207" s="151">
        <f>GI_Data_Monthly!L207</f>
        <v>10753.4245127497</v>
      </c>
      <c r="G207" s="135">
        <f>+GI_Data_Monthly!E207</f>
        <v>126.448665771812</v>
      </c>
      <c r="H207" s="94">
        <f>+GI_Data_Monthly!H207</f>
        <v>6259.8442919624404</v>
      </c>
      <c r="I207" s="152">
        <f>+GI_Data_Monthly!G207</f>
        <v>5925.5779502724499</v>
      </c>
      <c r="J207" s="94">
        <f>GI_Data_Monthly!I207</f>
        <v>0</v>
      </c>
      <c r="K207" s="39">
        <f>+GI_Data_Monthly!K207</f>
        <v>31.650807622421901</v>
      </c>
      <c r="L207" s="72">
        <f>+H207*1000/Population_Monthly!C327</f>
        <v>0.42275939672708474</v>
      </c>
      <c r="M207" s="72">
        <f>GI_Data_Monthly!N207</f>
        <v>130.932995131658</v>
      </c>
      <c r="N207" s="72">
        <f>GI_Data_Monthly!O207*100</f>
        <v>113.431137459268</v>
      </c>
      <c r="O207" s="72">
        <f t="shared" si="20"/>
        <v>110.1363141308936</v>
      </c>
      <c r="P207" s="191">
        <f t="shared" si="23"/>
        <v>82.30691173121987</v>
      </c>
      <c r="Q207" s="153">
        <f t="shared" si="24"/>
        <v>13.380676336380098</v>
      </c>
      <c r="R207" s="72">
        <f t="shared" si="25"/>
        <v>112.12633431101767</v>
      </c>
      <c r="S207" s="154">
        <f t="shared" si="21"/>
        <v>8.3241604644083367E-2</v>
      </c>
      <c r="T207" s="72">
        <v>0</v>
      </c>
      <c r="U207" s="72">
        <f t="shared" si="26"/>
        <v>111.00394061386601</v>
      </c>
    </row>
    <row r="208" spans="1:21" x14ac:dyDescent="0.25">
      <c r="A208" s="47">
        <v>1996</v>
      </c>
      <c r="B208" s="134">
        <v>12</v>
      </c>
      <c r="C208" s="94">
        <f>+GI_Data_Monthly!J208</f>
        <v>423571.34005959303</v>
      </c>
      <c r="D208" s="135">
        <f t="shared" si="22"/>
        <v>71.355031375329958</v>
      </c>
      <c r="E208" s="135">
        <f>GI_Data_Monthly!C208</f>
        <v>1.5939810007757</v>
      </c>
      <c r="F208" s="151">
        <f>GI_Data_Monthly!L208</f>
        <v>10776.5740311748</v>
      </c>
      <c r="G208" s="135">
        <f>+GI_Data_Monthly!E208</f>
        <v>126.367731970446</v>
      </c>
      <c r="H208" s="94">
        <f>+GI_Data_Monthly!H208</f>
        <v>6278.7121574421899</v>
      </c>
      <c r="I208" s="152">
        <f>+GI_Data_Monthly!G208</f>
        <v>5936.1103470278504</v>
      </c>
      <c r="J208" s="94">
        <f>GI_Data_Monthly!I208</f>
        <v>6175.8607462766622</v>
      </c>
      <c r="K208" s="39">
        <f>+GI_Data_Monthly!K208</f>
        <v>31.734229709109901</v>
      </c>
      <c r="L208" s="72">
        <f>+H208*1000/Population_Monthly!C328</f>
        <v>0.42328349958281086</v>
      </c>
      <c r="M208" s="72">
        <f>GI_Data_Monthly!N208</f>
        <v>131.08581463743499</v>
      </c>
      <c r="N208" s="72">
        <f>GI_Data_Monthly!O208*100</f>
        <v>114.383705902815</v>
      </c>
      <c r="O208" s="72">
        <f t="shared" si="20"/>
        <v>110.84515267373524</v>
      </c>
      <c r="P208" s="191">
        <f t="shared" si="23"/>
        <v>82.238003196802836</v>
      </c>
      <c r="Q208" s="153">
        <f t="shared" si="24"/>
        <v>13.432575807836844</v>
      </c>
      <c r="R208" s="72">
        <f t="shared" si="25"/>
        <v>113.29383667626099</v>
      </c>
      <c r="S208" s="154">
        <f t="shared" si="21"/>
        <v>8.0338608244907572E-2</v>
      </c>
      <c r="T208" s="72">
        <v>0</v>
      </c>
      <c r="U208" s="72">
        <f t="shared" si="26"/>
        <v>112.12633431101767</v>
      </c>
    </row>
    <row r="209" spans="1:21" x14ac:dyDescent="0.25">
      <c r="A209" s="47">
        <v>1997</v>
      </c>
      <c r="B209" s="134">
        <v>1</v>
      </c>
      <c r="C209" s="94">
        <f>+GI_Data_Monthly!J209</f>
        <v>424259.85193169798</v>
      </c>
      <c r="D209" s="135">
        <f t="shared" si="22"/>
        <v>71.335600426960852</v>
      </c>
      <c r="E209" s="135">
        <f>GI_Data_Monthly!C209</f>
        <v>1.5963333333330001</v>
      </c>
      <c r="F209" s="151">
        <f>GI_Data_Monthly!L209</f>
        <v>10809.1</v>
      </c>
      <c r="G209" s="135">
        <f>+GI_Data_Monthly!E209</f>
        <v>129.41376900592701</v>
      </c>
      <c r="H209" s="94">
        <f>+GI_Data_Monthly!H209</f>
        <v>6300.5666666666702</v>
      </c>
      <c r="I209" s="152">
        <f>+GI_Data_Monthly!G209</f>
        <v>5947.3789999999999</v>
      </c>
      <c r="J209" s="94">
        <f>GI_Data_Monthly!I209</f>
        <v>0</v>
      </c>
      <c r="K209" s="39">
        <f>+GI_Data_Monthly!K209</f>
        <v>31.807059546485501</v>
      </c>
      <c r="L209" s="72">
        <f>+H209*1000/Population_Monthly!C329</f>
        <v>0.42400674235706448</v>
      </c>
      <c r="M209" s="72">
        <f>GI_Data_Monthly!N209</f>
        <v>130.76666666666699</v>
      </c>
      <c r="N209" s="72">
        <f>GI_Data_Monthly!O209*100</f>
        <v>114.39999999999999</v>
      </c>
      <c r="O209" s="72">
        <f t="shared" ref="O209:O272" si="27">AVERAGE(N198:N209)</f>
        <v>111.4257082292936</v>
      </c>
      <c r="P209" s="191">
        <f t="shared" si="23"/>
        <v>81.916892879532867</v>
      </c>
      <c r="Q209" s="153">
        <f t="shared" si="24"/>
        <v>13.486407702262486</v>
      </c>
      <c r="R209" s="72">
        <f t="shared" si="25"/>
        <v>114.07161445402767</v>
      </c>
      <c r="S209" s="154">
        <f t="shared" si="21"/>
        <v>6.4846416382582817E-2</v>
      </c>
      <c r="T209" s="72">
        <v>0</v>
      </c>
      <c r="U209" s="72">
        <f t="shared" si="26"/>
        <v>113.29383667626099</v>
      </c>
    </row>
    <row r="210" spans="1:21" x14ac:dyDescent="0.25">
      <c r="A210" s="47">
        <v>1997</v>
      </c>
      <c r="B210" s="134">
        <v>2</v>
      </c>
      <c r="C210" s="94">
        <f>+GI_Data_Monthly!J210</f>
        <v>425203.46295374702</v>
      </c>
      <c r="D210" s="135">
        <f t="shared" si="22"/>
        <v>71.350490486692806</v>
      </c>
      <c r="E210" s="135">
        <f>GI_Data_Monthly!C210</f>
        <v>1.5977427029734901</v>
      </c>
      <c r="F210" s="151">
        <f>GI_Data_Monthly!L210</f>
        <v>10857.9005430944</v>
      </c>
      <c r="G210" s="135">
        <f>+GI_Data_Monthly!E210</f>
        <v>135.68631120528701</v>
      </c>
      <c r="H210" s="94">
        <f>+GI_Data_Monthly!H210</f>
        <v>6326.8765959685397</v>
      </c>
      <c r="I210" s="152">
        <f>+GI_Data_Monthly!G210</f>
        <v>5959.36285866247</v>
      </c>
      <c r="J210" s="94">
        <f>GI_Data_Monthly!I210</f>
        <v>0</v>
      </c>
      <c r="K210" s="39">
        <f>+GI_Data_Monthly!K210</f>
        <v>31.8441361531791</v>
      </c>
      <c r="L210" s="72">
        <f>+H210*1000/Population_Monthly!C330</f>
        <v>0.42502674132062807</v>
      </c>
      <c r="M210" s="72">
        <f>GI_Data_Monthly!N210</f>
        <v>129.93896505609899</v>
      </c>
      <c r="N210" s="72">
        <f>GI_Data_Monthly!O210*100</f>
        <v>113.105307597538</v>
      </c>
      <c r="O210" s="72">
        <f t="shared" si="27"/>
        <v>111.75891303274176</v>
      </c>
      <c r="P210" s="191">
        <f t="shared" si="23"/>
        <v>81.326589578081112</v>
      </c>
      <c r="Q210" s="153">
        <f t="shared" si="24"/>
        <v>13.534609419356114</v>
      </c>
      <c r="R210" s="72">
        <f t="shared" si="25"/>
        <v>113.96300450011766</v>
      </c>
      <c r="S210" s="154">
        <f t="shared" si="21"/>
        <v>3.6647173325823346E-2</v>
      </c>
      <c r="T210" s="72">
        <v>0</v>
      </c>
      <c r="U210" s="72">
        <f t="shared" si="26"/>
        <v>114.07161445402767</v>
      </c>
    </row>
    <row r="211" spans="1:21" x14ac:dyDescent="0.25">
      <c r="A211" s="47">
        <v>1997</v>
      </c>
      <c r="B211" s="134">
        <v>3</v>
      </c>
      <c r="C211" s="94">
        <f>+GI_Data_Monthly!J211</f>
        <v>426350.69985793001</v>
      </c>
      <c r="D211" s="135">
        <f t="shared" si="22"/>
        <v>71.409568875402755</v>
      </c>
      <c r="E211" s="135">
        <f>GI_Data_Monthly!C211</f>
        <v>1.5986789680941</v>
      </c>
      <c r="F211" s="151">
        <f>GI_Data_Monthly!L211</f>
        <v>10911.2579621307</v>
      </c>
      <c r="G211" s="135">
        <f>+GI_Data_Monthly!E211</f>
        <v>141.811214747083</v>
      </c>
      <c r="H211" s="94">
        <f>+GI_Data_Monthly!H211</f>
        <v>6351.8111191161197</v>
      </c>
      <c r="I211" s="152">
        <f>+GI_Data_Monthly!G211</f>
        <v>5970.4981639342705</v>
      </c>
      <c r="J211" s="94">
        <f>GI_Data_Monthly!I211</f>
        <v>0</v>
      </c>
      <c r="K211" s="39">
        <f>+GI_Data_Monthly!K211</f>
        <v>31.8676920451679</v>
      </c>
      <c r="L211" s="72">
        <f>+H211*1000/Population_Monthly!C331</f>
        <v>0.42595091605385965</v>
      </c>
      <c r="M211" s="72">
        <f>GI_Data_Monthly!N211</f>
        <v>129.10899298251999</v>
      </c>
      <c r="N211" s="72">
        <f>GI_Data_Monthly!O211*100</f>
        <v>111.42386153917201</v>
      </c>
      <c r="O211" s="72">
        <f t="shared" si="27"/>
        <v>111.84190170270934</v>
      </c>
      <c r="P211" s="191">
        <f t="shared" si="23"/>
        <v>80.759799534011563</v>
      </c>
      <c r="Q211" s="153">
        <f t="shared" si="24"/>
        <v>13.574072619161562</v>
      </c>
      <c r="R211" s="72">
        <f t="shared" si="25"/>
        <v>112.97638971223667</v>
      </c>
      <c r="S211" s="154">
        <f t="shared" si="21"/>
        <v>9.0182205795679149E-3</v>
      </c>
      <c r="T211" s="72">
        <v>0</v>
      </c>
      <c r="U211" s="72">
        <f t="shared" si="26"/>
        <v>113.96300450011766</v>
      </c>
    </row>
    <row r="212" spans="1:21" x14ac:dyDescent="0.25">
      <c r="A212" s="47">
        <v>1997</v>
      </c>
      <c r="B212" s="134">
        <v>4</v>
      </c>
      <c r="C212" s="94">
        <f>+GI_Data_Monthly!J212</f>
        <v>428021.319755312</v>
      </c>
      <c r="D212" s="135">
        <f t="shared" si="22"/>
        <v>71.543546634657886</v>
      </c>
      <c r="E212" s="135">
        <f>GI_Data_Monthly!C212</f>
        <v>1.6</v>
      </c>
      <c r="F212" s="151">
        <f>GI_Data_Monthly!L212</f>
        <v>10972.2</v>
      </c>
      <c r="G212" s="135">
        <f>+GI_Data_Monthly!E212</f>
        <v>145.85891513339001</v>
      </c>
      <c r="H212" s="94">
        <f>+GI_Data_Monthly!H212</f>
        <v>6376.5</v>
      </c>
      <c r="I212" s="152">
        <f>+GI_Data_Monthly!G212</f>
        <v>5982.66845703125</v>
      </c>
      <c r="J212" s="94">
        <f>GI_Data_Monthly!I212</f>
        <v>0</v>
      </c>
      <c r="K212" s="39">
        <f>+GI_Data_Monthly!K212</f>
        <v>31.917205263844998</v>
      </c>
      <c r="L212" s="72">
        <f>+H212*1000/Population_Monthly!C332</f>
        <v>0.42685540014756684</v>
      </c>
      <c r="M212" s="72">
        <f>GI_Data_Monthly!N212</f>
        <v>128.6</v>
      </c>
      <c r="N212" s="72">
        <f>GI_Data_Monthly!O212*100</f>
        <v>109.9333333333</v>
      </c>
      <c r="O212" s="72">
        <f t="shared" si="27"/>
        <v>111.73912392492601</v>
      </c>
      <c r="P212" s="191">
        <f t="shared" si="23"/>
        <v>80.374999999999986</v>
      </c>
      <c r="Q212" s="153">
        <f t="shared" si="24"/>
        <v>13.624031424490584</v>
      </c>
      <c r="R212" s="72">
        <f t="shared" si="25"/>
        <v>111.48750082333667</v>
      </c>
      <c r="S212" s="154">
        <f t="shared" si="21"/>
        <v>-1.1094452774209618E-2</v>
      </c>
      <c r="T212" s="72">
        <v>0</v>
      </c>
      <c r="U212" s="72">
        <f t="shared" si="26"/>
        <v>112.97638971223667</v>
      </c>
    </row>
    <row r="213" spans="1:21" x14ac:dyDescent="0.25">
      <c r="A213" s="47">
        <v>1997</v>
      </c>
      <c r="B213" s="134">
        <v>5</v>
      </c>
      <c r="C213" s="94">
        <f>+GI_Data_Monthly!J213</f>
        <v>430038.549161945</v>
      </c>
      <c r="D213" s="135">
        <f t="shared" si="22"/>
        <v>71.74574526285879</v>
      </c>
      <c r="E213" s="135">
        <f>GI_Data_Monthly!C213</f>
        <v>1.60206091857376</v>
      </c>
      <c r="F213" s="151">
        <f>GI_Data_Monthly!L213</f>
        <v>11025.9678162413</v>
      </c>
      <c r="G213" s="135">
        <f>+GI_Data_Monthly!E213</f>
        <v>144.91447010564499</v>
      </c>
      <c r="H213" s="94">
        <f>+GI_Data_Monthly!H213</f>
        <v>6394.5239607818203</v>
      </c>
      <c r="I213" s="152">
        <f>+GI_Data_Monthly!G213</f>
        <v>5993.9240659691995</v>
      </c>
      <c r="J213" s="94">
        <f>GI_Data_Monthly!I213</f>
        <v>0</v>
      </c>
      <c r="K213" s="39">
        <f>+GI_Data_Monthly!K213</f>
        <v>32.0105853821903</v>
      </c>
      <c r="L213" s="72">
        <f>+H213*1000/Population_Monthly!C333</f>
        <v>0.42736555955977534</v>
      </c>
      <c r="M213" s="72">
        <f>GI_Data_Monthly!N213</f>
        <v>128.854631095858</v>
      </c>
      <c r="N213" s="72">
        <f>GI_Data_Monthly!O213*100</f>
        <v>109.55735432196101</v>
      </c>
      <c r="O213" s="72">
        <f t="shared" si="27"/>
        <v>111.620265029574</v>
      </c>
      <c r="P213" s="191">
        <f t="shared" si="23"/>
        <v>80.430543933729595</v>
      </c>
      <c r="Q213" s="153">
        <f t="shared" si="24"/>
        <v>13.680221733695722</v>
      </c>
      <c r="R213" s="72">
        <f t="shared" si="25"/>
        <v>110.30484973147766</v>
      </c>
      <c r="S213" s="154">
        <f t="shared" si="21"/>
        <v>-1.2851502018602634E-2</v>
      </c>
      <c r="T213" s="72">
        <v>0</v>
      </c>
      <c r="U213" s="72">
        <f t="shared" si="26"/>
        <v>111.48750082333667</v>
      </c>
    </row>
    <row r="214" spans="1:21" x14ac:dyDescent="0.25">
      <c r="A214" s="47">
        <v>1997</v>
      </c>
      <c r="B214" s="134">
        <v>6</v>
      </c>
      <c r="C214" s="94">
        <f>+GI_Data_Monthly!J214</f>
        <v>432223.45000289299</v>
      </c>
      <c r="D214" s="135">
        <f t="shared" si="22"/>
        <v>71.974907676364609</v>
      </c>
      <c r="E214" s="135">
        <f>GI_Data_Monthly!C214</f>
        <v>1.6048799020809501</v>
      </c>
      <c r="F214" s="151">
        <f>GI_Data_Monthly!L214</f>
        <v>11073.8835693907</v>
      </c>
      <c r="G214" s="135">
        <f>+GI_Data_Monthly!E214</f>
        <v>141.26179643721699</v>
      </c>
      <c r="H214" s="94">
        <f>+GI_Data_Monthly!H214</f>
        <v>6409.1416603836697</v>
      </c>
      <c r="I214" s="152">
        <f>+GI_Data_Monthly!G214</f>
        <v>6005.1963101694701</v>
      </c>
      <c r="J214" s="94">
        <f>GI_Data_Monthly!I214</f>
        <v>0</v>
      </c>
      <c r="K214" s="39">
        <f>+GI_Data_Monthly!K214</f>
        <v>32.126106310512903</v>
      </c>
      <c r="L214" s="72">
        <f>+H214*1000/Population_Monthly!C334</f>
        <v>0.42764678066683398</v>
      </c>
      <c r="M214" s="72">
        <f>GI_Data_Monthly!N214</f>
        <v>129.571850145025</v>
      </c>
      <c r="N214" s="72">
        <f>GI_Data_Monthly!O214*100</f>
        <v>110.018628568252</v>
      </c>
      <c r="O214" s="72">
        <f t="shared" si="27"/>
        <v>111.59431810255035</v>
      </c>
      <c r="P214" s="191">
        <f t="shared" si="23"/>
        <v>80.736165975421002</v>
      </c>
      <c r="Q214" s="153">
        <f t="shared" si="24"/>
        <v>13.738625939051301</v>
      </c>
      <c r="R214" s="72">
        <f t="shared" si="25"/>
        <v>109.83643874117099</v>
      </c>
      <c r="S214" s="154">
        <f t="shared" si="21"/>
        <v>-2.8221077470184097E-3</v>
      </c>
      <c r="T214" s="72">
        <v>0</v>
      </c>
      <c r="U214" s="72">
        <f t="shared" si="26"/>
        <v>110.30484973147766</v>
      </c>
    </row>
    <row r="215" spans="1:21" x14ac:dyDescent="0.25">
      <c r="A215" s="47">
        <v>1997</v>
      </c>
      <c r="B215" s="134">
        <v>7</v>
      </c>
      <c r="C215" s="94">
        <f>+GI_Data_Monthly!J215</f>
        <v>434057.60694182501</v>
      </c>
      <c r="D215" s="135">
        <f t="shared" si="22"/>
        <v>72.149669575401532</v>
      </c>
      <c r="E215" s="135">
        <f>GI_Data_Monthly!C215</f>
        <v>1.6080000000000001</v>
      </c>
      <c r="F215" s="151">
        <f>GI_Data_Monthly!L215</f>
        <v>11112</v>
      </c>
      <c r="G215" s="135">
        <f>+GI_Data_Monthly!E215</f>
        <v>138.52490376351199</v>
      </c>
      <c r="H215" s="94">
        <f>+GI_Data_Monthly!H215</f>
        <v>6422.6666666666697</v>
      </c>
      <c r="I215" s="152">
        <f>+GI_Data_Monthly!G215</f>
        <v>6016.0720000000001</v>
      </c>
      <c r="J215" s="94">
        <f>GI_Data_Monthly!I215</f>
        <v>0</v>
      </c>
      <c r="K215" s="39">
        <f>+GI_Data_Monthly!K215</f>
        <v>32.216833945875699</v>
      </c>
      <c r="L215" s="72">
        <f>+H215*1000/Population_Monthly!C335</f>
        <v>0.42785429853537033</v>
      </c>
      <c r="M215" s="72">
        <f>GI_Data_Monthly!N215</f>
        <v>130.23333333333301</v>
      </c>
      <c r="N215" s="72">
        <f>GI_Data_Monthly!O215*100</f>
        <v>110.80000000000001</v>
      </c>
      <c r="O215" s="72">
        <f t="shared" si="27"/>
        <v>111.67209588032534</v>
      </c>
      <c r="P215" s="191">
        <f t="shared" si="23"/>
        <v>80.990878938639923</v>
      </c>
      <c r="Q215" s="153">
        <f t="shared" si="24"/>
        <v>13.784110888943154</v>
      </c>
      <c r="R215" s="72">
        <f t="shared" si="25"/>
        <v>110.12532763007101</v>
      </c>
      <c r="S215" s="154">
        <f t="shared" si="21"/>
        <v>8.4951456307620354E-3</v>
      </c>
      <c r="T215" s="72">
        <v>0</v>
      </c>
      <c r="U215" s="72">
        <f t="shared" si="26"/>
        <v>109.83643874117099</v>
      </c>
    </row>
    <row r="216" spans="1:21" x14ac:dyDescent="0.25">
      <c r="A216" s="47">
        <v>1997</v>
      </c>
      <c r="B216" s="134">
        <v>8</v>
      </c>
      <c r="C216" s="94">
        <f>+GI_Data_Monthly!J216</f>
        <v>435471.86625821702</v>
      </c>
      <c r="D216" s="135">
        <f t="shared" si="22"/>
        <v>72.247016863280251</v>
      </c>
      <c r="E216" s="135">
        <f>GI_Data_Monthly!C216</f>
        <v>1.6113238813388799</v>
      </c>
      <c r="F216" s="151">
        <f>GI_Data_Monthly!L216</f>
        <v>11143.0642681067</v>
      </c>
      <c r="G216" s="135">
        <f>+GI_Data_Monthly!E216</f>
        <v>139.01424570563401</v>
      </c>
      <c r="H216" s="94">
        <f>+GI_Data_Monthly!H216</f>
        <v>6438.7989987634401</v>
      </c>
      <c r="I216" s="152">
        <f>+GI_Data_Monthly!G216</f>
        <v>6027.5411382355196</v>
      </c>
      <c r="J216" s="94">
        <f>GI_Data_Monthly!I216</f>
        <v>0</v>
      </c>
      <c r="K216" s="39">
        <f>+GI_Data_Monthly!K216</f>
        <v>32.266765535384003</v>
      </c>
      <c r="L216" s="72">
        <f>+H216*1000/Population_Monthly!C336</f>
        <v>0.42823455367896757</v>
      </c>
      <c r="M216" s="72">
        <f>GI_Data_Monthly!N216</f>
        <v>130.37878096125399</v>
      </c>
      <c r="N216" s="72">
        <f>GI_Data_Monthly!O216*100</f>
        <v>111.474045568143</v>
      </c>
      <c r="O216" s="72">
        <f t="shared" si="27"/>
        <v>111.78960331368619</v>
      </c>
      <c r="P216" s="191">
        <f t="shared" si="23"/>
        <v>80.914074737674568</v>
      </c>
      <c r="Q216" s="153">
        <f t="shared" si="24"/>
        <v>13.817743937709061</v>
      </c>
      <c r="R216" s="72">
        <f t="shared" si="25"/>
        <v>110.76422471213168</v>
      </c>
      <c r="S216" s="154">
        <f t="shared" si="21"/>
        <v>1.2811543822918159E-2</v>
      </c>
      <c r="T216" s="72">
        <v>0</v>
      </c>
      <c r="U216" s="72">
        <f t="shared" si="26"/>
        <v>110.12532763007101</v>
      </c>
    </row>
    <row r="217" spans="1:21" x14ac:dyDescent="0.25">
      <c r="A217" s="47">
        <v>1997</v>
      </c>
      <c r="B217" s="134">
        <v>9</v>
      </c>
      <c r="C217" s="94">
        <f>+GI_Data_Monthly!J217</f>
        <v>437007.54651948297</v>
      </c>
      <c r="D217" s="135">
        <f t="shared" si="22"/>
        <v>72.361062237983305</v>
      </c>
      <c r="E217" s="135">
        <f>GI_Data_Monthly!C217</f>
        <v>1.61436756881324</v>
      </c>
      <c r="F217" s="151">
        <f>GI_Data_Monthly!L217</f>
        <v>11170.243698153299</v>
      </c>
      <c r="G217" s="135">
        <f>+GI_Data_Monthly!E217</f>
        <v>141.25609634603001</v>
      </c>
      <c r="H217" s="94">
        <f>+GI_Data_Monthly!H217</f>
        <v>6457.5718867010701</v>
      </c>
      <c r="I217" s="152">
        <f>+GI_Data_Monthly!G217</f>
        <v>6039.2638389171098</v>
      </c>
      <c r="J217" s="94">
        <f>GI_Data_Monthly!I217</f>
        <v>0</v>
      </c>
      <c r="K217" s="39">
        <f>+GI_Data_Monthly!K217</f>
        <v>32.325893327820403</v>
      </c>
      <c r="L217" s="72">
        <f>+H217*1000/Population_Monthly!C337</f>
        <v>0.42878891499209604</v>
      </c>
      <c r="M217" s="72">
        <f>GI_Data_Monthly!N217</f>
        <v>129.42001756389499</v>
      </c>
      <c r="N217" s="72">
        <f>GI_Data_Monthly!O217*100</f>
        <v>111.642837417039</v>
      </c>
      <c r="O217" s="72">
        <f t="shared" si="27"/>
        <v>111.85307319784901</v>
      </c>
      <c r="P217" s="191">
        <f t="shared" si="23"/>
        <v>80.167627288892291</v>
      </c>
      <c r="Q217" s="153">
        <f t="shared" si="24"/>
        <v>13.860984726186347</v>
      </c>
      <c r="R217" s="72">
        <f t="shared" si="25"/>
        <v>111.30562766172734</v>
      </c>
      <c r="S217" s="154">
        <f t="shared" si="21"/>
        <v>6.8689608170555694E-3</v>
      </c>
      <c r="T217" s="72">
        <v>0</v>
      </c>
      <c r="U217" s="72">
        <f t="shared" si="26"/>
        <v>110.76422471213168</v>
      </c>
    </row>
    <row r="218" spans="1:21" x14ac:dyDescent="0.25">
      <c r="A218" s="47">
        <v>1997</v>
      </c>
      <c r="B218" s="134">
        <v>10</v>
      </c>
      <c r="C218" s="94">
        <f>+GI_Data_Monthly!J218</f>
        <v>439374.30841878499</v>
      </c>
      <c r="D218" s="135">
        <f t="shared" si="22"/>
        <v>72.614124176421967</v>
      </c>
      <c r="E218" s="135">
        <f>GI_Data_Monthly!C218</f>
        <v>1.616666666667</v>
      </c>
      <c r="F218" s="151">
        <f>GI_Data_Monthly!L218</f>
        <v>11198.2</v>
      </c>
      <c r="G218" s="135">
        <f>+GI_Data_Monthly!E218</f>
        <v>142.60363842814101</v>
      </c>
      <c r="H218" s="94">
        <f>+GI_Data_Monthly!H218</f>
        <v>6478.1333333333296</v>
      </c>
      <c r="I218" s="152">
        <f>+GI_Data_Monthly!G218</f>
        <v>6050.810546875</v>
      </c>
      <c r="J218" s="94">
        <f>GI_Data_Monthly!I218</f>
        <v>0</v>
      </c>
      <c r="K218" s="39">
        <f>+GI_Data_Monthly!K218</f>
        <v>32.460428539593401</v>
      </c>
      <c r="L218" s="72">
        <f>+H218*1000/Population_Monthly!C338</f>
        <v>0.42946005746235827</v>
      </c>
      <c r="M218" s="72">
        <f>GI_Data_Monthly!N218</f>
        <v>126.9</v>
      </c>
      <c r="N218" s="72">
        <f>GI_Data_Monthly!O218*100</f>
        <v>111.00000000000001</v>
      </c>
      <c r="O218" s="72">
        <f t="shared" si="27"/>
        <v>111.76418430895735</v>
      </c>
      <c r="P218" s="191">
        <f t="shared" si="23"/>
        <v>78.494845360808569</v>
      </c>
      <c r="Q218" s="153">
        <f t="shared" si="24"/>
        <v>13.940457505866556</v>
      </c>
      <c r="R218" s="72">
        <f t="shared" si="25"/>
        <v>111.37229432839401</v>
      </c>
      <c r="S218" s="154">
        <f t="shared" si="21"/>
        <v>-9.5181439622219477E-3</v>
      </c>
      <c r="T218" s="72">
        <v>0</v>
      </c>
      <c r="U218" s="72">
        <f t="shared" si="26"/>
        <v>111.30562766172734</v>
      </c>
    </row>
    <row r="219" spans="1:21" x14ac:dyDescent="0.25">
      <c r="A219" s="47">
        <v>1997</v>
      </c>
      <c r="B219" s="134">
        <v>11</v>
      </c>
      <c r="C219" s="94">
        <f>+GI_Data_Monthly!J219</f>
        <v>443218.05739481602</v>
      </c>
      <c r="D219" s="135">
        <f t="shared" si="22"/>
        <v>73.103221871317245</v>
      </c>
      <c r="E219" s="135">
        <f>GI_Data_Monthly!C219</f>
        <v>1.61813977550532</v>
      </c>
      <c r="F219" s="151">
        <f>GI_Data_Monthly!L219</f>
        <v>11232.810142603599</v>
      </c>
      <c r="G219" s="135">
        <f>+GI_Data_Monthly!E219</f>
        <v>141.353777471158</v>
      </c>
      <c r="H219" s="94">
        <f>+GI_Data_Monthly!H219</f>
        <v>6501.2997423378101</v>
      </c>
      <c r="I219" s="152">
        <f>+GI_Data_Monthly!G219</f>
        <v>6062.9072980532601</v>
      </c>
      <c r="J219" s="94">
        <f>GI_Data_Monthly!I219</f>
        <v>0</v>
      </c>
      <c r="K219" s="39">
        <f>+GI_Data_Monthly!K219</f>
        <v>32.7227975048161</v>
      </c>
      <c r="L219" s="72">
        <f>+H219*1000/Population_Monthly!C339</f>
        <v>0.43030145193819808</v>
      </c>
      <c r="M219" s="72">
        <f>GI_Data_Monthly!N219</f>
        <v>122.47865604873201</v>
      </c>
      <c r="N219" s="72">
        <f>GI_Data_Monthly!O219*100</f>
        <v>109.340115273008</v>
      </c>
      <c r="O219" s="72">
        <f t="shared" si="27"/>
        <v>111.42326579343568</v>
      </c>
      <c r="P219" s="191">
        <f t="shared" si="23"/>
        <v>75.691023669746841</v>
      </c>
      <c r="Q219" s="153">
        <f t="shared" si="24"/>
        <v>14.080667277802013</v>
      </c>
      <c r="R219" s="72">
        <f t="shared" si="25"/>
        <v>110.66098423001567</v>
      </c>
      <c r="S219" s="154">
        <f t="shared" si="21"/>
        <v>-3.6066130322717216E-2</v>
      </c>
      <c r="T219" s="72">
        <v>0</v>
      </c>
      <c r="U219" s="72">
        <f t="shared" si="26"/>
        <v>111.37229432839401</v>
      </c>
    </row>
    <row r="220" spans="1:21" x14ac:dyDescent="0.25">
      <c r="A220" s="47">
        <v>1997</v>
      </c>
      <c r="B220" s="134">
        <v>12</v>
      </c>
      <c r="C220" s="94">
        <f>+GI_Data_Monthly!J220</f>
        <v>447631.22316539998</v>
      </c>
      <c r="D220" s="135">
        <f t="shared" si="22"/>
        <v>73.687548586205011</v>
      </c>
      <c r="E220" s="135">
        <f>GI_Data_Monthly!C220</f>
        <v>1.61905452541382</v>
      </c>
      <c r="F220" s="151">
        <f>GI_Data_Monthly!L220</f>
        <v>11270.027142667101</v>
      </c>
      <c r="G220" s="135">
        <f>+GI_Data_Monthly!E220</f>
        <v>138.780129185742</v>
      </c>
      <c r="H220" s="94">
        <f>+GI_Data_Monthly!H220</f>
        <v>6523.4422638127398</v>
      </c>
      <c r="I220" s="152">
        <f>+GI_Data_Monthly!G220</f>
        <v>6074.7199731000501</v>
      </c>
      <c r="J220" s="94">
        <f>GI_Data_Monthly!I220</f>
        <v>6415.1110745443248</v>
      </c>
      <c r="K220" s="39">
        <f>+GI_Data_Monthly!K220</f>
        <v>33.035617459529298</v>
      </c>
      <c r="L220" s="72">
        <f>+H220*1000/Population_Monthly!C340</f>
        <v>0.43107248054211006</v>
      </c>
      <c r="M220" s="72">
        <f>GI_Data_Monthly!N220</f>
        <v>117.717832197566</v>
      </c>
      <c r="N220" s="72">
        <f>GI_Data_Monthly!O220*100</f>
        <v>107.26078772154</v>
      </c>
      <c r="O220" s="72">
        <f t="shared" si="27"/>
        <v>110.82968927832941</v>
      </c>
      <c r="P220" s="191">
        <f t="shared" si="23"/>
        <v>72.707762678639909</v>
      </c>
      <c r="Q220" s="153">
        <f t="shared" si="24"/>
        <v>14.240745564519536</v>
      </c>
      <c r="R220" s="72">
        <f t="shared" si="25"/>
        <v>109.20030099818267</v>
      </c>
      <c r="S220" s="154">
        <f t="shared" si="21"/>
        <v>-6.2272140293539002E-2</v>
      </c>
      <c r="T220" s="72">
        <v>0</v>
      </c>
      <c r="U220" s="72">
        <f t="shared" si="26"/>
        <v>110.66098423001567</v>
      </c>
    </row>
    <row r="221" spans="1:21" x14ac:dyDescent="0.25">
      <c r="A221" s="47">
        <v>1998</v>
      </c>
      <c r="B221" s="134">
        <v>1</v>
      </c>
      <c r="C221" s="94">
        <f>+GI_Data_Monthly!J221</f>
        <v>451932.646754594</v>
      </c>
      <c r="D221" s="135">
        <f t="shared" si="22"/>
        <v>74.245827896933733</v>
      </c>
      <c r="E221" s="135">
        <f>GI_Data_Monthly!C221</f>
        <v>1.62</v>
      </c>
      <c r="F221" s="151">
        <f>GI_Data_Monthly!L221</f>
        <v>11309</v>
      </c>
      <c r="G221" s="135">
        <f>+GI_Data_Monthly!E221</f>
        <v>136.69659055077901</v>
      </c>
      <c r="H221" s="94">
        <f>+GI_Data_Monthly!H221</f>
        <v>6543.4</v>
      </c>
      <c r="I221" s="152">
        <f>+GI_Data_Monthly!G221</f>
        <v>6086.9769999999999</v>
      </c>
      <c r="J221" s="94">
        <f>GI_Data_Monthly!I221</f>
        <v>0</v>
      </c>
      <c r="K221" s="39">
        <f>+GI_Data_Monthly!K221</f>
        <v>33.330655456991998</v>
      </c>
      <c r="L221" s="72">
        <f>+H221*1000/Population_Monthly!C341</f>
        <v>0.43169689275582446</v>
      </c>
      <c r="M221" s="72">
        <f>GI_Data_Monthly!N221</f>
        <v>114</v>
      </c>
      <c r="N221" s="72">
        <f>GI_Data_Monthly!O221*100</f>
        <v>105.3</v>
      </c>
      <c r="O221" s="72">
        <f t="shared" si="27"/>
        <v>110.07135594499609</v>
      </c>
      <c r="P221" s="191">
        <f t="shared" si="23"/>
        <v>70.370370370370367</v>
      </c>
      <c r="Q221" s="153">
        <f t="shared" si="24"/>
        <v>14.388740394298409</v>
      </c>
      <c r="R221" s="72">
        <f t="shared" si="25"/>
        <v>107.30030099818266</v>
      </c>
      <c r="S221" s="154">
        <f t="shared" ref="S221:S284" si="28">N221/N209-1</f>
        <v>-7.9545454545454475E-2</v>
      </c>
      <c r="T221" s="72">
        <v>0</v>
      </c>
      <c r="U221" s="72">
        <f t="shared" si="26"/>
        <v>109.20030099818267</v>
      </c>
    </row>
    <row r="222" spans="1:21" x14ac:dyDescent="0.25">
      <c r="A222" s="47">
        <v>1998</v>
      </c>
      <c r="B222" s="134">
        <v>2</v>
      </c>
      <c r="C222" s="94">
        <f>+GI_Data_Monthly!J222</f>
        <v>455212.41758342099</v>
      </c>
      <c r="D222" s="135">
        <f t="shared" si="22"/>
        <v>74.63473897645838</v>
      </c>
      <c r="E222" s="135">
        <f>GI_Data_Monthly!C222</f>
        <v>1.6213842054165</v>
      </c>
      <c r="F222" s="151">
        <f>GI_Data_Monthly!L222</f>
        <v>11346.134784490299</v>
      </c>
      <c r="G222" s="135">
        <f>+GI_Data_Monthly!E222</f>
        <v>136.78358339709499</v>
      </c>
      <c r="H222" s="94">
        <f>+GI_Data_Monthly!H222</f>
        <v>6558.4715035557001</v>
      </c>
      <c r="I222" s="152">
        <f>+GI_Data_Monthly!G222</f>
        <v>6099.20291577634</v>
      </c>
      <c r="J222" s="94">
        <f>GI_Data_Monthly!I222</f>
        <v>0</v>
      </c>
      <c r="K222" s="39">
        <f>+GI_Data_Monthly!K222</f>
        <v>33.528727774535803</v>
      </c>
      <c r="L222" s="72">
        <f>+H222*1000/Population_Monthly!C342</f>
        <v>0.43199745322649358</v>
      </c>
      <c r="M222" s="72">
        <f>GI_Data_Monthly!N222</f>
        <v>112.70573060717</v>
      </c>
      <c r="N222" s="72">
        <f>GI_Data_Monthly!O222*100</f>
        <v>104.0536483691</v>
      </c>
      <c r="O222" s="72">
        <f t="shared" si="27"/>
        <v>109.31705100929292</v>
      </c>
      <c r="P222" s="191">
        <f t="shared" si="23"/>
        <v>69.512044233968737</v>
      </c>
      <c r="Q222" s="153">
        <f t="shared" si="24"/>
        <v>14.484325008523866</v>
      </c>
      <c r="R222" s="72">
        <f t="shared" si="25"/>
        <v>105.53814536354668</v>
      </c>
      <c r="S222" s="154">
        <f t="shared" si="28"/>
        <v>-8.0028598309873078E-2</v>
      </c>
      <c r="T222" s="72">
        <v>0</v>
      </c>
      <c r="U222" s="72">
        <f t="shared" si="26"/>
        <v>107.30030099818266</v>
      </c>
    </row>
    <row r="223" spans="1:21" x14ac:dyDescent="0.25">
      <c r="A223" s="47">
        <v>1998</v>
      </c>
      <c r="B223" s="134">
        <v>3</v>
      </c>
      <c r="C223" s="94">
        <f>+GI_Data_Monthly!J223</f>
        <v>457424.83429800498</v>
      </c>
      <c r="D223" s="135">
        <f t="shared" si="22"/>
        <v>74.864022572927581</v>
      </c>
      <c r="E223" s="135">
        <f>GI_Data_Monthly!C223</f>
        <v>1.62305692764742</v>
      </c>
      <c r="F223" s="151">
        <f>GI_Data_Monthly!L223</f>
        <v>11379.4826218286</v>
      </c>
      <c r="G223" s="135">
        <f>+GI_Data_Monthly!E223</f>
        <v>138.63647505707101</v>
      </c>
      <c r="H223" s="94">
        <f>+GI_Data_Monthly!H223</f>
        <v>6568.7907441916404</v>
      </c>
      <c r="I223" s="152">
        <f>+GI_Data_Monthly!G223</f>
        <v>6110.0755553498602</v>
      </c>
      <c r="J223" s="94">
        <f>GI_Data_Monthly!I223</f>
        <v>0</v>
      </c>
      <c r="K223" s="39">
        <f>+GI_Data_Monthly!K223</f>
        <v>33.640088934034303</v>
      </c>
      <c r="L223" s="72">
        <f>+H223*1000/Population_Monthly!C343</f>
        <v>0.43198452751611854</v>
      </c>
      <c r="M223" s="72">
        <f>GI_Data_Monthly!N223</f>
        <v>112.90137815204299</v>
      </c>
      <c r="N223" s="72">
        <f>GI_Data_Monthly!O223*100</f>
        <v>103.44191257947399</v>
      </c>
      <c r="O223" s="72">
        <f t="shared" si="27"/>
        <v>108.65188859598476</v>
      </c>
      <c r="P223" s="191">
        <f t="shared" si="23"/>
        <v>69.560947757815669</v>
      </c>
      <c r="Q223" s="153">
        <f t="shared" si="24"/>
        <v>14.531997923769016</v>
      </c>
      <c r="R223" s="72">
        <f t="shared" si="25"/>
        <v>104.265186982858</v>
      </c>
      <c r="S223" s="154">
        <f t="shared" si="28"/>
        <v>-7.1635903202761364E-2</v>
      </c>
      <c r="T223" s="72">
        <v>0</v>
      </c>
      <c r="U223" s="72">
        <f t="shared" si="26"/>
        <v>105.53814536354668</v>
      </c>
    </row>
    <row r="224" spans="1:21" x14ac:dyDescent="0.25">
      <c r="A224" s="47">
        <v>1998</v>
      </c>
      <c r="B224" s="134">
        <v>4</v>
      </c>
      <c r="C224" s="94">
        <f>+GI_Data_Monthly!J224</f>
        <v>459407.42830724601</v>
      </c>
      <c r="D224" s="135">
        <f t="shared" si="22"/>
        <v>75.045180117114214</v>
      </c>
      <c r="E224" s="135">
        <f>GI_Data_Monthly!C224</f>
        <v>1.625333333333</v>
      </c>
      <c r="F224" s="151">
        <f>GI_Data_Monthly!L224</f>
        <v>11418.7</v>
      </c>
      <c r="G224" s="135">
        <f>+GI_Data_Monthly!E224</f>
        <v>142.13934459782499</v>
      </c>
      <c r="H224" s="94">
        <f>+GI_Data_Monthly!H224</f>
        <v>6578.3</v>
      </c>
      <c r="I224" s="152">
        <f>+GI_Data_Monthly!G224</f>
        <v>6121.74462890625</v>
      </c>
      <c r="J224" s="94">
        <f>GI_Data_Monthly!I224</f>
        <v>0</v>
      </c>
      <c r="K224" s="39">
        <f>+GI_Data_Monthly!K224</f>
        <v>33.727273535332998</v>
      </c>
      <c r="L224" s="72">
        <f>+H224*1000/Population_Monthly!C344</f>
        <v>0.43191846108521886</v>
      </c>
      <c r="M224" s="72">
        <f>GI_Data_Monthly!N224</f>
        <v>113.333333333333</v>
      </c>
      <c r="N224" s="72">
        <f>GI_Data_Monthly!O224*100</f>
        <v>103.06666666669999</v>
      </c>
      <c r="O224" s="72">
        <f t="shared" si="27"/>
        <v>108.07966637376809</v>
      </c>
      <c r="P224" s="191">
        <f t="shared" si="23"/>
        <v>69.729286300260199</v>
      </c>
      <c r="Q224" s="153">
        <f t="shared" si="24"/>
        <v>14.567432081981257</v>
      </c>
      <c r="R224" s="72">
        <f t="shared" si="25"/>
        <v>103.52074253842466</v>
      </c>
      <c r="S224" s="154">
        <f t="shared" si="28"/>
        <v>-6.246209824077098E-2</v>
      </c>
      <c r="T224" s="72">
        <v>0</v>
      </c>
      <c r="U224" s="72">
        <f t="shared" si="26"/>
        <v>104.265186982858</v>
      </c>
    </row>
    <row r="225" spans="1:21" x14ac:dyDescent="0.25">
      <c r="A225" s="47">
        <v>1998</v>
      </c>
      <c r="B225" s="134">
        <v>5</v>
      </c>
      <c r="C225" s="94">
        <f>+GI_Data_Monthly!J225</f>
        <v>461141.76884919498</v>
      </c>
      <c r="D225" s="135">
        <f t="shared" si="22"/>
        <v>75.195700555450557</v>
      </c>
      <c r="E225" s="135">
        <f>GI_Data_Monthly!C225</f>
        <v>1.62790071081457</v>
      </c>
      <c r="F225" s="151">
        <f>GI_Data_Monthly!L225</f>
        <v>11461.252800275901</v>
      </c>
      <c r="G225" s="135">
        <f>+GI_Data_Monthly!E225</f>
        <v>146.38905730239301</v>
      </c>
      <c r="H225" s="94">
        <f>+GI_Data_Monthly!H225</f>
        <v>6587.5171673980503</v>
      </c>
      <c r="I225" s="152">
        <f>+GI_Data_Monthly!G225</f>
        <v>6132.5549924113202</v>
      </c>
      <c r="J225" s="94">
        <f>GI_Data_Monthly!I225</f>
        <v>0</v>
      </c>
      <c r="K225" s="39">
        <f>+GI_Data_Monthly!K225</f>
        <v>33.8053608870066</v>
      </c>
      <c r="L225" s="72">
        <f>+H225*1000/Population_Monthly!C345</f>
        <v>0.43169734850200786</v>
      </c>
      <c r="M225" s="72">
        <f>GI_Data_Monthly!N225</f>
        <v>112.98228966979801</v>
      </c>
      <c r="N225" s="72">
        <f>GI_Data_Monthly!O225*100</f>
        <v>102.78222328330399</v>
      </c>
      <c r="O225" s="72">
        <f t="shared" si="27"/>
        <v>107.51507212054666</v>
      </c>
      <c r="P225" s="191">
        <f t="shared" si="23"/>
        <v>69.403673651118353</v>
      </c>
      <c r="Q225" s="153">
        <f t="shared" si="24"/>
        <v>14.593684660074233</v>
      </c>
      <c r="R225" s="72">
        <f t="shared" si="25"/>
        <v>103.09693417649265</v>
      </c>
      <c r="S225" s="154">
        <f t="shared" si="28"/>
        <v>-6.1840951532533772E-2</v>
      </c>
      <c r="T225" s="72">
        <v>0</v>
      </c>
      <c r="U225" s="72">
        <f t="shared" si="26"/>
        <v>103.52074253842466</v>
      </c>
    </row>
    <row r="226" spans="1:21" x14ac:dyDescent="0.25">
      <c r="A226" s="47">
        <v>1998</v>
      </c>
      <c r="B226" s="134">
        <v>6</v>
      </c>
      <c r="C226" s="94">
        <f>+GI_Data_Monthly!J226</f>
        <v>462717.60129908798</v>
      </c>
      <c r="D226" s="135">
        <f t="shared" si="22"/>
        <v>75.319683971447176</v>
      </c>
      <c r="E226" s="135">
        <f>GI_Data_Monthly!C226</f>
        <v>1.63079116839169</v>
      </c>
      <c r="F226" s="151">
        <f>GI_Data_Monthly!L226</f>
        <v>11511.6630300171</v>
      </c>
      <c r="G226" s="135">
        <f>+GI_Data_Monthly!E226</f>
        <v>150.67361981484601</v>
      </c>
      <c r="H226" s="94">
        <f>+GI_Data_Monthly!H226</f>
        <v>6600.0535830144399</v>
      </c>
      <c r="I226" s="152">
        <f>+GI_Data_Monthly!G226</f>
        <v>6143.3821399794897</v>
      </c>
      <c r="J226" s="94">
        <f>GI_Data_Monthly!I226</f>
        <v>0</v>
      </c>
      <c r="K226" s="39">
        <f>+GI_Data_Monthly!K226</f>
        <v>33.875466140862798</v>
      </c>
      <c r="L226" s="72">
        <f>+H226*1000/Population_Monthly!C346</f>
        <v>0.43169418345633603</v>
      </c>
      <c r="M226" s="72">
        <f>GI_Data_Monthly!N226</f>
        <v>112.04328277039301</v>
      </c>
      <c r="N226" s="72">
        <f>GI_Data_Monthly!O226*100</f>
        <v>102.50482085653101</v>
      </c>
      <c r="O226" s="72">
        <f t="shared" si="27"/>
        <v>106.88892147790324</v>
      </c>
      <c r="P226" s="191">
        <f t="shared" si="23"/>
        <v>68.704862364990433</v>
      </c>
      <c r="Q226" s="153">
        <f t="shared" si="24"/>
        <v>14.623841694882524</v>
      </c>
      <c r="R226" s="72">
        <f t="shared" si="25"/>
        <v>102.784570268845</v>
      </c>
      <c r="S226" s="154">
        <f t="shared" si="28"/>
        <v>-6.8295776901633243E-2</v>
      </c>
      <c r="T226" s="72">
        <v>0</v>
      </c>
      <c r="U226" s="72">
        <f t="shared" si="26"/>
        <v>103.09693417649265</v>
      </c>
    </row>
    <row r="227" spans="1:21" x14ac:dyDescent="0.25">
      <c r="A227" s="47">
        <v>1998</v>
      </c>
      <c r="B227" s="134">
        <v>7</v>
      </c>
      <c r="C227" s="94">
        <f>+GI_Data_Monthly!J227</f>
        <v>463927.39943820902</v>
      </c>
      <c r="D227" s="135">
        <f t="shared" si="22"/>
        <v>75.389453873643276</v>
      </c>
      <c r="E227" s="135">
        <f>GI_Data_Monthly!C227</f>
        <v>1.6336666666669999</v>
      </c>
      <c r="F227" s="151">
        <f>GI_Data_Monthly!L227</f>
        <v>11568.1</v>
      </c>
      <c r="G227" s="135">
        <f>+GI_Data_Monthly!E227</f>
        <v>153.674249119081</v>
      </c>
      <c r="H227" s="94">
        <f>+GI_Data_Monthly!H227</f>
        <v>6618.2</v>
      </c>
      <c r="I227" s="152">
        <f>+GI_Data_Monthly!G227</f>
        <v>6153.7439999999997</v>
      </c>
      <c r="J227" s="94">
        <f>GI_Data_Monthly!I227</f>
        <v>0</v>
      </c>
      <c r="K227" s="39">
        <f>+GI_Data_Monthly!K227</f>
        <v>33.920258034921801</v>
      </c>
      <c r="L227" s="72">
        <f>+H227*1000/Population_Monthly!C347</f>
        <v>0.43205726929484539</v>
      </c>
      <c r="M227" s="72">
        <f>GI_Data_Monthly!N227</f>
        <v>111.1</v>
      </c>
      <c r="N227" s="72">
        <f>GI_Data_Monthly!O227*100</f>
        <v>102.23333333330001</v>
      </c>
      <c r="O227" s="72">
        <f t="shared" si="27"/>
        <v>106.17503258901156</v>
      </c>
      <c r="P227" s="191">
        <f t="shared" si="23"/>
        <v>68.006529279724958</v>
      </c>
      <c r="Q227" s="153">
        <f t="shared" si="24"/>
        <v>14.655494060344852</v>
      </c>
      <c r="R227" s="72">
        <f t="shared" si="25"/>
        <v>102.506792491045</v>
      </c>
      <c r="S227" s="154">
        <f t="shared" si="28"/>
        <v>-7.73164861615524E-2</v>
      </c>
      <c r="T227" s="72">
        <v>0</v>
      </c>
      <c r="U227" s="72">
        <f t="shared" si="26"/>
        <v>102.784570268845</v>
      </c>
    </row>
    <row r="228" spans="1:21" x14ac:dyDescent="0.25">
      <c r="A228" s="47">
        <v>1998</v>
      </c>
      <c r="B228" s="134">
        <v>8</v>
      </c>
      <c r="C228" s="94">
        <f>+GI_Data_Monthly!J228</f>
        <v>464817.73809632298</v>
      </c>
      <c r="D228" s="135">
        <f t="shared" si="22"/>
        <v>75.402277625414456</v>
      </c>
      <c r="E228" s="135">
        <f>GI_Data_Monthly!C228</f>
        <v>1.6365579432917801</v>
      </c>
      <c r="F228" s="151">
        <f>GI_Data_Monthly!L228</f>
        <v>11634.0946336982</v>
      </c>
      <c r="G228" s="135">
        <f>+GI_Data_Monthly!E228</f>
        <v>155.12851204802999</v>
      </c>
      <c r="H228" s="94">
        <f>+GI_Data_Monthly!H228</f>
        <v>6644.6367232585799</v>
      </c>
      <c r="I228" s="152">
        <f>+GI_Data_Monthly!G228</f>
        <v>6164.5052740377096</v>
      </c>
      <c r="J228" s="94">
        <f>GI_Data_Monthly!I228</f>
        <v>0</v>
      </c>
      <c r="K228" s="39">
        <f>+GI_Data_Monthly!K228</f>
        <v>33.936464750938498</v>
      </c>
      <c r="L228" s="72">
        <f>+H228*1000/Population_Monthly!C348</f>
        <v>0.43295916542402463</v>
      </c>
      <c r="M228" s="72">
        <f>GI_Data_Monthly!N228</f>
        <v>110.41836753235501</v>
      </c>
      <c r="N228" s="72">
        <f>GI_Data_Monthly!O228*100</f>
        <v>101.918846714567</v>
      </c>
      <c r="O228" s="72">
        <f t="shared" si="27"/>
        <v>105.37876601788025</v>
      </c>
      <c r="P228" s="191">
        <f t="shared" si="23"/>
        <v>67.469879685566767</v>
      </c>
      <c r="Q228" s="153">
        <f t="shared" si="24"/>
        <v>14.693103456008162</v>
      </c>
      <c r="R228" s="72">
        <f t="shared" si="25"/>
        <v>102.21900030146601</v>
      </c>
      <c r="S228" s="154">
        <f t="shared" si="28"/>
        <v>-8.5716803448521173E-2</v>
      </c>
      <c r="T228" s="72">
        <v>0</v>
      </c>
      <c r="U228" s="72">
        <f t="shared" si="26"/>
        <v>102.506792491045</v>
      </c>
    </row>
    <row r="229" spans="1:21" x14ac:dyDescent="0.25">
      <c r="A229" s="47">
        <v>1998</v>
      </c>
      <c r="B229" s="134">
        <v>9</v>
      </c>
      <c r="C229" s="94">
        <f>+GI_Data_Monthly!J229</f>
        <v>465611.29471415799</v>
      </c>
      <c r="D229" s="135">
        <f t="shared" si="22"/>
        <v>75.399084849219292</v>
      </c>
      <c r="E229" s="135">
        <f>GI_Data_Monthly!C229</f>
        <v>1.6391937968310899</v>
      </c>
      <c r="F229" s="151">
        <f>GI_Data_Monthly!L229</f>
        <v>11700.845874680201</v>
      </c>
      <c r="G229" s="135">
        <f>+GI_Data_Monthly!E229</f>
        <v>156.924665700909</v>
      </c>
      <c r="H229" s="94">
        <f>+GI_Data_Monthly!H229</f>
        <v>6673.3673644584496</v>
      </c>
      <c r="I229" s="152">
        <f>+GI_Data_Monthly!G229</f>
        <v>6175.2910614932898</v>
      </c>
      <c r="J229" s="94">
        <f>GI_Data_Monthly!I229</f>
        <v>0</v>
      </c>
      <c r="K229" s="39">
        <f>+GI_Data_Monthly!K229</f>
        <v>33.943997213430499</v>
      </c>
      <c r="L229" s="72">
        <f>+H229*1000/Population_Monthly!C349</f>
        <v>0.43400682817759684</v>
      </c>
      <c r="M229" s="72">
        <f>GI_Data_Monthly!N229</f>
        <v>109.50528577531</v>
      </c>
      <c r="N229" s="72">
        <f>GI_Data_Monthly!O229*100</f>
        <v>101.49512584603299</v>
      </c>
      <c r="O229" s="72">
        <f t="shared" si="27"/>
        <v>104.53312338696308</v>
      </c>
      <c r="P229" s="191">
        <f t="shared" si="23"/>
        <v>66.804355889466521</v>
      </c>
      <c r="Q229" s="153">
        <f t="shared" si="24"/>
        <v>14.731926566270158</v>
      </c>
      <c r="R229" s="72">
        <f t="shared" si="25"/>
        <v>101.88243529796667</v>
      </c>
      <c r="S229" s="154">
        <f t="shared" si="28"/>
        <v>-9.0894425525029354E-2</v>
      </c>
      <c r="T229" s="72">
        <v>0</v>
      </c>
      <c r="U229" s="72">
        <f t="shared" si="26"/>
        <v>102.21900030146601</v>
      </c>
    </row>
    <row r="230" spans="1:21" x14ac:dyDescent="0.25">
      <c r="A230" s="47">
        <v>1998</v>
      </c>
      <c r="B230" s="134">
        <v>10</v>
      </c>
      <c r="C230" s="94">
        <f>+GI_Data_Monthly!J230</f>
        <v>466612.47788021801</v>
      </c>
      <c r="D230" s="135">
        <f t="shared" si="22"/>
        <v>75.434354770637512</v>
      </c>
      <c r="E230" s="135">
        <f>GI_Data_Monthly!C230</f>
        <v>1.641333333333</v>
      </c>
      <c r="F230" s="151">
        <f>GI_Data_Monthly!L230</f>
        <v>11757.9</v>
      </c>
      <c r="G230" s="135">
        <f>+GI_Data_Monthly!E230</f>
        <v>161.474983041705</v>
      </c>
      <c r="H230" s="94">
        <f>+GI_Data_Monthly!H230</f>
        <v>6696.5</v>
      </c>
      <c r="I230" s="152">
        <f>+GI_Data_Monthly!G230</f>
        <v>6185.6760000000004</v>
      </c>
      <c r="J230" s="94">
        <f>GI_Data_Monthly!I230</f>
        <v>0</v>
      </c>
      <c r="K230" s="39">
        <f>+GI_Data_Monthly!K230</f>
        <v>33.970332059123301</v>
      </c>
      <c r="L230" s="72">
        <f>+H230*1000/Population_Monthly!C350</f>
        <v>0.43468714485714616</v>
      </c>
      <c r="M230" s="72">
        <f>GI_Data_Monthly!N230</f>
        <v>107.7</v>
      </c>
      <c r="N230" s="72">
        <f>GI_Data_Monthly!O230*100</f>
        <v>100.89999999999999</v>
      </c>
      <c r="O230" s="72">
        <f t="shared" si="27"/>
        <v>103.69145672029644</v>
      </c>
      <c r="P230" s="191">
        <f t="shared" si="23"/>
        <v>65.61738424046824</v>
      </c>
      <c r="Q230" s="153">
        <f t="shared" si="24"/>
        <v>14.766466652629486</v>
      </c>
      <c r="R230" s="72">
        <f t="shared" si="25"/>
        <v>101.43799085353332</v>
      </c>
      <c r="S230" s="154">
        <f t="shared" si="28"/>
        <v>-9.0990990990991172E-2</v>
      </c>
      <c r="T230" s="72">
        <v>0</v>
      </c>
      <c r="U230" s="72">
        <f t="shared" si="26"/>
        <v>101.88243529796667</v>
      </c>
    </row>
    <row r="231" spans="1:21" x14ac:dyDescent="0.25">
      <c r="A231" s="47">
        <v>1998</v>
      </c>
      <c r="B231" s="134">
        <v>11</v>
      </c>
      <c r="C231" s="94">
        <f>+GI_Data_Monthly!J231</f>
        <v>468099.14665076602</v>
      </c>
      <c r="D231" s="135">
        <f t="shared" si="22"/>
        <v>75.544805861820052</v>
      </c>
      <c r="E231" s="135">
        <f>GI_Data_Monthly!C231</f>
        <v>1.6430861242157899</v>
      </c>
      <c r="F231" s="151">
        <f>GI_Data_Monthly!L231</f>
        <v>11803.026729536299</v>
      </c>
      <c r="G231" s="135">
        <f>+GI_Data_Monthly!E231</f>
        <v>170.15292768353601</v>
      </c>
      <c r="H231" s="94">
        <f>+GI_Data_Monthly!H231</f>
        <v>6710.9619194342904</v>
      </c>
      <c r="I231" s="152">
        <f>+GI_Data_Monthly!G231</f>
        <v>6196.3114645760297</v>
      </c>
      <c r="J231" s="94">
        <f>GI_Data_Monthly!I231</f>
        <v>0</v>
      </c>
      <c r="K231" s="39">
        <f>+GI_Data_Monthly!K231</f>
        <v>34.035066958155703</v>
      </c>
      <c r="L231" s="72">
        <f>+H231*1000/Population_Monthly!C351</f>
        <v>0.4348031160786669</v>
      </c>
      <c r="M231" s="72">
        <f>GI_Data_Monthly!N231</f>
        <v>104.683241435475</v>
      </c>
      <c r="N231" s="72">
        <f>GI_Data_Monthly!O231*100</f>
        <v>100.11155019258</v>
      </c>
      <c r="O231" s="72">
        <f t="shared" si="27"/>
        <v>102.92240963026074</v>
      </c>
      <c r="P231" s="191">
        <f t="shared" si="23"/>
        <v>63.711353831460343</v>
      </c>
      <c r="Q231" s="153">
        <f t="shared" si="24"/>
        <v>14.798553169352175</v>
      </c>
      <c r="R231" s="72">
        <f t="shared" si="25"/>
        <v>100.83555867953766</v>
      </c>
      <c r="S231" s="154">
        <f t="shared" si="28"/>
        <v>-8.4402371969203416E-2</v>
      </c>
      <c r="T231" s="72">
        <v>0</v>
      </c>
      <c r="U231" s="72">
        <f t="shared" si="26"/>
        <v>101.43799085353332</v>
      </c>
    </row>
    <row r="232" spans="1:21" x14ac:dyDescent="0.25">
      <c r="A232" s="47">
        <v>1998</v>
      </c>
      <c r="B232" s="134">
        <v>12</v>
      </c>
      <c r="C232" s="94">
        <f>+GI_Data_Monthly!J232</f>
        <v>469711.27067591302</v>
      </c>
      <c r="D232" s="135">
        <f t="shared" si="22"/>
        <v>75.679160392879055</v>
      </c>
      <c r="E232" s="135">
        <f>GI_Data_Monthly!C232</f>
        <v>1.6448314861501401</v>
      </c>
      <c r="F232" s="151">
        <f>GI_Data_Monthly!L232</f>
        <v>11836.8766138338</v>
      </c>
      <c r="G232" s="135">
        <f>+GI_Data_Monthly!E232</f>
        <v>177.83575772322001</v>
      </c>
      <c r="H232" s="94">
        <f>+GI_Data_Monthly!H232</f>
        <v>6720.6029347476197</v>
      </c>
      <c r="I232" s="152">
        <f>+GI_Data_Monthly!G232</f>
        <v>6206.6131315076</v>
      </c>
      <c r="J232" s="94">
        <f>GI_Data_Monthly!I232</f>
        <v>6625.0668283382302</v>
      </c>
      <c r="K232" s="39">
        <f>+GI_Data_Monthly!K232</f>
        <v>34.112451938854498</v>
      </c>
      <c r="L232" s="72">
        <f>+H232*1000/Population_Monthly!C352</f>
        <v>0.4346068925755015</v>
      </c>
      <c r="M232" s="72">
        <f>GI_Data_Monthly!N232</f>
        <v>102.418381443426</v>
      </c>
      <c r="N232" s="72">
        <f>GI_Data_Monthly!O232*100</f>
        <v>99.575968436358096</v>
      </c>
      <c r="O232" s="72">
        <f t="shared" si="27"/>
        <v>102.28200802316225</v>
      </c>
      <c r="P232" s="191">
        <f t="shared" si="23"/>
        <v>62.266792863471039</v>
      </c>
      <c r="Q232" s="153">
        <f t="shared" si="24"/>
        <v>14.825506735276695</v>
      </c>
      <c r="R232" s="72">
        <f t="shared" si="25"/>
        <v>100.19583954297936</v>
      </c>
      <c r="S232" s="154">
        <f t="shared" si="28"/>
        <v>-7.1646120156533599E-2</v>
      </c>
      <c r="T232" s="72">
        <v>0</v>
      </c>
      <c r="U232" s="72">
        <f t="shared" si="26"/>
        <v>100.83555867953766</v>
      </c>
    </row>
    <row r="233" spans="1:21" x14ac:dyDescent="0.25">
      <c r="A233" s="47">
        <v>1999</v>
      </c>
      <c r="B233" s="134">
        <v>1</v>
      </c>
      <c r="C233" s="94">
        <f>+GI_Data_Monthly!J233</f>
        <v>471161.952501419</v>
      </c>
      <c r="D233" s="135">
        <f t="shared" si="22"/>
        <v>75.781065186535713</v>
      </c>
      <c r="E233" s="135">
        <f>GI_Data_Monthly!C233</f>
        <v>1.647333333333</v>
      </c>
      <c r="F233" s="151">
        <f>GI_Data_Monthly!L233</f>
        <v>11867.8</v>
      </c>
      <c r="G233" s="135">
        <f>+GI_Data_Monthly!E233</f>
        <v>178.84926501754799</v>
      </c>
      <c r="H233" s="94">
        <f>+GI_Data_Monthly!H233</f>
        <v>6733.4</v>
      </c>
      <c r="I233" s="152">
        <f>+GI_Data_Monthly!G233</f>
        <v>6217.41</v>
      </c>
      <c r="J233" s="94">
        <f>GI_Data_Monthly!I233</f>
        <v>0</v>
      </c>
      <c r="K233" s="39">
        <f>+GI_Data_Monthly!K233</f>
        <v>34.175287491939301</v>
      </c>
      <c r="L233" s="72">
        <f>+H233*1000/Population_Monthly!C353</f>
        <v>0.43461511842453554</v>
      </c>
      <c r="M233" s="72">
        <f>GI_Data_Monthly!N233</f>
        <v>103.1</v>
      </c>
      <c r="N233" s="72">
        <f>GI_Data_Monthly!O233*100</f>
        <v>99.766666666700004</v>
      </c>
      <c r="O233" s="72">
        <f t="shared" si="27"/>
        <v>101.82089691205393</v>
      </c>
      <c r="P233" s="191">
        <f t="shared" si="23"/>
        <v>62.585997571845922</v>
      </c>
      <c r="Q233" s="153">
        <f t="shared" si="24"/>
        <v>14.853096620501747</v>
      </c>
      <c r="R233" s="72">
        <f t="shared" si="25"/>
        <v>99.818061765212704</v>
      </c>
      <c r="S233" s="154">
        <f t="shared" si="28"/>
        <v>-5.2548274770180314E-2</v>
      </c>
      <c r="T233" s="72">
        <v>0</v>
      </c>
      <c r="U233" s="72">
        <f t="shared" si="26"/>
        <v>100.19583954297936</v>
      </c>
    </row>
    <row r="234" spans="1:21" x14ac:dyDescent="0.25">
      <c r="A234" s="47">
        <v>1999</v>
      </c>
      <c r="B234" s="134">
        <v>2</v>
      </c>
      <c r="C234" s="94">
        <f>+GI_Data_Monthly!J234</f>
        <v>472128.15907890099</v>
      </c>
      <c r="D234" s="135">
        <f t="shared" si="22"/>
        <v>75.801996494663229</v>
      </c>
      <c r="E234" s="135">
        <f>GI_Data_Monthly!C234</f>
        <v>1.6509958257803401</v>
      </c>
      <c r="F234" s="151">
        <f>GI_Data_Monthly!L234</f>
        <v>11899.8098226776</v>
      </c>
      <c r="G234" s="135">
        <f>+GI_Data_Monthly!E234</f>
        <v>169.08089292351201</v>
      </c>
      <c r="H234" s="94">
        <f>+GI_Data_Monthly!H234</f>
        <v>6753.7401647216002</v>
      </c>
      <c r="I234" s="152">
        <f>+GI_Data_Monthly!G234</f>
        <v>6228.4396310345301</v>
      </c>
      <c r="J234" s="94">
        <f>GI_Data_Monthly!I234</f>
        <v>0</v>
      </c>
      <c r="K234" s="39">
        <f>+GI_Data_Monthly!K234</f>
        <v>34.198575613544101</v>
      </c>
      <c r="L234" s="72">
        <f>+H234*1000/Population_Monthly!C354</f>
        <v>0.43510927707512009</v>
      </c>
      <c r="M234" s="72">
        <f>GI_Data_Monthly!N234</f>
        <v>108.32371068454199</v>
      </c>
      <c r="N234" s="72">
        <f>GI_Data_Monthly!O234*100</f>
        <v>101.049259605023</v>
      </c>
      <c r="O234" s="72">
        <f t="shared" si="27"/>
        <v>101.5705311817142</v>
      </c>
      <c r="P234" s="191">
        <f t="shared" si="23"/>
        <v>65.611135408742172</v>
      </c>
      <c r="Q234" s="153">
        <f t="shared" si="24"/>
        <v>14.880117512208006</v>
      </c>
      <c r="R234" s="72">
        <f t="shared" si="25"/>
        <v>100.13063156936038</v>
      </c>
      <c r="S234" s="154">
        <f t="shared" si="28"/>
        <v>-2.8873459135424162E-2</v>
      </c>
      <c r="T234" s="72">
        <v>0</v>
      </c>
      <c r="U234" s="72">
        <f t="shared" si="26"/>
        <v>99.818061765212704</v>
      </c>
    </row>
    <row r="235" spans="1:21" x14ac:dyDescent="0.25">
      <c r="A235" s="47">
        <v>1999</v>
      </c>
      <c r="B235" s="134">
        <v>3</v>
      </c>
      <c r="C235" s="94">
        <f>+GI_Data_Monthly!J235</f>
        <v>472805.41175608197</v>
      </c>
      <c r="D235" s="135">
        <f t="shared" si="22"/>
        <v>75.788918385909056</v>
      </c>
      <c r="E235" s="135">
        <f>GI_Data_Monthly!C235</f>
        <v>1.65499856748564</v>
      </c>
      <c r="F235" s="151">
        <f>GI_Data_Monthly!L235</f>
        <v>11930.7907432515</v>
      </c>
      <c r="G235" s="135">
        <f>+GI_Data_Monthly!E235</f>
        <v>156.21711064621701</v>
      </c>
      <c r="H235" s="94">
        <f>+GI_Data_Monthly!H235</f>
        <v>6773.3268189538003</v>
      </c>
      <c r="I235" s="152">
        <f>+GI_Data_Monthly!G235</f>
        <v>6238.4504466551098</v>
      </c>
      <c r="J235" s="94">
        <f>GI_Data_Monthly!I235</f>
        <v>0</v>
      </c>
      <c r="K235" s="39">
        <f>+GI_Data_Monthly!K235</f>
        <v>34.202380119097299</v>
      </c>
      <c r="L235" s="72">
        <f>+H235*1000/Population_Monthly!C355</f>
        <v>0.43555312917303229</v>
      </c>
      <c r="M235" s="72">
        <f>GI_Data_Monthly!N235</f>
        <v>115.176831048016</v>
      </c>
      <c r="N235" s="72">
        <f>GI_Data_Monthly!O235*100</f>
        <v>102.82986357464901</v>
      </c>
      <c r="O235" s="72">
        <f t="shared" si="27"/>
        <v>101.51952709797875</v>
      </c>
      <c r="P235" s="191">
        <f t="shared" si="23"/>
        <v>69.593311626244272</v>
      </c>
      <c r="Q235" s="153">
        <f t="shared" si="24"/>
        <v>14.896953686038337</v>
      </c>
      <c r="R235" s="72">
        <f t="shared" si="25"/>
        <v>101.21526328212401</v>
      </c>
      <c r="S235" s="154">
        <f t="shared" si="28"/>
        <v>-5.9168376682395829E-3</v>
      </c>
      <c r="T235" s="72">
        <v>0</v>
      </c>
      <c r="U235" s="72">
        <f t="shared" si="26"/>
        <v>100.13063156936038</v>
      </c>
    </row>
    <row r="236" spans="1:21" x14ac:dyDescent="0.25">
      <c r="A236" s="47">
        <v>1999</v>
      </c>
      <c r="B236" s="134">
        <v>4</v>
      </c>
      <c r="C236" s="94">
        <f>+GI_Data_Monthly!J236</f>
        <v>473712.01173625601</v>
      </c>
      <c r="D236" s="135">
        <f t="shared" si="22"/>
        <v>75.801720358791471</v>
      </c>
      <c r="E236" s="135">
        <f>GI_Data_Monthly!C236</f>
        <v>1.6596666666669999</v>
      </c>
      <c r="F236" s="151">
        <f>GI_Data_Monthly!L236</f>
        <v>11967.7</v>
      </c>
      <c r="G236" s="135">
        <f>+GI_Data_Monthly!E236</f>
        <v>145.70963919691999</v>
      </c>
      <c r="H236" s="94">
        <f>+GI_Data_Monthly!H236</f>
        <v>6787.8666666666704</v>
      </c>
      <c r="I236" s="152">
        <f>+GI_Data_Monthly!G236</f>
        <v>6249.357</v>
      </c>
      <c r="J236" s="94">
        <f>GI_Data_Monthly!I236</f>
        <v>0</v>
      </c>
      <c r="K236" s="39">
        <f>+GI_Data_Monthly!K236</f>
        <v>34.216305165445803</v>
      </c>
      <c r="L236" s="72">
        <f>+H236*1000/Population_Monthly!C356</f>
        <v>0.43567139684504752</v>
      </c>
      <c r="M236" s="72">
        <f>GI_Data_Monthly!N236</f>
        <v>122.3</v>
      </c>
      <c r="N236" s="72">
        <f>GI_Data_Monthly!O236*100</f>
        <v>104.96666666670001</v>
      </c>
      <c r="O236" s="72">
        <f t="shared" si="27"/>
        <v>101.67786043131207</v>
      </c>
      <c r="P236" s="191">
        <f t="shared" si="23"/>
        <v>73.689495882692569</v>
      </c>
      <c r="Q236" s="153">
        <f t="shared" si="24"/>
        <v>14.907065466306188</v>
      </c>
      <c r="R236" s="72">
        <f t="shared" si="25"/>
        <v>102.94859661545733</v>
      </c>
      <c r="S236" s="154">
        <f t="shared" si="28"/>
        <v>1.8434670116423746E-2</v>
      </c>
      <c r="T236" s="72">
        <v>0</v>
      </c>
      <c r="U236" s="72">
        <f t="shared" si="26"/>
        <v>101.21526328212401</v>
      </c>
    </row>
    <row r="237" spans="1:21" x14ac:dyDescent="0.25">
      <c r="A237" s="47">
        <v>1999</v>
      </c>
      <c r="B237" s="134">
        <v>5</v>
      </c>
      <c r="C237" s="94">
        <f>+GI_Data_Monthly!J237</f>
        <v>474982.72216104</v>
      </c>
      <c r="D237" s="135">
        <f t="shared" si="22"/>
        <v>75.880968719214749</v>
      </c>
      <c r="E237" s="135">
        <f>GI_Data_Monthly!C237</f>
        <v>1.6639863604755301</v>
      </c>
      <c r="F237" s="151">
        <f>GI_Data_Monthly!L237</f>
        <v>12007.2396850243</v>
      </c>
      <c r="G237" s="135">
        <f>+GI_Data_Monthly!E237</f>
        <v>145.15245745022199</v>
      </c>
      <c r="H237" s="94">
        <f>+GI_Data_Monthly!H237</f>
        <v>6789.70121590078</v>
      </c>
      <c r="I237" s="152">
        <f>+GI_Data_Monthly!G237</f>
        <v>6259.5764152489501</v>
      </c>
      <c r="J237" s="94">
        <f>GI_Data_Monthly!I237</f>
        <v>0</v>
      </c>
      <c r="K237" s="39">
        <f>+GI_Data_Monthly!K237</f>
        <v>34.257682027740501</v>
      </c>
      <c r="L237" s="72">
        <f>+H237*1000/Population_Monthly!C357</f>
        <v>0.43485279366792179</v>
      </c>
      <c r="M237" s="72">
        <f>GI_Data_Monthly!N237</f>
        <v>126.56808792161</v>
      </c>
      <c r="N237" s="72">
        <f>GI_Data_Monthly!O237*100</f>
        <v>106.76765817112299</v>
      </c>
      <c r="O237" s="72">
        <f t="shared" si="27"/>
        <v>102.009980005297</v>
      </c>
      <c r="P237" s="191">
        <f t="shared" si="23"/>
        <v>76.063176314401801</v>
      </c>
      <c r="Q237" s="153">
        <f t="shared" si="24"/>
        <v>14.897048734350312</v>
      </c>
      <c r="R237" s="72">
        <f t="shared" si="25"/>
        <v>104.854729470824</v>
      </c>
      <c r="S237" s="154">
        <f t="shared" si="28"/>
        <v>3.8775527134042864E-2</v>
      </c>
      <c r="T237" s="72">
        <v>0</v>
      </c>
      <c r="U237" s="72">
        <f t="shared" si="26"/>
        <v>102.94859661545733</v>
      </c>
    </row>
    <row r="238" spans="1:21" x14ac:dyDescent="0.25">
      <c r="A238" s="47">
        <v>1999</v>
      </c>
      <c r="B238" s="134">
        <v>6</v>
      </c>
      <c r="C238" s="94">
        <f>+GI_Data_Monthly!J238</f>
        <v>476387.79002364498</v>
      </c>
      <c r="D238" s="135">
        <f t="shared" si="22"/>
        <v>75.979894576414864</v>
      </c>
      <c r="E238" s="135">
        <f>GI_Data_Monthly!C238</f>
        <v>1.66817692904382</v>
      </c>
      <c r="F238" s="151">
        <f>GI_Data_Monthly!L238</f>
        <v>12057.1647256592</v>
      </c>
      <c r="G238" s="135">
        <f>+GI_Data_Monthly!E238</f>
        <v>151.185733973889</v>
      </c>
      <c r="H238" s="94">
        <f>+GI_Data_Monthly!H238</f>
        <v>6787.6747350288597</v>
      </c>
      <c r="I238" s="152">
        <f>+GI_Data_Monthly!G238</f>
        <v>6269.9190710843905</v>
      </c>
      <c r="J238" s="94">
        <f>GI_Data_Monthly!I238</f>
        <v>0</v>
      </c>
      <c r="K238" s="39">
        <f>+GI_Data_Monthly!K238</f>
        <v>34.304683362662701</v>
      </c>
      <c r="L238" s="72">
        <f>+H238*1000/Population_Monthly!C358</f>
        <v>0.43379094758820946</v>
      </c>
      <c r="M238" s="72">
        <f>GI_Data_Monthly!N238</f>
        <v>128.67938095480099</v>
      </c>
      <c r="N238" s="72">
        <f>GI_Data_Monthly!O238*100</f>
        <v>108.25604571888201</v>
      </c>
      <c r="O238" s="72">
        <f t="shared" si="27"/>
        <v>102.48924874382625</v>
      </c>
      <c r="P238" s="191">
        <f t="shared" si="23"/>
        <v>77.137729646314284</v>
      </c>
      <c r="Q238" s="153">
        <f t="shared" si="24"/>
        <v>14.881061102602937</v>
      </c>
      <c r="R238" s="72">
        <f t="shared" si="25"/>
        <v>106.663456852235</v>
      </c>
      <c r="S238" s="154">
        <f t="shared" si="28"/>
        <v>5.6106871991909335E-2</v>
      </c>
      <c r="T238" s="72">
        <v>0</v>
      </c>
      <c r="U238" s="72">
        <f t="shared" si="26"/>
        <v>104.854729470824</v>
      </c>
    </row>
    <row r="239" spans="1:21" x14ac:dyDescent="0.25">
      <c r="A239" s="47">
        <v>1999</v>
      </c>
      <c r="B239" s="134">
        <v>7</v>
      </c>
      <c r="C239" s="94">
        <f>+GI_Data_Monthly!J239</f>
        <v>477395.34855280002</v>
      </c>
      <c r="D239" s="135">
        <f t="shared" si="22"/>
        <v>76.019396528902064</v>
      </c>
      <c r="E239" s="135">
        <f>GI_Data_Monthly!C239</f>
        <v>1.6719999999999999</v>
      </c>
      <c r="F239" s="151">
        <f>GI_Data_Monthly!L239</f>
        <v>12120.1</v>
      </c>
      <c r="G239" s="135">
        <f>+GI_Data_Monthly!E239</f>
        <v>157.86671286969801</v>
      </c>
      <c r="H239" s="94">
        <f>+GI_Data_Monthly!H239</f>
        <v>6793.7666666666701</v>
      </c>
      <c r="I239" s="152">
        <f>+GI_Data_Monthly!G239</f>
        <v>6279.915</v>
      </c>
      <c r="J239" s="94">
        <f>GI_Data_Monthly!I239</f>
        <v>0</v>
      </c>
      <c r="K239" s="39">
        <f>+GI_Data_Monthly!K239</f>
        <v>34.319862254950699</v>
      </c>
      <c r="L239" s="72">
        <f>+H239*1000/Population_Monthly!C359</f>
        <v>0.43325137156870819</v>
      </c>
      <c r="M239" s="72">
        <f>GI_Data_Monthly!N239</f>
        <v>129.566666666667</v>
      </c>
      <c r="N239" s="72">
        <f>GI_Data_Monthly!O239*100</f>
        <v>109.3333333333</v>
      </c>
      <c r="O239" s="72">
        <f t="shared" si="27"/>
        <v>103.08091541049293</v>
      </c>
      <c r="P239" s="191">
        <f t="shared" si="23"/>
        <v>77.492025518341507</v>
      </c>
      <c r="Q239" s="153">
        <f t="shared" si="24"/>
        <v>14.869127394006529</v>
      </c>
      <c r="R239" s="72">
        <f t="shared" si="25"/>
        <v>108.11901240776832</v>
      </c>
      <c r="S239" s="154">
        <f t="shared" si="28"/>
        <v>6.9448972937746767E-2</v>
      </c>
      <c r="T239" s="72">
        <v>0</v>
      </c>
      <c r="U239" s="72">
        <f t="shared" si="26"/>
        <v>106.663456852235</v>
      </c>
    </row>
    <row r="240" spans="1:21" x14ac:dyDescent="0.25">
      <c r="A240" s="47">
        <v>1999</v>
      </c>
      <c r="B240" s="134">
        <v>8</v>
      </c>
      <c r="C240" s="94">
        <f>+GI_Data_Monthly!J240</f>
        <v>477880.251495604</v>
      </c>
      <c r="D240" s="135">
        <f t="shared" si="22"/>
        <v>75.970335237920537</v>
      </c>
      <c r="E240" s="135">
        <f>GI_Data_Monthly!C240</f>
        <v>1.67580906336756</v>
      </c>
      <c r="F240" s="151">
        <f>GI_Data_Monthly!L240</f>
        <v>12201.2501018485</v>
      </c>
      <c r="G240" s="135">
        <f>+GI_Data_Monthly!E240</f>
        <v>161.215274981205</v>
      </c>
      <c r="H240" s="94">
        <f>+GI_Data_Monthly!H240</f>
        <v>6817.0072666595397</v>
      </c>
      <c r="I240" s="152">
        <f>+GI_Data_Monthly!G240</f>
        <v>6290.3533332977904</v>
      </c>
      <c r="J240" s="94">
        <f>GI_Data_Monthly!I240</f>
        <v>0</v>
      </c>
      <c r="K240" s="39">
        <f>+GI_Data_Monthly!K240</f>
        <v>34.290355492035999</v>
      </c>
      <c r="L240" s="72">
        <f>+H240*1000/Population_Monthly!C360</f>
        <v>0.43380536776836165</v>
      </c>
      <c r="M240" s="72">
        <f>GI_Data_Monthly!N240</f>
        <v>130.296639180829</v>
      </c>
      <c r="N240" s="72">
        <f>GI_Data_Monthly!O240*100</f>
        <v>110.14713917940999</v>
      </c>
      <c r="O240" s="72">
        <f t="shared" si="27"/>
        <v>103.76660644922985</v>
      </c>
      <c r="P240" s="191">
        <f t="shared" si="23"/>
        <v>77.751482569855682</v>
      </c>
      <c r="Q240" s="153">
        <f t="shared" si="24"/>
        <v>14.875340275130537</v>
      </c>
      <c r="R240" s="72">
        <f t="shared" si="25"/>
        <v>109.24550607719733</v>
      </c>
      <c r="S240" s="154">
        <f t="shared" si="28"/>
        <v>8.0733767405032353E-2</v>
      </c>
      <c r="T240" s="72">
        <v>0</v>
      </c>
      <c r="U240" s="72">
        <f t="shared" si="26"/>
        <v>108.11901240776832</v>
      </c>
    </row>
    <row r="241" spans="1:21" x14ac:dyDescent="0.25">
      <c r="A241" s="47">
        <v>1999</v>
      </c>
      <c r="B241" s="134">
        <v>9</v>
      </c>
      <c r="C241" s="94">
        <f>+GI_Data_Monthly!J241</f>
        <v>478669.98940867302</v>
      </c>
      <c r="D241" s="135">
        <f t="shared" si="22"/>
        <v>75.970962952605404</v>
      </c>
      <c r="E241" s="135">
        <f>GI_Data_Monthly!C241</f>
        <v>1.67983327139104</v>
      </c>
      <c r="F241" s="151">
        <f>GI_Data_Monthly!L241</f>
        <v>12279.581272829801</v>
      </c>
      <c r="G241" s="135">
        <f>+GI_Data_Monthly!E241</f>
        <v>161.91194651028101</v>
      </c>
      <c r="H241" s="94">
        <f>+GI_Data_Monthly!H241</f>
        <v>6851.3435490093398</v>
      </c>
      <c r="I241" s="152">
        <f>+GI_Data_Monthly!G241</f>
        <v>6300.6966188817696</v>
      </c>
      <c r="J241" s="94">
        <f>GI_Data_Monthly!I241</f>
        <v>0</v>
      </c>
      <c r="K241" s="39">
        <f>+GI_Data_Monthly!K241</f>
        <v>34.288399307903198</v>
      </c>
      <c r="L241" s="72">
        <f>+H241*1000/Population_Monthly!C361</f>
        <v>0.4350615814638053</v>
      </c>
      <c r="M241" s="72">
        <f>GI_Data_Monthly!N241</f>
        <v>131.42737693241801</v>
      </c>
      <c r="N241" s="72">
        <f>GI_Data_Monthly!O241*100</f>
        <v>111.04463891858001</v>
      </c>
      <c r="O241" s="72">
        <f t="shared" si="27"/>
        <v>104.56239920527543</v>
      </c>
      <c r="P241" s="191">
        <f t="shared" si="23"/>
        <v>78.23834613275956</v>
      </c>
      <c r="Q241" s="153">
        <f t="shared" si="24"/>
        <v>14.917565228758813</v>
      </c>
      <c r="R241" s="72">
        <f t="shared" si="25"/>
        <v>110.17503714376333</v>
      </c>
      <c r="S241" s="154">
        <f t="shared" si="28"/>
        <v>9.4088390875375794E-2</v>
      </c>
      <c r="T241" s="72">
        <v>0</v>
      </c>
      <c r="U241" s="72">
        <f t="shared" si="26"/>
        <v>109.24550607719733</v>
      </c>
    </row>
    <row r="242" spans="1:21" x14ac:dyDescent="0.25">
      <c r="A242" s="47">
        <v>1999</v>
      </c>
      <c r="B242" s="134">
        <v>10</v>
      </c>
      <c r="C242" s="94">
        <f>+GI_Data_Monthly!J242</f>
        <v>480796.48858886102</v>
      </c>
      <c r="D242" s="135">
        <f t="shared" si="22"/>
        <v>76.191803266012286</v>
      </c>
      <c r="E242" s="135">
        <f>GI_Data_Monthly!C242</f>
        <v>1.6843333333329999</v>
      </c>
      <c r="F242" s="151">
        <f>GI_Data_Monthly!L242</f>
        <v>12329.8</v>
      </c>
      <c r="G242" s="135">
        <f>+GI_Data_Monthly!E242</f>
        <v>162.22391881309801</v>
      </c>
      <c r="H242" s="94">
        <f>+GI_Data_Monthly!H242</f>
        <v>6885.9</v>
      </c>
      <c r="I242" s="152">
        <f>+GI_Data_Monthly!G242</f>
        <v>6310.3440000000001</v>
      </c>
      <c r="J242" s="94">
        <f>GI_Data_Monthly!I242</f>
        <v>0</v>
      </c>
      <c r="K242" s="39">
        <f>+GI_Data_Monthly!K242</f>
        <v>34.402712723659199</v>
      </c>
      <c r="L242" s="72">
        <f>+H242*1000/Population_Monthly!C362</f>
        <v>0.43632640527847283</v>
      </c>
      <c r="M242" s="72">
        <f>GI_Data_Monthly!N242</f>
        <v>133.36666666666699</v>
      </c>
      <c r="N242" s="72">
        <f>GI_Data_Monthly!O242*100</f>
        <v>112.43333333329998</v>
      </c>
      <c r="O242" s="72">
        <f t="shared" si="27"/>
        <v>105.52351031638375</v>
      </c>
      <c r="P242" s="191">
        <f t="shared" si="23"/>
        <v>79.180684741753439</v>
      </c>
      <c r="Q242" s="153">
        <f t="shared" si="24"/>
        <v>15.010811974542198</v>
      </c>
      <c r="R242" s="72">
        <f t="shared" si="25"/>
        <v>111.20837047709665</v>
      </c>
      <c r="S242" s="154">
        <f t="shared" si="28"/>
        <v>0.11430459200495524</v>
      </c>
      <c r="T242" s="72">
        <v>0</v>
      </c>
      <c r="U242" s="72">
        <f t="shared" si="26"/>
        <v>110.17503714376333</v>
      </c>
    </row>
    <row r="243" spans="1:21" x14ac:dyDescent="0.25">
      <c r="A243" s="47">
        <v>1999</v>
      </c>
      <c r="B243" s="134">
        <v>11</v>
      </c>
      <c r="C243" s="94">
        <f>+GI_Data_Monthly!J243</f>
        <v>485022.63381525403</v>
      </c>
      <c r="D243" s="135">
        <f t="shared" si="22"/>
        <v>76.745591710051585</v>
      </c>
      <c r="E243" s="135">
        <f>GI_Data_Monthly!C243</f>
        <v>1.6898345685568701</v>
      </c>
      <c r="F243" s="151">
        <f>GI_Data_Monthly!L243</f>
        <v>12341.9921910711</v>
      </c>
      <c r="G243" s="135">
        <f>+GI_Data_Monthly!E243</f>
        <v>163.78446811038799</v>
      </c>
      <c r="H243" s="94">
        <f>+GI_Data_Monthly!H243</f>
        <v>6915.50540035221</v>
      </c>
      <c r="I243" s="152">
        <f>+GI_Data_Monthly!G243</f>
        <v>6319.8761389148203</v>
      </c>
      <c r="J243" s="94">
        <f>GI_Data_Monthly!I243</f>
        <v>0</v>
      </c>
      <c r="K243" s="39">
        <f>+GI_Data_Monthly!K243</f>
        <v>34.6929948330367</v>
      </c>
      <c r="L243" s="72">
        <f>+H243*1000/Population_Monthly!C363</f>
        <v>0.43727280418745895</v>
      </c>
      <c r="M243" s="72">
        <f>GI_Data_Monthly!N243</f>
        <v>136.589149960421</v>
      </c>
      <c r="N243" s="72">
        <f>GI_Data_Monthly!O243*100</f>
        <v>114.66933770182901</v>
      </c>
      <c r="O243" s="72">
        <f t="shared" si="27"/>
        <v>106.73665927548784</v>
      </c>
      <c r="P243" s="191">
        <f t="shared" si="23"/>
        <v>80.829894536403671</v>
      </c>
      <c r="Q243" s="153">
        <f t="shared" si="24"/>
        <v>15.170303136302982</v>
      </c>
      <c r="R243" s="72">
        <f t="shared" si="25"/>
        <v>112.71576998456966</v>
      </c>
      <c r="S243" s="154">
        <f t="shared" si="28"/>
        <v>0.14541566363965863</v>
      </c>
      <c r="T243" s="72">
        <v>0</v>
      </c>
      <c r="U243" s="72">
        <f t="shared" si="26"/>
        <v>111.20837047709665</v>
      </c>
    </row>
    <row r="244" spans="1:21" x14ac:dyDescent="0.25">
      <c r="A244" s="47">
        <v>1999</v>
      </c>
      <c r="B244" s="134">
        <v>12</v>
      </c>
      <c r="C244" s="94">
        <f>+GI_Data_Monthly!J244</f>
        <v>489857.01956469199</v>
      </c>
      <c r="D244" s="135">
        <f t="shared" si="22"/>
        <v>77.393522509533</v>
      </c>
      <c r="E244" s="135">
        <f>GI_Data_Monthly!C244</f>
        <v>1.69549394350923</v>
      </c>
      <c r="F244" s="151">
        <f>GI_Data_Monthly!L244</f>
        <v>12341.4424133477</v>
      </c>
      <c r="G244" s="135">
        <f>+GI_Data_Monthly!E244</f>
        <v>165.71732344644201</v>
      </c>
      <c r="H244" s="94">
        <f>+GI_Data_Monthly!H244</f>
        <v>6938.8069924745296</v>
      </c>
      <c r="I244" s="152">
        <f>+GI_Data_Monthly!G244</f>
        <v>6329.4317622557301</v>
      </c>
      <c r="J244" s="94">
        <f>GI_Data_Monthly!I244</f>
        <v>6819.0032897028332</v>
      </c>
      <c r="K244" s="39">
        <f>+GI_Data_Monthly!K244</f>
        <v>35.037974464096102</v>
      </c>
      <c r="L244" s="72">
        <f>+H244*1000/Population_Monthly!C364</f>
        <v>0.43781744545719287</v>
      </c>
      <c r="M244" s="72">
        <f>GI_Data_Monthly!N244</f>
        <v>140.71988977989099</v>
      </c>
      <c r="N244" s="72">
        <f>GI_Data_Monthly!O244*100</f>
        <v>117.146658557875</v>
      </c>
      <c r="O244" s="72">
        <f t="shared" si="27"/>
        <v>108.20088345228091</v>
      </c>
      <c r="P244" s="191">
        <f t="shared" si="23"/>
        <v>82.996397786380498</v>
      </c>
      <c r="Q244" s="153">
        <f t="shared" si="24"/>
        <v>15.340236473864911</v>
      </c>
      <c r="R244" s="72">
        <f t="shared" si="25"/>
        <v>114.74977653100133</v>
      </c>
      <c r="S244" s="154">
        <f t="shared" si="28"/>
        <v>0.17645512664782004</v>
      </c>
      <c r="T244" s="72">
        <v>0</v>
      </c>
      <c r="U244" s="72">
        <f t="shared" si="26"/>
        <v>112.71576998456966</v>
      </c>
    </row>
    <row r="245" spans="1:21" x14ac:dyDescent="0.25">
      <c r="A245" s="47">
        <v>2000</v>
      </c>
      <c r="B245" s="134">
        <v>1</v>
      </c>
      <c r="C245" s="94">
        <f>+GI_Data_Monthly!J245</f>
        <v>493887.99456932599</v>
      </c>
      <c r="D245" s="135">
        <f t="shared" si="22"/>
        <v>77.892427071158721</v>
      </c>
      <c r="E245" s="135">
        <f>GI_Data_Monthly!C245</f>
        <v>1.7010000000000001</v>
      </c>
      <c r="F245" s="151">
        <f>GI_Data_Monthly!L245</f>
        <v>12365.2</v>
      </c>
      <c r="G245" s="135">
        <f>+GI_Data_Monthly!E245</f>
        <v>166.75185003898699</v>
      </c>
      <c r="H245" s="94">
        <f>+GI_Data_Monthly!H245</f>
        <v>6959.9</v>
      </c>
      <c r="I245" s="152">
        <f>+GI_Data_Monthly!G245</f>
        <v>6340.6419999999998</v>
      </c>
      <c r="J245" s="94">
        <f>GI_Data_Monthly!I245</f>
        <v>0</v>
      </c>
      <c r="K245" s="39">
        <f>+GI_Data_Monthly!K245</f>
        <v>35.314803807207099</v>
      </c>
      <c r="L245" s="72">
        <f>+H245*1000/Population_Monthly!C365</f>
        <v>0.43822072525438716</v>
      </c>
      <c r="M245" s="72">
        <f>GI_Data_Monthly!N245</f>
        <v>145.73333333333301</v>
      </c>
      <c r="N245" s="72">
        <f>GI_Data_Monthly!O245*100</f>
        <v>119.3666666667</v>
      </c>
      <c r="O245" s="72">
        <f t="shared" si="27"/>
        <v>109.83421678561423</v>
      </c>
      <c r="P245" s="191">
        <f t="shared" si="23"/>
        <v>85.675093082500297</v>
      </c>
      <c r="Q245" s="153">
        <f t="shared" si="24"/>
        <v>15.475678936610688</v>
      </c>
      <c r="R245" s="72">
        <f t="shared" si="25"/>
        <v>117.06088764213467</v>
      </c>
      <c r="S245" s="154">
        <f t="shared" si="28"/>
        <v>0.19645840294012817</v>
      </c>
      <c r="T245" s="72">
        <v>0</v>
      </c>
      <c r="U245" s="72">
        <f t="shared" si="26"/>
        <v>114.74977653100133</v>
      </c>
    </row>
    <row r="246" spans="1:21" x14ac:dyDescent="0.25">
      <c r="A246" s="47">
        <v>2000</v>
      </c>
      <c r="B246" s="134">
        <v>2</v>
      </c>
      <c r="C246" s="94">
        <f>+GI_Data_Monthly!J246</f>
        <v>495703.781991678</v>
      </c>
      <c r="D246" s="135">
        <f t="shared" si="22"/>
        <v>78.01587912309698</v>
      </c>
      <c r="E246" s="135">
        <f>GI_Data_Monthly!C246</f>
        <v>1.70569006318475</v>
      </c>
      <c r="F246" s="151">
        <f>GI_Data_Monthly!L246</f>
        <v>12437.982819721899</v>
      </c>
      <c r="G246" s="135">
        <f>+GI_Data_Monthly!E246</f>
        <v>165.67811606494601</v>
      </c>
      <c r="H246" s="94">
        <f>+GI_Data_Monthly!H246</f>
        <v>6980.4125542275997</v>
      </c>
      <c r="I246" s="152">
        <f>+GI_Data_Monthly!G246</f>
        <v>6353.8831781865101</v>
      </c>
      <c r="J246" s="94">
        <f>GI_Data_Monthly!I246</f>
        <v>0</v>
      </c>
      <c r="K246" s="39">
        <f>+GI_Data_Monthly!K246</f>
        <v>35.405974622189198</v>
      </c>
      <c r="L246" s="72">
        <f>+H246*1000/Population_Monthly!C366</f>
        <v>0.43858583450396699</v>
      </c>
      <c r="M246" s="72">
        <f>GI_Data_Monthly!N246</f>
        <v>151.09514499909301</v>
      </c>
      <c r="N246" s="72">
        <f>GI_Data_Monthly!O246*100</f>
        <v>120.768849670039</v>
      </c>
      <c r="O246" s="72">
        <f t="shared" si="27"/>
        <v>111.47751595769891</v>
      </c>
      <c r="P246" s="191">
        <f t="shared" si="23"/>
        <v>88.583001249933005</v>
      </c>
      <c r="Q246" s="153">
        <f t="shared" si="24"/>
        <v>15.528558926099127</v>
      </c>
      <c r="R246" s="72">
        <f t="shared" si="25"/>
        <v>119.09405829820467</v>
      </c>
      <c r="S246" s="154">
        <f t="shared" si="28"/>
        <v>0.19514828848914978</v>
      </c>
      <c r="T246" s="72">
        <v>1</v>
      </c>
      <c r="U246" s="72">
        <f t="shared" si="26"/>
        <v>117.06088764213467</v>
      </c>
    </row>
    <row r="247" spans="1:21" x14ac:dyDescent="0.25">
      <c r="A247" s="47">
        <v>2000</v>
      </c>
      <c r="B247" s="134">
        <v>3</v>
      </c>
      <c r="C247" s="94">
        <f>+GI_Data_Monthly!J247</f>
        <v>496145.20590981701</v>
      </c>
      <c r="D247" s="135">
        <f t="shared" si="22"/>
        <v>77.918056140943932</v>
      </c>
      <c r="E247" s="135">
        <f>GI_Data_Monthly!C247</f>
        <v>1.7097333238436601</v>
      </c>
      <c r="F247" s="151">
        <f>GI_Data_Monthly!L247</f>
        <v>12525.1463003879</v>
      </c>
      <c r="G247" s="135">
        <f>+GI_Data_Monthly!E247</f>
        <v>162.782076333791</v>
      </c>
      <c r="H247" s="94">
        <f>+GI_Data_Monthly!H247</f>
        <v>7000.8178507410803</v>
      </c>
      <c r="I247" s="152">
        <f>+GI_Data_Monthly!G247</f>
        <v>6367.5254553624</v>
      </c>
      <c r="J247" s="94">
        <f>GI_Data_Monthly!I247</f>
        <v>0</v>
      </c>
      <c r="K247" s="39">
        <f>+GI_Data_Monthly!K247</f>
        <v>35.382417488429901</v>
      </c>
      <c r="L247" s="72">
        <f>+H247*1000/Population_Monthly!C367</f>
        <v>0.43894268285628169</v>
      </c>
      <c r="M247" s="72">
        <f>GI_Data_Monthly!N247</f>
        <v>155.69836618716701</v>
      </c>
      <c r="N247" s="72">
        <f>GI_Data_Monthly!O247*100</f>
        <v>121.62814406045499</v>
      </c>
      <c r="O247" s="72">
        <f t="shared" si="27"/>
        <v>113.04403933151606</v>
      </c>
      <c r="P247" s="191">
        <f t="shared" si="23"/>
        <v>91.065877944719901</v>
      </c>
      <c r="Q247" s="153">
        <f t="shared" si="24"/>
        <v>15.53085325831244</v>
      </c>
      <c r="R247" s="72">
        <f t="shared" si="25"/>
        <v>120.58788679906466</v>
      </c>
      <c r="S247" s="154">
        <f t="shared" si="28"/>
        <v>0.18280954415697948</v>
      </c>
      <c r="T247" s="72">
        <v>0</v>
      </c>
      <c r="U247" s="72">
        <f t="shared" si="26"/>
        <v>119.09405829820467</v>
      </c>
    </row>
    <row r="248" spans="1:21" x14ac:dyDescent="0.25">
      <c r="A248" s="47">
        <v>2000</v>
      </c>
      <c r="B248" s="134">
        <v>4</v>
      </c>
      <c r="C248" s="94">
        <f>+GI_Data_Monthly!J248</f>
        <v>496583.49477887503</v>
      </c>
      <c r="D248" s="135">
        <f t="shared" si="22"/>
        <v>77.803910190158163</v>
      </c>
      <c r="E248" s="135">
        <f>GI_Data_Monthly!C248</f>
        <v>1.714333333333</v>
      </c>
      <c r="F248" s="151">
        <f>GI_Data_Monthly!L248</f>
        <v>12598.7</v>
      </c>
      <c r="G248" s="135">
        <f>+GI_Data_Monthly!E248</f>
        <v>157.965768117761</v>
      </c>
      <c r="H248" s="94">
        <f>+GI_Data_Monthly!H248</f>
        <v>7025.6666666666697</v>
      </c>
      <c r="I248" s="152">
        <f>+GI_Data_Monthly!G248</f>
        <v>6382.50048828125</v>
      </c>
      <c r="J248" s="94">
        <f>GI_Data_Monthly!I248</f>
        <v>0</v>
      </c>
      <c r="K248" s="39">
        <f>+GI_Data_Monthly!K248</f>
        <v>35.346329971361897</v>
      </c>
      <c r="L248" s="72">
        <f>+H248*1000/Population_Monthly!C368</f>
        <v>0.43957605155801438</v>
      </c>
      <c r="M248" s="72">
        <f>GI_Data_Monthly!N248</f>
        <v>159.30000000000001</v>
      </c>
      <c r="N248" s="72">
        <f>GI_Data_Monthly!O248*100</f>
        <v>122.5666666667</v>
      </c>
      <c r="O248" s="72">
        <f t="shared" si="27"/>
        <v>114.51070599818274</v>
      </c>
      <c r="P248" s="191">
        <f t="shared" si="23"/>
        <v>92.922418821717471</v>
      </c>
      <c r="Q248" s="153">
        <f t="shared" si="24"/>
        <v>15.537400165877965</v>
      </c>
      <c r="R248" s="72">
        <f t="shared" si="25"/>
        <v>121.65455346573133</v>
      </c>
      <c r="S248" s="154">
        <f t="shared" si="28"/>
        <v>0.16767227691325259</v>
      </c>
      <c r="T248" s="72">
        <v>0</v>
      </c>
      <c r="U248" s="72">
        <f t="shared" si="26"/>
        <v>120.58788679906466</v>
      </c>
    </row>
    <row r="249" spans="1:21" x14ac:dyDescent="0.25">
      <c r="A249" s="47">
        <v>2000</v>
      </c>
      <c r="B249" s="134">
        <v>5</v>
      </c>
      <c r="C249" s="94">
        <f>+GI_Data_Monthly!J249</f>
        <v>497927.64361308102</v>
      </c>
      <c r="D249" s="135">
        <f t="shared" si="22"/>
        <v>77.842048760930098</v>
      </c>
      <c r="E249" s="135">
        <f>GI_Data_Monthly!C249</f>
        <v>1.71947572492909</v>
      </c>
      <c r="F249" s="151">
        <f>GI_Data_Monthly!L249</f>
        <v>12622.8774871229</v>
      </c>
      <c r="G249" s="135">
        <f>+GI_Data_Monthly!E249</f>
        <v>152.20386288518799</v>
      </c>
      <c r="H249" s="94">
        <f>+GI_Data_Monthly!H249</f>
        <v>7053.3350456551498</v>
      </c>
      <c r="I249" s="152">
        <f>+GI_Data_Monthly!G249</f>
        <v>6396.6410383458096</v>
      </c>
      <c r="J249" s="94">
        <f>GI_Data_Monthly!I249</f>
        <v>0</v>
      </c>
      <c r="K249" s="39">
        <f>+GI_Data_Monthly!K249</f>
        <v>35.378959124351297</v>
      </c>
      <c r="L249" s="72">
        <f>+H249*1000/Population_Monthly!C369</f>
        <v>0.44056688820760442</v>
      </c>
      <c r="M249" s="72">
        <f>GI_Data_Monthly!N249</f>
        <v>160.91630812598501</v>
      </c>
      <c r="N249" s="72">
        <f>GI_Data_Monthly!O249*100</f>
        <v>123.853380116045</v>
      </c>
      <c r="O249" s="72">
        <f t="shared" si="27"/>
        <v>115.93451616025958</v>
      </c>
      <c r="P249" s="191">
        <f t="shared" si="23"/>
        <v>93.584518695441943</v>
      </c>
      <c r="Q249" s="153">
        <f t="shared" si="24"/>
        <v>15.586797929439484</v>
      </c>
      <c r="R249" s="72">
        <f t="shared" si="25"/>
        <v>122.68273028106667</v>
      </c>
      <c r="S249" s="154">
        <f t="shared" si="28"/>
        <v>0.16002713029012683</v>
      </c>
      <c r="T249" s="72">
        <v>0</v>
      </c>
      <c r="U249" s="72">
        <f t="shared" si="26"/>
        <v>121.65455346573133</v>
      </c>
    </row>
    <row r="250" spans="1:21" x14ac:dyDescent="0.25">
      <c r="A250" s="47">
        <v>2000</v>
      </c>
      <c r="B250" s="134">
        <v>6</v>
      </c>
      <c r="C250" s="94">
        <f>+GI_Data_Monthly!J250</f>
        <v>499894.55963378999</v>
      </c>
      <c r="D250" s="135">
        <f t="shared" si="22"/>
        <v>77.975549300250194</v>
      </c>
      <c r="E250" s="135">
        <f>GI_Data_Monthly!C250</f>
        <v>1.7250398207378901</v>
      </c>
      <c r="F250" s="151">
        <f>GI_Data_Monthly!L250</f>
        <v>12618.164790249701</v>
      </c>
      <c r="G250" s="135">
        <f>+GI_Data_Monthly!E250</f>
        <v>147.01590803472499</v>
      </c>
      <c r="H250" s="94">
        <f>+GI_Data_Monthly!H250</f>
        <v>7081.8150566944296</v>
      </c>
      <c r="I250" s="152">
        <f>+GI_Data_Monthly!G250</f>
        <v>6410.9142432445296</v>
      </c>
      <c r="J250" s="94">
        <f>GI_Data_Monthly!I250</f>
        <v>0</v>
      </c>
      <c r="K250" s="39">
        <f>+GI_Data_Monthly!K250</f>
        <v>35.460973680382097</v>
      </c>
      <c r="L250" s="72">
        <f>+H250*1000/Population_Monthly!C370</f>
        <v>0.44160501758553616</v>
      </c>
      <c r="M250" s="72">
        <f>GI_Data_Monthly!N250</f>
        <v>161.263397535661</v>
      </c>
      <c r="N250" s="72">
        <f>GI_Data_Monthly!O250*100</f>
        <v>125.39103876792601</v>
      </c>
      <c r="O250" s="72">
        <f t="shared" si="27"/>
        <v>117.36243224767991</v>
      </c>
      <c r="P250" s="191">
        <f t="shared" si="23"/>
        <v>93.48386952985247</v>
      </c>
      <c r="Q250" s="153">
        <f t="shared" si="24"/>
        <v>15.659743905725371</v>
      </c>
      <c r="R250" s="72">
        <f t="shared" si="25"/>
        <v>123.93702851689034</v>
      </c>
      <c r="S250" s="154">
        <f t="shared" si="28"/>
        <v>0.15828208886864337</v>
      </c>
      <c r="T250" s="72">
        <v>0</v>
      </c>
      <c r="U250" s="72">
        <f t="shared" si="26"/>
        <v>122.68273028106667</v>
      </c>
    </row>
    <row r="251" spans="1:21" x14ac:dyDescent="0.25">
      <c r="A251" s="47">
        <v>2000</v>
      </c>
      <c r="B251" s="134">
        <v>7</v>
      </c>
      <c r="C251" s="94">
        <f>+GI_Data_Monthly!J251</f>
        <v>501660.49196917901</v>
      </c>
      <c r="D251" s="135">
        <f t="shared" si="22"/>
        <v>78.084064846125983</v>
      </c>
      <c r="E251" s="135">
        <f>GI_Data_Monthly!C251</f>
        <v>1.73</v>
      </c>
      <c r="F251" s="151">
        <f>GI_Data_Monthly!L251</f>
        <v>12614.8</v>
      </c>
      <c r="G251" s="135">
        <f>+GI_Data_Monthly!E251</f>
        <v>144.87407676135001</v>
      </c>
      <c r="H251" s="94">
        <f>+GI_Data_Monthly!H251</f>
        <v>7104.4666666666599</v>
      </c>
      <c r="I251" s="152">
        <f>+GI_Data_Monthly!G251</f>
        <v>6424.62060546875</v>
      </c>
      <c r="J251" s="94">
        <f>GI_Data_Monthly!I251</f>
        <v>0</v>
      </c>
      <c r="K251" s="39">
        <f>+GI_Data_Monthly!K251</f>
        <v>35.540805934107397</v>
      </c>
      <c r="L251" s="72">
        <f>+H251*1000/Population_Monthly!C371</f>
        <v>0.44227683819144925</v>
      </c>
      <c r="M251" s="72">
        <f>GI_Data_Monthly!N251</f>
        <v>161.19999999999999</v>
      </c>
      <c r="N251" s="72">
        <f>GI_Data_Monthly!O251*100</f>
        <v>126.7666666667</v>
      </c>
      <c r="O251" s="72">
        <f t="shared" si="27"/>
        <v>118.81521002546323</v>
      </c>
      <c r="P251" s="191">
        <f t="shared" si="23"/>
        <v>93.179190751445077</v>
      </c>
      <c r="Q251" s="153">
        <f t="shared" si="24"/>
        <v>15.718875275312916</v>
      </c>
      <c r="R251" s="72">
        <f t="shared" si="25"/>
        <v>125.33702851689033</v>
      </c>
      <c r="S251" s="154">
        <f t="shared" si="28"/>
        <v>0.15945121951285346</v>
      </c>
      <c r="T251" s="72">
        <v>0</v>
      </c>
      <c r="U251" s="72">
        <f t="shared" si="26"/>
        <v>123.93702851689034</v>
      </c>
    </row>
    <row r="252" spans="1:21" x14ac:dyDescent="0.25">
      <c r="A252" s="47">
        <v>2000</v>
      </c>
      <c r="B252" s="134">
        <v>8</v>
      </c>
      <c r="C252" s="94">
        <f>+GI_Data_Monthly!J252</f>
        <v>502897.11427173199</v>
      </c>
      <c r="D252" s="135">
        <f t="shared" si="22"/>
        <v>78.103486555010818</v>
      </c>
      <c r="E252" s="135">
        <f>GI_Data_Monthly!C252</f>
        <v>1.73424299793896</v>
      </c>
      <c r="F252" s="151">
        <f>GI_Data_Monthly!L252</f>
        <v>12634.706090015599</v>
      </c>
      <c r="G252" s="135">
        <f>+GI_Data_Monthly!E252</f>
        <v>147.042509062477</v>
      </c>
      <c r="H252" s="94">
        <f>+GI_Data_Monthly!H252</f>
        <v>7119.1832229865004</v>
      </c>
      <c r="I252" s="152">
        <f>+GI_Data_Monthly!G252</f>
        <v>6438.8561439894902</v>
      </c>
      <c r="J252" s="94">
        <f>GI_Data_Monthly!I252</f>
        <v>0</v>
      </c>
      <c r="K252" s="39">
        <f>+GI_Data_Monthly!K252</f>
        <v>35.590628840080903</v>
      </c>
      <c r="L252" s="72">
        <f>+H252*1000/Population_Monthly!C372</f>
        <v>0.44245325696961435</v>
      </c>
      <c r="M252" s="72">
        <f>GI_Data_Monthly!N252</f>
        <v>161.305356564927</v>
      </c>
      <c r="N252" s="72">
        <f>GI_Data_Monthly!O252*100</f>
        <v>127.842626676252</v>
      </c>
      <c r="O252" s="72">
        <f t="shared" si="27"/>
        <v>120.28983398353341</v>
      </c>
      <c r="P252" s="191">
        <f t="shared" si="23"/>
        <v>93.011969347218582</v>
      </c>
      <c r="Q252" s="153">
        <f t="shared" si="24"/>
        <v>15.747189647890483</v>
      </c>
      <c r="R252" s="72">
        <f t="shared" si="25"/>
        <v>126.66677737029266</v>
      </c>
      <c r="S252" s="154">
        <f t="shared" si="28"/>
        <v>0.1606531738243262</v>
      </c>
      <c r="T252" s="72">
        <v>0</v>
      </c>
      <c r="U252" s="72">
        <f t="shared" si="26"/>
        <v>125.33702851689033</v>
      </c>
    </row>
    <row r="253" spans="1:21" x14ac:dyDescent="0.25">
      <c r="A253" s="47">
        <v>2000</v>
      </c>
      <c r="B253" s="134">
        <v>9</v>
      </c>
      <c r="C253" s="94">
        <f>+GI_Data_Monthly!J253</f>
        <v>504201.06571721402</v>
      </c>
      <c r="D253" s="135">
        <f t="shared" si="22"/>
        <v>78.13247648095583</v>
      </c>
      <c r="E253" s="135">
        <f>GI_Data_Monthly!C253</f>
        <v>1.73813948795955</v>
      </c>
      <c r="F253" s="151">
        <f>GI_Data_Monthly!L253</f>
        <v>12664.690216244</v>
      </c>
      <c r="G253" s="135">
        <f>+GI_Data_Monthly!E253</f>
        <v>151.81727416363799</v>
      </c>
      <c r="H253" s="94">
        <f>+GI_Data_Monthly!H253</f>
        <v>7126.9471445319796</v>
      </c>
      <c r="I253" s="152">
        <f>+GI_Data_Monthly!G253</f>
        <v>6453.15608087898</v>
      </c>
      <c r="J253" s="94">
        <f>GI_Data_Monthly!I253</f>
        <v>0</v>
      </c>
      <c r="K253" s="39">
        <f>+GI_Data_Monthly!K253</f>
        <v>35.633836029545101</v>
      </c>
      <c r="L253" s="72">
        <f>+H253*1000/Population_Monthly!C373</f>
        <v>0.44219770546469156</v>
      </c>
      <c r="M253" s="72">
        <f>GI_Data_Monthly!N253</f>
        <v>160.84033103532499</v>
      </c>
      <c r="N253" s="72">
        <f>GI_Data_Monthly!O253*100</f>
        <v>128.72486123451301</v>
      </c>
      <c r="O253" s="72">
        <f t="shared" si="27"/>
        <v>121.76318584319449</v>
      </c>
      <c r="P253" s="191">
        <f t="shared" si="23"/>
        <v>92.535916794652607</v>
      </c>
      <c r="Q253" s="153">
        <f t="shared" si="24"/>
        <v>15.757200529169898</v>
      </c>
      <c r="R253" s="72">
        <f t="shared" si="25"/>
        <v>127.77805152582168</v>
      </c>
      <c r="S253" s="154">
        <f t="shared" si="28"/>
        <v>0.15921725252217245</v>
      </c>
      <c r="T253" s="72">
        <v>0</v>
      </c>
      <c r="U253" s="72">
        <f t="shared" si="26"/>
        <v>126.66677737029266</v>
      </c>
    </row>
    <row r="254" spans="1:21" x14ac:dyDescent="0.25">
      <c r="A254" s="47">
        <v>2000</v>
      </c>
      <c r="B254" s="134">
        <v>10</v>
      </c>
      <c r="C254" s="94">
        <f>+GI_Data_Monthly!J254</f>
        <v>506415.89345469599</v>
      </c>
      <c r="D254" s="135">
        <f t="shared" si="22"/>
        <v>78.307663295454788</v>
      </c>
      <c r="E254" s="135">
        <f>GI_Data_Monthly!C254</f>
        <v>1.742333333333</v>
      </c>
      <c r="F254" s="151">
        <f>GI_Data_Monthly!L254</f>
        <v>12682</v>
      </c>
      <c r="G254" s="135">
        <f>+GI_Data_Monthly!E254</f>
        <v>156.41218432458101</v>
      </c>
      <c r="H254" s="94">
        <f>+GI_Data_Monthly!H254</f>
        <v>7130.9</v>
      </c>
      <c r="I254" s="152">
        <f>+GI_Data_Monthly!G254</f>
        <v>6467.0029999999997</v>
      </c>
      <c r="J254" s="94">
        <f>GI_Data_Monthly!I254</f>
        <v>0</v>
      </c>
      <c r="K254" s="39">
        <f>+GI_Data_Monthly!K254</f>
        <v>35.708439584755602</v>
      </c>
      <c r="L254" s="72">
        <f>+H254*1000/Population_Monthly!C374</f>
        <v>0.44170693662435517</v>
      </c>
      <c r="M254" s="72">
        <f>GI_Data_Monthly!N254</f>
        <v>158.833333333333</v>
      </c>
      <c r="N254" s="72">
        <f>GI_Data_Monthly!O254*100</f>
        <v>129.63333333330002</v>
      </c>
      <c r="O254" s="72">
        <f t="shared" si="27"/>
        <v>123.19651917652784</v>
      </c>
      <c r="P254" s="191">
        <f t="shared" si="23"/>
        <v>91.161277979737932</v>
      </c>
      <c r="Q254" s="153">
        <f t="shared" si="24"/>
        <v>15.772665460618258</v>
      </c>
      <c r="R254" s="72">
        <f t="shared" si="25"/>
        <v>128.73360708135502</v>
      </c>
      <c r="S254" s="154">
        <f t="shared" si="28"/>
        <v>0.15297954343319131</v>
      </c>
      <c r="T254" s="72">
        <v>0</v>
      </c>
      <c r="U254" s="72">
        <f t="shared" si="26"/>
        <v>127.77805152582168</v>
      </c>
    </row>
    <row r="255" spans="1:21" x14ac:dyDescent="0.25">
      <c r="A255" s="47">
        <v>2000</v>
      </c>
      <c r="B255" s="134">
        <v>11</v>
      </c>
      <c r="C255" s="94">
        <f>+GI_Data_Monthly!J255</f>
        <v>510216.80387843499</v>
      </c>
      <c r="D255" s="135">
        <f t="shared" si="22"/>
        <v>78.721477773641396</v>
      </c>
      <c r="E255" s="135">
        <f>GI_Data_Monthly!C255</f>
        <v>1.7476346850428499</v>
      </c>
      <c r="F255" s="151">
        <f>GI_Data_Monthly!L255</f>
        <v>12673.417018042401</v>
      </c>
      <c r="G255" s="135">
        <f>+GI_Data_Monthly!E255</f>
        <v>159.191878675997</v>
      </c>
      <c r="H255" s="94">
        <f>+GI_Data_Monthly!H255</f>
        <v>7133.92753963217</v>
      </c>
      <c r="I255" s="152">
        <f>+GI_Data_Monthly!G255</f>
        <v>6481.2909806588104</v>
      </c>
      <c r="J255" s="94">
        <f>GI_Data_Monthly!I255</f>
        <v>0</v>
      </c>
      <c r="K255" s="39">
        <f>+GI_Data_Monthly!K255</f>
        <v>35.843149093998697</v>
      </c>
      <c r="L255" s="72">
        <f>+H255*1000/Population_Monthly!C375</f>
        <v>0.44116057657557228</v>
      </c>
      <c r="M255" s="72">
        <f>GI_Data_Monthly!N255</f>
        <v>154.84556022075</v>
      </c>
      <c r="N255" s="72">
        <f>GI_Data_Monthly!O255*100</f>
        <v>130.81474124098301</v>
      </c>
      <c r="O255" s="72">
        <f t="shared" si="27"/>
        <v>124.54196947145734</v>
      </c>
      <c r="P255" s="191">
        <f t="shared" si="23"/>
        <v>88.602933751542807</v>
      </c>
      <c r="Q255" s="153">
        <f t="shared" si="24"/>
        <v>15.812584320592666</v>
      </c>
      <c r="R255" s="72">
        <f t="shared" si="25"/>
        <v>129.72431193626537</v>
      </c>
      <c r="S255" s="154">
        <f t="shared" si="28"/>
        <v>0.14079965806671324</v>
      </c>
      <c r="T255" s="72">
        <v>0</v>
      </c>
      <c r="U255" s="72">
        <f t="shared" si="26"/>
        <v>128.73360708135502</v>
      </c>
    </row>
    <row r="256" spans="1:21" x14ac:dyDescent="0.25">
      <c r="A256" s="47">
        <v>2000</v>
      </c>
      <c r="B256" s="134">
        <v>12</v>
      </c>
      <c r="C256" s="94">
        <f>+GI_Data_Monthly!J256</f>
        <v>514406.87356394797</v>
      </c>
      <c r="D256" s="135">
        <f t="shared" si="22"/>
        <v>79.198413119609668</v>
      </c>
      <c r="E256" s="135">
        <f>GI_Data_Monthly!C256</f>
        <v>1.7532870705502499</v>
      </c>
      <c r="F256" s="151">
        <f>GI_Data_Monthly!L256</f>
        <v>12654.208750092799</v>
      </c>
      <c r="G256" s="135">
        <f>+GI_Data_Monthly!E256</f>
        <v>160.537942479046</v>
      </c>
      <c r="H256" s="94">
        <f>+GI_Data_Monthly!H256</f>
        <v>7136.33609229174</v>
      </c>
      <c r="I256" s="152">
        <f>+GI_Data_Monthly!G256</f>
        <v>6495.1664219213999</v>
      </c>
      <c r="J256" s="94">
        <f>GI_Data_Monthly!I256</f>
        <v>7071.1423200078316</v>
      </c>
      <c r="K256" s="39">
        <f>+GI_Data_Monthly!K256</f>
        <v>35.989926722443798</v>
      </c>
      <c r="L256" s="72">
        <f>+H256*1000/Population_Monthly!C376</f>
        <v>0.44057781373876242</v>
      </c>
      <c r="M256" s="72">
        <f>GI_Data_Monthly!N256</f>
        <v>151.60988209330799</v>
      </c>
      <c r="N256" s="72">
        <f>GI_Data_Monthly!O256*100</f>
        <v>132.143772756521</v>
      </c>
      <c r="O256" s="72">
        <f t="shared" si="27"/>
        <v>125.79172898801117</v>
      </c>
      <c r="P256" s="191">
        <f t="shared" si="23"/>
        <v>86.471796113643208</v>
      </c>
      <c r="Q256" s="153">
        <f t="shared" si="24"/>
        <v>15.856363231992551</v>
      </c>
      <c r="R256" s="72">
        <f t="shared" si="25"/>
        <v>130.86394911026801</v>
      </c>
      <c r="S256" s="154">
        <f t="shared" si="28"/>
        <v>0.12801999120817298</v>
      </c>
      <c r="T256" s="72">
        <v>0</v>
      </c>
      <c r="U256" s="72">
        <f t="shared" si="26"/>
        <v>129.72431193626537</v>
      </c>
    </row>
    <row r="257" spans="1:21" x14ac:dyDescent="0.25">
      <c r="A257" s="47">
        <v>2001</v>
      </c>
      <c r="B257" s="134">
        <v>1</v>
      </c>
      <c r="C257" s="94">
        <f>+GI_Data_Monthly!J257</f>
        <v>517901.08743248601</v>
      </c>
      <c r="D257" s="135">
        <f t="shared" si="22"/>
        <v>79.558975894631203</v>
      </c>
      <c r="E257" s="135">
        <f>GI_Data_Monthly!C257</f>
        <v>1.7589999999999999</v>
      </c>
      <c r="F257" s="151">
        <f>GI_Data_Monthly!L257</f>
        <v>12645.7</v>
      </c>
      <c r="G257" s="135">
        <f>+GI_Data_Monthly!E257</f>
        <v>161.74086638015299</v>
      </c>
      <c r="H257" s="94">
        <f>+GI_Data_Monthly!H257</f>
        <v>7138.3</v>
      </c>
      <c r="I257" s="152">
        <f>+GI_Data_Monthly!G257</f>
        <v>6509.65</v>
      </c>
      <c r="J257" s="94">
        <f>GI_Data_Monthly!I257</f>
        <v>0</v>
      </c>
      <c r="K257" s="39">
        <f>+GI_Data_Monthly!K257</f>
        <v>36.101682084135902</v>
      </c>
      <c r="L257" s="72">
        <f>+H257*1000/Population_Monthly!C377</f>
        <v>0.4399695744672063</v>
      </c>
      <c r="M257" s="72">
        <f>GI_Data_Monthly!N257</f>
        <v>152.19999999999999</v>
      </c>
      <c r="N257" s="72">
        <f>GI_Data_Monthly!O257*100</f>
        <v>133.6</v>
      </c>
      <c r="O257" s="72">
        <f t="shared" si="27"/>
        <v>126.97784009911949</v>
      </c>
      <c r="P257" s="191">
        <f t="shared" si="23"/>
        <v>86.526435474701529</v>
      </c>
      <c r="Q257" s="153">
        <f t="shared" si="24"/>
        <v>15.883641704107639</v>
      </c>
      <c r="R257" s="72">
        <f t="shared" si="25"/>
        <v>132.18617133250135</v>
      </c>
      <c r="S257" s="154">
        <f t="shared" si="28"/>
        <v>0.11924043563219233</v>
      </c>
      <c r="T257" s="72">
        <v>0</v>
      </c>
      <c r="U257" s="72">
        <f t="shared" si="26"/>
        <v>130.86394911026801</v>
      </c>
    </row>
    <row r="258" spans="1:21" x14ac:dyDescent="0.25">
      <c r="A258" s="47">
        <v>2001</v>
      </c>
      <c r="B258" s="134">
        <v>2</v>
      </c>
      <c r="C258" s="94">
        <f>+GI_Data_Monthly!J258</f>
        <v>519545.90513453301</v>
      </c>
      <c r="D258" s="135">
        <f t="shared" si="22"/>
        <v>79.631913200386464</v>
      </c>
      <c r="E258" s="135">
        <f>GI_Data_Monthly!C258</f>
        <v>1.76401877642713</v>
      </c>
      <c r="F258" s="151">
        <f>GI_Data_Monthly!L258</f>
        <v>12664.044144671199</v>
      </c>
      <c r="G258" s="135">
        <f>+GI_Data_Monthly!E258</f>
        <v>163.67270293808701</v>
      </c>
      <c r="H258" s="94">
        <f>+GI_Data_Monthly!H258</f>
        <v>7140.0355162594096</v>
      </c>
      <c r="I258" s="152">
        <f>+GI_Data_Monthly!G258</f>
        <v>6524.34287026538</v>
      </c>
      <c r="J258" s="94">
        <f>GI_Data_Monthly!I258</f>
        <v>0</v>
      </c>
      <c r="K258" s="39">
        <f>+GI_Data_Monthly!K258</f>
        <v>36.130924873461503</v>
      </c>
      <c r="L258" s="72">
        <f>+H258*1000/Population_Monthly!C378</f>
        <v>0.43934929183642252</v>
      </c>
      <c r="M258" s="72">
        <f>GI_Data_Monthly!N258</f>
        <v>158.67439924268299</v>
      </c>
      <c r="N258" s="72">
        <f>GI_Data_Monthly!O258*100</f>
        <v>134.97212832813901</v>
      </c>
      <c r="O258" s="72">
        <f t="shared" si="27"/>
        <v>128.16144665396115</v>
      </c>
      <c r="P258" s="191">
        <f t="shared" si="23"/>
        <v>89.950516039327255</v>
      </c>
      <c r="Q258" s="153">
        <f t="shared" si="24"/>
        <v>15.874096256550295</v>
      </c>
      <c r="R258" s="72">
        <f t="shared" si="25"/>
        <v>133.57196702822</v>
      </c>
      <c r="S258" s="154">
        <f t="shared" si="28"/>
        <v>0.11760713707968384</v>
      </c>
      <c r="T258" s="72">
        <v>0</v>
      </c>
      <c r="U258" s="72">
        <f t="shared" si="26"/>
        <v>132.18617133250135</v>
      </c>
    </row>
    <row r="259" spans="1:21" x14ac:dyDescent="0.25">
      <c r="A259" s="47">
        <v>2001</v>
      </c>
      <c r="B259" s="134">
        <v>3</v>
      </c>
      <c r="C259" s="94">
        <f>+GI_Data_Monthly!J259</f>
        <v>519872.86192813498</v>
      </c>
      <c r="D259" s="135">
        <f t="shared" si="22"/>
        <v>79.518899892182461</v>
      </c>
      <c r="E259" s="135">
        <f>GI_Data_Monthly!C259</f>
        <v>1.76785616414376</v>
      </c>
      <c r="F259" s="151">
        <f>GI_Data_Monthly!L259</f>
        <v>12691.4138756591</v>
      </c>
      <c r="G259" s="135">
        <f>+GI_Data_Monthly!E259</f>
        <v>165.82912389437101</v>
      </c>
      <c r="H259" s="94">
        <f>+GI_Data_Monthly!H259</f>
        <v>7142.6213395577097</v>
      </c>
      <c r="I259" s="152">
        <f>+GI_Data_Monthly!G259</f>
        <v>6537.72703889285</v>
      </c>
      <c r="J259" s="94">
        <f>GI_Data_Monthly!I259</f>
        <v>0</v>
      </c>
      <c r="K259" s="39">
        <f>+GI_Data_Monthly!K259</f>
        <v>36.103349864707297</v>
      </c>
      <c r="L259" s="72">
        <f>+H259*1000/Population_Monthly!C379</f>
        <v>0.43878329172475877</v>
      </c>
      <c r="M259" s="72">
        <f>GI_Data_Monthly!N259</f>
        <v>166.37107680866001</v>
      </c>
      <c r="N259" s="72">
        <f>GI_Data_Monthly!O259*100</f>
        <v>135.80831398452099</v>
      </c>
      <c r="O259" s="72">
        <f t="shared" si="27"/>
        <v>129.34312748096667</v>
      </c>
      <c r="P259" s="191">
        <f t="shared" si="23"/>
        <v>94.108944032355623</v>
      </c>
      <c r="Q259" s="153">
        <f t="shared" si="24"/>
        <v>15.841546695926892</v>
      </c>
      <c r="R259" s="72">
        <f t="shared" si="25"/>
        <v>134.79348077088665</v>
      </c>
      <c r="S259" s="154">
        <f t="shared" si="28"/>
        <v>0.11658625586704496</v>
      </c>
      <c r="T259" s="72">
        <v>0</v>
      </c>
      <c r="U259" s="72">
        <f t="shared" si="26"/>
        <v>133.57196702822</v>
      </c>
    </row>
    <row r="260" spans="1:21" x14ac:dyDescent="0.25">
      <c r="A260" s="47">
        <v>2001</v>
      </c>
      <c r="B260" s="134">
        <v>4</v>
      </c>
      <c r="C260" s="94">
        <f>+GI_Data_Monthly!J260</f>
        <v>519796.94088112097</v>
      </c>
      <c r="D260" s="135">
        <f t="shared" si="22"/>
        <v>79.327277058573799</v>
      </c>
      <c r="E260" s="135">
        <f>GI_Data_Monthly!C260</f>
        <v>1.7713333333329999</v>
      </c>
      <c r="F260" s="151">
        <f>GI_Data_Monthly!L260</f>
        <v>12712.8</v>
      </c>
      <c r="G260" s="135">
        <f>+GI_Data_Monthly!E260</f>
        <v>168.14830932380701</v>
      </c>
      <c r="H260" s="94">
        <f>+GI_Data_Monthly!H260</f>
        <v>7148.2333333333299</v>
      </c>
      <c r="I260" s="152">
        <f>+GI_Data_Monthly!G260</f>
        <v>6552.5625</v>
      </c>
      <c r="J260" s="94">
        <f>GI_Data_Monthly!I260</f>
        <v>0</v>
      </c>
      <c r="K260" s="39">
        <f>+GI_Data_Monthly!K260</f>
        <v>36.046892823427797</v>
      </c>
      <c r="L260" s="72">
        <f>+H260*1000/Population_Monthly!C380</f>
        <v>0.43840475270518614</v>
      </c>
      <c r="M260" s="72">
        <f>GI_Data_Monthly!N260</f>
        <v>172</v>
      </c>
      <c r="N260" s="72">
        <f>GI_Data_Monthly!O260*100</f>
        <v>135.86666666669998</v>
      </c>
      <c r="O260" s="72">
        <f t="shared" si="27"/>
        <v>130.45146081429999</v>
      </c>
      <c r="P260" s="191">
        <f t="shared" si="23"/>
        <v>97.101994730917795</v>
      </c>
      <c r="Q260" s="153">
        <f t="shared" si="24"/>
        <v>15.803129134045212</v>
      </c>
      <c r="R260" s="72">
        <f t="shared" si="25"/>
        <v>135.54903632645332</v>
      </c>
      <c r="S260" s="154">
        <f t="shared" si="28"/>
        <v>0.10851237421808291</v>
      </c>
      <c r="T260" s="72">
        <v>0</v>
      </c>
      <c r="U260" s="72">
        <f t="shared" si="26"/>
        <v>134.79348077088665</v>
      </c>
    </row>
    <row r="261" spans="1:21" x14ac:dyDescent="0.25">
      <c r="A261" s="47">
        <v>2001</v>
      </c>
      <c r="B261" s="134">
        <v>5</v>
      </c>
      <c r="C261" s="94">
        <f>+GI_Data_Monthly!J261</f>
        <v>519927.67864989699</v>
      </c>
      <c r="D261" s="135">
        <f t="shared" ref="D261:D324" si="29">C261/I261</f>
        <v>79.174569587230891</v>
      </c>
      <c r="E261" s="135">
        <f>GI_Data_Monthly!C261</f>
        <v>1.7739070301262301</v>
      </c>
      <c r="F261" s="151">
        <f>GI_Data_Monthly!L261</f>
        <v>12709.7913086924</v>
      </c>
      <c r="G261" s="135">
        <f>+GI_Data_Monthly!E261</f>
        <v>169.729503808521</v>
      </c>
      <c r="H261" s="94">
        <f>+GI_Data_Monthly!H261</f>
        <v>7156.8407051505901</v>
      </c>
      <c r="I261" s="152">
        <f>+GI_Data_Monthly!G261</f>
        <v>6566.8519748258896</v>
      </c>
      <c r="J261" s="94">
        <f>GI_Data_Monthly!I261</f>
        <v>0</v>
      </c>
      <c r="K261" s="39">
        <f>+GI_Data_Monthly!K261</f>
        <v>35.993770376338396</v>
      </c>
      <c r="L261" s="72">
        <f>+H261*1000/Population_Monthly!C381</f>
        <v>0.43819548172975964</v>
      </c>
      <c r="M261" s="72">
        <f>GI_Data_Monthly!N261</f>
        <v>170.92395778466101</v>
      </c>
      <c r="N261" s="72">
        <f>GI_Data_Monthly!O261*100</f>
        <v>134.73728347965701</v>
      </c>
      <c r="O261" s="72">
        <f t="shared" si="27"/>
        <v>131.35845276126767</v>
      </c>
      <c r="P261" s="191">
        <f t="shared" ref="P261:P324" si="30">M261/E261</f>
        <v>96.354518518649854</v>
      </c>
      <c r="Q261" s="153">
        <f t="shared" ref="Q261:Q324" si="31">K261*L261</f>
        <v>15.772307549329955</v>
      </c>
      <c r="R261" s="72">
        <f t="shared" si="25"/>
        <v>135.47075471029265</v>
      </c>
      <c r="S261" s="154">
        <f t="shared" si="28"/>
        <v>8.7877321986806312E-2</v>
      </c>
      <c r="T261" s="72">
        <v>0</v>
      </c>
      <c r="U261" s="72">
        <f t="shared" si="26"/>
        <v>135.54903632645332</v>
      </c>
    </row>
    <row r="262" spans="1:21" x14ac:dyDescent="0.25">
      <c r="A262" s="47">
        <v>2001</v>
      </c>
      <c r="B262" s="134">
        <v>6</v>
      </c>
      <c r="C262" s="94">
        <f>+GI_Data_Monthly!J262</f>
        <v>520132.76588521199</v>
      </c>
      <c r="D262" s="135">
        <f t="shared" si="29"/>
        <v>79.028887514743062</v>
      </c>
      <c r="E262" s="135">
        <f>GI_Data_Monthly!C262</f>
        <v>1.7756493787310901</v>
      </c>
      <c r="F262" s="151">
        <f>GI_Data_Monthly!L262</f>
        <v>12691.469234669001</v>
      </c>
      <c r="G262" s="135">
        <f>+GI_Data_Monthly!E262</f>
        <v>169.71596262963899</v>
      </c>
      <c r="H262" s="94">
        <f>+GI_Data_Monthly!H262</f>
        <v>7164.4362956042396</v>
      </c>
      <c r="I262" s="152">
        <f>+GI_Data_Monthly!G262</f>
        <v>6581.5524201600301</v>
      </c>
      <c r="J262" s="94">
        <f>GI_Data_Monthly!I262</f>
        <v>0</v>
      </c>
      <c r="K262" s="39">
        <f>+GI_Data_Monthly!K262</f>
        <v>35.944000563363801</v>
      </c>
      <c r="L262" s="72">
        <f>+H262*1000/Population_Monthly!C382</f>
        <v>0.43792506751570814</v>
      </c>
      <c r="M262" s="72">
        <f>GI_Data_Monthly!N262</f>
        <v>164.567153295027</v>
      </c>
      <c r="N262" s="72">
        <f>GI_Data_Monthly!O262*100</f>
        <v>132.42673693336698</v>
      </c>
      <c r="O262" s="72">
        <f t="shared" si="27"/>
        <v>131.94476094172109</v>
      </c>
      <c r="P262" s="191">
        <f t="shared" si="30"/>
        <v>92.679982470767712</v>
      </c>
      <c r="Q262" s="153">
        <f t="shared" si="31"/>
        <v>15.740778873495744</v>
      </c>
      <c r="R262" s="72">
        <f t="shared" si="25"/>
        <v>134.34356235990799</v>
      </c>
      <c r="S262" s="154">
        <f t="shared" si="28"/>
        <v>5.6110055667236702E-2</v>
      </c>
      <c r="T262" s="72">
        <v>0</v>
      </c>
      <c r="U262" s="72">
        <f t="shared" si="26"/>
        <v>135.47075471029265</v>
      </c>
    </row>
    <row r="263" spans="1:21" x14ac:dyDescent="0.25">
      <c r="A263" s="47">
        <v>2001</v>
      </c>
      <c r="B263" s="134">
        <v>7</v>
      </c>
      <c r="C263" s="94">
        <f>+GI_Data_Monthly!J263</f>
        <v>520059.47039715998</v>
      </c>
      <c r="D263" s="135">
        <f t="shared" si="29"/>
        <v>78.847746250446676</v>
      </c>
      <c r="E263" s="135">
        <f>GI_Data_Monthly!C263</f>
        <v>1.776333333333</v>
      </c>
      <c r="F263" s="151">
        <f>GI_Data_Monthly!L263</f>
        <v>12674.1</v>
      </c>
      <c r="G263" s="135">
        <f>+GI_Data_Monthly!E263</f>
        <v>167.10677509809099</v>
      </c>
      <c r="H263" s="94">
        <f>+GI_Data_Monthly!H263</f>
        <v>7164.9</v>
      </c>
      <c r="I263" s="152">
        <f>+GI_Data_Monthly!G263</f>
        <v>6595.7430000000004</v>
      </c>
      <c r="J263" s="94">
        <f>GI_Data_Monthly!I263</f>
        <v>0</v>
      </c>
      <c r="K263" s="39">
        <f>+GI_Data_Monthly!K263</f>
        <v>35.897830994767403</v>
      </c>
      <c r="L263" s="72">
        <f>+H263*1000/Population_Monthly!C383</f>
        <v>0.43722035279689769</v>
      </c>
      <c r="M263" s="72">
        <f>GI_Data_Monthly!N263</f>
        <v>156.1</v>
      </c>
      <c r="N263" s="72">
        <f>GI_Data_Monthly!O263*100</f>
        <v>129.26666666669999</v>
      </c>
      <c r="O263" s="72">
        <f t="shared" si="27"/>
        <v>132.15309427505443</v>
      </c>
      <c r="P263" s="191">
        <f t="shared" si="30"/>
        <v>87.877650591121764</v>
      </c>
      <c r="Q263" s="153">
        <f t="shared" si="31"/>
        <v>15.695262332175613</v>
      </c>
      <c r="R263" s="72">
        <f t="shared" ref="R263:R326" si="32">AVERAGE(N261:N263)</f>
        <v>132.14356235990797</v>
      </c>
      <c r="S263" s="154">
        <f t="shared" si="28"/>
        <v>1.9721272679458224E-2</v>
      </c>
      <c r="T263" s="72">
        <v>0</v>
      </c>
      <c r="U263" s="72">
        <f t="shared" si="26"/>
        <v>134.34356235990799</v>
      </c>
    </row>
    <row r="264" spans="1:21" x14ac:dyDescent="0.25">
      <c r="A264" s="47">
        <v>2001</v>
      </c>
      <c r="B264" s="134">
        <v>8</v>
      </c>
      <c r="C264" s="94">
        <f>+GI_Data_Monthly!J264</f>
        <v>519657.50156422798</v>
      </c>
      <c r="D264" s="135">
        <f t="shared" si="29"/>
        <v>78.612189702965694</v>
      </c>
      <c r="E264" s="135">
        <f>GI_Data_Monthly!C264</f>
        <v>1.7760338652225001</v>
      </c>
      <c r="F264" s="151">
        <f>GI_Data_Monthly!L264</f>
        <v>12669.475669301401</v>
      </c>
      <c r="G264" s="135">
        <f>+GI_Data_Monthly!E264</f>
        <v>161.735906990464</v>
      </c>
      <c r="H264" s="94">
        <f>+GI_Data_Monthly!H264</f>
        <v>7154.6335079752798</v>
      </c>
      <c r="I264" s="152">
        <f>+GI_Data_Monthly!G264</f>
        <v>6610.3934202538003</v>
      </c>
      <c r="J264" s="94">
        <f>GI_Data_Monthly!I264</f>
        <v>0</v>
      </c>
      <c r="K264" s="39">
        <f>+GI_Data_Monthly!K264</f>
        <v>35.854000574980702</v>
      </c>
      <c r="L264" s="72">
        <f>+H264*1000/Population_Monthly!C384</f>
        <v>0.43586430366752033</v>
      </c>
      <c r="M264" s="72">
        <f>GI_Data_Monthly!N264</f>
        <v>147.37502741031901</v>
      </c>
      <c r="N264" s="72">
        <f>GI_Data_Monthly!O264*100</f>
        <v>125.31782095985101</v>
      </c>
      <c r="O264" s="72">
        <f t="shared" si="27"/>
        <v>131.94269379868766</v>
      </c>
      <c r="P264" s="191">
        <f t="shared" si="30"/>
        <v>82.979852071602238</v>
      </c>
      <c r="Q264" s="153">
        <f t="shared" si="31"/>
        <v>15.627478994308838</v>
      </c>
      <c r="R264" s="72">
        <f t="shared" si="32"/>
        <v>129.00374151997266</v>
      </c>
      <c r="S264" s="154">
        <f t="shared" si="28"/>
        <v>-1.9749326042829196E-2</v>
      </c>
      <c r="T264" s="72">
        <v>0</v>
      </c>
      <c r="U264" s="72">
        <f t="shared" si="26"/>
        <v>132.14356235990797</v>
      </c>
    </row>
    <row r="265" spans="1:21" x14ac:dyDescent="0.25">
      <c r="A265" s="47">
        <v>2001</v>
      </c>
      <c r="B265" s="134">
        <v>9</v>
      </c>
      <c r="C265" s="94">
        <f>+GI_Data_Monthly!J265</f>
        <v>520104.73931442801</v>
      </c>
      <c r="D265" s="135">
        <f t="shared" si="29"/>
        <v>78.505971790434458</v>
      </c>
      <c r="E265" s="135">
        <f>GI_Data_Monthly!C265</f>
        <v>1.7753331806516499</v>
      </c>
      <c r="F265" s="151">
        <f>GI_Data_Monthly!L265</f>
        <v>12680.4151051845</v>
      </c>
      <c r="G265" s="135">
        <f>+GI_Data_Monthly!E265</f>
        <v>157.83780950335799</v>
      </c>
      <c r="H265" s="94">
        <f>+GI_Data_Monthly!H265</f>
        <v>7138.6924050534899</v>
      </c>
      <c r="I265" s="152">
        <f>+GI_Data_Monthly!G265</f>
        <v>6625.0340891621199</v>
      </c>
      <c r="J265" s="94">
        <f>GI_Data_Monthly!I265</f>
        <v>0</v>
      </c>
      <c r="K265" s="39">
        <f>+GI_Data_Monthly!K265</f>
        <v>35.8354480515547</v>
      </c>
      <c r="L265" s="72">
        <f>+H265*1000/Population_Monthly!C385</f>
        <v>0.43416765519720535</v>
      </c>
      <c r="M265" s="72">
        <f>GI_Data_Monthly!N265</f>
        <v>139.28022520933399</v>
      </c>
      <c r="N265" s="72">
        <f>GI_Data_Monthly!O265*100</f>
        <v>121.27030960689599</v>
      </c>
      <c r="O265" s="72">
        <f t="shared" si="27"/>
        <v>131.32148116305294</v>
      </c>
      <c r="P265" s="191">
        <f t="shared" si="30"/>
        <v>78.453006301729857</v>
      </c>
      <c r="Q265" s="153">
        <f t="shared" si="31"/>
        <v>15.558592453484765</v>
      </c>
      <c r="R265" s="72">
        <f t="shared" si="32"/>
        <v>125.28493241114899</v>
      </c>
      <c r="S265" s="154">
        <f t="shared" si="28"/>
        <v>-5.7910737336404616E-2</v>
      </c>
      <c r="T265" s="72">
        <v>0</v>
      </c>
      <c r="U265" s="72">
        <f t="shared" ref="U265:U328" si="33">AVERAGE(N262:N264)</f>
        <v>129.00374151997266</v>
      </c>
    </row>
    <row r="266" spans="1:21" x14ac:dyDescent="0.25">
      <c r="A266" s="47">
        <v>2001</v>
      </c>
      <c r="B266" s="134">
        <v>10</v>
      </c>
      <c r="C266" s="94">
        <f>+GI_Data_Monthly!J266</f>
        <v>522750.66641434602</v>
      </c>
      <c r="D266" s="135">
        <f t="shared" si="29"/>
        <v>78.737091262663597</v>
      </c>
      <c r="E266" s="135">
        <f>GI_Data_Monthly!C266</f>
        <v>1.7749999999999999</v>
      </c>
      <c r="F266" s="151">
        <f>GI_Data_Monthly!L266</f>
        <v>12705.2</v>
      </c>
      <c r="G266" s="135">
        <f>+GI_Data_Monthly!E266</f>
        <v>160.414107206571</v>
      </c>
      <c r="H266" s="94">
        <f>+GI_Data_Monthly!H266</f>
        <v>7124.9</v>
      </c>
      <c r="I266" s="152">
        <f>+GI_Data_Monthly!G266</f>
        <v>6639.192</v>
      </c>
      <c r="J266" s="94">
        <f>GI_Data_Monthly!I266</f>
        <v>0</v>
      </c>
      <c r="K266" s="39">
        <f>+GI_Data_Monthly!K266</f>
        <v>35.866329214217103</v>
      </c>
      <c r="L266" s="72">
        <f>+H266*1000/Population_Monthly!C386</f>
        <v>0.43260712200930712</v>
      </c>
      <c r="M266" s="72">
        <f>GI_Data_Monthly!N266</f>
        <v>132.19999999999999</v>
      </c>
      <c r="N266" s="72">
        <f>GI_Data_Monthly!O266*100</f>
        <v>117.9</v>
      </c>
      <c r="O266" s="72">
        <f t="shared" si="27"/>
        <v>130.34370338527791</v>
      </c>
      <c r="P266" s="191">
        <f t="shared" si="30"/>
        <v>74.478873239436624</v>
      </c>
      <c r="Q266" s="153">
        <f t="shared" si="31"/>
        <v>15.516029458400794</v>
      </c>
      <c r="R266" s="72">
        <f t="shared" si="32"/>
        <v>121.49604352224901</v>
      </c>
      <c r="S266" s="154">
        <f t="shared" si="28"/>
        <v>-9.0511699665489997E-2</v>
      </c>
      <c r="T266" s="72">
        <v>0</v>
      </c>
      <c r="U266" s="72">
        <f t="shared" si="33"/>
        <v>125.28493241114899</v>
      </c>
    </row>
    <row r="267" spans="1:21" x14ac:dyDescent="0.25">
      <c r="A267" s="47">
        <v>2001</v>
      </c>
      <c r="B267" s="134">
        <v>11</v>
      </c>
      <c r="C267" s="94">
        <f>+GI_Data_Monthly!J267</f>
        <v>528546.98883381695</v>
      </c>
      <c r="D267" s="135">
        <f t="shared" si="29"/>
        <v>79.435068777580767</v>
      </c>
      <c r="E267" s="135">
        <f>GI_Data_Monthly!C267</f>
        <v>1.7756545450635499</v>
      </c>
      <c r="F267" s="151">
        <f>GI_Data_Monthly!L267</f>
        <v>12743.4121803582</v>
      </c>
      <c r="G267" s="135">
        <f>+GI_Data_Monthly!E267</f>
        <v>172.364488755286</v>
      </c>
      <c r="H267" s="94">
        <f>+GI_Data_Monthly!H267</f>
        <v>7117.9455048313303</v>
      </c>
      <c r="I267" s="152">
        <f>+GI_Data_Monthly!G267</f>
        <v>6653.8242739331599</v>
      </c>
      <c r="J267" s="94">
        <f>GI_Data_Monthly!I267</f>
        <v>0</v>
      </c>
      <c r="K267" s="39">
        <f>+GI_Data_Monthly!K267</f>
        <v>35.961394752371</v>
      </c>
      <c r="L267" s="72">
        <f>+H267*1000/Population_Monthly!C387</f>
        <v>0.4314662696427411</v>
      </c>
      <c r="M267" s="72">
        <f>GI_Data_Monthly!N267</f>
        <v>126.13052138966501</v>
      </c>
      <c r="N267" s="72">
        <f>GI_Data_Monthly!O267*100</f>
        <v>115.554192657112</v>
      </c>
      <c r="O267" s="72">
        <f t="shared" si="27"/>
        <v>129.07199100328867</v>
      </c>
      <c r="P267" s="191">
        <f t="shared" si="30"/>
        <v>71.033254604797492</v>
      </c>
      <c r="Q267" s="153">
        <f t="shared" si="31"/>
        <v>15.51612884495556</v>
      </c>
      <c r="R267" s="72">
        <f t="shared" si="32"/>
        <v>118.24150075466935</v>
      </c>
      <c r="S267" s="154">
        <f t="shared" si="28"/>
        <v>-0.11665771333643882</v>
      </c>
      <c r="T267" s="72">
        <v>0</v>
      </c>
      <c r="U267" s="72">
        <f t="shared" si="33"/>
        <v>121.49604352224901</v>
      </c>
    </row>
    <row r="268" spans="1:21" x14ac:dyDescent="0.25">
      <c r="A268" s="47">
        <v>2001</v>
      </c>
      <c r="B268" s="134">
        <v>12</v>
      </c>
      <c r="C268" s="94">
        <f>+GI_Data_Monthly!J268</f>
        <v>535342.59761484701</v>
      </c>
      <c r="D268" s="135">
        <f t="shared" si="29"/>
        <v>80.28468724786201</v>
      </c>
      <c r="E268" s="135">
        <f>GI_Data_Monthly!C268</f>
        <v>1.77746444461319</v>
      </c>
      <c r="F268" s="151">
        <f>GI_Data_Monthly!L268</f>
        <v>12785.277949896699</v>
      </c>
      <c r="G268" s="135">
        <f>+GI_Data_Monthly!E268</f>
        <v>186.647985567517</v>
      </c>
      <c r="H268" s="94">
        <f>+GI_Data_Monthly!H268</f>
        <v>7117.44813441105</v>
      </c>
      <c r="I268" s="152">
        <f>+GI_Data_Monthly!G268</f>
        <v>6668.0535973452797</v>
      </c>
      <c r="J268" s="94">
        <f>GI_Data_Monthly!I268</f>
        <v>7142.4155618480354</v>
      </c>
      <c r="K268" s="39">
        <f>+GI_Data_Monthly!K268</f>
        <v>36.078586340925803</v>
      </c>
      <c r="L268" s="72">
        <f>+H268*1000/Population_Monthly!C388</f>
        <v>0.43071996454955019</v>
      </c>
      <c r="M268" s="72">
        <f>GI_Data_Monthly!N268</f>
        <v>123.065301185563</v>
      </c>
      <c r="N268" s="72">
        <f>GI_Data_Monthly!O268*100</f>
        <v>114.59658002050099</v>
      </c>
      <c r="O268" s="72">
        <f t="shared" si="27"/>
        <v>127.60972494195367</v>
      </c>
      <c r="P268" s="191">
        <f t="shared" si="30"/>
        <v>69.23643483194644</v>
      </c>
      <c r="Q268" s="153">
        <f t="shared" si="31"/>
        <v>15.539767429761447</v>
      </c>
      <c r="R268" s="72">
        <f t="shared" si="32"/>
        <v>116.01692422587099</v>
      </c>
      <c r="S268" s="154">
        <f t="shared" si="28"/>
        <v>-0.132788646562644</v>
      </c>
      <c r="T268" s="72">
        <v>0</v>
      </c>
      <c r="U268" s="72">
        <f t="shared" si="33"/>
        <v>118.24150075466935</v>
      </c>
    </row>
    <row r="269" spans="1:21" x14ac:dyDescent="0.25">
      <c r="A269" s="47">
        <v>2002</v>
      </c>
      <c r="B269" s="134">
        <v>1</v>
      </c>
      <c r="C269" s="94">
        <f>+GI_Data_Monthly!J269</f>
        <v>541093.851699739</v>
      </c>
      <c r="D269" s="135">
        <f t="shared" si="29"/>
        <v>80.966777910548416</v>
      </c>
      <c r="E269" s="135">
        <f>GI_Data_Monthly!C269</f>
        <v>1.7806666666669999</v>
      </c>
      <c r="F269" s="151">
        <f>GI_Data_Monthly!L269</f>
        <v>12824.6</v>
      </c>
      <c r="G269" s="135">
        <f>+GI_Data_Monthly!E269</f>
        <v>195.41009240809399</v>
      </c>
      <c r="H269" s="94">
        <f>+GI_Data_Monthly!H269</f>
        <v>7120.9333333333298</v>
      </c>
      <c r="I269" s="152">
        <f>+GI_Data_Monthly!G269</f>
        <v>6682.9120000000003</v>
      </c>
      <c r="J269" s="94">
        <f>GI_Data_Monthly!I269</f>
        <v>0</v>
      </c>
      <c r="K269" s="39">
        <f>+GI_Data_Monthly!K269</f>
        <v>36.175971444506096</v>
      </c>
      <c r="L269" s="72">
        <f>+H269*1000/Population_Monthly!C389</f>
        <v>0.43021674302113649</v>
      </c>
      <c r="M269" s="72">
        <f>GI_Data_Monthly!N269</f>
        <v>124.76666666666701</v>
      </c>
      <c r="N269" s="72">
        <f>GI_Data_Monthly!O269*100</f>
        <v>115.10000000000001</v>
      </c>
      <c r="O269" s="72">
        <f t="shared" si="27"/>
        <v>126.068058275287</v>
      </c>
      <c r="P269" s="191">
        <f t="shared" si="30"/>
        <v>70.06739049044009</v>
      </c>
      <c r="Q269" s="153">
        <f t="shared" si="31"/>
        <v>15.563508610481051</v>
      </c>
      <c r="R269" s="72">
        <f t="shared" si="32"/>
        <v>115.08359089253766</v>
      </c>
      <c r="S269" s="154">
        <f t="shared" si="28"/>
        <v>-0.13847305389221543</v>
      </c>
      <c r="T269" s="72">
        <v>0</v>
      </c>
      <c r="U269" s="72">
        <f t="shared" si="33"/>
        <v>116.01692422587099</v>
      </c>
    </row>
    <row r="270" spans="1:21" x14ac:dyDescent="0.25">
      <c r="A270" s="47">
        <v>2002</v>
      </c>
      <c r="B270" s="134">
        <v>2</v>
      </c>
      <c r="C270" s="94">
        <f>+GI_Data_Monthly!J270</f>
        <v>543694.92296539794</v>
      </c>
      <c r="D270" s="135">
        <f t="shared" si="29"/>
        <v>81.172983406144738</v>
      </c>
      <c r="E270" s="135">
        <f>GI_Data_Monthly!C270</f>
        <v>1.7851747366658499</v>
      </c>
      <c r="F270" s="151">
        <f>GI_Data_Monthly!L270</f>
        <v>12853.380876043</v>
      </c>
      <c r="G270" s="135">
        <f>+GI_Data_Monthly!E270</f>
        <v>192.024673593991</v>
      </c>
      <c r="H270" s="94">
        <f>+GI_Data_Monthly!H270</f>
        <v>7126.3107911705201</v>
      </c>
      <c r="I270" s="152">
        <f>+GI_Data_Monthly!G270</f>
        <v>6697.9788120518997</v>
      </c>
      <c r="J270" s="94">
        <f>GI_Data_Monthly!I270</f>
        <v>0</v>
      </c>
      <c r="K270" s="39">
        <f>+GI_Data_Monthly!K270</f>
        <v>36.210669008160501</v>
      </c>
      <c r="L270" s="72">
        <f>+H270*1000/Population_Monthly!C390</f>
        <v>0.42982931975432898</v>
      </c>
      <c r="M270" s="72">
        <f>GI_Data_Monthly!N270</f>
        <v>132.32575996938601</v>
      </c>
      <c r="N270" s="72">
        <f>GI_Data_Monthly!O270*100</f>
        <v>117.06424686543599</v>
      </c>
      <c r="O270" s="72">
        <f t="shared" si="27"/>
        <v>124.57573482006175</v>
      </c>
      <c r="P270" s="191">
        <f t="shared" si="30"/>
        <v>74.124822210137978</v>
      </c>
      <c r="Q270" s="153">
        <f t="shared" si="31"/>
        <v>15.564407227626791</v>
      </c>
      <c r="R270" s="72">
        <f t="shared" si="32"/>
        <v>115.58694229531234</v>
      </c>
      <c r="S270" s="154">
        <f t="shared" si="28"/>
        <v>-0.13267836615249984</v>
      </c>
      <c r="T270" s="72">
        <v>0</v>
      </c>
      <c r="U270" s="72">
        <f t="shared" si="33"/>
        <v>115.08359089253766</v>
      </c>
    </row>
    <row r="271" spans="1:21" x14ac:dyDescent="0.25">
      <c r="A271" s="47">
        <v>2002</v>
      </c>
      <c r="B271" s="134">
        <v>3</v>
      </c>
      <c r="C271" s="94">
        <f>+GI_Data_Monthly!J271</f>
        <v>544008.59686354897</v>
      </c>
      <c r="D271" s="135">
        <f t="shared" si="29"/>
        <v>81.053785148584623</v>
      </c>
      <c r="E271" s="135">
        <f>GI_Data_Monthly!C271</f>
        <v>1.7897817514464001</v>
      </c>
      <c r="F271" s="151">
        <f>GI_Data_Monthly!L271</f>
        <v>12873.3689715334</v>
      </c>
      <c r="G271" s="135">
        <f>+GI_Data_Monthly!E271</f>
        <v>182.977589486526</v>
      </c>
      <c r="H271" s="94">
        <f>+GI_Data_Monthly!H271</f>
        <v>7131.9842549201703</v>
      </c>
      <c r="I271" s="152">
        <f>+GI_Data_Monthly!G271</f>
        <v>6711.69885362286</v>
      </c>
      <c r="J271" s="94">
        <f>GI_Data_Monthly!I271</f>
        <v>0</v>
      </c>
      <c r="K271" s="39">
        <f>+GI_Data_Monthly!K271</f>
        <v>36.195085277249703</v>
      </c>
      <c r="L271" s="72">
        <f>+H271*1000/Population_Monthly!C391</f>
        <v>0.42946100066120441</v>
      </c>
      <c r="M271" s="72">
        <f>GI_Data_Monthly!N271</f>
        <v>141.366847891834</v>
      </c>
      <c r="N271" s="72">
        <f>GI_Data_Monthly!O271*100</f>
        <v>119.403083341431</v>
      </c>
      <c r="O271" s="72">
        <f t="shared" si="27"/>
        <v>123.2086322664709</v>
      </c>
      <c r="P271" s="191">
        <f t="shared" si="30"/>
        <v>78.985523110619127</v>
      </c>
      <c r="Q271" s="153">
        <f t="shared" si="31"/>
        <v>15.544377542185284</v>
      </c>
      <c r="R271" s="72">
        <f t="shared" si="32"/>
        <v>117.18911006895566</v>
      </c>
      <c r="S271" s="154">
        <f t="shared" si="28"/>
        <v>-0.12079695389606127</v>
      </c>
      <c r="T271" s="72">
        <v>0</v>
      </c>
      <c r="U271" s="72">
        <f t="shared" si="33"/>
        <v>115.58694229531234</v>
      </c>
    </row>
    <row r="272" spans="1:21" x14ac:dyDescent="0.25">
      <c r="A272" s="47">
        <v>2002</v>
      </c>
      <c r="B272" s="134">
        <v>4</v>
      </c>
      <c r="C272" s="94">
        <f>+GI_Data_Monthly!J272</f>
        <v>543492.32996464998</v>
      </c>
      <c r="D272" s="135">
        <f t="shared" si="29"/>
        <v>80.793816764864374</v>
      </c>
      <c r="E272" s="135">
        <f>GI_Data_Monthly!C272</f>
        <v>1.7946666666669999</v>
      </c>
      <c r="F272" s="151">
        <f>GI_Data_Monthly!L272</f>
        <v>12894.7</v>
      </c>
      <c r="G272" s="135">
        <f>+GI_Data_Monthly!E272</f>
        <v>174.018043281833</v>
      </c>
      <c r="H272" s="94">
        <f>+GI_Data_Monthly!H272</f>
        <v>7138.5666666666702</v>
      </c>
      <c r="I272" s="152">
        <f>+GI_Data_Monthly!G272</f>
        <v>6726.9049999999997</v>
      </c>
      <c r="J272" s="94">
        <f>GI_Data_Monthly!I272</f>
        <v>0</v>
      </c>
      <c r="K272" s="39">
        <f>+GI_Data_Monthly!K272</f>
        <v>36.144979615157602</v>
      </c>
      <c r="L272" s="72">
        <f>+H272*1000/Population_Monthly!C392</f>
        <v>0.42914853941568959</v>
      </c>
      <c r="M272" s="72">
        <f>GI_Data_Monthly!N272</f>
        <v>149.666666666667</v>
      </c>
      <c r="N272" s="72">
        <f>GI_Data_Monthly!O272*100</f>
        <v>121.66666666670001</v>
      </c>
      <c r="O272" s="72">
        <f t="shared" si="27"/>
        <v>122.02529893313756</v>
      </c>
      <c r="P272" s="191">
        <f t="shared" si="30"/>
        <v>83.395245170861372</v>
      </c>
      <c r="Q272" s="153">
        <f t="shared" si="31"/>
        <v>15.511565209054758</v>
      </c>
      <c r="R272" s="72">
        <f t="shared" si="32"/>
        <v>119.37799895785567</v>
      </c>
      <c r="S272" s="154">
        <f t="shared" si="28"/>
        <v>-0.10451422963687307</v>
      </c>
      <c r="T272" s="72">
        <v>0</v>
      </c>
      <c r="U272" s="72">
        <f t="shared" si="33"/>
        <v>117.18911006895566</v>
      </c>
    </row>
    <row r="273" spans="1:21" x14ac:dyDescent="0.25">
      <c r="A273" s="47">
        <v>2002</v>
      </c>
      <c r="B273" s="134">
        <v>5</v>
      </c>
      <c r="C273" s="94">
        <f>+GI_Data_Monthly!J273</f>
        <v>543251.93088116101</v>
      </c>
      <c r="D273" s="135">
        <f t="shared" si="29"/>
        <v>80.582612104013393</v>
      </c>
      <c r="E273" s="135">
        <f>GI_Data_Monthly!C273</f>
        <v>1.79855091787265</v>
      </c>
      <c r="F273" s="151">
        <f>GI_Data_Monthly!L273</f>
        <v>12918.3647296706</v>
      </c>
      <c r="G273" s="135">
        <f>+GI_Data_Monthly!E273</f>
        <v>172.088349176306</v>
      </c>
      <c r="H273" s="94">
        <f>+GI_Data_Monthly!H273</f>
        <v>7144.8809517065902</v>
      </c>
      <c r="I273" s="152">
        <f>+GI_Data_Monthly!G273</f>
        <v>6741.5527580559101</v>
      </c>
      <c r="J273" s="94">
        <f>GI_Data_Monthly!I273</f>
        <v>0</v>
      </c>
      <c r="K273" s="39">
        <f>+GI_Data_Monthly!K273</f>
        <v>36.082709410454498</v>
      </c>
      <c r="L273" s="72">
        <f>+H273*1000/Population_Monthly!C393</f>
        <v>0.42878607090634974</v>
      </c>
      <c r="M273" s="72">
        <f>GI_Data_Monthly!N273</f>
        <v>152.90333926379199</v>
      </c>
      <c r="N273" s="72">
        <f>GI_Data_Monthly!O273*100</f>
        <v>122.817911551734</v>
      </c>
      <c r="O273" s="72">
        <f t="shared" ref="O273:O336" si="34">AVERAGE(N262:N273)</f>
        <v>121.032017939144</v>
      </c>
      <c r="P273" s="191">
        <f t="shared" si="30"/>
        <v>85.01474033587445</v>
      </c>
      <c r="Q273" s="153">
        <f t="shared" si="31"/>
        <v>15.471763195764355</v>
      </c>
      <c r="R273" s="72">
        <f t="shared" si="32"/>
        <v>121.29588718662167</v>
      </c>
      <c r="S273" s="154">
        <f t="shared" si="28"/>
        <v>-8.8463798735578858E-2</v>
      </c>
      <c r="T273" s="72">
        <v>0</v>
      </c>
      <c r="U273" s="72">
        <f t="shared" si="33"/>
        <v>119.37799895785567</v>
      </c>
    </row>
    <row r="274" spans="1:21" x14ac:dyDescent="0.25">
      <c r="A274" s="47">
        <v>2002</v>
      </c>
      <c r="B274" s="134">
        <v>6</v>
      </c>
      <c r="C274" s="94">
        <f>+GI_Data_Monthly!J274</f>
        <v>543393.33528362401</v>
      </c>
      <c r="D274" s="135">
        <f t="shared" si="29"/>
        <v>80.423805332555233</v>
      </c>
      <c r="E274" s="135">
        <f>GI_Data_Monthly!C274</f>
        <v>1.8017601577576301</v>
      </c>
      <c r="F274" s="151">
        <f>GI_Data_Monthly!L274</f>
        <v>12941.6074009636</v>
      </c>
      <c r="G274" s="135">
        <f>+GI_Data_Monthly!E274</f>
        <v>174.91494159717499</v>
      </c>
      <c r="H274" s="94">
        <f>+GI_Data_Monthly!H274</f>
        <v>7151.9893619077802</v>
      </c>
      <c r="I274" s="152">
        <f>+GI_Data_Monthly!G274</f>
        <v>6756.6230301671703</v>
      </c>
      <c r="J274" s="94">
        <f>GI_Data_Monthly!I274</f>
        <v>0</v>
      </c>
      <c r="K274" s="39">
        <f>+GI_Data_Monthly!K274</f>
        <v>36.025336231031403</v>
      </c>
      <c r="L274" s="72">
        <f>+H274*1000/Population_Monthly!C394</f>
        <v>0.42847242833382271</v>
      </c>
      <c r="M274" s="72">
        <f>GI_Data_Monthly!N274</f>
        <v>152.407048728897</v>
      </c>
      <c r="N274" s="72">
        <f>GI_Data_Monthly!O274*100</f>
        <v>123.144226770759</v>
      </c>
      <c r="O274" s="72">
        <f t="shared" si="34"/>
        <v>120.2584754255933</v>
      </c>
      <c r="P274" s="191">
        <f t="shared" si="30"/>
        <v>84.587867076922322</v>
      </c>
      <c r="Q274" s="153">
        <f t="shared" si="31"/>
        <v>15.435863296452469</v>
      </c>
      <c r="R274" s="72">
        <f t="shared" si="32"/>
        <v>122.54293499639768</v>
      </c>
      <c r="S274" s="154">
        <f t="shared" si="28"/>
        <v>-7.0095438259410114E-2</v>
      </c>
      <c r="T274" s="72">
        <v>0</v>
      </c>
      <c r="U274" s="72">
        <f t="shared" si="33"/>
        <v>121.29588718662167</v>
      </c>
    </row>
    <row r="275" spans="1:21" x14ac:dyDescent="0.25">
      <c r="A275" s="47">
        <v>2002</v>
      </c>
      <c r="B275" s="134">
        <v>7</v>
      </c>
      <c r="C275" s="94">
        <f>+GI_Data_Monthly!J275</f>
        <v>543757.68237333896</v>
      </c>
      <c r="D275" s="135">
        <f t="shared" si="29"/>
        <v>80.304822071889618</v>
      </c>
      <c r="E275" s="135">
        <f>GI_Data_Monthly!C275</f>
        <v>1.8043333333330001</v>
      </c>
      <c r="F275" s="151">
        <f>GI_Data_Monthly!L275</f>
        <v>12956.7</v>
      </c>
      <c r="G275" s="135">
        <f>+GI_Data_Monthly!E275</f>
        <v>178.23105229469601</v>
      </c>
      <c r="H275" s="94">
        <f>+GI_Data_Monthly!H275</f>
        <v>7160.3</v>
      </c>
      <c r="I275" s="152">
        <f>+GI_Data_Monthly!G275</f>
        <v>6771.1710000000003</v>
      </c>
      <c r="J275" s="94">
        <f>GI_Data_Monthly!I275</f>
        <v>0</v>
      </c>
      <c r="K275" s="39">
        <f>+GI_Data_Monthly!K275</f>
        <v>35.9970703764604</v>
      </c>
      <c r="L275" s="72">
        <f>+H275*1000/Population_Monthly!C395</f>
        <v>0.42823176666580842</v>
      </c>
      <c r="M275" s="72">
        <f>GI_Data_Monthly!N275</f>
        <v>150.36666666666699</v>
      </c>
      <c r="N275" s="72">
        <f>GI_Data_Monthly!O275*100</f>
        <v>123.0666666667</v>
      </c>
      <c r="O275" s="72">
        <f t="shared" si="34"/>
        <v>119.74180875892665</v>
      </c>
      <c r="P275" s="191">
        <f t="shared" si="30"/>
        <v>83.336412340676944</v>
      </c>
      <c r="Q275" s="153">
        <f t="shared" si="31"/>
        <v>15.415089042105075</v>
      </c>
      <c r="R275" s="72">
        <f t="shared" si="32"/>
        <v>123.00960166306432</v>
      </c>
      <c r="S275" s="154">
        <f t="shared" si="28"/>
        <v>-4.7962867457439828E-2</v>
      </c>
      <c r="T275" s="72">
        <v>0</v>
      </c>
      <c r="U275" s="72">
        <f t="shared" si="33"/>
        <v>122.54293499639768</v>
      </c>
    </row>
    <row r="276" spans="1:21" x14ac:dyDescent="0.25">
      <c r="A276" s="47">
        <v>2002</v>
      </c>
      <c r="B276" s="134">
        <v>8</v>
      </c>
      <c r="C276" s="94">
        <f>+GI_Data_Monthly!J276</f>
        <v>544290.54475087603</v>
      </c>
      <c r="D276" s="135">
        <f t="shared" si="29"/>
        <v>80.205613855809645</v>
      </c>
      <c r="E276" s="135">
        <f>GI_Data_Monthly!C276</f>
        <v>1.80683307636476</v>
      </c>
      <c r="F276" s="151">
        <f>GI_Data_Monthly!L276</f>
        <v>12960.802071337101</v>
      </c>
      <c r="G276" s="135">
        <f>+GI_Data_Monthly!E276</f>
        <v>179.120672610404</v>
      </c>
      <c r="H276" s="94">
        <f>+GI_Data_Monthly!H276</f>
        <v>7170.7965388128796</v>
      </c>
      <c r="I276" s="152">
        <f>+GI_Data_Monthly!G276</f>
        <v>6786.1901254116601</v>
      </c>
      <c r="J276" s="94">
        <f>GI_Data_Monthly!I276</f>
        <v>0</v>
      </c>
      <c r="K276" s="39">
        <f>+GI_Data_Monthly!K276</f>
        <v>36.007543778438901</v>
      </c>
      <c r="L276" s="72">
        <f>+H276*1000/Population_Monthly!C396</f>
        <v>0.42812243842037617</v>
      </c>
      <c r="M276" s="72">
        <f>GI_Data_Monthly!N276</f>
        <v>148.69858374408099</v>
      </c>
      <c r="N276" s="72">
        <f>GI_Data_Monthly!O276*100</f>
        <v>123.115558935593</v>
      </c>
      <c r="O276" s="72">
        <f t="shared" si="34"/>
        <v>119.55828692357183</v>
      </c>
      <c r="P276" s="191">
        <f t="shared" si="30"/>
        <v>82.297908804754471</v>
      </c>
      <c r="Q276" s="153">
        <f t="shared" si="31"/>
        <v>15.415637443953708</v>
      </c>
      <c r="R276" s="72">
        <f t="shared" si="32"/>
        <v>123.108817457684</v>
      </c>
      <c r="S276" s="154">
        <f t="shared" si="28"/>
        <v>-1.7573414598100578E-2</v>
      </c>
      <c r="T276" s="72">
        <v>0</v>
      </c>
      <c r="U276" s="72">
        <f t="shared" si="33"/>
        <v>123.00960166306432</v>
      </c>
    </row>
    <row r="277" spans="1:21" x14ac:dyDescent="0.25">
      <c r="A277" s="47">
        <v>2002</v>
      </c>
      <c r="B277" s="134">
        <v>9</v>
      </c>
      <c r="C277" s="94">
        <f>+GI_Data_Monthly!J277</f>
        <v>545210.63462181098</v>
      </c>
      <c r="D277" s="135">
        <f t="shared" si="29"/>
        <v>80.163899457682504</v>
      </c>
      <c r="E277" s="135">
        <f>GI_Data_Monthly!C277</f>
        <v>1.8101005009590101</v>
      </c>
      <c r="F277" s="151">
        <f>GI_Data_Monthly!L277</f>
        <v>12959.8660030054</v>
      </c>
      <c r="G277" s="135">
        <f>+GI_Data_Monthly!E277</f>
        <v>178.72552581674699</v>
      </c>
      <c r="H277" s="94">
        <f>+GI_Data_Monthly!H277</f>
        <v>7181.7822774239603</v>
      </c>
      <c r="I277" s="152">
        <f>+GI_Data_Monthly!G277</f>
        <v>6801.1990223806497</v>
      </c>
      <c r="J277" s="94">
        <f>GI_Data_Monthly!I277</f>
        <v>0</v>
      </c>
      <c r="K277" s="39">
        <f>+GI_Data_Monthly!K277</f>
        <v>36.030743175759604</v>
      </c>
      <c r="L277" s="72">
        <f>+H277*1000/Population_Monthly!C397</f>
        <v>0.42804264222032962</v>
      </c>
      <c r="M277" s="72">
        <f>GI_Data_Monthly!N277</f>
        <v>148.767383391474</v>
      </c>
      <c r="N277" s="72">
        <f>GI_Data_Monthly!O277*100</f>
        <v>124.13200416788399</v>
      </c>
      <c r="O277" s="72">
        <f t="shared" si="34"/>
        <v>119.79676147032085</v>
      </c>
      <c r="P277" s="191">
        <f t="shared" si="30"/>
        <v>82.187361040260186</v>
      </c>
      <c r="Q277" s="153">
        <f t="shared" si="31"/>
        <v>15.422694510114251</v>
      </c>
      <c r="R277" s="72">
        <f t="shared" si="32"/>
        <v>123.438076590059</v>
      </c>
      <c r="S277" s="154">
        <f t="shared" si="28"/>
        <v>2.3597651974867739E-2</v>
      </c>
      <c r="T277" s="72">
        <v>0</v>
      </c>
      <c r="U277" s="72">
        <f t="shared" si="33"/>
        <v>123.108817457684</v>
      </c>
    </row>
    <row r="278" spans="1:21" x14ac:dyDescent="0.25">
      <c r="A278" s="47">
        <v>2002</v>
      </c>
      <c r="B278" s="134">
        <v>10</v>
      </c>
      <c r="C278" s="94">
        <f>+GI_Data_Monthly!J278</f>
        <v>546757.534053226</v>
      </c>
      <c r="D278" s="135">
        <f t="shared" si="29"/>
        <v>80.220152176775343</v>
      </c>
      <c r="E278" s="135">
        <f>GI_Data_Monthly!C278</f>
        <v>1.8149999999999999</v>
      </c>
      <c r="F278" s="151">
        <f>GI_Data_Monthly!L278</f>
        <v>12962.9</v>
      </c>
      <c r="G278" s="135">
        <f>+GI_Data_Monthly!E278</f>
        <v>179.37577478731899</v>
      </c>
      <c r="H278" s="94">
        <f>+GI_Data_Monthly!H278</f>
        <v>7191.0666666666702</v>
      </c>
      <c r="I278" s="152">
        <f>+GI_Data_Monthly!G278</f>
        <v>6815.7129999999997</v>
      </c>
      <c r="J278" s="94">
        <f>GI_Data_Monthly!I278</f>
        <v>0</v>
      </c>
      <c r="K278" s="39">
        <f>+GI_Data_Monthly!K278</f>
        <v>36.030045826989102</v>
      </c>
      <c r="L278" s="72">
        <f>+H278*1000/Population_Monthly!C398</f>
        <v>0.42786189064333868</v>
      </c>
      <c r="M278" s="72">
        <f>GI_Data_Monthly!N278</f>
        <v>151.53333333333299</v>
      </c>
      <c r="N278" s="72">
        <f>GI_Data_Monthly!O278*100</f>
        <v>126.89999999999999</v>
      </c>
      <c r="O278" s="72">
        <f t="shared" si="34"/>
        <v>120.54676147032085</v>
      </c>
      <c r="P278" s="191">
        <f t="shared" si="30"/>
        <v>83.489439853076036</v>
      </c>
      <c r="Q278" s="153">
        <f t="shared" si="31"/>
        <v>15.415883527501693</v>
      </c>
      <c r="R278" s="72">
        <f t="shared" si="32"/>
        <v>124.71585436782566</v>
      </c>
      <c r="S278" s="154">
        <f t="shared" si="28"/>
        <v>7.6335877862595325E-2</v>
      </c>
      <c r="T278" s="72">
        <v>0</v>
      </c>
      <c r="U278" s="72">
        <f t="shared" si="33"/>
        <v>123.438076590059</v>
      </c>
    </row>
    <row r="279" spans="1:21" x14ac:dyDescent="0.25">
      <c r="A279" s="47">
        <v>2002</v>
      </c>
      <c r="B279" s="134">
        <v>11</v>
      </c>
      <c r="C279" s="94">
        <f>+GI_Data_Monthly!J279</f>
        <v>549195.21426076395</v>
      </c>
      <c r="D279" s="135">
        <f t="shared" si="29"/>
        <v>80.400857860437341</v>
      </c>
      <c r="E279" s="135">
        <f>GI_Data_Monthly!C279</f>
        <v>1.82223713642809</v>
      </c>
      <c r="F279" s="151">
        <f>GI_Data_Monthly!L279</f>
        <v>12976.9581168275</v>
      </c>
      <c r="G279" s="135">
        <f>+GI_Data_Monthly!E279</f>
        <v>182.699222683317</v>
      </c>
      <c r="H279" s="94">
        <f>+GI_Data_Monthly!H279</f>
        <v>7197.8129847514001</v>
      </c>
      <c r="I279" s="152">
        <f>+GI_Data_Monthly!G279</f>
        <v>6830.7133639553504</v>
      </c>
      <c r="J279" s="94">
        <f>GI_Data_Monthly!I279</f>
        <v>0</v>
      </c>
      <c r="K279" s="39">
        <f>+GI_Data_Monthly!K279</f>
        <v>35.983582936798598</v>
      </c>
      <c r="L279" s="72">
        <f>+H279*1000/Population_Monthly!C399</f>
        <v>0.42753100250525544</v>
      </c>
      <c r="M279" s="72">
        <f>GI_Data_Monthly!N279</f>
        <v>157.517687098924</v>
      </c>
      <c r="N279" s="72">
        <f>GI_Data_Monthly!O279*100</f>
        <v>131.89391908732699</v>
      </c>
      <c r="O279" s="72">
        <f t="shared" si="34"/>
        <v>121.90840533950542</v>
      </c>
      <c r="P279" s="191">
        <f t="shared" si="30"/>
        <v>86.441925669282966</v>
      </c>
      <c r="Q279" s="153">
        <f t="shared" si="31"/>
        <v>15.384097286700509</v>
      </c>
      <c r="R279" s="72">
        <f t="shared" si="32"/>
        <v>127.64197441840366</v>
      </c>
      <c r="S279" s="154">
        <f t="shared" si="28"/>
        <v>0.14140314647604724</v>
      </c>
      <c r="T279" s="72">
        <v>0</v>
      </c>
      <c r="U279" s="72">
        <f t="shared" si="33"/>
        <v>124.71585436782566</v>
      </c>
    </row>
    <row r="280" spans="1:21" x14ac:dyDescent="0.25">
      <c r="A280" s="47">
        <v>2002</v>
      </c>
      <c r="B280" s="134">
        <v>12</v>
      </c>
      <c r="C280" s="94">
        <f>+GI_Data_Monthly!J280</f>
        <v>552011.54233156401</v>
      </c>
      <c r="D280" s="135">
        <f t="shared" si="29"/>
        <v>80.640951188820338</v>
      </c>
      <c r="E280" s="135">
        <f>GI_Data_Monthly!C280</f>
        <v>1.82924396089492</v>
      </c>
      <c r="F280" s="151">
        <f>GI_Data_Monthly!L280</f>
        <v>12999.582327075301</v>
      </c>
      <c r="G280" s="135">
        <f>+GI_Data_Monthly!E280</f>
        <v>187.21576053570601</v>
      </c>
      <c r="H280" s="94">
        <f>+GI_Data_Monthly!H280</f>
        <v>7201.7483416120904</v>
      </c>
      <c r="I280" s="152">
        <f>+GI_Data_Monthly!G280</f>
        <v>6845.3004855936297</v>
      </c>
      <c r="J280" s="94">
        <f>GI_Data_Monthly!I280</f>
        <v>7159.8476807476727</v>
      </c>
      <c r="K280" s="39">
        <f>+GI_Data_Monthly!K280</f>
        <v>35.927937481603898</v>
      </c>
      <c r="L280" s="72">
        <f>+H280*1000/Population_Monthly!C400</f>
        <v>0.42703456536964807</v>
      </c>
      <c r="M280" s="72">
        <f>GI_Data_Monthly!N280</f>
        <v>163.88576148868401</v>
      </c>
      <c r="N280" s="72">
        <f>GI_Data_Monthly!O280*100</f>
        <v>136.82560490060399</v>
      </c>
      <c r="O280" s="72">
        <f t="shared" si="34"/>
        <v>123.76082407951401</v>
      </c>
      <c r="P280" s="191">
        <f t="shared" si="30"/>
        <v>89.592074645148074</v>
      </c>
      <c r="Q280" s="153">
        <f t="shared" si="31"/>
        <v>15.342471167084609</v>
      </c>
      <c r="R280" s="72">
        <f t="shared" si="32"/>
        <v>131.87317466264366</v>
      </c>
      <c r="S280" s="154">
        <f t="shared" si="28"/>
        <v>0.19397633747993437</v>
      </c>
      <c r="T280" s="72">
        <v>0</v>
      </c>
      <c r="U280" s="72">
        <f t="shared" si="33"/>
        <v>127.64197441840366</v>
      </c>
    </row>
    <row r="281" spans="1:21" x14ac:dyDescent="0.25">
      <c r="A281" s="47">
        <v>2003</v>
      </c>
      <c r="B281" s="134">
        <v>1</v>
      </c>
      <c r="C281" s="94">
        <f>+GI_Data_Monthly!J281</f>
        <v>554894.26758563495</v>
      </c>
      <c r="D281" s="135">
        <f t="shared" si="29"/>
        <v>80.882104709319179</v>
      </c>
      <c r="E281" s="135">
        <f>GI_Data_Monthly!C281</f>
        <v>1.8336666666670001</v>
      </c>
      <c r="F281" s="151">
        <f>GI_Data_Monthly!L281</f>
        <v>13028.6</v>
      </c>
      <c r="G281" s="135">
        <f>+GI_Data_Monthly!E281</f>
        <v>191.197283782169</v>
      </c>
      <c r="H281" s="94">
        <f>+GI_Data_Monthly!H281</f>
        <v>7203.7</v>
      </c>
      <c r="I281" s="152">
        <f>+GI_Data_Monthly!G281</f>
        <v>6860.5320000000002</v>
      </c>
      <c r="J281" s="94">
        <f>GI_Data_Monthly!I281</f>
        <v>0</v>
      </c>
      <c r="K281" s="39">
        <f>+GI_Data_Monthly!K281</f>
        <v>35.908326975460703</v>
      </c>
      <c r="L281" s="72">
        <f>+H281*1000/Population_Monthly!C401</f>
        <v>0.42642239530617487</v>
      </c>
      <c r="M281" s="72">
        <f>GI_Data_Monthly!N281</f>
        <v>167.8</v>
      </c>
      <c r="N281" s="72">
        <f>GI_Data_Monthly!O281*100</f>
        <v>139.39999999999998</v>
      </c>
      <c r="O281" s="72">
        <f t="shared" si="34"/>
        <v>125.78582407951403</v>
      </c>
      <c r="P281" s="191">
        <f t="shared" si="30"/>
        <v>91.510634430086981</v>
      </c>
      <c r="Q281" s="153">
        <f t="shared" si="31"/>
        <v>15.312114800313287</v>
      </c>
      <c r="R281" s="72">
        <f t="shared" si="32"/>
        <v>136.03984132931032</v>
      </c>
      <c r="S281" s="154">
        <f t="shared" si="28"/>
        <v>0.21112076455256279</v>
      </c>
      <c r="T281" s="72">
        <v>0</v>
      </c>
      <c r="U281" s="72">
        <f t="shared" si="33"/>
        <v>131.87317466264366</v>
      </c>
    </row>
    <row r="282" spans="1:21" x14ac:dyDescent="0.25">
      <c r="A282" s="47">
        <v>2003</v>
      </c>
      <c r="B282" s="134">
        <v>2</v>
      </c>
      <c r="C282" s="94">
        <f>+GI_Data_Monthly!J282</f>
        <v>557350.54644335795</v>
      </c>
      <c r="D282" s="135">
        <f t="shared" si="29"/>
        <v>81.057656514609747</v>
      </c>
      <c r="E282" s="135">
        <f>GI_Data_Monthly!C282</f>
        <v>1.8334637430306999</v>
      </c>
      <c r="F282" s="151">
        <f>GI_Data_Monthly!L282</f>
        <v>13061.2947601614</v>
      </c>
      <c r="G282" s="135">
        <f>+GI_Data_Monthly!E282</f>
        <v>193.06145851493699</v>
      </c>
      <c r="H282" s="94">
        <f>+GI_Data_Monthly!H282</f>
        <v>7204.3476383995203</v>
      </c>
      <c r="I282" s="152">
        <f>+GI_Data_Monthly!G282</f>
        <v>6875.9765629654203</v>
      </c>
      <c r="J282" s="94">
        <f>GI_Data_Monthly!I282</f>
        <v>0</v>
      </c>
      <c r="K282" s="39">
        <f>+GI_Data_Monthly!K282</f>
        <v>35.960881213439002</v>
      </c>
      <c r="L282" s="72">
        <f>+H282*1000/Population_Monthly!C402</f>
        <v>0.42573524802517604</v>
      </c>
      <c r="M282" s="72">
        <f>GI_Data_Monthly!N282</f>
        <v>166.85992252076201</v>
      </c>
      <c r="N282" s="72">
        <f>GI_Data_Monthly!O282*100</f>
        <v>137.739543005309</v>
      </c>
      <c r="O282" s="72">
        <f t="shared" si="34"/>
        <v>127.50876542450341</v>
      </c>
      <c r="P282" s="191">
        <f t="shared" si="30"/>
        <v>91.008029558819629</v>
      </c>
      <c r="Q282" s="153">
        <f t="shared" si="31"/>
        <v>15.309814682607348</v>
      </c>
      <c r="R282" s="72">
        <f t="shared" si="32"/>
        <v>137.98838263530433</v>
      </c>
      <c r="S282" s="154">
        <f t="shared" si="28"/>
        <v>0.17661495028143848</v>
      </c>
      <c r="T282" s="72">
        <v>0</v>
      </c>
      <c r="U282" s="72">
        <f t="shared" si="33"/>
        <v>136.03984132931032</v>
      </c>
    </row>
    <row r="283" spans="1:21" x14ac:dyDescent="0.25">
      <c r="A283" s="47">
        <v>2003</v>
      </c>
      <c r="B283" s="134">
        <v>3</v>
      </c>
      <c r="C283" s="94">
        <f>+GI_Data_Monthly!J283</f>
        <v>559228.41104049096</v>
      </c>
      <c r="D283" s="135">
        <f t="shared" si="29"/>
        <v>81.164745106548281</v>
      </c>
      <c r="E283" s="135">
        <f>GI_Data_Monthly!C283</f>
        <v>1.8314605491843201</v>
      </c>
      <c r="F283" s="151">
        <f>GI_Data_Monthly!L283</f>
        <v>13097.8079081328</v>
      </c>
      <c r="G283" s="135">
        <f>+GI_Data_Monthly!E283</f>
        <v>193.84308883755401</v>
      </c>
      <c r="H283" s="94">
        <f>+GI_Data_Monthly!H283</f>
        <v>7205.4156075483797</v>
      </c>
      <c r="I283" s="152">
        <f>+GI_Data_Monthly!G283</f>
        <v>6890.0408706559601</v>
      </c>
      <c r="J283" s="94">
        <f>GI_Data_Monthly!I283</f>
        <v>0</v>
      </c>
      <c r="K283" s="39">
        <f>+GI_Data_Monthly!K283</f>
        <v>36.045779033282798</v>
      </c>
      <c r="L283" s="72">
        <f>+H283*1000/Population_Monthly!C403</f>
        <v>0.42507523161935912</v>
      </c>
      <c r="M283" s="72">
        <f>GI_Data_Monthly!N283</f>
        <v>163.88854938651099</v>
      </c>
      <c r="N283" s="72">
        <f>GI_Data_Monthly!O283*100</f>
        <v>134.46810902709302</v>
      </c>
      <c r="O283" s="72">
        <f t="shared" si="34"/>
        <v>128.76418423164193</v>
      </c>
      <c r="P283" s="191">
        <f t="shared" si="30"/>
        <v>89.485164973661185</v>
      </c>
      <c r="Q283" s="153">
        <f t="shared" si="31"/>
        <v>15.322167871472924</v>
      </c>
      <c r="R283" s="72">
        <f t="shared" si="32"/>
        <v>137.20255067746731</v>
      </c>
      <c r="S283" s="154">
        <f t="shared" si="28"/>
        <v>0.12616948628188984</v>
      </c>
      <c r="T283" s="72">
        <v>0</v>
      </c>
      <c r="U283" s="72">
        <f t="shared" si="33"/>
        <v>137.98838263530433</v>
      </c>
    </row>
    <row r="284" spans="1:21" x14ac:dyDescent="0.25">
      <c r="A284" s="47">
        <v>2003</v>
      </c>
      <c r="B284" s="134">
        <v>4</v>
      </c>
      <c r="C284" s="94">
        <f>+GI_Data_Monthly!J284</f>
        <v>561063.23812212795</v>
      </c>
      <c r="D284" s="135">
        <f t="shared" si="29"/>
        <v>81.247219749990649</v>
      </c>
      <c r="E284" s="135">
        <f>GI_Data_Monthly!C284</f>
        <v>1.830666666667</v>
      </c>
      <c r="F284" s="151">
        <f>GI_Data_Monthly!L284</f>
        <v>13151.8</v>
      </c>
      <c r="G284" s="135">
        <f>+GI_Data_Monthly!E284</f>
        <v>195.336632662037</v>
      </c>
      <c r="H284" s="94">
        <f>+GI_Data_Monthly!H284</f>
        <v>7209.1666666666697</v>
      </c>
      <c r="I284" s="152">
        <f>+GI_Data_Monthly!G284</f>
        <v>6905.63</v>
      </c>
      <c r="J284" s="94">
        <f>GI_Data_Monthly!I284</f>
        <v>0</v>
      </c>
      <c r="K284" s="39">
        <f>+GI_Data_Monthly!K284</f>
        <v>36.138682052480199</v>
      </c>
      <c r="L284" s="72">
        <f>+H284*1000/Population_Monthly!C404</f>
        <v>0.42457547066284124</v>
      </c>
      <c r="M284" s="72">
        <f>GI_Data_Monthly!N284</f>
        <v>161.63333333333301</v>
      </c>
      <c r="N284" s="72">
        <f>GI_Data_Monthly!O284*100</f>
        <v>131.9</v>
      </c>
      <c r="O284" s="72">
        <f t="shared" si="34"/>
        <v>129.61696200941694</v>
      </c>
      <c r="P284" s="191">
        <f t="shared" si="30"/>
        <v>88.292061179881784</v>
      </c>
      <c r="Q284" s="153">
        <f t="shared" si="31"/>
        <v>15.343597941566554</v>
      </c>
      <c r="R284" s="72">
        <f t="shared" si="32"/>
        <v>134.70255067746734</v>
      </c>
      <c r="S284" s="154">
        <f t="shared" si="28"/>
        <v>8.4109589040798793E-2</v>
      </c>
      <c r="T284" s="72">
        <v>0</v>
      </c>
      <c r="U284" s="72">
        <f t="shared" si="33"/>
        <v>137.20255067746731</v>
      </c>
    </row>
    <row r="285" spans="1:21" x14ac:dyDescent="0.25">
      <c r="A285" s="47">
        <v>2003</v>
      </c>
      <c r="B285" s="134">
        <v>5</v>
      </c>
      <c r="C285" s="94">
        <f>+GI_Data_Monthly!J285</f>
        <v>562787.551058596</v>
      </c>
      <c r="D285" s="135">
        <f t="shared" si="29"/>
        <v>81.320060748659159</v>
      </c>
      <c r="E285" s="135">
        <f>GI_Data_Monthly!C285</f>
        <v>1.8337425946989601</v>
      </c>
      <c r="F285" s="151">
        <f>GI_Data_Monthly!L285</f>
        <v>13220.6157838081</v>
      </c>
      <c r="G285" s="135">
        <f>+GI_Data_Monthly!E285</f>
        <v>198.70373669639599</v>
      </c>
      <c r="H285" s="94">
        <f>+GI_Data_Monthly!H285</f>
        <v>7216.7147133402596</v>
      </c>
      <c r="I285" s="152">
        <f>+GI_Data_Monthly!G285</f>
        <v>6920.6484338229602</v>
      </c>
      <c r="J285" s="94">
        <f>GI_Data_Monthly!I285</f>
        <v>0</v>
      </c>
      <c r="K285" s="39">
        <f>+GI_Data_Monthly!K285</f>
        <v>36.199651794337498</v>
      </c>
      <c r="L285" s="72">
        <f>+H285*1000/Population_Monthly!C405</f>
        <v>0.42419741408863437</v>
      </c>
      <c r="M285" s="72">
        <f>GI_Data_Monthly!N285</f>
        <v>162.81097590257801</v>
      </c>
      <c r="N285" s="72">
        <f>GI_Data_Monthly!O285*100</f>
        <v>132.60595617475099</v>
      </c>
      <c r="O285" s="72">
        <f t="shared" si="34"/>
        <v>130.43263239466839</v>
      </c>
      <c r="P285" s="191">
        <f t="shared" si="30"/>
        <v>88.786166811654496</v>
      </c>
      <c r="Q285" s="153">
        <f t="shared" si="31"/>
        <v>15.355798682066959</v>
      </c>
      <c r="R285" s="72">
        <f t="shared" si="32"/>
        <v>132.99135506728135</v>
      </c>
      <c r="S285" s="154">
        <f t="shared" ref="S285:S348" si="35">N285/N273-1</f>
        <v>7.9695579409799766E-2</v>
      </c>
      <c r="T285" s="72">
        <v>0</v>
      </c>
      <c r="U285" s="72">
        <f t="shared" si="33"/>
        <v>134.70255067746734</v>
      </c>
    </row>
    <row r="286" spans="1:21" x14ac:dyDescent="0.25">
      <c r="A286" s="47">
        <v>2003</v>
      </c>
      <c r="B286" s="134">
        <v>6</v>
      </c>
      <c r="C286" s="94">
        <f>+GI_Data_Monthly!J286</f>
        <v>564985.11275225901</v>
      </c>
      <c r="D286" s="135">
        <f t="shared" si="29"/>
        <v>81.455746501718465</v>
      </c>
      <c r="E286" s="135">
        <f>GI_Data_Monthly!C286</f>
        <v>1.83927853627186</v>
      </c>
      <c r="F286" s="151">
        <f>GI_Data_Monthly!L286</f>
        <v>13300.147314596499</v>
      </c>
      <c r="G286" s="135">
        <f>+GI_Data_Monthly!E286</f>
        <v>204.198037962841</v>
      </c>
      <c r="H286" s="94">
        <f>+GI_Data_Monthly!H286</f>
        <v>7227.1641394979097</v>
      </c>
      <c r="I286" s="152">
        <f>+GI_Data_Monthly!G286</f>
        <v>6936.0988882514202</v>
      </c>
      <c r="J286" s="94">
        <f>GI_Data_Monthly!I286</f>
        <v>0</v>
      </c>
      <c r="K286" s="39">
        <f>+GI_Data_Monthly!K286</f>
        <v>36.263826097591902</v>
      </c>
      <c r="L286" s="72">
        <f>+H286*1000/Population_Monthly!C406</f>
        <v>0.42399103130017091</v>
      </c>
      <c r="M286" s="72">
        <f>GI_Data_Monthly!N286</f>
        <v>165.61175822740799</v>
      </c>
      <c r="N286" s="72">
        <f>GI_Data_Monthly!O286*100</f>
        <v>135.29877336370498</v>
      </c>
      <c r="O286" s="72">
        <f t="shared" si="34"/>
        <v>131.44551127741386</v>
      </c>
      <c r="P286" s="191">
        <f t="shared" si="30"/>
        <v>90.041695676553715</v>
      </c>
      <c r="Q286" s="153">
        <f t="shared" si="31"/>
        <v>15.375537026008043</v>
      </c>
      <c r="R286" s="72">
        <f t="shared" si="32"/>
        <v>133.26824317948532</v>
      </c>
      <c r="S286" s="154">
        <f t="shared" si="35"/>
        <v>9.8701716772906067E-2</v>
      </c>
      <c r="T286" s="72">
        <v>0</v>
      </c>
      <c r="U286" s="72">
        <f t="shared" si="33"/>
        <v>132.99135506728135</v>
      </c>
    </row>
    <row r="287" spans="1:21" x14ac:dyDescent="0.25">
      <c r="A287" s="47">
        <v>2003</v>
      </c>
      <c r="B287" s="134">
        <v>7</v>
      </c>
      <c r="C287" s="94">
        <f>+GI_Data_Monthly!J287</f>
        <v>568027.82563593995</v>
      </c>
      <c r="D287" s="135">
        <f t="shared" si="29"/>
        <v>81.718758476062959</v>
      </c>
      <c r="E287" s="135">
        <f>GI_Data_Monthly!C287</f>
        <v>1.8443333333330001</v>
      </c>
      <c r="F287" s="151">
        <f>GI_Data_Monthly!L287</f>
        <v>13374</v>
      </c>
      <c r="G287" s="135">
        <f>+GI_Data_Monthly!E287</f>
        <v>211.158661036457</v>
      </c>
      <c r="H287" s="94">
        <f>+GI_Data_Monthly!H287</f>
        <v>7237.8</v>
      </c>
      <c r="I287" s="152">
        <f>+GI_Data_Monthly!G287</f>
        <v>6951.009</v>
      </c>
      <c r="J287" s="94">
        <f>GI_Data_Monthly!I287</f>
        <v>0</v>
      </c>
      <c r="K287" s="39">
        <f>+GI_Data_Monthly!K287</f>
        <v>36.371844725369399</v>
      </c>
      <c r="L287" s="72">
        <f>+H287*1000/Population_Monthly!C407</f>
        <v>0.42379636063162629</v>
      </c>
      <c r="M287" s="72">
        <f>GI_Data_Monthly!N287</f>
        <v>166.96666666666701</v>
      </c>
      <c r="N287" s="72">
        <f>GI_Data_Monthly!O287*100</f>
        <v>137.63333333329999</v>
      </c>
      <c r="O287" s="72">
        <f t="shared" si="34"/>
        <v>132.65940016629716</v>
      </c>
      <c r="P287" s="191">
        <f t="shared" si="30"/>
        <v>90.52954997290648</v>
      </c>
      <c r="Q287" s="153">
        <f t="shared" si="31"/>
        <v>15.414255424070165</v>
      </c>
      <c r="R287" s="72">
        <f t="shared" si="32"/>
        <v>135.17935429058534</v>
      </c>
      <c r="S287" s="154">
        <f t="shared" si="35"/>
        <v>0.11836403033528753</v>
      </c>
      <c r="T287" s="72">
        <v>0</v>
      </c>
      <c r="U287" s="72">
        <f t="shared" si="33"/>
        <v>133.26824317948532</v>
      </c>
    </row>
    <row r="288" spans="1:21" x14ac:dyDescent="0.25">
      <c r="A288" s="47">
        <v>2003</v>
      </c>
      <c r="B288" s="134">
        <v>8</v>
      </c>
      <c r="C288" s="94">
        <f>+GI_Data_Monthly!J288</f>
        <v>572376.66168601601</v>
      </c>
      <c r="D288" s="135">
        <f t="shared" si="29"/>
        <v>82.162520128480466</v>
      </c>
      <c r="E288" s="135">
        <f>GI_Data_Monthly!C288</f>
        <v>1.8473096857620701</v>
      </c>
      <c r="F288" s="151">
        <f>GI_Data_Monthly!L288</f>
        <v>13437.643698452601</v>
      </c>
      <c r="G288" s="135">
        <f>+GI_Data_Monthly!E288</f>
        <v>219.47503775131901</v>
      </c>
      <c r="H288" s="94">
        <f>+GI_Data_Monthly!H288</f>
        <v>7248.2125846304098</v>
      </c>
      <c r="I288" s="152">
        <f>+GI_Data_Monthly!G288</f>
        <v>6966.3961230859304</v>
      </c>
      <c r="J288" s="94">
        <f>GI_Data_Monthly!I288</f>
        <v>0</v>
      </c>
      <c r="K288" s="39">
        <f>+GI_Data_Monthly!K288</f>
        <v>36.559718248824502</v>
      </c>
      <c r="L288" s="72">
        <f>+H288*1000/Population_Monthly!C408</f>
        <v>0.4235893907896327</v>
      </c>
      <c r="M288" s="72">
        <f>GI_Data_Monthly!N288</f>
        <v>164.93225079655701</v>
      </c>
      <c r="N288" s="72">
        <f>GI_Data_Monthly!O288*100</f>
        <v>138.15093601267802</v>
      </c>
      <c r="O288" s="72">
        <f t="shared" si="34"/>
        <v>133.91234825605423</v>
      </c>
      <c r="P288" s="191">
        <f t="shared" si="30"/>
        <v>89.28240460587287</v>
      </c>
      <c r="Q288" s="153">
        <f t="shared" si="31"/>
        <v>15.486308780460188</v>
      </c>
      <c r="R288" s="72">
        <f t="shared" si="32"/>
        <v>137.02768090322766</v>
      </c>
      <c r="S288" s="154">
        <f t="shared" si="35"/>
        <v>0.12212410199876245</v>
      </c>
      <c r="T288" s="72">
        <v>0</v>
      </c>
      <c r="U288" s="72">
        <f t="shared" si="33"/>
        <v>135.17935429058534</v>
      </c>
    </row>
    <row r="289" spans="1:21" x14ac:dyDescent="0.25">
      <c r="A289" s="47">
        <v>2003</v>
      </c>
      <c r="B289" s="134">
        <v>9</v>
      </c>
      <c r="C289" s="94">
        <f>+GI_Data_Monthly!J289</f>
        <v>577107.38646164502</v>
      </c>
      <c r="D289" s="135">
        <f t="shared" si="29"/>
        <v>82.65908595487997</v>
      </c>
      <c r="E289" s="135">
        <f>GI_Data_Monthly!C289</f>
        <v>1.8490719385814001</v>
      </c>
      <c r="F289" s="151">
        <f>GI_Data_Monthly!L289</f>
        <v>13487.977355983299</v>
      </c>
      <c r="G289" s="135">
        <f>+GI_Data_Monthly!E289</f>
        <v>227.33983419675801</v>
      </c>
      <c r="H289" s="94">
        <f>+GI_Data_Monthly!H289</f>
        <v>7260.9204485310001</v>
      </c>
      <c r="I289" s="152">
        <f>+GI_Data_Monthly!G289</f>
        <v>6981.7779835681104</v>
      </c>
      <c r="J289" s="94">
        <f>GI_Data_Monthly!I289</f>
        <v>0</v>
      </c>
      <c r="K289" s="39">
        <f>+GI_Data_Monthly!K289</f>
        <v>36.7830794890315</v>
      </c>
      <c r="L289" s="72">
        <f>+H289*1000/Population_Monthly!C409</f>
        <v>0.42351709565994627</v>
      </c>
      <c r="M289" s="72">
        <f>GI_Data_Monthly!N289</f>
        <v>161.24213745263199</v>
      </c>
      <c r="N289" s="72">
        <f>GI_Data_Monthly!O289*100</f>
        <v>137.69680173193299</v>
      </c>
      <c r="O289" s="72">
        <f t="shared" si="34"/>
        <v>135.04274805305832</v>
      </c>
      <c r="P289" s="191">
        <f t="shared" si="30"/>
        <v>87.20165726831388</v>
      </c>
      <c r="Q289" s="153">
        <f t="shared" si="31"/>
        <v>15.578262994623561</v>
      </c>
      <c r="R289" s="72">
        <f t="shared" si="32"/>
        <v>137.827023692637</v>
      </c>
      <c r="S289" s="154">
        <f t="shared" si="35"/>
        <v>0.10927719772979017</v>
      </c>
      <c r="T289" s="72">
        <v>0</v>
      </c>
      <c r="U289" s="72">
        <f t="shared" si="33"/>
        <v>137.02768090322766</v>
      </c>
    </row>
    <row r="290" spans="1:21" x14ac:dyDescent="0.25">
      <c r="A290" s="47">
        <v>2003</v>
      </c>
      <c r="B290" s="134">
        <v>10</v>
      </c>
      <c r="C290" s="94">
        <f>+GI_Data_Monthly!J290</f>
        <v>580994.46776258003</v>
      </c>
      <c r="D290" s="135">
        <f t="shared" si="29"/>
        <v>83.038700513798631</v>
      </c>
      <c r="E290" s="135">
        <f>GI_Data_Monthly!C290</f>
        <v>1.851333333333</v>
      </c>
      <c r="F290" s="151">
        <f>GI_Data_Monthly!L290</f>
        <v>13525.7</v>
      </c>
      <c r="G290" s="135">
        <f>+GI_Data_Monthly!E290</f>
        <v>232.77284670921901</v>
      </c>
      <c r="H290" s="94">
        <f>+GI_Data_Monthly!H290</f>
        <v>7279.0666666666702</v>
      </c>
      <c r="I290" s="152">
        <f>+GI_Data_Monthly!G290</f>
        <v>6996.6710000000003</v>
      </c>
      <c r="J290" s="94">
        <f>GI_Data_Monthly!I290</f>
        <v>0</v>
      </c>
      <c r="K290" s="39">
        <f>+GI_Data_Monthly!K290</f>
        <v>36.976730976872297</v>
      </c>
      <c r="L290" s="72">
        <f>+H290*1000/Population_Monthly!C410</f>
        <v>0.42376167956113331</v>
      </c>
      <c r="M290" s="72">
        <f>GI_Data_Monthly!N290</f>
        <v>158.73333333333301</v>
      </c>
      <c r="N290" s="72">
        <f>GI_Data_Monthly!O290*100</f>
        <v>137.8333333333</v>
      </c>
      <c r="O290" s="72">
        <f t="shared" si="34"/>
        <v>135.95385916416663</v>
      </c>
      <c r="P290" s="191">
        <f t="shared" si="30"/>
        <v>85.740007202031833</v>
      </c>
      <c r="Q290" s="153">
        <f t="shared" si="31"/>
        <v>15.66932162343959</v>
      </c>
      <c r="R290" s="72">
        <f t="shared" si="32"/>
        <v>137.89369035930366</v>
      </c>
      <c r="S290" s="154">
        <f t="shared" si="35"/>
        <v>8.6157079064618003E-2</v>
      </c>
      <c r="T290" s="72">
        <v>0</v>
      </c>
      <c r="U290" s="72">
        <f t="shared" si="33"/>
        <v>137.827023692637</v>
      </c>
    </row>
    <row r="291" spans="1:21" x14ac:dyDescent="0.25">
      <c r="A291" s="47">
        <v>2003</v>
      </c>
      <c r="B291" s="134">
        <v>11</v>
      </c>
      <c r="C291" s="94">
        <f>+GI_Data_Monthly!J291</f>
        <v>583568.13455435098</v>
      </c>
      <c r="D291" s="135">
        <f t="shared" si="29"/>
        <v>83.223200898292021</v>
      </c>
      <c r="E291" s="135">
        <f>GI_Data_Monthly!C291</f>
        <v>1.85554919939416</v>
      </c>
      <c r="F291" s="151">
        <f>GI_Data_Monthly!L291</f>
        <v>13555.6579262875</v>
      </c>
      <c r="G291" s="135">
        <f>+GI_Data_Monthly!E291</f>
        <v>234.97032470879</v>
      </c>
      <c r="H291" s="94">
        <f>+GI_Data_Monthly!H291</f>
        <v>7306.2707416660196</v>
      </c>
      <c r="I291" s="152">
        <f>+GI_Data_Monthly!G291</f>
        <v>7012.0847102184398</v>
      </c>
      <c r="J291" s="94">
        <f>GI_Data_Monthly!I291</f>
        <v>0</v>
      </c>
      <c r="K291" s="39">
        <f>+GI_Data_Monthly!K291</f>
        <v>37.112502443646903</v>
      </c>
      <c r="L291" s="72">
        <f>+H291*1000/Population_Monthly!C411</f>
        <v>0.42453163532003813</v>
      </c>
      <c r="M291" s="72">
        <f>GI_Data_Monthly!N291</f>
        <v>159.486913273407</v>
      </c>
      <c r="N291" s="72">
        <f>GI_Data_Monthly!O291*100</f>
        <v>139.655534883565</v>
      </c>
      <c r="O291" s="72">
        <f t="shared" si="34"/>
        <v>136.60066048051985</v>
      </c>
      <c r="P291" s="191">
        <f t="shared" si="30"/>
        <v>85.951325529648983</v>
      </c>
      <c r="Q291" s="153">
        <f t="shared" si="31"/>
        <v>15.755431353220331</v>
      </c>
      <c r="R291" s="72">
        <f t="shared" si="32"/>
        <v>138.395223316266</v>
      </c>
      <c r="S291" s="154">
        <f t="shared" si="35"/>
        <v>5.8847411995537335E-2</v>
      </c>
      <c r="T291" s="72">
        <v>0</v>
      </c>
      <c r="U291" s="72">
        <f t="shared" si="33"/>
        <v>137.89369035930366</v>
      </c>
    </row>
    <row r="292" spans="1:21" x14ac:dyDescent="0.25">
      <c r="A292" s="47">
        <v>2003</v>
      </c>
      <c r="B292" s="134">
        <v>12</v>
      </c>
      <c r="C292" s="94">
        <f>+GI_Data_Monthly!J292</f>
        <v>585309.45055846998</v>
      </c>
      <c r="D292" s="135">
        <f t="shared" si="29"/>
        <v>83.293703480380771</v>
      </c>
      <c r="E292" s="135">
        <f>GI_Data_Monthly!C292</f>
        <v>1.8609655079099501</v>
      </c>
      <c r="F292" s="151">
        <f>GI_Data_Monthly!L292</f>
        <v>13580.347480615599</v>
      </c>
      <c r="G292" s="135">
        <f>+GI_Data_Monthly!E292</f>
        <v>235.06094235200499</v>
      </c>
      <c r="H292" s="94">
        <f>+GI_Data_Monthly!H292</f>
        <v>7337.95963558517</v>
      </c>
      <c r="I292" s="152">
        <f>+GI_Data_Monthly!G292</f>
        <v>7027.0551806636304</v>
      </c>
      <c r="J292" s="94">
        <f>GI_Data_Monthly!I292</f>
        <v>7244.7282368776678</v>
      </c>
      <c r="K292" s="39">
        <f>+GI_Data_Monthly!K292</f>
        <v>37.205994417158898</v>
      </c>
      <c r="L292" s="72">
        <f>+H292*1000/Population_Monthly!C412</f>
        <v>0.42555874381797831</v>
      </c>
      <c r="M292" s="72">
        <f>GI_Data_Monthly!N292</f>
        <v>163.823896936278</v>
      </c>
      <c r="N292" s="72">
        <f>GI_Data_Monthly!O292*100</f>
        <v>142.351104995187</v>
      </c>
      <c r="O292" s="72">
        <f t="shared" si="34"/>
        <v>137.06111882173508</v>
      </c>
      <c r="P292" s="191">
        <f t="shared" si="30"/>
        <v>88.031667561785483</v>
      </c>
      <c r="Q292" s="153">
        <f t="shared" si="31"/>
        <v>15.833336246664855</v>
      </c>
      <c r="R292" s="72">
        <f t="shared" si="32"/>
        <v>139.94665773735065</v>
      </c>
      <c r="S292" s="154">
        <f t="shared" si="35"/>
        <v>4.0383523965393575E-2</v>
      </c>
      <c r="T292" s="72">
        <v>0</v>
      </c>
      <c r="U292" s="72">
        <f t="shared" si="33"/>
        <v>138.395223316266</v>
      </c>
    </row>
    <row r="293" spans="1:21" x14ac:dyDescent="0.25">
      <c r="A293" s="134">
        <v>2004</v>
      </c>
      <c r="B293" s="134">
        <v>1</v>
      </c>
      <c r="C293" s="94">
        <f>+GI_Data_Monthly!J293</f>
        <v>587352.22832532402</v>
      </c>
      <c r="D293" s="135">
        <f t="shared" si="29"/>
        <v>83.399723671619185</v>
      </c>
      <c r="E293" s="135">
        <f>GI_Data_Monthly!C293</f>
        <v>1.867</v>
      </c>
      <c r="F293" s="151">
        <f>GI_Data_Monthly!L293</f>
        <v>13606.6</v>
      </c>
      <c r="G293" s="135">
        <f>+GI_Data_Monthly!E293</f>
        <v>234.984336722812</v>
      </c>
      <c r="H293" s="94">
        <f>+GI_Data_Monthly!H293</f>
        <v>7372</v>
      </c>
      <c r="I293" s="152">
        <f>+GI_Data_Monthly!G293</f>
        <v>7042.616</v>
      </c>
      <c r="J293" s="94">
        <f>GI_Data_Monthly!I293</f>
        <v>0</v>
      </c>
      <c r="K293" s="39">
        <f>+GI_Data_Monthly!K293</f>
        <v>37.305069058252499</v>
      </c>
      <c r="L293" s="72">
        <f>+H293*1000/Population_Monthly!C413</f>
        <v>0.42671804879872821</v>
      </c>
      <c r="M293" s="72">
        <f>GI_Data_Monthly!N293</f>
        <v>171.96666666666701</v>
      </c>
      <c r="N293" s="72">
        <f>GI_Data_Monthly!O293*100</f>
        <v>144.9333333333</v>
      </c>
      <c r="O293" s="72">
        <f t="shared" si="34"/>
        <v>137.52222993284343</v>
      </c>
      <c r="P293" s="191">
        <f t="shared" si="30"/>
        <v>92.108552044277985</v>
      </c>
      <c r="Q293" s="153">
        <f t="shared" si="31"/>
        <v>15.918746278839317</v>
      </c>
      <c r="R293" s="72">
        <f t="shared" si="32"/>
        <v>142.31332440401732</v>
      </c>
      <c r="S293" s="154">
        <f t="shared" si="35"/>
        <v>3.9693926350789166E-2</v>
      </c>
      <c r="T293" s="72">
        <v>0</v>
      </c>
      <c r="U293" s="72">
        <f t="shared" si="33"/>
        <v>139.94665773735065</v>
      </c>
    </row>
    <row r="294" spans="1:21" x14ac:dyDescent="0.25">
      <c r="A294" s="134">
        <v>2004</v>
      </c>
      <c r="B294" s="134">
        <v>2</v>
      </c>
      <c r="C294" s="94">
        <f>+GI_Data_Monthly!J294</f>
        <v>590372.26874482306</v>
      </c>
      <c r="D294" s="135">
        <f t="shared" si="29"/>
        <v>83.642360225486414</v>
      </c>
      <c r="E294" s="135">
        <f>GI_Data_Monthly!C294</f>
        <v>1.87266018459798</v>
      </c>
      <c r="F294" s="151">
        <f>GI_Data_Monthly!L294</f>
        <v>13637.783668850499</v>
      </c>
      <c r="G294" s="135">
        <f>+GI_Data_Monthly!E294</f>
        <v>236.170538185048</v>
      </c>
      <c r="H294" s="94">
        <f>+GI_Data_Monthly!H294</f>
        <v>7403.5810946264301</v>
      </c>
      <c r="I294" s="152">
        <f>+GI_Data_Monthly!G294</f>
        <v>7058.2927974924896</v>
      </c>
      <c r="J294" s="94">
        <f>GI_Data_Monthly!I294</f>
        <v>0</v>
      </c>
      <c r="K294" s="39">
        <f>+GI_Data_Monthly!K294</f>
        <v>37.436423241732797</v>
      </c>
      <c r="L294" s="72">
        <f>+H294*1000/Population_Monthly!C414</f>
        <v>0.42773086248896197</v>
      </c>
      <c r="M294" s="72">
        <f>GI_Data_Monthly!N294</f>
        <v>183.112496485815</v>
      </c>
      <c r="N294" s="72">
        <f>GI_Data_Monthly!O294*100</f>
        <v>146.41974461517299</v>
      </c>
      <c r="O294" s="72">
        <f t="shared" si="34"/>
        <v>138.24558006699874</v>
      </c>
      <c r="P294" s="191">
        <f t="shared" si="30"/>
        <v>97.782020460442126</v>
      </c>
      <c r="Q294" s="153">
        <f t="shared" si="31"/>
        <v>16.012713601688191</v>
      </c>
      <c r="R294" s="72">
        <f t="shared" si="32"/>
        <v>144.56806098121999</v>
      </c>
      <c r="S294" s="154">
        <f t="shared" si="35"/>
        <v>6.3018951714755023E-2</v>
      </c>
      <c r="T294" s="72">
        <v>1</v>
      </c>
      <c r="U294" s="72">
        <f t="shared" si="33"/>
        <v>142.31332440401732</v>
      </c>
    </row>
    <row r="295" spans="1:21" x14ac:dyDescent="0.25">
      <c r="A295" s="134">
        <v>2004</v>
      </c>
      <c r="B295" s="134">
        <v>3</v>
      </c>
      <c r="C295" s="94">
        <f>+GI_Data_Monthly!J295</f>
        <v>593665.46866142901</v>
      </c>
      <c r="D295" s="135">
        <f t="shared" si="29"/>
        <v>83.933586584475592</v>
      </c>
      <c r="E295" s="135">
        <f>GI_Data_Monthly!C295</f>
        <v>1.8773737389078899</v>
      </c>
      <c r="F295" s="151">
        <f>GI_Data_Monthly!L295</f>
        <v>13671.3266563982</v>
      </c>
      <c r="G295" s="135">
        <f>+GI_Data_Monthly!E295</f>
        <v>237.848556816458</v>
      </c>
      <c r="H295" s="94">
        <f>+GI_Data_Monthly!H295</f>
        <v>7429.4145562289796</v>
      </c>
      <c r="I295" s="152">
        <f>+GI_Data_Monthly!G295</f>
        <v>7073.0382534520904</v>
      </c>
      <c r="J295" s="94">
        <f>GI_Data_Monthly!I295</f>
        <v>0</v>
      </c>
      <c r="K295" s="39">
        <f>+GI_Data_Monthly!K295</f>
        <v>37.571121323011901</v>
      </c>
      <c r="L295" s="72">
        <f>+H295*1000/Population_Monthly!C415</f>
        <v>0.42840839972840222</v>
      </c>
      <c r="M295" s="72">
        <f>GI_Data_Monthly!N295</f>
        <v>193.32938050119401</v>
      </c>
      <c r="N295" s="72">
        <f>GI_Data_Monthly!O295*100</f>
        <v>147.06295544894999</v>
      </c>
      <c r="O295" s="72">
        <f t="shared" si="34"/>
        <v>139.29515060215348</v>
      </c>
      <c r="P295" s="191">
        <f t="shared" si="30"/>
        <v>102.97863259430592</v>
      </c>
      <c r="Q295" s="153">
        <f t="shared" si="31"/>
        <v>16.095783961993178</v>
      </c>
      <c r="R295" s="72">
        <f t="shared" si="32"/>
        <v>146.13867779914099</v>
      </c>
      <c r="S295" s="154">
        <f t="shared" si="35"/>
        <v>9.3664189323279023E-2</v>
      </c>
      <c r="T295" s="72">
        <v>0</v>
      </c>
      <c r="U295" s="72">
        <f t="shared" si="33"/>
        <v>144.56806098121999</v>
      </c>
    </row>
    <row r="296" spans="1:21" x14ac:dyDescent="0.25">
      <c r="A296" s="134">
        <v>2004</v>
      </c>
      <c r="B296" s="134">
        <v>4</v>
      </c>
      <c r="C296" s="94">
        <f>+GI_Data_Monthly!J296</f>
        <v>596945.87103586097</v>
      </c>
      <c r="D296" s="135">
        <f t="shared" si="29"/>
        <v>84.209162792744849</v>
      </c>
      <c r="E296" s="135">
        <f>GI_Data_Monthly!C296</f>
        <v>1.8816666666670001</v>
      </c>
      <c r="F296" s="151">
        <f>GI_Data_Monthly!L296</f>
        <v>13710.7</v>
      </c>
      <c r="G296" s="135">
        <f>+GI_Data_Monthly!E296</f>
        <v>239.12294141722799</v>
      </c>
      <c r="H296" s="94">
        <f>+GI_Data_Monthly!H296</f>
        <v>7452</v>
      </c>
      <c r="I296" s="152">
        <f>+GI_Data_Monthly!G296</f>
        <v>7088.8469999999998</v>
      </c>
      <c r="J296" s="94">
        <f>GI_Data_Monthly!I296</f>
        <v>0</v>
      </c>
      <c r="K296" s="39">
        <f>+GI_Data_Monthly!K296</f>
        <v>37.697003016353101</v>
      </c>
      <c r="L296" s="72">
        <f>+H296*1000/Population_Monthly!C416</f>
        <v>0.4288964308357886</v>
      </c>
      <c r="M296" s="72">
        <f>GI_Data_Monthly!N296</f>
        <v>200.26666666666699</v>
      </c>
      <c r="N296" s="72">
        <f>GI_Data_Monthly!O296*100</f>
        <v>147.5</v>
      </c>
      <c r="O296" s="72">
        <f t="shared" si="34"/>
        <v>140.59515060215347</v>
      </c>
      <c r="P296" s="191">
        <f t="shared" si="30"/>
        <v>106.43046944196537</v>
      </c>
      <c r="Q296" s="153">
        <f t="shared" si="31"/>
        <v>16.168110046919804</v>
      </c>
      <c r="R296" s="72">
        <f t="shared" si="32"/>
        <v>146.99423335470766</v>
      </c>
      <c r="S296" s="154">
        <f t="shared" si="35"/>
        <v>0.1182714177407127</v>
      </c>
      <c r="T296" s="72">
        <v>0</v>
      </c>
      <c r="U296" s="72">
        <f t="shared" si="33"/>
        <v>146.13867779914099</v>
      </c>
    </row>
    <row r="297" spans="1:21" x14ac:dyDescent="0.25">
      <c r="A297" s="134">
        <v>2004</v>
      </c>
      <c r="B297" s="134">
        <v>5</v>
      </c>
      <c r="C297" s="94">
        <f>+GI_Data_Monthly!J297</f>
        <v>599415.67912820599</v>
      </c>
      <c r="D297" s="135">
        <f t="shared" si="29"/>
        <v>84.37529201037384</v>
      </c>
      <c r="E297" s="135">
        <f>GI_Data_Monthly!C297</f>
        <v>1.88514860914952</v>
      </c>
      <c r="F297" s="151">
        <f>GI_Data_Monthly!L297</f>
        <v>13750.966150915399</v>
      </c>
      <c r="G297" s="135">
        <f>+GI_Data_Monthly!E297</f>
        <v>239.092652855457</v>
      </c>
      <c r="H297" s="94">
        <f>+GI_Data_Monthly!H297</f>
        <v>7468.8428095310501</v>
      </c>
      <c r="I297" s="152">
        <f>+GI_Data_Monthly!G297</f>
        <v>7104.1612401709799</v>
      </c>
      <c r="J297" s="94">
        <f>GI_Data_Monthly!I297</f>
        <v>0</v>
      </c>
      <c r="K297" s="39">
        <f>+GI_Data_Monthly!K297</f>
        <v>37.7818896897003</v>
      </c>
      <c r="L297" s="72">
        <f>+H297*1000/Population_Monthly!C417</f>
        <v>0.42903585586705811</v>
      </c>
      <c r="M297" s="72">
        <f>GI_Data_Monthly!N297</f>
        <v>200.67796485693</v>
      </c>
      <c r="N297" s="72">
        <f>GI_Data_Monthly!O297*100</f>
        <v>148.178297811101</v>
      </c>
      <c r="O297" s="72">
        <f t="shared" si="34"/>
        <v>141.892845738516</v>
      </c>
      <c r="P297" s="191">
        <f t="shared" si="30"/>
        <v>106.45206636916829</v>
      </c>
      <c r="Q297" s="153">
        <f t="shared" si="31"/>
        <v>16.209785379295347</v>
      </c>
      <c r="R297" s="72">
        <f t="shared" si="32"/>
        <v>147.58041775335033</v>
      </c>
      <c r="S297" s="154">
        <f t="shared" si="35"/>
        <v>0.11743319897206161</v>
      </c>
      <c r="T297" s="72">
        <v>0</v>
      </c>
      <c r="U297" s="72">
        <f t="shared" si="33"/>
        <v>146.99423335470766</v>
      </c>
    </row>
    <row r="298" spans="1:21" x14ac:dyDescent="0.25">
      <c r="A298" s="134">
        <v>2004</v>
      </c>
      <c r="B298" s="134">
        <v>6</v>
      </c>
      <c r="C298" s="94">
        <f>+GI_Data_Monthly!J298</f>
        <v>601821.8779807</v>
      </c>
      <c r="D298" s="135">
        <f t="shared" si="29"/>
        <v>84.525492931919388</v>
      </c>
      <c r="E298" s="135">
        <f>GI_Data_Monthly!C298</f>
        <v>1.8888957997948601</v>
      </c>
      <c r="F298" s="151">
        <f>GI_Data_Monthly!L298</f>
        <v>13792.6981786793</v>
      </c>
      <c r="G298" s="135">
        <f>+GI_Data_Monthly!E298</f>
        <v>238.43416327143299</v>
      </c>
      <c r="H298" s="94">
        <f>+GI_Data_Monthly!H298</f>
        <v>7485.1492786563804</v>
      </c>
      <c r="I298" s="152">
        <f>+GI_Data_Monthly!G298</f>
        <v>7120.0043573296198</v>
      </c>
      <c r="J298" s="94">
        <f>GI_Data_Monthly!I298</f>
        <v>0</v>
      </c>
      <c r="K298" s="39">
        <f>+GI_Data_Monthly!K298</f>
        <v>37.857468375393601</v>
      </c>
      <c r="L298" s="72">
        <f>+H298*1000/Population_Monthly!C418</f>
        <v>0.42914399369525685</v>
      </c>
      <c r="M298" s="72">
        <f>GI_Data_Monthly!N298</f>
        <v>197.541784919203</v>
      </c>
      <c r="N298" s="72">
        <f>GI_Data_Monthly!O298*100</f>
        <v>149.53733213952302</v>
      </c>
      <c r="O298" s="72">
        <f t="shared" si="34"/>
        <v>143.07939230316748</v>
      </c>
      <c r="P298" s="191">
        <f t="shared" si="30"/>
        <v>104.58056232676077</v>
      </c>
      <c r="Q298" s="153">
        <f t="shared" si="31"/>
        <v>16.246305169808299</v>
      </c>
      <c r="R298" s="72">
        <f t="shared" si="32"/>
        <v>148.40520998354134</v>
      </c>
      <c r="S298" s="154">
        <f t="shared" si="35"/>
        <v>0.1052378999589485</v>
      </c>
      <c r="T298" s="72">
        <v>0</v>
      </c>
      <c r="U298" s="72">
        <f t="shared" si="33"/>
        <v>147.58041775335033</v>
      </c>
    </row>
    <row r="299" spans="1:21" x14ac:dyDescent="0.25">
      <c r="A299" s="134">
        <v>2004</v>
      </c>
      <c r="B299" s="134">
        <v>7</v>
      </c>
      <c r="C299" s="94">
        <f>+GI_Data_Monthly!J299</f>
        <v>604832.29852242197</v>
      </c>
      <c r="D299" s="135">
        <f t="shared" si="29"/>
        <v>84.765432255031385</v>
      </c>
      <c r="E299" s="135">
        <f>GI_Data_Monthly!C299</f>
        <v>1.8936666666669999</v>
      </c>
      <c r="F299" s="151">
        <f>GI_Data_Monthly!L299</f>
        <v>13831</v>
      </c>
      <c r="G299" s="135">
        <f>+GI_Data_Monthly!E299</f>
        <v>238.202705335556</v>
      </c>
      <c r="H299" s="94">
        <f>+GI_Data_Monthly!H299</f>
        <v>7504.8</v>
      </c>
      <c r="I299" s="152">
        <f>+GI_Data_Monthly!G299</f>
        <v>7135.3649999999998</v>
      </c>
      <c r="J299" s="94">
        <f>GI_Data_Monthly!I299</f>
        <v>0</v>
      </c>
      <c r="K299" s="39">
        <f>+GI_Data_Monthly!K299</f>
        <v>37.955174435149601</v>
      </c>
      <c r="L299" s="72">
        <f>+H299*1000/Population_Monthly!C419</f>
        <v>0.42944308188241509</v>
      </c>
      <c r="M299" s="72">
        <f>GI_Data_Monthly!N299</f>
        <v>195.23333333333301</v>
      </c>
      <c r="N299" s="72">
        <f>GI_Data_Monthly!O299*100</f>
        <v>151.8333333333</v>
      </c>
      <c r="O299" s="72">
        <f t="shared" si="34"/>
        <v>144.26272563650082</v>
      </c>
      <c r="P299" s="191">
        <f t="shared" si="30"/>
        <v>103.09804611862278</v>
      </c>
      <c r="Q299" s="153">
        <f t="shared" si="31"/>
        <v>16.299587082815297</v>
      </c>
      <c r="R299" s="72">
        <f t="shared" si="32"/>
        <v>149.84965442797468</v>
      </c>
      <c r="S299" s="154">
        <f t="shared" si="35"/>
        <v>0.10317268103659583</v>
      </c>
      <c r="T299" s="72">
        <v>0</v>
      </c>
      <c r="U299" s="72">
        <f t="shared" si="33"/>
        <v>148.40520998354134</v>
      </c>
    </row>
    <row r="300" spans="1:21" x14ac:dyDescent="0.25">
      <c r="A300" s="134">
        <v>2004</v>
      </c>
      <c r="B300" s="134">
        <v>8</v>
      </c>
      <c r="C300" s="94">
        <f>+GI_Data_Monthly!J300</f>
        <v>609110.28778941999</v>
      </c>
      <c r="D300" s="135">
        <f t="shared" si="29"/>
        <v>85.17528642320481</v>
      </c>
      <c r="E300" s="135">
        <f>GI_Data_Monthly!C300</f>
        <v>1.9003791601109601</v>
      </c>
      <c r="F300" s="151">
        <f>GI_Data_Monthly!L300</f>
        <v>13867.4522710459</v>
      </c>
      <c r="G300" s="135">
        <f>+GI_Data_Monthly!E300</f>
        <v>239.221083727316</v>
      </c>
      <c r="H300" s="94">
        <f>+GI_Data_Monthly!H300</f>
        <v>7532.4906047845298</v>
      </c>
      <c r="I300" s="152">
        <f>+GI_Data_Monthly!G300</f>
        <v>7151.2561139269201</v>
      </c>
      <c r="J300" s="94">
        <f>GI_Data_Monthly!I300</f>
        <v>0</v>
      </c>
      <c r="K300" s="39">
        <f>+GI_Data_Monthly!K300</f>
        <v>38.107203759104401</v>
      </c>
      <c r="L300" s="72">
        <f>+H300*1000/Population_Monthly!C420</f>
        <v>0.43020020053291375</v>
      </c>
      <c r="M300" s="72">
        <f>GI_Data_Monthly!N300</f>
        <v>196.65953943627201</v>
      </c>
      <c r="N300" s="72">
        <f>GI_Data_Monthly!O300*100</f>
        <v>155.31582330095</v>
      </c>
      <c r="O300" s="72">
        <f t="shared" si="34"/>
        <v>145.69313291052347</v>
      </c>
      <c r="P300" s="191">
        <f t="shared" si="30"/>
        <v>103.48436962694822</v>
      </c>
      <c r="Q300" s="153">
        <f t="shared" si="31"/>
        <v>16.393726698915319</v>
      </c>
      <c r="R300" s="72">
        <f t="shared" si="32"/>
        <v>152.22882959125766</v>
      </c>
      <c r="S300" s="154">
        <f t="shared" si="35"/>
        <v>0.12424734702265616</v>
      </c>
      <c r="T300" s="72">
        <v>0</v>
      </c>
      <c r="U300" s="72">
        <f t="shared" si="33"/>
        <v>149.84965442797468</v>
      </c>
    </row>
    <row r="301" spans="1:21" x14ac:dyDescent="0.25">
      <c r="A301" s="134">
        <v>2004</v>
      </c>
      <c r="B301" s="134">
        <v>9</v>
      </c>
      <c r="C301" s="94">
        <f>+GI_Data_Monthly!J301</f>
        <v>613469.09654663794</v>
      </c>
      <c r="D301" s="135">
        <f t="shared" si="29"/>
        <v>85.595569855438043</v>
      </c>
      <c r="E301" s="135">
        <f>GI_Data_Monthly!C301</f>
        <v>1.90774784457587</v>
      </c>
      <c r="F301" s="151">
        <f>GI_Data_Monthly!L301</f>
        <v>13905.012185522401</v>
      </c>
      <c r="G301" s="135">
        <f>+GI_Data_Monthly!E301</f>
        <v>241.49772108490501</v>
      </c>
      <c r="H301" s="94">
        <f>+GI_Data_Monthly!H301</f>
        <v>7564.1162786759196</v>
      </c>
      <c r="I301" s="152">
        <f>+GI_Data_Monthly!G301</f>
        <v>7167.0659776285502</v>
      </c>
      <c r="J301" s="94">
        <f>GI_Data_Monthly!I301</f>
        <v>0</v>
      </c>
      <c r="K301" s="39">
        <f>+GI_Data_Monthly!K301</f>
        <v>38.288633665351902</v>
      </c>
      <c r="L301" s="72">
        <f>+H301*1000/Population_Monthly!C421</f>
        <v>0.43117872948196928</v>
      </c>
      <c r="M301" s="72">
        <f>GI_Data_Monthly!N301</f>
        <v>199.91931042303801</v>
      </c>
      <c r="N301" s="72">
        <f>GI_Data_Monthly!O301*100</f>
        <v>158.98182346072801</v>
      </c>
      <c r="O301" s="72">
        <f t="shared" si="34"/>
        <v>147.46688472125643</v>
      </c>
      <c r="P301" s="191">
        <f t="shared" si="30"/>
        <v>104.79336196942947</v>
      </c>
      <c r="Q301" s="153">
        <f t="shared" si="31"/>
        <v>16.509244417426991</v>
      </c>
      <c r="R301" s="72">
        <f t="shared" si="32"/>
        <v>155.37699336499267</v>
      </c>
      <c r="S301" s="154">
        <f t="shared" si="35"/>
        <v>0.15457891150030134</v>
      </c>
      <c r="T301" s="72">
        <v>0</v>
      </c>
      <c r="U301" s="72">
        <f t="shared" si="33"/>
        <v>152.22882959125766</v>
      </c>
    </row>
    <row r="302" spans="1:21" x14ac:dyDescent="0.25">
      <c r="A302" s="134">
        <v>2004</v>
      </c>
      <c r="B302" s="134">
        <v>10</v>
      </c>
      <c r="C302" s="94">
        <f>+GI_Data_Monthly!J302</f>
        <v>616351.64424165804</v>
      </c>
      <c r="D302" s="135">
        <f t="shared" si="29"/>
        <v>85.816875232838044</v>
      </c>
      <c r="E302" s="135">
        <f>GI_Data_Monthly!C302</f>
        <v>1.9139999999999999</v>
      </c>
      <c r="F302" s="151">
        <f>GI_Data_Monthly!L302</f>
        <v>13947.7</v>
      </c>
      <c r="G302" s="135">
        <f>+GI_Data_Monthly!E302</f>
        <v>244.680810333875</v>
      </c>
      <c r="H302" s="94">
        <f>+GI_Data_Monthly!H302</f>
        <v>7593.4666666666699</v>
      </c>
      <c r="I302" s="152">
        <f>+GI_Data_Monthly!G302</f>
        <v>7182.1729999999998</v>
      </c>
      <c r="J302" s="94">
        <f>GI_Data_Monthly!I302</f>
        <v>0</v>
      </c>
      <c r="K302" s="39">
        <f>+GI_Data_Monthly!K302</f>
        <v>38.459674318887402</v>
      </c>
      <c r="L302" s="72">
        <f>+H302*1000/Population_Monthly!C422</f>
        <v>0.43202406547989214</v>
      </c>
      <c r="M302" s="72">
        <f>GI_Data_Monthly!N302</f>
        <v>201.7</v>
      </c>
      <c r="N302" s="72">
        <f>GI_Data_Monthly!O302*100</f>
        <v>161.5666666667</v>
      </c>
      <c r="O302" s="72">
        <f t="shared" si="34"/>
        <v>149.44466249903977</v>
      </c>
      <c r="P302" s="191">
        <f t="shared" si="30"/>
        <v>105.38140020898642</v>
      </c>
      <c r="Q302" s="153">
        <f t="shared" si="31"/>
        <v>16.615504856278339</v>
      </c>
      <c r="R302" s="72">
        <f t="shared" si="32"/>
        <v>158.62143780945937</v>
      </c>
      <c r="S302" s="154">
        <f t="shared" si="35"/>
        <v>0.17218863361600301</v>
      </c>
      <c r="T302" s="72">
        <v>0</v>
      </c>
      <c r="U302" s="72">
        <f t="shared" si="33"/>
        <v>155.37699336499267</v>
      </c>
    </row>
    <row r="303" spans="1:21" x14ac:dyDescent="0.25">
      <c r="A303" s="134">
        <v>2004</v>
      </c>
      <c r="B303" s="134">
        <v>11</v>
      </c>
      <c r="C303" s="94">
        <f>+GI_Data_Monthly!J303</f>
        <v>617023.74106178398</v>
      </c>
      <c r="D303" s="135">
        <f t="shared" si="29"/>
        <v>85.726498895797661</v>
      </c>
      <c r="E303" s="135">
        <f>GI_Data_Monthly!C303</f>
        <v>1.91842797402846</v>
      </c>
      <c r="F303" s="151">
        <f>GI_Data_Monthly!L303</f>
        <v>14001.0987492769</v>
      </c>
      <c r="G303" s="135">
        <f>+GI_Data_Monthly!E303</f>
        <v>248.807855190043</v>
      </c>
      <c r="H303" s="94">
        <f>+GI_Data_Monthly!H303</f>
        <v>7618.7075362525202</v>
      </c>
      <c r="I303" s="152">
        <f>+GI_Data_Monthly!G303</f>
        <v>7197.5847492825897</v>
      </c>
      <c r="J303" s="94">
        <f>GI_Data_Monthly!I303</f>
        <v>0</v>
      </c>
      <c r="K303" s="39">
        <f>+GI_Data_Monthly!K303</f>
        <v>38.605347448829797</v>
      </c>
      <c r="L303" s="72">
        <f>+H303*1000/Population_Monthly!C423</f>
        <v>0.4326328131935484</v>
      </c>
      <c r="M303" s="72">
        <f>GI_Data_Monthly!N303</f>
        <v>200.07700889465801</v>
      </c>
      <c r="N303" s="72">
        <f>GI_Data_Monthly!O303*100</f>
        <v>162.40568858862102</v>
      </c>
      <c r="O303" s="72">
        <f t="shared" si="34"/>
        <v>151.34050864112774</v>
      </c>
      <c r="P303" s="191">
        <f t="shared" si="30"/>
        <v>104.29216608769585</v>
      </c>
      <c r="Q303" s="153">
        <f t="shared" si="31"/>
        <v>16.70194007110161</v>
      </c>
      <c r="R303" s="72">
        <f t="shared" si="32"/>
        <v>160.98472623868301</v>
      </c>
      <c r="S303" s="154">
        <f t="shared" si="35"/>
        <v>0.162901912366191</v>
      </c>
      <c r="T303" s="72">
        <v>0</v>
      </c>
      <c r="U303" s="72">
        <f t="shared" si="33"/>
        <v>158.62143780945937</v>
      </c>
    </row>
    <row r="304" spans="1:21" x14ac:dyDescent="0.25">
      <c r="A304" s="134">
        <v>2004</v>
      </c>
      <c r="B304" s="134">
        <v>12</v>
      </c>
      <c r="C304" s="94">
        <f>+GI_Data_Monthly!J304</f>
        <v>616542.70646672801</v>
      </c>
      <c r="D304" s="135">
        <f t="shared" si="29"/>
        <v>85.479518298260871</v>
      </c>
      <c r="E304" s="135">
        <f>GI_Data_Monthly!C304</f>
        <v>1.9212693579462301</v>
      </c>
      <c r="F304" s="151">
        <f>GI_Data_Monthly!L304</f>
        <v>14054.233204432099</v>
      </c>
      <c r="G304" s="135">
        <f>+GI_Data_Monthly!E304</f>
        <v>253.634321944985</v>
      </c>
      <c r="H304" s="94">
        <f>+GI_Data_Monthly!H304</f>
        <v>7639.7152362155402</v>
      </c>
      <c r="I304" s="152">
        <f>+GI_Data_Monthly!G304</f>
        <v>7212.7536366717204</v>
      </c>
      <c r="J304" s="94">
        <f>GI_Data_Monthly!I304</f>
        <v>7505.3570051365032</v>
      </c>
      <c r="K304" s="39">
        <f>+GI_Data_Monthly!K304</f>
        <v>38.717956505831303</v>
      </c>
      <c r="L304" s="72">
        <f>+H304*1000/Population_Monthly!C424</f>
        <v>0.43299931648258261</v>
      </c>
      <c r="M304" s="72">
        <f>GI_Data_Monthly!N304</f>
        <v>197.597807557729</v>
      </c>
      <c r="N304" s="72">
        <f>GI_Data_Monthly!O304*100</f>
        <v>161.90518246262698</v>
      </c>
      <c r="O304" s="72">
        <f t="shared" si="34"/>
        <v>152.97001509674774</v>
      </c>
      <c r="P304" s="191">
        <f t="shared" si="30"/>
        <v>102.84752980652028</v>
      </c>
      <c r="Q304" s="153">
        <f t="shared" si="31"/>
        <v>16.764848702627315</v>
      </c>
      <c r="R304" s="72">
        <f t="shared" si="32"/>
        <v>161.959179239316</v>
      </c>
      <c r="S304" s="154">
        <f t="shared" si="35"/>
        <v>0.13736512595459738</v>
      </c>
      <c r="T304" s="72">
        <v>0</v>
      </c>
      <c r="U304" s="72">
        <f t="shared" si="33"/>
        <v>160.98472623868301</v>
      </c>
    </row>
    <row r="305" spans="1:21" x14ac:dyDescent="0.25">
      <c r="A305" s="134">
        <v>2005</v>
      </c>
      <c r="B305" s="134">
        <v>1</v>
      </c>
      <c r="C305" s="94">
        <f>+GI_Data_Monthly!J305</f>
        <v>616531.30759156297</v>
      </c>
      <c r="D305" s="135">
        <f t="shared" si="29"/>
        <v>85.28263881538858</v>
      </c>
      <c r="E305" s="135">
        <f>GI_Data_Monthly!C305</f>
        <v>1.9236666666669999</v>
      </c>
      <c r="F305" s="151">
        <f>GI_Data_Monthly!L305</f>
        <v>14100.2</v>
      </c>
      <c r="G305" s="135">
        <f>+GI_Data_Monthly!E305</f>
        <v>259.55268380231098</v>
      </c>
      <c r="H305" s="94">
        <f>+GI_Data_Monthly!H305</f>
        <v>7660.7666666666701</v>
      </c>
      <c r="I305" s="152">
        <f>+GI_Data_Monthly!G305</f>
        <v>7229.2709999999997</v>
      </c>
      <c r="J305" s="94">
        <f>GI_Data_Monthly!I305</f>
        <v>0</v>
      </c>
      <c r="K305" s="39">
        <f>+GI_Data_Monthly!K305</f>
        <v>38.813635124616603</v>
      </c>
      <c r="L305" s="72">
        <f>+H305*1000/Population_Monthly!C425</f>
        <v>0.4333668998788261</v>
      </c>
      <c r="M305" s="72">
        <f>GI_Data_Monthly!N305</f>
        <v>197.76666666666699</v>
      </c>
      <c r="N305" s="72">
        <f>GI_Data_Monthly!O305*100</f>
        <v>160.8333333333</v>
      </c>
      <c r="O305" s="72">
        <f t="shared" si="34"/>
        <v>154.29501509674773</v>
      </c>
      <c r="P305" s="191">
        <f t="shared" si="30"/>
        <v>102.8071391439782</v>
      </c>
      <c r="Q305" s="153">
        <f t="shared" si="31"/>
        <v>16.820544726983012</v>
      </c>
      <c r="R305" s="72">
        <f t="shared" si="32"/>
        <v>161.71473479484933</v>
      </c>
      <c r="S305" s="154">
        <f t="shared" si="35"/>
        <v>0.10970561177555416</v>
      </c>
      <c r="T305" s="72">
        <v>0</v>
      </c>
      <c r="U305" s="72">
        <f t="shared" si="33"/>
        <v>161.959179239316</v>
      </c>
    </row>
    <row r="306" spans="1:21" x14ac:dyDescent="0.25">
      <c r="A306" s="134">
        <v>2005</v>
      </c>
      <c r="B306" s="134">
        <v>2</v>
      </c>
      <c r="C306" s="94">
        <f>+GI_Data_Monthly!J306</f>
        <v>618282.94064705796</v>
      </c>
      <c r="D306" s="135">
        <f t="shared" si="29"/>
        <v>85.318190325421227</v>
      </c>
      <c r="E306" s="135">
        <f>GI_Data_Monthly!C306</f>
        <v>1.92649055425658</v>
      </c>
      <c r="F306" s="151">
        <f>GI_Data_Monthly!L306</f>
        <v>14130.296026496</v>
      </c>
      <c r="G306" s="135">
        <f>+GI_Data_Monthly!E306</f>
        <v>266.12255232068998</v>
      </c>
      <c r="H306" s="94">
        <f>+GI_Data_Monthly!H306</f>
        <v>7683.8254530480999</v>
      </c>
      <c r="I306" s="152">
        <f>+GI_Data_Monthly!G306</f>
        <v>7246.7892050780601</v>
      </c>
      <c r="J306" s="94">
        <f>GI_Data_Monthly!I306</f>
        <v>0</v>
      </c>
      <c r="K306" s="39">
        <f>+GI_Data_Monthly!K306</f>
        <v>38.898973015205499</v>
      </c>
      <c r="L306" s="72">
        <f>+H306*1000/Population_Monthly!C426</f>
        <v>0.43384642803412288</v>
      </c>
      <c r="M306" s="72">
        <f>GI_Data_Monthly!N306</f>
        <v>203.54162862509301</v>
      </c>
      <c r="N306" s="72">
        <f>GI_Data_Monthly!O306*100</f>
        <v>160.11307850673199</v>
      </c>
      <c r="O306" s="72">
        <f t="shared" si="34"/>
        <v>155.43612625437765</v>
      </c>
      <c r="P306" s="191">
        <f t="shared" si="30"/>
        <v>105.65410153471444</v>
      </c>
      <c r="Q306" s="153">
        <f t="shared" si="31"/>
        <v>16.87618049684264</v>
      </c>
      <c r="R306" s="72">
        <f t="shared" si="32"/>
        <v>160.95053143421967</v>
      </c>
      <c r="S306" s="154">
        <f t="shared" si="35"/>
        <v>9.3521088481259396E-2</v>
      </c>
      <c r="T306" s="72">
        <v>0</v>
      </c>
      <c r="U306" s="72">
        <f t="shared" si="33"/>
        <v>161.71473479484933</v>
      </c>
    </row>
    <row r="307" spans="1:21" x14ac:dyDescent="0.25">
      <c r="A307" s="134">
        <v>2005</v>
      </c>
      <c r="B307" s="134">
        <v>3</v>
      </c>
      <c r="C307" s="94">
        <f>+GI_Data_Monthly!J307</f>
        <v>621090.27412030497</v>
      </c>
      <c r="D307" s="135">
        <f t="shared" si="29"/>
        <v>85.524556260918033</v>
      </c>
      <c r="E307" s="135">
        <f>GI_Data_Monthly!C307</f>
        <v>1.9302450083673801</v>
      </c>
      <c r="F307" s="151">
        <f>GI_Data_Monthly!L307</f>
        <v>14150.7399863762</v>
      </c>
      <c r="G307" s="135">
        <f>+GI_Data_Monthly!E307</f>
        <v>271.16237336497699</v>
      </c>
      <c r="H307" s="94">
        <f>+GI_Data_Monthly!H307</f>
        <v>7707.8080773792999</v>
      </c>
      <c r="I307" s="152">
        <f>+GI_Data_Monthly!G307</f>
        <v>7262.1279931051004</v>
      </c>
      <c r="J307" s="94">
        <f>GI_Data_Monthly!I307</f>
        <v>0</v>
      </c>
      <c r="K307" s="39">
        <f>+GI_Data_Monthly!K307</f>
        <v>38.982446476266198</v>
      </c>
      <c r="L307" s="72">
        <f>+H307*1000/Population_Monthly!C427</f>
        <v>0.43437620279242439</v>
      </c>
      <c r="M307" s="72">
        <f>GI_Data_Monthly!N307</f>
        <v>212.99807762950701</v>
      </c>
      <c r="N307" s="72">
        <f>GI_Data_Monthly!O307*100</f>
        <v>160.86557881208699</v>
      </c>
      <c r="O307" s="72">
        <f t="shared" si="34"/>
        <v>156.5863448679724</v>
      </c>
      <c r="P307" s="191">
        <f t="shared" si="30"/>
        <v>110.34768990785416</v>
      </c>
      <c r="Q307" s="153">
        <f t="shared" si="31"/>
        <v>16.933047075919436</v>
      </c>
      <c r="R307" s="72">
        <f t="shared" si="32"/>
        <v>160.60399688403967</v>
      </c>
      <c r="S307" s="154">
        <f t="shared" si="35"/>
        <v>9.3855201814765143E-2</v>
      </c>
      <c r="T307" s="72">
        <v>0</v>
      </c>
      <c r="U307" s="72">
        <f t="shared" si="33"/>
        <v>160.95053143421967</v>
      </c>
    </row>
    <row r="308" spans="1:21" x14ac:dyDescent="0.25">
      <c r="A308" s="134">
        <v>2005</v>
      </c>
      <c r="B308" s="134">
        <v>4</v>
      </c>
      <c r="C308" s="94">
        <f>+GI_Data_Monthly!J308</f>
        <v>624841.03983731999</v>
      </c>
      <c r="D308" s="135">
        <f t="shared" si="29"/>
        <v>85.869185601491452</v>
      </c>
      <c r="E308" s="135">
        <f>GI_Data_Monthly!C308</f>
        <v>1.936666666667</v>
      </c>
      <c r="F308" s="151">
        <f>GI_Data_Monthly!L308</f>
        <v>14177.2</v>
      </c>
      <c r="G308" s="135">
        <f>+GI_Data_Monthly!E308</f>
        <v>273.793163641251</v>
      </c>
      <c r="H308" s="94">
        <f>+GI_Data_Monthly!H308</f>
        <v>7739.2</v>
      </c>
      <c r="I308" s="152">
        <f>+GI_Data_Monthly!G308</f>
        <v>7276.6620000000003</v>
      </c>
      <c r="J308" s="94">
        <f>GI_Data_Monthly!I308</f>
        <v>0</v>
      </c>
      <c r="K308" s="39">
        <f>+GI_Data_Monthly!K308</f>
        <v>39.100684208075499</v>
      </c>
      <c r="L308" s="72">
        <f>+H308*1000/Population_Monthly!C428</f>
        <v>0.43532073855128733</v>
      </c>
      <c r="M308" s="72">
        <f>GI_Data_Monthly!N308</f>
        <v>226.666666666667</v>
      </c>
      <c r="N308" s="72">
        <f>GI_Data_Monthly!O308*100</f>
        <v>164.5666666667</v>
      </c>
      <c r="O308" s="72">
        <f t="shared" si="34"/>
        <v>158.00856709019743</v>
      </c>
      <c r="P308" s="191">
        <f t="shared" si="30"/>
        <v>117.03958691908501</v>
      </c>
      <c r="Q308" s="153">
        <f t="shared" si="31"/>
        <v>17.021338727320085</v>
      </c>
      <c r="R308" s="72">
        <f t="shared" si="32"/>
        <v>161.84844132850631</v>
      </c>
      <c r="S308" s="154">
        <f t="shared" si="35"/>
        <v>0.1157062146894916</v>
      </c>
      <c r="T308" s="72">
        <v>0</v>
      </c>
      <c r="U308" s="72">
        <f t="shared" si="33"/>
        <v>160.60399688403967</v>
      </c>
    </row>
    <row r="309" spans="1:21" x14ac:dyDescent="0.25">
      <c r="A309" s="134">
        <v>2005</v>
      </c>
      <c r="B309" s="134">
        <v>5</v>
      </c>
      <c r="C309" s="94">
        <f>+GI_Data_Monthly!J309</f>
        <v>628436.19711949304</v>
      </c>
      <c r="D309" s="135">
        <f t="shared" si="29"/>
        <v>86.240732149423664</v>
      </c>
      <c r="E309" s="135">
        <f>GI_Data_Monthly!C309</f>
        <v>1.9456147469260601</v>
      </c>
      <c r="F309" s="151">
        <f>GI_Data_Monthly!L309</f>
        <v>14214.241287213599</v>
      </c>
      <c r="G309" s="135">
        <f>+GI_Data_Monthly!E309</f>
        <v>272.33982015240599</v>
      </c>
      <c r="H309" s="94">
        <f>+GI_Data_Monthly!H309</f>
        <v>7774.5481695110902</v>
      </c>
      <c r="I309" s="152">
        <f>+GI_Data_Monthly!G309</f>
        <v>7286.9997906632198</v>
      </c>
      <c r="J309" s="94">
        <f>GI_Data_Monthly!I309</f>
        <v>0</v>
      </c>
      <c r="K309" s="39">
        <f>+GI_Data_Monthly!K309</f>
        <v>39.2474505566597</v>
      </c>
      <c r="L309" s="72">
        <f>+H309*1000/Population_Monthly!C429</f>
        <v>0.43653899442799787</v>
      </c>
      <c r="M309" s="72">
        <f>GI_Data_Monthly!N309</f>
        <v>241.30663124621799</v>
      </c>
      <c r="N309" s="72">
        <f>GI_Data_Monthly!O309*100</f>
        <v>171.67465127572299</v>
      </c>
      <c r="O309" s="72">
        <f t="shared" si="34"/>
        <v>159.9665965455826</v>
      </c>
      <c r="P309" s="191">
        <f t="shared" si="30"/>
        <v>124.02590575933193</v>
      </c>
      <c r="Q309" s="153">
        <f t="shared" si="31"/>
        <v>17.133042599866791</v>
      </c>
      <c r="R309" s="72">
        <f t="shared" si="32"/>
        <v>165.70229891816999</v>
      </c>
      <c r="S309" s="154">
        <f t="shared" si="35"/>
        <v>0.15856811565331475</v>
      </c>
      <c r="T309" s="72">
        <v>0</v>
      </c>
      <c r="U309" s="72">
        <f t="shared" si="33"/>
        <v>161.84844132850631</v>
      </c>
    </row>
    <row r="310" spans="1:21" x14ac:dyDescent="0.25">
      <c r="A310" s="134">
        <v>2005</v>
      </c>
      <c r="B310" s="134">
        <v>6</v>
      </c>
      <c r="C310" s="94">
        <f>+GI_Data_Monthly!J310</f>
        <v>631514.137826327</v>
      </c>
      <c r="D310" s="135">
        <f t="shared" si="29"/>
        <v>86.567017223573487</v>
      </c>
      <c r="E310" s="135">
        <f>GI_Data_Monthly!C310</f>
        <v>1.9562419093457399</v>
      </c>
      <c r="F310" s="151">
        <f>GI_Data_Monthly!L310</f>
        <v>14257.247369811001</v>
      </c>
      <c r="G310" s="135">
        <f>+GI_Data_Monthly!E310</f>
        <v>269.38555223356298</v>
      </c>
      <c r="H310" s="94">
        <f>+GI_Data_Monthly!H310</f>
        <v>7811.1941686827904</v>
      </c>
      <c r="I310" s="152">
        <f>+GI_Data_Monthly!G310</f>
        <v>7295.0894934422704</v>
      </c>
      <c r="J310" s="94">
        <f>GI_Data_Monthly!I310</f>
        <v>0</v>
      </c>
      <c r="K310" s="39">
        <f>+GI_Data_Monthly!K310</f>
        <v>39.388067416995</v>
      </c>
      <c r="L310" s="72">
        <f>+H310*1000/Population_Monthly!C430</f>
        <v>0.43782571223821865</v>
      </c>
      <c r="M310" s="72">
        <f>GI_Data_Monthly!N310</f>
        <v>254.66586756014999</v>
      </c>
      <c r="N310" s="72">
        <f>GI_Data_Monthly!O310*100</f>
        <v>180.614133130205</v>
      </c>
      <c r="O310" s="72">
        <f t="shared" si="34"/>
        <v>162.55632996147276</v>
      </c>
      <c r="P310" s="191">
        <f t="shared" si="30"/>
        <v>130.18117357751646</v>
      </c>
      <c r="Q310" s="153">
        <f t="shared" si="31"/>
        <v>17.245108670532808</v>
      </c>
      <c r="R310" s="72">
        <f t="shared" si="32"/>
        <v>172.28515035754268</v>
      </c>
      <c r="S310" s="154">
        <f t="shared" si="35"/>
        <v>0.20781968319246436</v>
      </c>
      <c r="T310" s="72">
        <v>0</v>
      </c>
      <c r="U310" s="72">
        <f t="shared" si="33"/>
        <v>165.70229891816999</v>
      </c>
    </row>
    <row r="311" spans="1:21" x14ac:dyDescent="0.25">
      <c r="A311" s="134">
        <v>2005</v>
      </c>
      <c r="B311" s="134">
        <v>7</v>
      </c>
      <c r="C311" s="94">
        <f>+GI_Data_Monthly!J311</f>
        <v>633331.01219545002</v>
      </c>
      <c r="D311" s="135">
        <f t="shared" si="29"/>
        <v>86.730786359714799</v>
      </c>
      <c r="E311" s="135">
        <f>GI_Data_Monthly!C311</f>
        <v>1.966</v>
      </c>
      <c r="F311" s="151">
        <f>GI_Data_Monthly!L311</f>
        <v>14292.9</v>
      </c>
      <c r="G311" s="135">
        <f>+GI_Data_Monthly!E311</f>
        <v>268.62597230035698</v>
      </c>
      <c r="H311" s="94">
        <f>+GI_Data_Monthly!H311</f>
        <v>7840.7</v>
      </c>
      <c r="I311" s="152">
        <f>+GI_Data_Monthly!G311</f>
        <v>7302.2629999999999</v>
      </c>
      <c r="J311" s="94">
        <f>GI_Data_Monthly!I311</f>
        <v>0</v>
      </c>
      <c r="K311" s="39">
        <f>+GI_Data_Monthly!K311</f>
        <v>39.458190637638502</v>
      </c>
      <c r="L311" s="72">
        <f>+H311*1000/Population_Monthly!C431</f>
        <v>0.43870840278055295</v>
      </c>
      <c r="M311" s="72">
        <f>GI_Data_Monthly!N311</f>
        <v>262.46666666666698</v>
      </c>
      <c r="N311" s="72">
        <f>GI_Data_Monthly!O311*100</f>
        <v>188.16666666670002</v>
      </c>
      <c r="O311" s="72">
        <f t="shared" si="34"/>
        <v>165.5841077392561</v>
      </c>
      <c r="P311" s="191">
        <f t="shared" si="30"/>
        <v>133.5028823329944</v>
      </c>
      <c r="Q311" s="153">
        <f t="shared" si="31"/>
        <v>17.310639791248956</v>
      </c>
      <c r="R311" s="72">
        <f t="shared" si="32"/>
        <v>180.15181702420935</v>
      </c>
      <c r="S311" s="154">
        <f t="shared" si="35"/>
        <v>0.23929747530235779</v>
      </c>
      <c r="T311" s="72">
        <v>0</v>
      </c>
      <c r="U311" s="72">
        <f t="shared" si="33"/>
        <v>172.28515035754268</v>
      </c>
    </row>
    <row r="312" spans="1:21" x14ac:dyDescent="0.25">
      <c r="A312" s="134">
        <v>2005</v>
      </c>
      <c r="B312" s="134">
        <v>8</v>
      </c>
      <c r="C312" s="94">
        <f>+GI_Data_Monthly!J312</f>
        <v>633886.51649609697</v>
      </c>
      <c r="D312" s="135">
        <f t="shared" si="29"/>
        <v>86.709072109491572</v>
      </c>
      <c r="E312" s="135">
        <f>GI_Data_Monthly!C312</f>
        <v>1.97400861808033</v>
      </c>
      <c r="F312" s="151">
        <f>GI_Data_Monthly!L312</f>
        <v>14316.9640866112</v>
      </c>
      <c r="G312" s="135">
        <f>+GI_Data_Monthly!E312</f>
        <v>272.48090591333801</v>
      </c>
      <c r="H312" s="94">
        <f>+GI_Data_Monthly!H312</f>
        <v>7860.6434648923196</v>
      </c>
      <c r="I312" s="152">
        <f>+GI_Data_Monthly!G312</f>
        <v>7310.4982105639301</v>
      </c>
      <c r="J312" s="94">
        <f>GI_Data_Monthly!I312</f>
        <v>0</v>
      </c>
      <c r="K312" s="39">
        <f>+GI_Data_Monthly!K312</f>
        <v>39.438142992751303</v>
      </c>
      <c r="L312" s="72">
        <f>+H312*1000/Population_Monthly!C432</f>
        <v>0.43905389795679128</v>
      </c>
      <c r="M312" s="72">
        <f>GI_Data_Monthly!N312</f>
        <v>262.751616582623</v>
      </c>
      <c r="N312" s="72">
        <f>GI_Data_Monthly!O312*100</f>
        <v>192.74493524694901</v>
      </c>
      <c r="O312" s="72">
        <f t="shared" si="34"/>
        <v>168.70320040142266</v>
      </c>
      <c r="P312" s="191">
        <f t="shared" si="30"/>
        <v>133.10560763313273</v>
      </c>
      <c r="Q312" s="153">
        <f t="shared" si="31"/>
        <v>17.315470409144773</v>
      </c>
      <c r="R312" s="72">
        <f t="shared" si="32"/>
        <v>187.17524501461801</v>
      </c>
      <c r="S312" s="154">
        <f t="shared" si="35"/>
        <v>0.24098711355039426</v>
      </c>
      <c r="T312" s="72">
        <v>0</v>
      </c>
      <c r="U312" s="72">
        <f t="shared" si="33"/>
        <v>180.15181702420935</v>
      </c>
    </row>
    <row r="313" spans="1:21" x14ac:dyDescent="0.25">
      <c r="A313" s="134">
        <v>2005</v>
      </c>
      <c r="B313" s="134">
        <v>9</v>
      </c>
      <c r="C313" s="94">
        <f>+GI_Data_Monthly!J313</f>
        <v>634753.149483994</v>
      </c>
      <c r="D313" s="135">
        <f t="shared" si="29"/>
        <v>86.722491896382451</v>
      </c>
      <c r="E313" s="135">
        <f>GI_Data_Monthly!C313</f>
        <v>1.97999814066449</v>
      </c>
      <c r="F313" s="151">
        <f>GI_Data_Monthly!L313</f>
        <v>14338.788709321399</v>
      </c>
      <c r="G313" s="135">
        <f>+GI_Data_Monthly!E313</f>
        <v>278.83701566864801</v>
      </c>
      <c r="H313" s="94">
        <f>+GI_Data_Monthly!H313</f>
        <v>7873.1664656748599</v>
      </c>
      <c r="I313" s="152">
        <f>+GI_Data_Monthly!G313</f>
        <v>7319.3601291163104</v>
      </c>
      <c r="J313" s="94">
        <f>GI_Data_Monthly!I313</f>
        <v>0</v>
      </c>
      <c r="K313" s="39">
        <f>+GI_Data_Monthly!K313</f>
        <v>39.4317845301861</v>
      </c>
      <c r="L313" s="72">
        <f>+H313*1000/Population_Monthly!C433</f>
        <v>0.43898444181212604</v>
      </c>
      <c r="M313" s="72">
        <f>GI_Data_Monthly!N313</f>
        <v>256.94339100543999</v>
      </c>
      <c r="N313" s="72">
        <f>GI_Data_Monthly!O313*100</f>
        <v>194.57303571399299</v>
      </c>
      <c r="O313" s="72">
        <f t="shared" si="34"/>
        <v>171.66913475586139</v>
      </c>
      <c r="P313" s="191">
        <f t="shared" si="30"/>
        <v>129.76951125782847</v>
      </c>
      <c r="Q313" s="153">
        <f t="shared" si="31"/>
        <v>17.309939921639771</v>
      </c>
      <c r="R313" s="72">
        <f t="shared" si="32"/>
        <v>191.82821254254736</v>
      </c>
      <c r="S313" s="154">
        <f t="shared" si="35"/>
        <v>0.22386969452553052</v>
      </c>
      <c r="T313" s="72">
        <v>0</v>
      </c>
      <c r="U313" s="72">
        <f t="shared" si="33"/>
        <v>187.17524501461801</v>
      </c>
    </row>
    <row r="314" spans="1:21" x14ac:dyDescent="0.25">
      <c r="A314" s="134">
        <v>2005</v>
      </c>
      <c r="B314" s="134">
        <v>10</v>
      </c>
      <c r="C314" s="94">
        <f>+GI_Data_Monthly!J314</f>
        <v>637869.80862277898</v>
      </c>
      <c r="D314" s="135">
        <f t="shared" si="29"/>
        <v>87.046294898500292</v>
      </c>
      <c r="E314" s="135">
        <f>GI_Data_Monthly!C314</f>
        <v>1.984333333333</v>
      </c>
      <c r="F314" s="151">
        <f>GI_Data_Monthly!L314</f>
        <v>14372</v>
      </c>
      <c r="G314" s="135">
        <f>+GI_Data_Monthly!E314</f>
        <v>284.18124716435398</v>
      </c>
      <c r="H314" s="94">
        <f>+GI_Data_Monthly!H314</f>
        <v>7883.1333333333296</v>
      </c>
      <c r="I314" s="152">
        <f>+GI_Data_Monthly!G314</f>
        <v>7327.9375</v>
      </c>
      <c r="J314" s="94">
        <f>GI_Data_Monthly!I314</f>
        <v>0</v>
      </c>
      <c r="K314" s="39">
        <f>+GI_Data_Monthly!K314</f>
        <v>39.571485042008497</v>
      </c>
      <c r="L314" s="72">
        <f>+H314*1000/Population_Monthly!C434</f>
        <v>0.43877295449550163</v>
      </c>
      <c r="M314" s="72">
        <f>GI_Data_Monthly!N314</f>
        <v>248.23333333333301</v>
      </c>
      <c r="N314" s="72">
        <f>GI_Data_Monthly!O314*100</f>
        <v>194.8333333333</v>
      </c>
      <c r="O314" s="72">
        <f t="shared" si="34"/>
        <v>174.44135697807812</v>
      </c>
      <c r="P314" s="191">
        <f t="shared" si="30"/>
        <v>125.09658995466556</v>
      </c>
      <c r="Q314" s="153">
        <f t="shared" si="31"/>
        <v>17.362897405656618</v>
      </c>
      <c r="R314" s="72">
        <f t="shared" si="32"/>
        <v>194.05043476474734</v>
      </c>
      <c r="S314" s="154">
        <f t="shared" si="35"/>
        <v>0.20590055704514021</v>
      </c>
      <c r="T314" s="72">
        <v>0</v>
      </c>
      <c r="U314" s="72">
        <f t="shared" si="33"/>
        <v>191.82821254254736</v>
      </c>
    </row>
    <row r="315" spans="1:21" x14ac:dyDescent="0.25">
      <c r="A315" s="134">
        <v>2005</v>
      </c>
      <c r="B315" s="134">
        <v>11</v>
      </c>
      <c r="C315" s="94">
        <f>+GI_Data_Monthly!J315</f>
        <v>644626.13551292196</v>
      </c>
      <c r="D315" s="135">
        <f t="shared" si="29"/>
        <v>87.866847027161242</v>
      </c>
      <c r="E315" s="135">
        <f>GI_Data_Monthly!C315</f>
        <v>1.98782944844599</v>
      </c>
      <c r="F315" s="151">
        <f>GI_Data_Monthly!L315</f>
        <v>14427.8974882558</v>
      </c>
      <c r="G315" s="135">
        <f>+GI_Data_Monthly!E315</f>
        <v>285.89006297989698</v>
      </c>
      <c r="H315" s="94">
        <f>+GI_Data_Monthly!H315</f>
        <v>7895.3221123179501</v>
      </c>
      <c r="I315" s="152">
        <f>+GI_Data_Monthly!G315</f>
        <v>7336.3977122526803</v>
      </c>
      <c r="J315" s="94">
        <f>GI_Data_Monthly!I315</f>
        <v>0</v>
      </c>
      <c r="K315" s="39">
        <f>+GI_Data_Monthly!K315</f>
        <v>39.946520679355103</v>
      </c>
      <c r="L315" s="72">
        <f>+H315*1000/Population_Monthly!C435</f>
        <v>0.43868565964949668</v>
      </c>
      <c r="M315" s="72">
        <f>GI_Data_Monthly!N315</f>
        <v>239.16202319935499</v>
      </c>
      <c r="N315" s="72">
        <f>GI_Data_Monthly!O315*100</f>
        <v>194.55737982164999</v>
      </c>
      <c r="O315" s="72">
        <f t="shared" si="34"/>
        <v>177.12066458083052</v>
      </c>
      <c r="P315" s="191">
        <f t="shared" si="30"/>
        <v>120.31315029884622</v>
      </c>
      <c r="Q315" s="153">
        <f t="shared" si="31"/>
        <v>17.523965774925156</v>
      </c>
      <c r="R315" s="72">
        <f t="shared" si="32"/>
        <v>194.65458295631433</v>
      </c>
      <c r="S315" s="154">
        <f t="shared" si="35"/>
        <v>0.19797145969726637</v>
      </c>
      <c r="T315" s="72">
        <v>0</v>
      </c>
      <c r="U315" s="72">
        <f t="shared" si="33"/>
        <v>194.05043476474734</v>
      </c>
    </row>
    <row r="316" spans="1:21" x14ac:dyDescent="0.25">
      <c r="A316" s="134">
        <v>2005</v>
      </c>
      <c r="B316" s="134">
        <v>12</v>
      </c>
      <c r="C316" s="94">
        <f>+GI_Data_Monthly!J316</f>
        <v>652490.70162489696</v>
      </c>
      <c r="D316" s="135">
        <f t="shared" si="29"/>
        <v>88.839595587877781</v>
      </c>
      <c r="E316" s="135">
        <f>GI_Data_Monthly!C316</f>
        <v>1.9909492409615099</v>
      </c>
      <c r="F316" s="151">
        <f>GI_Data_Monthly!L316</f>
        <v>14490.6605378072</v>
      </c>
      <c r="G316" s="135">
        <f>+GI_Data_Monthly!E316</f>
        <v>282.17376002662502</v>
      </c>
      <c r="H316" s="94">
        <f>+GI_Data_Monthly!H316</f>
        <v>7909.2944455767802</v>
      </c>
      <c r="I316" s="152">
        <f>+GI_Data_Monthly!G316</f>
        <v>7344.59333484325</v>
      </c>
      <c r="J316" s="94">
        <f>GI_Data_Monthly!I316</f>
        <v>7803.3001964236</v>
      </c>
      <c r="K316" s="39">
        <f>+GI_Data_Monthly!K316</f>
        <v>40.395772544256801</v>
      </c>
      <c r="L316" s="72">
        <f>+H316*1000/Population_Monthly!C436</f>
        <v>0.43869759525921626</v>
      </c>
      <c r="M316" s="72">
        <f>GI_Data_Monthly!N316</f>
        <v>234.48937015018601</v>
      </c>
      <c r="N316" s="72">
        <f>GI_Data_Monthly!O316*100</f>
        <v>194.24009703401001</v>
      </c>
      <c r="O316" s="72">
        <f t="shared" si="34"/>
        <v>179.81524079511243</v>
      </c>
      <c r="P316" s="191">
        <f t="shared" si="30"/>
        <v>117.77767374769515</v>
      </c>
      <c r="Q316" s="153">
        <f t="shared" si="31"/>
        <v>17.721528273803731</v>
      </c>
      <c r="R316" s="72">
        <f t="shared" si="32"/>
        <v>194.54360339632001</v>
      </c>
      <c r="S316" s="154">
        <f t="shared" si="35"/>
        <v>0.19971513005055885</v>
      </c>
      <c r="T316" s="72">
        <v>0</v>
      </c>
      <c r="U316" s="72">
        <f t="shared" si="33"/>
        <v>194.65458295631433</v>
      </c>
    </row>
    <row r="317" spans="1:21" x14ac:dyDescent="0.25">
      <c r="A317" s="134">
        <v>2006</v>
      </c>
      <c r="B317" s="134">
        <v>1</v>
      </c>
      <c r="C317" s="94">
        <f>+GI_Data_Monthly!J317</f>
        <v>658978.74243911705</v>
      </c>
      <c r="D317" s="135">
        <f t="shared" si="29"/>
        <v>89.612025252753867</v>
      </c>
      <c r="E317" s="135">
        <f>GI_Data_Monthly!C317</f>
        <v>1.9946666666670001</v>
      </c>
      <c r="F317" s="151">
        <f>GI_Data_Monthly!L317</f>
        <v>14546.4</v>
      </c>
      <c r="G317" s="135">
        <f>+GI_Data_Monthly!E317</f>
        <v>271.328087688479</v>
      </c>
      <c r="H317" s="94">
        <f>+GI_Data_Monthly!H317</f>
        <v>7925.4333333333298</v>
      </c>
      <c r="I317" s="152">
        <f>+GI_Data_Monthly!G317</f>
        <v>7353.6865234375</v>
      </c>
      <c r="J317" s="94">
        <f>GI_Data_Monthly!I317</f>
        <v>0</v>
      </c>
      <c r="K317" s="39">
        <f>+GI_Data_Monthly!K317</f>
        <v>40.751910941729903</v>
      </c>
      <c r="L317" s="72">
        <f>+H317*1000/Population_Monthly!C437</f>
        <v>0.43882945105164983</v>
      </c>
      <c r="M317" s="72">
        <f>GI_Data_Monthly!N317</f>
        <v>238.566666666667</v>
      </c>
      <c r="N317" s="72">
        <f>GI_Data_Monthly!O317*100</f>
        <v>194.23333333329998</v>
      </c>
      <c r="O317" s="72">
        <f t="shared" si="34"/>
        <v>182.59857412844576</v>
      </c>
      <c r="P317" s="191">
        <f t="shared" si="30"/>
        <v>119.60227272725291</v>
      </c>
      <c r="Q317" s="153">
        <f t="shared" si="31"/>
        <v>17.883138707865054</v>
      </c>
      <c r="R317" s="72">
        <f t="shared" si="32"/>
        <v>194.34360339631999</v>
      </c>
      <c r="S317" s="154">
        <f t="shared" si="35"/>
        <v>0.20766839378242641</v>
      </c>
      <c r="T317" s="72">
        <v>0</v>
      </c>
      <c r="U317" s="72">
        <f t="shared" si="33"/>
        <v>194.54360339632001</v>
      </c>
    </row>
    <row r="318" spans="1:21" x14ac:dyDescent="0.25">
      <c r="A318" s="134">
        <v>2006</v>
      </c>
      <c r="B318" s="134">
        <v>2</v>
      </c>
      <c r="C318" s="94">
        <f>+GI_Data_Monthly!J318</f>
        <v>661575.44908159995</v>
      </c>
      <c r="D318" s="135">
        <f t="shared" si="29"/>
        <v>89.843634888831389</v>
      </c>
      <c r="E318" s="135">
        <f>GI_Data_Monthly!C318</f>
        <v>1.99954685052201</v>
      </c>
      <c r="F318" s="151">
        <f>GI_Data_Monthly!L318</f>
        <v>14578.8651259915</v>
      </c>
      <c r="G318" s="135">
        <f>+GI_Data_Monthly!E318</f>
        <v>253.04678304136101</v>
      </c>
      <c r="H318" s="94">
        <f>+GI_Data_Monthly!H318</f>
        <v>7942.6753827228004</v>
      </c>
      <c r="I318" s="152">
        <f>+GI_Data_Monthly!G318</f>
        <v>7363.6318243379701</v>
      </c>
      <c r="J318" s="94">
        <f>GI_Data_Monthly!I318</f>
        <v>0</v>
      </c>
      <c r="K318" s="39">
        <f>+GI_Data_Monthly!K318</f>
        <v>40.853196221927902</v>
      </c>
      <c r="L318" s="72">
        <f>+H318*1000/Population_Monthly!C438</f>
        <v>0.43902182566326431</v>
      </c>
      <c r="M318" s="72">
        <f>GI_Data_Monthly!N318</f>
        <v>254.233736164112</v>
      </c>
      <c r="N318" s="72">
        <f>GI_Data_Monthly!O318*100</f>
        <v>194.922980526148</v>
      </c>
      <c r="O318" s="72">
        <f t="shared" si="34"/>
        <v>185.49939929673042</v>
      </c>
      <c r="P318" s="191">
        <f t="shared" si="30"/>
        <v>127.14567608042827</v>
      </c>
      <c r="Q318" s="153">
        <f t="shared" si="31"/>
        <v>17.935444789530358</v>
      </c>
      <c r="R318" s="72">
        <f t="shared" si="32"/>
        <v>194.46547029781934</v>
      </c>
      <c r="S318" s="154">
        <f t="shared" si="35"/>
        <v>0.2174082363793437</v>
      </c>
      <c r="T318" s="72">
        <v>0</v>
      </c>
      <c r="U318" s="72">
        <f t="shared" si="33"/>
        <v>194.34360339631999</v>
      </c>
    </row>
    <row r="319" spans="1:21" x14ac:dyDescent="0.25">
      <c r="A319" s="134">
        <v>2006</v>
      </c>
      <c r="B319" s="134">
        <v>3</v>
      </c>
      <c r="C319" s="94">
        <f>+GI_Data_Monthly!J319</f>
        <v>661444.26220852905</v>
      </c>
      <c r="D319" s="135">
        <f t="shared" si="29"/>
        <v>89.721588833724965</v>
      </c>
      <c r="E319" s="135">
        <f>GI_Data_Monthly!C319</f>
        <v>2.00512336173884</v>
      </c>
      <c r="F319" s="151">
        <f>GI_Data_Monthly!L319</f>
        <v>14590.7518269147</v>
      </c>
      <c r="G319" s="135">
        <f>+GI_Data_Monthly!E319</f>
        <v>233.712028396656</v>
      </c>
      <c r="H319" s="94">
        <f>+GI_Data_Monthly!H319</f>
        <v>7958.4471555587697</v>
      </c>
      <c r="I319" s="152">
        <f>+GI_Data_Monthly!G319</f>
        <v>7372.1862352921498</v>
      </c>
      <c r="J319" s="94">
        <f>GI_Data_Monthly!I319</f>
        <v>0</v>
      </c>
      <c r="K319" s="39">
        <f>+GI_Data_Monthly!K319</f>
        <v>40.786400793966202</v>
      </c>
      <c r="L319" s="72">
        <f>+H319*1000/Population_Monthly!C439</f>
        <v>0.43913240736840198</v>
      </c>
      <c r="M319" s="72">
        <f>GI_Data_Monthly!N319</f>
        <v>273.23764649868599</v>
      </c>
      <c r="N319" s="72">
        <f>GI_Data_Monthly!O319*100</f>
        <v>196.42579815011402</v>
      </c>
      <c r="O319" s="72">
        <f t="shared" si="34"/>
        <v>188.46275090823269</v>
      </c>
      <c r="P319" s="191">
        <f t="shared" si="30"/>
        <v>136.26974365394392</v>
      </c>
      <c r="Q319" s="153">
        <f t="shared" si="31"/>
        <v>17.91063036854688</v>
      </c>
      <c r="R319" s="72">
        <f t="shared" si="32"/>
        <v>195.19403733652067</v>
      </c>
      <c r="S319" s="154">
        <f t="shared" si="35"/>
        <v>0.22105548993527213</v>
      </c>
      <c r="T319" s="72">
        <v>0</v>
      </c>
      <c r="U319" s="72">
        <f t="shared" si="33"/>
        <v>194.46547029781934</v>
      </c>
    </row>
    <row r="320" spans="1:21" x14ac:dyDescent="0.25">
      <c r="A320" s="134">
        <v>2006</v>
      </c>
      <c r="B320" s="134">
        <v>4</v>
      </c>
      <c r="C320" s="94">
        <f>+GI_Data_Monthly!J320</f>
        <v>660310.48239488399</v>
      </c>
      <c r="D320" s="135">
        <f t="shared" si="29"/>
        <v>89.478918230858454</v>
      </c>
      <c r="E320" s="135">
        <f>GI_Data_Monthly!C320</f>
        <v>2.0126666666670001</v>
      </c>
      <c r="F320" s="151">
        <f>GI_Data_Monthly!L320</f>
        <v>14591.6</v>
      </c>
      <c r="G320" s="135">
        <f>+GI_Data_Monthly!E320</f>
        <v>214.240178612585</v>
      </c>
      <c r="H320" s="94">
        <f>+GI_Data_Monthly!H320</f>
        <v>7975.2333333333299</v>
      </c>
      <c r="I320" s="152">
        <f>+GI_Data_Monthly!G320</f>
        <v>7379.509</v>
      </c>
      <c r="J320" s="94">
        <f>GI_Data_Monthly!I320</f>
        <v>0</v>
      </c>
      <c r="K320" s="39">
        <f>+GI_Data_Monthly!K320</f>
        <v>40.657330262586498</v>
      </c>
      <c r="L320" s="72">
        <f>+H320*1000/Population_Monthly!C440</f>
        <v>0.43929848333996607</v>
      </c>
      <c r="M320" s="72">
        <f>GI_Data_Monthly!N320</f>
        <v>291.89999999999998</v>
      </c>
      <c r="N320" s="72">
        <f>GI_Data_Monthly!O320*100</f>
        <v>199.36666666669998</v>
      </c>
      <c r="O320" s="72">
        <f t="shared" si="34"/>
        <v>191.36275090823267</v>
      </c>
      <c r="P320" s="191">
        <f t="shared" si="30"/>
        <v>145.03146737327839</v>
      </c>
      <c r="Q320" s="153">
        <f t="shared" si="31"/>
        <v>17.860703521006354</v>
      </c>
      <c r="R320" s="72">
        <f t="shared" si="32"/>
        <v>196.905148447654</v>
      </c>
      <c r="S320" s="154">
        <f t="shared" si="35"/>
        <v>0.21146445209637199</v>
      </c>
      <c r="T320" s="72">
        <v>0</v>
      </c>
      <c r="U320" s="72">
        <f t="shared" si="33"/>
        <v>195.19403733652067</v>
      </c>
    </row>
    <row r="321" spans="1:21" x14ac:dyDescent="0.25">
      <c r="A321" s="134">
        <v>2006</v>
      </c>
      <c r="B321" s="134">
        <v>5</v>
      </c>
      <c r="C321" s="94">
        <f>+GI_Data_Monthly!J321</f>
        <v>659732.93760251801</v>
      </c>
      <c r="D321" s="135">
        <f t="shared" si="29"/>
        <v>89.354431833089251</v>
      </c>
      <c r="E321" s="135">
        <f>GI_Data_Monthly!C321</f>
        <v>2.0209736094793098</v>
      </c>
      <c r="F321" s="151">
        <f>GI_Data_Monthly!L321</f>
        <v>14587.5332181295</v>
      </c>
      <c r="G321" s="135">
        <f>+GI_Data_Monthly!E321</f>
        <v>200.97696146668</v>
      </c>
      <c r="H321" s="94">
        <f>+GI_Data_Monthly!H321</f>
        <v>7989.9147364449</v>
      </c>
      <c r="I321" s="152">
        <f>+GI_Data_Monthly!G321</f>
        <v>7383.3264234154003</v>
      </c>
      <c r="J321" s="94">
        <f>GI_Data_Monthly!I321</f>
        <v>0</v>
      </c>
      <c r="K321" s="39">
        <f>+GI_Data_Monthly!K321</f>
        <v>40.578746886214603</v>
      </c>
      <c r="L321" s="72">
        <f>+H321*1000/Population_Monthly!C441</f>
        <v>0.43951747872507929</v>
      </c>
      <c r="M321" s="72">
        <f>GI_Data_Monthly!N321</f>
        <v>301.22732235677802</v>
      </c>
      <c r="N321" s="72">
        <f>GI_Data_Monthly!O321*100</f>
        <v>203.32970287106099</v>
      </c>
      <c r="O321" s="72">
        <f t="shared" si="34"/>
        <v>194.0006718745108</v>
      </c>
      <c r="P321" s="191">
        <f t="shared" si="30"/>
        <v>149.05059667473205</v>
      </c>
      <c r="Q321" s="153">
        <f t="shared" si="31"/>
        <v>17.835068521252204</v>
      </c>
      <c r="R321" s="72">
        <f t="shared" si="32"/>
        <v>199.70738922929164</v>
      </c>
      <c r="S321" s="154">
        <f t="shared" si="35"/>
        <v>0.18438978241754223</v>
      </c>
      <c r="T321" s="72">
        <v>0</v>
      </c>
      <c r="U321" s="72">
        <f t="shared" si="33"/>
        <v>196.905148447654</v>
      </c>
    </row>
    <row r="322" spans="1:21" x14ac:dyDescent="0.25">
      <c r="A322" s="134">
        <v>2006</v>
      </c>
      <c r="B322" s="134">
        <v>6</v>
      </c>
      <c r="C322" s="94">
        <f>+GI_Data_Monthly!J322</f>
        <v>660318.67190899595</v>
      </c>
      <c r="D322" s="135">
        <f t="shared" si="29"/>
        <v>89.413638003101667</v>
      </c>
      <c r="E322" s="135">
        <f>GI_Data_Monthly!C322</f>
        <v>2.0283399634158301</v>
      </c>
      <c r="F322" s="151">
        <f>GI_Data_Monthly!L322</f>
        <v>14588.4070988767</v>
      </c>
      <c r="G322" s="135">
        <f>+GI_Data_Monthly!E322</f>
        <v>191.11726785792601</v>
      </c>
      <c r="H322" s="94">
        <f>+GI_Data_Monthly!H322</f>
        <v>8002.5137511107296</v>
      </c>
      <c r="I322" s="152">
        <f>+GI_Data_Monthly!G322</f>
        <v>7384.98831560897</v>
      </c>
      <c r="J322" s="94">
        <f>GI_Data_Monthly!I322</f>
        <v>0</v>
      </c>
      <c r="K322" s="39">
        <f>+GI_Data_Monthly!K322</f>
        <v>40.5795683465415</v>
      </c>
      <c r="L322" s="72">
        <f>+H322*1000/Population_Monthly!C442</f>
        <v>0.43962149113973892</v>
      </c>
      <c r="M322" s="72">
        <f>GI_Data_Monthly!N322</f>
        <v>300.67054283195802</v>
      </c>
      <c r="N322" s="72">
        <f>GI_Data_Monthly!O322*100</f>
        <v>206.44091996037002</v>
      </c>
      <c r="O322" s="72">
        <f t="shared" si="34"/>
        <v>196.15290411035792</v>
      </c>
      <c r="P322" s="191">
        <f t="shared" si="30"/>
        <v>148.23478719297782</v>
      </c>
      <c r="Q322" s="153">
        <f t="shared" si="31"/>
        <v>17.839650346313523</v>
      </c>
      <c r="R322" s="72">
        <f t="shared" si="32"/>
        <v>203.04576316604366</v>
      </c>
      <c r="S322" s="154">
        <f t="shared" si="35"/>
        <v>0.14299427393949538</v>
      </c>
      <c r="T322" s="72">
        <v>0</v>
      </c>
      <c r="U322" s="72">
        <f t="shared" si="33"/>
        <v>199.70738922929164</v>
      </c>
    </row>
    <row r="323" spans="1:21" x14ac:dyDescent="0.25">
      <c r="A323" s="134">
        <v>2006</v>
      </c>
      <c r="B323" s="134">
        <v>7</v>
      </c>
      <c r="C323" s="94">
        <f>+GI_Data_Monthly!J323</f>
        <v>662408.987411496</v>
      </c>
      <c r="D323" s="135">
        <f t="shared" si="29"/>
        <v>89.684371575346702</v>
      </c>
      <c r="E323" s="135">
        <f>GI_Data_Monthly!C323</f>
        <v>2.0316666666669998</v>
      </c>
      <c r="F323" s="151">
        <f>GI_Data_Monthly!L323</f>
        <v>14604.4</v>
      </c>
      <c r="G323" s="135">
        <f>+GI_Data_Monthly!E323</f>
        <v>182.02095898911</v>
      </c>
      <c r="H323" s="94">
        <f>+GI_Data_Monthly!H323</f>
        <v>8011.3</v>
      </c>
      <c r="I323" s="152">
        <f>+GI_Data_Monthly!G323</f>
        <v>7386.00244140625</v>
      </c>
      <c r="J323" s="94">
        <f>GI_Data_Monthly!I323</f>
        <v>0</v>
      </c>
      <c r="K323" s="39">
        <f>+GI_Data_Monthly!K323</f>
        <v>40.674083984996301</v>
      </c>
      <c r="L323" s="72">
        <f>+H323*1000/Population_Monthly!C443</f>
        <v>0.43951604955976459</v>
      </c>
      <c r="M323" s="72">
        <f>GI_Data_Monthly!N323</f>
        <v>290.53333333333302</v>
      </c>
      <c r="N323" s="72">
        <f>GI_Data_Monthly!O323*100</f>
        <v>205.96666666669998</v>
      </c>
      <c r="O323" s="72">
        <f t="shared" si="34"/>
        <v>197.63623744369124</v>
      </c>
      <c r="P323" s="191">
        <f t="shared" si="30"/>
        <v>143.00246103361053</v>
      </c>
      <c r="Q323" s="153">
        <f t="shared" si="31"/>
        <v>17.876912712547661</v>
      </c>
      <c r="R323" s="72">
        <f t="shared" si="32"/>
        <v>205.24576316604364</v>
      </c>
      <c r="S323" s="154">
        <f t="shared" si="35"/>
        <v>9.459698848536835E-2</v>
      </c>
      <c r="T323" s="72">
        <v>0</v>
      </c>
      <c r="U323" s="72">
        <f t="shared" si="33"/>
        <v>203.04576316604366</v>
      </c>
    </row>
    <row r="324" spans="1:21" x14ac:dyDescent="0.25">
      <c r="A324" s="134">
        <v>2006</v>
      </c>
      <c r="B324" s="134">
        <v>8</v>
      </c>
      <c r="C324" s="94">
        <f>+GI_Data_Monthly!J324</f>
        <v>666198.01109628903</v>
      </c>
      <c r="D324" s="135">
        <f t="shared" si="29"/>
        <v>90.175976734388328</v>
      </c>
      <c r="E324" s="135">
        <f>GI_Data_Monthly!C324</f>
        <v>2.0296525975329001</v>
      </c>
      <c r="F324" s="151">
        <f>GI_Data_Monthly!L324</f>
        <v>14642.163202968701</v>
      </c>
      <c r="G324" s="135">
        <f>+GI_Data_Monthly!E324</f>
        <v>170.51653638248499</v>
      </c>
      <c r="H324" s="94">
        <f>+GI_Data_Monthly!H324</f>
        <v>8016.5195582179804</v>
      </c>
      <c r="I324" s="152">
        <f>+GI_Data_Monthly!G324</f>
        <v>7387.7548680017399</v>
      </c>
      <c r="J324" s="94">
        <f>GI_Data_Monthly!I324</f>
        <v>0</v>
      </c>
      <c r="K324" s="39">
        <f>+GI_Data_Monthly!K324</f>
        <v>40.8658315045652</v>
      </c>
      <c r="L324" s="72">
        <f>+H324*1000/Population_Monthly!C444</f>
        <v>0.43921547471359867</v>
      </c>
      <c r="M324" s="72">
        <f>GI_Data_Monthly!N324</f>
        <v>271.54934671941101</v>
      </c>
      <c r="N324" s="72">
        <f>GI_Data_Monthly!O324*100</f>
        <v>200.375010915339</v>
      </c>
      <c r="O324" s="72">
        <f t="shared" si="34"/>
        <v>198.27207708272371</v>
      </c>
      <c r="P324" s="191">
        <f t="shared" si="30"/>
        <v>133.79104731986493</v>
      </c>
      <c r="Q324" s="153">
        <f t="shared" si="31"/>
        <v>17.948905583843541</v>
      </c>
      <c r="R324" s="72">
        <f t="shared" si="32"/>
        <v>204.26086584746966</v>
      </c>
      <c r="S324" s="154">
        <f t="shared" si="35"/>
        <v>3.9586387360135644E-2</v>
      </c>
      <c r="T324" s="72">
        <v>0</v>
      </c>
      <c r="U324" s="72">
        <f t="shared" si="33"/>
        <v>205.24576316604364</v>
      </c>
    </row>
    <row r="325" spans="1:21" x14ac:dyDescent="0.25">
      <c r="A325" s="134">
        <v>2006</v>
      </c>
      <c r="B325" s="134">
        <v>9</v>
      </c>
      <c r="C325" s="94">
        <f>+GI_Data_Monthly!J325</f>
        <v>670344.59110941202</v>
      </c>
      <c r="D325" s="135">
        <f t="shared" ref="D325:D388" si="36">C325/I325</f>
        <v>90.708451323322677</v>
      </c>
      <c r="E325" s="135">
        <f>GI_Data_Monthly!C325</f>
        <v>2.0253823506263502</v>
      </c>
      <c r="F325" s="151">
        <f>GI_Data_Monthly!L325</f>
        <v>14686.927749796099</v>
      </c>
      <c r="G325" s="135">
        <f>+GI_Data_Monthly!E325</f>
        <v>157.66778300329301</v>
      </c>
      <c r="H325" s="94">
        <f>+GI_Data_Monthly!H325</f>
        <v>8019.9262107506001</v>
      </c>
      <c r="I325" s="152">
        <f>+GI_Data_Monthly!G325</f>
        <v>7390.1007164153298</v>
      </c>
      <c r="J325" s="94">
        <f>GI_Data_Monthly!I325</f>
        <v>0</v>
      </c>
      <c r="K325" s="39">
        <f>+GI_Data_Monthly!K325</f>
        <v>41.079989444915803</v>
      </c>
      <c r="L325" s="72">
        <f>+H325*1000/Population_Monthly!C445</f>
        <v>0.43881650650563631</v>
      </c>
      <c r="M325" s="72">
        <f>GI_Data_Monthly!N325</f>
        <v>249.831535182658</v>
      </c>
      <c r="N325" s="72">
        <f>GI_Data_Monthly!O325*100</f>
        <v>192.61887253640398</v>
      </c>
      <c r="O325" s="72">
        <f t="shared" si="34"/>
        <v>198.10923015125798</v>
      </c>
      <c r="P325" s="191">
        <f t="shared" ref="P325:P388" si="37">M325/E325</f>
        <v>123.35030721749773</v>
      </c>
      <c r="Q325" s="153">
        <f t="shared" ref="Q325:Q388" si="38">K325*L325</f>
        <v>18.026577455506366</v>
      </c>
      <c r="R325" s="72">
        <f t="shared" si="32"/>
        <v>199.65351670614766</v>
      </c>
      <c r="S325" s="154">
        <f t="shared" si="35"/>
        <v>-1.0043340128903955E-2</v>
      </c>
      <c r="T325" s="72">
        <v>0</v>
      </c>
      <c r="U325" s="72">
        <f t="shared" si="33"/>
        <v>204.26086584746966</v>
      </c>
    </row>
    <row r="326" spans="1:21" x14ac:dyDescent="0.25">
      <c r="A326" s="134">
        <v>2006</v>
      </c>
      <c r="B326" s="134">
        <v>10</v>
      </c>
      <c r="C326" s="94">
        <f>+GI_Data_Monthly!J326</f>
        <v>673152.52277074696</v>
      </c>
      <c r="D326" s="135">
        <f t="shared" si="36"/>
        <v>91.059031269018064</v>
      </c>
      <c r="E326" s="135">
        <f>GI_Data_Monthly!C326</f>
        <v>2.0233333333329999</v>
      </c>
      <c r="F326" s="151">
        <f>GI_Data_Monthly!L326</f>
        <v>14718.4</v>
      </c>
      <c r="G326" s="135">
        <f>+GI_Data_Monthly!E326</f>
        <v>145.48778285711401</v>
      </c>
      <c r="H326" s="94">
        <f>+GI_Data_Monthly!H326</f>
        <v>8024.0666666666702</v>
      </c>
      <c r="I326" s="152">
        <f>+GI_Data_Monthly!G326</f>
        <v>7392.4849999999997</v>
      </c>
      <c r="J326" s="94">
        <f>GI_Data_Monthly!I326</f>
        <v>0</v>
      </c>
      <c r="K326" s="39">
        <f>+GI_Data_Monthly!K326</f>
        <v>41.2227839901715</v>
      </c>
      <c r="L326" s="72">
        <f>+H326*1000/Population_Monthly!C446</f>
        <v>0.43845869751836958</v>
      </c>
      <c r="M326" s="72">
        <f>GI_Data_Monthly!N326</f>
        <v>232.86666666666699</v>
      </c>
      <c r="N326" s="72">
        <f>GI_Data_Monthly!O326*100</f>
        <v>186.96666666670001</v>
      </c>
      <c r="O326" s="72">
        <f t="shared" si="34"/>
        <v>197.45367459570798</v>
      </c>
      <c r="P326" s="191">
        <f t="shared" si="37"/>
        <v>115.09060955520857</v>
      </c>
      <c r="Q326" s="153">
        <f t="shared" si="38"/>
        <v>18.074488176411695</v>
      </c>
      <c r="R326" s="72">
        <f t="shared" si="32"/>
        <v>193.32018337281434</v>
      </c>
      <c r="S326" s="154">
        <f t="shared" si="35"/>
        <v>-4.0376390076653612E-2</v>
      </c>
      <c r="T326" s="72">
        <v>0</v>
      </c>
      <c r="U326" s="72">
        <f t="shared" si="33"/>
        <v>199.65351670614766</v>
      </c>
    </row>
    <row r="327" spans="1:21" x14ac:dyDescent="0.25">
      <c r="A327" s="134">
        <v>2006</v>
      </c>
      <c r="B327" s="134">
        <v>11</v>
      </c>
      <c r="C327" s="94">
        <f>+GI_Data_Monthly!J327</f>
        <v>673719.11621989601</v>
      </c>
      <c r="D327" s="135">
        <f t="shared" si="36"/>
        <v>91.108157728285647</v>
      </c>
      <c r="E327" s="135">
        <f>GI_Data_Monthly!C327</f>
        <v>2.0266007596853801</v>
      </c>
      <c r="F327" s="151">
        <f>GI_Data_Monthly!L327</f>
        <v>14726.230215346201</v>
      </c>
      <c r="G327" s="135">
        <f>+GI_Data_Monthly!E327</f>
        <v>134.53777419280701</v>
      </c>
      <c r="H327" s="94">
        <f>+GI_Data_Monthly!H327</f>
        <v>8030.9408239324002</v>
      </c>
      <c r="I327" s="152">
        <f>+GI_Data_Monthly!G327</f>
        <v>7394.7178059416701</v>
      </c>
      <c r="J327" s="94">
        <f>GI_Data_Monthly!I327</f>
        <v>0</v>
      </c>
      <c r="K327" s="39">
        <f>+GI_Data_Monthly!K327</f>
        <v>41.242392187519101</v>
      </c>
      <c r="L327" s="72">
        <f>+H327*1000/Population_Monthly!C447</f>
        <v>0.43825101869801025</v>
      </c>
      <c r="M327" s="72">
        <f>GI_Data_Monthly!N327</f>
        <v>225.23482616569001</v>
      </c>
      <c r="N327" s="72">
        <f>GI_Data_Monthly!O327*100</f>
        <v>186.06648426911002</v>
      </c>
      <c r="O327" s="72">
        <f t="shared" si="34"/>
        <v>196.74609996632967</v>
      </c>
      <c r="P327" s="191">
        <f t="shared" si="37"/>
        <v>111.13921925138162</v>
      </c>
      <c r="Q327" s="153">
        <f t="shared" si="38"/>
        <v>18.074520389723105</v>
      </c>
      <c r="R327" s="72">
        <f t="shared" ref="R327:R390" si="39">AVERAGE(N325:N327)</f>
        <v>188.55067449073798</v>
      </c>
      <c r="S327" s="154">
        <f t="shared" si="35"/>
        <v>-4.3642115042480167E-2</v>
      </c>
      <c r="T327" s="72">
        <v>0</v>
      </c>
      <c r="U327" s="72">
        <f t="shared" si="33"/>
        <v>193.32018337281434</v>
      </c>
    </row>
    <row r="328" spans="1:21" x14ac:dyDescent="0.25">
      <c r="A328" s="134">
        <v>2006</v>
      </c>
      <c r="B328" s="134">
        <v>12</v>
      </c>
      <c r="C328" s="94">
        <f>+GI_Data_Monthly!J328</f>
        <v>672853.67262460897</v>
      </c>
      <c r="D328" s="135">
        <f t="shared" si="36"/>
        <v>90.966032228832333</v>
      </c>
      <c r="E328" s="135">
        <f>GI_Data_Monthly!C328</f>
        <v>2.03381593270253</v>
      </c>
      <c r="F328" s="151">
        <f>GI_Data_Monthly!L328</f>
        <v>14722.904192363299</v>
      </c>
      <c r="G328" s="135">
        <f>+GI_Data_Monthly!E328</f>
        <v>126.04809893946501</v>
      </c>
      <c r="H328" s="94">
        <f>+GI_Data_Monthly!H328</f>
        <v>8038.2837334632604</v>
      </c>
      <c r="I328" s="152">
        <f>+GI_Data_Monthly!G328</f>
        <v>7396.7574064568598</v>
      </c>
      <c r="J328" s="94">
        <f>GI_Data_Monthly!I328</f>
        <v>7994.6045571278983</v>
      </c>
      <c r="K328" s="39">
        <f>+GI_Data_Monthly!K328</f>
        <v>41.1805984244291</v>
      </c>
      <c r="L328" s="72">
        <f>+H328*1000/Population_Monthly!C448</f>
        <v>0.43806943724796488</v>
      </c>
      <c r="M328" s="72">
        <f>GI_Data_Monthly!N328</f>
        <v>228.54979364692801</v>
      </c>
      <c r="N328" s="72">
        <f>GI_Data_Monthly!O328*100</f>
        <v>189.07025794353601</v>
      </c>
      <c r="O328" s="72">
        <f t="shared" si="34"/>
        <v>196.3152800421235</v>
      </c>
      <c r="P328" s="191">
        <f t="shared" si="37"/>
        <v>112.37486636424937</v>
      </c>
      <c r="Q328" s="153">
        <f t="shared" si="38"/>
        <v>18.039961577324085</v>
      </c>
      <c r="R328" s="72">
        <f t="shared" si="39"/>
        <v>187.36780295978201</v>
      </c>
      <c r="S328" s="154">
        <f t="shared" si="35"/>
        <v>-2.6615715135113405E-2</v>
      </c>
      <c r="T328" s="72">
        <v>0</v>
      </c>
      <c r="U328" s="72">
        <f t="shared" si="33"/>
        <v>188.55067449073798</v>
      </c>
    </row>
    <row r="329" spans="1:21" x14ac:dyDescent="0.25">
      <c r="A329" s="134">
        <v>2007</v>
      </c>
      <c r="B329" s="134">
        <v>1</v>
      </c>
      <c r="C329" s="94">
        <f>+GI_Data_Monthly!J329</f>
        <v>671862.14417552797</v>
      </c>
      <c r="D329" s="135">
        <f t="shared" si="36"/>
        <v>90.804973863141299</v>
      </c>
      <c r="E329" s="135">
        <f>GI_Data_Monthly!C329</f>
        <v>2.0431699999999999</v>
      </c>
      <c r="F329" s="151">
        <f>GI_Data_Monthly!L329</f>
        <v>14728.1</v>
      </c>
      <c r="G329" s="135">
        <f>+GI_Data_Monthly!E329</f>
        <v>119.799201130507</v>
      </c>
      <c r="H329" s="94">
        <f>+GI_Data_Monthly!H329</f>
        <v>8043.8</v>
      </c>
      <c r="I329" s="152">
        <f>+GI_Data_Monthly!G329</f>
        <v>7398.95751953125</v>
      </c>
      <c r="J329" s="94">
        <f>GI_Data_Monthly!I329</f>
        <v>0</v>
      </c>
      <c r="K329" s="39">
        <f>+GI_Data_Monthly!K329</f>
        <v>41.104113865819102</v>
      </c>
      <c r="L329" s="72">
        <f>+H329*1000/Population_Monthly!C449</f>
        <v>0.4377889210334247</v>
      </c>
      <c r="M329" s="72">
        <f>GI_Data_Monthly!N329</f>
        <v>243.1</v>
      </c>
      <c r="N329" s="72">
        <f>GI_Data_Monthly!O329*100</f>
        <v>194.26566666669999</v>
      </c>
      <c r="O329" s="72">
        <f t="shared" si="34"/>
        <v>196.31797448657349</v>
      </c>
      <c r="P329" s="191">
        <f t="shared" si="37"/>
        <v>118.98177831506923</v>
      </c>
      <c r="Q329" s="153">
        <f t="shared" si="38"/>
        <v>17.994925659351978</v>
      </c>
      <c r="R329" s="72">
        <f t="shared" si="39"/>
        <v>189.800802959782</v>
      </c>
      <c r="S329" s="154">
        <f t="shared" si="35"/>
        <v>1.6646644963103086E-4</v>
      </c>
      <c r="T329" s="72">
        <v>0</v>
      </c>
      <c r="U329" s="72">
        <f t="shared" ref="U329:U392" si="40">AVERAGE(N326:N328)</f>
        <v>187.36780295978201</v>
      </c>
    </row>
    <row r="330" spans="1:21" x14ac:dyDescent="0.25">
      <c r="A330" s="134">
        <v>2007</v>
      </c>
      <c r="B330" s="134">
        <v>2</v>
      </c>
      <c r="C330" s="94">
        <f>+GI_Data_Monthly!J330</f>
        <v>671843.33889986202</v>
      </c>
      <c r="D330" s="135">
        <f t="shared" si="36"/>
        <v>90.772833504930986</v>
      </c>
      <c r="E330" s="135">
        <f>GI_Data_Monthly!C330</f>
        <v>2.0523997431924199</v>
      </c>
      <c r="F330" s="151">
        <f>GI_Data_Monthly!L330</f>
        <v>14756.595603168</v>
      </c>
      <c r="G330" s="135">
        <f>+GI_Data_Monthly!E330</f>
        <v>116.122817198474</v>
      </c>
      <c r="H330" s="94">
        <f>+GI_Data_Monthly!H330</f>
        <v>8044.7809644744302</v>
      </c>
      <c r="I330" s="152">
        <f>+GI_Data_Monthly!G330</f>
        <v>7401.3701341973201</v>
      </c>
      <c r="J330" s="94">
        <f>GI_Data_Monthly!I330</f>
        <v>0</v>
      </c>
      <c r="K330" s="39">
        <f>+GI_Data_Monthly!K330</f>
        <v>41.070992656601099</v>
      </c>
      <c r="L330" s="72">
        <f>+H330*1000/Population_Monthly!C450</f>
        <v>0.43726263768811563</v>
      </c>
      <c r="M330" s="72">
        <f>GI_Data_Monthly!N330</f>
        <v>267.23271555642401</v>
      </c>
      <c r="N330" s="72">
        <f>GI_Data_Monthly!O330*100</f>
        <v>199.803583646699</v>
      </c>
      <c r="O330" s="72">
        <f t="shared" si="34"/>
        <v>196.72469141328611</v>
      </c>
      <c r="P330" s="191">
        <f t="shared" si="37"/>
        <v>130.20500340774501</v>
      </c>
      <c r="Q330" s="153">
        <f t="shared" si="38"/>
        <v>17.958810581494625</v>
      </c>
      <c r="R330" s="72">
        <f t="shared" si="39"/>
        <v>194.379836085645</v>
      </c>
      <c r="S330" s="154">
        <f t="shared" si="35"/>
        <v>2.5038623498250256E-2</v>
      </c>
      <c r="T330" s="72">
        <v>0</v>
      </c>
      <c r="U330" s="72">
        <f t="shared" si="40"/>
        <v>189.800802959782</v>
      </c>
    </row>
    <row r="331" spans="1:21" x14ac:dyDescent="0.25">
      <c r="A331" s="134">
        <v>2007</v>
      </c>
      <c r="B331" s="134">
        <v>3</v>
      </c>
      <c r="C331" s="94">
        <f>+GI_Data_Monthly!J331</f>
        <v>672528.76317967603</v>
      </c>
      <c r="D331" s="135">
        <f t="shared" si="36"/>
        <v>90.839385570308892</v>
      </c>
      <c r="E331" s="135">
        <f>GI_Data_Monthly!C331</f>
        <v>2.0598026430707801</v>
      </c>
      <c r="F331" s="151">
        <f>GI_Data_Monthly!L331</f>
        <v>14795.8170343149</v>
      </c>
      <c r="G331" s="135">
        <f>+GI_Data_Monthly!E331</f>
        <v>113.885248210212</v>
      </c>
      <c r="H331" s="94">
        <f>+GI_Data_Monthly!H331</f>
        <v>8041.0438960744696</v>
      </c>
      <c r="I331" s="152">
        <f>+GI_Data_Monthly!G331</f>
        <v>7403.4930879089297</v>
      </c>
      <c r="J331" s="94">
        <f>GI_Data_Monthly!I331</f>
        <v>0</v>
      </c>
      <c r="K331" s="39">
        <f>+GI_Data_Monthly!K331</f>
        <v>41.073647416969997</v>
      </c>
      <c r="L331" s="72">
        <f>+H331*1000/Population_Monthly!C451</f>
        <v>0.43648164311586041</v>
      </c>
      <c r="M331" s="72">
        <f>GI_Data_Monthly!N331</f>
        <v>289.916093778218</v>
      </c>
      <c r="N331" s="72">
        <f>GI_Data_Monthly!O331*100</f>
        <v>204.12907922916102</v>
      </c>
      <c r="O331" s="72">
        <f t="shared" si="34"/>
        <v>197.36663150320669</v>
      </c>
      <c r="P331" s="191">
        <f t="shared" si="37"/>
        <v>140.74945226111925</v>
      </c>
      <c r="Q331" s="153">
        <f t="shared" si="38"/>
        <v>17.927893113320579</v>
      </c>
      <c r="R331" s="72">
        <f t="shared" si="39"/>
        <v>199.39944318085335</v>
      </c>
      <c r="S331" s="154">
        <f t="shared" si="35"/>
        <v>3.9217257364330127E-2</v>
      </c>
      <c r="T331" s="72">
        <v>0</v>
      </c>
      <c r="U331" s="72">
        <f t="shared" si="40"/>
        <v>194.379836085645</v>
      </c>
    </row>
    <row r="332" spans="1:21" x14ac:dyDescent="0.25">
      <c r="A332" s="134">
        <v>2007</v>
      </c>
      <c r="B332" s="134">
        <v>4</v>
      </c>
      <c r="C332" s="94">
        <f>+GI_Data_Monthly!J332</f>
        <v>673618.07151612104</v>
      </c>
      <c r="D332" s="135">
        <f t="shared" si="36"/>
        <v>90.962857269267417</v>
      </c>
      <c r="E332" s="135">
        <f>GI_Data_Monthly!C332</f>
        <v>2.0663100000000001</v>
      </c>
      <c r="F332" s="151">
        <f>GI_Data_Monthly!L332</f>
        <v>14841.5</v>
      </c>
      <c r="G332" s="135">
        <f>+GI_Data_Monthly!E332</f>
        <v>111.03000606046299</v>
      </c>
      <c r="H332" s="94">
        <f>+GI_Data_Monthly!H332</f>
        <v>8031.3666666666704</v>
      </c>
      <c r="I332" s="152">
        <f>+GI_Data_Monthly!G332</f>
        <v>7405.4189999999999</v>
      </c>
      <c r="J332" s="94">
        <f>GI_Data_Monthly!I332</f>
        <v>0</v>
      </c>
      <c r="K332" s="39">
        <f>+GI_Data_Monthly!K332</f>
        <v>41.0924158750231</v>
      </c>
      <c r="L332" s="72">
        <f>+H332*1000/Population_Monthly!C452</f>
        <v>0.43538069469224477</v>
      </c>
      <c r="M332" s="72">
        <f>GI_Data_Monthly!N332</f>
        <v>306.16666666666703</v>
      </c>
      <c r="N332" s="72">
        <f>GI_Data_Monthly!O332*100</f>
        <v>207.24700000000001</v>
      </c>
      <c r="O332" s="72">
        <f t="shared" si="34"/>
        <v>198.02332594764832</v>
      </c>
      <c r="P332" s="191">
        <f t="shared" si="37"/>
        <v>148.17073269096457</v>
      </c>
      <c r="Q332" s="153">
        <f t="shared" si="38"/>
        <v>17.890844570250184</v>
      </c>
      <c r="R332" s="72">
        <f t="shared" si="39"/>
        <v>203.72655429195333</v>
      </c>
      <c r="S332" s="154">
        <f t="shared" si="35"/>
        <v>3.9526834977254843E-2</v>
      </c>
      <c r="T332" s="72">
        <v>0</v>
      </c>
      <c r="U332" s="72">
        <f t="shared" si="40"/>
        <v>199.39944318085335</v>
      </c>
    </row>
    <row r="333" spans="1:21" x14ac:dyDescent="0.25">
      <c r="A333" s="134">
        <v>2007</v>
      </c>
      <c r="B333" s="134">
        <v>5</v>
      </c>
      <c r="C333" s="94">
        <f>+GI_Data_Monthly!J333</f>
        <v>674569.53304048895</v>
      </c>
      <c r="D333" s="135">
        <f t="shared" si="36"/>
        <v>91.076637727859477</v>
      </c>
      <c r="E333" s="135">
        <f>GI_Data_Monthly!C333</f>
        <v>2.0706586235949902</v>
      </c>
      <c r="F333" s="151">
        <f>GI_Data_Monthly!L333</f>
        <v>14878.313767858401</v>
      </c>
      <c r="G333" s="135">
        <f>+GI_Data_Monthly!E333</f>
        <v>106.705151931378</v>
      </c>
      <c r="H333" s="94">
        <f>+GI_Data_Monthly!H333</f>
        <v>8016.61984758777</v>
      </c>
      <c r="I333" s="152">
        <f>+GI_Data_Monthly!G333</f>
        <v>7406.6143620291396</v>
      </c>
      <c r="J333" s="94">
        <f>GI_Data_Monthly!I333</f>
        <v>0</v>
      </c>
      <c r="K333" s="39">
        <f>+GI_Data_Monthly!K333</f>
        <v>41.107151183949497</v>
      </c>
      <c r="L333" s="72">
        <f>+H333*1000/Population_Monthly!C453</f>
        <v>0.43425338954717568</v>
      </c>
      <c r="M333" s="72">
        <f>GI_Data_Monthly!N333</f>
        <v>306.47439399964401</v>
      </c>
      <c r="N333" s="72">
        <f>GI_Data_Monthly!O333*100</f>
        <v>208.11015046998</v>
      </c>
      <c r="O333" s="72">
        <f t="shared" si="34"/>
        <v>198.42169658089162</v>
      </c>
      <c r="P333" s="191">
        <f t="shared" si="37"/>
        <v>148.00817020603623</v>
      </c>
      <c r="Q333" s="153">
        <f t="shared" si="38"/>
        <v>17.850919736258266</v>
      </c>
      <c r="R333" s="72">
        <f t="shared" si="39"/>
        <v>206.49540989971368</v>
      </c>
      <c r="S333" s="154">
        <f t="shared" si="35"/>
        <v>2.3510817806833062E-2</v>
      </c>
      <c r="T333" s="72">
        <v>0</v>
      </c>
      <c r="U333" s="72">
        <f t="shared" si="40"/>
        <v>203.72655429195333</v>
      </c>
    </row>
    <row r="334" spans="1:21" x14ac:dyDescent="0.25">
      <c r="A334" s="134">
        <v>2007</v>
      </c>
      <c r="B334" s="134">
        <v>6</v>
      </c>
      <c r="C334" s="94">
        <f>+GI_Data_Monthly!J334</f>
        <v>675022.83884179895</v>
      </c>
      <c r="D334" s="135">
        <f t="shared" si="36"/>
        <v>91.128311132637549</v>
      </c>
      <c r="E334" s="135">
        <f>GI_Data_Monthly!C334</f>
        <v>2.07452301596954</v>
      </c>
      <c r="F334" s="151">
        <f>GI_Data_Monthly!L334</f>
        <v>14910.6968364276</v>
      </c>
      <c r="G334" s="135">
        <f>+GI_Data_Monthly!E334</f>
        <v>100.967591310011</v>
      </c>
      <c r="H334" s="94">
        <f>+GI_Data_Monthly!H334</f>
        <v>7998.4610637892401</v>
      </c>
      <c r="I334" s="152">
        <f>+GI_Data_Monthly!G334</f>
        <v>7407.3888833438496</v>
      </c>
      <c r="J334" s="94">
        <f>GI_Data_Monthly!I334</f>
        <v>0</v>
      </c>
      <c r="K334" s="39">
        <f>+GI_Data_Monthly!K334</f>
        <v>41.1014678624582</v>
      </c>
      <c r="L334" s="72">
        <f>+H334*1000/Population_Monthly!C454</f>
        <v>0.43294310031056965</v>
      </c>
      <c r="M334" s="72">
        <f>GI_Data_Monthly!N334</f>
        <v>297.48784583361203</v>
      </c>
      <c r="N334" s="72">
        <f>GI_Data_Monthly!O334*100</f>
        <v>208.09802373824499</v>
      </c>
      <c r="O334" s="72">
        <f t="shared" si="34"/>
        <v>198.55978856238119</v>
      </c>
      <c r="P334" s="191">
        <f t="shared" si="37"/>
        <v>143.40060030357358</v>
      </c>
      <c r="Q334" s="153">
        <f t="shared" si="38"/>
        <v>17.794596923687894</v>
      </c>
      <c r="R334" s="72">
        <f t="shared" si="39"/>
        <v>207.81839140274167</v>
      </c>
      <c r="S334" s="154">
        <f t="shared" si="35"/>
        <v>8.0270121746846002E-3</v>
      </c>
      <c r="T334" s="72">
        <v>0</v>
      </c>
      <c r="U334" s="72">
        <f t="shared" si="40"/>
        <v>206.49540989971368</v>
      </c>
    </row>
    <row r="335" spans="1:21" x14ac:dyDescent="0.25">
      <c r="A335" s="134">
        <v>2007</v>
      </c>
      <c r="B335" s="134">
        <v>7</v>
      </c>
      <c r="C335" s="94">
        <f>+GI_Data_Monthly!J335</f>
        <v>674552.80513006495</v>
      </c>
      <c r="D335" s="135">
        <f t="shared" si="36"/>
        <v>91.056926187172607</v>
      </c>
      <c r="E335" s="135">
        <f>GI_Data_Monthly!C335</f>
        <v>2.0793900000000001</v>
      </c>
      <c r="F335" s="151">
        <f>GI_Data_Monthly!L335</f>
        <v>14941.5</v>
      </c>
      <c r="G335" s="135">
        <f>+GI_Data_Monthly!E335</f>
        <v>94.915877028278302</v>
      </c>
      <c r="H335" s="94">
        <f>+GI_Data_Monthly!H335</f>
        <v>7981.2</v>
      </c>
      <c r="I335" s="152">
        <f>+GI_Data_Monthly!G335</f>
        <v>7408.0339999999997</v>
      </c>
      <c r="J335" s="94">
        <f>GI_Data_Monthly!I335</f>
        <v>0</v>
      </c>
      <c r="K335" s="39">
        <f>+GI_Data_Monthly!K335</f>
        <v>41.059901575756797</v>
      </c>
      <c r="L335" s="72">
        <f>+H335*1000/Population_Monthly!C455</f>
        <v>0.43168334070073017</v>
      </c>
      <c r="M335" s="72">
        <f>GI_Data_Monthly!N335</f>
        <v>289.5</v>
      </c>
      <c r="N335" s="72">
        <f>GI_Data_Monthly!O335*100</f>
        <v>208.93099999999998</v>
      </c>
      <c r="O335" s="72">
        <f t="shared" si="34"/>
        <v>198.80681634015619</v>
      </c>
      <c r="P335" s="191">
        <f t="shared" si="37"/>
        <v>139.22352228297723</v>
      </c>
      <c r="Q335" s="153">
        <f t="shared" si="38"/>
        <v>17.724875481065869</v>
      </c>
      <c r="R335" s="72">
        <f t="shared" si="39"/>
        <v>208.37972473607499</v>
      </c>
      <c r="S335" s="154">
        <f t="shared" si="35"/>
        <v>1.4392296487940826E-2</v>
      </c>
      <c r="T335" s="72">
        <v>0</v>
      </c>
      <c r="U335" s="72">
        <f t="shared" si="40"/>
        <v>207.81839140274167</v>
      </c>
    </row>
    <row r="336" spans="1:21" x14ac:dyDescent="0.25">
      <c r="A336" s="134">
        <v>2007</v>
      </c>
      <c r="B336" s="134">
        <v>8</v>
      </c>
      <c r="C336" s="94">
        <f>+GI_Data_Monthly!J336</f>
        <v>672981.28454629704</v>
      </c>
      <c r="D336" s="135">
        <f t="shared" si="36"/>
        <v>90.834625191243589</v>
      </c>
      <c r="E336" s="135">
        <f>GI_Data_Monthly!C336</f>
        <v>2.0868531345748802</v>
      </c>
      <c r="F336" s="151">
        <f>GI_Data_Monthly!L336</f>
        <v>14974.5891829517</v>
      </c>
      <c r="G336" s="135">
        <f>+GI_Data_Monthly!E336</f>
        <v>88.866224001879004</v>
      </c>
      <c r="H336" s="94">
        <f>+GI_Data_Monthly!H336</f>
        <v>7966.1134419191403</v>
      </c>
      <c r="I336" s="152">
        <f>+GI_Data_Monthly!G336</f>
        <v>7408.8628992457398</v>
      </c>
      <c r="J336" s="94">
        <f>GI_Data_Monthly!I336</f>
        <v>0</v>
      </c>
      <c r="K336" s="39">
        <f>+GI_Data_Monthly!K336</f>
        <v>40.9692219891908</v>
      </c>
      <c r="L336" s="72">
        <f>+H336*1000/Population_Monthly!C456</f>
        <v>0.43054300279772273</v>
      </c>
      <c r="M336" s="72">
        <f>GI_Data_Monthly!N336</f>
        <v>289.50437205356798</v>
      </c>
      <c r="N336" s="72">
        <f>GI_Data_Monthly!O336*100</f>
        <v>211.93375873486801</v>
      </c>
      <c r="O336" s="72">
        <f t="shared" si="34"/>
        <v>199.77004532511694</v>
      </c>
      <c r="P336" s="191">
        <f t="shared" si="37"/>
        <v>138.72771746946336</v>
      </c>
      <c r="Q336" s="153">
        <f t="shared" si="38"/>
        <v>17.639011857512699</v>
      </c>
      <c r="R336" s="72">
        <f t="shared" si="39"/>
        <v>209.65426082437099</v>
      </c>
      <c r="S336" s="154">
        <f t="shared" si="35"/>
        <v>5.7685575495303176E-2</v>
      </c>
      <c r="T336" s="72">
        <v>0</v>
      </c>
      <c r="U336" s="72">
        <f t="shared" si="40"/>
        <v>208.37972473607499</v>
      </c>
    </row>
    <row r="337" spans="1:21" x14ac:dyDescent="0.25">
      <c r="A337" s="134">
        <v>2007</v>
      </c>
      <c r="B337" s="134">
        <v>9</v>
      </c>
      <c r="C337" s="94">
        <f>+GI_Data_Monthly!J337</f>
        <v>671215.45950962103</v>
      </c>
      <c r="D337" s="135">
        <f t="shared" si="36"/>
        <v>90.584971764966028</v>
      </c>
      <c r="E337" s="135">
        <f>GI_Data_Monthly!C337</f>
        <v>2.0959193184132601</v>
      </c>
      <c r="F337" s="151">
        <f>GI_Data_Monthly!L337</f>
        <v>14997.5165021553</v>
      </c>
      <c r="G337" s="135">
        <f>+GI_Data_Monthly!E337</f>
        <v>83.591407354984696</v>
      </c>
      <c r="H337" s="94">
        <f>+GI_Data_Monthly!H337</f>
        <v>7952.9135875123802</v>
      </c>
      <c r="I337" s="152">
        <f>+GI_Data_Monthly!G337</f>
        <v>7409.7882510928303</v>
      </c>
      <c r="J337" s="94">
        <f>GI_Data_Monthly!I337</f>
        <v>0</v>
      </c>
      <c r="K337" s="39">
        <f>+GI_Data_Monthly!K337</f>
        <v>40.843519063962503</v>
      </c>
      <c r="L337" s="72">
        <f>+H337*1000/Population_Monthly!C457</f>
        <v>0.42950627403281649</v>
      </c>
      <c r="M337" s="72">
        <f>GI_Data_Monthly!N337</f>
        <v>295.15303999613502</v>
      </c>
      <c r="N337" s="72">
        <f>GI_Data_Monthly!O337*100</f>
        <v>216.31170456462999</v>
      </c>
      <c r="O337" s="72">
        <f t="shared" ref="O337:O400" si="41">AVERAGE(N326:N337)</f>
        <v>201.74444799413575</v>
      </c>
      <c r="P337" s="191">
        <f t="shared" si="37"/>
        <v>140.82271078048177</v>
      </c>
      <c r="Q337" s="153">
        <f t="shared" si="38"/>
        <v>17.542547691550844</v>
      </c>
      <c r="R337" s="72">
        <f t="shared" si="39"/>
        <v>212.39215443316598</v>
      </c>
      <c r="S337" s="154">
        <f t="shared" si="35"/>
        <v>0.12300368970204723</v>
      </c>
      <c r="T337" s="72">
        <v>0</v>
      </c>
      <c r="U337" s="72">
        <f t="shared" si="40"/>
        <v>209.65426082437099</v>
      </c>
    </row>
    <row r="338" spans="1:21" x14ac:dyDescent="0.25">
      <c r="A338" s="134">
        <v>2007</v>
      </c>
      <c r="B338" s="134">
        <v>10</v>
      </c>
      <c r="C338" s="94">
        <f>+GI_Data_Monthly!J338</f>
        <v>670429.20487056603</v>
      </c>
      <c r="D338" s="135">
        <f t="shared" si="36"/>
        <v>90.468559884037703</v>
      </c>
      <c r="E338" s="135">
        <f>GI_Data_Monthly!C338</f>
        <v>2.1048966666669999</v>
      </c>
      <c r="F338" s="151">
        <f>GI_Data_Monthly!L338</f>
        <v>14996.1</v>
      </c>
      <c r="G338" s="135">
        <f>+GI_Data_Monthly!E338</f>
        <v>79.727620813996893</v>
      </c>
      <c r="H338" s="94">
        <f>+GI_Data_Monthly!H338</f>
        <v>7940.3</v>
      </c>
      <c r="I338" s="152">
        <f>+GI_Data_Monthly!G338</f>
        <v>7410.6319999999996</v>
      </c>
      <c r="J338" s="94">
        <f>GI_Data_Monthly!I338</f>
        <v>0</v>
      </c>
      <c r="K338" s="39">
        <f>+GI_Data_Monthly!K338</f>
        <v>40.706875137177803</v>
      </c>
      <c r="L338" s="72">
        <f>+H338*1000/Population_Monthly!C458</f>
        <v>0.42850274197665017</v>
      </c>
      <c r="M338" s="72">
        <f>GI_Data_Monthly!N338</f>
        <v>301</v>
      </c>
      <c r="N338" s="72">
        <f>GI_Data_Monthly!O338*100</f>
        <v>220.61633333329999</v>
      </c>
      <c r="O338" s="72">
        <f t="shared" si="41"/>
        <v>204.54858688301911</v>
      </c>
      <c r="P338" s="191">
        <f t="shared" si="37"/>
        <v>142.99989389817347</v>
      </c>
      <c r="Q338" s="153">
        <f t="shared" si="38"/>
        <v>17.443007613581816</v>
      </c>
      <c r="R338" s="72">
        <f t="shared" si="39"/>
        <v>216.28726554426601</v>
      </c>
      <c r="S338" s="154">
        <f t="shared" si="35"/>
        <v>0.17997682296270634</v>
      </c>
      <c r="T338" s="72">
        <v>0</v>
      </c>
      <c r="U338" s="72">
        <f t="shared" si="40"/>
        <v>212.39215443316598</v>
      </c>
    </row>
    <row r="339" spans="1:21" x14ac:dyDescent="0.25">
      <c r="A339" s="134">
        <v>2007</v>
      </c>
      <c r="B339" s="134">
        <v>11</v>
      </c>
      <c r="C339" s="94">
        <f>+GI_Data_Monthly!J339</f>
        <v>671349.50036185398</v>
      </c>
      <c r="D339" s="135">
        <f t="shared" si="36"/>
        <v>90.583724006708636</v>
      </c>
      <c r="E339" s="135">
        <f>GI_Data_Monthly!C339</f>
        <v>2.11330428118525</v>
      </c>
      <c r="F339" s="151">
        <f>GI_Data_Monthly!L339</f>
        <v>14963.139928119699</v>
      </c>
      <c r="G339" s="135">
        <f>+GI_Data_Monthly!E339</f>
        <v>77.288603684044801</v>
      </c>
      <c r="H339" s="94">
        <f>+GI_Data_Monthly!H339</f>
        <v>7925.6004213339402</v>
      </c>
      <c r="I339" s="152">
        <f>+GI_Data_Monthly!G339</f>
        <v>7411.3700637007796</v>
      </c>
      <c r="J339" s="94">
        <f>GI_Data_Monthly!I339</f>
        <v>0</v>
      </c>
      <c r="K339" s="39">
        <f>+GI_Data_Monthly!K339</f>
        <v>40.569237001638598</v>
      </c>
      <c r="L339" s="72">
        <f>+H339*1000/Population_Monthly!C459</f>
        <v>0.42738823023788608</v>
      </c>
      <c r="M339" s="72">
        <f>GI_Data_Monthly!N339</f>
        <v>304.02988879064702</v>
      </c>
      <c r="N339" s="72">
        <f>GI_Data_Monthly!O339*100</f>
        <v>224.17241670808102</v>
      </c>
      <c r="O339" s="72">
        <f t="shared" si="41"/>
        <v>207.72408125293336</v>
      </c>
      <c r="P339" s="191">
        <f t="shared" si="37"/>
        <v>143.86470112109524</v>
      </c>
      <c r="Q339" s="153">
        <f t="shared" si="38"/>
        <v>17.338814404231684</v>
      </c>
      <c r="R339" s="72">
        <f t="shared" si="39"/>
        <v>220.36681820200366</v>
      </c>
      <c r="S339" s="154">
        <f t="shared" si="35"/>
        <v>0.20479740125501578</v>
      </c>
      <c r="T339" s="72">
        <v>0</v>
      </c>
      <c r="U339" s="72">
        <f t="shared" si="40"/>
        <v>216.28726554426601</v>
      </c>
    </row>
    <row r="340" spans="1:21" x14ac:dyDescent="0.25">
      <c r="A340" s="134">
        <v>2007</v>
      </c>
      <c r="B340" s="134">
        <v>12</v>
      </c>
      <c r="C340" s="94">
        <f>+GI_Data_Monthly!J340</f>
        <v>673302.384529692</v>
      </c>
      <c r="D340" s="135">
        <f t="shared" si="36"/>
        <v>90.837890015137063</v>
      </c>
      <c r="E340" s="135">
        <f>GI_Data_Monthly!C340</f>
        <v>2.12063747532016</v>
      </c>
      <c r="F340" s="151">
        <f>GI_Data_Monthly!L340</f>
        <v>14921.1185283919</v>
      </c>
      <c r="G340" s="135">
        <f>+GI_Data_Monthly!E340</f>
        <v>75.765146044828199</v>
      </c>
      <c r="H340" s="94">
        <f>+GI_Data_Monthly!H340</f>
        <v>7907.48517357943</v>
      </c>
      <c r="I340" s="152">
        <f>+GI_Data_Monthly!G340</f>
        <v>7412.1314840920904</v>
      </c>
      <c r="J340" s="94">
        <f>GI_Data_Monthly!I340</f>
        <v>7987.4737552447905</v>
      </c>
      <c r="K340" s="39">
        <f>+GI_Data_Monthly!K340</f>
        <v>40.458075066702797</v>
      </c>
      <c r="L340" s="72">
        <f>+H340*1000/Population_Monthly!C460</f>
        <v>0.42609133958300149</v>
      </c>
      <c r="M340" s="72">
        <f>GI_Data_Monthly!N340</f>
        <v>307.32723003098101</v>
      </c>
      <c r="N340" s="72">
        <f>GI_Data_Monthly!O340*100</f>
        <v>227.02429354953</v>
      </c>
      <c r="O340" s="72">
        <f t="shared" si="41"/>
        <v>210.88691755343282</v>
      </c>
      <c r="P340" s="191">
        <f t="shared" si="37"/>
        <v>144.92209706167847</v>
      </c>
      <c r="Q340" s="153">
        <f t="shared" si="38"/>
        <v>17.238835402121026</v>
      </c>
      <c r="R340" s="72">
        <f t="shared" si="39"/>
        <v>223.93768119697037</v>
      </c>
      <c r="S340" s="154">
        <f t="shared" si="35"/>
        <v>0.20074038095049618</v>
      </c>
      <c r="T340" s="72">
        <v>0</v>
      </c>
      <c r="U340" s="72">
        <f t="shared" si="40"/>
        <v>220.36681820200366</v>
      </c>
    </row>
    <row r="341" spans="1:21" x14ac:dyDescent="0.25">
      <c r="A341" s="134">
        <v>2008</v>
      </c>
      <c r="B341" s="134">
        <v>1</v>
      </c>
      <c r="C341" s="94">
        <f>+GI_Data_Monthly!J341</f>
        <v>675430.28070777399</v>
      </c>
      <c r="D341" s="135">
        <f t="shared" si="36"/>
        <v>91.111641790523024</v>
      </c>
      <c r="E341" s="135">
        <f>GI_Data_Monthly!C341</f>
        <v>2.1276966666670001</v>
      </c>
      <c r="F341" s="151">
        <f>GI_Data_Monthly!L341</f>
        <v>14895.4</v>
      </c>
      <c r="G341" s="135">
        <f>+GI_Data_Monthly!E341</f>
        <v>74.1239772667127</v>
      </c>
      <c r="H341" s="94">
        <f>+GI_Data_Monthly!H341</f>
        <v>7882.2333333333299</v>
      </c>
      <c r="I341" s="152">
        <f>+GI_Data_Monthly!G341</f>
        <v>7413.2160000000003</v>
      </c>
      <c r="J341" s="94">
        <f>GI_Data_Monthly!I341</f>
        <v>0</v>
      </c>
      <c r="K341" s="39">
        <f>+GI_Data_Monthly!K341</f>
        <v>40.385488607337102</v>
      </c>
      <c r="L341" s="72">
        <f>+H341*1000/Population_Monthly!C461</f>
        <v>0.42441213038814296</v>
      </c>
      <c r="M341" s="72">
        <f>GI_Data_Monthly!N341</f>
        <v>316.2</v>
      </c>
      <c r="N341" s="72">
        <f>GI_Data_Monthly!O341*100</f>
        <v>229.95166666669999</v>
      </c>
      <c r="O341" s="72">
        <f t="shared" si="41"/>
        <v>213.86075088676614</v>
      </c>
      <c r="P341" s="191">
        <f t="shared" si="37"/>
        <v>148.61140920774284</v>
      </c>
      <c r="Q341" s="153">
        <f t="shared" si="38"/>
        <v>17.140091256606016</v>
      </c>
      <c r="R341" s="72">
        <f t="shared" si="39"/>
        <v>227.04945897477035</v>
      </c>
      <c r="S341" s="154">
        <f t="shared" si="35"/>
        <v>0.18369689617479446</v>
      </c>
      <c r="T341" s="72">
        <v>0</v>
      </c>
      <c r="U341" s="72">
        <f t="shared" si="40"/>
        <v>223.93768119697037</v>
      </c>
    </row>
    <row r="342" spans="1:21" x14ac:dyDescent="0.25">
      <c r="A342" s="134">
        <v>2008</v>
      </c>
      <c r="B342" s="134">
        <v>2</v>
      </c>
      <c r="C342" s="94">
        <f>+GI_Data_Monthly!J342</f>
        <v>676718.89170242497</v>
      </c>
      <c r="D342" s="135">
        <f t="shared" si="36"/>
        <v>91.267600315893972</v>
      </c>
      <c r="E342" s="135">
        <f>GI_Data_Monthly!C342</f>
        <v>2.1348214924122502</v>
      </c>
      <c r="F342" s="151">
        <f>GI_Data_Monthly!L342</f>
        <v>14907.295277000499</v>
      </c>
      <c r="G342" s="135">
        <f>+GI_Data_Monthly!E342</f>
        <v>71.697129913604797</v>
      </c>
      <c r="H342" s="94">
        <f>+GI_Data_Monthly!H342</f>
        <v>7848.9478205502901</v>
      </c>
      <c r="I342" s="152">
        <f>+GI_Data_Monthly!G342</f>
        <v>7414.6673009937404</v>
      </c>
      <c r="J342" s="94">
        <f>GI_Data_Monthly!I342</f>
        <v>0</v>
      </c>
      <c r="K342" s="39">
        <f>+GI_Data_Monthly!K342</f>
        <v>40.3577063767016</v>
      </c>
      <c r="L342" s="72">
        <f>+H342*1000/Population_Monthly!C462</f>
        <v>0.42230319585050924</v>
      </c>
      <c r="M342" s="72">
        <f>GI_Data_Monthly!N342</f>
        <v>334.09736234088899</v>
      </c>
      <c r="N342" s="72">
        <f>GI_Data_Monthly!O342*100</f>
        <v>233.56825004476599</v>
      </c>
      <c r="O342" s="72">
        <f t="shared" si="41"/>
        <v>216.67447308660508</v>
      </c>
      <c r="P342" s="191">
        <f t="shared" si="37"/>
        <v>156.4989688966333</v>
      </c>
      <c r="Q342" s="153">
        <f t="shared" si="38"/>
        <v>17.043188380077563</v>
      </c>
      <c r="R342" s="72">
        <f t="shared" si="39"/>
        <v>230.18140342033197</v>
      </c>
      <c r="S342" s="154">
        <f t="shared" si="35"/>
        <v>0.16898929329401358</v>
      </c>
      <c r="T342" s="72">
        <v>1</v>
      </c>
      <c r="U342" s="72">
        <f t="shared" si="40"/>
        <v>227.04945897477035</v>
      </c>
    </row>
    <row r="343" spans="1:21" x14ac:dyDescent="0.25">
      <c r="A343" s="134">
        <v>2008</v>
      </c>
      <c r="B343" s="134">
        <v>3</v>
      </c>
      <c r="C343" s="94">
        <f>+GI_Data_Monthly!J343</f>
        <v>676499.07544642198</v>
      </c>
      <c r="D343" s="135">
        <f t="shared" si="36"/>
        <v>91.224624001588722</v>
      </c>
      <c r="E343" s="135">
        <f>GI_Data_Monthly!C343</f>
        <v>2.1430463946868898</v>
      </c>
      <c r="F343" s="151">
        <f>GI_Data_Monthly!L343</f>
        <v>14938.3900594837</v>
      </c>
      <c r="G343" s="135">
        <f>+GI_Data_Monthly!E343</f>
        <v>68.878858204019906</v>
      </c>
      <c r="H343" s="94">
        <f>+GI_Data_Monthly!H343</f>
        <v>7813.3673856327496</v>
      </c>
      <c r="I343" s="152">
        <f>+GI_Data_Monthly!G343</f>
        <v>7415.7507674094704</v>
      </c>
      <c r="J343" s="94">
        <f>GI_Data_Monthly!I343</f>
        <v>0</v>
      </c>
      <c r="K343" s="39">
        <f>+GI_Data_Monthly!K343</f>
        <v>40.310661575559202</v>
      </c>
      <c r="L343" s="72">
        <f>+H343*1000/Population_Monthly!C463</f>
        <v>0.42007403668504134</v>
      </c>
      <c r="M343" s="72">
        <f>GI_Data_Monthly!N343</f>
        <v>356.13530751390903</v>
      </c>
      <c r="N343" s="72">
        <f>GI_Data_Monthly!O343*100</f>
        <v>238.59648168045601</v>
      </c>
      <c r="O343" s="72">
        <f t="shared" si="41"/>
        <v>219.546756624213</v>
      </c>
      <c r="P343" s="191">
        <f t="shared" si="37"/>
        <v>166.18180007528127</v>
      </c>
      <c r="Q343" s="153">
        <f t="shared" si="38"/>
        <v>16.933462329489743</v>
      </c>
      <c r="R343" s="72">
        <f t="shared" si="39"/>
        <v>234.03879946397399</v>
      </c>
      <c r="S343" s="154">
        <f t="shared" si="35"/>
        <v>0.16885101613867026</v>
      </c>
      <c r="T343" s="72">
        <v>0</v>
      </c>
      <c r="U343" s="72">
        <f t="shared" si="40"/>
        <v>230.18140342033197</v>
      </c>
    </row>
    <row r="344" spans="1:21" x14ac:dyDescent="0.25">
      <c r="A344" s="134">
        <v>2008</v>
      </c>
      <c r="B344" s="134">
        <v>4</v>
      </c>
      <c r="C344" s="94">
        <f>+GI_Data_Monthly!J344</f>
        <v>674080.38750370406</v>
      </c>
      <c r="D344" s="135">
        <f t="shared" si="36"/>
        <v>90.89804889215425</v>
      </c>
      <c r="E344" s="135">
        <f>GI_Data_Monthly!C344</f>
        <v>2.1553766666669998</v>
      </c>
      <c r="F344" s="151">
        <f>GI_Data_Monthly!L344</f>
        <v>14969.2</v>
      </c>
      <c r="G344" s="135">
        <f>+GI_Data_Monthly!E344</f>
        <v>65.676912008144996</v>
      </c>
      <c r="H344" s="94">
        <f>+GI_Data_Monthly!H344</f>
        <v>7774.7333333333299</v>
      </c>
      <c r="I344" s="152">
        <f>+GI_Data_Monthly!G344</f>
        <v>7415.7849999999999</v>
      </c>
      <c r="J344" s="94">
        <f>GI_Data_Monthly!I344</f>
        <v>0</v>
      </c>
      <c r="K344" s="39">
        <f>+GI_Data_Monthly!K344</f>
        <v>40.154580248594698</v>
      </c>
      <c r="L344" s="72">
        <f>+H344*1000/Population_Monthly!C464</f>
        <v>0.41768416317442958</v>
      </c>
      <c r="M344" s="72">
        <f>GI_Data_Monthly!N344</f>
        <v>380.63333333333298</v>
      </c>
      <c r="N344" s="72">
        <f>GI_Data_Monthly!O344*100</f>
        <v>246.92766666670002</v>
      </c>
      <c r="O344" s="72">
        <f t="shared" si="41"/>
        <v>222.85347884643798</v>
      </c>
      <c r="P344" s="191">
        <f t="shared" si="37"/>
        <v>176.59712996797504</v>
      </c>
      <c r="Q344" s="153">
        <f t="shared" si="38"/>
        <v>16.771932248754755</v>
      </c>
      <c r="R344" s="72">
        <f t="shared" si="39"/>
        <v>239.69746613064066</v>
      </c>
      <c r="S344" s="154">
        <f t="shared" si="35"/>
        <v>0.19146557811066023</v>
      </c>
      <c r="T344" s="72">
        <v>0</v>
      </c>
      <c r="U344" s="72">
        <f t="shared" si="40"/>
        <v>234.03879946397399</v>
      </c>
    </row>
    <row r="345" spans="1:21" x14ac:dyDescent="0.25">
      <c r="A345" s="134">
        <v>2008</v>
      </c>
      <c r="B345" s="134">
        <v>5</v>
      </c>
      <c r="C345" s="94">
        <f>+GI_Data_Monthly!J345</f>
        <v>669368.44691703899</v>
      </c>
      <c r="D345" s="135">
        <f t="shared" si="36"/>
        <v>90.282367865883757</v>
      </c>
      <c r="E345" s="135">
        <f>GI_Data_Monthly!C345</f>
        <v>2.1710839997710298</v>
      </c>
      <c r="F345" s="151">
        <f>GI_Data_Monthly!L345</f>
        <v>14976.553528788199</v>
      </c>
      <c r="G345" s="135">
        <f>+GI_Data_Monthly!E345</f>
        <v>62.717787688698401</v>
      </c>
      <c r="H345" s="94">
        <f>+GI_Data_Monthly!H345</f>
        <v>7739.7343348780196</v>
      </c>
      <c r="I345" s="152">
        <f>+GI_Data_Monthly!G345</f>
        <v>7414.1658303800696</v>
      </c>
      <c r="J345" s="94">
        <f>GI_Data_Monthly!I345</f>
        <v>0</v>
      </c>
      <c r="K345" s="39">
        <f>+GI_Data_Monthly!K345</f>
        <v>39.8535423094633</v>
      </c>
      <c r="L345" s="72">
        <f>+H345*1000/Population_Monthly!C465</f>
        <v>0.41566708765235827</v>
      </c>
      <c r="M345" s="72">
        <f>GI_Data_Monthly!N345</f>
        <v>399.94068886754098</v>
      </c>
      <c r="N345" s="72">
        <f>GI_Data_Monthly!O345*100</f>
        <v>257.76426265633199</v>
      </c>
      <c r="O345" s="72">
        <f t="shared" si="41"/>
        <v>226.99132152863402</v>
      </c>
      <c r="P345" s="191">
        <f t="shared" si="37"/>
        <v>184.21244360407988</v>
      </c>
      <c r="Q345" s="153">
        <f t="shared" si="38"/>
        <v>16.565805864404652</v>
      </c>
      <c r="R345" s="72">
        <f t="shared" si="39"/>
        <v>247.76280366782933</v>
      </c>
      <c r="S345" s="154">
        <f t="shared" si="35"/>
        <v>0.23859534037247565</v>
      </c>
      <c r="T345" s="72">
        <v>0</v>
      </c>
      <c r="U345" s="72">
        <f t="shared" si="40"/>
        <v>239.69746613064066</v>
      </c>
    </row>
    <row r="346" spans="1:21" x14ac:dyDescent="0.25">
      <c r="A346" s="134">
        <v>2008</v>
      </c>
      <c r="B346" s="134">
        <v>6</v>
      </c>
      <c r="C346" s="94">
        <f>+GI_Data_Monthly!J346</f>
        <v>663611.07007323694</v>
      </c>
      <c r="D346" s="135">
        <f t="shared" si="36"/>
        <v>89.540074031928881</v>
      </c>
      <c r="E346" s="135">
        <f>GI_Data_Monthly!C346</f>
        <v>2.1849859328942398</v>
      </c>
      <c r="F346" s="151">
        <f>GI_Data_Monthly!L346</f>
        <v>14952.848407428</v>
      </c>
      <c r="G346" s="135">
        <f>+GI_Data_Monthly!E346</f>
        <v>59.891296964566003</v>
      </c>
      <c r="H346" s="94">
        <f>+GI_Data_Monthly!H346</f>
        <v>7704.6504257276501</v>
      </c>
      <c r="I346" s="152">
        <f>+GI_Data_Monthly!G346</f>
        <v>7411.3303707633904</v>
      </c>
      <c r="J346" s="94">
        <f>GI_Data_Monthly!I346</f>
        <v>0</v>
      </c>
      <c r="K346" s="39">
        <f>+GI_Data_Monthly!K346</f>
        <v>39.489499814945603</v>
      </c>
      <c r="L346" s="72">
        <f>+H346*1000/Population_Monthly!C466</f>
        <v>0.41364678039590286</v>
      </c>
      <c r="M346" s="72">
        <f>GI_Data_Monthly!N346</f>
        <v>406.58177535193101</v>
      </c>
      <c r="N346" s="72">
        <f>GI_Data_Monthly!O346*100</f>
        <v>266.118685378441</v>
      </c>
      <c r="O346" s="72">
        <f t="shared" si="41"/>
        <v>231.82637666531704</v>
      </c>
      <c r="P346" s="191">
        <f t="shared" si="37"/>
        <v>186.07981371000014</v>
      </c>
      <c r="Q346" s="153">
        <f t="shared" si="38"/>
        <v>16.334704457896851</v>
      </c>
      <c r="R346" s="72">
        <f t="shared" si="39"/>
        <v>256.93687156715765</v>
      </c>
      <c r="S346" s="154">
        <f t="shared" si="35"/>
        <v>0.27881409250275735</v>
      </c>
      <c r="T346" s="72">
        <v>0</v>
      </c>
      <c r="U346" s="72">
        <f t="shared" si="40"/>
        <v>247.76280366782933</v>
      </c>
    </row>
    <row r="347" spans="1:21" x14ac:dyDescent="0.25">
      <c r="A347" s="134">
        <v>2008</v>
      </c>
      <c r="B347" s="134">
        <v>7</v>
      </c>
      <c r="C347" s="94">
        <f>+GI_Data_Monthly!J347</f>
        <v>659117.95477651095</v>
      </c>
      <c r="D347" s="135">
        <f t="shared" si="36"/>
        <v>88.970683369173187</v>
      </c>
      <c r="E347" s="135">
        <f>GI_Data_Monthly!C347</f>
        <v>2.1886100000000002</v>
      </c>
      <c r="F347" s="151">
        <f>GI_Data_Monthly!L347</f>
        <v>14895.1</v>
      </c>
      <c r="G347" s="135">
        <f>+GI_Data_Monthly!E347</f>
        <v>57.399780097456102</v>
      </c>
      <c r="H347" s="94">
        <f>+GI_Data_Monthly!H347</f>
        <v>7669.3</v>
      </c>
      <c r="I347" s="152">
        <f>+GI_Data_Monthly!G347</f>
        <v>7408.26</v>
      </c>
      <c r="J347" s="94">
        <f>GI_Data_Monthly!I347</f>
        <v>0</v>
      </c>
      <c r="K347" s="39">
        <f>+GI_Data_Monthly!K347</f>
        <v>39.220705572258098</v>
      </c>
      <c r="L347" s="72">
        <f>+H347*1000/Population_Monthly!C467</f>
        <v>0.41161349775403278</v>
      </c>
      <c r="M347" s="72">
        <f>GI_Data_Monthly!N347</f>
        <v>390.96666666666698</v>
      </c>
      <c r="N347" s="72">
        <f>GI_Data_Monthly!O347*100</f>
        <v>264.61333333330003</v>
      </c>
      <c r="O347" s="72">
        <f t="shared" si="41"/>
        <v>236.46657110975869</v>
      </c>
      <c r="P347" s="191">
        <f t="shared" si="37"/>
        <v>178.63697354332976</v>
      </c>
      <c r="Q347" s="153">
        <f t="shared" si="38"/>
        <v>16.14377180497824</v>
      </c>
      <c r="R347" s="72">
        <f t="shared" si="39"/>
        <v>262.83209378935766</v>
      </c>
      <c r="S347" s="154">
        <f t="shared" si="35"/>
        <v>0.2665106342921828</v>
      </c>
      <c r="T347" s="72">
        <v>0</v>
      </c>
      <c r="U347" s="72">
        <f t="shared" si="40"/>
        <v>256.93687156715765</v>
      </c>
    </row>
    <row r="348" spans="1:21" x14ac:dyDescent="0.25">
      <c r="A348" s="134">
        <v>2008</v>
      </c>
      <c r="B348" s="134">
        <v>8</v>
      </c>
      <c r="C348" s="94">
        <f>+GI_Data_Monthly!J348</f>
        <v>657021.29941546405</v>
      </c>
      <c r="D348" s="135">
        <f t="shared" si="36"/>
        <v>88.721706645565106</v>
      </c>
      <c r="E348" s="135">
        <f>GI_Data_Monthly!C348</f>
        <v>2.17723605672967</v>
      </c>
      <c r="F348" s="151">
        <f>GI_Data_Monthly!L348</f>
        <v>14799.2048178967</v>
      </c>
      <c r="G348" s="135">
        <f>+GI_Data_Monthly!E348</f>
        <v>55.001355053321902</v>
      </c>
      <c r="H348" s="94">
        <f>+GI_Data_Monthly!H348</f>
        <v>7629.0308081294497</v>
      </c>
      <c r="I348" s="152">
        <f>+GI_Data_Monthly!G348</f>
        <v>7405.41772984826</v>
      </c>
      <c r="J348" s="94">
        <f>GI_Data_Monthly!I348</f>
        <v>0</v>
      </c>
      <c r="K348" s="39">
        <f>+GI_Data_Monthly!K348</f>
        <v>39.119602680089002</v>
      </c>
      <c r="L348" s="72">
        <f>+H348*1000/Population_Monthly!C468</f>
        <v>0.40931764704893653</v>
      </c>
      <c r="M348" s="72">
        <f>GI_Data_Monthly!N348</f>
        <v>347.29444491651702</v>
      </c>
      <c r="N348" s="72">
        <f>GI_Data_Monthly!O348*100</f>
        <v>248.78159882165897</v>
      </c>
      <c r="O348" s="72">
        <f t="shared" si="41"/>
        <v>239.5372244503246</v>
      </c>
      <c r="P348" s="191">
        <f t="shared" si="37"/>
        <v>159.51161742111356</v>
      </c>
      <c r="Q348" s="153">
        <f t="shared" si="38"/>
        <v>16.012343722503303</v>
      </c>
      <c r="R348" s="72">
        <f t="shared" si="39"/>
        <v>259.83787251113336</v>
      </c>
      <c r="S348" s="154">
        <f t="shared" si="35"/>
        <v>0.1738648920622794</v>
      </c>
      <c r="T348" s="72">
        <v>0</v>
      </c>
      <c r="U348" s="72">
        <f t="shared" si="40"/>
        <v>262.83209378935766</v>
      </c>
    </row>
    <row r="349" spans="1:21" x14ac:dyDescent="0.25">
      <c r="A349" s="134">
        <v>2008</v>
      </c>
      <c r="B349" s="134">
        <v>9</v>
      </c>
      <c r="C349" s="94">
        <f>+GI_Data_Monthly!J349</f>
        <v>656614.74278630503</v>
      </c>
      <c r="D349" s="135">
        <f t="shared" si="36"/>
        <v>88.696606153648176</v>
      </c>
      <c r="E349" s="135">
        <f>GI_Data_Monthly!C349</f>
        <v>2.15716500427262</v>
      </c>
      <c r="F349" s="151">
        <f>GI_Data_Monthly!L349</f>
        <v>14683.9384693709</v>
      </c>
      <c r="G349" s="135">
        <f>+GI_Data_Monthly!E349</f>
        <v>52.321465620942803</v>
      </c>
      <c r="H349" s="94">
        <f>+GI_Data_Monthly!H349</f>
        <v>7583.6533950413004</v>
      </c>
      <c r="I349" s="152">
        <f>+GI_Data_Monthly!G349</f>
        <v>7402.9297315937702</v>
      </c>
      <c r="J349" s="94">
        <f>GI_Data_Monthly!I349</f>
        <v>0</v>
      </c>
      <c r="K349" s="39">
        <f>+GI_Data_Monthly!K349</f>
        <v>39.089840255874797</v>
      </c>
      <c r="L349" s="72">
        <f>+H349*1000/Population_Monthly!C469</f>
        <v>0.40674932569839967</v>
      </c>
      <c r="M349" s="72">
        <f>GI_Data_Monthly!N349</f>
        <v>289.88240277173298</v>
      </c>
      <c r="N349" s="72">
        <f>GI_Data_Monthly!O349*100</f>
        <v>225.02256913599999</v>
      </c>
      <c r="O349" s="72">
        <f t="shared" si="41"/>
        <v>240.2631298312721</v>
      </c>
      <c r="P349" s="191">
        <f t="shared" si="37"/>
        <v>134.38119114558842</v>
      </c>
      <c r="Q349" s="153">
        <f t="shared" si="38"/>
        <v>15.899766165735233</v>
      </c>
      <c r="R349" s="72">
        <f t="shared" si="39"/>
        <v>246.13916709698631</v>
      </c>
      <c r="S349" s="154">
        <f t="shared" ref="S349:S412" si="42">N349/N337-1</f>
        <v>4.0269964072921161E-2</v>
      </c>
      <c r="T349" s="72">
        <v>0</v>
      </c>
      <c r="U349" s="72">
        <f t="shared" si="40"/>
        <v>259.83787251113336</v>
      </c>
    </row>
    <row r="350" spans="1:21" x14ac:dyDescent="0.25">
      <c r="A350" s="134">
        <v>2008</v>
      </c>
      <c r="B350" s="134">
        <v>10</v>
      </c>
      <c r="C350" s="94">
        <f>+GI_Data_Monthly!J350</f>
        <v>656438.04067373998</v>
      </c>
      <c r="D350" s="135">
        <f t="shared" si="36"/>
        <v>88.699141229352364</v>
      </c>
      <c r="E350" s="135">
        <f>GI_Data_Monthly!C350</f>
        <v>2.1384866666670002</v>
      </c>
      <c r="F350" s="151">
        <f>GI_Data_Monthly!L350</f>
        <v>14574.6</v>
      </c>
      <c r="G350" s="135">
        <f>+GI_Data_Monthly!E350</f>
        <v>48.933976305867603</v>
      </c>
      <c r="H350" s="94">
        <f>+GI_Data_Monthly!H350</f>
        <v>7533.8666666666704</v>
      </c>
      <c r="I350" s="152">
        <f>+GI_Data_Monthly!G350</f>
        <v>7400.7259999999997</v>
      </c>
      <c r="J350" s="94">
        <f>GI_Data_Monthly!I350</f>
        <v>0</v>
      </c>
      <c r="K350" s="39">
        <f>+GI_Data_Monthly!K350</f>
        <v>38.980234643367801</v>
      </c>
      <c r="L350" s="72">
        <f>+H350*1000/Population_Monthly!C470</f>
        <v>0.40394627573154457</v>
      </c>
      <c r="M350" s="72">
        <f>GI_Data_Monthly!N350</f>
        <v>239.166666666667</v>
      </c>
      <c r="N350" s="72">
        <f>GI_Data_Monthly!O350*100</f>
        <v>203.26766666670002</v>
      </c>
      <c r="O350" s="72">
        <f t="shared" si="41"/>
        <v>238.81740760905541</v>
      </c>
      <c r="P350" s="191">
        <f t="shared" si="37"/>
        <v>111.83921340011302</v>
      </c>
      <c r="Q350" s="153">
        <f t="shared" si="38"/>
        <v>15.745920611330156</v>
      </c>
      <c r="R350" s="72">
        <f t="shared" si="39"/>
        <v>225.69061154145299</v>
      </c>
      <c r="S350" s="154">
        <f t="shared" si="42"/>
        <v>-7.8637272247608969E-2</v>
      </c>
      <c r="T350" s="72">
        <v>0</v>
      </c>
      <c r="U350" s="72">
        <f t="shared" si="40"/>
        <v>246.13916709698631</v>
      </c>
    </row>
    <row r="351" spans="1:21" x14ac:dyDescent="0.25">
      <c r="A351" s="134">
        <v>2008</v>
      </c>
      <c r="B351" s="134">
        <v>11</v>
      </c>
      <c r="C351" s="94">
        <f>+GI_Data_Monthly!J351</f>
        <v>655371.89229894103</v>
      </c>
      <c r="D351" s="135">
        <f t="shared" si="36"/>
        <v>88.581772056152531</v>
      </c>
      <c r="E351" s="135">
        <f>GI_Data_Monthly!C351</f>
        <v>2.1272142816136799</v>
      </c>
      <c r="F351" s="151">
        <f>GI_Data_Monthly!L351</f>
        <v>14481.744868481899</v>
      </c>
      <c r="G351" s="135">
        <f>+GI_Data_Monthly!E351</f>
        <v>44.340923858941103</v>
      </c>
      <c r="H351" s="94">
        <f>+GI_Data_Monthly!H351</f>
        <v>7476.3897688260604</v>
      </c>
      <c r="I351" s="152">
        <f>+GI_Data_Monthly!G351</f>
        <v>7398.4960685082797</v>
      </c>
      <c r="J351" s="94">
        <f>GI_Data_Monthly!I351</f>
        <v>0</v>
      </c>
      <c r="K351" s="39">
        <f>+GI_Data_Monthly!K351</f>
        <v>38.679955314991297</v>
      </c>
      <c r="L351" s="72">
        <f>+H351*1000/Population_Monthly!C471</f>
        <v>0.40073287531981283</v>
      </c>
      <c r="M351" s="72">
        <f>GI_Data_Monthly!N351</f>
        <v>206.37639692988901</v>
      </c>
      <c r="N351" s="72">
        <f>GI_Data_Monthly!O351*100</f>
        <v>189.098515209563</v>
      </c>
      <c r="O351" s="72">
        <f t="shared" si="41"/>
        <v>235.89458248417893</v>
      </c>
      <c r="P351" s="191">
        <f t="shared" si="37"/>
        <v>97.017211060342404</v>
      </c>
      <c r="Q351" s="153">
        <f t="shared" si="38"/>
        <v>15.500329710618338</v>
      </c>
      <c r="R351" s="72">
        <f t="shared" si="39"/>
        <v>205.79625033742101</v>
      </c>
      <c r="S351" s="154">
        <f t="shared" si="42"/>
        <v>-0.15645948780661767</v>
      </c>
      <c r="T351" s="72">
        <v>0</v>
      </c>
      <c r="U351" s="72">
        <f t="shared" si="40"/>
        <v>225.69061154145299</v>
      </c>
    </row>
    <row r="352" spans="1:21" x14ac:dyDescent="0.25">
      <c r="A352" s="134">
        <v>2008</v>
      </c>
      <c r="B352" s="134">
        <v>12</v>
      </c>
      <c r="C352" s="94">
        <f>+GI_Data_Monthly!J352</f>
        <v>653659.69679173897</v>
      </c>
      <c r="D352" s="135">
        <f t="shared" si="36"/>
        <v>88.378597948683108</v>
      </c>
      <c r="E352" s="135">
        <f>GI_Data_Monthly!C352</f>
        <v>2.1233150805469601</v>
      </c>
      <c r="F352" s="151">
        <f>GI_Data_Monthly!L352</f>
        <v>14415.4127088681</v>
      </c>
      <c r="G352" s="135">
        <f>+GI_Data_Monthly!E352</f>
        <v>39.589718244234902</v>
      </c>
      <c r="H352" s="94">
        <f>+GI_Data_Monthly!H352</f>
        <v>7418.9968885816097</v>
      </c>
      <c r="I352" s="152">
        <f>+GI_Data_Monthly!G352</f>
        <v>7396.1310991976297</v>
      </c>
      <c r="J352" s="94">
        <f>GI_Data_Monthly!I352</f>
        <v>7672.9086800583718</v>
      </c>
      <c r="K352" s="39">
        <f>+GI_Data_Monthly!K352</f>
        <v>38.296207924969302</v>
      </c>
      <c r="L352" s="72">
        <f>+H352*1000/Population_Monthly!C472</f>
        <v>0.3975260865462148</v>
      </c>
      <c r="M352" s="72">
        <f>GI_Data_Monthly!N352</f>
        <v>193.02797967443601</v>
      </c>
      <c r="N352" s="72">
        <f>GI_Data_Monthly!O352*100</f>
        <v>182.53449898143</v>
      </c>
      <c r="O352" s="72">
        <f t="shared" si="41"/>
        <v>232.18709960350392</v>
      </c>
      <c r="P352" s="191">
        <f t="shared" si="37"/>
        <v>90.908778185059816</v>
      </c>
      <c r="Q352" s="153">
        <f t="shared" si="38"/>
        <v>15.223741665973183</v>
      </c>
      <c r="R352" s="72">
        <f t="shared" si="39"/>
        <v>191.63356028589769</v>
      </c>
      <c r="S352" s="154">
        <f t="shared" si="42"/>
        <v>-0.1959693117969934</v>
      </c>
      <c r="T352" s="72">
        <v>0</v>
      </c>
      <c r="U352" s="72">
        <f t="shared" si="40"/>
        <v>205.79625033742101</v>
      </c>
    </row>
    <row r="353" spans="1:21" x14ac:dyDescent="0.25">
      <c r="A353" s="134">
        <v>2009</v>
      </c>
      <c r="B353" s="134">
        <v>1</v>
      </c>
      <c r="C353" s="94">
        <f>+GI_Data_Monthly!J353</f>
        <v>651683.45770996797</v>
      </c>
      <c r="D353" s="135">
        <f t="shared" si="36"/>
        <v>88.14651029427344</v>
      </c>
      <c r="E353" s="135">
        <f>GI_Data_Monthly!C353</f>
        <v>2.1237766666670002</v>
      </c>
      <c r="F353" s="151">
        <f>GI_Data_Monthly!L353</f>
        <v>14372.1</v>
      </c>
      <c r="G353" s="135">
        <f>+GI_Data_Monthly!E353</f>
        <v>35.4052848750095</v>
      </c>
      <c r="H353" s="94">
        <f>+GI_Data_Monthly!H353</f>
        <v>7363.1333333333296</v>
      </c>
      <c r="I353" s="152">
        <f>+GI_Data_Monthly!G353</f>
        <v>7393.1850000000004</v>
      </c>
      <c r="J353" s="94">
        <f>GI_Data_Monthly!I353</f>
        <v>0</v>
      </c>
      <c r="K353" s="39">
        <f>+GI_Data_Monthly!K353</f>
        <v>37.942662399624297</v>
      </c>
      <c r="L353" s="72">
        <f>+H353*1000/Population_Monthly!C473</f>
        <v>0.3944033202198251</v>
      </c>
      <c r="M353" s="72">
        <f>GI_Data_Monthly!N353</f>
        <v>193.9</v>
      </c>
      <c r="N353" s="72">
        <f>GI_Data_Monthly!O353*100</f>
        <v>180.26566666670001</v>
      </c>
      <c r="O353" s="72">
        <f t="shared" si="41"/>
        <v>228.04659960350389</v>
      </c>
      <c r="P353" s="191">
        <f t="shared" si="37"/>
        <v>91.299618760903712</v>
      </c>
      <c r="Q353" s="153">
        <f t="shared" si="38"/>
        <v>14.964712028391739</v>
      </c>
      <c r="R353" s="72">
        <f t="shared" si="39"/>
        <v>183.96622695256431</v>
      </c>
      <c r="S353" s="154">
        <f t="shared" si="42"/>
        <v>-0.21607149328478936</v>
      </c>
      <c r="T353" s="72">
        <v>0</v>
      </c>
      <c r="U353" s="72">
        <f t="shared" si="40"/>
        <v>191.63356028589769</v>
      </c>
    </row>
    <row r="354" spans="1:21" x14ac:dyDescent="0.25">
      <c r="A354" s="134">
        <v>2009</v>
      </c>
      <c r="B354" s="134">
        <v>2</v>
      </c>
      <c r="C354" s="94">
        <f>+GI_Data_Monthly!J354</f>
        <v>649849.51999469101</v>
      </c>
      <c r="D354" s="135">
        <f t="shared" si="36"/>
        <v>87.939836187291533</v>
      </c>
      <c r="E354" s="135">
        <f>GI_Data_Monthly!C354</f>
        <v>2.12641812349105</v>
      </c>
      <c r="F354" s="151">
        <f>GI_Data_Monthly!L354</f>
        <v>14353.590103950901</v>
      </c>
      <c r="G354" s="135">
        <f>+GI_Data_Monthly!E354</f>
        <v>32.768791196536597</v>
      </c>
      <c r="H354" s="94">
        <f>+GI_Data_Monthly!H354</f>
        <v>7315.0300047198498</v>
      </c>
      <c r="I354" s="152">
        <f>+GI_Data_Monthly!G354</f>
        <v>7389.7058280920801</v>
      </c>
      <c r="J354" s="94">
        <f>GI_Data_Monthly!I354</f>
        <v>0</v>
      </c>
      <c r="K354" s="39">
        <f>+GI_Data_Monthly!K354</f>
        <v>37.734237941302197</v>
      </c>
      <c r="L354" s="72">
        <f>+H354*1000/Population_Monthly!C474</f>
        <v>0.39169813993070007</v>
      </c>
      <c r="M354" s="72">
        <f>GI_Data_Monthly!N354</f>
        <v>205.14401142238</v>
      </c>
      <c r="N354" s="72">
        <f>GI_Data_Monthly!O354*100</f>
        <v>180.16722760956</v>
      </c>
      <c r="O354" s="72">
        <f t="shared" si="41"/>
        <v>223.59651440057007</v>
      </c>
      <c r="P354" s="191">
        <f t="shared" si="37"/>
        <v>96.473976193160226</v>
      </c>
      <c r="Q354" s="153">
        <f t="shared" si="38"/>
        <v>14.78043081331052</v>
      </c>
      <c r="R354" s="72">
        <f t="shared" si="39"/>
        <v>180.98913108589667</v>
      </c>
      <c r="S354" s="154">
        <f t="shared" si="42"/>
        <v>-0.2286313419095749</v>
      </c>
      <c r="T354" s="72">
        <v>0</v>
      </c>
      <c r="U354" s="72">
        <f t="shared" si="40"/>
        <v>183.96622695256431</v>
      </c>
    </row>
    <row r="355" spans="1:21" x14ac:dyDescent="0.25">
      <c r="A355" s="134">
        <v>2009</v>
      </c>
      <c r="B355" s="134">
        <v>3</v>
      </c>
      <c r="C355" s="94">
        <f>+GI_Data_Monthly!J355</f>
        <v>648113.01609054802</v>
      </c>
      <c r="D355" s="135">
        <f t="shared" si="36"/>
        <v>87.737249929491611</v>
      </c>
      <c r="E355" s="135">
        <f>GI_Data_Monthly!C355</f>
        <v>2.1300317680546099</v>
      </c>
      <c r="F355" s="151">
        <f>GI_Data_Monthly!L355</f>
        <v>14351.6421139758</v>
      </c>
      <c r="G355" s="135">
        <f>+GI_Data_Monthly!E355</f>
        <v>31.5842638198095</v>
      </c>
      <c r="H355" s="94">
        <f>+GI_Data_Monthly!H355</f>
        <v>7278.2269488461698</v>
      </c>
      <c r="I355" s="152">
        <f>+GI_Data_Monthly!G355</f>
        <v>7386.9766445995501</v>
      </c>
      <c r="J355" s="94">
        <f>GI_Data_Monthly!I355</f>
        <v>0</v>
      </c>
      <c r="K355" s="39">
        <f>+GI_Data_Monthly!K355</f>
        <v>37.624009558949197</v>
      </c>
      <c r="L355" s="72">
        <f>+H355*1000/Population_Monthly!C475</f>
        <v>0.38959963161979538</v>
      </c>
      <c r="M355" s="72">
        <f>GI_Data_Monthly!N355</f>
        <v>219.97068109341299</v>
      </c>
      <c r="N355" s="72">
        <f>GI_Data_Monthly!O355*100</f>
        <v>181.56229970766799</v>
      </c>
      <c r="O355" s="72">
        <f t="shared" si="41"/>
        <v>218.84366590283773</v>
      </c>
      <c r="P355" s="191">
        <f t="shared" si="37"/>
        <v>103.27107998690344</v>
      </c>
      <c r="Q355" s="153">
        <f t="shared" si="38"/>
        <v>14.658300264226268</v>
      </c>
      <c r="R355" s="72">
        <f t="shared" si="39"/>
        <v>180.66506466130932</v>
      </c>
      <c r="S355" s="154">
        <f t="shared" si="42"/>
        <v>-0.2390403310689716</v>
      </c>
      <c r="T355" s="72">
        <v>0</v>
      </c>
      <c r="U355" s="72">
        <f t="shared" si="40"/>
        <v>180.98913108589667</v>
      </c>
    </row>
    <row r="356" spans="1:21" x14ac:dyDescent="0.25">
      <c r="A356" s="134">
        <v>2009</v>
      </c>
      <c r="B356" s="134">
        <v>4</v>
      </c>
      <c r="C356" s="94">
        <f>+GI_Data_Monthly!J356</f>
        <v>645733.51960169501</v>
      </c>
      <c r="D356" s="135">
        <f t="shared" si="36"/>
        <v>87.431008924986813</v>
      </c>
      <c r="E356" s="135">
        <f>GI_Data_Monthly!C356</f>
        <v>2.1350699999999998</v>
      </c>
      <c r="F356" s="151">
        <f>GI_Data_Monthly!L356</f>
        <v>14356.9</v>
      </c>
      <c r="G356" s="135">
        <f>+GI_Data_Monthly!E356</f>
        <v>31.214038350079299</v>
      </c>
      <c r="H356" s="94">
        <f>+GI_Data_Monthly!H356</f>
        <v>7243.7666666666701</v>
      </c>
      <c r="I356" s="152">
        <f>+GI_Data_Monthly!G356</f>
        <v>7385.6350000000002</v>
      </c>
      <c r="J356" s="94">
        <f>GI_Data_Monthly!I356</f>
        <v>0</v>
      </c>
      <c r="K356" s="39">
        <f>+GI_Data_Monthly!K356</f>
        <v>37.498471543127501</v>
      </c>
      <c r="L356" s="72">
        <f>+H356*1000/Population_Monthly!C476</f>
        <v>0.3876278656190818</v>
      </c>
      <c r="M356" s="72">
        <f>GI_Data_Monthly!N356</f>
        <v>236.73333333333301</v>
      </c>
      <c r="N356" s="72">
        <f>GI_Data_Monthly!O356*100</f>
        <v>184.80500000000001</v>
      </c>
      <c r="O356" s="72">
        <f t="shared" si="41"/>
        <v>213.66677701394607</v>
      </c>
      <c r="P356" s="191">
        <f t="shared" si="37"/>
        <v>110.87848798087792</v>
      </c>
      <c r="Q356" s="153">
        <f t="shared" si="38"/>
        <v>14.53545248824039</v>
      </c>
      <c r="R356" s="72">
        <f t="shared" si="39"/>
        <v>182.1781757724093</v>
      </c>
      <c r="S356" s="154">
        <f t="shared" si="42"/>
        <v>-0.25158244722148704</v>
      </c>
      <c r="T356" s="72">
        <v>0</v>
      </c>
      <c r="U356" s="72">
        <f t="shared" si="40"/>
        <v>180.66506466130932</v>
      </c>
    </row>
    <row r="357" spans="1:21" x14ac:dyDescent="0.25">
      <c r="A357" s="134">
        <v>2009</v>
      </c>
      <c r="B357" s="134">
        <v>5</v>
      </c>
      <c r="C357" s="94">
        <f>+GI_Data_Monthly!J357</f>
        <v>642785.05196626706</v>
      </c>
      <c r="D357" s="135">
        <f t="shared" si="36"/>
        <v>87.017501877714935</v>
      </c>
      <c r="E357" s="135">
        <f>GI_Data_Monthly!C357</f>
        <v>2.14068449800014</v>
      </c>
      <c r="F357" s="151">
        <f>GI_Data_Monthly!L357</f>
        <v>14363.2710654488</v>
      </c>
      <c r="G357" s="135">
        <f>+GI_Data_Monthly!E357</f>
        <v>31.439682911054799</v>
      </c>
      <c r="H357" s="94">
        <f>+GI_Data_Monthly!H357</f>
        <v>7215.8006395277498</v>
      </c>
      <c r="I357" s="152">
        <f>+GI_Data_Monthly!G357</f>
        <v>7386.8479110049402</v>
      </c>
      <c r="J357" s="94">
        <f>GI_Data_Monthly!I357</f>
        <v>0</v>
      </c>
      <c r="K357" s="39">
        <f>+GI_Data_Monthly!K357</f>
        <v>37.309248299849898</v>
      </c>
      <c r="L357" s="72">
        <f>+H357*1000/Population_Monthly!C477</f>
        <v>0.38593535236809673</v>
      </c>
      <c r="M357" s="72">
        <f>GI_Data_Monthly!N357</f>
        <v>249.389414852671</v>
      </c>
      <c r="N357" s="72">
        <f>GI_Data_Monthly!O357*100</f>
        <v>189.512470790474</v>
      </c>
      <c r="O357" s="72">
        <f t="shared" si="41"/>
        <v>207.97912769179121</v>
      </c>
      <c r="P357" s="191">
        <f t="shared" si="37"/>
        <v>116.49984623406877</v>
      </c>
      <c r="Q357" s="153">
        <f t="shared" si="38"/>
        <v>14.398957889191385</v>
      </c>
      <c r="R357" s="72">
        <f t="shared" si="39"/>
        <v>185.29325683271398</v>
      </c>
      <c r="S357" s="154">
        <f t="shared" si="42"/>
        <v>-0.26478376467903042</v>
      </c>
      <c r="T357" s="72">
        <v>0</v>
      </c>
      <c r="U357" s="72">
        <f t="shared" si="40"/>
        <v>182.1781757724093</v>
      </c>
    </row>
    <row r="358" spans="1:21" x14ac:dyDescent="0.25">
      <c r="A358" s="134">
        <v>2009</v>
      </c>
      <c r="B358" s="134">
        <v>6</v>
      </c>
      <c r="C358" s="94">
        <f>+GI_Data_Monthly!J358</f>
        <v>639621.01209086797</v>
      </c>
      <c r="D358" s="135">
        <f t="shared" si="36"/>
        <v>86.552655942453171</v>
      </c>
      <c r="E358" s="135">
        <f>GI_Data_Monthly!C358</f>
        <v>2.1470126862254699</v>
      </c>
      <c r="F358" s="151">
        <f>GI_Data_Monthly!L358</f>
        <v>14376.1953030562</v>
      </c>
      <c r="G358" s="135">
        <f>+GI_Data_Monthly!E358</f>
        <v>31.987930472848799</v>
      </c>
      <c r="H358" s="94">
        <f>+GI_Data_Monthly!H358</f>
        <v>7192.1496854528496</v>
      </c>
      <c r="I358" s="152">
        <f>+GI_Data_Monthly!G358</f>
        <v>7389.96400660584</v>
      </c>
      <c r="J358" s="94">
        <f>GI_Data_Monthly!I358</f>
        <v>0</v>
      </c>
      <c r="K358" s="39">
        <f>+GI_Data_Monthly!K358</f>
        <v>37.080635668342097</v>
      </c>
      <c r="L358" s="72">
        <f>+H358*1000/Population_Monthly!C478</f>
        <v>0.38447523001115519</v>
      </c>
      <c r="M358" s="72">
        <f>GI_Data_Monthly!N358</f>
        <v>258.27366275796498</v>
      </c>
      <c r="N358" s="72">
        <f>GI_Data_Monthly!O358*100</f>
        <v>195.07268167642701</v>
      </c>
      <c r="O358" s="72">
        <f t="shared" si="41"/>
        <v>202.05862738329014</v>
      </c>
      <c r="P358" s="191">
        <f t="shared" si="37"/>
        <v>120.29442788809037</v>
      </c>
      <c r="Q358" s="153">
        <f t="shared" si="38"/>
        <v>14.256585927545673</v>
      </c>
      <c r="R358" s="72">
        <f t="shared" si="39"/>
        <v>189.796717488967</v>
      </c>
      <c r="S358" s="154">
        <f t="shared" si="42"/>
        <v>-0.26697112080266427</v>
      </c>
      <c r="T358" s="72">
        <v>0</v>
      </c>
      <c r="U358" s="72">
        <f t="shared" si="40"/>
        <v>185.29325683271398</v>
      </c>
    </row>
    <row r="359" spans="1:21" x14ac:dyDescent="0.25">
      <c r="A359" s="134">
        <v>2009</v>
      </c>
      <c r="B359" s="134">
        <v>7</v>
      </c>
      <c r="C359" s="94">
        <f>+GI_Data_Monthly!J359</f>
        <v>637157.73336086504</v>
      </c>
      <c r="D359" s="135">
        <f t="shared" si="36"/>
        <v>86.175983702957311</v>
      </c>
      <c r="E359" s="135">
        <f>GI_Data_Monthly!C359</f>
        <v>2.1534399999999998</v>
      </c>
      <c r="F359" s="151">
        <f>GI_Data_Monthly!L359</f>
        <v>14402.5</v>
      </c>
      <c r="G359" s="135">
        <f>+GI_Data_Monthly!E359</f>
        <v>32.570644620937401</v>
      </c>
      <c r="H359" s="94">
        <f>+GI_Data_Monthly!H359</f>
        <v>7174.2</v>
      </c>
      <c r="I359" s="152">
        <f>+GI_Data_Monthly!G359</f>
        <v>7393.6809999999996</v>
      </c>
      <c r="J359" s="94">
        <f>GI_Data_Monthly!I359</f>
        <v>0</v>
      </c>
      <c r="K359" s="39">
        <f>+GI_Data_Monthly!K359</f>
        <v>36.888803912699998</v>
      </c>
      <c r="L359" s="72">
        <f>+H359*1000/Population_Monthly!C479</f>
        <v>0.38332121017180776</v>
      </c>
      <c r="M359" s="72">
        <f>GI_Data_Monthly!N359</f>
        <v>263.23333333333301</v>
      </c>
      <c r="N359" s="72">
        <f>GI_Data_Monthly!O359*100</f>
        <v>200.04599999999999</v>
      </c>
      <c r="O359" s="72">
        <f t="shared" si="41"/>
        <v>196.67801627218179</v>
      </c>
      <c r="P359" s="191">
        <f t="shared" si="37"/>
        <v>122.23852688411705</v>
      </c>
      <c r="Q359" s="153">
        <f t="shared" si="38"/>
        <v>14.14026095760668</v>
      </c>
      <c r="R359" s="72">
        <f t="shared" si="39"/>
        <v>194.87705082230036</v>
      </c>
      <c r="S359" s="154">
        <f t="shared" si="42"/>
        <v>-0.24400634888633033</v>
      </c>
      <c r="T359" s="72">
        <v>0</v>
      </c>
      <c r="U359" s="72">
        <f t="shared" si="40"/>
        <v>189.796717488967</v>
      </c>
    </row>
    <row r="360" spans="1:21" x14ac:dyDescent="0.25">
      <c r="A360" s="134">
        <v>2009</v>
      </c>
      <c r="B360" s="134">
        <v>8</v>
      </c>
      <c r="C360" s="94">
        <f>+GI_Data_Monthly!J360</f>
        <v>635853.98370900203</v>
      </c>
      <c r="D360" s="135">
        <f t="shared" si="36"/>
        <v>85.956666404050765</v>
      </c>
      <c r="E360" s="135">
        <f>GI_Data_Monthly!C360</f>
        <v>2.16008058929761</v>
      </c>
      <c r="F360" s="151">
        <f>GI_Data_Monthly!L360</f>
        <v>14447.8642231387</v>
      </c>
      <c r="G360" s="135">
        <f>+GI_Data_Monthly!E360</f>
        <v>33.091895524876101</v>
      </c>
      <c r="H360" s="94">
        <f>+GI_Data_Monthly!H360</f>
        <v>7160.35260185879</v>
      </c>
      <c r="I360" s="152">
        <f>+GI_Data_Monthly!G360</f>
        <v>7397.3783571373697</v>
      </c>
      <c r="J360" s="94">
        <f>GI_Data_Monthly!I360</f>
        <v>0</v>
      </c>
      <c r="K360" s="39">
        <f>+GI_Data_Monthly!K360</f>
        <v>36.773324664411703</v>
      </c>
      <c r="L360" s="72">
        <f>+H360*1000/Population_Monthly!C480</f>
        <v>0.38238743633556233</v>
      </c>
      <c r="M360" s="72">
        <f>GI_Data_Monthly!N360</f>
        <v>265.26660893190001</v>
      </c>
      <c r="N360" s="72">
        <f>GI_Data_Monthly!O360*100</f>
        <v>203.89761568605903</v>
      </c>
      <c r="O360" s="72">
        <f t="shared" si="41"/>
        <v>192.93768434421509</v>
      </c>
      <c r="P360" s="191">
        <f t="shared" si="37"/>
        <v>122.80403344495417</v>
      </c>
      <c r="Q360" s="153">
        <f t="shared" si="38"/>
        <v>14.061657343959695</v>
      </c>
      <c r="R360" s="72">
        <f t="shared" si="39"/>
        <v>199.67209912082868</v>
      </c>
      <c r="S360" s="154">
        <f t="shared" si="42"/>
        <v>-0.1804152049355362</v>
      </c>
      <c r="T360" s="72">
        <v>0</v>
      </c>
      <c r="U360" s="72">
        <f t="shared" si="40"/>
        <v>194.87705082230036</v>
      </c>
    </row>
    <row r="361" spans="1:21" x14ac:dyDescent="0.25">
      <c r="A361" s="134">
        <v>2009</v>
      </c>
      <c r="B361" s="134">
        <v>9</v>
      </c>
      <c r="C361" s="94">
        <f>+GI_Data_Monthly!J361</f>
        <v>635965.22477954801</v>
      </c>
      <c r="D361" s="135">
        <f t="shared" si="36"/>
        <v>85.927701149218791</v>
      </c>
      <c r="E361" s="135">
        <f>GI_Data_Monthly!C361</f>
        <v>2.1660086474089599</v>
      </c>
      <c r="F361" s="151">
        <f>GI_Data_Monthly!L361</f>
        <v>14499.520491990501</v>
      </c>
      <c r="G361" s="135">
        <f>+GI_Data_Monthly!E361</f>
        <v>33.906843303215403</v>
      </c>
      <c r="H361" s="94">
        <f>+GI_Data_Monthly!H361</f>
        <v>7149.8566634624003</v>
      </c>
      <c r="I361" s="152">
        <f>+GI_Data_Monthly!G361</f>
        <v>7401.1665187592398</v>
      </c>
      <c r="J361" s="94">
        <f>GI_Data_Monthly!I361</f>
        <v>0</v>
      </c>
      <c r="K361" s="39">
        <f>+GI_Data_Monthly!K361</f>
        <v>36.748332785618501</v>
      </c>
      <c r="L361" s="72">
        <f>+H361*1000/Population_Monthly!C481</f>
        <v>0.3816334973354566</v>
      </c>
      <c r="M361" s="72">
        <f>GI_Data_Monthly!N361</f>
        <v>265.741740339199</v>
      </c>
      <c r="N361" s="72">
        <f>GI_Data_Monthly!O361*100</f>
        <v>206.602856375626</v>
      </c>
      <c r="O361" s="72">
        <f t="shared" si="41"/>
        <v>191.40270828085059</v>
      </c>
      <c r="P361" s="191">
        <f t="shared" si="37"/>
        <v>122.68729428069767</v>
      </c>
      <c r="Q361" s="153">
        <f t="shared" si="38"/>
        <v>14.02439476222281</v>
      </c>
      <c r="R361" s="72">
        <f t="shared" si="39"/>
        <v>203.51549068722838</v>
      </c>
      <c r="S361" s="154">
        <f t="shared" si="42"/>
        <v>-8.1857179175842565E-2</v>
      </c>
      <c r="T361" s="72">
        <v>0</v>
      </c>
      <c r="U361" s="72">
        <f t="shared" si="40"/>
        <v>199.67209912082868</v>
      </c>
    </row>
    <row r="362" spans="1:21" x14ac:dyDescent="0.25">
      <c r="A362" s="134">
        <v>2009</v>
      </c>
      <c r="B362" s="134">
        <v>10</v>
      </c>
      <c r="C362" s="94">
        <f>+GI_Data_Monthly!J362</f>
        <v>637456.108583914</v>
      </c>
      <c r="D362" s="135">
        <f t="shared" si="36"/>
        <v>86.079902312355046</v>
      </c>
      <c r="E362" s="135">
        <f>GI_Data_Monthly!C362</f>
        <v>2.1703000000000001</v>
      </c>
      <c r="F362" s="151">
        <f>GI_Data_Monthly!L362</f>
        <v>14540.2</v>
      </c>
      <c r="G362" s="135">
        <f>+GI_Data_Monthly!E362</f>
        <v>35.450229140967501</v>
      </c>
      <c r="H362" s="94">
        <f>+GI_Data_Monthly!H362</f>
        <v>7141.3</v>
      </c>
      <c r="I362" s="152">
        <f>+GI_Data_Monthly!G362</f>
        <v>7405.4</v>
      </c>
      <c r="J362" s="94">
        <f>GI_Data_Monthly!I362</f>
        <v>0</v>
      </c>
      <c r="K362" s="39">
        <f>+GI_Data_Monthly!K362</f>
        <v>36.805682045052002</v>
      </c>
      <c r="L362" s="72">
        <f>+H362*1000/Population_Monthly!C482</f>
        <v>0.38098378086110385</v>
      </c>
      <c r="M362" s="72">
        <f>GI_Data_Monthly!N362</f>
        <v>266.433333333333</v>
      </c>
      <c r="N362" s="72">
        <f>GI_Data_Monthly!O362*100</f>
        <v>208.52200000000002</v>
      </c>
      <c r="O362" s="72">
        <f t="shared" si="41"/>
        <v>191.84056939195889</v>
      </c>
      <c r="P362" s="191">
        <f t="shared" si="37"/>
        <v>122.76336604770445</v>
      </c>
      <c r="Q362" s="153">
        <f t="shared" si="38"/>
        <v>14.022367902695557</v>
      </c>
      <c r="R362" s="72">
        <f t="shared" si="39"/>
        <v>206.34082402056171</v>
      </c>
      <c r="S362" s="154">
        <f t="shared" si="42"/>
        <v>2.5849331669239639E-2</v>
      </c>
      <c r="T362" s="72">
        <v>0</v>
      </c>
      <c r="U362" s="72">
        <f t="shared" si="40"/>
        <v>203.51549068722838</v>
      </c>
    </row>
    <row r="363" spans="1:21" x14ac:dyDescent="0.25">
      <c r="A363" s="134">
        <v>2009</v>
      </c>
      <c r="B363" s="134">
        <v>11</v>
      </c>
      <c r="C363" s="94">
        <f>+GI_Data_Monthly!J363</f>
        <v>640358.31784380996</v>
      </c>
      <c r="D363" s="135">
        <f t="shared" si="36"/>
        <v>86.410782290363258</v>
      </c>
      <c r="E363" s="135">
        <f>GI_Data_Monthly!C363</f>
        <v>2.1727019975235802</v>
      </c>
      <c r="F363" s="151">
        <f>GI_Data_Monthly!L363</f>
        <v>14562.386230711099</v>
      </c>
      <c r="G363" s="135">
        <f>+GI_Data_Monthly!E363</f>
        <v>38.0502304640818</v>
      </c>
      <c r="H363" s="94">
        <f>+GI_Data_Monthly!H363</f>
        <v>7133.4205830338497</v>
      </c>
      <c r="I363" s="152">
        <f>+GI_Data_Monthly!G363</f>
        <v>7410.6297949257696</v>
      </c>
      <c r="J363" s="94">
        <f>GI_Data_Monthly!I363</f>
        <v>0</v>
      </c>
      <c r="K363" s="39">
        <f>+GI_Data_Monthly!K363</f>
        <v>36.940044540576402</v>
      </c>
      <c r="L363" s="72">
        <f>+H363*1000/Population_Monthly!C483</f>
        <v>0.38037083434946645</v>
      </c>
      <c r="M363" s="72">
        <f>GI_Data_Monthly!N363</f>
        <v>268.768295405804</v>
      </c>
      <c r="N363" s="72">
        <f>GI_Data_Monthly!O363*100</f>
        <v>210.06230207028702</v>
      </c>
      <c r="O363" s="72">
        <f t="shared" si="41"/>
        <v>193.58755163035258</v>
      </c>
      <c r="P363" s="191">
        <f t="shared" si="37"/>
        <v>123.70232812053511</v>
      </c>
      <c r="Q363" s="153">
        <f t="shared" si="38"/>
        <v>14.050915562805498</v>
      </c>
      <c r="R363" s="72">
        <f t="shared" si="39"/>
        <v>208.39571948197101</v>
      </c>
      <c r="S363" s="154">
        <f t="shared" si="42"/>
        <v>0.11086172113774406</v>
      </c>
      <c r="T363" s="72">
        <v>0</v>
      </c>
      <c r="U363" s="72">
        <f t="shared" si="40"/>
        <v>206.34082402056171</v>
      </c>
    </row>
    <row r="364" spans="1:21" x14ac:dyDescent="0.25">
      <c r="A364" s="134">
        <v>2009</v>
      </c>
      <c r="B364" s="134">
        <v>12</v>
      </c>
      <c r="C364" s="94">
        <f>+GI_Data_Monthly!J364</f>
        <v>644028.97426296398</v>
      </c>
      <c r="D364" s="135">
        <f t="shared" si="36"/>
        <v>86.844052914479221</v>
      </c>
      <c r="E364" s="135">
        <f>GI_Data_Monthly!C364</f>
        <v>2.1734900457000599</v>
      </c>
      <c r="F364" s="151">
        <f>GI_Data_Monthly!L364</f>
        <v>14575.6608593685</v>
      </c>
      <c r="G364" s="135">
        <f>+GI_Data_Monthly!E364</f>
        <v>40.764872981954902</v>
      </c>
      <c r="H364" s="94">
        <f>+GI_Data_Monthly!H364</f>
        <v>7129.6114319543503</v>
      </c>
      <c r="I364" s="152">
        <f>+GI_Data_Monthly!G364</f>
        <v>7415.9248981295204</v>
      </c>
      <c r="J364" s="94">
        <f>GI_Data_Monthly!I364</f>
        <v>7208.0707132380003</v>
      </c>
      <c r="K364" s="39">
        <f>+GI_Data_Monthly!K364</f>
        <v>37.117684981619</v>
      </c>
      <c r="L364" s="72">
        <f>+H364*1000/Population_Monthly!C484</f>
        <v>0.37997543430393493</v>
      </c>
      <c r="M364" s="72">
        <f>GI_Data_Monthly!N364</f>
        <v>272.45798752180701</v>
      </c>
      <c r="N364" s="72">
        <f>GI_Data_Monthly!O364*100</f>
        <v>210.92056032143498</v>
      </c>
      <c r="O364" s="72">
        <f t="shared" si="41"/>
        <v>195.9530567420197</v>
      </c>
      <c r="P364" s="191">
        <f t="shared" si="37"/>
        <v>125.35506572060281</v>
      </c>
      <c r="Q364" s="153">
        <f t="shared" si="38"/>
        <v>14.103808471247323</v>
      </c>
      <c r="R364" s="72">
        <f t="shared" si="39"/>
        <v>209.834954130574</v>
      </c>
      <c r="S364" s="154">
        <f t="shared" si="42"/>
        <v>0.15551066509839773</v>
      </c>
      <c r="T364" s="72">
        <v>0</v>
      </c>
      <c r="U364" s="72">
        <f t="shared" si="40"/>
        <v>208.39571948197101</v>
      </c>
    </row>
    <row r="365" spans="1:21" x14ac:dyDescent="0.25">
      <c r="A365" s="134">
        <v>2010</v>
      </c>
      <c r="B365" s="134">
        <v>1</v>
      </c>
      <c r="C365" s="94">
        <f>+GI_Data_Monthly!J365</f>
        <v>648137.48524061497</v>
      </c>
      <c r="D365" s="135">
        <f t="shared" si="36"/>
        <v>87.340625075377972</v>
      </c>
      <c r="E365" s="135">
        <f>GI_Data_Monthly!C365</f>
        <v>2.1734066666670002</v>
      </c>
      <c r="F365" s="151">
        <f>GI_Data_Monthly!L365</f>
        <v>14597.7</v>
      </c>
      <c r="G365" s="135">
        <f>+GI_Data_Monthly!E365</f>
        <v>42.714789596227803</v>
      </c>
      <c r="H365" s="94">
        <f>+GI_Data_Monthly!H365</f>
        <v>7133.5333333333301</v>
      </c>
      <c r="I365" s="152">
        <f>+GI_Data_Monthly!G365</f>
        <v>7420.8019999999997</v>
      </c>
      <c r="J365" s="94">
        <f>GI_Data_Monthly!I365</f>
        <v>0</v>
      </c>
      <c r="K365" s="39">
        <f>+GI_Data_Monthly!K365</f>
        <v>37.3201157897497</v>
      </c>
      <c r="L365" s="72">
        <f>+H365*1000/Population_Monthly!C485</f>
        <v>0.37999225521144614</v>
      </c>
      <c r="M365" s="72">
        <f>GI_Data_Monthly!N365</f>
        <v>277.23333333333301</v>
      </c>
      <c r="N365" s="72">
        <f>GI_Data_Monthly!O365*100</f>
        <v>210.8213333333</v>
      </c>
      <c r="O365" s="72">
        <f t="shared" si="41"/>
        <v>198.49936229756966</v>
      </c>
      <c r="P365" s="191">
        <f t="shared" si="37"/>
        <v>127.55704562114029</v>
      </c>
      <c r="Q365" s="153">
        <f t="shared" si="38"/>
        <v>14.181354963699288</v>
      </c>
      <c r="R365" s="72">
        <f t="shared" si="39"/>
        <v>210.60139857500735</v>
      </c>
      <c r="S365" s="154">
        <f t="shared" si="42"/>
        <v>0.16950352905024069</v>
      </c>
      <c r="T365" s="72">
        <v>0</v>
      </c>
      <c r="U365" s="72">
        <f t="shared" si="40"/>
        <v>209.834954130574</v>
      </c>
    </row>
    <row r="366" spans="1:21" x14ac:dyDescent="0.25">
      <c r="A366" s="134">
        <v>2010</v>
      </c>
      <c r="B366" s="134">
        <v>2</v>
      </c>
      <c r="C366" s="94">
        <f>+GI_Data_Monthly!J366</f>
        <v>652044.77022873401</v>
      </c>
      <c r="D366" s="135">
        <f t="shared" si="36"/>
        <v>87.822805365414808</v>
      </c>
      <c r="E366" s="135">
        <f>GI_Data_Monthly!C366</f>
        <v>2.1730583662709502</v>
      </c>
      <c r="F366" s="151">
        <f>GI_Data_Monthly!L366</f>
        <v>14639.9383758981</v>
      </c>
      <c r="G366" s="135">
        <f>+GI_Data_Monthly!E366</f>
        <v>43.006235941338403</v>
      </c>
      <c r="H366" s="94">
        <f>+GI_Data_Monthly!H366</f>
        <v>7147.3896287719399</v>
      </c>
      <c r="I366" s="152">
        <f>+GI_Data_Monthly!G366</f>
        <v>7424.5495519722199</v>
      </c>
      <c r="J366" s="94">
        <f>GI_Data_Monthly!I366</f>
        <v>0</v>
      </c>
      <c r="K366" s="39">
        <f>+GI_Data_Monthly!K366</f>
        <v>37.513833530560099</v>
      </c>
      <c r="L366" s="72">
        <f>+H366*1000/Population_Monthly!C486</f>
        <v>0.38053798149041784</v>
      </c>
      <c r="M366" s="72">
        <f>GI_Data_Monthly!N366</f>
        <v>282.260410533212</v>
      </c>
      <c r="N366" s="72">
        <f>GI_Data_Monthly!O366*100</f>
        <v>209.57552581922801</v>
      </c>
      <c r="O366" s="72">
        <f t="shared" si="41"/>
        <v>200.950053815042</v>
      </c>
      <c r="P366" s="191">
        <f t="shared" si="37"/>
        <v>129.89085563200103</v>
      </c>
      <c r="Q366" s="153">
        <f t="shared" si="38"/>
        <v>14.275438489686895</v>
      </c>
      <c r="R366" s="72">
        <f t="shared" si="39"/>
        <v>210.43913982465435</v>
      </c>
      <c r="S366" s="154">
        <f t="shared" si="42"/>
        <v>0.16322778898168244</v>
      </c>
      <c r="T366" s="72">
        <v>0</v>
      </c>
      <c r="U366" s="72">
        <f t="shared" si="40"/>
        <v>210.60139857500735</v>
      </c>
    </row>
    <row r="367" spans="1:21" x14ac:dyDescent="0.25">
      <c r="A367" s="134">
        <v>2010</v>
      </c>
      <c r="B367" s="134">
        <v>3</v>
      </c>
      <c r="C367" s="94">
        <f>+GI_Data_Monthly!J367</f>
        <v>655168.90146199695</v>
      </c>
      <c r="D367" s="135">
        <f t="shared" si="36"/>
        <v>88.207462924066945</v>
      </c>
      <c r="E367" s="135">
        <f>GI_Data_Monthly!C367</f>
        <v>2.1728834549471001</v>
      </c>
      <c r="F367" s="151">
        <f>GI_Data_Monthly!L367</f>
        <v>14687.799436937899</v>
      </c>
      <c r="G367" s="135">
        <f>+GI_Data_Monthly!E367</f>
        <v>42.129618203053703</v>
      </c>
      <c r="H367" s="94">
        <f>+GI_Data_Monthly!H367</f>
        <v>7163.3973886661097</v>
      </c>
      <c r="I367" s="152">
        <f>+GI_Data_Monthly!G367</f>
        <v>7427.5903618948496</v>
      </c>
      <c r="J367" s="94">
        <f>GI_Data_Monthly!I367</f>
        <v>0</v>
      </c>
      <c r="K367" s="39">
        <f>+GI_Data_Monthly!K367</f>
        <v>37.667524121843101</v>
      </c>
      <c r="L367" s="72">
        <f>+H367*1000/Population_Monthly!C487</f>
        <v>0.38119764597034544</v>
      </c>
      <c r="M367" s="72">
        <f>GI_Data_Monthly!N367</f>
        <v>285.73765794746299</v>
      </c>
      <c r="N367" s="72">
        <f>GI_Data_Monthly!O367*100</f>
        <v>207.98107109243</v>
      </c>
      <c r="O367" s="72">
        <f t="shared" si="41"/>
        <v>203.15161809710548</v>
      </c>
      <c r="P367" s="191">
        <f t="shared" si="37"/>
        <v>131.50160322538764</v>
      </c>
      <c r="Q367" s="153">
        <f t="shared" si="38"/>
        <v>14.358771524777794</v>
      </c>
      <c r="R367" s="72">
        <f t="shared" si="39"/>
        <v>209.45931008165266</v>
      </c>
      <c r="S367" s="154">
        <f t="shared" si="42"/>
        <v>0.14550802356710979</v>
      </c>
      <c r="T367" s="72">
        <v>0</v>
      </c>
      <c r="U367" s="72">
        <f t="shared" si="40"/>
        <v>210.43913982465435</v>
      </c>
    </row>
    <row r="368" spans="1:21" x14ac:dyDescent="0.25">
      <c r="A368" s="134">
        <v>2010</v>
      </c>
      <c r="B368" s="134">
        <v>4</v>
      </c>
      <c r="C368" s="94">
        <f>+GI_Data_Monthly!J368</f>
        <v>657982.19575541199</v>
      </c>
      <c r="D368" s="135">
        <f t="shared" si="36"/>
        <v>88.538680104916068</v>
      </c>
      <c r="E368" s="135">
        <f>GI_Data_Monthly!C368</f>
        <v>2.1732</v>
      </c>
      <c r="F368" s="151">
        <f>GI_Data_Monthly!L368</f>
        <v>14738</v>
      </c>
      <c r="G368" s="135">
        <f>+GI_Data_Monthly!E368</f>
        <v>40.487854408558498</v>
      </c>
      <c r="H368" s="94">
        <f>+GI_Data_Monthly!H368</f>
        <v>7177.4666666666699</v>
      </c>
      <c r="I368" s="152">
        <f>+GI_Data_Monthly!G368</f>
        <v>7431.5789999999997</v>
      </c>
      <c r="J368" s="94">
        <f>GI_Data_Monthly!I368</f>
        <v>0</v>
      </c>
      <c r="K368" s="39">
        <f>+GI_Data_Monthly!K368</f>
        <v>37.801646437848902</v>
      </c>
      <c r="L368" s="72">
        <f>+H368*1000/Population_Monthly!C488</f>
        <v>0.38175309423112519</v>
      </c>
      <c r="M368" s="72">
        <f>GI_Data_Monthly!N368</f>
        <v>286.8</v>
      </c>
      <c r="N368" s="72">
        <f>GI_Data_Monthly!O368*100</f>
        <v>206.45233333330003</v>
      </c>
      <c r="O368" s="72">
        <f t="shared" si="41"/>
        <v>204.95556254154715</v>
      </c>
      <c r="P368" s="191">
        <f t="shared" si="37"/>
        <v>131.9712865819989</v>
      </c>
      <c r="Q368" s="153">
        <f t="shared" si="38"/>
        <v>14.43089549467981</v>
      </c>
      <c r="R368" s="72">
        <f t="shared" si="39"/>
        <v>208.00297674831936</v>
      </c>
      <c r="S368" s="154">
        <f t="shared" si="42"/>
        <v>0.11713608037282564</v>
      </c>
      <c r="T368" s="72">
        <v>0</v>
      </c>
      <c r="U368" s="72">
        <f t="shared" si="40"/>
        <v>209.45931008165266</v>
      </c>
    </row>
    <row r="369" spans="1:21" x14ac:dyDescent="0.25">
      <c r="A369" s="134">
        <v>2010</v>
      </c>
      <c r="B369" s="134">
        <v>5</v>
      </c>
      <c r="C369" s="94">
        <f>+GI_Data_Monthly!J369</f>
        <v>659957.56143200397</v>
      </c>
      <c r="D369" s="135">
        <f t="shared" si="36"/>
        <v>88.742435273481192</v>
      </c>
      <c r="E369" s="135">
        <f>GI_Data_Monthly!C369</f>
        <v>2.1743355272900402</v>
      </c>
      <c r="F369" s="151">
        <f>GI_Data_Monthly!L369</f>
        <v>14774.2587949853</v>
      </c>
      <c r="G369" s="135">
        <f>+GI_Data_Monthly!E369</f>
        <v>38.729430818500703</v>
      </c>
      <c r="H369" s="94">
        <f>+GI_Data_Monthly!H369</f>
        <v>7182.1316141766501</v>
      </c>
      <c r="I369" s="152">
        <f>+GI_Data_Monthly!G369</f>
        <v>7436.7754208929</v>
      </c>
      <c r="J369" s="94">
        <f>GI_Data_Monthly!I369</f>
        <v>0</v>
      </c>
      <c r="K369" s="39">
        <f>+GI_Data_Monthly!K369</f>
        <v>37.887246333427903</v>
      </c>
      <c r="L369" s="72">
        <f>+H369*1000/Population_Monthly!C489</f>
        <v>0.38182564911239708</v>
      </c>
      <c r="M369" s="72">
        <f>GI_Data_Monthly!N369</f>
        <v>284.19919860010299</v>
      </c>
      <c r="N369" s="72">
        <f>GI_Data_Monthly!O369*100</f>
        <v>205.86762393420602</v>
      </c>
      <c r="O369" s="72">
        <f t="shared" si="41"/>
        <v>206.31849197019153</v>
      </c>
      <c r="P369" s="191">
        <f t="shared" si="37"/>
        <v>130.70622957364432</v>
      </c>
      <c r="Q369" s="153">
        <f t="shared" si="38"/>
        <v>14.466322424342396</v>
      </c>
      <c r="R369" s="72">
        <f t="shared" si="39"/>
        <v>206.767009453312</v>
      </c>
      <c r="S369" s="154">
        <f t="shared" si="42"/>
        <v>8.6301197359272219E-2</v>
      </c>
      <c r="T369" s="72">
        <v>0</v>
      </c>
      <c r="U369" s="72">
        <f t="shared" si="40"/>
        <v>208.00297674831936</v>
      </c>
    </row>
    <row r="370" spans="1:21" x14ac:dyDescent="0.25">
      <c r="A370" s="134">
        <v>2010</v>
      </c>
      <c r="B370" s="134">
        <v>6</v>
      </c>
      <c r="C370" s="94">
        <f>+GI_Data_Monthly!J370</f>
        <v>661519.21745127498</v>
      </c>
      <c r="D370" s="135">
        <f t="shared" si="36"/>
        <v>88.876841160939435</v>
      </c>
      <c r="E370" s="135">
        <f>GI_Data_Monthly!C370</f>
        <v>2.1765649001839602</v>
      </c>
      <c r="F370" s="151">
        <f>GI_Data_Monthly!L370</f>
        <v>14805.3157413065</v>
      </c>
      <c r="G370" s="135">
        <f>+GI_Data_Monthly!E370</f>
        <v>36.920661558660299</v>
      </c>
      <c r="H370" s="94">
        <f>+GI_Data_Monthly!H370</f>
        <v>7181.2140121211996</v>
      </c>
      <c r="I370" s="152">
        <f>+GI_Data_Monthly!G370</f>
        <v>7443.1000113222599</v>
      </c>
      <c r="J370" s="94">
        <f>GI_Data_Monthly!I370</f>
        <v>0</v>
      </c>
      <c r="K370" s="39">
        <f>+GI_Data_Monthly!K370</f>
        <v>37.939284411554297</v>
      </c>
      <c r="L370" s="72">
        <f>+H370*1000/Population_Monthly!C490</f>
        <v>0.38160148704414681</v>
      </c>
      <c r="M370" s="72">
        <f>GI_Data_Monthly!N370</f>
        <v>280.082721388457</v>
      </c>
      <c r="N370" s="72">
        <f>GI_Data_Monthly!O370*100</f>
        <v>206.50634804005202</v>
      </c>
      <c r="O370" s="72">
        <f t="shared" si="41"/>
        <v>207.27129750049366</v>
      </c>
      <c r="P370" s="191">
        <f t="shared" si="37"/>
        <v>128.68107969800707</v>
      </c>
      <c r="Q370" s="153">
        <f t="shared" si="38"/>
        <v>14.477687348839938</v>
      </c>
      <c r="R370" s="72">
        <f t="shared" si="39"/>
        <v>206.27543510251937</v>
      </c>
      <c r="S370" s="154">
        <f t="shared" si="42"/>
        <v>5.8612340105060889E-2</v>
      </c>
      <c r="T370" s="72">
        <v>0</v>
      </c>
      <c r="U370" s="72">
        <f t="shared" si="40"/>
        <v>206.767009453312</v>
      </c>
    </row>
    <row r="371" spans="1:21" x14ac:dyDescent="0.25">
      <c r="A371" s="134">
        <v>2010</v>
      </c>
      <c r="B371" s="134">
        <v>7</v>
      </c>
      <c r="C371" s="94">
        <f>+GI_Data_Monthly!J371</f>
        <v>662945.492064544</v>
      </c>
      <c r="D371" s="135">
        <f t="shared" si="36"/>
        <v>88.992625631814889</v>
      </c>
      <c r="E371" s="135">
        <f>GI_Data_Monthly!C371</f>
        <v>2.1798999999999999</v>
      </c>
      <c r="F371" s="151">
        <f>GI_Data_Monthly!L371</f>
        <v>14839.3</v>
      </c>
      <c r="G371" s="135">
        <f>+GI_Data_Monthly!E371</f>
        <v>35.266745177592199</v>
      </c>
      <c r="H371" s="94">
        <f>+GI_Data_Monthly!H371</f>
        <v>7180.4</v>
      </c>
      <c r="I371" s="152">
        <f>+GI_Data_Monthly!G371</f>
        <v>7449.4430000000002</v>
      </c>
      <c r="J371" s="94">
        <f>GI_Data_Monthly!I371</f>
        <v>0</v>
      </c>
      <c r="K371" s="39">
        <f>+GI_Data_Monthly!K371</f>
        <v>37.967699382617603</v>
      </c>
      <c r="L371" s="72">
        <f>+H371*1000/Population_Monthly!C491</f>
        <v>0.38138303295382797</v>
      </c>
      <c r="M371" s="72">
        <f>GI_Data_Monthly!N371</f>
        <v>277.73333333333301</v>
      </c>
      <c r="N371" s="72">
        <f>GI_Data_Monthly!O371*100</f>
        <v>208.53700000000001</v>
      </c>
      <c r="O371" s="72">
        <f t="shared" si="41"/>
        <v>207.97888083382693</v>
      </c>
      <c r="P371" s="191">
        <f t="shared" si="37"/>
        <v>127.40645595363686</v>
      </c>
      <c r="Q371" s="153">
        <f t="shared" si="38"/>
        <v>14.480236344821883</v>
      </c>
      <c r="R371" s="72">
        <f t="shared" si="39"/>
        <v>206.97032399141935</v>
      </c>
      <c r="S371" s="154">
        <f t="shared" si="42"/>
        <v>4.2445237595353236E-2</v>
      </c>
      <c r="T371" s="72">
        <v>0</v>
      </c>
      <c r="U371" s="72">
        <f t="shared" si="40"/>
        <v>206.27543510251937</v>
      </c>
    </row>
    <row r="372" spans="1:21" x14ac:dyDescent="0.25">
      <c r="A372" s="134">
        <v>2010</v>
      </c>
      <c r="B372" s="134">
        <v>8</v>
      </c>
      <c r="C372" s="94">
        <f>+GI_Data_Monthly!J372</f>
        <v>664595.10363568796</v>
      </c>
      <c r="D372" s="135">
        <f t="shared" si="36"/>
        <v>89.139696853100318</v>
      </c>
      <c r="E372" s="135">
        <f>GI_Data_Monthly!C372</f>
        <v>2.18463888092796</v>
      </c>
      <c r="F372" s="151">
        <f>GI_Data_Monthly!L372</f>
        <v>14884.1004901912</v>
      </c>
      <c r="G372" s="135">
        <f>+GI_Data_Monthly!E372</f>
        <v>33.8479857789901</v>
      </c>
      <c r="H372" s="94">
        <f>+GI_Data_Monthly!H372</f>
        <v>7184.0439803888903</v>
      </c>
      <c r="I372" s="152">
        <f>+GI_Data_Monthly!G372</f>
        <v>7455.6581085408197</v>
      </c>
      <c r="J372" s="94">
        <f>GI_Data_Monthly!I372</f>
        <v>0</v>
      </c>
      <c r="K372" s="39">
        <f>+GI_Data_Monthly!K372</f>
        <v>37.989789254922599</v>
      </c>
      <c r="L372" s="72">
        <f>+H372*1000/Population_Monthly!C492</f>
        <v>0.38140145455428587</v>
      </c>
      <c r="M372" s="72">
        <f>GI_Data_Monthly!N372</f>
        <v>279.41063629934098</v>
      </c>
      <c r="N372" s="72">
        <f>GI_Data_Monthly!O372*100</f>
        <v>212.14030107591802</v>
      </c>
      <c r="O372" s="72">
        <f t="shared" si="41"/>
        <v>208.66577128298184</v>
      </c>
      <c r="P372" s="191">
        <f t="shared" si="37"/>
        <v>127.89785933895715</v>
      </c>
      <c r="Q372" s="153">
        <f t="shared" si="38"/>
        <v>14.489360880038259</v>
      </c>
      <c r="R372" s="72">
        <f t="shared" si="39"/>
        <v>209.06121637199001</v>
      </c>
      <c r="S372" s="154">
        <f t="shared" si="42"/>
        <v>4.0425609500751802E-2</v>
      </c>
      <c r="T372" s="72">
        <v>0</v>
      </c>
      <c r="U372" s="72">
        <f t="shared" si="40"/>
        <v>206.97032399141935</v>
      </c>
    </row>
    <row r="373" spans="1:21" x14ac:dyDescent="0.25">
      <c r="A373" s="134">
        <v>2010</v>
      </c>
      <c r="B373" s="134">
        <v>9</v>
      </c>
      <c r="C373" s="94">
        <f>+GI_Data_Monthly!J373</f>
        <v>666166.13759219297</v>
      </c>
      <c r="D373" s="135">
        <f t="shared" si="36"/>
        <v>89.279258085281683</v>
      </c>
      <c r="E373" s="135">
        <f>GI_Data_Monthly!C373</f>
        <v>2.1904235450568099</v>
      </c>
      <c r="F373" s="151">
        <f>GI_Data_Monthly!L373</f>
        <v>14924.7719121354</v>
      </c>
      <c r="G373" s="135">
        <f>+GI_Data_Monthly!E373</f>
        <v>33.307170636135801</v>
      </c>
      <c r="H373" s="94">
        <f>+GI_Data_Monthly!H373</f>
        <v>7190.8968264289197</v>
      </c>
      <c r="I373" s="152">
        <f>+GI_Data_Monthly!G373</f>
        <v>7461.6002852068405</v>
      </c>
      <c r="J373" s="94">
        <f>GI_Data_Monthly!I373</f>
        <v>0</v>
      </c>
      <c r="K373" s="39">
        <f>+GI_Data_Monthly!K373</f>
        <v>38.026148181549402</v>
      </c>
      <c r="L373" s="72">
        <f>+H373*1000/Population_Monthly!C493</f>
        <v>0.38159014002933078</v>
      </c>
      <c r="M373" s="72">
        <f>GI_Data_Monthly!N373</f>
        <v>284.79703271308898</v>
      </c>
      <c r="N373" s="72">
        <f>GI_Data_Monthly!O373*100</f>
        <v>216.630101390139</v>
      </c>
      <c r="O373" s="72">
        <f t="shared" si="41"/>
        <v>209.50137503419126</v>
      </c>
      <c r="P373" s="191">
        <f t="shared" si="37"/>
        <v>130.01916152508423</v>
      </c>
      <c r="Q373" s="153">
        <f t="shared" si="38"/>
        <v>14.510403209373518</v>
      </c>
      <c r="R373" s="72">
        <f t="shared" si="39"/>
        <v>212.43580082201902</v>
      </c>
      <c r="S373" s="154">
        <f t="shared" si="42"/>
        <v>4.8533912794905376E-2</v>
      </c>
      <c r="T373" s="72">
        <v>0</v>
      </c>
      <c r="U373" s="72">
        <f t="shared" si="40"/>
        <v>209.06121637199001</v>
      </c>
    </row>
    <row r="374" spans="1:21" x14ac:dyDescent="0.25">
      <c r="A374" s="134">
        <v>2010</v>
      </c>
      <c r="B374" s="134">
        <v>10</v>
      </c>
      <c r="C374" s="94">
        <f>+GI_Data_Monthly!J374</f>
        <v>667246.75204836496</v>
      </c>
      <c r="D374" s="135">
        <f t="shared" si="36"/>
        <v>89.355729273302373</v>
      </c>
      <c r="E374" s="135">
        <f>GI_Data_Monthly!C374</f>
        <v>2.196683333333</v>
      </c>
      <c r="F374" s="151">
        <f>GI_Data_Monthly!L374</f>
        <v>14942.4</v>
      </c>
      <c r="G374" s="135">
        <f>+GI_Data_Monthly!E374</f>
        <v>34.263632600941399</v>
      </c>
      <c r="H374" s="94">
        <f>+GI_Data_Monthly!H374</f>
        <v>7197.9666666666699</v>
      </c>
      <c r="I374" s="152">
        <f>+GI_Data_Monthly!G374</f>
        <v>7467.308</v>
      </c>
      <c r="J374" s="94">
        <f>GI_Data_Monthly!I374</f>
        <v>0</v>
      </c>
      <c r="K374" s="39">
        <f>+GI_Data_Monthly!K374</f>
        <v>38.096915693174601</v>
      </c>
      <c r="L374" s="72">
        <f>+H374*1000/Population_Monthly!C494</f>
        <v>0.38179016214098987</v>
      </c>
      <c r="M374" s="72">
        <f>GI_Data_Monthly!N374</f>
        <v>292.433333333333</v>
      </c>
      <c r="N374" s="72">
        <f>GI_Data_Monthly!O374*100</f>
        <v>221.04933333329998</v>
      </c>
      <c r="O374" s="72">
        <f t="shared" si="41"/>
        <v>210.54531947863293</v>
      </c>
      <c r="P374" s="191">
        <f t="shared" si="37"/>
        <v>133.12493835405377</v>
      </c>
      <c r="Q374" s="153">
        <f t="shared" si="38"/>
        <v>14.545027619568753</v>
      </c>
      <c r="R374" s="72">
        <f t="shared" si="39"/>
        <v>216.60657859978565</v>
      </c>
      <c r="S374" s="154">
        <f t="shared" si="42"/>
        <v>6.0076794454781535E-2</v>
      </c>
      <c r="T374" s="72">
        <v>0</v>
      </c>
      <c r="U374" s="72">
        <f t="shared" si="40"/>
        <v>212.43580082201902</v>
      </c>
    </row>
    <row r="375" spans="1:21" x14ac:dyDescent="0.25">
      <c r="A375" s="134">
        <v>2010</v>
      </c>
      <c r="B375" s="134">
        <v>11</v>
      </c>
      <c r="C375" s="94">
        <f>+GI_Data_Monthly!J375</f>
        <v>667651.55150749802</v>
      </c>
      <c r="D375" s="135">
        <f t="shared" si="36"/>
        <v>89.337949776536931</v>
      </c>
      <c r="E375" s="135">
        <f>GI_Data_Monthly!C375</f>
        <v>2.20360437210446</v>
      </c>
      <c r="F375" s="151">
        <f>GI_Data_Monthly!L375</f>
        <v>14927.892128785399</v>
      </c>
      <c r="G375" s="135">
        <f>+GI_Data_Monthly!E375</f>
        <v>37.013223197412998</v>
      </c>
      <c r="H375" s="94">
        <f>+GI_Data_Monthly!H375</f>
        <v>7203.71390981272</v>
      </c>
      <c r="I375" s="152">
        <f>+GI_Data_Monthly!G375</f>
        <v>7473.32520141228</v>
      </c>
      <c r="J375" s="94">
        <f>GI_Data_Monthly!I375</f>
        <v>0</v>
      </c>
      <c r="K375" s="39">
        <f>+GI_Data_Monthly!K375</f>
        <v>38.216604213143498</v>
      </c>
      <c r="L375" s="72">
        <f>+H375*1000/Population_Monthly!C495</f>
        <v>0.38191988066629512</v>
      </c>
      <c r="M375" s="72">
        <f>GI_Data_Monthly!N375</f>
        <v>302.14994047038601</v>
      </c>
      <c r="N375" s="72">
        <f>GI_Data_Monthly!O375*100</f>
        <v>225.14429123675401</v>
      </c>
      <c r="O375" s="72">
        <f t="shared" si="41"/>
        <v>211.80215190917181</v>
      </c>
      <c r="P375" s="191">
        <f t="shared" si="37"/>
        <v>137.11623751310239</v>
      </c>
      <c r="Q375" s="153">
        <f t="shared" si="38"/>
        <v>14.595680920554797</v>
      </c>
      <c r="R375" s="72">
        <f t="shared" si="39"/>
        <v>220.941241986731</v>
      </c>
      <c r="S375" s="154">
        <f t="shared" si="42"/>
        <v>7.1797695340026113E-2</v>
      </c>
      <c r="T375" s="72">
        <v>0</v>
      </c>
      <c r="U375" s="72">
        <f t="shared" si="40"/>
        <v>216.60657859978565</v>
      </c>
    </row>
    <row r="376" spans="1:21" x14ac:dyDescent="0.25">
      <c r="A376" s="134">
        <v>2010</v>
      </c>
      <c r="B376" s="134">
        <v>12</v>
      </c>
      <c r="C376" s="94">
        <f>+GI_Data_Monthly!J376</f>
        <v>667553.86894694401</v>
      </c>
      <c r="D376" s="135">
        <f t="shared" si="36"/>
        <v>89.254796493947836</v>
      </c>
      <c r="E376" s="135">
        <f>GI_Data_Monthly!C376</f>
        <v>2.2109434229962002</v>
      </c>
      <c r="F376" s="151">
        <f>GI_Data_Monthly!L376</f>
        <v>14902.6343394204</v>
      </c>
      <c r="G376" s="135">
        <f>+GI_Data_Monthly!E376</f>
        <v>39.9861020638741</v>
      </c>
      <c r="H376" s="94">
        <f>+GI_Data_Monthly!H376</f>
        <v>7208.4272855961299</v>
      </c>
      <c r="I376" s="152">
        <f>+GI_Data_Monthly!G376</f>
        <v>7479.1932217582198</v>
      </c>
      <c r="J376" s="94">
        <f>GI_Data_Monthly!I376</f>
        <v>7179.2151093857692</v>
      </c>
      <c r="K376" s="39">
        <f>+GI_Data_Monthly!K376</f>
        <v>38.338670151818697</v>
      </c>
      <c r="L376" s="72">
        <f>+H376*1000/Population_Monthly!C496</f>
        <v>0.38199469282106635</v>
      </c>
      <c r="M376" s="72">
        <f>GI_Data_Monthly!N376</f>
        <v>314.40734127040099</v>
      </c>
      <c r="N376" s="72">
        <f>GI_Data_Monthly!O376*100</f>
        <v>229.04686410214498</v>
      </c>
      <c r="O376" s="72">
        <f t="shared" si="41"/>
        <v>213.31267722423095</v>
      </c>
      <c r="P376" s="191">
        <f t="shared" si="37"/>
        <v>142.2050596140204</v>
      </c>
      <c r="Q376" s="153">
        <f t="shared" si="38"/>
        <v>14.645168527812169</v>
      </c>
      <c r="R376" s="72">
        <f t="shared" si="39"/>
        <v>225.08016289073302</v>
      </c>
      <c r="S376" s="154">
        <f t="shared" si="42"/>
        <v>8.5939008283906437E-2</v>
      </c>
      <c r="T376" s="72">
        <v>0</v>
      </c>
      <c r="U376" s="72">
        <f t="shared" si="40"/>
        <v>220.941241986731</v>
      </c>
    </row>
    <row r="377" spans="1:21" x14ac:dyDescent="0.25">
      <c r="A377" s="134">
        <v>2011</v>
      </c>
      <c r="B377" s="134">
        <v>1</v>
      </c>
      <c r="C377" s="94">
        <f>+GI_Data_Monthly!J377</f>
        <v>667268.84310298902</v>
      </c>
      <c r="D377" s="135">
        <f t="shared" si="36"/>
        <v>89.145425529699125</v>
      </c>
      <c r="E377" s="135">
        <f>GI_Data_Monthly!C377</f>
        <v>2.2195100000000001</v>
      </c>
      <c r="F377" s="151">
        <f>GI_Data_Monthly!L377</f>
        <v>14894</v>
      </c>
      <c r="G377" s="135">
        <f>+GI_Data_Monthly!E377</f>
        <v>41.515543215490702</v>
      </c>
      <c r="H377" s="94">
        <f>+GI_Data_Monthly!H377</f>
        <v>7213.7666666666701</v>
      </c>
      <c r="I377" s="152">
        <f>+GI_Data_Monthly!G377</f>
        <v>7485.1719999999996</v>
      </c>
      <c r="J377" s="94">
        <f>GI_Data_Monthly!I377</f>
        <v>0</v>
      </c>
      <c r="K377" s="39">
        <f>+GI_Data_Monthly!K377</f>
        <v>38.418448475885498</v>
      </c>
      <c r="L377" s="72">
        <f>+H377*1000/Population_Monthly!C497</f>
        <v>0.38210259504025879</v>
      </c>
      <c r="M377" s="72">
        <f>GI_Data_Monthly!N377</f>
        <v>331.6</v>
      </c>
      <c r="N377" s="72">
        <f>GI_Data_Monthly!O377*100</f>
        <v>233.66500000000002</v>
      </c>
      <c r="O377" s="72">
        <f t="shared" si="41"/>
        <v>215.21631611312264</v>
      </c>
      <c r="P377" s="191">
        <f t="shared" si="37"/>
        <v>149.40234556275936</v>
      </c>
      <c r="Q377" s="153">
        <f t="shared" si="38"/>
        <v>14.679788860056323</v>
      </c>
      <c r="R377" s="72">
        <f t="shared" si="39"/>
        <v>229.28538511296634</v>
      </c>
      <c r="S377" s="154">
        <f t="shared" si="42"/>
        <v>0.10835557438859911</v>
      </c>
      <c r="T377" s="72">
        <v>0</v>
      </c>
      <c r="U377" s="72">
        <f t="shared" si="40"/>
        <v>225.08016289073302</v>
      </c>
    </row>
    <row r="378" spans="1:21" x14ac:dyDescent="0.25">
      <c r="A378" s="134">
        <v>2011</v>
      </c>
      <c r="B378" s="134">
        <v>2</v>
      </c>
      <c r="C378" s="94">
        <f>+GI_Data_Monthly!J378</f>
        <v>667081.119430191</v>
      </c>
      <c r="D378" s="135">
        <f t="shared" si="36"/>
        <v>89.050742660260468</v>
      </c>
      <c r="E378" s="135">
        <f>GI_Data_Monthly!C378</f>
        <v>2.22913457708239</v>
      </c>
      <c r="F378" s="151">
        <f>GI_Data_Monthly!L378</f>
        <v>14923.1348382082</v>
      </c>
      <c r="G378" s="135">
        <f>+GI_Data_Monthly!E378</f>
        <v>40.300030060965902</v>
      </c>
      <c r="H378" s="94">
        <f>+GI_Data_Monthly!H378</f>
        <v>7220.6511648471396</v>
      </c>
      <c r="I378" s="152">
        <f>+GI_Data_Monthly!G378</f>
        <v>7491.0225283037498</v>
      </c>
      <c r="J378" s="94">
        <f>GI_Data_Monthly!I378</f>
        <v>0</v>
      </c>
      <c r="K378" s="39">
        <f>+GI_Data_Monthly!K378</f>
        <v>38.415066843374298</v>
      </c>
      <c r="L378" s="72">
        <f>+H378*1000/Population_Monthly!C498</f>
        <v>0.38229220360552746</v>
      </c>
      <c r="M378" s="72">
        <f>GI_Data_Monthly!N378</f>
        <v>353.52998345416398</v>
      </c>
      <c r="N378" s="72">
        <f>GI_Data_Monthly!O378*100</f>
        <v>239.18743874817602</v>
      </c>
      <c r="O378" s="72">
        <f t="shared" si="41"/>
        <v>217.68397552386833</v>
      </c>
      <c r="P378" s="191">
        <f t="shared" si="37"/>
        <v>158.59517280328711</v>
      </c>
      <c r="Q378" s="153">
        <f t="shared" si="38"/>
        <v>14.685780555207193</v>
      </c>
      <c r="R378" s="72">
        <f t="shared" si="39"/>
        <v>233.96643428344032</v>
      </c>
      <c r="S378" s="154">
        <f t="shared" si="42"/>
        <v>0.14129470897517948</v>
      </c>
      <c r="T378" s="72">
        <v>0</v>
      </c>
      <c r="U378" s="72">
        <f t="shared" si="40"/>
        <v>229.28538511296634</v>
      </c>
    </row>
    <row r="379" spans="1:21" x14ac:dyDescent="0.25">
      <c r="A379" s="134">
        <v>2011</v>
      </c>
      <c r="B379" s="134">
        <v>3</v>
      </c>
      <c r="C379" s="94">
        <f>+GI_Data_Monthly!J379</f>
        <v>667094.43830716796</v>
      </c>
      <c r="D379" s="135">
        <f t="shared" si="36"/>
        <v>88.987903063334201</v>
      </c>
      <c r="E379" s="135">
        <f>GI_Data_Monthly!C379</f>
        <v>2.2379098356338298</v>
      </c>
      <c r="F379" s="151">
        <f>GI_Data_Monthly!L379</f>
        <v>14967.4331763553</v>
      </c>
      <c r="G379" s="135">
        <f>+GI_Data_Monthly!E379</f>
        <v>38.216715043788597</v>
      </c>
      <c r="H379" s="94">
        <f>+GI_Data_Monthly!H379</f>
        <v>7228.11155552112</v>
      </c>
      <c r="I379" s="152">
        <f>+GI_Data_Monthly!G379</f>
        <v>7496.46205094175</v>
      </c>
      <c r="J379" s="94">
        <f>GI_Data_Monthly!I379</f>
        <v>0</v>
      </c>
      <c r="K379" s="39">
        <f>+GI_Data_Monthly!K379</f>
        <v>38.368221003711199</v>
      </c>
      <c r="L379" s="72">
        <f>+H379*1000/Population_Monthly!C499</f>
        <v>0.38251211495132581</v>
      </c>
      <c r="M379" s="72">
        <f>GI_Data_Monthly!N379</f>
        <v>372.69814362157803</v>
      </c>
      <c r="N379" s="72">
        <f>GI_Data_Monthly!O379*100</f>
        <v>244.063818012962</v>
      </c>
      <c r="O379" s="72">
        <f t="shared" si="41"/>
        <v>220.69087110057941</v>
      </c>
      <c r="P379" s="191">
        <f t="shared" si="37"/>
        <v>166.53849841811029</v>
      </c>
      <c r="Q379" s="153">
        <f t="shared" si="38"/>
        <v>14.676309363049452</v>
      </c>
      <c r="R379" s="72">
        <f t="shared" si="39"/>
        <v>238.972085587046</v>
      </c>
      <c r="S379" s="154">
        <f t="shared" si="42"/>
        <v>0.17349053320576591</v>
      </c>
      <c r="T379" s="72">
        <v>0</v>
      </c>
      <c r="U379" s="72">
        <f t="shared" si="40"/>
        <v>233.96643428344032</v>
      </c>
    </row>
    <row r="380" spans="1:21" x14ac:dyDescent="0.25">
      <c r="A380" s="134">
        <v>2011</v>
      </c>
      <c r="B380" s="134">
        <v>4</v>
      </c>
      <c r="C380" s="94">
        <f>+GI_Data_Monthly!J380</f>
        <v>667381.06992788997</v>
      </c>
      <c r="D380" s="135">
        <f t="shared" si="36"/>
        <v>88.948124596465391</v>
      </c>
      <c r="E380" s="135">
        <f>GI_Data_Monthly!C380</f>
        <v>2.2465466666670002</v>
      </c>
      <c r="F380" s="151">
        <f>GI_Data_Monthly!L380</f>
        <v>15011.3</v>
      </c>
      <c r="G380" s="135">
        <f>+GI_Data_Monthly!E380</f>
        <v>37.023891193682203</v>
      </c>
      <c r="H380" s="94">
        <f>+GI_Data_Monthly!H380</f>
        <v>7237.3666666666704</v>
      </c>
      <c r="I380" s="152">
        <f>+GI_Data_Monthly!G380</f>
        <v>7503.0370000000003</v>
      </c>
      <c r="J380" s="94">
        <f>GI_Data_Monthly!I380</f>
        <v>0</v>
      </c>
      <c r="K380" s="39">
        <f>+GI_Data_Monthly!K380</f>
        <v>38.315297277533098</v>
      </c>
      <c r="L380" s="72">
        <f>+H380*1000/Population_Monthly!C500</f>
        <v>0.3828267584656746</v>
      </c>
      <c r="M380" s="72">
        <f>GI_Data_Monthly!N380</f>
        <v>386.6</v>
      </c>
      <c r="N380" s="72">
        <f>GI_Data_Monthly!O380*100</f>
        <v>248.02266666669999</v>
      </c>
      <c r="O380" s="72">
        <f t="shared" si="41"/>
        <v>224.15506554502937</v>
      </c>
      <c r="P380" s="191">
        <f t="shared" si="37"/>
        <v>172.08634289069266</v>
      </c>
      <c r="Q380" s="153">
        <f t="shared" si="38"/>
        <v>14.668121056406683</v>
      </c>
      <c r="R380" s="72">
        <f t="shared" si="39"/>
        <v>243.75797447594604</v>
      </c>
      <c r="S380" s="154">
        <f t="shared" si="42"/>
        <v>0.20135559943654457</v>
      </c>
      <c r="T380" s="72">
        <v>0</v>
      </c>
      <c r="U380" s="72">
        <f t="shared" si="40"/>
        <v>238.972085587046</v>
      </c>
    </row>
    <row r="381" spans="1:21" x14ac:dyDescent="0.25">
      <c r="A381" s="134">
        <v>2011</v>
      </c>
      <c r="B381" s="134">
        <v>5</v>
      </c>
      <c r="C381" s="94">
        <f>+GI_Data_Monthly!J381</f>
        <v>667925.38825402595</v>
      </c>
      <c r="D381" s="135">
        <f t="shared" si="36"/>
        <v>88.935755752687683</v>
      </c>
      <c r="E381" s="135">
        <f>GI_Data_Monthly!C381</f>
        <v>2.2529455514360501</v>
      </c>
      <c r="F381" s="151">
        <f>GI_Data_Monthly!L381</f>
        <v>15031.1748396764</v>
      </c>
      <c r="G381" s="135">
        <f>+GI_Data_Monthly!E381</f>
        <v>38.490338769442403</v>
      </c>
      <c r="H381" s="94">
        <f>+GI_Data_Monthly!H381</f>
        <v>7246.9062909446302</v>
      </c>
      <c r="I381" s="152">
        <f>+GI_Data_Monthly!G381</f>
        <v>7510.2008478051403</v>
      </c>
      <c r="J381" s="94">
        <f>GI_Data_Monthly!I381</f>
        <v>0</v>
      </c>
      <c r="K381" s="39">
        <f>+GI_Data_Monthly!K381</f>
        <v>38.296595959757099</v>
      </c>
      <c r="L381" s="72">
        <f>+H381*1000/Population_Monthly!C501</f>
        <v>0.38304540082840943</v>
      </c>
      <c r="M381" s="72">
        <f>GI_Data_Monthly!N381</f>
        <v>388.05574426353797</v>
      </c>
      <c r="N381" s="72">
        <f>GI_Data_Monthly!O381*100</f>
        <v>249.48143293949897</v>
      </c>
      <c r="O381" s="72">
        <f t="shared" si="41"/>
        <v>227.78954962880377</v>
      </c>
      <c r="P381" s="191">
        <f t="shared" si="37"/>
        <v>172.24372955493192</v>
      </c>
      <c r="Q381" s="153">
        <f t="shared" si="38"/>
        <v>14.669334949768803</v>
      </c>
      <c r="R381" s="72">
        <f t="shared" si="39"/>
        <v>247.18930587305366</v>
      </c>
      <c r="S381" s="154">
        <f t="shared" si="42"/>
        <v>0.21185365708224069</v>
      </c>
      <c r="T381" s="72">
        <v>0</v>
      </c>
      <c r="U381" s="72">
        <f t="shared" si="40"/>
        <v>243.75797447594604</v>
      </c>
    </row>
    <row r="382" spans="1:21" x14ac:dyDescent="0.25">
      <c r="A382" s="134">
        <v>2011</v>
      </c>
      <c r="B382" s="134">
        <v>6</v>
      </c>
      <c r="C382" s="94">
        <f>+GI_Data_Monthly!J382</f>
        <v>668443.036649424</v>
      </c>
      <c r="D382" s="135">
        <f t="shared" si="36"/>
        <v>88.91061867497055</v>
      </c>
      <c r="E382" s="135">
        <f>GI_Data_Monthly!C382</f>
        <v>2.2577764702382099</v>
      </c>
      <c r="F382" s="151">
        <f>GI_Data_Monthly!L382</f>
        <v>15041.5234625184</v>
      </c>
      <c r="G382" s="135">
        <f>+GI_Data_Monthly!E382</f>
        <v>41.439767415611897</v>
      </c>
      <c r="H382" s="94">
        <f>+GI_Data_Monthly!H382</f>
        <v>7256.7670732338102</v>
      </c>
      <c r="I382" s="152">
        <f>+GI_Data_Monthly!G382</f>
        <v>7518.1462755651601</v>
      </c>
      <c r="J382" s="94">
        <f>GI_Data_Monthly!I382</f>
        <v>0</v>
      </c>
      <c r="K382" s="39">
        <f>+GI_Data_Monthly!K382</f>
        <v>38.289708320844802</v>
      </c>
      <c r="L382" s="72">
        <f>+H382*1000/Population_Monthly!C502</f>
        <v>0.38328067982420511</v>
      </c>
      <c r="M382" s="72">
        <f>GI_Data_Monthly!N382</f>
        <v>380.15189246782302</v>
      </c>
      <c r="N382" s="72">
        <f>GI_Data_Monthly!O382*100</f>
        <v>249.12673056076602</v>
      </c>
      <c r="O382" s="72">
        <f t="shared" si="41"/>
        <v>231.3412481721966</v>
      </c>
      <c r="P382" s="191">
        <f t="shared" si="37"/>
        <v>168.37445933153629</v>
      </c>
      <c r="Q382" s="153">
        <f t="shared" si="38"/>
        <v>14.675705435483918</v>
      </c>
      <c r="R382" s="72">
        <f t="shared" si="39"/>
        <v>248.87694338898834</v>
      </c>
      <c r="S382" s="154">
        <f t="shared" si="42"/>
        <v>0.20638775962687483</v>
      </c>
      <c r="T382" s="72">
        <v>0</v>
      </c>
      <c r="U382" s="72">
        <f t="shared" si="40"/>
        <v>247.18930587305366</v>
      </c>
    </row>
    <row r="383" spans="1:21" x14ac:dyDescent="0.25">
      <c r="A383" s="134">
        <v>2011</v>
      </c>
      <c r="B383" s="134">
        <v>7</v>
      </c>
      <c r="C383" s="94">
        <f>+GI_Data_Monthly!J383</f>
        <v>668515.76170150004</v>
      </c>
      <c r="D383" s="135">
        <f t="shared" si="36"/>
        <v>88.828066097352206</v>
      </c>
      <c r="E383" s="135">
        <f>GI_Data_Monthly!C383</f>
        <v>2.2612533333329998</v>
      </c>
      <c r="F383" s="151">
        <f>GI_Data_Monthly!L383</f>
        <v>15062.1</v>
      </c>
      <c r="G383" s="135">
        <f>+GI_Data_Monthly!E383</f>
        <v>43.749494120996999</v>
      </c>
      <c r="H383" s="94">
        <f>+GI_Data_Monthly!H383</f>
        <v>7265.7</v>
      </c>
      <c r="I383" s="152">
        <f>+GI_Data_Monthly!G383</f>
        <v>7525.9520000000002</v>
      </c>
      <c r="J383" s="94">
        <f>GI_Data_Monthly!I383</f>
        <v>0</v>
      </c>
      <c r="K383" s="39">
        <f>+GI_Data_Monthly!K383</f>
        <v>38.260723209440101</v>
      </c>
      <c r="L383" s="72">
        <f>+H383*1000/Population_Monthly!C503</f>
        <v>0.38346663826524896</v>
      </c>
      <c r="M383" s="72">
        <f>GI_Data_Monthly!N383</f>
        <v>368.23333333333301</v>
      </c>
      <c r="N383" s="72">
        <f>GI_Data_Monthly!O383*100</f>
        <v>247.93733333330002</v>
      </c>
      <c r="O383" s="72">
        <f t="shared" si="41"/>
        <v>234.62460928330495</v>
      </c>
      <c r="P383" s="191">
        <f t="shared" si="37"/>
        <v>162.84479403754878</v>
      </c>
      <c r="Q383" s="153">
        <f t="shared" si="38"/>
        <v>14.671710906721183</v>
      </c>
      <c r="R383" s="72">
        <f t="shared" si="39"/>
        <v>248.84849894452168</v>
      </c>
      <c r="S383" s="154">
        <f t="shared" si="42"/>
        <v>0.18893689529100355</v>
      </c>
      <c r="T383" s="72">
        <v>0</v>
      </c>
      <c r="U383" s="72">
        <f t="shared" si="40"/>
        <v>248.87694338898834</v>
      </c>
    </row>
    <row r="384" spans="1:21" x14ac:dyDescent="0.25">
      <c r="A384" s="134">
        <v>2011</v>
      </c>
      <c r="B384" s="134">
        <v>8</v>
      </c>
      <c r="C384" s="94">
        <f>+GI_Data_Monthly!J384</f>
        <v>667944.12097274896</v>
      </c>
      <c r="D384" s="135">
        <f t="shared" si="36"/>
        <v>88.659583486641509</v>
      </c>
      <c r="E384" s="135">
        <f>GI_Data_Monthly!C384</f>
        <v>2.2641562433727702</v>
      </c>
      <c r="F384" s="151">
        <f>GI_Data_Monthly!L384</f>
        <v>15109.5478420411</v>
      </c>
      <c r="G384" s="135">
        <f>+GI_Data_Monthly!E384</f>
        <v>44.182184967471699</v>
      </c>
      <c r="H384" s="94">
        <f>+GI_Data_Monthly!H384</f>
        <v>7274.0148458999201</v>
      </c>
      <c r="I384" s="152">
        <f>+GI_Data_Monthly!G384</f>
        <v>7533.8062136665603</v>
      </c>
      <c r="J384" s="94">
        <f>GI_Data_Monthly!I384</f>
        <v>0</v>
      </c>
      <c r="K384" s="39">
        <f>+GI_Data_Monthly!K384</f>
        <v>38.187080292042602</v>
      </c>
      <c r="L384" s="72">
        <f>+H384*1000/Population_Monthly!C504</f>
        <v>0.38361972329615679</v>
      </c>
      <c r="M384" s="72">
        <f>GI_Data_Monthly!N384</f>
        <v>356.12850980054401</v>
      </c>
      <c r="N384" s="72">
        <f>GI_Data_Monthly!O384*100</f>
        <v>246.707652237535</v>
      </c>
      <c r="O384" s="72">
        <f t="shared" si="41"/>
        <v>237.50522188010632</v>
      </c>
      <c r="P384" s="191">
        <f t="shared" si="37"/>
        <v>157.28972364117502</v>
      </c>
      <c r="Q384" s="153">
        <f t="shared" si="38"/>
        <v>14.649317175121505</v>
      </c>
      <c r="R384" s="72">
        <f t="shared" si="39"/>
        <v>247.92390537720038</v>
      </c>
      <c r="S384" s="154">
        <f t="shared" si="42"/>
        <v>0.1629457061496602</v>
      </c>
      <c r="T384" s="72">
        <v>0</v>
      </c>
      <c r="U384" s="72">
        <f t="shared" si="40"/>
        <v>248.84849894452168</v>
      </c>
    </row>
    <row r="385" spans="1:21" x14ac:dyDescent="0.25">
      <c r="A385" s="134">
        <v>2011</v>
      </c>
      <c r="B385" s="134">
        <v>9</v>
      </c>
      <c r="C385" s="94">
        <f>+GI_Data_Monthly!J385</f>
        <v>667292.02206433401</v>
      </c>
      <c r="D385" s="135">
        <f t="shared" si="36"/>
        <v>88.482858996167806</v>
      </c>
      <c r="E385" s="135">
        <f>GI_Data_Monthly!C385</f>
        <v>2.2669122883750301</v>
      </c>
      <c r="F385" s="151">
        <f>GI_Data_Monthly!L385</f>
        <v>15175.0799855686</v>
      </c>
      <c r="G385" s="135">
        <f>+GI_Data_Monthly!E385</f>
        <v>43.703871193780401</v>
      </c>
      <c r="H385" s="94">
        <f>+GI_Data_Monthly!H385</f>
        <v>7282.5146405422802</v>
      </c>
      <c r="I385" s="152">
        <f>+GI_Data_Monthly!G385</f>
        <v>7541.4835103060404</v>
      </c>
      <c r="J385" s="94">
        <f>GI_Data_Monthly!I385</f>
        <v>0</v>
      </c>
      <c r="K385" s="39">
        <f>+GI_Data_Monthly!K385</f>
        <v>38.108614201008002</v>
      </c>
      <c r="L385" s="72">
        <f>+H385*1000/Population_Monthly!C505</f>
        <v>0.38378232724585254</v>
      </c>
      <c r="M385" s="72">
        <f>GI_Data_Monthly!N385</f>
        <v>347.238931806925</v>
      </c>
      <c r="N385" s="72">
        <f>GI_Data_Monthly!O385*100</f>
        <v>245.86983345787701</v>
      </c>
      <c r="O385" s="72">
        <f t="shared" si="41"/>
        <v>239.94186621908452</v>
      </c>
      <c r="P385" s="191">
        <f t="shared" si="37"/>
        <v>153.17704773475515</v>
      </c>
      <c r="Q385" s="153">
        <f t="shared" si="38"/>
        <v>14.625412646177196</v>
      </c>
      <c r="R385" s="72">
        <f t="shared" si="39"/>
        <v>246.83827300957068</v>
      </c>
      <c r="S385" s="154">
        <f t="shared" si="42"/>
        <v>0.13497538836986855</v>
      </c>
      <c r="T385" s="72">
        <v>0</v>
      </c>
      <c r="U385" s="72">
        <f t="shared" si="40"/>
        <v>247.92390537720038</v>
      </c>
    </row>
    <row r="386" spans="1:21" x14ac:dyDescent="0.25">
      <c r="A386" s="134">
        <v>2011</v>
      </c>
      <c r="B386" s="134">
        <v>10</v>
      </c>
      <c r="C386" s="94">
        <f>+GI_Data_Monthly!J386</f>
        <v>667312.90746284695</v>
      </c>
      <c r="D386" s="135">
        <f t="shared" si="36"/>
        <v>88.399081274427928</v>
      </c>
      <c r="E386" s="135">
        <f>GI_Data_Monthly!C386</f>
        <v>2.269966666667</v>
      </c>
      <c r="F386" s="151">
        <f>GI_Data_Monthly!L386</f>
        <v>15242.1</v>
      </c>
      <c r="G386" s="135">
        <f>+GI_Data_Monthly!E386</f>
        <v>43.965840709322102</v>
      </c>
      <c r="H386" s="94">
        <f>+GI_Data_Monthly!H386</f>
        <v>7292.3</v>
      </c>
      <c r="I386" s="152">
        <f>+GI_Data_Monthly!G386</f>
        <v>7548.8670000000002</v>
      </c>
      <c r="J386" s="94">
        <f>GI_Data_Monthly!I386</f>
        <v>0</v>
      </c>
      <c r="K386" s="39">
        <f>+GI_Data_Monthly!K386</f>
        <v>38.079609805488502</v>
      </c>
      <c r="L386" s="72">
        <f>+H386*1000/Population_Monthly!C506</f>
        <v>0.38401238731290421</v>
      </c>
      <c r="M386" s="72">
        <f>GI_Data_Monthly!N386</f>
        <v>344.16666666666703</v>
      </c>
      <c r="N386" s="72">
        <f>GI_Data_Monthly!O386*100</f>
        <v>245.69266666670001</v>
      </c>
      <c r="O386" s="72">
        <f t="shared" si="41"/>
        <v>241.99547733020117</v>
      </c>
      <c r="P386" s="191">
        <f t="shared" si="37"/>
        <v>151.61749805428119</v>
      </c>
      <c r="Q386" s="153">
        <f t="shared" si="38"/>
        <v>14.623041869349516</v>
      </c>
      <c r="R386" s="72">
        <f t="shared" si="39"/>
        <v>246.09005078737064</v>
      </c>
      <c r="S386" s="154">
        <f t="shared" si="42"/>
        <v>0.11148340943531654</v>
      </c>
      <c r="T386" s="72">
        <v>0</v>
      </c>
      <c r="U386" s="72">
        <f t="shared" si="40"/>
        <v>246.83827300957068</v>
      </c>
    </row>
    <row r="387" spans="1:21" x14ac:dyDescent="0.25">
      <c r="A387" s="134">
        <v>2011</v>
      </c>
      <c r="B387" s="134">
        <v>11</v>
      </c>
      <c r="C387" s="94">
        <f>+GI_Data_Monthly!J387</f>
        <v>668531.66214232706</v>
      </c>
      <c r="D387" s="135">
        <f t="shared" si="36"/>
        <v>88.470501390307533</v>
      </c>
      <c r="E387" s="135">
        <f>GI_Data_Monthly!C387</f>
        <v>2.2738649563909701</v>
      </c>
      <c r="F387" s="151">
        <f>GI_Data_Monthly!L387</f>
        <v>15302.9475992274</v>
      </c>
      <c r="G387" s="135">
        <f>+GI_Data_Monthly!E387</f>
        <v>46.097918925800997</v>
      </c>
      <c r="H387" s="94">
        <f>+GI_Data_Monthly!H387</f>
        <v>7305.0671054471704</v>
      </c>
      <c r="I387" s="152">
        <f>+GI_Data_Monthly!G387</f>
        <v>7556.5488115970902</v>
      </c>
      <c r="J387" s="94">
        <f>GI_Data_Monthly!I387</f>
        <v>0</v>
      </c>
      <c r="K387" s="39">
        <f>+GI_Data_Monthly!K387</f>
        <v>38.134137760034697</v>
      </c>
      <c r="L387" s="72">
        <f>+H387*1000/Population_Monthly!C507</f>
        <v>0.38439900773769764</v>
      </c>
      <c r="M387" s="72">
        <f>GI_Data_Monthly!N387</f>
        <v>348.201791398117</v>
      </c>
      <c r="N387" s="72">
        <f>GI_Data_Monthly!O387*100</f>
        <v>246.25257619972399</v>
      </c>
      <c r="O387" s="72">
        <f t="shared" si="41"/>
        <v>243.75450107711535</v>
      </c>
      <c r="P387" s="191">
        <f t="shared" si="37"/>
        <v>153.13213320758302</v>
      </c>
      <c r="Q387" s="153">
        <f t="shared" si="38"/>
        <v>14.658724715890006</v>
      </c>
      <c r="R387" s="72">
        <f t="shared" si="39"/>
        <v>245.93835877476701</v>
      </c>
      <c r="S387" s="154">
        <f t="shared" si="42"/>
        <v>9.3754475616586896E-2</v>
      </c>
      <c r="T387" s="72">
        <v>0</v>
      </c>
      <c r="U387" s="72">
        <f t="shared" si="40"/>
        <v>246.09005078737064</v>
      </c>
    </row>
    <row r="388" spans="1:21" x14ac:dyDescent="0.25">
      <c r="A388" s="134">
        <v>2011</v>
      </c>
      <c r="B388" s="134">
        <v>12</v>
      </c>
      <c r="C388" s="94">
        <f>+GI_Data_Monthly!J388</f>
        <v>670516.11084550398</v>
      </c>
      <c r="D388" s="135">
        <f t="shared" si="36"/>
        <v>88.645349617448019</v>
      </c>
      <c r="E388" s="135">
        <f>GI_Data_Monthly!C388</f>
        <v>2.27792767779246</v>
      </c>
      <c r="F388" s="151">
        <f>GI_Data_Monthly!L388</f>
        <v>15349.3260542771</v>
      </c>
      <c r="G388" s="135">
        <f>+GI_Data_Monthly!E388</f>
        <v>49.041282528117101</v>
      </c>
      <c r="H388" s="94">
        <f>+GI_Data_Monthly!H388</f>
        <v>7319.5532238896603</v>
      </c>
      <c r="I388" s="152">
        <f>+GI_Data_Monthly!G388</f>
        <v>7564.0303043435297</v>
      </c>
      <c r="J388" s="94">
        <f>GI_Data_Monthly!I388</f>
        <v>7261.8932694715877</v>
      </c>
      <c r="K388" s="39">
        <f>+GI_Data_Monthly!K388</f>
        <v>38.238915986602997</v>
      </c>
      <c r="L388" s="72">
        <f>+H388*1000/Population_Monthly!C508</f>
        <v>0.38487544315817374</v>
      </c>
      <c r="M388" s="72">
        <f>GI_Data_Monthly!N388</f>
        <v>356.57751793598101</v>
      </c>
      <c r="N388" s="72">
        <f>GI_Data_Monthly!O388*100</f>
        <v>246.92353578480501</v>
      </c>
      <c r="O388" s="72">
        <f t="shared" si="41"/>
        <v>245.24422371733704</v>
      </c>
      <c r="P388" s="191">
        <f t="shared" si="37"/>
        <v>156.53592579442221</v>
      </c>
      <c r="Q388" s="153">
        <f t="shared" si="38"/>
        <v>14.717219736232003</v>
      </c>
      <c r="R388" s="72">
        <f t="shared" si="39"/>
        <v>246.28959288374301</v>
      </c>
      <c r="S388" s="154">
        <f t="shared" si="42"/>
        <v>7.8048096195230121E-2</v>
      </c>
      <c r="T388" s="72">
        <v>0</v>
      </c>
      <c r="U388" s="72">
        <f t="shared" si="40"/>
        <v>245.93835877476701</v>
      </c>
    </row>
    <row r="389" spans="1:21" x14ac:dyDescent="0.25">
      <c r="A389" s="134">
        <v>2012</v>
      </c>
      <c r="B389" s="134">
        <v>1</v>
      </c>
      <c r="C389" s="94">
        <f>+GI_Data_Monthly!J389</f>
        <v>672812.05407939502</v>
      </c>
      <c r="D389" s="135">
        <f t="shared" ref="D389:D452" si="43">C389/I389</f>
        <v>88.857821590663207</v>
      </c>
      <c r="E389" s="135">
        <f>GI_Data_Monthly!C389</f>
        <v>2.2817866666670001</v>
      </c>
      <c r="F389" s="151">
        <f>GI_Data_Monthly!L389</f>
        <v>15381.6</v>
      </c>
      <c r="G389" s="135">
        <f>+GI_Data_Monthly!E389</f>
        <v>51.525095037066201</v>
      </c>
      <c r="H389" s="94">
        <f>+GI_Data_Monthly!H389</f>
        <v>7335.9</v>
      </c>
      <c r="I389" s="152">
        <f>+GI_Data_Monthly!G389</f>
        <v>7571.7820000000002</v>
      </c>
      <c r="J389" s="94">
        <f>GI_Data_Monthly!I389</f>
        <v>0</v>
      </c>
      <c r="K389" s="39">
        <f>+GI_Data_Monthly!K389</f>
        <v>38.353516133206</v>
      </c>
      <c r="L389" s="72">
        <f>+H389*1000/Population_Monthly!C509</f>
        <v>0.38544893617323095</v>
      </c>
      <c r="M389" s="72">
        <f>GI_Data_Monthly!N389</f>
        <v>366.23333333333301</v>
      </c>
      <c r="N389" s="72">
        <f>GI_Data_Monthly!O389*100</f>
        <v>246.96266666670002</v>
      </c>
      <c r="O389" s="72">
        <f t="shared" si="41"/>
        <v>246.3523626062287</v>
      </c>
      <c r="P389" s="191">
        <f t="shared" ref="P389:P452" si="44">M389/E389</f>
        <v>160.50288078345602</v>
      </c>
      <c r="Q389" s="153">
        <f t="shared" ref="Q389:Q452" si="45">K389*L389</f>
        <v>14.783321992047103</v>
      </c>
      <c r="R389" s="72">
        <f t="shared" si="39"/>
        <v>246.71292621707633</v>
      </c>
      <c r="S389" s="154">
        <f t="shared" si="42"/>
        <v>5.6909107768386313E-2</v>
      </c>
      <c r="T389" s="72">
        <v>0</v>
      </c>
      <c r="U389" s="72">
        <f t="shared" si="40"/>
        <v>246.28959288374301</v>
      </c>
    </row>
    <row r="390" spans="1:21" x14ac:dyDescent="0.25">
      <c r="A390" s="134">
        <v>2012</v>
      </c>
      <c r="B390" s="134">
        <v>2</v>
      </c>
      <c r="C390" s="94">
        <f>+GI_Data_Monthly!J390</f>
        <v>674778.04207728303</v>
      </c>
      <c r="D390" s="135">
        <f t="shared" si="43"/>
        <v>89.026270449985176</v>
      </c>
      <c r="E390" s="135">
        <f>GI_Data_Monthly!C390</f>
        <v>2.2848379751746601</v>
      </c>
      <c r="F390" s="151">
        <f>GI_Data_Monthly!L390</f>
        <v>15397.9503198442</v>
      </c>
      <c r="G390" s="135">
        <f>+GI_Data_Monthly!E390</f>
        <v>52.430975756421198</v>
      </c>
      <c r="H390" s="94">
        <f>+GI_Data_Monthly!H390</f>
        <v>7352.6574325063102</v>
      </c>
      <c r="I390" s="152">
        <f>+GI_Data_Monthly!G390</f>
        <v>7579.5384740549398</v>
      </c>
      <c r="J390" s="94">
        <f>GI_Data_Monthly!I390</f>
        <v>0</v>
      </c>
      <c r="K390" s="39">
        <f>+GI_Data_Monthly!K390</f>
        <v>38.4316517757022</v>
      </c>
      <c r="L390" s="72">
        <f>+H390*1000/Population_Monthly!C510</f>
        <v>0.38604314030543468</v>
      </c>
      <c r="M390" s="72">
        <f>GI_Data_Monthly!N390</f>
        <v>373.82974497757101</v>
      </c>
      <c r="N390" s="72">
        <f>GI_Data_Monthly!O390*100</f>
        <v>245.82634325373701</v>
      </c>
      <c r="O390" s="72">
        <f t="shared" si="41"/>
        <v>246.90560464835877</v>
      </c>
      <c r="P390" s="191">
        <f t="shared" si="44"/>
        <v>163.61324043075496</v>
      </c>
      <c r="Q390" s="153">
        <f t="shared" si="45"/>
        <v>14.836275538617013</v>
      </c>
      <c r="R390" s="72">
        <f t="shared" si="39"/>
        <v>246.57084856841402</v>
      </c>
      <c r="S390" s="154">
        <f t="shared" si="42"/>
        <v>2.7756075069438113E-2</v>
      </c>
      <c r="T390" s="72">
        <v>1</v>
      </c>
      <c r="U390" s="72">
        <f t="shared" si="40"/>
        <v>246.71292621707633</v>
      </c>
    </row>
    <row r="391" spans="1:21" x14ac:dyDescent="0.25">
      <c r="A391" s="134">
        <v>2012</v>
      </c>
      <c r="B391" s="134">
        <v>3</v>
      </c>
      <c r="C391" s="94">
        <f>+GI_Data_Monthly!J391</f>
        <v>675858.71098552598</v>
      </c>
      <c r="D391" s="135">
        <f t="shared" si="43"/>
        <v>89.08317885607083</v>
      </c>
      <c r="E391" s="135">
        <f>GI_Data_Monthly!C391</f>
        <v>2.2872021506980902</v>
      </c>
      <c r="F391" s="151">
        <f>GI_Data_Monthly!L391</f>
        <v>15408.498207909201</v>
      </c>
      <c r="G391" s="135">
        <f>+GI_Data_Monthly!E391</f>
        <v>52.631256836138299</v>
      </c>
      <c r="H391" s="94">
        <f>+GI_Data_Monthly!H391</f>
        <v>7367.2846948343104</v>
      </c>
      <c r="I391" s="152">
        <f>+GI_Data_Monthly!G391</f>
        <v>7586.8274983483898</v>
      </c>
      <c r="J391" s="94">
        <f>GI_Data_Monthly!I391</f>
        <v>0</v>
      </c>
      <c r="K391" s="39">
        <f>+GI_Data_Monthly!K391</f>
        <v>38.451923361694497</v>
      </c>
      <c r="L391" s="72">
        <f>+H391*1000/Population_Monthly!C511</f>
        <v>0.38652470504129716</v>
      </c>
      <c r="M391" s="72">
        <f>GI_Data_Monthly!N391</f>
        <v>378.43044432191101</v>
      </c>
      <c r="N391" s="72">
        <f>GI_Data_Monthly!O391*100</f>
        <v>244.26109819446199</v>
      </c>
      <c r="O391" s="72">
        <f t="shared" si="41"/>
        <v>246.92204466348377</v>
      </c>
      <c r="P391" s="191">
        <f t="shared" si="44"/>
        <v>165.45561755720109</v>
      </c>
      <c r="Q391" s="153">
        <f t="shared" si="45"/>
        <v>14.862618335649529</v>
      </c>
      <c r="R391" s="72">
        <f t="shared" ref="R391:R454" si="46">AVERAGE(N389:N391)</f>
        <v>245.68336937163301</v>
      </c>
      <c r="S391" s="154">
        <f t="shared" si="42"/>
        <v>8.0831392013025471E-4</v>
      </c>
      <c r="T391" s="72">
        <v>0</v>
      </c>
      <c r="U391" s="72">
        <f t="shared" si="40"/>
        <v>246.57084856841402</v>
      </c>
    </row>
    <row r="392" spans="1:21" x14ac:dyDescent="0.25">
      <c r="A392" s="134">
        <v>2012</v>
      </c>
      <c r="B392" s="134">
        <v>4</v>
      </c>
      <c r="C392" s="94">
        <f>+GI_Data_Monthly!J392</f>
        <v>675727.88559710199</v>
      </c>
      <c r="D392" s="135">
        <f t="shared" si="43"/>
        <v>88.973646426855737</v>
      </c>
      <c r="E392" s="135">
        <f>GI_Data_Monthly!C392</f>
        <v>2.2896433333330002</v>
      </c>
      <c r="F392" s="151">
        <f>GI_Data_Monthly!L392</f>
        <v>15427.7</v>
      </c>
      <c r="G392" s="135">
        <f>+GI_Data_Monthly!E392</f>
        <v>53.453307838008101</v>
      </c>
      <c r="H392" s="94">
        <f>+GI_Data_Monthly!H392</f>
        <v>7380.1333333333296</v>
      </c>
      <c r="I392" s="152">
        <f>+GI_Data_Monthly!G392</f>
        <v>7594.6970000000001</v>
      </c>
      <c r="J392" s="94">
        <f>GI_Data_Monthly!I392</f>
        <v>0</v>
      </c>
      <c r="K392" s="39">
        <f>+GI_Data_Monthly!K392</f>
        <v>38.401071698218999</v>
      </c>
      <c r="L392" s="72">
        <f>+H392*1000/Population_Monthly!C512</f>
        <v>0.3869123106527475</v>
      </c>
      <c r="M392" s="72">
        <f>GI_Data_Monthly!N392</f>
        <v>380.566666666667</v>
      </c>
      <c r="N392" s="72">
        <f>GI_Data_Monthly!O392*100</f>
        <v>242.93233333329999</v>
      </c>
      <c r="O392" s="72">
        <f t="shared" si="41"/>
        <v>246.49785021903378</v>
      </c>
      <c r="P392" s="191">
        <f t="shared" si="44"/>
        <v>166.21220481212754</v>
      </c>
      <c r="Q392" s="153">
        <f t="shared" si="45"/>
        <v>14.85784738229974</v>
      </c>
      <c r="R392" s="72">
        <f t="shared" si="46"/>
        <v>244.33992492716632</v>
      </c>
      <c r="S392" s="154">
        <f t="shared" si="42"/>
        <v>-2.052366181612153E-2</v>
      </c>
      <c r="T392" s="72">
        <v>0</v>
      </c>
      <c r="U392" s="72">
        <f t="shared" si="40"/>
        <v>245.68336937163301</v>
      </c>
    </row>
    <row r="393" spans="1:21" x14ac:dyDescent="0.25">
      <c r="A393" s="134">
        <v>2012</v>
      </c>
      <c r="B393" s="134">
        <v>5</v>
      </c>
      <c r="C393" s="94">
        <f>+GI_Data_Monthly!J393</f>
        <v>674371.70638194203</v>
      </c>
      <c r="D393" s="213">
        <f t="shared" si="43"/>
        <v>88.704795371259777</v>
      </c>
      <c r="E393" s="135">
        <f>GI_Data_Monthly!C393</f>
        <v>2.29230277657991</v>
      </c>
      <c r="F393" s="151">
        <f>GI_Data_Monthly!L393</f>
        <v>15462.2123567771</v>
      </c>
      <c r="G393" s="135">
        <f>+GI_Data_Monthly!E393</f>
        <v>55.750301449472701</v>
      </c>
      <c r="H393" s="94">
        <f>+GI_Data_Monthly!H393</f>
        <v>7389.0454880837597</v>
      </c>
      <c r="I393" s="214">
        <f>+GI_Data_Monthly!G393</f>
        <v>7602.42671841434</v>
      </c>
      <c r="J393" s="94">
        <f>GI_Data_Monthly!I393</f>
        <v>0</v>
      </c>
      <c r="K393" s="39">
        <f>+GI_Data_Monthly!K393</f>
        <v>38.289695592591897</v>
      </c>
      <c r="L393" s="72">
        <f>+H393*1000/Population_Monthly!C513</f>
        <v>0.38706651514732893</v>
      </c>
      <c r="M393" s="72">
        <f>GI_Data_Monthly!N393</f>
        <v>379.90722847322701</v>
      </c>
      <c r="N393" s="72">
        <f>GI_Data_Monthly!O393*100</f>
        <v>242.664862694574</v>
      </c>
      <c r="O393" s="72">
        <f t="shared" si="41"/>
        <v>245.92980269862335</v>
      </c>
      <c r="P393" s="191">
        <f t="shared" si="44"/>
        <v>165.73169668277606</v>
      </c>
      <c r="Q393" s="153">
        <f t="shared" si="45"/>
        <v>14.820659039076585</v>
      </c>
      <c r="R393" s="72">
        <f t="shared" si="46"/>
        <v>243.286098074112</v>
      </c>
      <c r="S393" s="154">
        <f t="shared" si="42"/>
        <v>-2.7322956119857023E-2</v>
      </c>
      <c r="T393" s="72">
        <v>0</v>
      </c>
      <c r="U393" s="72">
        <f t="shared" ref="U393:U456" si="47">AVERAGE(N390:N392)</f>
        <v>244.33992492716632</v>
      </c>
    </row>
    <row r="394" spans="1:21" x14ac:dyDescent="0.25">
      <c r="A394" s="134">
        <v>2012</v>
      </c>
      <c r="B394" s="134">
        <v>6</v>
      </c>
      <c r="C394" s="94">
        <f>+GI_Data_Monthly!J394</f>
        <v>673871.36694007705</v>
      </c>
      <c r="D394" s="213">
        <f t="shared" si="43"/>
        <v>88.544312278598468</v>
      </c>
      <c r="E394" s="135">
        <f>GI_Data_Monthly!C394</f>
        <v>2.29556993058292</v>
      </c>
      <c r="F394" s="151">
        <f>GI_Data_Monthly!L394</f>
        <v>15503.5634688765</v>
      </c>
      <c r="G394" s="135">
        <f>+GI_Data_Monthly!E394</f>
        <v>59.081303892389897</v>
      </c>
      <c r="H394" s="94">
        <f>+GI_Data_Monthly!H394</f>
        <v>7397.3968478492698</v>
      </c>
      <c r="I394" s="214">
        <f>+GI_Data_Monthly!G394</f>
        <v>7610.5550949426097</v>
      </c>
      <c r="J394" s="94">
        <f>GI_Data_Monthly!I394</f>
        <v>0</v>
      </c>
      <c r="K394" s="39">
        <f>+GI_Data_Monthly!K394</f>
        <v>38.226351413505597</v>
      </c>
      <c r="L394" s="72">
        <f>+H394*1000/Population_Monthly!C514</f>
        <v>0.38719111775897141</v>
      </c>
      <c r="M394" s="72">
        <f>GI_Data_Monthly!N394</f>
        <v>376.89313655750902</v>
      </c>
      <c r="N394" s="72">
        <f>GI_Data_Monthly!O394*100</f>
        <v>243.396177145488</v>
      </c>
      <c r="O394" s="72">
        <f t="shared" si="41"/>
        <v>245.4522565806835</v>
      </c>
      <c r="P394" s="191">
        <f t="shared" si="44"/>
        <v>164.18281644846411</v>
      </c>
      <c r="Q394" s="153">
        <f t="shared" si="45"/>
        <v>14.800903731642469</v>
      </c>
      <c r="R394" s="72">
        <f t="shared" si="46"/>
        <v>242.99779105778734</v>
      </c>
      <c r="S394" s="154">
        <f t="shared" si="42"/>
        <v>-2.3002563403690002E-2</v>
      </c>
      <c r="T394" s="72">
        <v>0</v>
      </c>
      <c r="U394" s="72">
        <f t="shared" si="47"/>
        <v>243.286098074112</v>
      </c>
    </row>
    <row r="395" spans="1:21" x14ac:dyDescent="0.25">
      <c r="A395" s="134">
        <v>2012</v>
      </c>
      <c r="B395" s="134">
        <v>7</v>
      </c>
      <c r="C395" s="94">
        <f>+GI_Data_Monthly!J395</f>
        <v>676863.97580749495</v>
      </c>
      <c r="D395" s="213">
        <f t="shared" si="43"/>
        <v>88.843898816434816</v>
      </c>
      <c r="E395" s="135">
        <f>GI_Data_Monthly!C395</f>
        <v>2.2993899999999998</v>
      </c>
      <c r="F395" s="151">
        <f>GI_Data_Monthly!L395</f>
        <v>15534</v>
      </c>
      <c r="G395" s="135">
        <f>+GI_Data_Monthly!E395</f>
        <v>62.281036291322998</v>
      </c>
      <c r="H395" s="94">
        <f>+GI_Data_Monthly!H395</f>
        <v>7408.2</v>
      </c>
      <c r="I395" s="214">
        <f>+GI_Data_Monthly!G395</f>
        <v>7618.57578094361</v>
      </c>
      <c r="J395" s="94">
        <f>GI_Data_Monthly!I395</f>
        <v>0</v>
      </c>
      <c r="K395" s="39">
        <f>+GI_Data_Monthly!K395</f>
        <v>38.352349078767503</v>
      </c>
      <c r="L395" s="72">
        <f>+H395*1000/Population_Monthly!C515</f>
        <v>0.38744374637214396</v>
      </c>
      <c r="M395" s="72">
        <f>GI_Data_Monthly!N395</f>
        <v>372.3</v>
      </c>
      <c r="N395" s="72">
        <f>GI_Data_Monthly!O395*100</f>
        <v>244.84833333329999</v>
      </c>
      <c r="O395" s="72">
        <f t="shared" si="41"/>
        <v>245.1948399140168</v>
      </c>
      <c r="P395" s="191">
        <f t="shared" si="44"/>
        <v>161.91250723017845</v>
      </c>
      <c r="Q395" s="153">
        <f t="shared" si="45"/>
        <v>14.859377809249926</v>
      </c>
      <c r="R395" s="72">
        <f t="shared" si="46"/>
        <v>243.63645772445398</v>
      </c>
      <c r="S395" s="154">
        <f t="shared" si="42"/>
        <v>-1.2458793351009856E-2</v>
      </c>
      <c r="T395" s="72">
        <v>0</v>
      </c>
      <c r="U395" s="72">
        <f t="shared" si="47"/>
        <v>242.99779105778734</v>
      </c>
    </row>
    <row r="396" spans="1:21" x14ac:dyDescent="0.25">
      <c r="A396" s="134">
        <v>2012</v>
      </c>
      <c r="B396" s="134">
        <v>8</v>
      </c>
      <c r="C396" s="94">
        <f>+GI_Data_Monthly!J396</f>
        <v>684841.01336496696</v>
      </c>
      <c r="D396" s="213">
        <f t="shared" si="43"/>
        <v>89.791203500658156</v>
      </c>
      <c r="E396" s="135">
        <f>GI_Data_Monthly!C396</f>
        <v>2.3040423362533402</v>
      </c>
      <c r="F396" s="151">
        <f>GI_Data_Monthly!L396</f>
        <v>15544.634298143699</v>
      </c>
      <c r="G396" s="135">
        <f>+GI_Data_Monthly!E396</f>
        <v>64.911621424746798</v>
      </c>
      <c r="H396" s="94">
        <f>+GI_Data_Monthly!H396</f>
        <v>7424.6504646903004</v>
      </c>
      <c r="I396" s="214">
        <f>+GI_Data_Monthly!G396</f>
        <v>7627.0390268234596</v>
      </c>
      <c r="J396" s="94">
        <f>GI_Data_Monthly!I396</f>
        <v>0</v>
      </c>
      <c r="K396" s="39">
        <f>+GI_Data_Monthly!K396</f>
        <v>38.7457830231372</v>
      </c>
      <c r="L396" s="72">
        <f>+H396*1000/Population_Monthly!C516</f>
        <v>0.38799108015846151</v>
      </c>
      <c r="M396" s="72">
        <f>GI_Data_Monthly!N396</f>
        <v>366.61902239052</v>
      </c>
      <c r="N396" s="72">
        <f>GI_Data_Monthly!O396*100</f>
        <v>246.810237366416</v>
      </c>
      <c r="O396" s="72">
        <f t="shared" si="41"/>
        <v>245.20338867475689</v>
      </c>
      <c r="P396" s="191">
        <f t="shared" si="44"/>
        <v>159.11991573327086</v>
      </c>
      <c r="Q396" s="153">
        <f t="shared" si="45"/>
        <v>15.033018206732383</v>
      </c>
      <c r="R396" s="72">
        <f t="shared" si="46"/>
        <v>245.01824928173468</v>
      </c>
      <c r="S396" s="154">
        <f t="shared" si="42"/>
        <v>4.1581656649314347E-4</v>
      </c>
      <c r="T396" s="72">
        <v>0</v>
      </c>
      <c r="U396" s="72">
        <f t="shared" si="47"/>
        <v>243.63645772445398</v>
      </c>
    </row>
    <row r="397" spans="1:21" x14ac:dyDescent="0.25">
      <c r="A397" s="134">
        <v>2012</v>
      </c>
      <c r="B397" s="134">
        <v>9</v>
      </c>
      <c r="C397" s="94">
        <f>+GI_Data_Monthly!J397</f>
        <v>693425.76984339301</v>
      </c>
      <c r="D397" s="213">
        <f t="shared" si="43"/>
        <v>90.813850818071771</v>
      </c>
      <c r="E397" s="135">
        <f>GI_Data_Monthly!C397</f>
        <v>2.3088876600739501</v>
      </c>
      <c r="F397" s="151">
        <f>GI_Data_Monthly!L397</f>
        <v>15542.2277323739</v>
      </c>
      <c r="G397" s="135">
        <f>+GI_Data_Monthly!E397</f>
        <v>67.548868086873199</v>
      </c>
      <c r="H397" s="94">
        <f>+GI_Data_Monthly!H397</f>
        <v>7444.0920605353604</v>
      </c>
      <c r="I397" s="214">
        <f>+GI_Data_Monthly!G397</f>
        <v>7635.6829227794697</v>
      </c>
      <c r="J397" s="94">
        <f>GI_Data_Monthly!I397</f>
        <v>0</v>
      </c>
      <c r="K397" s="39">
        <f>+GI_Data_Monthly!K397</f>
        <v>39.185377212154798</v>
      </c>
      <c r="L397" s="72">
        <f>+H397*1000/Population_Monthly!C517</f>
        <v>0.38869371433072009</v>
      </c>
      <c r="M397" s="72">
        <f>GI_Data_Monthly!N397</f>
        <v>361.55339186525299</v>
      </c>
      <c r="N397" s="72">
        <f>GI_Data_Monthly!O397*100</f>
        <v>248.66296587628497</v>
      </c>
      <c r="O397" s="72">
        <f t="shared" si="41"/>
        <v>245.43614970962426</v>
      </c>
      <c r="P397" s="191">
        <f t="shared" si="44"/>
        <v>156.59202399378452</v>
      </c>
      <c r="Q397" s="153">
        <f t="shared" si="45"/>
        <v>15.231109816042805</v>
      </c>
      <c r="R397" s="72">
        <f t="shared" si="46"/>
        <v>246.77384552533366</v>
      </c>
      <c r="S397" s="154">
        <f t="shared" si="42"/>
        <v>1.1360207875548367E-2</v>
      </c>
      <c r="T397" s="72">
        <v>0</v>
      </c>
      <c r="U397" s="72">
        <f t="shared" si="47"/>
        <v>245.01824928173468</v>
      </c>
    </row>
    <row r="398" spans="1:21" x14ac:dyDescent="0.25">
      <c r="A398" s="134">
        <v>2012</v>
      </c>
      <c r="B398" s="134">
        <v>10</v>
      </c>
      <c r="C398" s="94">
        <f>+GI_Data_Monthly!J398</f>
        <v>696868.39263353904</v>
      </c>
      <c r="D398" s="213">
        <f t="shared" si="43"/>
        <v>91.162793029796077</v>
      </c>
      <c r="E398" s="135">
        <f>GI_Data_Monthly!C398</f>
        <v>2.3131366666669999</v>
      </c>
      <c r="F398" s="151">
        <f>GI_Data_Monthly!L398</f>
        <v>15539.6</v>
      </c>
      <c r="G398" s="135">
        <f>+GI_Data_Monthly!E398</f>
        <v>71.077378042236404</v>
      </c>
      <c r="H398" s="94">
        <f>+GI_Data_Monthly!H398</f>
        <v>7462.3666666666704</v>
      </c>
      <c r="I398" s="214">
        <f>+GI_Data_Monthly!G398</f>
        <v>7644.2194175179702</v>
      </c>
      <c r="J398" s="94">
        <f>GI_Data_Monthly!I398</f>
        <v>0</v>
      </c>
      <c r="K398" s="39">
        <f>+GI_Data_Monthly!K398</f>
        <v>39.377187557801797</v>
      </c>
      <c r="L398" s="72">
        <f>+H398*1000/Population_Monthly!C518</f>
        <v>0.38933433213395369</v>
      </c>
      <c r="M398" s="72">
        <f>GI_Data_Monthly!N398</f>
        <v>358.9</v>
      </c>
      <c r="N398" s="72">
        <f>GI_Data_Monthly!O398*100</f>
        <v>249.74099999999999</v>
      </c>
      <c r="O398" s="72">
        <f t="shared" si="41"/>
        <v>245.77351082073258</v>
      </c>
      <c r="P398" s="191">
        <f t="shared" si="44"/>
        <v>155.15728282373354</v>
      </c>
      <c r="Q398" s="153">
        <f t="shared" si="45"/>
        <v>15.330891019130194</v>
      </c>
      <c r="R398" s="72">
        <f t="shared" si="46"/>
        <v>248.40473441423364</v>
      </c>
      <c r="S398" s="154">
        <f t="shared" si="42"/>
        <v>1.6477224933993728E-2</v>
      </c>
      <c r="T398" s="72">
        <v>0</v>
      </c>
      <c r="U398" s="72">
        <f t="shared" si="47"/>
        <v>246.77384552533366</v>
      </c>
    </row>
    <row r="399" spans="1:21" x14ac:dyDescent="0.25">
      <c r="A399" s="134">
        <v>2012</v>
      </c>
      <c r="B399" s="134">
        <v>11</v>
      </c>
      <c r="C399" s="133">
        <f>+GI_Data_Monthly!J399</f>
        <v>691840.40123054106</v>
      </c>
      <c r="D399" s="213">
        <f t="shared" si="43"/>
        <v>90.398547541436955</v>
      </c>
      <c r="E399" s="135">
        <f>GI_Data_Monthly!C399</f>
        <v>2.3165381542728301</v>
      </c>
      <c r="F399" s="151">
        <f>GI_Data_Monthly!L399</f>
        <v>15546.442167385199</v>
      </c>
      <c r="G399" s="135">
        <f>+GI_Data_Monthly!E399</f>
        <v>76.262502632193801</v>
      </c>
      <c r="H399" s="94">
        <f>+GI_Data_Monthly!H399</f>
        <v>7478.06380727544</v>
      </c>
      <c r="I399" s="214">
        <f>+GI_Data_Monthly!G399</f>
        <v>7653.2247480349697</v>
      </c>
      <c r="J399" s="94">
        <f>GI_Data_Monthly!I399</f>
        <v>0</v>
      </c>
      <c r="K399" s="39">
        <f>+GI_Data_Monthly!K399</f>
        <v>39.150212837118197</v>
      </c>
      <c r="L399" s="72">
        <f>+H399*1000/Population_Monthly!C519</f>
        <v>0.38983955355230843</v>
      </c>
      <c r="M399" s="72">
        <f>GI_Data_Monthly!N399</f>
        <v>359.56456363899503</v>
      </c>
      <c r="N399" s="72">
        <f>GI_Data_Monthly!O399*100</f>
        <v>249.64435750627797</v>
      </c>
      <c r="O399" s="72">
        <f t="shared" si="41"/>
        <v>246.05615926294539</v>
      </c>
      <c r="P399" s="191">
        <f t="shared" si="44"/>
        <v>155.21633562381953</v>
      </c>
      <c r="Q399" s="153">
        <f t="shared" si="45"/>
        <v>15.262301493900011</v>
      </c>
      <c r="R399" s="72">
        <f t="shared" si="46"/>
        <v>249.34944112752098</v>
      </c>
      <c r="S399" s="154">
        <f t="shared" si="42"/>
        <v>1.3773587098650619E-2</v>
      </c>
      <c r="T399" s="72">
        <v>0</v>
      </c>
      <c r="U399" s="72">
        <f t="shared" si="47"/>
        <v>248.40473441423364</v>
      </c>
    </row>
    <row r="400" spans="1:21" x14ac:dyDescent="0.25">
      <c r="A400" s="134">
        <v>2012</v>
      </c>
      <c r="B400" s="134">
        <v>12</v>
      </c>
      <c r="C400" s="133">
        <f>+GI_Data_Monthly!J400</f>
        <v>682964.02273663599</v>
      </c>
      <c r="D400" s="213">
        <f t="shared" si="43"/>
        <v>89.134734614614388</v>
      </c>
      <c r="E400" s="135">
        <f>GI_Data_Monthly!C400</f>
        <v>2.3187713050360999</v>
      </c>
      <c r="F400" s="151">
        <f>GI_Data_Monthly!L400</f>
        <v>15561.8614535377</v>
      </c>
      <c r="G400" s="135">
        <f>+GI_Data_Monthly!E400</f>
        <v>81.517516132330201</v>
      </c>
      <c r="H400" s="94">
        <f>+GI_Data_Monthly!H400</f>
        <v>7490.9036363387404</v>
      </c>
      <c r="I400" s="214">
        <f>+GI_Data_Monthly!G400</f>
        <v>7662.1535441769101</v>
      </c>
      <c r="J400" s="94">
        <f>GI_Data_Monthly!I400</f>
        <v>7410.8912026761236</v>
      </c>
      <c r="K400" s="39">
        <f>+GI_Data_Monthly!K400</f>
        <v>38.727054277697597</v>
      </c>
      <c r="L400" s="72">
        <f>+H400*1000/Population_Monthly!C520</f>
        <v>0.39019512801121065</v>
      </c>
      <c r="M400" s="72">
        <f>GI_Data_Monthly!N400</f>
        <v>362.171404639125</v>
      </c>
      <c r="N400" s="72">
        <f>GI_Data_Monthly!O400*100</f>
        <v>248.52194647019101</v>
      </c>
      <c r="O400" s="72">
        <f t="shared" si="41"/>
        <v>246.18936015339423</v>
      </c>
      <c r="P400" s="191">
        <f t="shared" si="44"/>
        <v>156.19108441290916</v>
      </c>
      <c r="Q400" s="153">
        <f t="shared" si="45"/>
        <v>15.111107901383317</v>
      </c>
      <c r="R400" s="72">
        <f t="shared" si="46"/>
        <v>249.30243465882299</v>
      </c>
      <c r="S400" s="154">
        <f t="shared" si="42"/>
        <v>6.4733022727287981E-3</v>
      </c>
      <c r="T400" s="72">
        <v>0</v>
      </c>
      <c r="U400" s="72">
        <f t="shared" si="47"/>
        <v>249.34944112752098</v>
      </c>
    </row>
    <row r="401" spans="1:21" x14ac:dyDescent="0.25">
      <c r="A401" s="134">
        <v>2013</v>
      </c>
      <c r="B401" s="134">
        <v>1</v>
      </c>
      <c r="C401" s="133">
        <f>+GI_Data_Monthly!J401</f>
        <v>676094.76387670904</v>
      </c>
      <c r="D401" s="213">
        <f t="shared" si="43"/>
        <v>88.129040435808761</v>
      </c>
      <c r="E401" s="135">
        <f>GI_Data_Monthly!C401</f>
        <v>2.319983333333</v>
      </c>
      <c r="F401" s="151">
        <f>GI_Data_Monthly!L401</f>
        <v>15583.9</v>
      </c>
      <c r="G401" s="135">
        <f>+GI_Data_Monthly!E401</f>
        <v>85.437497154108698</v>
      </c>
      <c r="H401" s="94">
        <f>+GI_Data_Monthly!H401</f>
        <v>7503.3333333333303</v>
      </c>
      <c r="I401" s="214">
        <f>+GI_Data_Monthly!G401</f>
        <v>7671.6455839453001</v>
      </c>
      <c r="J401" s="94">
        <f>GI_Data_Monthly!I401</f>
        <v>0</v>
      </c>
      <c r="K401" s="39">
        <f>+GI_Data_Monthly!K401</f>
        <v>38.394290784475302</v>
      </c>
      <c r="L401" s="72">
        <f>+H401*1000/Population_Monthly!C521</f>
        <v>0.39052878521358764</v>
      </c>
      <c r="M401" s="72">
        <f>GI_Data_Monthly!N401</f>
        <v>364.9</v>
      </c>
      <c r="N401" s="72">
        <f>GI_Data_Monthly!O401*100</f>
        <v>246.59900000000002</v>
      </c>
      <c r="O401" s="72">
        <f t="shared" ref="O401:O464" si="48">AVERAGE(N390:N401)</f>
        <v>246.15905459783593</v>
      </c>
      <c r="P401" s="191">
        <f t="shared" si="44"/>
        <v>157.28561268402174</v>
      </c>
      <c r="Q401" s="153">
        <f t="shared" si="45"/>
        <v>14.994075739198383</v>
      </c>
      <c r="R401" s="72">
        <f t="shared" si="46"/>
        <v>248.25510132548968</v>
      </c>
      <c r="S401" s="154">
        <f t="shared" si="42"/>
        <v>-1.4725572557523492E-3</v>
      </c>
      <c r="T401" s="72">
        <v>0</v>
      </c>
      <c r="U401" s="72">
        <f t="shared" si="47"/>
        <v>249.30243465882299</v>
      </c>
    </row>
    <row r="402" spans="1:21" x14ac:dyDescent="0.25">
      <c r="A402" s="134">
        <v>2013</v>
      </c>
      <c r="B402" s="134">
        <v>2</v>
      </c>
      <c r="C402" s="133">
        <f>+GI_Data_Monthly!J402</f>
        <v>676310.44606578699</v>
      </c>
      <c r="D402" s="213">
        <f t="shared" si="43"/>
        <v>88.044731668372037</v>
      </c>
      <c r="E402" s="135">
        <f>GI_Data_Monthly!C402</f>
        <v>2.3202896321778899</v>
      </c>
      <c r="F402" s="151">
        <f>GI_Data_Monthly!L402</f>
        <v>15610.125880036099</v>
      </c>
      <c r="G402" s="135">
        <f>+GI_Data_Monthly!E402</f>
        <v>86.449334148493705</v>
      </c>
      <c r="H402" s="94">
        <f>+GI_Data_Monthly!H402</f>
        <v>7516.3704444509403</v>
      </c>
      <c r="I402" s="214">
        <f>+GI_Data_Monthly!G402</f>
        <v>7681.4413906463797</v>
      </c>
      <c r="J402" s="94">
        <f>GI_Data_Monthly!I402</f>
        <v>0</v>
      </c>
      <c r="K402" s="39">
        <f>+GI_Data_Monthly!K402</f>
        <v>38.3995211700407</v>
      </c>
      <c r="L402" s="72">
        <f>+H402*1000/Population_Monthly!C522</f>
        <v>0.39089349602654661</v>
      </c>
      <c r="M402" s="72">
        <f>GI_Data_Monthly!N402</f>
        <v>366.17758352683899</v>
      </c>
      <c r="N402" s="72">
        <f>GI_Data_Monthly!O402*100</f>
        <v>244.29899448644301</v>
      </c>
      <c r="O402" s="72">
        <f t="shared" si="48"/>
        <v>246.03177553389472</v>
      </c>
      <c r="P402" s="191">
        <f t="shared" si="44"/>
        <v>157.81546340106442</v>
      </c>
      <c r="Q402" s="153">
        <f t="shared" si="45"/>
        <v>15.010123075902596</v>
      </c>
      <c r="R402" s="72">
        <f t="shared" si="46"/>
        <v>246.47331365221135</v>
      </c>
      <c r="S402" s="154">
        <f t="shared" si="42"/>
        <v>-6.2131208034018615E-3</v>
      </c>
      <c r="T402" s="72">
        <v>0</v>
      </c>
      <c r="U402" s="72">
        <f t="shared" si="47"/>
        <v>248.25510132548968</v>
      </c>
    </row>
    <row r="403" spans="1:21" x14ac:dyDescent="0.25">
      <c r="A403" s="134">
        <v>2013</v>
      </c>
      <c r="B403" s="134">
        <v>3</v>
      </c>
      <c r="C403" s="133">
        <f>+GI_Data_Monthly!J403</f>
        <v>680632.40008737601</v>
      </c>
      <c r="D403" s="213">
        <f t="shared" si="43"/>
        <v>88.502538152349359</v>
      </c>
      <c r="E403" s="135">
        <f>GI_Data_Monthly!C403</f>
        <v>2.3206517925567001</v>
      </c>
      <c r="F403" s="151">
        <f>GI_Data_Monthly!L403</f>
        <v>15639.0614677465</v>
      </c>
      <c r="G403" s="135">
        <f>+GI_Data_Monthly!E403</f>
        <v>85.060857744680007</v>
      </c>
      <c r="H403" s="94">
        <f>+GI_Data_Monthly!H403</f>
        <v>7529.3751296804703</v>
      </c>
      <c r="I403" s="214">
        <f>+GI_Data_Monthly!G403</f>
        <v>7690.54102059454</v>
      </c>
      <c r="J403" s="94">
        <f>GI_Data_Monthly!I403</f>
        <v>0</v>
      </c>
      <c r="K403" s="39">
        <f>+GI_Data_Monthly!K403</f>
        <v>38.599533550795499</v>
      </c>
      <c r="L403" s="72">
        <f>+H403*1000/Population_Monthly!C523</f>
        <v>0.39125593717116181</v>
      </c>
      <c r="M403" s="72">
        <f>GI_Data_Monthly!N403</f>
        <v>366.613174468164</v>
      </c>
      <c r="N403" s="72">
        <f>GI_Data_Monthly!O403*100</f>
        <v>242.54057495571701</v>
      </c>
      <c r="O403" s="72">
        <f t="shared" si="48"/>
        <v>245.88839859733267</v>
      </c>
      <c r="P403" s="191">
        <f t="shared" si="44"/>
        <v>157.97853673870662</v>
      </c>
      <c r="Q403" s="153">
        <f t="shared" si="45"/>
        <v>15.102296673786196</v>
      </c>
      <c r="R403" s="72">
        <f t="shared" si="46"/>
        <v>244.47952314738669</v>
      </c>
      <c r="S403" s="154">
        <f t="shared" si="42"/>
        <v>-7.0437873712302368E-3</v>
      </c>
      <c r="T403" s="72">
        <v>0</v>
      </c>
      <c r="U403" s="72">
        <f t="shared" si="47"/>
        <v>246.47331365221135</v>
      </c>
    </row>
    <row r="404" spans="1:21" x14ac:dyDescent="0.25">
      <c r="A404" s="134">
        <v>2013</v>
      </c>
      <c r="B404" s="134">
        <v>4</v>
      </c>
      <c r="C404" s="133">
        <f>+GI_Data_Monthly!J404</f>
        <v>686092.72698113997</v>
      </c>
      <c r="D404" s="213">
        <f t="shared" si="43"/>
        <v>89.092848141586188</v>
      </c>
      <c r="E404" s="135">
        <f>GI_Data_Monthly!C404</f>
        <v>2.3223033333330001</v>
      </c>
      <c r="F404" s="151">
        <f>GI_Data_Monthly!L404</f>
        <v>15679.7</v>
      </c>
      <c r="G404" s="135">
        <f>+GI_Data_Monthly!E404</f>
        <v>81.583849668964703</v>
      </c>
      <c r="H404" s="94">
        <f>+GI_Data_Monthly!H404</f>
        <v>7545.7666666666701</v>
      </c>
      <c r="I404" s="214">
        <f>+GI_Data_Monthly!G404</f>
        <v>7700.87320466849</v>
      </c>
      <c r="J404" s="94">
        <f>GI_Data_Monthly!I404</f>
        <v>0</v>
      </c>
      <c r="K404" s="39">
        <f>+GI_Data_Monthly!K404</f>
        <v>38.847856996112398</v>
      </c>
      <c r="L404" s="72">
        <f>+H404*1000/Population_Monthly!C524</f>
        <v>0.39179365090161639</v>
      </c>
      <c r="M404" s="72">
        <f>GI_Data_Monthly!N404</f>
        <v>367.4</v>
      </c>
      <c r="N404" s="72">
        <f>GI_Data_Monthly!O404*100</f>
        <v>241.74799999999999</v>
      </c>
      <c r="O404" s="72">
        <f t="shared" si="48"/>
        <v>245.78970415289101</v>
      </c>
      <c r="P404" s="191">
        <f t="shared" si="44"/>
        <v>158.2050004952207</v>
      </c>
      <c r="Q404" s="153">
        <f t="shared" si="45"/>
        <v>15.220343722210776</v>
      </c>
      <c r="R404" s="72">
        <f t="shared" si="46"/>
        <v>242.86252314738667</v>
      </c>
      <c r="S404" s="154">
        <f t="shared" si="42"/>
        <v>-4.8751572795997511E-3</v>
      </c>
      <c r="T404" s="72">
        <v>0</v>
      </c>
      <c r="U404" s="72">
        <f t="shared" si="47"/>
        <v>244.47952314738669</v>
      </c>
    </row>
    <row r="405" spans="1:21" x14ac:dyDescent="0.25">
      <c r="A405" s="134">
        <v>2013</v>
      </c>
      <c r="B405" s="134">
        <v>5</v>
      </c>
      <c r="C405" s="133">
        <f>+GI_Data_Monthly!J405</f>
        <v>689061.11299608496</v>
      </c>
      <c r="D405" s="213">
        <f t="shared" si="43"/>
        <v>89.359867668452594</v>
      </c>
      <c r="E405" s="135">
        <f>GI_Data_Monthly!C405</f>
        <v>2.3258781979176302</v>
      </c>
      <c r="F405" s="151">
        <f>GI_Data_Monthly!L405</f>
        <v>15728.959152569199</v>
      </c>
      <c r="G405" s="135">
        <f>+GI_Data_Monthly!E405</f>
        <v>77.119011487279295</v>
      </c>
      <c r="H405" s="94">
        <f>+GI_Data_Monthly!H405</f>
        <v>7564.0008759296197</v>
      </c>
      <c r="I405" s="214">
        <f>+GI_Data_Monthly!G405</f>
        <v>7711.0802754618398</v>
      </c>
      <c r="J405" s="94">
        <f>GI_Data_Monthly!I405</f>
        <v>0</v>
      </c>
      <c r="K405" s="39">
        <f>+GI_Data_Monthly!K405</f>
        <v>38.969823555153397</v>
      </c>
      <c r="L405" s="72">
        <f>+H405*1000/Population_Monthly!C525</f>
        <v>0.39232570802837635</v>
      </c>
      <c r="M405" s="72">
        <f>GI_Data_Monthly!N405</f>
        <v>368.93390886500202</v>
      </c>
      <c r="N405" s="72">
        <f>GI_Data_Monthly!O405*100</f>
        <v>242.60377656864799</v>
      </c>
      <c r="O405" s="72">
        <f t="shared" si="48"/>
        <v>245.78461364239718</v>
      </c>
      <c r="P405" s="191">
        <f t="shared" si="44"/>
        <v>158.62133674725973</v>
      </c>
      <c r="Q405" s="153">
        <f t="shared" si="45"/>
        <v>15.288863618016455</v>
      </c>
      <c r="R405" s="72">
        <f t="shared" si="46"/>
        <v>242.29745050812164</v>
      </c>
      <c r="S405" s="154">
        <f t="shared" si="42"/>
        <v>-2.5173041225545756E-4</v>
      </c>
      <c r="T405" s="72">
        <v>0</v>
      </c>
      <c r="U405" s="72">
        <f t="shared" si="47"/>
        <v>242.86252314738667</v>
      </c>
    </row>
    <row r="406" spans="1:21" x14ac:dyDescent="0.25">
      <c r="A406" s="134">
        <v>2013</v>
      </c>
      <c r="B406" s="134">
        <v>6</v>
      </c>
      <c r="C406" s="133">
        <f>+GI_Data_Monthly!J406</f>
        <v>690219.82297620503</v>
      </c>
      <c r="D406" s="213">
        <f t="shared" si="43"/>
        <v>89.387403518375081</v>
      </c>
      <c r="E406" s="135">
        <f>GI_Data_Monthly!C406</f>
        <v>2.3306023257224302</v>
      </c>
      <c r="F406" s="151">
        <f>GI_Data_Monthly!L406</f>
        <v>15785.3896156561</v>
      </c>
      <c r="G406" s="135">
        <f>+GI_Data_Monthly!E406</f>
        <v>73.283387867200005</v>
      </c>
      <c r="H406" s="94">
        <f>+GI_Data_Monthly!H406</f>
        <v>7584.6321096103402</v>
      </c>
      <c r="I406" s="214">
        <f>+GI_Data_Monthly!G406</f>
        <v>7721.6676601901599</v>
      </c>
      <c r="J406" s="94">
        <f>GI_Data_Monthly!I406</f>
        <v>0</v>
      </c>
      <c r="K406" s="39">
        <f>+GI_Data_Monthly!K406</f>
        <v>38.998212322279201</v>
      </c>
      <c r="L406" s="72">
        <f>+H406*1000/Population_Monthly!C526</f>
        <v>0.3929808392010038</v>
      </c>
      <c r="M406" s="72">
        <f>GI_Data_Monthly!N406</f>
        <v>369.16597174015999</v>
      </c>
      <c r="N406" s="72">
        <f>GI_Data_Monthly!O406*100</f>
        <v>244.27773089861802</v>
      </c>
      <c r="O406" s="72">
        <f t="shared" si="48"/>
        <v>245.85807645515797</v>
      </c>
      <c r="P406" s="191">
        <f t="shared" si="44"/>
        <v>158.39938356953604</v>
      </c>
      <c r="Q406" s="153">
        <f t="shared" si="45"/>
        <v>15.325550205748208</v>
      </c>
      <c r="R406" s="72">
        <f t="shared" si="46"/>
        <v>242.87650248908867</v>
      </c>
      <c r="S406" s="154">
        <f t="shared" si="42"/>
        <v>3.6218882460223867E-3</v>
      </c>
      <c r="T406" s="72">
        <v>0</v>
      </c>
      <c r="U406" s="72">
        <f t="shared" si="47"/>
        <v>242.29745050812164</v>
      </c>
    </row>
    <row r="407" spans="1:21" x14ac:dyDescent="0.25">
      <c r="A407" s="134">
        <v>2013</v>
      </c>
      <c r="B407" s="134">
        <v>7</v>
      </c>
      <c r="C407" s="133">
        <f>+GI_Data_Monthly!J407</f>
        <v>690867.53308599198</v>
      </c>
      <c r="D407" s="213">
        <f t="shared" si="43"/>
        <v>89.35456089091015</v>
      </c>
      <c r="E407" s="135">
        <f>GI_Data_Monthly!C407</f>
        <v>2.3347600000000002</v>
      </c>
      <c r="F407" s="151">
        <f>GI_Data_Monthly!L407</f>
        <v>15839.3</v>
      </c>
      <c r="G407" s="135">
        <f>+GI_Data_Monthly!E407</f>
        <v>72.408564133104406</v>
      </c>
      <c r="H407" s="94">
        <f>+GI_Data_Monthly!H407</f>
        <v>7605.4333333333298</v>
      </c>
      <c r="I407" s="214">
        <f>+GI_Data_Monthly!G407</f>
        <v>7731.7545539667299</v>
      </c>
      <c r="J407" s="94">
        <f>GI_Data_Monthly!I407</f>
        <v>0</v>
      </c>
      <c r="K407" s="39">
        <f>+GI_Data_Monthly!K407</f>
        <v>38.999236584195202</v>
      </c>
      <c r="L407" s="72">
        <f>+H407*1000/Population_Monthly!C527</f>
        <v>0.39364338812324856</v>
      </c>
      <c r="M407" s="72">
        <f>GI_Data_Monthly!N407</f>
        <v>365.36666666666702</v>
      </c>
      <c r="N407" s="72">
        <f>GI_Data_Monthly!O407*100</f>
        <v>245.46966666669999</v>
      </c>
      <c r="O407" s="72">
        <f t="shared" si="48"/>
        <v>245.90985423294129</v>
      </c>
      <c r="P407" s="191">
        <f t="shared" si="44"/>
        <v>156.49003180912257</v>
      </c>
      <c r="Q407" s="153">
        <f t="shared" si="45"/>
        <v>15.351791623222747</v>
      </c>
      <c r="R407" s="72">
        <f t="shared" si="46"/>
        <v>244.11705804465532</v>
      </c>
      <c r="S407" s="154">
        <f t="shared" si="42"/>
        <v>2.5376253329616461E-3</v>
      </c>
      <c r="T407" s="72">
        <v>0</v>
      </c>
      <c r="U407" s="72">
        <f t="shared" si="47"/>
        <v>242.87650248908867</v>
      </c>
    </row>
    <row r="408" spans="1:21" x14ac:dyDescent="0.25">
      <c r="A408" s="134">
        <v>2013</v>
      </c>
      <c r="B408" s="134">
        <v>8</v>
      </c>
      <c r="C408" s="133">
        <f>+GI_Data_Monthly!J408</f>
        <v>692131.90404054301</v>
      </c>
      <c r="D408" s="213">
        <f t="shared" si="43"/>
        <v>89.400792072073855</v>
      </c>
      <c r="E408" s="135">
        <f>GI_Data_Monthly!C408</f>
        <v>2.3375730454169399</v>
      </c>
      <c r="F408" s="151">
        <f>GI_Data_Monthly!L408</f>
        <v>15888.130102392701</v>
      </c>
      <c r="G408" s="135">
        <f>+GI_Data_Monthly!E408</f>
        <v>75.701327771006305</v>
      </c>
      <c r="H408" s="94">
        <f>+GI_Data_Monthly!H408</f>
        <v>7626.8906409082902</v>
      </c>
      <c r="I408" s="214">
        <f>+GI_Data_Monthly!G408</f>
        <v>7741.899014525</v>
      </c>
      <c r="J408" s="94">
        <f>GI_Data_Monthly!I408</f>
        <v>0</v>
      </c>
      <c r="K408" s="39">
        <f>+GI_Data_Monthly!K408</f>
        <v>39.027847667341199</v>
      </c>
      <c r="L408" s="72">
        <f>+H408*1000/Population_Monthly!C528</f>
        <v>0.39433846421992574</v>
      </c>
      <c r="M408" s="72">
        <f>GI_Data_Monthly!N408</f>
        <v>355.78040495081501</v>
      </c>
      <c r="N408" s="72">
        <f>GI_Data_Monthly!O408*100</f>
        <v>245.38654526068501</v>
      </c>
      <c r="O408" s="72">
        <f t="shared" si="48"/>
        <v>245.79121322413039</v>
      </c>
      <c r="P408" s="191">
        <f t="shared" si="44"/>
        <v>152.2007646556159</v>
      </c>
      <c r="Q408" s="153">
        <f t="shared" si="45"/>
        <v>15.39018151094854</v>
      </c>
      <c r="R408" s="72">
        <f t="shared" si="46"/>
        <v>245.04464760866767</v>
      </c>
      <c r="S408" s="154">
        <f t="shared" si="42"/>
        <v>-5.7683673129708124E-3</v>
      </c>
      <c r="T408" s="72">
        <v>0</v>
      </c>
      <c r="U408" s="72">
        <f t="shared" si="47"/>
        <v>244.11705804465532</v>
      </c>
    </row>
    <row r="409" spans="1:21" x14ac:dyDescent="0.25">
      <c r="A409" s="134">
        <v>2013</v>
      </c>
      <c r="B409" s="134">
        <v>9</v>
      </c>
      <c r="C409" s="133">
        <f>+GI_Data_Monthly!J409</f>
        <v>693713.53171733604</v>
      </c>
      <c r="D409" s="213">
        <f t="shared" si="43"/>
        <v>89.488217982902555</v>
      </c>
      <c r="E409" s="135">
        <f>GI_Data_Monthly!C409</f>
        <v>2.3394667113246501</v>
      </c>
      <c r="F409" s="151">
        <f>GI_Data_Monthly!L409</f>
        <v>15924.3771125</v>
      </c>
      <c r="G409" s="135">
        <f>+GI_Data_Monthly!E409</f>
        <v>80.926780264245096</v>
      </c>
      <c r="H409" s="94">
        <f>+GI_Data_Monthly!H409</f>
        <v>7647.5349600549398</v>
      </c>
      <c r="I409" s="214">
        <f>+GI_Data_Monthly!G409</f>
        <v>7752.0096762891799</v>
      </c>
      <c r="J409" s="94">
        <f>GI_Data_Monthly!I409</f>
        <v>0</v>
      </c>
      <c r="K409" s="39">
        <f>+GI_Data_Monthly!K409</f>
        <v>39.075966676129099</v>
      </c>
      <c r="L409" s="72">
        <f>+H409*1000/Population_Monthly!C529</f>
        <v>0.39499008828041593</v>
      </c>
      <c r="M409" s="72">
        <f>GI_Data_Monthly!N409</f>
        <v>344.20461743347801</v>
      </c>
      <c r="N409" s="72">
        <f>GI_Data_Monthly!O409*100</f>
        <v>244.55995273607897</v>
      </c>
      <c r="O409" s="72">
        <f t="shared" si="48"/>
        <v>245.4492954624466</v>
      </c>
      <c r="P409" s="191">
        <f t="shared" si="44"/>
        <v>147.12952134231602</v>
      </c>
      <c r="Q409" s="153">
        <f t="shared" si="45"/>
        <v>15.434619527046824</v>
      </c>
      <c r="R409" s="72">
        <f t="shared" si="46"/>
        <v>245.138721554488</v>
      </c>
      <c r="S409" s="154">
        <f t="shared" si="42"/>
        <v>-1.6500298408920866E-2</v>
      </c>
      <c r="T409" s="72">
        <v>0</v>
      </c>
      <c r="U409" s="72">
        <f t="shared" si="47"/>
        <v>245.04464760866767</v>
      </c>
    </row>
    <row r="410" spans="1:21" x14ac:dyDescent="0.25">
      <c r="A410" s="134">
        <v>2013</v>
      </c>
      <c r="B410" s="134">
        <v>10</v>
      </c>
      <c r="C410" s="133">
        <f>+GI_Data_Monthly!J410</f>
        <v>694954.89824094204</v>
      </c>
      <c r="D410" s="213">
        <f t="shared" si="43"/>
        <v>89.532010168471032</v>
      </c>
      <c r="E410" s="135">
        <f>GI_Data_Monthly!C410</f>
        <v>2.3413633333330002</v>
      </c>
      <c r="F410" s="151">
        <f>GI_Data_Monthly!L410</f>
        <v>15942.3</v>
      </c>
      <c r="G410" s="135">
        <f>+GI_Data_Monthly!E410</f>
        <v>84.775957606420903</v>
      </c>
      <c r="H410" s="94">
        <f>+GI_Data_Monthly!H410</f>
        <v>7666.0333333333301</v>
      </c>
      <c r="I410" s="214">
        <f>+GI_Data_Monthly!G410</f>
        <v>7762.0830464239098</v>
      </c>
      <c r="J410" s="94">
        <f>GI_Data_Monthly!I410</f>
        <v>0</v>
      </c>
      <c r="K410" s="39">
        <f>+GI_Data_Monthly!K410</f>
        <v>39.1183332121294</v>
      </c>
      <c r="L410" s="72">
        <f>+H410*1000/Population_Monthly!C530</f>
        <v>0.39552962317909746</v>
      </c>
      <c r="M410" s="72">
        <f>GI_Data_Monthly!N410</f>
        <v>335.9</v>
      </c>
      <c r="N410" s="72">
        <f>GI_Data_Monthly!O410*100</f>
        <v>243.95466666669998</v>
      </c>
      <c r="O410" s="72">
        <f t="shared" si="48"/>
        <v>244.96710101800497</v>
      </c>
      <c r="P410" s="191">
        <f t="shared" si="44"/>
        <v>143.46342373177782</v>
      </c>
      <c r="Q410" s="153">
        <f t="shared" si="45"/>
        <v>15.472459594787914</v>
      </c>
      <c r="R410" s="72">
        <f t="shared" si="46"/>
        <v>244.63372155448801</v>
      </c>
      <c r="S410" s="154">
        <f t="shared" si="42"/>
        <v>-2.3169336766089677E-2</v>
      </c>
      <c r="T410" s="72">
        <v>0</v>
      </c>
      <c r="U410" s="72">
        <f t="shared" si="47"/>
        <v>245.138721554488</v>
      </c>
    </row>
    <row r="411" spans="1:21" x14ac:dyDescent="0.25">
      <c r="A411" s="134">
        <v>2013</v>
      </c>
      <c r="B411" s="134">
        <v>11</v>
      </c>
      <c r="C411" s="133">
        <f>+GI_Data_Monthly!J411</f>
        <v>695557.38474781602</v>
      </c>
      <c r="D411" s="213">
        <f t="shared" si="43"/>
        <v>89.483404939784421</v>
      </c>
      <c r="E411" s="135">
        <f>GI_Data_Monthly!C411</f>
        <v>2.3441809905254898</v>
      </c>
      <c r="F411" s="151">
        <f>GI_Data_Monthly!L411</f>
        <v>15941.853243031401</v>
      </c>
      <c r="G411" s="135">
        <f>+GI_Data_Monthly!E411</f>
        <v>85.263034187988794</v>
      </c>
      <c r="H411" s="94">
        <f>+GI_Data_Monthly!H411</f>
        <v>7683.2739989072397</v>
      </c>
      <c r="I411" s="214">
        <f>+GI_Data_Monthly!G411</f>
        <v>7773.0321640741504</v>
      </c>
      <c r="J411" s="94">
        <f>GI_Data_Monthly!I411</f>
        <v>0</v>
      </c>
      <c r="K411" s="39">
        <f>+GI_Data_Monthly!K411</f>
        <v>39.1422083456089</v>
      </c>
      <c r="L411" s="72">
        <f>+H411*1000/Population_Monthly!C531</f>
        <v>0.39600320238875286</v>
      </c>
      <c r="M411" s="72">
        <f>GI_Data_Monthly!N411</f>
        <v>334.08822739895498</v>
      </c>
      <c r="N411" s="72">
        <f>GI_Data_Monthly!O411*100</f>
        <v>244.23996360763201</v>
      </c>
      <c r="O411" s="72">
        <f t="shared" si="48"/>
        <v>244.51673485978446</v>
      </c>
      <c r="P411" s="191">
        <f t="shared" si="44"/>
        <v>142.51810280402589</v>
      </c>
      <c r="Q411" s="153">
        <f t="shared" si="45"/>
        <v>15.500439853428892</v>
      </c>
      <c r="R411" s="72">
        <f t="shared" si="46"/>
        <v>244.25152767013699</v>
      </c>
      <c r="S411" s="154">
        <f t="shared" si="42"/>
        <v>-2.1648371918480347E-2</v>
      </c>
      <c r="T411" s="72">
        <v>0</v>
      </c>
      <c r="U411" s="72">
        <f t="shared" si="47"/>
        <v>244.63372155448801</v>
      </c>
    </row>
    <row r="412" spans="1:21" x14ac:dyDescent="0.25">
      <c r="A412" s="134">
        <v>2013</v>
      </c>
      <c r="B412" s="134">
        <v>12</v>
      </c>
      <c r="C412" s="133">
        <f>+GI_Data_Monthly!J412</f>
        <v>695972.81040347996</v>
      </c>
      <c r="D412" s="213">
        <f t="shared" si="43"/>
        <v>89.410167976840754</v>
      </c>
      <c r="E412" s="135">
        <f>GI_Data_Monthly!C412</f>
        <v>2.34782831010624</v>
      </c>
      <c r="F412" s="151">
        <f>GI_Data_Monthly!L412</f>
        <v>15937.179611539401</v>
      </c>
      <c r="G412" s="135">
        <f>+GI_Data_Monthly!E412</f>
        <v>83.590103365101399</v>
      </c>
      <c r="H412" s="94">
        <f>+GI_Data_Monthly!H412</f>
        <v>7699.24712166883</v>
      </c>
      <c r="I412" s="214">
        <f>+GI_Data_Monthly!G412</f>
        <v>7784.0454408244996</v>
      </c>
      <c r="J412" s="94">
        <f>GI_Data_Monthly!I412</f>
        <v>7597.6576623231113</v>
      </c>
      <c r="K412" s="39">
        <f>+GI_Data_Monthly!K412</f>
        <v>39.160854229759501</v>
      </c>
      <c r="L412" s="72">
        <f>+H412*1000/Population_Monthly!C532</f>
        <v>0.39641052693013057</v>
      </c>
      <c r="M412" s="72">
        <f>GI_Data_Monthly!N412</f>
        <v>338.11600121618</v>
      </c>
      <c r="N412" s="72">
        <f>GI_Data_Monthly!O412*100</f>
        <v>245.245792883619</v>
      </c>
      <c r="O412" s="72">
        <f t="shared" si="48"/>
        <v>244.24372206090345</v>
      </c>
      <c r="P412" s="191">
        <f t="shared" si="44"/>
        <v>144.0122345236054</v>
      </c>
      <c r="Q412" s="153">
        <f t="shared" si="45"/>
        <v>15.523774860252995</v>
      </c>
      <c r="R412" s="72">
        <f t="shared" si="46"/>
        <v>244.48014105265034</v>
      </c>
      <c r="S412" s="154">
        <f t="shared" si="42"/>
        <v>-1.3182552418826154E-2</v>
      </c>
      <c r="T412" s="72">
        <v>0</v>
      </c>
      <c r="U412" s="72">
        <f t="shared" si="47"/>
        <v>244.25152767013699</v>
      </c>
    </row>
    <row r="413" spans="1:21" x14ac:dyDescent="0.25">
      <c r="A413" s="134">
        <v>2014</v>
      </c>
      <c r="B413" s="134">
        <v>1</v>
      </c>
      <c r="C413" s="133">
        <f>+GI_Data_Monthly!J413</f>
        <v>696958.91959585203</v>
      </c>
      <c r="D413" s="213">
        <f t="shared" si="43"/>
        <v>89.403432672905879</v>
      </c>
      <c r="E413" s="135">
        <f>GI_Data_Monthly!C413</f>
        <v>2.3524733333330001</v>
      </c>
      <c r="F413" s="151">
        <f>GI_Data_Monthly!L413</f>
        <v>15946.6</v>
      </c>
      <c r="G413" s="135">
        <f>+GI_Data_Monthly!E413</f>
        <v>81.793086044619898</v>
      </c>
      <c r="H413" s="94">
        <f>+GI_Data_Monthly!H413</f>
        <v>7716.5333333333301</v>
      </c>
      <c r="I413" s="214">
        <f>+GI_Data_Monthly!G413</f>
        <v>7795.66174092853</v>
      </c>
      <c r="J413" s="94">
        <f>GI_Data_Monthly!I413</f>
        <v>0</v>
      </c>
      <c r="K413" s="39">
        <f>+GI_Data_Monthly!K413</f>
        <v>39.1985241958781</v>
      </c>
      <c r="L413" s="72">
        <f>+H413*1000/Population_Monthly!C533</f>
        <v>0.39688453458170808</v>
      </c>
      <c r="M413" s="72">
        <f>GI_Data_Monthly!N413</f>
        <v>346.33333333333297</v>
      </c>
      <c r="N413" s="72">
        <f>GI_Data_Monthly!O413*100</f>
        <v>246.66966666670001</v>
      </c>
      <c r="O413" s="72">
        <f t="shared" si="48"/>
        <v>244.24961094979506</v>
      </c>
      <c r="P413" s="191">
        <f t="shared" si="44"/>
        <v>147.22093909674444</v>
      </c>
      <c r="Q413" s="153">
        <f t="shared" si="45"/>
        <v>15.557288031770902</v>
      </c>
      <c r="R413" s="72">
        <f t="shared" si="46"/>
        <v>245.38514105265031</v>
      </c>
      <c r="S413" s="154">
        <f t="shared" ref="S413:S476" si="49">N413/N401-1</f>
        <v>2.8656509839852795E-4</v>
      </c>
      <c r="T413" s="72">
        <v>0</v>
      </c>
      <c r="U413" s="72">
        <f t="shared" si="47"/>
        <v>244.48014105265034</v>
      </c>
    </row>
    <row r="414" spans="1:21" x14ac:dyDescent="0.25">
      <c r="A414" s="134">
        <v>2014</v>
      </c>
      <c r="B414" s="134">
        <v>2</v>
      </c>
      <c r="C414" s="133">
        <f>+GI_Data_Monthly!J414</f>
        <v>698968.34891258297</v>
      </c>
      <c r="D414" s="213">
        <f t="shared" si="43"/>
        <v>89.527477439419002</v>
      </c>
      <c r="E414" s="135">
        <f>GI_Data_Monthly!C414</f>
        <v>2.3578634218307699</v>
      </c>
      <c r="F414" s="151">
        <f>GI_Data_Monthly!L414</f>
        <v>15983.428067291599</v>
      </c>
      <c r="G414" s="213">
        <f>+GI_Data_Monthly!E414</f>
        <v>81.671711688402695</v>
      </c>
      <c r="H414" s="133">
        <f>+GI_Data_Monthly!H414</f>
        <v>7735.5920319181296</v>
      </c>
      <c r="I414" s="214">
        <f>+GI_Data_Monthly!G414</f>
        <v>7807.3052978126998</v>
      </c>
      <c r="J414" s="133">
        <f>GI_Data_Monthly!I414</f>
        <v>0</v>
      </c>
      <c r="K414" s="215">
        <f>+GI_Data_Monthly!K414</f>
        <v>39.268428511558803</v>
      </c>
      <c r="L414" s="72">
        <f>+H414*1000/Population_Monthly!C534</f>
        <v>0.39744861960250466</v>
      </c>
      <c r="M414" s="72">
        <f>GI_Data_Monthly!N414</f>
        <v>356.546348887622</v>
      </c>
      <c r="N414" s="72">
        <f>GI_Data_Monthly!O414*100</f>
        <v>248.12403783536601</v>
      </c>
      <c r="O414" s="72">
        <f t="shared" si="48"/>
        <v>244.56836456220529</v>
      </c>
      <c r="P414" s="191">
        <f t="shared" si="44"/>
        <v>151.21586160863404</v>
      </c>
      <c r="Q414" s="216">
        <f t="shared" si="45"/>
        <v>15.607182705878683</v>
      </c>
      <c r="R414" s="72">
        <f t="shared" si="46"/>
        <v>246.67983246189502</v>
      </c>
      <c r="S414" s="154">
        <f t="shared" si="49"/>
        <v>1.5657221008886557E-2</v>
      </c>
      <c r="T414" s="72">
        <v>0</v>
      </c>
      <c r="U414" s="72">
        <f t="shared" si="47"/>
        <v>245.38514105265031</v>
      </c>
    </row>
    <row r="415" spans="1:21" x14ac:dyDescent="0.25">
      <c r="A415" s="134">
        <v>2014</v>
      </c>
      <c r="B415" s="134">
        <v>3</v>
      </c>
      <c r="C415" s="133">
        <f>+GI_Data_Monthly!J415</f>
        <v>701110.78972438001</v>
      </c>
      <c r="D415" s="213">
        <f t="shared" si="43"/>
        <v>89.683396675278715</v>
      </c>
      <c r="E415" s="135">
        <f>GI_Data_Monthly!C415</f>
        <v>2.3630227123344598</v>
      </c>
      <c r="F415" s="151">
        <f>GI_Data_Monthly!L415</f>
        <v>16031.3294114852</v>
      </c>
      <c r="G415" s="213">
        <f>+GI_Data_Monthly!E415</f>
        <v>83.029883915787394</v>
      </c>
      <c r="H415" s="133">
        <f>+GI_Data_Monthly!H415</f>
        <v>7753.3052529240304</v>
      </c>
      <c r="I415" s="214">
        <f>+GI_Data_Monthly!G415</f>
        <v>7817.6208274417604</v>
      </c>
      <c r="J415" s="133">
        <f>GI_Data_Monthly!I415</f>
        <v>0</v>
      </c>
      <c r="K415" s="215">
        <f>+GI_Data_Monthly!K415</f>
        <v>39.338215796201098</v>
      </c>
      <c r="L415" s="72">
        <f>+H415*1000/Population_Monthly!C535</f>
        <v>0.39794246846150505</v>
      </c>
      <c r="M415" s="72">
        <f>GI_Data_Monthly!N415</f>
        <v>365.11907330691201</v>
      </c>
      <c r="N415" s="72">
        <f>GI_Data_Monthly!O415*100</f>
        <v>249.211175394896</v>
      </c>
      <c r="O415" s="72">
        <f t="shared" si="48"/>
        <v>245.12424793213688</v>
      </c>
      <c r="P415" s="191">
        <f t="shared" si="44"/>
        <v>154.51356916760494</v>
      </c>
      <c r="Q415" s="216">
        <f t="shared" si="45"/>
        <v>15.654346698811635</v>
      </c>
      <c r="R415" s="72">
        <f t="shared" si="46"/>
        <v>248.00162663232069</v>
      </c>
      <c r="S415" s="154">
        <f t="shared" si="49"/>
        <v>2.7503028886597169E-2</v>
      </c>
      <c r="T415" s="72">
        <v>0</v>
      </c>
      <c r="U415" s="72">
        <f t="shared" si="47"/>
        <v>246.67983246189502</v>
      </c>
    </row>
    <row r="416" spans="1:21" x14ac:dyDescent="0.25">
      <c r="A416" s="134">
        <v>2014</v>
      </c>
      <c r="B416" s="134">
        <v>4</v>
      </c>
      <c r="C416" s="133">
        <f>+GI_Data_Monthly!J416</f>
        <v>702963.20281934203</v>
      </c>
      <c r="D416" s="213">
        <f t="shared" si="43"/>
        <v>89.794737742416558</v>
      </c>
      <c r="E416" s="135">
        <f>GI_Data_Monthly!C416</f>
        <v>2.3686039999999999</v>
      </c>
      <c r="F416" s="151">
        <f>GI_Data_Monthly!L416</f>
        <v>16084.97</v>
      </c>
      <c r="G416" s="213">
        <f>+GI_Data_Monthly!E416</f>
        <v>85.772745292099202</v>
      </c>
      <c r="H416" s="133">
        <f>+GI_Data_Monthly!H416</f>
        <v>7771.7999378302602</v>
      </c>
      <c r="I416" s="214">
        <f>+GI_Data_Monthly!G416</f>
        <v>7828.5567784144396</v>
      </c>
      <c r="J416" s="133">
        <f>GI_Data_Monthly!I416</f>
        <v>0</v>
      </c>
      <c r="K416" s="215">
        <f>+GI_Data_Monthly!K416</f>
        <v>39.390145618659297</v>
      </c>
      <c r="L416" s="72">
        <f>+H416*1000/Population_Monthly!C536</f>
        <v>0.39847535353832408</v>
      </c>
      <c r="M416" s="72">
        <f>GI_Data_Monthly!N416</f>
        <v>371.1</v>
      </c>
      <c r="N416" s="72">
        <f>GI_Data_Monthly!O416*100</f>
        <v>249.89880000000002</v>
      </c>
      <c r="O416" s="72">
        <f t="shared" si="48"/>
        <v>245.80348126547025</v>
      </c>
      <c r="P416" s="191">
        <f t="shared" si="44"/>
        <v>156.67456442697895</v>
      </c>
      <c r="Q416" s="216">
        <f t="shared" si="45"/>
        <v>15.696002201321331</v>
      </c>
      <c r="R416" s="72">
        <f t="shared" si="46"/>
        <v>249.07800441008735</v>
      </c>
      <c r="S416" s="154">
        <f t="shared" si="49"/>
        <v>3.371610106391798E-2</v>
      </c>
      <c r="T416" s="72">
        <v>0</v>
      </c>
      <c r="U416" s="72">
        <f t="shared" si="47"/>
        <v>248.00162663232069</v>
      </c>
    </row>
    <row r="417" spans="1:21" x14ac:dyDescent="0.25">
      <c r="A417" s="134">
        <v>2014</v>
      </c>
      <c r="B417" s="134">
        <v>5</v>
      </c>
      <c r="C417" s="133">
        <f>+GI_Data_Monthly!J417</f>
        <v>703631.33681915095</v>
      </c>
      <c r="D417" s="213">
        <f t="shared" si="43"/>
        <v>89.765971303720221</v>
      </c>
      <c r="E417" s="135">
        <f>GI_Data_Monthly!C417</f>
        <v>2.3735156805493798</v>
      </c>
      <c r="F417" s="151">
        <f>GI_Data_Monthly!L417</f>
        <v>16125.7377994737</v>
      </c>
      <c r="G417" s="213">
        <f>+GI_Data_Monthly!E417</f>
        <v>89.297009814285602</v>
      </c>
      <c r="H417" s="133">
        <f>+GI_Data_Monthly!H417</f>
        <v>7787.4855867097604</v>
      </c>
      <c r="I417" s="214">
        <f>+GI_Data_Monthly!G417</f>
        <v>7838.5085862708202</v>
      </c>
      <c r="J417" s="133">
        <f>GI_Data_Monthly!I417</f>
        <v>0</v>
      </c>
      <c r="K417" s="215">
        <f>+GI_Data_Monthly!K417</f>
        <v>39.393762511490898</v>
      </c>
      <c r="L417" s="72">
        <f>+H417*1000/Population_Monthly!C537</f>
        <v>0.39882772446227888</v>
      </c>
      <c r="M417" s="72">
        <f>GI_Data_Monthly!N417</f>
        <v>371.25943925367199</v>
      </c>
      <c r="N417" s="72">
        <f>GI_Data_Monthly!O417*100</f>
        <v>249.88170372937998</v>
      </c>
      <c r="O417" s="72">
        <f t="shared" si="48"/>
        <v>246.40997519553125</v>
      </c>
      <c r="P417" s="191">
        <f t="shared" si="44"/>
        <v>156.41752118854313</v>
      </c>
      <c r="Q417" s="216">
        <f t="shared" si="45"/>
        <v>15.711324660465342</v>
      </c>
      <c r="R417" s="72">
        <f t="shared" si="46"/>
        <v>249.66389304142535</v>
      </c>
      <c r="S417" s="154">
        <f t="shared" si="49"/>
        <v>2.9999232755853589E-2</v>
      </c>
      <c r="T417" s="72">
        <v>0</v>
      </c>
      <c r="U417" s="72">
        <f t="shared" si="47"/>
        <v>249.07800441008735</v>
      </c>
    </row>
    <row r="418" spans="1:21" x14ac:dyDescent="0.25">
      <c r="A418" s="134">
        <v>2014</v>
      </c>
      <c r="B418" s="134">
        <v>6</v>
      </c>
      <c r="C418" s="133">
        <f>+GI_Data_Monthly!J418</f>
        <v>703659.33060373401</v>
      </c>
      <c r="D418" s="213">
        <f t="shared" si="43"/>
        <v>89.655651303791601</v>
      </c>
      <c r="E418" s="135">
        <f>GI_Data_Monthly!C418</f>
        <v>2.3780833923140499</v>
      </c>
      <c r="F418" s="151">
        <f>GI_Data_Monthly!L418</f>
        <v>16159.5375232114</v>
      </c>
      <c r="G418" s="213">
        <f>+GI_Data_Monthly!E418</f>
        <v>93.493064149404802</v>
      </c>
      <c r="H418" s="133">
        <f>+GI_Data_Monthly!H418</f>
        <v>7802.6115383384504</v>
      </c>
      <c r="I418" s="214">
        <f>+GI_Data_Monthly!G418</f>
        <v>7848.4659959631099</v>
      </c>
      <c r="J418" s="133">
        <f>GI_Data_Monthly!I418</f>
        <v>0</v>
      </c>
      <c r="K418" s="215">
        <f>+GI_Data_Monthly!K418</f>
        <v>39.373814075928799</v>
      </c>
      <c r="L418" s="72">
        <f>+H418*1000/Population_Monthly!C538</f>
        <v>0.39915066684262096</v>
      </c>
      <c r="M418" s="72">
        <f>GI_Data_Monthly!N418</f>
        <v>366.093013202853</v>
      </c>
      <c r="N418" s="72">
        <f>GI_Data_Monthly!O418*100</f>
        <v>249.391967067313</v>
      </c>
      <c r="O418" s="72">
        <f t="shared" si="48"/>
        <v>246.8361615429225</v>
      </c>
      <c r="P418" s="191">
        <f t="shared" si="44"/>
        <v>153.94456493244235</v>
      </c>
      <c r="Q418" s="216">
        <f t="shared" si="45"/>
        <v>15.716084144544356</v>
      </c>
      <c r="R418" s="72">
        <f t="shared" si="46"/>
        <v>249.72415693223101</v>
      </c>
      <c r="S418" s="154">
        <f t="shared" si="49"/>
        <v>2.0936153901059074E-2</v>
      </c>
      <c r="T418" s="72">
        <v>0</v>
      </c>
      <c r="U418" s="72">
        <f t="shared" si="47"/>
        <v>249.66389304142535</v>
      </c>
    </row>
    <row r="419" spans="1:21" x14ac:dyDescent="0.25">
      <c r="A419" s="134">
        <v>2014</v>
      </c>
      <c r="B419" s="134">
        <v>7</v>
      </c>
      <c r="C419" s="133">
        <f>+GI_Data_Monthly!J419</f>
        <v>703806.80987995502</v>
      </c>
      <c r="D419" s="213">
        <f t="shared" si="43"/>
        <v>89.563154010005661</v>
      </c>
      <c r="E419" s="135">
        <f>GI_Data_Monthly!C419</f>
        <v>2.3821050000000001</v>
      </c>
      <c r="F419" s="151">
        <f>GI_Data_Monthly!L419</f>
        <v>16191.13</v>
      </c>
      <c r="G419" s="213">
        <f>+GI_Data_Monthly!E419</f>
        <v>97.772885454407799</v>
      </c>
      <c r="H419" s="133">
        <f>+GI_Data_Monthly!H419</f>
        <v>7817.9409463997799</v>
      </c>
      <c r="I419" s="214">
        <f>+GI_Data_Monthly!G419</f>
        <v>7858.2182333745004</v>
      </c>
      <c r="J419" s="133">
        <f>GI_Data_Monthly!I419</f>
        <v>0</v>
      </c>
      <c r="K419" s="215">
        <f>+GI_Data_Monthly!K419</f>
        <v>39.366726725337401</v>
      </c>
      <c r="L419" s="72">
        <f>+H419*1000/Population_Monthly!C539</f>
        <v>0.39948327620098234</v>
      </c>
      <c r="M419" s="72">
        <f>GI_Data_Monthly!N419</f>
        <v>357.07709999999997</v>
      </c>
      <c r="N419" s="72">
        <f>GI_Data_Monthly!O419*100</f>
        <v>248.786</v>
      </c>
      <c r="O419" s="72">
        <f t="shared" si="48"/>
        <v>247.11252265403087</v>
      </c>
      <c r="P419" s="191">
        <f t="shared" si="44"/>
        <v>149.89981549931676</v>
      </c>
      <c r="Q419" s="216">
        <f t="shared" si="45"/>
        <v>15.726348965546554</v>
      </c>
      <c r="R419" s="72">
        <f t="shared" si="46"/>
        <v>249.35322359889764</v>
      </c>
      <c r="S419" s="154">
        <f t="shared" si="49"/>
        <v>1.351015536189637E-2</v>
      </c>
      <c r="T419" s="72">
        <v>0</v>
      </c>
      <c r="U419" s="72">
        <f t="shared" si="47"/>
        <v>249.72415693223101</v>
      </c>
    </row>
    <row r="420" spans="1:21" x14ac:dyDescent="0.25">
      <c r="A420" s="134">
        <v>2014</v>
      </c>
      <c r="B420" s="134">
        <v>8</v>
      </c>
      <c r="C420" s="133">
        <f>+GI_Data_Monthly!J420</f>
        <v>704727.61725909205</v>
      </c>
      <c r="D420" s="213">
        <f t="shared" si="43"/>
        <v>89.560321214939265</v>
      </c>
      <c r="E420" s="135">
        <f>GI_Data_Monthly!C420</f>
        <v>2.38593586626846</v>
      </c>
      <c r="F420" s="151">
        <f>GI_Data_Monthly!L420</f>
        <v>16228.245792937199</v>
      </c>
      <c r="G420" s="213">
        <f>+GI_Data_Monthly!E420</f>
        <v>102.103943842259</v>
      </c>
      <c r="H420" s="133">
        <f>+GI_Data_Monthly!H420</f>
        <v>7835.7359402519696</v>
      </c>
      <c r="I420" s="214">
        <f>+GI_Data_Monthly!G420</f>
        <v>7868.7482101341402</v>
      </c>
      <c r="J420" s="133">
        <f>GI_Data_Monthly!I420</f>
        <v>0</v>
      </c>
      <c r="K420" s="215">
        <f>+GI_Data_Monthly!K420</f>
        <v>39.401351434381098</v>
      </c>
      <c r="L420" s="72">
        <f>+H420*1000/Population_Monthly!C540</f>
        <v>0.39994098035928771</v>
      </c>
      <c r="M420" s="72">
        <f>GI_Data_Monthly!N420</f>
        <v>345.17708518460603</v>
      </c>
      <c r="N420" s="72">
        <f>GI_Data_Monthly!O420*100</f>
        <v>248.27579548406601</v>
      </c>
      <c r="O420" s="72">
        <f t="shared" si="48"/>
        <v>247.35329350597922</v>
      </c>
      <c r="P420" s="191">
        <f t="shared" si="44"/>
        <v>144.67156894893984</v>
      </c>
      <c r="Q420" s="216">
        <f t="shared" si="45"/>
        <v>15.758215120147204</v>
      </c>
      <c r="R420" s="72">
        <f t="shared" si="46"/>
        <v>248.81792085045967</v>
      </c>
      <c r="S420" s="154">
        <f t="shared" si="49"/>
        <v>1.1774281349907101E-2</v>
      </c>
      <c r="T420" s="72">
        <v>0</v>
      </c>
      <c r="U420" s="72">
        <f t="shared" si="47"/>
        <v>249.35322359889764</v>
      </c>
    </row>
    <row r="421" spans="1:21" x14ac:dyDescent="0.25">
      <c r="A421" s="134">
        <v>2014</v>
      </c>
      <c r="B421" s="134">
        <v>9</v>
      </c>
      <c r="C421" s="133">
        <f>+GI_Data_Monthly!J421</f>
        <v>706483.17361483001</v>
      </c>
      <c r="D421" s="213">
        <f t="shared" si="43"/>
        <v>89.659688731040319</v>
      </c>
      <c r="E421" s="135">
        <f>GI_Data_Monthly!C421</f>
        <v>2.38948786232227</v>
      </c>
      <c r="F421" s="151">
        <f>GI_Data_Monthly!L421</f>
        <v>16269.166006420101</v>
      </c>
      <c r="G421" s="213">
        <f>+GI_Data_Monthly!E421</f>
        <v>106.07312467232001</v>
      </c>
      <c r="H421" s="133">
        <f>+GI_Data_Monthly!H421</f>
        <v>7854.49071674062</v>
      </c>
      <c r="I421" s="214">
        <f>+GI_Data_Monthly!G421</f>
        <v>7879.60769899756</v>
      </c>
      <c r="J421" s="133">
        <f>GI_Data_Monthly!I421</f>
        <v>0</v>
      </c>
      <c r="K421" s="215">
        <f>+GI_Data_Monthly!K421</f>
        <v>39.479113332700202</v>
      </c>
      <c r="L421" s="72">
        <f>+H421*1000/Population_Monthly!C541</f>
        <v>0.40044658595339433</v>
      </c>
      <c r="M421" s="72">
        <f>GI_Data_Monthly!N421</f>
        <v>333.72028178092103</v>
      </c>
      <c r="N421" s="72">
        <f>GI_Data_Monthly!O421*100</f>
        <v>247.795076948288</v>
      </c>
      <c r="O421" s="72">
        <f t="shared" si="48"/>
        <v>247.62288719032998</v>
      </c>
      <c r="P421" s="191">
        <f t="shared" si="44"/>
        <v>139.66184429854709</v>
      </c>
      <c r="Q421" s="216">
        <f t="shared" si="45"/>
        <v>15.809276150546927</v>
      </c>
      <c r="R421" s="72">
        <f t="shared" si="46"/>
        <v>248.28562414411803</v>
      </c>
      <c r="S421" s="154">
        <f t="shared" si="49"/>
        <v>1.3228348206708596E-2</v>
      </c>
      <c r="T421" s="72">
        <v>0</v>
      </c>
      <c r="U421" s="72">
        <f t="shared" si="47"/>
        <v>248.81792085045967</v>
      </c>
    </row>
    <row r="422" spans="1:21" x14ac:dyDescent="0.25">
      <c r="A422" s="134">
        <v>2014</v>
      </c>
      <c r="B422" s="134">
        <v>10</v>
      </c>
      <c r="C422" s="133">
        <f>+GI_Data_Monthly!J422</f>
        <v>708890.79905113403</v>
      </c>
      <c r="D422" s="213">
        <f t="shared" si="43"/>
        <v>89.844474251102852</v>
      </c>
      <c r="E422" s="135">
        <f>GI_Data_Monthly!C422</f>
        <v>2.3927</v>
      </c>
      <c r="F422" s="151">
        <f>GI_Data_Monthly!L422</f>
        <v>16310.21</v>
      </c>
      <c r="G422" s="213">
        <f>+GI_Data_Monthly!E422</f>
        <v>109.325991374388</v>
      </c>
      <c r="H422" s="133">
        <f>+GI_Data_Monthly!H422</f>
        <v>7872.0540775830896</v>
      </c>
      <c r="I422" s="214">
        <f>+GI_Data_Monthly!G422</f>
        <v>7890.1992021221304</v>
      </c>
      <c r="J422" s="133">
        <f>GI_Data_Monthly!I422</f>
        <v>0</v>
      </c>
      <c r="K422" s="215">
        <f>+GI_Data_Monthly!K422</f>
        <v>39.5892220547086</v>
      </c>
      <c r="L422" s="72">
        <f>+H422*1000/Population_Monthly!C542</f>
        <v>0.40089037984958548</v>
      </c>
      <c r="M422" s="72">
        <f>GI_Data_Monthly!N422</f>
        <v>326.31470000000002</v>
      </c>
      <c r="N422" s="72">
        <f>GI_Data_Monthly!O422*100</f>
        <v>247.19500000000002</v>
      </c>
      <c r="O422" s="72">
        <f t="shared" si="48"/>
        <v>247.89291496810503</v>
      </c>
      <c r="P422" s="191">
        <f t="shared" si="44"/>
        <v>136.37927863919421</v>
      </c>
      <c r="Q422" s="216">
        <f t="shared" si="45"/>
        <v>15.870938267461717</v>
      </c>
      <c r="R422" s="72">
        <f t="shared" si="46"/>
        <v>247.75529081078469</v>
      </c>
      <c r="S422" s="154">
        <f t="shared" si="49"/>
        <v>1.3282522435724031E-2</v>
      </c>
      <c r="T422" s="72">
        <v>0</v>
      </c>
      <c r="U422" s="72">
        <f t="shared" si="47"/>
        <v>248.28562414411803</v>
      </c>
    </row>
    <row r="423" spans="1:21" x14ac:dyDescent="0.25">
      <c r="A423" s="134">
        <v>2014</v>
      </c>
      <c r="B423" s="134">
        <v>11</v>
      </c>
      <c r="C423" s="133">
        <f>+GI_Data_Monthly!J423</f>
        <v>711955.24996205803</v>
      </c>
      <c r="D423" s="213">
        <f t="shared" si="43"/>
        <v>90.108907000486127</v>
      </c>
      <c r="E423" s="135">
        <f>GI_Data_Monthly!C423</f>
        <v>2.3957888562190299</v>
      </c>
      <c r="F423" s="151">
        <f>GI_Data_Monthly!L423</f>
        <v>16352.377750948501</v>
      </c>
      <c r="G423" s="213">
        <f>+GI_Data_Monthly!E423</f>
        <v>111.983396866227</v>
      </c>
      <c r="H423" s="133">
        <f>+GI_Data_Monthly!H423</f>
        <v>7888.4336583515897</v>
      </c>
      <c r="I423" s="214">
        <f>+GI_Data_Monthly!G423</f>
        <v>7901.0529997685699</v>
      </c>
      <c r="J423" s="133">
        <f>GI_Data_Monthly!I423</f>
        <v>0</v>
      </c>
      <c r="K423" s="215">
        <f>+GI_Data_Monthly!K423</f>
        <v>39.729814612228402</v>
      </c>
      <c r="L423" s="72">
        <f>+H423*1000/Population_Monthly!C543</f>
        <v>0.40127295889884501</v>
      </c>
      <c r="M423" s="72">
        <f>GI_Data_Monthly!N423</f>
        <v>324.79353403186099</v>
      </c>
      <c r="N423" s="72">
        <f>GI_Data_Monthly!O423*100</f>
        <v>246.28844038959099</v>
      </c>
      <c r="O423" s="72">
        <f t="shared" si="48"/>
        <v>248.06362136660164</v>
      </c>
      <c r="P423" s="191">
        <f t="shared" si="44"/>
        <v>135.56851355609086</v>
      </c>
      <c r="Q423" s="216">
        <f t="shared" si="45"/>
        <v>15.942500265951459</v>
      </c>
      <c r="R423" s="72">
        <f t="shared" si="46"/>
        <v>247.09283911262631</v>
      </c>
      <c r="S423" s="154">
        <f t="shared" si="49"/>
        <v>8.3871482442972045E-3</v>
      </c>
      <c r="T423" s="72">
        <v>0</v>
      </c>
      <c r="U423" s="72">
        <f t="shared" si="47"/>
        <v>247.75529081078469</v>
      </c>
    </row>
    <row r="424" spans="1:21" x14ac:dyDescent="0.25">
      <c r="A424" s="134">
        <v>2014</v>
      </c>
      <c r="B424" s="134">
        <v>12</v>
      </c>
      <c r="C424" s="133">
        <f>+GI_Data_Monthly!J424</f>
        <v>715080.84399353794</v>
      </c>
      <c r="D424" s="213">
        <f t="shared" si="43"/>
        <v>90.384572700393562</v>
      </c>
      <c r="E424" s="135">
        <f>GI_Data_Monthly!C424</f>
        <v>2.3984115884809198</v>
      </c>
      <c r="F424" s="151">
        <f>GI_Data_Monthly!L424</f>
        <v>16393.205308858898</v>
      </c>
      <c r="G424" s="213">
        <f>+GI_Data_Monthly!E424</f>
        <v>114.36271905746899</v>
      </c>
      <c r="H424" s="133">
        <f>+GI_Data_Monthly!H424</f>
        <v>7902.9014014045697</v>
      </c>
      <c r="I424" s="214">
        <f>+GI_Data_Monthly!G424</f>
        <v>7911.5364782869001</v>
      </c>
      <c r="J424" s="133">
        <f>GI_Data_Monthly!I424</f>
        <v>7811.573701815465</v>
      </c>
      <c r="K424" s="215">
        <f>+GI_Data_Monthly!K424</f>
        <v>39.872654012433202</v>
      </c>
      <c r="L424" s="72">
        <f>+H424*1000/Population_Monthly!C544</f>
        <v>0.4015575356646312</v>
      </c>
      <c r="M424" s="72">
        <f>GI_Data_Monthly!N424</f>
        <v>327.60158207147799</v>
      </c>
      <c r="N424" s="72">
        <f>GI_Data_Monthly!O424*100</f>
        <v>245.07225457459597</v>
      </c>
      <c r="O424" s="72">
        <f t="shared" si="48"/>
        <v>248.04915984084971</v>
      </c>
      <c r="P424" s="191">
        <f t="shared" si="44"/>
        <v>136.59106036882133</v>
      </c>
      <c r="Q424" s="216">
        <f t="shared" si="45"/>
        <v>16.011164685641145</v>
      </c>
      <c r="R424" s="72">
        <f t="shared" si="46"/>
        <v>246.18523165472899</v>
      </c>
      <c r="S424" s="154">
        <f t="shared" si="49"/>
        <v>-7.0760972892769392E-4</v>
      </c>
      <c r="T424" s="72">
        <v>0</v>
      </c>
      <c r="U424" s="72">
        <f t="shared" si="47"/>
        <v>247.09283911262631</v>
      </c>
    </row>
    <row r="425" spans="1:21" x14ac:dyDescent="0.25">
      <c r="A425" s="134">
        <v>2015</v>
      </c>
      <c r="B425" s="134">
        <v>1</v>
      </c>
      <c r="C425" s="133">
        <f>+GI_Data_Monthly!J425</f>
        <v>717996.95545065496</v>
      </c>
      <c r="D425" s="213">
        <f t="shared" si="43"/>
        <v>90.627812726829902</v>
      </c>
      <c r="E425" s="135">
        <f>GI_Data_Monthly!C425</f>
        <v>2.4005559999999999</v>
      </c>
      <c r="F425" s="151">
        <f>GI_Data_Monthly!L425</f>
        <v>16436.169999999998</v>
      </c>
      <c r="G425" s="213">
        <f>+GI_Data_Monthly!E425</f>
        <v>117.280799080207</v>
      </c>
      <c r="H425" s="133">
        <f>+GI_Data_Monthly!H425</f>
        <v>7917.1316353840602</v>
      </c>
      <c r="I425" s="214">
        <f>+GI_Data_Monthly!G425</f>
        <v>7922.4791357906797</v>
      </c>
      <c r="J425" s="133">
        <f>GI_Data_Monthly!I425</f>
        <v>0</v>
      </c>
      <c r="K425" s="215">
        <f>+GI_Data_Monthly!K425</f>
        <v>40.004608407843598</v>
      </c>
      <c r="L425" s="72">
        <f>+H425*1000/Population_Monthly!C545</f>
        <v>0.40182941946595441</v>
      </c>
      <c r="M425" s="72">
        <f>GI_Data_Monthly!N425</f>
        <v>332.21280000000002</v>
      </c>
      <c r="N425" s="72">
        <f>GI_Data_Monthly!O425*100</f>
        <v>243.4211</v>
      </c>
      <c r="O425" s="72">
        <f t="shared" si="48"/>
        <v>247.77844595195802</v>
      </c>
      <c r="P425" s="191">
        <f t="shared" si="44"/>
        <v>138.38993966397786</v>
      </c>
      <c r="Q425" s="216">
        <f t="shared" si="45"/>
        <v>16.07502857248663</v>
      </c>
      <c r="R425" s="72">
        <f t="shared" si="46"/>
        <v>244.92726498806232</v>
      </c>
      <c r="S425" s="154">
        <f t="shared" si="49"/>
        <v>-1.316970469291423E-2</v>
      </c>
      <c r="T425" s="72">
        <v>0</v>
      </c>
      <c r="U425" s="72">
        <f t="shared" si="47"/>
        <v>246.18523165472899</v>
      </c>
    </row>
    <row r="426" spans="1:21" x14ac:dyDescent="0.25">
      <c r="A426" s="134">
        <v>2015</v>
      </c>
      <c r="B426" s="134">
        <v>2</v>
      </c>
      <c r="C426" s="133">
        <f>+GI_Data_Monthly!J426</f>
        <v>720259.29560755799</v>
      </c>
      <c r="D426" s="213">
        <f t="shared" si="43"/>
        <v>90.785917725992533</v>
      </c>
      <c r="E426" s="135">
        <f>GI_Data_Monthly!C426</f>
        <v>2.4020760739631002</v>
      </c>
      <c r="F426" s="151">
        <f>GI_Data_Monthly!L426</f>
        <v>16480.599262109601</v>
      </c>
      <c r="G426" s="213">
        <f>+GI_Data_Monthly!E426</f>
        <v>121.13473575612601</v>
      </c>
      <c r="H426" s="133">
        <f>+GI_Data_Monthly!H426</f>
        <v>7931.3464723633397</v>
      </c>
      <c r="I426" s="214">
        <f>+GI_Data_Monthly!G426</f>
        <v>7933.6015281733899</v>
      </c>
      <c r="J426" s="133">
        <f>GI_Data_Monthly!I426</f>
        <v>0</v>
      </c>
      <c r="K426" s="215">
        <f>+GI_Data_Monthly!K426</f>
        <v>40.104307469548701</v>
      </c>
      <c r="L426" s="72">
        <f>+H426*1000/Population_Monthly!C546</f>
        <v>0.4020999135021891</v>
      </c>
      <c r="M426" s="72">
        <f>GI_Data_Monthly!N426</f>
        <v>336.29293771131398</v>
      </c>
      <c r="N426" s="72">
        <f>GI_Data_Monthly!O426*100</f>
        <v>241.43118669446699</v>
      </c>
      <c r="O426" s="72">
        <f t="shared" si="48"/>
        <v>247.22070835688314</v>
      </c>
      <c r="P426" s="191">
        <f t="shared" si="44"/>
        <v>140.00095224148174</v>
      </c>
      <c r="Q426" s="216">
        <f t="shared" si="45"/>
        <v>16.125938564570728</v>
      </c>
      <c r="R426" s="72">
        <f t="shared" si="46"/>
        <v>243.30818042302099</v>
      </c>
      <c r="S426" s="154">
        <f t="shared" si="49"/>
        <v>-2.6973811966335304E-2</v>
      </c>
      <c r="T426" s="72">
        <v>0</v>
      </c>
      <c r="U426" s="72">
        <f t="shared" si="47"/>
        <v>244.92726498806232</v>
      </c>
    </row>
    <row r="427" spans="1:21" x14ac:dyDescent="0.25">
      <c r="A427" s="134">
        <v>2015</v>
      </c>
      <c r="B427" s="134">
        <v>3</v>
      </c>
      <c r="C427" s="133">
        <f>+GI_Data_Monthly!J427</f>
        <v>721958.906326278</v>
      </c>
      <c r="D427" s="213">
        <f t="shared" si="43"/>
        <v>90.885068480145279</v>
      </c>
      <c r="E427" s="135">
        <f>GI_Data_Monthly!C427</f>
        <v>2.4033342145947501</v>
      </c>
      <c r="F427" s="151">
        <f>GI_Data_Monthly!L427</f>
        <v>16522.252327305301</v>
      </c>
      <c r="G427" s="213">
        <f>+GI_Data_Monthly!E427</f>
        <v>125.155830525526</v>
      </c>
      <c r="H427" s="133">
        <f>+GI_Data_Monthly!H427</f>
        <v>7944.7572568648702</v>
      </c>
      <c r="I427" s="214">
        <f>+GI_Data_Monthly!G427</f>
        <v>7943.6470522547597</v>
      </c>
      <c r="J427" s="133">
        <f>GI_Data_Monthly!I427</f>
        <v>0</v>
      </c>
      <c r="K427" s="215">
        <f>+GI_Data_Monthly!K427</f>
        <v>40.174842336687703</v>
      </c>
      <c r="L427" s="72">
        <f>+H427*1000/Population_Monthly!C547</f>
        <v>0.40232908427266495</v>
      </c>
      <c r="M427" s="72">
        <f>GI_Data_Monthly!N427</f>
        <v>339.22334972146302</v>
      </c>
      <c r="N427" s="72">
        <f>GI_Data_Monthly!O427*100</f>
        <v>239.74740954760901</v>
      </c>
      <c r="O427" s="72">
        <f t="shared" si="48"/>
        <v>246.43206120294249</v>
      </c>
      <c r="P427" s="191">
        <f t="shared" si="44"/>
        <v>141.14697309323782</v>
      </c>
      <c r="Q427" s="216">
        <f t="shared" si="45"/>
        <v>16.163507528118256</v>
      </c>
      <c r="R427" s="72">
        <f t="shared" si="46"/>
        <v>241.53323208069199</v>
      </c>
      <c r="S427" s="154">
        <f t="shared" si="49"/>
        <v>-3.7974885485335341E-2</v>
      </c>
      <c r="T427" s="72">
        <v>0</v>
      </c>
      <c r="U427" s="72">
        <f t="shared" si="47"/>
        <v>243.30818042302099</v>
      </c>
    </row>
    <row r="428" spans="1:21" x14ac:dyDescent="0.25">
      <c r="A428" s="134">
        <v>2015</v>
      </c>
      <c r="B428" s="134">
        <v>4</v>
      </c>
      <c r="C428" s="133">
        <f>+GI_Data_Monthly!J428</f>
        <v>723846.04018234997</v>
      </c>
      <c r="D428" s="213">
        <f t="shared" si="43"/>
        <v>90.997903975712731</v>
      </c>
      <c r="E428" s="135">
        <f>GI_Data_Monthly!C428</f>
        <v>2.4052009999999999</v>
      </c>
      <c r="F428" s="151">
        <f>GI_Data_Monthly!L428</f>
        <v>16570.259999999998</v>
      </c>
      <c r="G428" s="213">
        <f>+GI_Data_Monthly!E428</f>
        <v>129.72271429602</v>
      </c>
      <c r="H428" s="133">
        <f>+GI_Data_Monthly!H428</f>
        <v>7960.8801740669296</v>
      </c>
      <c r="I428" s="214">
        <f>+GI_Data_Monthly!G428</f>
        <v>7954.5353085884699</v>
      </c>
      <c r="J428" s="133">
        <f>GI_Data_Monthly!I428</f>
        <v>0</v>
      </c>
      <c r="K428" s="215">
        <f>+GI_Data_Monthly!K428</f>
        <v>40.246765764887698</v>
      </c>
      <c r="L428" s="72">
        <f>+H428*1000/Population_Monthly!C548</f>
        <v>0.40269493384175176</v>
      </c>
      <c r="M428" s="72">
        <f>GI_Data_Monthly!N428</f>
        <v>341.767</v>
      </c>
      <c r="N428" s="72">
        <f>GI_Data_Monthly!O428*100</f>
        <v>238.559</v>
      </c>
      <c r="O428" s="72">
        <f t="shared" si="48"/>
        <v>245.48707786960918</v>
      </c>
      <c r="P428" s="191">
        <f t="shared" si="44"/>
        <v>142.09498499293824</v>
      </c>
      <c r="Q428" s="216">
        <f t="shared" si="45"/>
        <v>16.207168677035931</v>
      </c>
      <c r="R428" s="72">
        <f t="shared" si="46"/>
        <v>239.91253208069199</v>
      </c>
      <c r="S428" s="154">
        <f t="shared" si="49"/>
        <v>-4.5377568839866433E-2</v>
      </c>
      <c r="T428" s="72">
        <v>0</v>
      </c>
      <c r="U428" s="72">
        <f t="shared" si="47"/>
        <v>241.53323208069199</v>
      </c>
    </row>
    <row r="429" spans="1:21" x14ac:dyDescent="0.25">
      <c r="A429" s="134">
        <v>2015</v>
      </c>
      <c r="B429" s="134">
        <v>5</v>
      </c>
      <c r="C429" s="133">
        <f>+GI_Data_Monthly!J429</f>
        <v>725971.01405160897</v>
      </c>
      <c r="D429" s="213">
        <f t="shared" si="43"/>
        <v>91.148690486274134</v>
      </c>
      <c r="E429" s="135">
        <f>GI_Data_Monthly!C429</f>
        <v>2.40786909185874</v>
      </c>
      <c r="F429" s="151">
        <f>GI_Data_Monthly!L429</f>
        <v>16618.579996751701</v>
      </c>
      <c r="G429" s="213">
        <f>+GI_Data_Monthly!E429</f>
        <v>133.845573960167</v>
      </c>
      <c r="H429" s="133">
        <f>+GI_Data_Monthly!H429</f>
        <v>7978.17666524378</v>
      </c>
      <c r="I429" s="214">
        <f>+GI_Data_Monthly!G429</f>
        <v>7964.6894560808996</v>
      </c>
      <c r="J429" s="133">
        <f>GI_Data_Monthly!I429</f>
        <v>0</v>
      </c>
      <c r="K429" s="215">
        <f>+GI_Data_Monthly!K429</f>
        <v>40.322618264518503</v>
      </c>
      <c r="L429" s="72">
        <f>+H429*1000/Population_Monthly!C549</f>
        <v>0.40308978633714682</v>
      </c>
      <c r="M429" s="72">
        <f>GI_Data_Monthly!N429</f>
        <v>343.33377523073102</v>
      </c>
      <c r="N429" s="72">
        <f>GI_Data_Monthly!O429*100</f>
        <v>238.41917906356201</v>
      </c>
      <c r="O429" s="72">
        <f t="shared" si="48"/>
        <v>244.53186748079099</v>
      </c>
      <c r="P429" s="191">
        <f t="shared" si="44"/>
        <v>142.58822308554016</v>
      </c>
      <c r="Q429" s="216">
        <f t="shared" si="45"/>
        <v>16.253635580799099</v>
      </c>
      <c r="R429" s="72">
        <f t="shared" si="46"/>
        <v>238.90852953705701</v>
      </c>
      <c r="S429" s="154">
        <f t="shared" si="49"/>
        <v>-4.5871804516875669E-2</v>
      </c>
      <c r="T429" s="72">
        <v>0</v>
      </c>
      <c r="U429" s="72">
        <f t="shared" si="47"/>
        <v>239.91253208069199</v>
      </c>
    </row>
    <row r="430" spans="1:21" x14ac:dyDescent="0.25">
      <c r="A430" s="134">
        <v>2015</v>
      </c>
      <c r="B430" s="134">
        <v>6</v>
      </c>
      <c r="C430" s="133">
        <f>+GI_Data_Monthly!J430</f>
        <v>728409.94901517697</v>
      </c>
      <c r="D430" s="213">
        <f t="shared" si="43"/>
        <v>91.33696022566825</v>
      </c>
      <c r="E430" s="135">
        <f>GI_Data_Monthly!C430</f>
        <v>2.41104505468051</v>
      </c>
      <c r="F430" s="151">
        <f>GI_Data_Monthly!L430</f>
        <v>16669.3964444146</v>
      </c>
      <c r="G430" s="213">
        <f>+GI_Data_Monthly!E430</f>
        <v>137.642277659868</v>
      </c>
      <c r="H430" s="133">
        <f>+GI_Data_Monthly!H430</f>
        <v>7997.31496975148</v>
      </c>
      <c r="I430" s="214">
        <f>+GI_Data_Monthly!G430</f>
        <v>7974.9747223410805</v>
      </c>
      <c r="J430" s="133">
        <f>GI_Data_Monthly!I430</f>
        <v>0</v>
      </c>
      <c r="K430" s="215">
        <f>+GI_Data_Monthly!K430</f>
        <v>40.408534226661402</v>
      </c>
      <c r="L430" s="72">
        <f>+H430*1000/Population_Monthly!C550</f>
        <v>0.40357664583544706</v>
      </c>
      <c r="M430" s="72">
        <f>GI_Data_Monthly!N430</f>
        <v>342.42305416125902</v>
      </c>
      <c r="N430" s="72">
        <f>GI_Data_Monthly!O430*100</f>
        <v>238.77792397487602</v>
      </c>
      <c r="O430" s="72">
        <f t="shared" si="48"/>
        <v>243.64736388975462</v>
      </c>
      <c r="P430" s="191">
        <f t="shared" si="44"/>
        <v>142.02266917265626</v>
      </c>
      <c r="Q430" s="216">
        <f t="shared" si="45"/>
        <v>16.307940706322871</v>
      </c>
      <c r="R430" s="72">
        <f t="shared" si="46"/>
        <v>238.58536767947933</v>
      </c>
      <c r="S430" s="154">
        <f t="shared" si="49"/>
        <v>-4.2559683125528158E-2</v>
      </c>
      <c r="T430" s="72">
        <v>0</v>
      </c>
      <c r="U430" s="72">
        <f t="shared" si="47"/>
        <v>238.90852953705701</v>
      </c>
    </row>
    <row r="431" spans="1:21" x14ac:dyDescent="0.25">
      <c r="A431" s="134">
        <v>2015</v>
      </c>
      <c r="B431" s="134">
        <v>7</v>
      </c>
      <c r="C431" s="133">
        <f>+GI_Data_Monthly!J431</f>
        <v>730849.09389933303</v>
      </c>
      <c r="D431" s="213">
        <f t="shared" si="43"/>
        <v>91.527823272074897</v>
      </c>
      <c r="E431" s="135">
        <f>GI_Data_Monthly!C431</f>
        <v>2.4138540000000002</v>
      </c>
      <c r="F431" s="151">
        <f>GI_Data_Monthly!L431</f>
        <v>16718.189999999999</v>
      </c>
      <c r="G431" s="213">
        <f>+GI_Data_Monthly!E431</f>
        <v>140.78752257435599</v>
      </c>
      <c r="H431" s="133">
        <f>+GI_Data_Monthly!H431</f>
        <v>8016.3660498604104</v>
      </c>
      <c r="I431" s="214">
        <f>+GI_Data_Monthly!G431</f>
        <v>7984.9937185419203</v>
      </c>
      <c r="J431" s="133">
        <f>GI_Data_Monthly!I431</f>
        <v>0</v>
      </c>
      <c r="K431" s="215">
        <f>+GI_Data_Monthly!K431</f>
        <v>40.496988202759297</v>
      </c>
      <c r="L431" s="72">
        <f>+H431*1000/Population_Monthly!C551</f>
        <v>0.404057953300267</v>
      </c>
      <c r="M431" s="72">
        <f>GI_Data_Monthly!N431</f>
        <v>337.2115</v>
      </c>
      <c r="N431" s="72">
        <f>GI_Data_Monthly!O431*100</f>
        <v>238.87260000000001</v>
      </c>
      <c r="O431" s="72">
        <f t="shared" si="48"/>
        <v>242.82124722308797</v>
      </c>
      <c r="P431" s="191">
        <f t="shared" si="44"/>
        <v>139.69838275222941</v>
      </c>
      <c r="Q431" s="216">
        <f t="shared" si="45"/>
        <v>16.363130168031979</v>
      </c>
      <c r="R431" s="72">
        <f t="shared" si="46"/>
        <v>238.6899010128127</v>
      </c>
      <c r="S431" s="154">
        <f t="shared" si="49"/>
        <v>-3.9847097505486651E-2</v>
      </c>
      <c r="T431" s="72">
        <v>0</v>
      </c>
      <c r="U431" s="72">
        <f t="shared" si="47"/>
        <v>238.58536767947933</v>
      </c>
    </row>
    <row r="432" spans="1:21" x14ac:dyDescent="0.25">
      <c r="A432" s="134">
        <v>2015</v>
      </c>
      <c r="B432" s="134">
        <v>8</v>
      </c>
      <c r="C432" s="133">
        <f>+GI_Data_Monthly!J432</f>
        <v>733339.109293869</v>
      </c>
      <c r="D432" s="213">
        <f t="shared" si="43"/>
        <v>91.717649248327234</v>
      </c>
      <c r="E432" s="135">
        <f>GI_Data_Monthly!C432</f>
        <v>2.4160233520086098</v>
      </c>
      <c r="F432" s="151">
        <f>GI_Data_Monthly!L432</f>
        <v>16767.303863187401</v>
      </c>
      <c r="G432" s="213">
        <f>+GI_Data_Monthly!E432</f>
        <v>143.46019693053199</v>
      </c>
      <c r="H432" s="133">
        <f>+GI_Data_Monthly!H432</f>
        <v>8035.9150585360903</v>
      </c>
      <c r="I432" s="214">
        <f>+GI_Data_Monthly!G432</f>
        <v>7995.6160597655498</v>
      </c>
      <c r="J432" s="133">
        <f>GI_Data_Monthly!I432</f>
        <v>0</v>
      </c>
      <c r="K432" s="215">
        <f>+GI_Data_Monthly!K432</f>
        <v>40.593257171093299</v>
      </c>
      <c r="L432" s="72">
        <f>+H432*1000/Population_Monthly!C552</f>
        <v>0.40456318764001542</v>
      </c>
      <c r="M432" s="72">
        <f>GI_Data_Monthly!N432</f>
        <v>326.65924358019703</v>
      </c>
      <c r="N432" s="72">
        <f>GI_Data_Monthly!O432*100</f>
        <v>238.18746801254397</v>
      </c>
      <c r="O432" s="72">
        <f t="shared" si="48"/>
        <v>241.98055326712776</v>
      </c>
      <c r="P432" s="191">
        <f t="shared" si="44"/>
        <v>135.20533371857613</v>
      </c>
      <c r="Q432" s="216">
        <f t="shared" si="45"/>
        <v>16.42253751782842</v>
      </c>
      <c r="R432" s="72">
        <f t="shared" si="46"/>
        <v>238.61266399580666</v>
      </c>
      <c r="S432" s="154">
        <f t="shared" si="49"/>
        <v>-4.0633552102220527E-2</v>
      </c>
      <c r="T432" s="72">
        <v>0</v>
      </c>
      <c r="U432" s="72">
        <f t="shared" si="47"/>
        <v>238.6899010128127</v>
      </c>
    </row>
    <row r="433" spans="1:21" x14ac:dyDescent="0.25">
      <c r="A433" s="134">
        <v>2015</v>
      </c>
      <c r="B433" s="134">
        <v>9</v>
      </c>
      <c r="C433" s="133">
        <f>+GI_Data_Monthly!J433</f>
        <v>735888.48372103495</v>
      </c>
      <c r="D433" s="213">
        <f t="shared" si="43"/>
        <v>91.912368240584485</v>
      </c>
      <c r="E433" s="135">
        <f>GI_Data_Monthly!C433</f>
        <v>2.4179325687442099</v>
      </c>
      <c r="F433" s="151">
        <f>GI_Data_Monthly!L433</f>
        <v>16815.699320673699</v>
      </c>
      <c r="G433" s="213">
        <f>+GI_Data_Monthly!E433</f>
        <v>145.725552616454</v>
      </c>
      <c r="H433" s="133">
        <f>+GI_Data_Monthly!H433</f>
        <v>8054.7889080054902</v>
      </c>
      <c r="I433" s="214">
        <f>+GI_Data_Monthly!G433</f>
        <v>8006.4141291062797</v>
      </c>
      <c r="J433" s="133">
        <f>GI_Data_Monthly!I433</f>
        <v>0</v>
      </c>
      <c r="K433" s="215">
        <f>+GI_Data_Monthly!K433</f>
        <v>40.699599247594897</v>
      </c>
      <c r="L433" s="72">
        <f>+H433*1000/Population_Monthly!C553</f>
        <v>0.40503327541183026</v>
      </c>
      <c r="M433" s="72">
        <f>GI_Data_Monthly!N433</f>
        <v>315.204828041908</v>
      </c>
      <c r="N433" s="72">
        <f>GI_Data_Monthly!O433*100</f>
        <v>237.16965831275999</v>
      </c>
      <c r="O433" s="72">
        <f t="shared" si="48"/>
        <v>241.0951017141671</v>
      </c>
      <c r="P433" s="191">
        <f t="shared" si="44"/>
        <v>130.36129796027126</v>
      </c>
      <c r="Q433" s="216">
        <f t="shared" si="45"/>
        <v>16.484691991202222</v>
      </c>
      <c r="R433" s="72">
        <f t="shared" si="46"/>
        <v>238.076575441768</v>
      </c>
      <c r="S433" s="154">
        <f t="shared" si="49"/>
        <v>-4.2879861724393398E-2</v>
      </c>
      <c r="T433" s="72">
        <v>0</v>
      </c>
      <c r="U433" s="72">
        <f t="shared" si="47"/>
        <v>238.61266399580666</v>
      </c>
    </row>
    <row r="434" spans="1:21" x14ac:dyDescent="0.25">
      <c r="A434" s="134">
        <v>2015</v>
      </c>
      <c r="B434" s="134">
        <v>10</v>
      </c>
      <c r="C434" s="133">
        <f>+GI_Data_Monthly!J434</f>
        <v>738544.72974811203</v>
      </c>
      <c r="D434" s="213">
        <f t="shared" si="43"/>
        <v>92.12384136513802</v>
      </c>
      <c r="E434" s="135">
        <f>GI_Data_Monthly!C434</f>
        <v>2.4202119999999998</v>
      </c>
      <c r="F434" s="151">
        <f>GI_Data_Monthly!L434</f>
        <v>16862.78</v>
      </c>
      <c r="G434" s="213">
        <f>+GI_Data_Monthly!E434</f>
        <v>147.7491458227</v>
      </c>
      <c r="H434" s="133">
        <f>+GI_Data_Monthly!H434</f>
        <v>8071.9375558061902</v>
      </c>
      <c r="I434" s="214">
        <f>+GI_Data_Monthly!G434</f>
        <v>8016.8685847656798</v>
      </c>
      <c r="J434" s="133">
        <f>GI_Data_Monthly!I434</f>
        <v>0</v>
      </c>
      <c r="K434" s="215">
        <f>+GI_Data_Monthly!K434</f>
        <v>40.8182984484462</v>
      </c>
      <c r="L434" s="72">
        <f>+H434*1000/Population_Monthly!C554</f>
        <v>0.40541560258969705</v>
      </c>
      <c r="M434" s="72">
        <f>GI_Data_Monthly!N434</f>
        <v>308.55669999999998</v>
      </c>
      <c r="N434" s="72">
        <f>GI_Data_Monthly!O434*100</f>
        <v>236.53590000000003</v>
      </c>
      <c r="O434" s="72">
        <f t="shared" si="48"/>
        <v>240.20684338083376</v>
      </c>
      <c r="P434" s="191">
        <f t="shared" si="44"/>
        <v>127.49159990942942</v>
      </c>
      <c r="Q434" s="216">
        <f t="shared" si="45"/>
        <v>16.548375062162911</v>
      </c>
      <c r="R434" s="72">
        <f t="shared" si="46"/>
        <v>237.29767544176798</v>
      </c>
      <c r="S434" s="154">
        <f t="shared" si="49"/>
        <v>-4.3120208742086219E-2</v>
      </c>
      <c r="T434" s="72">
        <v>0</v>
      </c>
      <c r="U434" s="72">
        <f t="shared" si="47"/>
        <v>238.076575441768</v>
      </c>
    </row>
    <row r="435" spans="1:21" x14ac:dyDescent="0.25">
      <c r="A435" s="134">
        <v>2015</v>
      </c>
      <c r="B435" s="134">
        <v>11</v>
      </c>
      <c r="C435" s="133">
        <f>+GI_Data_Monthly!J435</f>
        <v>741564.20207546605</v>
      </c>
      <c r="D435" s="213">
        <f t="shared" si="43"/>
        <v>92.377294497539822</v>
      </c>
      <c r="E435" s="135">
        <f>GI_Data_Monthly!C435</f>
        <v>2.4235016746549398</v>
      </c>
      <c r="F435" s="151">
        <f>GI_Data_Monthly!L435</f>
        <v>16912.349827768099</v>
      </c>
      <c r="G435" s="213">
        <f>+GI_Data_Monthly!E435</f>
        <v>149.83678345171401</v>
      </c>
      <c r="H435" s="133">
        <f>+GI_Data_Monthly!H435</f>
        <v>8088.2059773004603</v>
      </c>
      <c r="I435" s="214">
        <f>+GI_Data_Monthly!G435</f>
        <v>8027.5592190591296</v>
      </c>
      <c r="J435" s="133">
        <f>GI_Data_Monthly!I435</f>
        <v>0</v>
      </c>
      <c r="K435" s="215">
        <f>+GI_Data_Monthly!K435</f>
        <v>40.959829561812299</v>
      </c>
      <c r="L435" s="72">
        <f>+H435*1000/Population_Monthly!C555</f>
        <v>0.4057528691742795</v>
      </c>
      <c r="M435" s="72">
        <f>GI_Data_Monthly!N435</f>
        <v>310.14079558773699</v>
      </c>
      <c r="N435" s="72">
        <f>GI_Data_Monthly!O435*100</f>
        <v>236.726561069692</v>
      </c>
      <c r="O435" s="72">
        <f t="shared" si="48"/>
        <v>239.41002010417549</v>
      </c>
      <c r="P435" s="191">
        <f t="shared" si="44"/>
        <v>127.97218125788797</v>
      </c>
      <c r="Q435" s="216">
        <f t="shared" si="45"/>
        <v>16.619568365594812</v>
      </c>
      <c r="R435" s="72">
        <f t="shared" si="46"/>
        <v>236.81070646081733</v>
      </c>
      <c r="S435" s="154">
        <f t="shared" si="49"/>
        <v>-3.8823906249004447E-2</v>
      </c>
      <c r="T435" s="72">
        <v>0</v>
      </c>
      <c r="U435" s="72">
        <f t="shared" si="47"/>
        <v>237.29767544176798</v>
      </c>
    </row>
    <row r="436" spans="1:21" x14ac:dyDescent="0.25">
      <c r="A436" s="134">
        <v>2015</v>
      </c>
      <c r="B436" s="134">
        <v>12</v>
      </c>
      <c r="C436" s="133">
        <f>+GI_Data_Monthly!J436</f>
        <v>744612.81443934003</v>
      </c>
      <c r="D436" s="213">
        <f t="shared" si="43"/>
        <v>92.638034152146815</v>
      </c>
      <c r="E436" s="135">
        <f>GI_Data_Monthly!C436</f>
        <v>2.4272588389033598</v>
      </c>
      <c r="F436" s="151">
        <f>GI_Data_Monthly!L436</f>
        <v>16960.7438160499</v>
      </c>
      <c r="G436" s="213">
        <f>+GI_Data_Monthly!E436</f>
        <v>151.81040857244199</v>
      </c>
      <c r="H436" s="133">
        <f>+GI_Data_Monthly!H436</f>
        <v>8102.9709908376999</v>
      </c>
      <c r="I436" s="214">
        <f>+GI_Data_Monthly!G436</f>
        <v>8037.8736579880697</v>
      </c>
      <c r="J436" s="133">
        <f>GI_Data_Monthly!I436</f>
        <v>8008.3159761684001</v>
      </c>
      <c r="K436" s="215">
        <f>+GI_Data_Monthly!K436</f>
        <v>41.103198054683197</v>
      </c>
      <c r="L436" s="72">
        <f>+H436*1000/Population_Monthly!C556</f>
        <v>0.40601400900347678</v>
      </c>
      <c r="M436" s="72">
        <f>GI_Data_Monthly!N436</f>
        <v>317.58457333923502</v>
      </c>
      <c r="N436" s="72">
        <f>GI_Data_Monthly!O436*100</f>
        <v>237.41763976354503</v>
      </c>
      <c r="O436" s="72">
        <f t="shared" si="48"/>
        <v>238.77213553658791</v>
      </c>
      <c r="P436" s="191">
        <f t="shared" si="44"/>
        <v>130.84083503954622</v>
      </c>
      <c r="Q436" s="216">
        <f t="shared" si="45"/>
        <v>16.688474225045834</v>
      </c>
      <c r="R436" s="72">
        <f t="shared" si="46"/>
        <v>236.89336694441235</v>
      </c>
      <c r="S436" s="154">
        <f t="shared" si="49"/>
        <v>-3.1234114299629967E-2</v>
      </c>
      <c r="T436" s="72">
        <v>0</v>
      </c>
      <c r="U436" s="72">
        <f t="shared" si="47"/>
        <v>236.81070646081733</v>
      </c>
    </row>
    <row r="437" spans="1:21" x14ac:dyDescent="0.25">
      <c r="A437" s="134">
        <v>2016</v>
      </c>
      <c r="B437" s="134">
        <v>1</v>
      </c>
      <c r="C437" s="133">
        <f>+GI_Data_Monthly!J437</f>
        <v>747693.63272872404</v>
      </c>
      <c r="D437" s="213">
        <f t="shared" si="43"/>
        <v>92.897023943754917</v>
      </c>
      <c r="E437" s="135">
        <f>GI_Data_Monthly!C437</f>
        <v>2.4311859999999998</v>
      </c>
      <c r="F437" s="151">
        <f>GI_Data_Monthly!L437</f>
        <v>17010.419999999998</v>
      </c>
      <c r="G437" s="213">
        <f>+GI_Data_Monthly!E437</f>
        <v>153.70370222044599</v>
      </c>
      <c r="H437" s="133">
        <f>+GI_Data_Monthly!H437</f>
        <v>8117.8432618308798</v>
      </c>
      <c r="I437" s="214">
        <f>+GI_Data_Monthly!G437</f>
        <v>8048.6284811601699</v>
      </c>
      <c r="J437" s="133">
        <f>GI_Data_Monthly!I437</f>
        <v>0</v>
      </c>
      <c r="K437" s="215">
        <f>+GI_Data_Monthly!K437</f>
        <v>41.241930864967799</v>
      </c>
      <c r="L437" s="72">
        <f>+H437*1000/Population_Monthly!C557</f>
        <v>0.40627990139393805</v>
      </c>
      <c r="M437" s="72">
        <f>GI_Data_Monthly!N437</f>
        <v>327.49459999999999</v>
      </c>
      <c r="N437" s="72">
        <f>GI_Data_Monthly!O437*100</f>
        <v>238.13300000000001</v>
      </c>
      <c r="O437" s="72">
        <f t="shared" si="48"/>
        <v>238.33146053658788</v>
      </c>
      <c r="P437" s="191">
        <f t="shared" si="44"/>
        <v>134.70569508050804</v>
      </c>
      <c r="Q437" s="216">
        <f t="shared" si="45"/>
        <v>16.755767605114727</v>
      </c>
      <c r="R437" s="72">
        <f t="shared" si="46"/>
        <v>237.42573361107904</v>
      </c>
      <c r="S437" s="154">
        <f t="shared" si="49"/>
        <v>-2.1724082259097499E-2</v>
      </c>
      <c r="T437" s="72">
        <v>0</v>
      </c>
      <c r="U437" s="72">
        <f t="shared" si="47"/>
        <v>236.89336694441235</v>
      </c>
    </row>
    <row r="438" spans="1:21" x14ac:dyDescent="0.25">
      <c r="A438" s="134">
        <v>2016</v>
      </c>
      <c r="B438" s="134">
        <v>2</v>
      </c>
      <c r="C438" s="133">
        <f>+GI_Data_Monthly!J438</f>
        <v>750563.66627075803</v>
      </c>
      <c r="D438" s="213">
        <f t="shared" si="43"/>
        <v>93.126714459782903</v>
      </c>
      <c r="E438" s="135">
        <f>GI_Data_Monthly!C438</f>
        <v>2.43473470237294</v>
      </c>
      <c r="F438" s="151">
        <f>GI_Data_Monthly!L438</f>
        <v>17059.225723511601</v>
      </c>
      <c r="G438" s="213">
        <f>+GI_Data_Monthly!E438</f>
        <v>155.389822068006</v>
      </c>
      <c r="H438" s="133">
        <f>+GI_Data_Monthly!H438</f>
        <v>8132.8407002638796</v>
      </c>
      <c r="I438" s="214">
        <f>+GI_Data_Monthly!G438</f>
        <v>8059.5956877109802</v>
      </c>
      <c r="J438" s="133">
        <f>GI_Data_Monthly!I438</f>
        <v>0</v>
      </c>
      <c r="K438" s="215">
        <f>+GI_Data_Monthly!K438</f>
        <v>41.3595971221593</v>
      </c>
      <c r="L438" s="72">
        <f>+H438*1000/Population_Monthly!C558</f>
        <v>0.40655142486437734</v>
      </c>
      <c r="M438" s="72">
        <f>GI_Data_Monthly!N438</f>
        <v>336.27896098181799</v>
      </c>
      <c r="N438" s="72">
        <f>GI_Data_Monthly!O438*100</f>
        <v>238.445403044306</v>
      </c>
      <c r="O438" s="72">
        <f t="shared" si="48"/>
        <v>238.08264523240783</v>
      </c>
      <c r="P438" s="191">
        <f t="shared" si="44"/>
        <v>138.11729083011548</v>
      </c>
      <c r="Q438" s="216">
        <f t="shared" si="45"/>
        <v>16.814803141830463</v>
      </c>
      <c r="R438" s="72">
        <f t="shared" si="46"/>
        <v>237.99868093595035</v>
      </c>
      <c r="S438" s="154">
        <f t="shared" si="49"/>
        <v>-1.2367017248436585E-2</v>
      </c>
      <c r="T438" s="72">
        <v>1</v>
      </c>
      <c r="U438" s="72">
        <f t="shared" si="47"/>
        <v>237.42573361107904</v>
      </c>
    </row>
    <row r="439" spans="1:21" x14ac:dyDescent="0.25">
      <c r="A439" s="134">
        <v>2016</v>
      </c>
      <c r="B439" s="134">
        <v>3</v>
      </c>
      <c r="C439" s="133">
        <f>+GI_Data_Monthly!J439</f>
        <v>753154.32391381299</v>
      </c>
      <c r="D439" s="213">
        <f t="shared" si="43"/>
        <v>93.326624009250168</v>
      </c>
      <c r="E439" s="135">
        <f>GI_Data_Monthly!C439</f>
        <v>2.4377996076481399</v>
      </c>
      <c r="F439" s="151">
        <f>GI_Data_Monthly!L439</f>
        <v>17104.483450277701</v>
      </c>
      <c r="G439" s="213">
        <f>+GI_Data_Monthly!E439</f>
        <v>156.870596445931</v>
      </c>
      <c r="H439" s="133">
        <f>+GI_Data_Monthly!H439</f>
        <v>8147.0238295229501</v>
      </c>
      <c r="I439" s="214">
        <f>+GI_Data_Monthly!G439</f>
        <v>8070.0907367994296</v>
      </c>
      <c r="J439" s="133">
        <f>GI_Data_Monthly!I439</f>
        <v>0</v>
      </c>
      <c r="K439" s="215">
        <f>+GI_Data_Monthly!K439</f>
        <v>41.457159611238502</v>
      </c>
      <c r="L439" s="72">
        <f>+H439*1000/Population_Monthly!C559</f>
        <v>0.40678165140125</v>
      </c>
      <c r="M439" s="72">
        <f>GI_Data_Monthly!N439</f>
        <v>342.46542199893503</v>
      </c>
      <c r="N439" s="72">
        <f>GI_Data_Monthly!O439*100</f>
        <v>238.45559606983801</v>
      </c>
      <c r="O439" s="72">
        <f t="shared" si="48"/>
        <v>237.97499410926028</v>
      </c>
      <c r="P439" s="191">
        <f t="shared" si="44"/>
        <v>140.48136726436164</v>
      </c>
      <c r="Q439" s="216">
        <f t="shared" si="45"/>
        <v>16.864011849064802</v>
      </c>
      <c r="R439" s="72">
        <f t="shared" si="46"/>
        <v>238.34466637138135</v>
      </c>
      <c r="S439" s="154">
        <f t="shared" si="49"/>
        <v>-5.3882270519985953E-3</v>
      </c>
      <c r="T439" s="72">
        <v>0</v>
      </c>
      <c r="U439" s="72">
        <f t="shared" si="47"/>
        <v>237.99868093595035</v>
      </c>
    </row>
    <row r="440" spans="1:21" x14ac:dyDescent="0.25">
      <c r="A440" s="134">
        <v>2016</v>
      </c>
      <c r="B440" s="134">
        <v>4</v>
      </c>
      <c r="C440" s="133">
        <f>+GI_Data_Monthly!J440</f>
        <v>755987.39781438594</v>
      </c>
      <c r="D440" s="213">
        <f t="shared" si="43"/>
        <v>93.544376881308125</v>
      </c>
      <c r="E440" s="135">
        <f>GI_Data_Monthly!C440</f>
        <v>2.4410259999999999</v>
      </c>
      <c r="F440" s="151">
        <f>GI_Data_Monthly!L440</f>
        <v>17153.09</v>
      </c>
      <c r="G440" s="213">
        <f>+GI_Data_Monthly!E440</f>
        <v>158.48705973281099</v>
      </c>
      <c r="H440" s="133">
        <f>+GI_Data_Monthly!H440</f>
        <v>8162.2753171806698</v>
      </c>
      <c r="I440" s="214">
        <f>+GI_Data_Monthly!G440</f>
        <v>8081.5910375201402</v>
      </c>
      <c r="J440" s="133">
        <f>GI_Data_Monthly!I440</f>
        <v>0</v>
      </c>
      <c r="K440" s="215">
        <f>+GI_Data_Monthly!K440</f>
        <v>41.559728359699598</v>
      </c>
      <c r="L440" s="72">
        <f>+H440*1000/Population_Monthly!C560</f>
        <v>0.40706461786617609</v>
      </c>
      <c r="M440" s="72">
        <f>GI_Data_Monthly!N440</f>
        <v>346.3802</v>
      </c>
      <c r="N440" s="72">
        <f>GI_Data_Monthly!O440*100</f>
        <v>238.3759</v>
      </c>
      <c r="O440" s="72">
        <f t="shared" si="48"/>
        <v>237.95973577592693</v>
      </c>
      <c r="P440" s="191">
        <f t="shared" si="44"/>
        <v>141.89943081310892</v>
      </c>
      <c r="Q440" s="216">
        <f t="shared" si="45"/>
        <v>16.917494943363199</v>
      </c>
      <c r="R440" s="72">
        <f t="shared" si="46"/>
        <v>238.42563303804801</v>
      </c>
      <c r="S440" s="154">
        <f t="shared" si="49"/>
        <v>-7.6752501477617141E-4</v>
      </c>
      <c r="T440" s="72">
        <v>0</v>
      </c>
      <c r="U440" s="72">
        <f t="shared" si="47"/>
        <v>238.34466637138135</v>
      </c>
    </row>
    <row r="441" spans="1:21" x14ac:dyDescent="0.25">
      <c r="A441" s="134">
        <v>2016</v>
      </c>
      <c r="B441" s="134">
        <v>5</v>
      </c>
      <c r="C441" s="133">
        <f>+GI_Data_Monthly!J441</f>
        <v>758922.12470250996</v>
      </c>
      <c r="D441" s="213">
        <f t="shared" si="43"/>
        <v>93.775110976669154</v>
      </c>
      <c r="E441" s="135">
        <f>GI_Data_Monthly!C441</f>
        <v>2.4442912931857101</v>
      </c>
      <c r="F441" s="151">
        <f>GI_Data_Monthly!L441</f>
        <v>17201.016022463202</v>
      </c>
      <c r="G441" s="213">
        <f>+GI_Data_Monthly!E441</f>
        <v>160.18915826925701</v>
      </c>
      <c r="H441" s="133">
        <f>+GI_Data_Monthly!H441</f>
        <v>8177.1527302245904</v>
      </c>
      <c r="I441" s="214">
        <f>+GI_Data_Monthly!G441</f>
        <v>8093.00161629589</v>
      </c>
      <c r="J441" s="133">
        <f>GI_Data_Monthly!I441</f>
        <v>0</v>
      </c>
      <c r="K441" s="215">
        <f>+GI_Data_Monthly!K441</f>
        <v>41.666516699234101</v>
      </c>
      <c r="L441" s="72">
        <f>+H441*1000/Population_Monthly!C561</f>
        <v>0.40732091483262428</v>
      </c>
      <c r="M441" s="72">
        <f>GI_Data_Monthly!N441</f>
        <v>347.10198688493398</v>
      </c>
      <c r="N441" s="72">
        <f>GI_Data_Monthly!O441*100</f>
        <v>238.40017613864299</v>
      </c>
      <c r="O441" s="72">
        <f t="shared" si="48"/>
        <v>237.95815219885034</v>
      </c>
      <c r="P441" s="191">
        <f t="shared" si="44"/>
        <v>142.00516438142964</v>
      </c>
      <c r="Q441" s="216">
        <f t="shared" si="45"/>
        <v>16.971643699820852</v>
      </c>
      <c r="R441" s="72">
        <f t="shared" si="46"/>
        <v>238.41055740282698</v>
      </c>
      <c r="S441" s="154">
        <f t="shared" si="49"/>
        <v>-7.9703843430922738E-5</v>
      </c>
      <c r="T441" s="72">
        <v>0</v>
      </c>
      <c r="U441" s="72">
        <f t="shared" si="47"/>
        <v>238.42563303804801</v>
      </c>
    </row>
    <row r="442" spans="1:21" x14ac:dyDescent="0.25">
      <c r="A442" s="134">
        <v>2016</v>
      </c>
      <c r="B442" s="134">
        <v>6</v>
      </c>
      <c r="C442" s="133">
        <f>+GI_Data_Monthly!J442</f>
        <v>762164.54486758704</v>
      </c>
      <c r="D442" s="213">
        <f t="shared" si="43"/>
        <v>94.036549155775617</v>
      </c>
      <c r="E442" s="135">
        <f>GI_Data_Monthly!C442</f>
        <v>2.44791116097714</v>
      </c>
      <c r="F442" s="151">
        <f>GI_Data_Monthly!L442</f>
        <v>17252.272030193901</v>
      </c>
      <c r="G442" s="213">
        <f>+GI_Data_Monthly!E442</f>
        <v>162.07957117806501</v>
      </c>
      <c r="H442" s="133">
        <f>+GI_Data_Monthly!H442</f>
        <v>8193.1104689207295</v>
      </c>
      <c r="I442" s="214">
        <f>+GI_Data_Monthly!G442</f>
        <v>8104.9820703759397</v>
      </c>
      <c r="J442" s="133">
        <f>GI_Data_Monthly!I442</f>
        <v>0</v>
      </c>
      <c r="K442" s="215">
        <f>+GI_Data_Monthly!K442</f>
        <v>41.7853191183289</v>
      </c>
      <c r="L442" s="72">
        <f>+H442*1000/Population_Monthly!C562</f>
        <v>0.40763035131921038</v>
      </c>
      <c r="M442" s="72">
        <f>GI_Data_Monthly!N442</f>
        <v>344.67645115019599</v>
      </c>
      <c r="N442" s="72">
        <f>GI_Data_Monthly!O442*100</f>
        <v>238.66832828365898</v>
      </c>
      <c r="O442" s="72">
        <f t="shared" si="48"/>
        <v>237.94901922458226</v>
      </c>
      <c r="P442" s="191">
        <f t="shared" si="44"/>
        <v>140.80431375320435</v>
      </c>
      <c r="Q442" s="216">
        <f t="shared" si="45"/>
        <v>17.032964312189726</v>
      </c>
      <c r="R442" s="72">
        <f t="shared" si="46"/>
        <v>238.48146814076733</v>
      </c>
      <c r="S442" s="154">
        <f t="shared" si="49"/>
        <v>-4.5898586181092327E-4</v>
      </c>
      <c r="T442" s="72">
        <v>0</v>
      </c>
      <c r="U442" s="72">
        <f t="shared" si="47"/>
        <v>238.41055740282698</v>
      </c>
    </row>
    <row r="443" spans="1:21" x14ac:dyDescent="0.25">
      <c r="A443" s="134">
        <v>2016</v>
      </c>
      <c r="B443" s="134">
        <v>7</v>
      </c>
      <c r="C443" s="133">
        <f>+GI_Data_Monthly!J443</f>
        <v>765484.03951996798</v>
      </c>
      <c r="D443" s="213">
        <f t="shared" si="43"/>
        <v>94.310497665073498</v>
      </c>
      <c r="E443" s="135">
        <f>GI_Data_Monthly!C443</f>
        <v>2.4517199999999999</v>
      </c>
      <c r="F443" s="151">
        <f>GI_Data_Monthly!L443</f>
        <v>17304.36</v>
      </c>
      <c r="G443" s="213">
        <f>+GI_Data_Monthly!E443</f>
        <v>163.99606115224199</v>
      </c>
      <c r="H443" s="133">
        <f>+GI_Data_Monthly!H443</f>
        <v>8209.6682437002892</v>
      </c>
      <c r="I443" s="214">
        <f>+GI_Data_Monthly!G443</f>
        <v>8116.6366255265102</v>
      </c>
      <c r="J443" s="133">
        <f>GI_Data_Monthly!I443</f>
        <v>0</v>
      </c>
      <c r="K443" s="215">
        <f>+GI_Data_Monthly!K443</f>
        <v>41.906881920457998</v>
      </c>
      <c r="L443" s="72">
        <f>+H443*1000/Population_Monthly!C563</f>
        <v>0.40796887055330483</v>
      </c>
      <c r="M443" s="72">
        <f>GI_Data_Monthly!N443</f>
        <v>339.36439999999999</v>
      </c>
      <c r="N443" s="72">
        <f>GI_Data_Monthly!O443*100</f>
        <v>239.2799</v>
      </c>
      <c r="O443" s="72">
        <f t="shared" si="48"/>
        <v>237.98296089124892</v>
      </c>
      <c r="P443" s="191">
        <f t="shared" si="44"/>
        <v>138.4189059109523</v>
      </c>
      <c r="Q443" s="216">
        <f t="shared" si="45"/>
        <v>17.096703285499959</v>
      </c>
      <c r="R443" s="72">
        <f t="shared" si="46"/>
        <v>238.78280147410067</v>
      </c>
      <c r="S443" s="154">
        <f t="shared" si="49"/>
        <v>1.7050930077371351E-3</v>
      </c>
      <c r="T443" s="72">
        <v>0</v>
      </c>
      <c r="U443" s="72">
        <f t="shared" si="47"/>
        <v>238.48146814076733</v>
      </c>
    </row>
    <row r="444" spans="1:21" x14ac:dyDescent="0.25">
      <c r="A444" s="134">
        <v>2016</v>
      </c>
      <c r="B444" s="134">
        <v>8</v>
      </c>
      <c r="C444" s="133">
        <f>+GI_Data_Monthly!J444</f>
        <v>769054.88093535998</v>
      </c>
      <c r="D444" s="213">
        <f t="shared" si="43"/>
        <v>94.610550546007303</v>
      </c>
      <c r="E444" s="135">
        <f>GI_Data_Monthly!C444</f>
        <v>2.45598045127488</v>
      </c>
      <c r="F444" s="151">
        <f>GI_Data_Monthly!L444</f>
        <v>17360.758783368601</v>
      </c>
      <c r="G444" s="213">
        <f>+GI_Data_Monthly!E444</f>
        <v>165.99226834123999</v>
      </c>
      <c r="H444" s="133">
        <f>+GI_Data_Monthly!H444</f>
        <v>8228.1289373490308</v>
      </c>
      <c r="I444" s="214">
        <f>+GI_Data_Monthly!G444</f>
        <v>8128.6376254769102</v>
      </c>
      <c r="J444" s="133">
        <f>GI_Data_Monthly!I444</f>
        <v>0</v>
      </c>
      <c r="K444" s="215">
        <f>+GI_Data_Monthly!K444</f>
        <v>42.038105566495098</v>
      </c>
      <c r="L444" s="72">
        <f>+H444*1000/Population_Monthly!C564</f>
        <v>0.40840103724771365</v>
      </c>
      <c r="M444" s="72">
        <f>GI_Data_Monthly!N444</f>
        <v>331.40894569694001</v>
      </c>
      <c r="N444" s="72">
        <f>GI_Data_Monthly!O444*100</f>
        <v>240.30864633679499</v>
      </c>
      <c r="O444" s="72">
        <f t="shared" si="48"/>
        <v>238.15972575160313</v>
      </c>
      <c r="P444" s="191">
        <f t="shared" si="44"/>
        <v>134.93956986705993</v>
      </c>
      <c r="Q444" s="216">
        <f t="shared" si="45"/>
        <v>17.168405917285483</v>
      </c>
      <c r="R444" s="72">
        <f t="shared" si="46"/>
        <v>239.41895820681802</v>
      </c>
      <c r="S444" s="154">
        <f t="shared" si="49"/>
        <v>8.9054992773143216E-3</v>
      </c>
      <c r="T444" s="72">
        <v>0</v>
      </c>
      <c r="U444" s="72">
        <f t="shared" si="47"/>
        <v>238.78280147410067</v>
      </c>
    </row>
    <row r="445" spans="1:21" x14ac:dyDescent="0.25">
      <c r="A445" s="134">
        <v>2016</v>
      </c>
      <c r="B445" s="134">
        <v>9</v>
      </c>
      <c r="C445" s="133">
        <f>+GI_Data_Monthly!J445</f>
        <v>772623.178213423</v>
      </c>
      <c r="D445" s="213">
        <f t="shared" si="43"/>
        <v>94.910047802305442</v>
      </c>
      <c r="E445" s="135">
        <f>GI_Data_Monthly!C445</f>
        <v>2.4603327618943198</v>
      </c>
      <c r="F445" s="151">
        <f>GI_Data_Monthly!L445</f>
        <v>17416.453677571499</v>
      </c>
      <c r="G445" s="213">
        <f>+GI_Data_Monthly!E445</f>
        <v>167.80207585675899</v>
      </c>
      <c r="H445" s="133">
        <f>+GI_Data_Monthly!H445</f>
        <v>8246.6783296596604</v>
      </c>
      <c r="I445" s="214">
        <f>+GI_Data_Monthly!G445</f>
        <v>8140.5835957724103</v>
      </c>
      <c r="J445" s="133">
        <f>GI_Data_Monthly!I445</f>
        <v>0</v>
      </c>
      <c r="K445" s="215">
        <f>+GI_Data_Monthly!K445</f>
        <v>42.175616728583698</v>
      </c>
      <c r="L445" s="72">
        <f>+H445*1000/Population_Monthly!C565</f>
        <v>0.40883657679484942</v>
      </c>
      <c r="M445" s="72">
        <f>GI_Data_Monthly!N445</f>
        <v>323.49082019774301</v>
      </c>
      <c r="N445" s="72">
        <f>GI_Data_Monthly!O445*100</f>
        <v>241.42080457859899</v>
      </c>
      <c r="O445" s="72">
        <f t="shared" si="48"/>
        <v>238.51398794042311</v>
      </c>
      <c r="P445" s="191">
        <f t="shared" si="44"/>
        <v>131.48254789269765</v>
      </c>
      <c r="Q445" s="216">
        <f t="shared" si="45"/>
        <v>17.242934767525746</v>
      </c>
      <c r="R445" s="72">
        <f t="shared" si="46"/>
        <v>240.33645030513131</v>
      </c>
      <c r="S445" s="154">
        <f t="shared" si="49"/>
        <v>1.7924494625838339E-2</v>
      </c>
      <c r="T445" s="72">
        <v>0</v>
      </c>
      <c r="U445" s="72">
        <f t="shared" si="47"/>
        <v>239.41895820681802</v>
      </c>
    </row>
    <row r="446" spans="1:21" x14ac:dyDescent="0.25">
      <c r="A446" s="134">
        <v>2016</v>
      </c>
      <c r="B446" s="134">
        <v>10</v>
      </c>
      <c r="C446" s="133">
        <f>+GI_Data_Monthly!J446</f>
        <v>775913.03515746398</v>
      </c>
      <c r="D446" s="213">
        <f t="shared" si="43"/>
        <v>95.179510052138056</v>
      </c>
      <c r="E446" s="135">
        <f>GI_Data_Monthly!C446</f>
        <v>2.4643489999999999</v>
      </c>
      <c r="F446" s="151">
        <f>GI_Data_Monthly!L446</f>
        <v>17465.759999999998</v>
      </c>
      <c r="G446" s="213">
        <f>+GI_Data_Monthly!E446</f>
        <v>169.154176309067</v>
      </c>
      <c r="H446" s="133">
        <f>+GI_Data_Monthly!H446</f>
        <v>8263.1512013972697</v>
      </c>
      <c r="I446" s="214">
        <f>+GI_Data_Monthly!G446</f>
        <v>8152.1015892226096</v>
      </c>
      <c r="J446" s="133">
        <f>GI_Data_Monthly!I446</f>
        <v>0</v>
      </c>
      <c r="K446" s="215">
        <f>+GI_Data_Monthly!K446</f>
        <v>42.315650889049699</v>
      </c>
      <c r="L446" s="72">
        <f>+H446*1000/Population_Monthly!C566</f>
        <v>0.40916826158229513</v>
      </c>
      <c r="M446" s="72">
        <f>GI_Data_Monthly!N446</f>
        <v>318.7285</v>
      </c>
      <c r="N446" s="72">
        <f>GI_Data_Monthly!O446*100</f>
        <v>242.19119999999998</v>
      </c>
      <c r="O446" s="72">
        <f t="shared" si="48"/>
        <v>238.98526294042304</v>
      </c>
      <c r="P446" s="191">
        <f t="shared" si="44"/>
        <v>129.33577995649156</v>
      </c>
      <c r="Q446" s="216">
        <f t="shared" si="45"/>
        <v>17.314221311995766</v>
      </c>
      <c r="R446" s="72">
        <f t="shared" si="46"/>
        <v>241.30688363846465</v>
      </c>
      <c r="S446" s="154">
        <f t="shared" si="49"/>
        <v>2.3908844281142816E-2</v>
      </c>
      <c r="T446" s="72">
        <v>0</v>
      </c>
      <c r="U446" s="72">
        <f t="shared" si="47"/>
        <v>240.33645030513131</v>
      </c>
    </row>
    <row r="447" spans="1:21" x14ac:dyDescent="0.25">
      <c r="A447" s="134">
        <v>2016</v>
      </c>
      <c r="B447" s="134">
        <v>11</v>
      </c>
      <c r="C447" s="133">
        <f>+GI_Data_Monthly!J447</f>
        <v>779040.56104704202</v>
      </c>
      <c r="D447" s="213">
        <f t="shared" si="43"/>
        <v>95.42410235956325</v>
      </c>
      <c r="E447" s="135">
        <f>GI_Data_Monthly!C447</f>
        <v>2.4680990154523599</v>
      </c>
      <c r="F447" s="151">
        <f>GI_Data_Monthly!L447</f>
        <v>17509.415118934699</v>
      </c>
      <c r="G447" s="213">
        <f>+GI_Data_Monthly!E447</f>
        <v>169.93362237880501</v>
      </c>
      <c r="H447" s="133">
        <f>+GI_Data_Monthly!H447</f>
        <v>8277.56435257462</v>
      </c>
      <c r="I447" s="214">
        <f>+GI_Data_Monthly!G447</f>
        <v>8163.9810255859102</v>
      </c>
      <c r="J447" s="133">
        <f>GI_Data_Monthly!I447</f>
        <v>0</v>
      </c>
      <c r="K447" s="215">
        <f>+GI_Data_Monthly!K447</f>
        <v>42.467040770938802</v>
      </c>
      <c r="L447" s="72">
        <f>+H447*1000/Population_Monthly!C567</f>
        <v>0.40939729092916355</v>
      </c>
      <c r="M447" s="72">
        <f>GI_Data_Monthly!N447</f>
        <v>318.98369908886002</v>
      </c>
      <c r="N447" s="72">
        <f>GI_Data_Monthly!O447*100</f>
        <v>242.40568613589301</v>
      </c>
      <c r="O447" s="72">
        <f t="shared" si="48"/>
        <v>239.45852336260654</v>
      </c>
      <c r="P447" s="191">
        <f t="shared" si="44"/>
        <v>129.24266696423271</v>
      </c>
      <c r="Q447" s="216">
        <f t="shared" si="45"/>
        <v>17.385891445400681</v>
      </c>
      <c r="R447" s="72">
        <f t="shared" si="46"/>
        <v>242.00589690483068</v>
      </c>
      <c r="S447" s="154">
        <f t="shared" si="49"/>
        <v>2.3990231770101511E-2</v>
      </c>
      <c r="T447" s="72">
        <v>0</v>
      </c>
      <c r="U447" s="72">
        <f t="shared" si="47"/>
        <v>241.30688363846465</v>
      </c>
    </row>
    <row r="448" spans="1:21" x14ac:dyDescent="0.25">
      <c r="A448" s="134">
        <v>2016</v>
      </c>
      <c r="B448" s="134">
        <v>12</v>
      </c>
      <c r="C448" s="133">
        <f>+GI_Data_Monthly!J448</f>
        <v>781940.17093095498</v>
      </c>
      <c r="D448" s="213">
        <f t="shared" si="43"/>
        <v>95.644103978482676</v>
      </c>
      <c r="E448" s="135">
        <f>GI_Data_Monthly!C448</f>
        <v>2.4715042403449998</v>
      </c>
      <c r="F448" s="151">
        <f>GI_Data_Monthly!L448</f>
        <v>17547.7618624674</v>
      </c>
      <c r="G448" s="213">
        <f>+GI_Data_Monthly!E448</f>
        <v>169.983829721642</v>
      </c>
      <c r="H448" s="133">
        <f>+GI_Data_Monthly!H448</f>
        <v>8289.9400675892393</v>
      </c>
      <c r="I448" s="214">
        <f>+GI_Data_Monthly!G448</f>
        <v>8175.5188077967696</v>
      </c>
      <c r="J448" s="133">
        <f>GI_Data_Monthly!I448</f>
        <v>8203.78145335115</v>
      </c>
      <c r="K448" s="215">
        <f>+GI_Data_Monthly!K448</f>
        <v>42.613920028262697</v>
      </c>
      <c r="L448" s="72">
        <f>+H448*1000/Population_Monthly!C568</f>
        <v>0.40952512941866082</v>
      </c>
      <c r="M448" s="72">
        <f>GI_Data_Monthly!N448</f>
        <v>323.41511796753002</v>
      </c>
      <c r="N448" s="72">
        <f>GI_Data_Monthly!O448*100</f>
        <v>242.29055963598302</v>
      </c>
      <c r="O448" s="72">
        <f t="shared" si="48"/>
        <v>239.86460001864296</v>
      </c>
      <c r="P448" s="191">
        <f t="shared" si="44"/>
        <v>130.85760189607612</v>
      </c>
      <c r="Q448" s="216">
        <f t="shared" si="45"/>
        <v>17.451471114610744</v>
      </c>
      <c r="R448" s="72">
        <f t="shared" si="46"/>
        <v>242.29581525729199</v>
      </c>
      <c r="S448" s="154">
        <f t="shared" si="49"/>
        <v>2.0524674903225959E-2</v>
      </c>
      <c r="T448" s="72">
        <v>0</v>
      </c>
      <c r="U448" s="72">
        <f t="shared" si="47"/>
        <v>242.00589690483068</v>
      </c>
    </row>
    <row r="449" spans="1:21" x14ac:dyDescent="0.25">
      <c r="A449" s="134">
        <v>2017</v>
      </c>
      <c r="B449" s="134">
        <v>1</v>
      </c>
      <c r="C449" s="133">
        <f>+GI_Data_Monthly!J449</f>
        <v>785007.15622027195</v>
      </c>
      <c r="D449" s="213">
        <f t="shared" si="43"/>
        <v>95.878020962244577</v>
      </c>
      <c r="E449" s="135">
        <f>GI_Data_Monthly!C449</f>
        <v>2.4750519999999998</v>
      </c>
      <c r="F449" s="151">
        <f>GI_Data_Monthly!L449</f>
        <v>17588.080000000002</v>
      </c>
      <c r="G449" s="213">
        <f>+GI_Data_Monthly!E449</f>
        <v>169.21996943343501</v>
      </c>
      <c r="H449" s="133">
        <f>+GI_Data_Monthly!H449</f>
        <v>8302.6030485053998</v>
      </c>
      <c r="I449" s="214">
        <f>+GI_Data_Monthly!G449</f>
        <v>8187.5611150692903</v>
      </c>
      <c r="J449" s="133">
        <f>GI_Data_Monthly!I449</f>
        <v>0</v>
      </c>
      <c r="K449" s="215">
        <f>+GI_Data_Monthly!K449</f>
        <v>42.7582813798819</v>
      </c>
      <c r="L449" s="72">
        <f>+H449*1000/Population_Monthly!C569</f>
        <v>0.40966684056039232</v>
      </c>
      <c r="M449" s="72">
        <f>GI_Data_Monthly!N449</f>
        <v>330.71690000000001</v>
      </c>
      <c r="N449" s="72">
        <f>GI_Data_Monthly!O449*100</f>
        <v>242.21460000000002</v>
      </c>
      <c r="O449" s="72">
        <f t="shared" si="48"/>
        <v>240.2047333519763</v>
      </c>
      <c r="P449" s="191">
        <f t="shared" si="44"/>
        <v>133.62018252545806</v>
      </c>
      <c r="Q449" s="216">
        <f t="shared" si="45"/>
        <v>17.516650040688472</v>
      </c>
      <c r="R449" s="72">
        <f t="shared" si="46"/>
        <v>242.30361525729199</v>
      </c>
      <c r="S449" s="154">
        <f t="shared" si="49"/>
        <v>1.7140001595747023E-2</v>
      </c>
      <c r="T449" s="72">
        <v>0</v>
      </c>
      <c r="U449" s="72">
        <f t="shared" si="47"/>
        <v>242.29581525729199</v>
      </c>
    </row>
    <row r="450" spans="1:21" x14ac:dyDescent="0.25">
      <c r="A450" s="134">
        <v>2017</v>
      </c>
      <c r="B450" s="134">
        <v>2</v>
      </c>
      <c r="C450" s="133">
        <f>+GI_Data_Monthly!J450</f>
        <v>788294.23736855399</v>
      </c>
      <c r="D450" s="213">
        <f t="shared" si="43"/>
        <v>96.136100386558795</v>
      </c>
      <c r="E450" s="135">
        <f>GI_Data_Monthly!C450</f>
        <v>2.4788271652698501</v>
      </c>
      <c r="F450" s="151">
        <f>GI_Data_Monthly!L450</f>
        <v>17632.630478614999</v>
      </c>
      <c r="G450" s="213">
        <f>+GI_Data_Monthly!E450</f>
        <v>167.66325453252099</v>
      </c>
      <c r="H450" s="133">
        <f>+GI_Data_Monthly!H450</f>
        <v>8316.2641923017509</v>
      </c>
      <c r="I450" s="214">
        <f>+GI_Data_Monthly!G450</f>
        <v>8199.7733858442298</v>
      </c>
      <c r="J450" s="133">
        <f>GI_Data_Monthly!I450</f>
        <v>0</v>
      </c>
      <c r="K450" s="215">
        <f>+GI_Data_Monthly!K450</f>
        <v>42.889454450141102</v>
      </c>
      <c r="L450" s="72">
        <f>+H450*1000/Population_Monthly!C570</f>
        <v>0.40985741104766815</v>
      </c>
      <c r="M450" s="72">
        <f>GI_Data_Monthly!N450</f>
        <v>339.12556688635601</v>
      </c>
      <c r="N450" s="72">
        <f>GI_Data_Monthly!O450*100</f>
        <v>242.46895835638901</v>
      </c>
      <c r="O450" s="72">
        <f t="shared" si="48"/>
        <v>240.54002962798324</v>
      </c>
      <c r="P450" s="191">
        <f t="shared" si="44"/>
        <v>136.808879472417</v>
      </c>
      <c r="Q450" s="216">
        <f t="shared" si="45"/>
        <v>17.57856076218172</v>
      </c>
      <c r="R450" s="72">
        <f t="shared" si="46"/>
        <v>242.32470599745736</v>
      </c>
      <c r="S450" s="154">
        <f t="shared" si="49"/>
        <v>1.6874115670560297E-2</v>
      </c>
      <c r="T450" s="72">
        <v>0</v>
      </c>
      <c r="U450" s="72">
        <f t="shared" si="47"/>
        <v>242.30361525729199</v>
      </c>
    </row>
    <row r="451" spans="1:21" x14ac:dyDescent="0.25">
      <c r="A451" s="134">
        <v>2017</v>
      </c>
      <c r="B451" s="134">
        <v>3</v>
      </c>
      <c r="C451" s="133">
        <f>+GI_Data_Monthly!J451</f>
        <v>791389.19675471901</v>
      </c>
      <c r="D451" s="213">
        <f t="shared" si="43"/>
        <v>96.382864920240479</v>
      </c>
      <c r="E451" s="135">
        <f>GI_Data_Monthly!C451</f>
        <v>2.4823794665824299</v>
      </c>
      <c r="F451" s="151">
        <f>GI_Data_Monthly!L451</f>
        <v>17675.285210681501</v>
      </c>
      <c r="G451" s="213">
        <f>+GI_Data_Monthly!E451</f>
        <v>166.02040243605799</v>
      </c>
      <c r="H451" s="133">
        <f>+GI_Data_Monthly!H451</f>
        <v>8329.0954716403194</v>
      </c>
      <c r="I451" s="214">
        <f>+GI_Data_Monthly!G451</f>
        <v>8210.8909857537001</v>
      </c>
      <c r="J451" s="133">
        <f>GI_Data_Monthly!I451</f>
        <v>0</v>
      </c>
      <c r="K451" s="215">
        <f>+GI_Data_Monthly!K451</f>
        <v>42.999327754602703</v>
      </c>
      <c r="L451" s="72">
        <f>+H451*1000/Population_Monthly!C571</f>
        <v>0.41000668220074277</v>
      </c>
      <c r="M451" s="72">
        <f>GI_Data_Monthly!N451</f>
        <v>346.16762831577302</v>
      </c>
      <c r="N451" s="72">
        <f>GI_Data_Monthly!O451*100</f>
        <v>242.90767082939402</v>
      </c>
      <c r="O451" s="72">
        <f t="shared" si="48"/>
        <v>240.91103585794625</v>
      </c>
      <c r="P451" s="191">
        <f t="shared" si="44"/>
        <v>139.44992414570399</v>
      </c>
      <c r="Q451" s="216">
        <f t="shared" si="45"/>
        <v>17.630011709526968</v>
      </c>
      <c r="R451" s="72">
        <f t="shared" si="46"/>
        <v>242.53040972859435</v>
      </c>
      <c r="S451" s="154">
        <f t="shared" si="49"/>
        <v>1.8670456189470608E-2</v>
      </c>
      <c r="T451" s="72">
        <v>0</v>
      </c>
      <c r="U451" s="72">
        <f t="shared" si="47"/>
        <v>242.32470599745736</v>
      </c>
    </row>
    <row r="452" spans="1:21" x14ac:dyDescent="0.25">
      <c r="A452" s="134">
        <v>2017</v>
      </c>
      <c r="B452" s="134">
        <v>4</v>
      </c>
      <c r="C452" s="133">
        <f>+GI_Data_Monthly!J452</f>
        <v>794830.95633738802</v>
      </c>
      <c r="D452" s="213">
        <f t="shared" si="43"/>
        <v>96.657108560625559</v>
      </c>
      <c r="E452" s="135">
        <f>GI_Data_Monthly!C452</f>
        <v>2.486348</v>
      </c>
      <c r="F452" s="151">
        <f>GI_Data_Monthly!L452</f>
        <v>17722.62</v>
      </c>
      <c r="G452" s="213">
        <f>+GI_Data_Monthly!E452</f>
        <v>164.551496983747</v>
      </c>
      <c r="H452" s="133">
        <f>+GI_Data_Monthly!H452</f>
        <v>8343.0620275655492</v>
      </c>
      <c r="I452" s="214">
        <f>+GI_Data_Monthly!G452</f>
        <v>8223.2022887261501</v>
      </c>
      <c r="J452" s="133">
        <f>GI_Data_Monthly!I452</f>
        <v>0</v>
      </c>
      <c r="K452" s="215">
        <f>+GI_Data_Monthly!K452</f>
        <v>43.116632268760704</v>
      </c>
      <c r="L452" s="72">
        <f>+H452*1000/Population_Monthly!C572</f>
        <v>0.41021142165868485</v>
      </c>
      <c r="M452" s="72">
        <f>GI_Data_Monthly!N452</f>
        <v>351.65539999999999</v>
      </c>
      <c r="N452" s="72">
        <f>GI_Data_Monthly!O452*100</f>
        <v>243.4504</v>
      </c>
      <c r="O452" s="72">
        <f t="shared" si="48"/>
        <v>241.33391085794631</v>
      </c>
      <c r="P452" s="191">
        <f t="shared" si="44"/>
        <v>141.43450554789595</v>
      </c>
      <c r="Q452" s="216">
        <f t="shared" si="45"/>
        <v>17.686935020103054</v>
      </c>
      <c r="R452" s="72">
        <f t="shared" si="46"/>
        <v>242.94234306192766</v>
      </c>
      <c r="S452" s="154">
        <f t="shared" si="49"/>
        <v>2.1287806359619355E-2</v>
      </c>
      <c r="T452" s="72">
        <v>0</v>
      </c>
      <c r="U452" s="72">
        <f t="shared" si="47"/>
        <v>242.53040972859435</v>
      </c>
    </row>
    <row r="453" spans="1:21" x14ac:dyDescent="0.25">
      <c r="A453" s="134">
        <v>2017</v>
      </c>
      <c r="B453" s="134">
        <v>5</v>
      </c>
      <c r="C453" s="133">
        <f>+GI_Data_Monthly!J453</f>
        <v>798083.91146927502</v>
      </c>
      <c r="D453" s="213">
        <f t="shared" ref="D453:D516" si="50">C453/I453</f>
        <v>96.913092924540976</v>
      </c>
      <c r="E453" s="135">
        <f>GI_Data_Monthly!C453</f>
        <v>2.4901259348990701</v>
      </c>
      <c r="F453" s="151">
        <f>GI_Data_Monthly!L453</f>
        <v>17766.6789211703</v>
      </c>
      <c r="G453" s="213">
        <f>+GI_Data_Monthly!E453</f>
        <v>163.91321200815699</v>
      </c>
      <c r="H453" s="133">
        <f>+GI_Data_Monthly!H453</f>
        <v>8355.7919159212397</v>
      </c>
      <c r="I453" s="214">
        <f>+GI_Data_Monthly!G453</f>
        <v>8235.0473747719898</v>
      </c>
      <c r="J453" s="133">
        <f>GI_Data_Monthly!I453</f>
        <v>0</v>
      </c>
      <c r="K453" s="215">
        <f>+GI_Data_Monthly!K453</f>
        <v>43.229727118822296</v>
      </c>
      <c r="L453" s="72">
        <f>+H453*1000/Population_Monthly!C573</f>
        <v>0.41035962275659926</v>
      </c>
      <c r="M453" s="72">
        <f>GI_Data_Monthly!N453</f>
        <v>353.27626338249303</v>
      </c>
      <c r="N453" s="72">
        <f>GI_Data_Monthly!O453*100</f>
        <v>243.90080081903699</v>
      </c>
      <c r="O453" s="72">
        <f t="shared" si="48"/>
        <v>241.79229624797915</v>
      </c>
      <c r="P453" s="191">
        <f t="shared" ref="P453:P516" si="51">M453/E453</f>
        <v>141.8708421254253</v>
      </c>
      <c r="Q453" s="216">
        <f t="shared" ref="Q453:Q516" si="52">K453*L453</f>
        <v>17.739734512350648</v>
      </c>
      <c r="R453" s="72">
        <f t="shared" si="46"/>
        <v>243.41962388281036</v>
      </c>
      <c r="S453" s="154">
        <f t="shared" si="49"/>
        <v>2.3073073055093207E-2</v>
      </c>
      <c r="T453" s="72">
        <v>0</v>
      </c>
      <c r="U453" s="72">
        <f t="shared" si="47"/>
        <v>242.94234306192766</v>
      </c>
    </row>
    <row r="454" spans="1:21" x14ac:dyDescent="0.25">
      <c r="A454" s="134">
        <v>2017</v>
      </c>
      <c r="B454" s="134">
        <v>6</v>
      </c>
      <c r="C454" s="133">
        <f>+GI_Data_Monthly!J454</f>
        <v>801393.69061163696</v>
      </c>
      <c r="D454" s="213">
        <f t="shared" si="50"/>
        <v>97.171247019614626</v>
      </c>
      <c r="E454" s="135">
        <f>GI_Data_Monthly!C454</f>
        <v>2.4939567162546101</v>
      </c>
      <c r="F454" s="151">
        <f>GI_Data_Monthly!L454</f>
        <v>17811.312001404502</v>
      </c>
      <c r="G454" s="213">
        <f>+GI_Data_Monthly!E454</f>
        <v>163.788377887373</v>
      </c>
      <c r="H454" s="133">
        <f>+GI_Data_Monthly!H454</f>
        <v>8368.5309859525405</v>
      </c>
      <c r="I454" s="214">
        <f>+GI_Data_Monthly!G454</f>
        <v>8247.23069006072</v>
      </c>
      <c r="J454" s="133">
        <f>GI_Data_Monthly!I454</f>
        <v>0</v>
      </c>
      <c r="K454" s="215">
        <f>+GI_Data_Monthly!K454</f>
        <v>43.345149694970601</v>
      </c>
      <c r="L454" s="72">
        <f>+H454*1000/Population_Monthly!C574</f>
        <v>0.41050793000845065</v>
      </c>
      <c r="M454" s="72">
        <f>GI_Data_Monthly!N454</f>
        <v>350.94142014278401</v>
      </c>
      <c r="N454" s="72">
        <f>GI_Data_Monthly!O454*100</f>
        <v>244.32165815674202</v>
      </c>
      <c r="O454" s="72">
        <f t="shared" si="48"/>
        <v>242.26340707073606</v>
      </c>
      <c r="P454" s="191">
        <f t="shared" si="51"/>
        <v>140.7167244946508</v>
      </c>
      <c r="Q454" s="216">
        <f t="shared" si="52"/>
        <v>17.793527677188809</v>
      </c>
      <c r="R454" s="72">
        <f t="shared" si="46"/>
        <v>243.89095299192635</v>
      </c>
      <c r="S454" s="154">
        <f t="shared" si="49"/>
        <v>2.3686971429087267E-2</v>
      </c>
      <c r="T454" s="72">
        <v>0</v>
      </c>
      <c r="U454" s="72">
        <f t="shared" si="47"/>
        <v>243.41962388281036</v>
      </c>
    </row>
    <row r="455" spans="1:21" x14ac:dyDescent="0.25">
      <c r="A455" s="134">
        <v>2017</v>
      </c>
      <c r="B455" s="134">
        <v>7</v>
      </c>
      <c r="C455" s="133">
        <f>+GI_Data_Monthly!J455</f>
        <v>804605.96242917306</v>
      </c>
      <c r="D455" s="213">
        <f t="shared" si="50"/>
        <v>97.421682758347856</v>
      </c>
      <c r="E455" s="135">
        <f>GI_Data_Monthly!C455</f>
        <v>2.4976090000000002</v>
      </c>
      <c r="F455" s="151">
        <f>GI_Data_Monthly!L455</f>
        <v>17855.23</v>
      </c>
      <c r="G455" s="213">
        <f>+GI_Data_Monthly!E455</f>
        <v>163.73991009155301</v>
      </c>
      <c r="H455" s="133">
        <f>+GI_Data_Monthly!H455</f>
        <v>8381.0800880887691</v>
      </c>
      <c r="I455" s="214">
        <f>+GI_Data_Monthly!G455</f>
        <v>8259.0029205816409</v>
      </c>
      <c r="J455" s="133">
        <f>GI_Data_Monthly!I455</f>
        <v>0</v>
      </c>
      <c r="K455" s="215">
        <f>+GI_Data_Monthly!K455</f>
        <v>43.4532115682495</v>
      </c>
      <c r="L455" s="72">
        <f>+H455*1000/Population_Monthly!C575</f>
        <v>0.41064658534170434</v>
      </c>
      <c r="M455" s="72">
        <f>GI_Data_Monthly!N455</f>
        <v>344.92880000000002</v>
      </c>
      <c r="N455" s="72">
        <f>GI_Data_Monthly!O455*100</f>
        <v>244.76010000000002</v>
      </c>
      <c r="O455" s="72">
        <f t="shared" si="48"/>
        <v>242.72009040406934</v>
      </c>
      <c r="P455" s="191">
        <f t="shared" si="51"/>
        <v>138.10360228522558</v>
      </c>
      <c r="Q455" s="216">
        <f t="shared" si="52"/>
        <v>17.843912952632301</v>
      </c>
      <c r="R455" s="72">
        <f t="shared" ref="R455:R518" si="53">AVERAGE(N453:N455)</f>
        <v>244.32751965859302</v>
      </c>
      <c r="S455" s="154">
        <f t="shared" si="49"/>
        <v>2.2902884864127948E-2</v>
      </c>
      <c r="T455" s="72">
        <v>0</v>
      </c>
      <c r="U455" s="72">
        <f t="shared" si="47"/>
        <v>243.89095299192635</v>
      </c>
    </row>
    <row r="456" spans="1:21" x14ac:dyDescent="0.25">
      <c r="A456" s="134">
        <v>2017</v>
      </c>
      <c r="B456" s="134">
        <v>8</v>
      </c>
      <c r="C456" s="133">
        <f>+GI_Data_Monthly!J456</f>
        <v>807958.02774398495</v>
      </c>
      <c r="D456" s="213">
        <f t="shared" si="50"/>
        <v>97.683660763454867</v>
      </c>
      <c r="E456" s="135">
        <f>GI_Data_Monthly!C456</f>
        <v>2.5013715344756502</v>
      </c>
      <c r="F456" s="151">
        <f>GI_Data_Monthly!L456</f>
        <v>17902.190586672201</v>
      </c>
      <c r="G456" s="213">
        <f>+GI_Data_Monthly!E456</f>
        <v>163.43005582693399</v>
      </c>
      <c r="H456" s="133">
        <f>+GI_Data_Monthly!H456</f>
        <v>8394.6213030543695</v>
      </c>
      <c r="I456" s="214">
        <f>+GI_Data_Monthly!G456</f>
        <v>8271.1686010671692</v>
      </c>
      <c r="J456" s="133">
        <f>GI_Data_Monthly!I456</f>
        <v>0</v>
      </c>
      <c r="K456" s="215">
        <f>+GI_Data_Monthly!K456</f>
        <v>43.560023976323798</v>
      </c>
      <c r="L456" s="72">
        <f>+H456*1000/Population_Monthly!C576</f>
        <v>0.41083347343786092</v>
      </c>
      <c r="M456" s="72">
        <f>GI_Data_Monthly!N456</f>
        <v>335.605649964647</v>
      </c>
      <c r="N456" s="72">
        <f>GI_Data_Monthly!O456*100</f>
        <v>245.307814556989</v>
      </c>
      <c r="O456" s="72">
        <f t="shared" si="48"/>
        <v>243.13668775575218</v>
      </c>
      <c r="P456" s="191">
        <f t="shared" si="51"/>
        <v>134.16865321248582</v>
      </c>
      <c r="Q456" s="216">
        <f t="shared" si="52"/>
        <v>17.895915953229608</v>
      </c>
      <c r="R456" s="72">
        <f t="shared" si="53"/>
        <v>244.79652423791035</v>
      </c>
      <c r="S456" s="154">
        <f t="shared" si="49"/>
        <v>2.0803114229970943E-2</v>
      </c>
      <c r="T456" s="72">
        <v>0</v>
      </c>
      <c r="U456" s="72">
        <f t="shared" si="47"/>
        <v>244.32751965859302</v>
      </c>
    </row>
    <row r="457" spans="1:21" x14ac:dyDescent="0.25">
      <c r="A457" s="134">
        <v>2017</v>
      </c>
      <c r="B457" s="134">
        <v>9</v>
      </c>
      <c r="C457" s="133">
        <f>+GI_Data_Monthly!J457</f>
        <v>811213.34836166503</v>
      </c>
      <c r="D457" s="213">
        <f t="shared" si="50"/>
        <v>97.933814012135414</v>
      </c>
      <c r="E457" s="135">
        <f>GI_Data_Monthly!C457</f>
        <v>2.5052824642099099</v>
      </c>
      <c r="F457" s="151">
        <f>GI_Data_Monthly!L457</f>
        <v>17948.300064486601</v>
      </c>
      <c r="G457" s="213">
        <f>+GI_Data_Monthly!E457</f>
        <v>163.03392504805299</v>
      </c>
      <c r="H457" s="133">
        <f>+GI_Data_Monthly!H457</f>
        <v>8407.8865511192198</v>
      </c>
      <c r="I457" s="214">
        <f>+GI_Data_Monthly!G457</f>
        <v>8283.2814849949991</v>
      </c>
      <c r="J457" s="133">
        <f>GI_Data_Monthly!I457</f>
        <v>0</v>
      </c>
      <c r="K457" s="215">
        <f>+GI_Data_Monthly!K457</f>
        <v>43.665749995450398</v>
      </c>
      <c r="L457" s="72">
        <f>+H457*1000/Population_Monthly!C577</f>
        <v>0.41100643872511877</v>
      </c>
      <c r="M457" s="72">
        <f>GI_Data_Monthly!N457</f>
        <v>326.42168238266203</v>
      </c>
      <c r="N457" s="72">
        <f>GI_Data_Monthly!O457*100</f>
        <v>245.955154767267</v>
      </c>
      <c r="O457" s="72">
        <f t="shared" si="48"/>
        <v>243.51455027147449</v>
      </c>
      <c r="P457" s="191">
        <f t="shared" si="51"/>
        <v>130.29336493823484</v>
      </c>
      <c r="Q457" s="216">
        <f t="shared" si="52"/>
        <v>17.946904399891441</v>
      </c>
      <c r="R457" s="72">
        <f t="shared" si="53"/>
        <v>245.34102310808535</v>
      </c>
      <c r="S457" s="154">
        <f t="shared" si="49"/>
        <v>1.8781936364526519E-2</v>
      </c>
      <c r="T457" s="72">
        <v>0</v>
      </c>
      <c r="U457" s="72">
        <f t="shared" ref="U457:U484" si="54">AVERAGE(N454:N456)</f>
        <v>244.79652423791035</v>
      </c>
    </row>
    <row r="458" spans="1:21" x14ac:dyDescent="0.25">
      <c r="A458" s="134">
        <v>2017</v>
      </c>
      <c r="B458" s="134">
        <v>10</v>
      </c>
      <c r="C458" s="133">
        <f>+GI_Data_Monthly!J458</f>
        <v>814112.69504235196</v>
      </c>
      <c r="D458" s="213">
        <f t="shared" si="50"/>
        <v>98.146348659353009</v>
      </c>
      <c r="E458" s="135">
        <f>GI_Data_Monthly!C458</f>
        <v>2.5093869999999998</v>
      </c>
      <c r="F458" s="151">
        <f>GI_Data_Monthly!L458</f>
        <v>17989.02</v>
      </c>
      <c r="G458" s="213">
        <f>+GI_Data_Monthly!E458</f>
        <v>162.85595284895899</v>
      </c>
      <c r="H458" s="133">
        <f>+GI_Data_Monthly!H458</f>
        <v>8419.3665750436303</v>
      </c>
      <c r="I458" s="214">
        <f>+GI_Data_Monthly!G458</f>
        <v>8294.8852011599502</v>
      </c>
      <c r="J458" s="133">
        <f>GI_Data_Monthly!I458</f>
        <v>0</v>
      </c>
      <c r="K458" s="215">
        <f>+GI_Data_Monthly!K458</f>
        <v>43.771823834155498</v>
      </c>
      <c r="L458" s="72">
        <f>+H458*1000/Population_Monthly!C578</f>
        <v>0.41109183708882668</v>
      </c>
      <c r="M458" s="72">
        <f>GI_Data_Monthly!N458</f>
        <v>321.38440000000003</v>
      </c>
      <c r="N458" s="72">
        <f>GI_Data_Monthly!O458*100</f>
        <v>246.666</v>
      </c>
      <c r="O458" s="72">
        <f t="shared" si="48"/>
        <v>243.88745027147448</v>
      </c>
      <c r="P458" s="191">
        <f t="shared" si="51"/>
        <v>128.07287198028843</v>
      </c>
      <c r="Q458" s="216">
        <f t="shared" si="52"/>
        <v>17.994239472711474</v>
      </c>
      <c r="R458" s="72">
        <f t="shared" si="53"/>
        <v>245.97632310808535</v>
      </c>
      <c r="S458" s="154">
        <f t="shared" si="49"/>
        <v>1.8476311278031732E-2</v>
      </c>
      <c r="T458" s="72">
        <v>0</v>
      </c>
      <c r="U458" s="72">
        <f t="shared" si="54"/>
        <v>245.34102310808535</v>
      </c>
    </row>
    <row r="459" spans="1:21" x14ac:dyDescent="0.25">
      <c r="A459" s="134">
        <v>2017</v>
      </c>
      <c r="B459" s="134">
        <v>11</v>
      </c>
      <c r="C459" s="133">
        <f>+GI_Data_Monthly!J459</f>
        <v>816754.70360015403</v>
      </c>
      <c r="D459" s="213">
        <f t="shared" si="50"/>
        <v>98.324520449634463</v>
      </c>
      <c r="E459" s="135">
        <f>GI_Data_Monthly!C459</f>
        <v>2.5140571999046202</v>
      </c>
      <c r="F459" s="151">
        <f>GI_Data_Monthly!L459</f>
        <v>18025.135978937298</v>
      </c>
      <c r="G459" s="213">
        <f>+GI_Data_Monthly!E459</f>
        <v>163.079364739158</v>
      </c>
      <c r="H459" s="133">
        <f>+GI_Data_Monthly!H459</f>
        <v>8429.1166447125706</v>
      </c>
      <c r="I459" s="214">
        <f>+GI_Data_Monthly!G459</f>
        <v>8306.7245064116705</v>
      </c>
      <c r="J459" s="133">
        <f>GI_Data_Monthly!I459</f>
        <v>0</v>
      </c>
      <c r="K459" s="215">
        <f>+GI_Data_Monthly!K459</f>
        <v>43.888036299050199</v>
      </c>
      <c r="L459" s="72">
        <f>+H459*1000/Population_Monthly!C579</f>
        <v>0.41109266741119072</v>
      </c>
      <c r="M459" s="72">
        <f>GI_Data_Monthly!N459</f>
        <v>322.885136728774</v>
      </c>
      <c r="N459" s="72">
        <f>GI_Data_Monthly!O459*100</f>
        <v>247.46581834753698</v>
      </c>
      <c r="O459" s="72">
        <f t="shared" si="48"/>
        <v>244.30912795577817</v>
      </c>
      <c r="P459" s="191">
        <f t="shared" si="51"/>
        <v>128.43189754832301</v>
      </c>
      <c r="Q459" s="216">
        <f t="shared" si="52"/>
        <v>18.042049909615709</v>
      </c>
      <c r="R459" s="72">
        <f t="shared" si="53"/>
        <v>246.69565770493466</v>
      </c>
      <c r="S459" s="154">
        <f t="shared" si="49"/>
        <v>2.0874643216113542E-2</v>
      </c>
      <c r="T459" s="72">
        <v>0</v>
      </c>
      <c r="U459" s="72">
        <f t="shared" si="54"/>
        <v>245.97632310808535</v>
      </c>
    </row>
    <row r="460" spans="1:21" x14ac:dyDescent="0.25">
      <c r="A460" s="134">
        <v>2017</v>
      </c>
      <c r="B460" s="134">
        <v>12</v>
      </c>
      <c r="C460" s="133">
        <f>+GI_Data_Monthly!J460</f>
        <v>819137.26781292201</v>
      </c>
      <c r="D460" s="213">
        <f t="shared" si="50"/>
        <v>98.475740940932781</v>
      </c>
      <c r="E460" s="135">
        <f>GI_Data_Monthly!C460</f>
        <v>2.5187655026755</v>
      </c>
      <c r="F460" s="151">
        <f>GI_Data_Monthly!L460</f>
        <v>18057.1880922079</v>
      </c>
      <c r="G460" s="213">
        <f>+GI_Data_Monthly!E460</f>
        <v>163.496321012929</v>
      </c>
      <c r="H460" s="133">
        <f>+GI_Data_Monthly!H460</f>
        <v>8437.3967596890598</v>
      </c>
      <c r="I460" s="214">
        <f>+GI_Data_Monthly!G460</f>
        <v>8318.1630316876999</v>
      </c>
      <c r="J460" s="133">
        <f>GI_Data_Monthly!I460</f>
        <v>8373.7346302995338</v>
      </c>
      <c r="K460" s="215">
        <f>+GI_Data_Monthly!K460</f>
        <v>44.001170662458399</v>
      </c>
      <c r="L460" s="72">
        <f>+H460*1000/Population_Monthly!C580</f>
        <v>0.41102188800243061</v>
      </c>
      <c r="M460" s="72">
        <f>GI_Data_Monthly!N460</f>
        <v>329.28379322043901</v>
      </c>
      <c r="N460" s="72">
        <f>GI_Data_Monthly!O460*100</f>
        <v>248.24065173381001</v>
      </c>
      <c r="O460" s="72">
        <f t="shared" si="48"/>
        <v>244.80496896393046</v>
      </c>
      <c r="P460" s="191">
        <f t="shared" si="51"/>
        <v>130.73221499606254</v>
      </c>
      <c r="Q460" s="216">
        <f t="shared" si="52"/>
        <v>18.085444240000811</v>
      </c>
      <c r="R460" s="72">
        <f t="shared" si="53"/>
        <v>247.45749002711568</v>
      </c>
      <c r="S460" s="154">
        <f t="shared" si="49"/>
        <v>2.4557672023071797E-2</v>
      </c>
      <c r="T460" s="72">
        <v>0</v>
      </c>
      <c r="U460" s="72">
        <f t="shared" si="54"/>
        <v>246.69565770493466</v>
      </c>
    </row>
    <row r="461" spans="1:21" x14ac:dyDescent="0.25">
      <c r="A461" s="134">
        <v>2018</v>
      </c>
      <c r="B461" s="134">
        <v>1</v>
      </c>
      <c r="C461" s="133">
        <f>+GI_Data_Monthly!J461</f>
        <v>821660.88937132596</v>
      </c>
      <c r="D461" s="213">
        <f t="shared" si="50"/>
        <v>98.637153088984846</v>
      </c>
      <c r="E461" s="135">
        <f>GI_Data_Monthly!C461</f>
        <v>2.5235080000000001</v>
      </c>
      <c r="F461" s="151">
        <f>GI_Data_Monthly!L461</f>
        <v>18091.509999999998</v>
      </c>
      <c r="G461" s="213">
        <f>+GI_Data_Monthly!E461</f>
        <v>163.835953846156</v>
      </c>
      <c r="H461" s="133">
        <f>+GI_Data_Monthly!H461</f>
        <v>8446.0862803868204</v>
      </c>
      <c r="I461" s="214">
        <f>+GI_Data_Monthly!G461</f>
        <v>8330.1358934200998</v>
      </c>
      <c r="J461" s="133">
        <f>GI_Data_Monthly!I461</f>
        <v>0</v>
      </c>
      <c r="K461" s="215">
        <f>+GI_Data_Monthly!K461</f>
        <v>44.110679995597998</v>
      </c>
      <c r="L461" s="72">
        <f>+H461*1000/Population_Monthly!C581</f>
        <v>0.41097119261197662</v>
      </c>
      <c r="M461" s="72">
        <f>GI_Data_Monthly!N461</f>
        <v>338.33929999999998</v>
      </c>
      <c r="N461" s="72">
        <f>GI_Data_Monthly!O461*100</f>
        <v>248.9665</v>
      </c>
      <c r="O461" s="72">
        <f t="shared" si="48"/>
        <v>245.36762729726374</v>
      </c>
      <c r="P461" s="191">
        <f t="shared" si="51"/>
        <v>134.07498609079107</v>
      </c>
      <c r="Q461" s="216">
        <f t="shared" si="52"/>
        <v>18.12821876471617</v>
      </c>
      <c r="R461" s="72">
        <f t="shared" si="53"/>
        <v>248.22432336044901</v>
      </c>
      <c r="S461" s="154">
        <f t="shared" si="49"/>
        <v>2.7875693703022009E-2</v>
      </c>
      <c r="T461" s="72">
        <v>0</v>
      </c>
      <c r="U461" s="72">
        <f t="shared" si="54"/>
        <v>247.45749002711568</v>
      </c>
    </row>
    <row r="462" spans="1:21" x14ac:dyDescent="0.25">
      <c r="A462" s="134">
        <v>2018</v>
      </c>
      <c r="B462" s="134">
        <v>2</v>
      </c>
      <c r="C462" s="133">
        <f>+GI_Data_Monthly!J462</f>
        <v>824424.69417976099</v>
      </c>
      <c r="D462" s="213">
        <f t="shared" si="50"/>
        <v>98.823705422256594</v>
      </c>
      <c r="E462" s="135">
        <f>GI_Data_Monthly!C462</f>
        <v>2.5279022047821198</v>
      </c>
      <c r="F462" s="151">
        <f>GI_Data_Monthly!L462</f>
        <v>18130.250351576298</v>
      </c>
      <c r="G462" s="213">
        <f>+GI_Data_Monthly!E462</f>
        <v>163.86142175907</v>
      </c>
      <c r="H462" s="133">
        <f>+GI_Data_Monthly!H462</f>
        <v>8455.9208432567593</v>
      </c>
      <c r="I462" s="214">
        <f>+GI_Data_Monthly!G462</f>
        <v>8342.3778804603298</v>
      </c>
      <c r="J462" s="133">
        <f>GI_Data_Monthly!I462</f>
        <v>0</v>
      </c>
      <c r="K462" s="215">
        <f>+GI_Data_Monthly!K462</f>
        <v>44.206898308968903</v>
      </c>
      <c r="L462" s="72">
        <f>+H462*1000/Population_Monthly!C582</f>
        <v>0.41097626544925348</v>
      </c>
      <c r="M462" s="72">
        <f>GI_Data_Monthly!N462</f>
        <v>347.43133799322197</v>
      </c>
      <c r="N462" s="72">
        <f>GI_Data_Monthly!O462*100</f>
        <v>249.56991240241902</v>
      </c>
      <c r="O462" s="72">
        <f t="shared" si="48"/>
        <v>245.95937346776626</v>
      </c>
      <c r="P462" s="191">
        <f t="shared" si="51"/>
        <v>137.43859922111469</v>
      </c>
      <c r="Q462" s="216">
        <f t="shared" si="52"/>
        <v>18.167985974114959</v>
      </c>
      <c r="R462" s="72">
        <f t="shared" si="53"/>
        <v>248.92568804540966</v>
      </c>
      <c r="S462" s="154">
        <f t="shared" si="49"/>
        <v>2.9286033536683798E-2</v>
      </c>
      <c r="T462" s="72">
        <v>0</v>
      </c>
      <c r="U462" s="72">
        <f t="shared" si="54"/>
        <v>248.22432336044901</v>
      </c>
    </row>
    <row r="463" spans="1:21" x14ac:dyDescent="0.25">
      <c r="A463" s="134">
        <v>2018</v>
      </c>
      <c r="B463" s="134">
        <v>3</v>
      </c>
      <c r="C463" s="133">
        <f>+GI_Data_Monthly!J463</f>
        <v>827052.704641914</v>
      </c>
      <c r="D463" s="213">
        <f t="shared" si="50"/>
        <v>99.006034014312277</v>
      </c>
      <c r="E463" s="135">
        <f>GI_Data_Monthly!C463</f>
        <v>2.5317111546561599</v>
      </c>
      <c r="F463" s="151">
        <f>GI_Data_Monthly!L463</f>
        <v>18168.212706075799</v>
      </c>
      <c r="G463" s="213">
        <f>+GI_Data_Monthly!E463</f>
        <v>163.69837995094599</v>
      </c>
      <c r="H463" s="133">
        <f>+GI_Data_Monthly!H463</f>
        <v>8465.5190284472592</v>
      </c>
      <c r="I463" s="214">
        <f>+GI_Data_Monthly!G463</f>
        <v>8353.5585772717204</v>
      </c>
      <c r="J463" s="133">
        <f>GI_Data_Monthly!I463</f>
        <v>0</v>
      </c>
      <c r="K463" s="215">
        <f>+GI_Data_Monthly!K463</f>
        <v>44.285582309822402</v>
      </c>
      <c r="L463" s="72">
        <f>+H463*1000/Population_Monthly!C583</f>
        <v>0.41096985135720493</v>
      </c>
      <c r="M463" s="72">
        <f>GI_Data_Monthly!N463</f>
        <v>354.486921510755</v>
      </c>
      <c r="N463" s="72">
        <f>GI_Data_Monthly!O463*100</f>
        <v>250.071037700776</v>
      </c>
      <c r="O463" s="72">
        <f t="shared" si="48"/>
        <v>246.55632070704806</v>
      </c>
      <c r="P463" s="191">
        <f t="shared" si="51"/>
        <v>140.0187066596462</v>
      </c>
      <c r="Q463" s="216">
        <f t="shared" si="52"/>
        <v>18.200039179134976</v>
      </c>
      <c r="R463" s="72">
        <f t="shared" si="53"/>
        <v>249.53581670106504</v>
      </c>
      <c r="S463" s="154">
        <f t="shared" si="49"/>
        <v>2.9490080930433704E-2</v>
      </c>
      <c r="T463" s="72">
        <v>0</v>
      </c>
      <c r="U463" s="72">
        <f t="shared" si="54"/>
        <v>248.92568804540966</v>
      </c>
    </row>
    <row r="464" spans="1:21" x14ac:dyDescent="0.25">
      <c r="A464" s="134">
        <v>2018</v>
      </c>
      <c r="B464" s="134">
        <v>4</v>
      </c>
      <c r="C464" s="133">
        <f>+GI_Data_Monthly!J464</f>
        <v>829960.48579305504</v>
      </c>
      <c r="D464" s="213">
        <f t="shared" si="50"/>
        <v>99.207607773112315</v>
      </c>
      <c r="E464" s="135">
        <f>GI_Data_Monthly!C464</f>
        <v>2.536</v>
      </c>
      <c r="F464" s="151">
        <f>GI_Data_Monthly!L464</f>
        <v>18211.599999999999</v>
      </c>
      <c r="G464" s="213">
        <f>+GI_Data_Monthly!E464</f>
        <v>163.48301612052899</v>
      </c>
      <c r="H464" s="133">
        <f>+GI_Data_Monthly!H464</f>
        <v>8476.3167281903006</v>
      </c>
      <c r="I464" s="214">
        <f>+GI_Data_Monthly!G464</f>
        <v>8365.8955640899403</v>
      </c>
      <c r="J464" s="133">
        <f>GI_Data_Monthly!I464</f>
        <v>0</v>
      </c>
      <c r="K464" s="215">
        <f>+GI_Data_Monthly!K464</f>
        <v>44.369466649140001</v>
      </c>
      <c r="L464" s="72">
        <f>+H464*1000/Population_Monthly!C584</f>
        <v>0.4110216171636864</v>
      </c>
      <c r="M464" s="72">
        <f>GI_Data_Monthly!N464</f>
        <v>359.95420000000001</v>
      </c>
      <c r="N464" s="72">
        <f>GI_Data_Monthly!O464*100</f>
        <v>250.67420000000001</v>
      </c>
      <c r="O464" s="72">
        <f t="shared" si="48"/>
        <v>247.15830404038138</v>
      </c>
      <c r="P464" s="191">
        <f t="shared" si="51"/>
        <v>141.93777602523659</v>
      </c>
      <c r="Q464" s="216">
        <f t="shared" si="52"/>
        <v>18.236809934819775</v>
      </c>
      <c r="R464" s="72">
        <f t="shared" si="53"/>
        <v>250.10505003439835</v>
      </c>
      <c r="S464" s="154">
        <f t="shared" si="49"/>
        <v>2.9672573961677662E-2</v>
      </c>
      <c r="T464" s="72">
        <v>0</v>
      </c>
      <c r="U464" s="72">
        <f t="shared" si="54"/>
        <v>249.53581670106504</v>
      </c>
    </row>
    <row r="465" spans="1:21" x14ac:dyDescent="0.25">
      <c r="A465" s="134">
        <v>2018</v>
      </c>
      <c r="B465" s="134">
        <v>5</v>
      </c>
      <c r="C465" s="133">
        <f>+GI_Data_Monthly!J465</f>
        <v>832657.49060246104</v>
      </c>
      <c r="D465" s="213">
        <f t="shared" si="50"/>
        <v>99.390015141579383</v>
      </c>
      <c r="E465" s="135">
        <f>GI_Data_Monthly!C465</f>
        <v>2.54038995783471</v>
      </c>
      <c r="F465" s="151">
        <f>GI_Data_Monthly!L465</f>
        <v>18253.3606367514</v>
      </c>
      <c r="G465" s="213">
        <f>+GI_Data_Monthly!E465</f>
        <v>163.38365972840899</v>
      </c>
      <c r="H465" s="133">
        <f>+GI_Data_Monthly!H465</f>
        <v>8486.4266399975804</v>
      </c>
      <c r="I465" s="214">
        <f>+GI_Data_Monthly!G465</f>
        <v>8377.6774700794103</v>
      </c>
      <c r="J465" s="133">
        <f>GI_Data_Monthly!I465</f>
        <v>0</v>
      </c>
      <c r="K465" s="215">
        <f>+GI_Data_Monthly!K465</f>
        <v>44.451803992006603</v>
      </c>
      <c r="L465" s="72">
        <f>+H465*1000/Population_Monthly!C585</f>
        <v>0.41103995124651804</v>
      </c>
      <c r="M465" s="72">
        <f>GI_Data_Monthly!N465</f>
        <v>361.98098969685799</v>
      </c>
      <c r="N465" s="72">
        <f>GI_Data_Monthly!O465*100</f>
        <v>251.370793749146</v>
      </c>
      <c r="O465" s="72">
        <f t="shared" ref="O465:O528" si="55">AVERAGE(N454:N465)</f>
        <v>247.78080345122376</v>
      </c>
      <c r="P465" s="191">
        <f t="shared" si="51"/>
        <v>142.49032459779949</v>
      </c>
      <c r="Q465" s="216">
        <f t="shared" si="52"/>
        <v>18.27146734569417</v>
      </c>
      <c r="R465" s="72">
        <f t="shared" si="53"/>
        <v>250.70534381664069</v>
      </c>
      <c r="S465" s="154">
        <f t="shared" si="49"/>
        <v>3.0627176725226857E-2</v>
      </c>
      <c r="T465" s="72">
        <v>0</v>
      </c>
      <c r="U465" s="72">
        <f t="shared" si="54"/>
        <v>250.10505003439835</v>
      </c>
    </row>
    <row r="466" spans="1:21" x14ac:dyDescent="0.25">
      <c r="A466" s="134">
        <v>2018</v>
      </c>
      <c r="B466" s="134">
        <v>6</v>
      </c>
      <c r="C466" s="133">
        <f>+GI_Data_Monthly!J466</f>
        <v>835332.264526007</v>
      </c>
      <c r="D466" s="213">
        <f t="shared" si="50"/>
        <v>99.564899695450009</v>
      </c>
      <c r="E466" s="135">
        <f>GI_Data_Monthly!C466</f>
        <v>2.54501661143486</v>
      </c>
      <c r="F466" s="151">
        <f>GI_Data_Monthly!L466</f>
        <v>18295.978210406902</v>
      </c>
      <c r="G466" s="213">
        <f>+GI_Data_Monthly!E466</f>
        <v>163.438994201984</v>
      </c>
      <c r="H466" s="133">
        <f>+GI_Data_Monthly!H466</f>
        <v>8496.4197747460494</v>
      </c>
      <c r="I466" s="214">
        <f>+GI_Data_Monthly!G466</f>
        <v>8389.8268072496303</v>
      </c>
      <c r="J466" s="133">
        <f>GI_Data_Monthly!I466</f>
        <v>0</v>
      </c>
      <c r="K466" s="215">
        <f>+GI_Data_Monthly!K466</f>
        <v>44.536703700842303</v>
      </c>
      <c r="L466" s="72">
        <f>+H466*1000/Population_Monthly!C586</f>
        <v>0.41105259371181968</v>
      </c>
      <c r="M466" s="72">
        <f>GI_Data_Monthly!N466</f>
        <v>360.29336113872199</v>
      </c>
      <c r="N466" s="72">
        <f>GI_Data_Monthly!O466*100</f>
        <v>252.14204256990001</v>
      </c>
      <c r="O466" s="72">
        <f t="shared" si="55"/>
        <v>248.43250215232032</v>
      </c>
      <c r="P466" s="191">
        <f t="shared" si="51"/>
        <v>141.56817661617993</v>
      </c>
      <c r="Q466" s="216">
        <f t="shared" si="52"/>
        <v>18.306927571606028</v>
      </c>
      <c r="R466" s="72">
        <f t="shared" si="53"/>
        <v>251.39567877301533</v>
      </c>
      <c r="S466" s="154">
        <f t="shared" si="49"/>
        <v>3.20085598311588E-2</v>
      </c>
      <c r="T466" s="72">
        <v>0</v>
      </c>
      <c r="U466" s="72">
        <f t="shared" si="54"/>
        <v>250.70534381664069</v>
      </c>
    </row>
    <row r="467" spans="1:21" x14ac:dyDescent="0.25">
      <c r="A467" s="134">
        <v>2018</v>
      </c>
      <c r="B467" s="134">
        <v>7</v>
      </c>
      <c r="C467" s="133">
        <f>+GI_Data_Monthly!J467</f>
        <v>837853.19118684402</v>
      </c>
      <c r="D467" s="213">
        <f t="shared" si="50"/>
        <v>99.723588736470774</v>
      </c>
      <c r="E467" s="135">
        <f>GI_Data_Monthly!C467</f>
        <v>2.5493480000000002</v>
      </c>
      <c r="F467" s="151">
        <f>GI_Data_Monthly!L467</f>
        <v>18336.759999999998</v>
      </c>
      <c r="G467" s="213">
        <f>+GI_Data_Monthly!E467</f>
        <v>163.66200897969699</v>
      </c>
      <c r="H467" s="133">
        <f>+GI_Data_Monthly!H467</f>
        <v>8505.6622478754598</v>
      </c>
      <c r="I467" s="214">
        <f>+GI_Data_Monthly!G467</f>
        <v>8401.7553098791104</v>
      </c>
      <c r="J467" s="133">
        <f>GI_Data_Monthly!I467</f>
        <v>0</v>
      </c>
      <c r="K467" s="215">
        <f>+GI_Data_Monthly!K467</f>
        <v>44.615866891867803</v>
      </c>
      <c r="L467" s="72">
        <f>+H467*1000/Population_Monthly!C587</f>
        <v>0.41102893216029163</v>
      </c>
      <c r="M467" s="72">
        <f>GI_Data_Monthly!N467</f>
        <v>354.75009999999997</v>
      </c>
      <c r="N467" s="72">
        <f>GI_Data_Monthly!O467*100</f>
        <v>252.8426</v>
      </c>
      <c r="O467" s="72">
        <f t="shared" si="55"/>
        <v>249.10604381898702</v>
      </c>
      <c r="P467" s="191">
        <f t="shared" si="51"/>
        <v>139.15326585464203</v>
      </c>
      <c r="Q467" s="216">
        <f t="shared" si="52"/>
        <v>18.338412125970134</v>
      </c>
      <c r="R467" s="72">
        <f t="shared" si="53"/>
        <v>252.11847877301534</v>
      </c>
      <c r="S467" s="154">
        <f t="shared" si="49"/>
        <v>3.3022130649562387E-2</v>
      </c>
      <c r="T467" s="72">
        <v>0</v>
      </c>
      <c r="U467" s="72">
        <f t="shared" si="54"/>
        <v>251.39567877301533</v>
      </c>
    </row>
    <row r="468" spans="1:21" x14ac:dyDescent="0.25">
      <c r="A468" s="134">
        <v>2018</v>
      </c>
      <c r="B468" s="134">
        <v>8</v>
      </c>
      <c r="C468" s="133">
        <f>+GI_Data_Monthly!J468</f>
        <v>840436.41673968895</v>
      </c>
      <c r="D468" s="213">
        <f t="shared" si="50"/>
        <v>99.881152333289592</v>
      </c>
      <c r="E468" s="135">
        <f>GI_Data_Monthly!C468</f>
        <v>2.5535257055946601</v>
      </c>
      <c r="F468" s="151">
        <f>GI_Data_Monthly!L468</f>
        <v>18378.446550142198</v>
      </c>
      <c r="G468" s="213">
        <f>+GI_Data_Monthly!E468</f>
        <v>164.06431241637199</v>
      </c>
      <c r="H468" s="133">
        <f>+GI_Data_Monthly!H468</f>
        <v>8514.7999631548992</v>
      </c>
      <c r="I468" s="214">
        <f>+GI_Data_Monthly!G468</f>
        <v>8414.3644432061501</v>
      </c>
      <c r="J468" s="133">
        <f>GI_Data_Monthly!I468</f>
        <v>0</v>
      </c>
      <c r="K468" s="215">
        <f>+GI_Data_Monthly!K468</f>
        <v>44.693680074682099</v>
      </c>
      <c r="L468" s="72">
        <f>+H468*1000/Population_Monthly!C588</f>
        <v>0.41100026814137314</v>
      </c>
      <c r="M468" s="72">
        <f>GI_Data_Monthly!N468</f>
        <v>345.49252258944301</v>
      </c>
      <c r="N468" s="72">
        <f>GI_Data_Monthly!O468*100</f>
        <v>253.46119153593199</v>
      </c>
      <c r="O468" s="72">
        <f t="shared" si="55"/>
        <v>249.7854919005656</v>
      </c>
      <c r="P468" s="191">
        <f t="shared" si="51"/>
        <v>135.30019370178434</v>
      </c>
      <c r="Q468" s="216">
        <f t="shared" si="52"/>
        <v>18.369114494919089</v>
      </c>
      <c r="R468" s="72">
        <f t="shared" si="53"/>
        <v>252.81527803527732</v>
      </c>
      <c r="S468" s="154">
        <f t="shared" si="49"/>
        <v>3.3237330794648745E-2</v>
      </c>
      <c r="T468" s="72">
        <v>0</v>
      </c>
      <c r="U468" s="72">
        <f t="shared" si="54"/>
        <v>252.11847877301534</v>
      </c>
    </row>
    <row r="469" spans="1:21" x14ac:dyDescent="0.25">
      <c r="A469" s="134">
        <v>2018</v>
      </c>
      <c r="B469" s="134">
        <v>9</v>
      </c>
      <c r="C469" s="133">
        <f>+GI_Data_Monthly!J469</f>
        <v>843067.47158962302</v>
      </c>
      <c r="D469" s="213">
        <f t="shared" si="50"/>
        <v>100.04384225238864</v>
      </c>
      <c r="E469" s="135">
        <f>GI_Data_Monthly!C469</f>
        <v>2.5576345938482299</v>
      </c>
      <c r="F469" s="151">
        <f>GI_Data_Monthly!L469</f>
        <v>18419.544043965001</v>
      </c>
      <c r="G469" s="213">
        <f>+GI_Data_Monthly!E469</f>
        <v>164.55641443125799</v>
      </c>
      <c r="H469" s="133">
        <f>+GI_Data_Monthly!H469</f>
        <v>8523.6213764641707</v>
      </c>
      <c r="I469" s="214">
        <f>+GI_Data_Monthly!G469</f>
        <v>8426.9801379953897</v>
      </c>
      <c r="J469" s="133">
        <f>GI_Data_Monthly!I469</f>
        <v>0</v>
      </c>
      <c r="K469" s="215">
        <f>+GI_Data_Monthly!K469</f>
        <v>44.774692155395698</v>
      </c>
      <c r="L469" s="72">
        <f>+H469*1000/Population_Monthly!C589</f>
        <v>0.41095641943429712</v>
      </c>
      <c r="M469" s="72">
        <f>GI_Data_Monthly!N469</f>
        <v>336.23001683530799</v>
      </c>
      <c r="N469" s="72">
        <f>GI_Data_Monthly!O469*100</f>
        <v>254.07996421341798</v>
      </c>
      <c r="O469" s="72">
        <f t="shared" si="55"/>
        <v>250.4625593544115</v>
      </c>
      <c r="P469" s="191">
        <f t="shared" si="51"/>
        <v>131.46131884672963</v>
      </c>
      <c r="Q469" s="216">
        <f t="shared" si="52"/>
        <v>18.400447169454328</v>
      </c>
      <c r="R469" s="72">
        <f t="shared" si="53"/>
        <v>253.46125191644998</v>
      </c>
      <c r="S469" s="154">
        <f t="shared" si="49"/>
        <v>3.3033702643227913E-2</v>
      </c>
      <c r="T469" s="72">
        <v>0</v>
      </c>
      <c r="U469" s="72">
        <f t="shared" si="54"/>
        <v>252.81527803527732</v>
      </c>
    </row>
    <row r="470" spans="1:21" x14ac:dyDescent="0.25">
      <c r="A470" s="134">
        <v>2018</v>
      </c>
      <c r="B470" s="134">
        <v>10</v>
      </c>
      <c r="C470" s="133">
        <f>+GI_Data_Monthly!J470</f>
        <v>845730.57212162402</v>
      </c>
      <c r="D470" s="213">
        <f t="shared" si="50"/>
        <v>100.21883483330436</v>
      </c>
      <c r="E470" s="135">
        <f>GI_Data_Monthly!C470</f>
        <v>2.5618560000000001</v>
      </c>
      <c r="F470" s="151">
        <f>GI_Data_Monthly!L470</f>
        <v>18458.599999999999</v>
      </c>
      <c r="G470" s="213">
        <f>+GI_Data_Monthly!E470</f>
        <v>165.01869881868001</v>
      </c>
      <c r="H470" s="133">
        <f>+GI_Data_Monthly!H470</f>
        <v>8531.9721228530907</v>
      </c>
      <c r="I470" s="214">
        <f>+GI_Data_Monthly!G470</f>
        <v>8438.8386028269197</v>
      </c>
      <c r="J470" s="133">
        <f>GI_Data_Monthly!I470</f>
        <v>0</v>
      </c>
      <c r="K470" s="215">
        <f>+GI_Data_Monthly!K470</f>
        <v>44.864906474254497</v>
      </c>
      <c r="L470" s="72">
        <f>+H470*1000/Population_Monthly!C590</f>
        <v>0.41089000394122888</v>
      </c>
      <c r="M470" s="72">
        <f>GI_Data_Monthly!N470</f>
        <v>331.37240000000003</v>
      </c>
      <c r="N470" s="72">
        <f>GI_Data_Monthly!O470*100</f>
        <v>254.81899999999999</v>
      </c>
      <c r="O470" s="72">
        <f t="shared" si="55"/>
        <v>251.14197602107814</v>
      </c>
      <c r="P470" s="191">
        <f t="shared" si="51"/>
        <v>129.34856603962129</v>
      </c>
      <c r="Q470" s="216">
        <f t="shared" si="52"/>
        <v>18.434541598029295</v>
      </c>
      <c r="R470" s="72">
        <f t="shared" si="53"/>
        <v>254.12005191644997</v>
      </c>
      <c r="S470" s="154">
        <f t="shared" si="49"/>
        <v>3.305279203457312E-2</v>
      </c>
      <c r="T470" s="72">
        <v>0</v>
      </c>
      <c r="U470" s="72">
        <f t="shared" si="54"/>
        <v>253.46125191644998</v>
      </c>
    </row>
    <row r="471" spans="1:21" x14ac:dyDescent="0.25">
      <c r="A471" s="134">
        <v>2018</v>
      </c>
      <c r="B471" s="134">
        <v>11</v>
      </c>
      <c r="C471" s="133">
        <f>+GI_Data_Monthly!J471</f>
        <v>848645.67772444803</v>
      </c>
      <c r="D471" s="213">
        <f t="shared" si="50"/>
        <v>100.42568858271569</v>
      </c>
      <c r="E471" s="135">
        <f>GI_Data_Monthly!C471</f>
        <v>2.5666659364619502</v>
      </c>
      <c r="F471" s="151">
        <f>GI_Data_Monthly!L471</f>
        <v>18498.209885954398</v>
      </c>
      <c r="G471" s="213">
        <f>+GI_Data_Monthly!E471</f>
        <v>165.40147266448801</v>
      </c>
      <c r="H471" s="133">
        <f>+GI_Data_Monthly!H471</f>
        <v>8540.5248959200198</v>
      </c>
      <c r="I471" s="214">
        <f>+GI_Data_Monthly!G471</f>
        <v>8450.4840315380097</v>
      </c>
      <c r="J471" s="133">
        <f>GI_Data_Monthly!I471</f>
        <v>0</v>
      </c>
      <c r="K471" s="215">
        <f>+GI_Data_Monthly!K471</f>
        <v>44.975750036594803</v>
      </c>
      <c r="L471" s="72">
        <f>+H471*1000/Population_Monthly!C591</f>
        <v>0.41083345802375426</v>
      </c>
      <c r="M471" s="72">
        <f>GI_Data_Monthly!N471</f>
        <v>333.588460764307</v>
      </c>
      <c r="N471" s="72">
        <f>GI_Data_Monthly!O471*100</f>
        <v>255.80049118395198</v>
      </c>
      <c r="O471" s="72">
        <f t="shared" si="55"/>
        <v>251.83653209077943</v>
      </c>
      <c r="P471" s="191">
        <f t="shared" si="51"/>
        <v>129.96956714364853</v>
      </c>
      <c r="Q471" s="216">
        <f t="shared" si="52"/>
        <v>18.477542914746234</v>
      </c>
      <c r="R471" s="72">
        <f t="shared" si="53"/>
        <v>254.89981846578999</v>
      </c>
      <c r="S471" s="154">
        <f t="shared" si="49"/>
        <v>3.3680097284021437E-2</v>
      </c>
      <c r="T471" s="72">
        <v>0</v>
      </c>
      <c r="U471" s="72">
        <f t="shared" si="54"/>
        <v>254.12005191644997</v>
      </c>
    </row>
    <row r="472" spans="1:21" x14ac:dyDescent="0.25">
      <c r="A472" s="134">
        <v>2018</v>
      </c>
      <c r="B472" s="134">
        <v>12</v>
      </c>
      <c r="C472" s="133">
        <f>+GI_Data_Monthly!J472</f>
        <v>851548.54190467205</v>
      </c>
      <c r="D472" s="213">
        <f t="shared" si="50"/>
        <v>100.63939185296371</v>
      </c>
      <c r="E472" s="135">
        <f>GI_Data_Monthly!C472</f>
        <v>2.5714695018896698</v>
      </c>
      <c r="F472" s="151">
        <f>GI_Data_Monthly!L472</f>
        <v>18536.376187563201</v>
      </c>
      <c r="G472" s="213">
        <f>+GI_Data_Monthly!E472</f>
        <v>165.68587251979901</v>
      </c>
      <c r="H472" s="133">
        <f>+GI_Data_Monthly!H472</f>
        <v>8548.8280594626794</v>
      </c>
      <c r="I472" s="214">
        <f>+GI_Data_Monthly!G472</f>
        <v>8461.38401898138</v>
      </c>
      <c r="J472" s="133">
        <f>GI_Data_Monthly!I472</f>
        <v>8499.3414967295921</v>
      </c>
      <c r="K472" s="215">
        <f>+GI_Data_Monthly!K472</f>
        <v>45.091653817255903</v>
      </c>
      <c r="L472" s="72">
        <f>+H472*1000/Population_Monthly!C592</f>
        <v>0.41076504720334284</v>
      </c>
      <c r="M472" s="72">
        <f>GI_Data_Monthly!N472</f>
        <v>340.922503302736</v>
      </c>
      <c r="N472" s="72">
        <f>GI_Data_Monthly!O472*100</f>
        <v>256.76337781749902</v>
      </c>
      <c r="O472" s="72">
        <f t="shared" si="55"/>
        <v>252.54675926442019</v>
      </c>
      <c r="P472" s="191">
        <f t="shared" si="51"/>
        <v>132.5788631956186</v>
      </c>
      <c r="Q472" s="216">
        <f t="shared" si="52"/>
        <v>18.522075308721917</v>
      </c>
      <c r="R472" s="72">
        <f t="shared" si="53"/>
        <v>255.79428966715031</v>
      </c>
      <c r="S472" s="154">
        <f t="shared" si="49"/>
        <v>3.4332515742941272E-2</v>
      </c>
      <c r="T472" s="72">
        <v>0</v>
      </c>
      <c r="U472" s="72">
        <f t="shared" si="54"/>
        <v>254.89981846578999</v>
      </c>
    </row>
    <row r="473" spans="1:21" x14ac:dyDescent="0.25">
      <c r="A473" s="134">
        <v>2019</v>
      </c>
      <c r="B473" s="134">
        <v>1</v>
      </c>
      <c r="C473" s="133">
        <f>+GI_Data_Monthly!J473</f>
        <v>854523.437830618</v>
      </c>
      <c r="D473" s="213">
        <f t="shared" si="50"/>
        <v>100.85717285912695</v>
      </c>
      <c r="E473" s="135">
        <f>GI_Data_Monthly!C473</f>
        <v>2.5761699999999998</v>
      </c>
      <c r="F473" s="151">
        <f>GI_Data_Monthly!L473</f>
        <v>18576.37</v>
      </c>
      <c r="G473" s="213">
        <f>+GI_Data_Monthly!E473</f>
        <v>165.918013950747</v>
      </c>
      <c r="H473" s="133">
        <f>+GI_Data_Monthly!H473</f>
        <v>8557.5370297005302</v>
      </c>
      <c r="I473" s="214">
        <f>+GI_Data_Monthly!G473</f>
        <v>8472.6094694740295</v>
      </c>
      <c r="J473" s="133">
        <f>GI_Data_Monthly!I473</f>
        <v>0</v>
      </c>
      <c r="K473" s="215">
        <f>+GI_Data_Monthly!K473</f>
        <v>45.208095452044503</v>
      </c>
      <c r="L473" s="72">
        <f>+H473*1000/Population_Monthly!C593</f>
        <v>0.41071626842021963</v>
      </c>
      <c r="M473" s="72">
        <f>GI_Data_Monthly!N473</f>
        <v>350.78129999999999</v>
      </c>
      <c r="N473" s="72">
        <f>GI_Data_Monthly!O473*100</f>
        <v>257.4973</v>
      </c>
      <c r="O473" s="72">
        <f t="shared" si="55"/>
        <v>253.2576592644202</v>
      </c>
      <c r="P473" s="191">
        <f t="shared" si="51"/>
        <v>136.16387893656088</v>
      </c>
      <c r="Q473" s="216">
        <f t="shared" si="52"/>
        <v>18.567700266448821</v>
      </c>
      <c r="R473" s="72">
        <f t="shared" si="53"/>
        <v>256.687056333817</v>
      </c>
      <c r="S473" s="154">
        <f t="shared" si="49"/>
        <v>3.4264850893594101E-2</v>
      </c>
      <c r="T473" s="72">
        <v>0</v>
      </c>
      <c r="U473" s="72">
        <f t="shared" si="54"/>
        <v>255.79428966715031</v>
      </c>
    </row>
    <row r="474" spans="1:21" x14ac:dyDescent="0.25">
      <c r="A474" s="134">
        <v>2019</v>
      </c>
      <c r="B474" s="134">
        <v>2</v>
      </c>
      <c r="C474" s="133">
        <f>+GI_Data_Monthly!J474</f>
        <v>857384.66054041404</v>
      </c>
      <c r="D474" s="213">
        <f t="shared" si="50"/>
        <v>101.05828809688123</v>
      </c>
      <c r="E474" s="135">
        <f>GI_Data_Monthly!C474</f>
        <v>2.5803043555678</v>
      </c>
      <c r="F474" s="151">
        <f>GI_Data_Monthly!L474</f>
        <v>18617.456856306901</v>
      </c>
      <c r="G474" s="213">
        <f>+GI_Data_Monthly!E474</f>
        <v>166.11910496998701</v>
      </c>
      <c r="H474" s="133">
        <f>+GI_Data_Monthly!H474</f>
        <v>8566.4064132829608</v>
      </c>
      <c r="I474" s="214">
        <f>+GI_Data_Monthly!G474</f>
        <v>8484.0607998274008</v>
      </c>
      <c r="J474" s="133">
        <f>GI_Data_Monthly!I474</f>
        <v>0</v>
      </c>
      <c r="K474" s="215">
        <f>+GI_Data_Monthly!K474</f>
        <v>45.3116902782197</v>
      </c>
      <c r="L474" s="72">
        <f>+H474*1000/Population_Monthly!C594</f>
        <v>0.41067529061730818</v>
      </c>
      <c r="M474" s="72">
        <f>GI_Data_Monthly!N474</f>
        <v>360.20212264540999</v>
      </c>
      <c r="N474" s="72">
        <f>GI_Data_Monthly!O474*100</f>
        <v>257.77607284669403</v>
      </c>
      <c r="O474" s="72">
        <f t="shared" si="55"/>
        <v>253.94150596810974</v>
      </c>
      <c r="P474" s="191">
        <f t="shared" si="51"/>
        <v>139.59675798250819</v>
      </c>
      <c r="Q474" s="216">
        <f t="shared" si="52"/>
        <v>18.608391573369332</v>
      </c>
      <c r="R474" s="72">
        <f t="shared" si="53"/>
        <v>257.34558355473104</v>
      </c>
      <c r="S474" s="154">
        <f t="shared" si="49"/>
        <v>3.2881208977799226E-2</v>
      </c>
      <c r="T474" s="72">
        <v>0</v>
      </c>
      <c r="U474" s="72">
        <f t="shared" si="54"/>
        <v>256.687056333817</v>
      </c>
    </row>
    <row r="475" spans="1:21" x14ac:dyDescent="0.25">
      <c r="A475" s="134">
        <v>2019</v>
      </c>
      <c r="B475" s="134">
        <v>3</v>
      </c>
      <c r="C475" s="133">
        <f>+GI_Data_Monthly!J475</f>
        <v>859870.890475241</v>
      </c>
      <c r="D475" s="213">
        <f t="shared" si="50"/>
        <v>101.22631603534235</v>
      </c>
      <c r="E475" s="135">
        <f>GI_Data_Monthly!C475</f>
        <v>2.5837126114725599</v>
      </c>
      <c r="F475" s="151">
        <f>GI_Data_Monthly!L475</f>
        <v>18655.260743945601</v>
      </c>
      <c r="G475" s="213">
        <f>+GI_Data_Monthly!E475</f>
        <v>166.314190270387</v>
      </c>
      <c r="H475" s="133">
        <f>+GI_Data_Monthly!H475</f>
        <v>8574.3355468088303</v>
      </c>
      <c r="I475" s="214">
        <f>+GI_Data_Monthly!G475</f>
        <v>8494.5390107353505</v>
      </c>
      <c r="J475" s="133">
        <f>GI_Data_Monthly!I475</f>
        <v>0</v>
      </c>
      <c r="K475" s="215">
        <f>+GI_Data_Monthly!K475</f>
        <v>45.396074394262499</v>
      </c>
      <c r="L475" s="72">
        <f>+H475*1000/Population_Monthly!C595</f>
        <v>0.41058938105448944</v>
      </c>
      <c r="M475" s="72">
        <f>GI_Data_Monthly!N475</f>
        <v>367.25840866369498</v>
      </c>
      <c r="N475" s="72">
        <f>GI_Data_Monthly!O475*100</f>
        <v>257.77070909128201</v>
      </c>
      <c r="O475" s="72">
        <f t="shared" si="55"/>
        <v>254.58314525065194</v>
      </c>
      <c r="P475" s="191">
        <f t="shared" si="51"/>
        <v>142.14367613214532</v>
      </c>
      <c r="Q475" s="216">
        <f t="shared" si="52"/>
        <v>18.639146087843795</v>
      </c>
      <c r="R475" s="72">
        <f t="shared" si="53"/>
        <v>257.68136064599202</v>
      </c>
      <c r="S475" s="154">
        <f t="shared" si="49"/>
        <v>3.0789936576818278E-2</v>
      </c>
      <c r="T475" s="72">
        <v>0</v>
      </c>
      <c r="U475" s="72">
        <f t="shared" si="54"/>
        <v>257.34558355473104</v>
      </c>
    </row>
    <row r="476" spans="1:21" x14ac:dyDescent="0.25">
      <c r="A476" s="134">
        <v>2019</v>
      </c>
      <c r="B476" s="134">
        <v>4</v>
      </c>
      <c r="C476" s="133">
        <f>+GI_Data_Monthly!J476</f>
        <v>862535.86886410601</v>
      </c>
      <c r="D476" s="213">
        <f t="shared" si="50"/>
        <v>101.40152873170055</v>
      </c>
      <c r="E476" s="135">
        <f>GI_Data_Monthly!C476</f>
        <v>2.5874220000000001</v>
      </c>
      <c r="F476" s="151">
        <f>GI_Data_Monthly!L476</f>
        <v>18697.41</v>
      </c>
      <c r="G476" s="213">
        <f>+GI_Data_Monthly!E476</f>
        <v>166.59341910255199</v>
      </c>
      <c r="H476" s="133">
        <f>+GI_Data_Monthly!H476</f>
        <v>8582.7094944299806</v>
      </c>
      <c r="I476" s="214">
        <f>+GI_Data_Monthly!G476</f>
        <v>8506.1426553666606</v>
      </c>
      <c r="J476" s="133">
        <f>GI_Data_Monthly!I476</f>
        <v>0</v>
      </c>
      <c r="K476" s="215">
        <f>+GI_Data_Monthly!K476</f>
        <v>45.484224791973702</v>
      </c>
      <c r="L476" s="72">
        <f>+H476*1000/Population_Monthly!C596</f>
        <v>0.4105249422519216</v>
      </c>
      <c r="M476" s="72">
        <f>GI_Data_Monthly!N476</f>
        <v>372.6293</v>
      </c>
      <c r="N476" s="72">
        <f>GI_Data_Monthly!O476*100</f>
        <v>257.71339999999998</v>
      </c>
      <c r="O476" s="72">
        <f t="shared" si="55"/>
        <v>255.16974525065191</v>
      </c>
      <c r="P476" s="191">
        <f t="shared" si="51"/>
        <v>144.0156650132835</v>
      </c>
      <c r="Q476" s="216">
        <f t="shared" si="52"/>
        <v>18.672408756098424</v>
      </c>
      <c r="R476" s="72">
        <f t="shared" si="53"/>
        <v>257.75339397932532</v>
      </c>
      <c r="S476" s="154">
        <f t="shared" si="49"/>
        <v>2.808107096781387E-2</v>
      </c>
      <c r="T476" s="72">
        <v>0</v>
      </c>
      <c r="U476" s="72">
        <f t="shared" si="54"/>
        <v>257.68136064599202</v>
      </c>
    </row>
    <row r="477" spans="1:21" x14ac:dyDescent="0.25">
      <c r="A477" s="134">
        <v>2019</v>
      </c>
      <c r="B477" s="134">
        <v>5</v>
      </c>
      <c r="C477" s="133">
        <f>+GI_Data_Monthly!J477</f>
        <v>865050.97824361897</v>
      </c>
      <c r="D477" s="213">
        <f t="shared" si="50"/>
        <v>101.56444880441363</v>
      </c>
      <c r="E477" s="135">
        <f>GI_Data_Monthly!C477</f>
        <v>2.59117148376184</v>
      </c>
      <c r="F477" s="151">
        <f>GI_Data_Monthly!L477</f>
        <v>18738.150154183801</v>
      </c>
      <c r="G477" s="213">
        <f>+GI_Data_Monthly!E477</f>
        <v>166.95810787469799</v>
      </c>
      <c r="H477" s="133">
        <f>+GI_Data_Monthly!H477</f>
        <v>8590.2251064446791</v>
      </c>
      <c r="I477" s="214">
        <f>+GI_Data_Monthly!G477</f>
        <v>8517.2615853947009</v>
      </c>
      <c r="J477" s="133">
        <f>GI_Data_Monthly!I477</f>
        <v>0</v>
      </c>
      <c r="K477" s="215">
        <f>+GI_Data_Monthly!K477</f>
        <v>45.568139527763698</v>
      </c>
      <c r="L477" s="72">
        <f>+H477*1000/Population_Monthly!C597</f>
        <v>0.41042831227746668</v>
      </c>
      <c r="M477" s="72">
        <f>GI_Data_Monthly!N477</f>
        <v>374.64045887944098</v>
      </c>
      <c r="N477" s="72">
        <f>GI_Data_Monthly!O477*100</f>
        <v>257.78604370781102</v>
      </c>
      <c r="O477" s="72">
        <f t="shared" si="55"/>
        <v>255.70434941387407</v>
      </c>
      <c r="P477" s="191">
        <f t="shared" si="51"/>
        <v>144.58342924318589</v>
      </c>
      <c r="Q477" s="216">
        <f t="shared" si="52"/>
        <v>18.70245460000417</v>
      </c>
      <c r="R477" s="72">
        <f t="shared" si="53"/>
        <v>257.75671759969765</v>
      </c>
      <c r="S477" s="154">
        <f t="shared" ref="S477:S540" si="56">N477/N465-1</f>
        <v>2.552106337805915E-2</v>
      </c>
      <c r="T477" s="72">
        <v>0</v>
      </c>
      <c r="U477" s="72">
        <f t="shared" si="54"/>
        <v>257.75339397932532</v>
      </c>
    </row>
    <row r="478" spans="1:21" x14ac:dyDescent="0.25">
      <c r="A478" s="134">
        <v>2019</v>
      </c>
      <c r="B478" s="134">
        <v>6</v>
      </c>
      <c r="C478" s="133">
        <f>+GI_Data_Monthly!J478</f>
        <v>867622.20809885999</v>
      </c>
      <c r="D478" s="213">
        <f t="shared" si="50"/>
        <v>101.73027297439212</v>
      </c>
      <c r="E478" s="135">
        <f>GI_Data_Monthly!C478</f>
        <v>2.5951513880579902</v>
      </c>
      <c r="F478" s="151">
        <f>GI_Data_Monthly!L478</f>
        <v>18780.3543517328</v>
      </c>
      <c r="G478" s="213">
        <f>+GI_Data_Monthly!E478</f>
        <v>167.394789677495</v>
      </c>
      <c r="H478" s="133">
        <f>+GI_Data_Monthly!H478</f>
        <v>8597.7321969888108</v>
      </c>
      <c r="I478" s="214">
        <f>+GI_Data_Monthly!G478</f>
        <v>8528.6531012971991</v>
      </c>
      <c r="J478" s="133">
        <f>GI_Data_Monthly!I478</f>
        <v>0</v>
      </c>
      <c r="K478" s="215">
        <f>+GI_Data_Monthly!K478</f>
        <v>45.653474038571701</v>
      </c>
      <c r="L478" s="72">
        <f>+H478*1000/Population_Monthly!C598</f>
        <v>0.41033148990695206</v>
      </c>
      <c r="M478" s="72">
        <f>GI_Data_Monthly!N478</f>
        <v>372.97499642560302</v>
      </c>
      <c r="N478" s="72">
        <f>GI_Data_Monthly!O478*100</f>
        <v>257.96577022857201</v>
      </c>
      <c r="O478" s="72">
        <f t="shared" si="55"/>
        <v>256.18966005209671</v>
      </c>
      <c r="P478" s="191">
        <f t="shared" si="51"/>
        <v>143.7199379357628</v>
      </c>
      <c r="Q478" s="216">
        <f t="shared" si="52"/>
        <v>18.733058021675483</v>
      </c>
      <c r="R478" s="72">
        <f t="shared" si="53"/>
        <v>257.82173797879432</v>
      </c>
      <c r="S478" s="154">
        <f t="shared" si="56"/>
        <v>2.3097011507144938E-2</v>
      </c>
      <c r="T478" s="72">
        <v>0</v>
      </c>
      <c r="U478" s="72">
        <f t="shared" si="54"/>
        <v>257.75671759969765</v>
      </c>
    </row>
    <row r="479" spans="1:21" x14ac:dyDescent="0.25">
      <c r="A479" s="134">
        <v>2019</v>
      </c>
      <c r="B479" s="134">
        <v>7</v>
      </c>
      <c r="C479" s="133">
        <f>+GI_Data_Monthly!J479</f>
        <v>870123.54230680899</v>
      </c>
      <c r="D479" s="213">
        <f t="shared" si="50"/>
        <v>101.89239958654947</v>
      </c>
      <c r="E479" s="135">
        <f>GI_Data_Monthly!C479</f>
        <v>2.5989740000000001</v>
      </c>
      <c r="F479" s="151">
        <f>GI_Data_Monthly!L479</f>
        <v>18821.580000000002</v>
      </c>
      <c r="G479" s="213">
        <f>+GI_Data_Monthly!E479</f>
        <v>167.82155020960599</v>
      </c>
      <c r="H479" s="133">
        <f>+GI_Data_Monthly!H479</f>
        <v>8605.2149167595308</v>
      </c>
      <c r="I479" s="214">
        <f>+GI_Data_Monthly!G479</f>
        <v>8539.6314723917003</v>
      </c>
      <c r="J479" s="133">
        <f>GI_Data_Monthly!I479</f>
        <v>0</v>
      </c>
      <c r="K479" s="215">
        <f>+GI_Data_Monthly!K479</f>
        <v>45.7337703212213</v>
      </c>
      <c r="L479" s="72">
        <f>+H479*1000/Population_Monthly!C599</f>
        <v>0.41023372020082366</v>
      </c>
      <c r="M479" s="72">
        <f>GI_Data_Monthly!N479</f>
        <v>367.39359999999999</v>
      </c>
      <c r="N479" s="72">
        <f>GI_Data_Monthly!O479*100</f>
        <v>258.16020000000003</v>
      </c>
      <c r="O479" s="72">
        <f t="shared" si="55"/>
        <v>256.63279338543003</v>
      </c>
      <c r="P479" s="191">
        <f t="shared" si="51"/>
        <v>141.36101400014005</v>
      </c>
      <c r="Q479" s="216">
        <f t="shared" si="52"/>
        <v>18.761534737684631</v>
      </c>
      <c r="R479" s="72">
        <f t="shared" si="53"/>
        <v>257.97067131212771</v>
      </c>
      <c r="S479" s="154">
        <f t="shared" si="56"/>
        <v>2.1031266092027323E-2</v>
      </c>
      <c r="T479" s="72">
        <v>0</v>
      </c>
      <c r="U479" s="72">
        <f t="shared" si="54"/>
        <v>257.82173797879432</v>
      </c>
    </row>
    <row r="480" spans="1:21" x14ac:dyDescent="0.25">
      <c r="A480" s="134">
        <v>2019</v>
      </c>
      <c r="B480" s="134">
        <v>8</v>
      </c>
      <c r="C480" s="133">
        <f>+GI_Data_Monthly!J480</f>
        <v>872723.11829180003</v>
      </c>
      <c r="D480" s="213">
        <f t="shared" si="50"/>
        <v>102.0612854429102</v>
      </c>
      <c r="E480" s="135">
        <f>GI_Data_Monthly!C480</f>
        <v>2.6028321941149102</v>
      </c>
      <c r="F480" s="151">
        <f>GI_Data_Monthly!L480</f>
        <v>18864.514996999998</v>
      </c>
      <c r="G480" s="213">
        <f>+GI_Data_Monthly!E480</f>
        <v>168.21891976503099</v>
      </c>
      <c r="H480" s="133">
        <f>+GI_Data_Monthly!H480</f>
        <v>8613.3710193674196</v>
      </c>
      <c r="I480" s="214">
        <f>+GI_Data_Monthly!G480</f>
        <v>8550.9712571665896</v>
      </c>
      <c r="J480" s="133">
        <f>GI_Data_Monthly!I480</f>
        <v>0</v>
      </c>
      <c r="K480" s="215">
        <f>+GI_Data_Monthly!K480</f>
        <v>45.813322873440001</v>
      </c>
      <c r="L480" s="72">
        <f>+H480*1000/Population_Monthly!C600</f>
        <v>0.41016823329032509</v>
      </c>
      <c r="M480" s="72">
        <f>GI_Data_Monthly!N480</f>
        <v>357.98717123978997</v>
      </c>
      <c r="N480" s="72">
        <f>GI_Data_Monthly!O480*100</f>
        <v>258.342542408349</v>
      </c>
      <c r="O480" s="72">
        <f t="shared" si="55"/>
        <v>257.03957262479815</v>
      </c>
      <c r="P480" s="191">
        <f t="shared" si="51"/>
        <v>137.53755315045311</v>
      </c>
      <c r="Q480" s="216">
        <f t="shared" si="52"/>
        <v>18.791169704158126</v>
      </c>
      <c r="R480" s="72">
        <f t="shared" si="53"/>
        <v>258.15617087897368</v>
      </c>
      <c r="S480" s="154">
        <f t="shared" si="56"/>
        <v>1.9258770318394181E-2</v>
      </c>
      <c r="T480" s="72">
        <v>0</v>
      </c>
      <c r="U480" s="72">
        <f t="shared" si="54"/>
        <v>257.97067131212771</v>
      </c>
    </row>
    <row r="481" spans="1:21" x14ac:dyDescent="0.25">
      <c r="A481" s="134">
        <v>2019</v>
      </c>
      <c r="B481" s="134">
        <v>9</v>
      </c>
      <c r="C481" s="133">
        <f>+GI_Data_Monthly!J481</f>
        <v>875179.448354644</v>
      </c>
      <c r="D481" s="213">
        <f t="shared" si="50"/>
        <v>102.21294524431561</v>
      </c>
      <c r="E481" s="135">
        <f>GI_Data_Monthly!C481</f>
        <v>2.60683093029238</v>
      </c>
      <c r="F481" s="151">
        <f>GI_Data_Monthly!L481</f>
        <v>18906.327714331401</v>
      </c>
      <c r="G481" s="213">
        <f>+GI_Data_Monthly!E481</f>
        <v>168.55587238704399</v>
      </c>
      <c r="H481" s="133">
        <f>+GI_Data_Monthly!H481</f>
        <v>8621.0076854687795</v>
      </c>
      <c r="I481" s="214">
        <f>+GI_Data_Monthly!G481</f>
        <v>8562.3151378989896</v>
      </c>
      <c r="J481" s="133">
        <f>GI_Data_Monthly!I481</f>
        <v>0</v>
      </c>
      <c r="K481" s="215">
        <f>+GI_Data_Monthly!K481</f>
        <v>45.888071346845202</v>
      </c>
      <c r="L481" s="72">
        <f>+H481*1000/Population_Monthly!C601</f>
        <v>0.41007818292869097</v>
      </c>
      <c r="M481" s="72">
        <f>GI_Data_Monthly!N481</f>
        <v>348.626640035869</v>
      </c>
      <c r="N481" s="72">
        <f>GI_Data_Monthly!O481*100</f>
        <v>258.64271149596402</v>
      </c>
      <c r="O481" s="72">
        <f t="shared" si="55"/>
        <v>257.41980156501023</v>
      </c>
      <c r="P481" s="191">
        <f t="shared" si="51"/>
        <v>133.73580771376197</v>
      </c>
      <c r="Q481" s="216">
        <f t="shared" si="52"/>
        <v>18.817696916016409</v>
      </c>
      <c r="R481" s="72">
        <f t="shared" si="53"/>
        <v>258.38181796810437</v>
      </c>
      <c r="S481" s="154">
        <f t="shared" si="56"/>
        <v>1.7957918471341872E-2</v>
      </c>
      <c r="T481" s="72">
        <v>0</v>
      </c>
      <c r="U481" s="72">
        <f t="shared" si="54"/>
        <v>258.15617087897368</v>
      </c>
    </row>
    <row r="482" spans="1:21" x14ac:dyDescent="0.25">
      <c r="A482" s="134">
        <v>2019</v>
      </c>
      <c r="B482" s="134">
        <v>10</v>
      </c>
      <c r="C482" s="133">
        <f>+GI_Data_Monthly!J482</f>
        <v>877232.88219327002</v>
      </c>
      <c r="D482" s="213">
        <f t="shared" si="50"/>
        <v>102.32152764794959</v>
      </c>
      <c r="E482" s="135">
        <f>GI_Data_Monthly!C482</f>
        <v>2.6111249999999999</v>
      </c>
      <c r="F482" s="151">
        <f>GI_Data_Monthly!L482</f>
        <v>18944.009999999998</v>
      </c>
      <c r="G482" s="213">
        <f>+GI_Data_Monthly!E482</f>
        <v>168.816567149034</v>
      </c>
      <c r="H482" s="133">
        <f>+GI_Data_Monthly!H482</f>
        <v>8626.7352867258996</v>
      </c>
      <c r="I482" s="214">
        <f>+GI_Data_Monthly!G482</f>
        <v>8573.2973535295805</v>
      </c>
      <c r="J482" s="133">
        <f>GI_Data_Monthly!I482</f>
        <v>0</v>
      </c>
      <c r="K482" s="215">
        <f>+GI_Data_Monthly!K482</f>
        <v>45.954512752571397</v>
      </c>
      <c r="L482" s="72">
        <f>+H482*1000/Population_Monthly!C602</f>
        <v>0.4098976225505776</v>
      </c>
      <c r="M482" s="72">
        <f>GI_Data_Monthly!N482</f>
        <v>343.92500000000001</v>
      </c>
      <c r="N482" s="72">
        <f>GI_Data_Monthly!O482*100</f>
        <v>259.21600000000001</v>
      </c>
      <c r="O482" s="72">
        <f t="shared" si="55"/>
        <v>257.78621823167697</v>
      </c>
      <c r="P482" s="191">
        <f t="shared" si="51"/>
        <v>131.71525683374026</v>
      </c>
      <c r="Q482" s="216">
        <f t="shared" si="52"/>
        <v>18.836645522749215</v>
      </c>
      <c r="R482" s="72">
        <f t="shared" si="53"/>
        <v>258.73375130143768</v>
      </c>
      <c r="S482" s="154">
        <f t="shared" si="56"/>
        <v>1.7255385194981709E-2</v>
      </c>
      <c r="T482" s="72">
        <v>0</v>
      </c>
      <c r="U482" s="72">
        <f t="shared" si="54"/>
        <v>258.38181796810437</v>
      </c>
    </row>
    <row r="483" spans="1:21" x14ac:dyDescent="0.25">
      <c r="A483" s="134">
        <v>2019</v>
      </c>
      <c r="B483" s="134">
        <v>11</v>
      </c>
      <c r="C483" s="133">
        <f>+GI_Data_Monthly!J483</f>
        <v>878931.65969201096</v>
      </c>
      <c r="D483" s="213">
        <f t="shared" si="50"/>
        <v>102.38393192870839</v>
      </c>
      <c r="E483" s="135">
        <f>GI_Data_Monthly!C483</f>
        <v>2.6161692148019702</v>
      </c>
      <c r="F483" s="151">
        <f>GI_Data_Monthly!L483</f>
        <v>18979.2547320427</v>
      </c>
      <c r="G483" s="213">
        <f>+GI_Data_Monthly!E483</f>
        <v>169.01558446708501</v>
      </c>
      <c r="H483" s="133">
        <f>+GI_Data_Monthly!H483</f>
        <v>8630.4974694716693</v>
      </c>
      <c r="I483" s="214">
        <f>+GI_Data_Monthly!G483</f>
        <v>8584.6640496677301</v>
      </c>
      <c r="J483" s="133">
        <f>GI_Data_Monthly!I483</f>
        <v>0</v>
      </c>
      <c r="K483" s="215">
        <f>+GI_Data_Monthly!K483</f>
        <v>46.017401880867801</v>
      </c>
      <c r="L483" s="72">
        <f>+H483*1000/Population_Monthly!C603</f>
        <v>0.40962417690066261</v>
      </c>
      <c r="M483" s="72">
        <f>GI_Data_Monthly!N483</f>
        <v>346.69812044710699</v>
      </c>
      <c r="N483" s="72">
        <f>GI_Data_Monthly!O483*100</f>
        <v>260.191240391696</v>
      </c>
      <c r="O483" s="72">
        <f t="shared" si="55"/>
        <v>258.15211399898891</v>
      </c>
      <c r="P483" s="191">
        <f t="shared" si="51"/>
        <v>132.52129047522263</v>
      </c>
      <c r="Q483" s="216">
        <f t="shared" si="52"/>
        <v>18.849840368557476</v>
      </c>
      <c r="R483" s="72">
        <f t="shared" si="53"/>
        <v>259.34998396255332</v>
      </c>
      <c r="S483" s="154">
        <f t="shared" si="56"/>
        <v>1.7164741112973614E-2</v>
      </c>
      <c r="T483" s="72">
        <v>0</v>
      </c>
      <c r="U483" s="72">
        <f t="shared" si="54"/>
        <v>258.73375130143768</v>
      </c>
    </row>
    <row r="484" spans="1:21" x14ac:dyDescent="0.25">
      <c r="A484" s="134">
        <v>2019</v>
      </c>
      <c r="B484" s="134">
        <v>12</v>
      </c>
      <c r="C484" s="133">
        <f>+GI_Data_Monthly!J484</f>
        <v>880472.05962839699</v>
      </c>
      <c r="D484" s="213">
        <f t="shared" si="50"/>
        <v>102.43113925226103</v>
      </c>
      <c r="E484" s="135">
        <f>GI_Data_Monthly!C484</f>
        <v>2.6213088769833099</v>
      </c>
      <c r="F484" s="151">
        <f>GI_Data_Monthly!L484</f>
        <v>19012.547278514401</v>
      </c>
      <c r="G484" s="213">
        <f>+GI_Data_Monthly!E484</f>
        <v>169.15725310372801</v>
      </c>
      <c r="H484" s="133">
        <f>+GI_Data_Monthly!H484</f>
        <v>8634.4972691416497</v>
      </c>
      <c r="I484" s="214">
        <f>+GI_Data_Monthly!G484</f>
        <v>8595.7460402741908</v>
      </c>
      <c r="J484" s="133">
        <f>GI_Data_Monthly!I484</f>
        <v>8600.022452882562</v>
      </c>
      <c r="K484" s="215">
        <f>+GI_Data_Monthly!K484</f>
        <v>46.079294627679801</v>
      </c>
      <c r="L484" s="72">
        <f>+H484*1000/Population_Monthly!C604</f>
        <v>0.40936259911007655</v>
      </c>
      <c r="M484" s="72">
        <f>GI_Data_Monthly!N484</f>
        <v>354.81498802084599</v>
      </c>
      <c r="N484" s="72">
        <f>GI_Data_Monthly!O484*100</f>
        <v>261.27293694647</v>
      </c>
      <c r="O484" s="72">
        <f t="shared" si="55"/>
        <v>258.52791059306986</v>
      </c>
      <c r="P484" s="191">
        <f t="shared" si="51"/>
        <v>135.35794699218314</v>
      </c>
      <c r="Q484" s="216">
        <f t="shared" si="52"/>
        <v>18.863139813945992</v>
      </c>
      <c r="R484" s="72">
        <f t="shared" si="53"/>
        <v>260.22672577938869</v>
      </c>
      <c r="S484" s="154">
        <f t="shared" si="56"/>
        <v>1.7563093176692357E-2</v>
      </c>
      <c r="T484" s="72">
        <v>0</v>
      </c>
      <c r="U484" s="72">
        <f t="shared" si="54"/>
        <v>259.34998396255332</v>
      </c>
    </row>
    <row r="485" spans="1:21" x14ac:dyDescent="0.25">
      <c r="A485" s="134">
        <v>2020</v>
      </c>
      <c r="B485" s="134">
        <v>1</v>
      </c>
      <c r="C485" s="133">
        <f>+GI_Data_Monthly!J485</f>
        <v>882375.60238749499</v>
      </c>
      <c r="D485" s="213">
        <f t="shared" si="50"/>
        <v>102.51405700841677</v>
      </c>
      <c r="E485" s="135">
        <f>GI_Data_Monthly!C485</f>
        <v>2.6264180000000001</v>
      </c>
      <c r="F485" s="151">
        <f>GI_Data_Monthly!L485</f>
        <v>19049.89</v>
      </c>
      <c r="G485" s="213">
        <f>+GI_Data_Monthly!E485</f>
        <v>169.273996522332</v>
      </c>
      <c r="H485" s="133">
        <f>+GI_Data_Monthly!H485</f>
        <v>8642.2843932301203</v>
      </c>
      <c r="I485" s="214">
        <f>+GI_Data_Monthly!G485</f>
        <v>8607.3620353845599</v>
      </c>
      <c r="J485" s="133">
        <f>GI_Data_Monthly!I485</f>
        <v>0</v>
      </c>
      <c r="K485" s="215">
        <f>+GI_Data_Monthly!K485</f>
        <v>46.152827155619498</v>
      </c>
      <c r="L485" s="72">
        <f>+H485*1000/Population_Monthly!C605</f>
        <v>0.40928095690878513</v>
      </c>
      <c r="M485" s="72">
        <f>GI_Data_Monthly!N485</f>
        <v>365.52030000000002</v>
      </c>
      <c r="N485" s="72">
        <f>GI_Data_Monthly!O485*100</f>
        <v>262.20910000000003</v>
      </c>
      <c r="O485" s="72">
        <f t="shared" si="55"/>
        <v>258.92056059306987</v>
      </c>
      <c r="P485" s="191">
        <f t="shared" si="51"/>
        <v>139.170649911781</v>
      </c>
      <c r="Q485" s="216">
        <f t="shared" si="52"/>
        <v>18.889473262297713</v>
      </c>
      <c r="R485" s="72">
        <f t="shared" si="53"/>
        <v>261.2244257793887</v>
      </c>
      <c r="S485" s="154">
        <f t="shared" si="56"/>
        <v>1.8298444294367444E-2</v>
      </c>
      <c r="T485" s="72">
        <v>0</v>
      </c>
      <c r="U485" s="72">
        <f>AVERAGE(N482:N484)</f>
        <v>260.22672577938869</v>
      </c>
    </row>
    <row r="486" spans="1:21" x14ac:dyDescent="0.25">
      <c r="A486" s="134">
        <v>2020</v>
      </c>
      <c r="B486" s="134">
        <v>2</v>
      </c>
      <c r="C486" s="133">
        <f>+GI_Data_Monthly!J486</f>
        <v>884882.07183545502</v>
      </c>
      <c r="D486" s="213">
        <f t="shared" si="50"/>
        <v>102.66423225619226</v>
      </c>
      <c r="E486" s="135">
        <f>GI_Data_Monthly!C486</f>
        <v>2.6309803296719698</v>
      </c>
      <c r="F486" s="151">
        <f>GI_Data_Monthly!L486</f>
        <v>19092.7416526692</v>
      </c>
      <c r="G486" s="213">
        <f>+GI_Data_Monthly!E486</f>
        <v>169.38172792999501</v>
      </c>
      <c r="H486" s="133">
        <f>+GI_Data_Monthly!H486</f>
        <v>8655.6985597776202</v>
      </c>
      <c r="I486" s="214">
        <f>+GI_Data_Monthly!G486</f>
        <v>8619.1855954982093</v>
      </c>
      <c r="J486" s="133">
        <f>GI_Data_Monthly!I486</f>
        <v>0</v>
      </c>
      <c r="K486" s="215">
        <f>+GI_Data_Monthly!K486</f>
        <v>46.2411649224127</v>
      </c>
      <c r="L486" s="72">
        <f>+H486*1000/Population_Monthly!C606</f>
        <v>0.40946568653027909</v>
      </c>
      <c r="M486" s="72">
        <f>GI_Data_Monthly!N486</f>
        <v>375.65455912010702</v>
      </c>
      <c r="N486" s="72">
        <f>GI_Data_Monthly!O486*100</f>
        <v>262.73060588956503</v>
      </c>
      <c r="O486" s="72">
        <f t="shared" si="55"/>
        <v>259.33343834664242</v>
      </c>
      <c r="P486" s="191">
        <f t="shared" si="51"/>
        <v>142.78121158243079</v>
      </c>
      <c r="Q486" s="216">
        <f t="shared" si="52"/>
        <v>18.934170340915575</v>
      </c>
      <c r="R486" s="72">
        <f t="shared" si="53"/>
        <v>262.07088094534504</v>
      </c>
      <c r="S486" s="154">
        <f t="shared" si="56"/>
        <v>1.922029840922268E-2</v>
      </c>
      <c r="T486" s="72">
        <v>1</v>
      </c>
      <c r="U486" s="72">
        <f t="shared" ref="U486:U549" si="57">AVERAGE(N483:N485)</f>
        <v>261.2244257793887</v>
      </c>
    </row>
    <row r="487" spans="1:21" x14ac:dyDescent="0.25">
      <c r="A487" s="134">
        <v>2020</v>
      </c>
      <c r="B487" s="134">
        <v>3</v>
      </c>
      <c r="C487" s="133">
        <f>+GI_Data_Monthly!J487</f>
        <v>887537.93809495098</v>
      </c>
      <c r="D487" s="213">
        <f t="shared" si="50"/>
        <v>102.83944085314677</v>
      </c>
      <c r="E487" s="135">
        <f>GI_Data_Monthly!C487</f>
        <v>2.6349207235496501</v>
      </c>
      <c r="F487" s="151">
        <f>GI_Data_Monthly!L487</f>
        <v>19135.417937596801</v>
      </c>
      <c r="G487" s="213">
        <f>+GI_Data_Monthly!E487</f>
        <v>169.485412811142</v>
      </c>
      <c r="H487" s="133">
        <f>+GI_Data_Monthly!H487</f>
        <v>8670.0512976918308</v>
      </c>
      <c r="I487" s="214">
        <f>+GI_Data_Monthly!G487</f>
        <v>8630.3263682884299</v>
      </c>
      <c r="J487" s="133">
        <f>GI_Data_Monthly!I487</f>
        <v>0</v>
      </c>
      <c r="K487" s="215">
        <f>+GI_Data_Monthly!K487</f>
        <v>46.329174405841201</v>
      </c>
      <c r="L487" s="72">
        <f>+H487*1000/Population_Monthly!C607</f>
        <v>0.40969436175096396</v>
      </c>
      <c r="M487" s="72">
        <f>GI_Data_Monthly!N487</f>
        <v>383.485451885305</v>
      </c>
      <c r="N487" s="72">
        <f>GI_Data_Monthly!O487*100</f>
        <v>262.98609187594104</v>
      </c>
      <c r="O487" s="72">
        <f t="shared" si="55"/>
        <v>259.76805357869733</v>
      </c>
      <c r="P487" s="191">
        <f t="shared" si="51"/>
        <v>145.5396545550297</v>
      </c>
      <c r="Q487" s="216">
        <f t="shared" si="52"/>
        <v>18.980801538650205</v>
      </c>
      <c r="R487" s="72">
        <f t="shared" si="53"/>
        <v>262.64193258850202</v>
      </c>
      <c r="S487" s="154">
        <f t="shared" si="56"/>
        <v>2.0232643200791767E-2</v>
      </c>
      <c r="T487" s="72">
        <v>0</v>
      </c>
      <c r="U487" s="72">
        <f t="shared" si="57"/>
        <v>262.07088094534504</v>
      </c>
    </row>
    <row r="488" spans="1:21" x14ac:dyDescent="0.25">
      <c r="A488" s="134">
        <v>2020</v>
      </c>
      <c r="B488" s="134">
        <v>4</v>
      </c>
      <c r="C488" s="133">
        <f>+GI_Data_Monthly!J488</f>
        <v>890323.44176392199</v>
      </c>
      <c r="D488" s="213">
        <f t="shared" si="50"/>
        <v>103.02086733055668</v>
      </c>
      <c r="E488" s="135">
        <f>GI_Data_Monthly!C488</f>
        <v>2.6390920000000002</v>
      </c>
      <c r="F488" s="151">
        <f>GI_Data_Monthly!L488</f>
        <v>19179.96</v>
      </c>
      <c r="G488" s="213">
        <f>+GI_Data_Monthly!E488</f>
        <v>169.609015980099</v>
      </c>
      <c r="H488" s="133">
        <f>+GI_Data_Monthly!H488</f>
        <v>8682.4273805375105</v>
      </c>
      <c r="I488" s="214">
        <f>+GI_Data_Monthly!G488</f>
        <v>8642.1660468766604</v>
      </c>
      <c r="J488" s="133">
        <f>GI_Data_Monthly!I488</f>
        <v>0</v>
      </c>
      <c r="K488" s="215">
        <f>+GI_Data_Monthly!K488</f>
        <v>46.416946014885703</v>
      </c>
      <c r="L488" s="72">
        <f>+H488*1000/Population_Monthly!C608</f>
        <v>0.40982923303387236</v>
      </c>
      <c r="M488" s="72">
        <f>GI_Data_Monthly!N488</f>
        <v>389.29230000000001</v>
      </c>
      <c r="N488" s="72">
        <f>GI_Data_Monthly!O488*100</f>
        <v>263.25980000000004</v>
      </c>
      <c r="O488" s="72">
        <f t="shared" si="55"/>
        <v>260.23025357869733</v>
      </c>
      <c r="P488" s="191">
        <f t="shared" si="51"/>
        <v>147.50993902448266</v>
      </c>
      <c r="Q488" s="216">
        <f t="shared" si="52"/>
        <v>19.023021385055266</v>
      </c>
      <c r="R488" s="72">
        <f t="shared" si="53"/>
        <v>262.99216592183535</v>
      </c>
      <c r="S488" s="154">
        <f t="shared" si="56"/>
        <v>2.1521581726057226E-2</v>
      </c>
      <c r="T488" s="72">
        <v>0</v>
      </c>
      <c r="U488" s="72">
        <f t="shared" si="57"/>
        <v>262.64193258850202</v>
      </c>
    </row>
    <row r="489" spans="1:21" x14ac:dyDescent="0.25">
      <c r="A489" s="134">
        <v>2020</v>
      </c>
      <c r="B489" s="134">
        <v>5</v>
      </c>
      <c r="C489" s="133">
        <f>+GI_Data_Monthly!J489</f>
        <v>892690.57177045895</v>
      </c>
      <c r="D489" s="213">
        <f t="shared" si="50"/>
        <v>103.16010167714921</v>
      </c>
      <c r="E489" s="135">
        <f>GI_Data_Monthly!C489</f>
        <v>2.6433233749483098</v>
      </c>
      <c r="F489" s="151">
        <f>GI_Data_Monthly!L489</f>
        <v>19219.254680897699</v>
      </c>
      <c r="G489" s="213">
        <f>+GI_Data_Monthly!E489</f>
        <v>169.733272456691</v>
      </c>
      <c r="H489" s="133">
        <f>+GI_Data_Monthly!H489</f>
        <v>8688.0684685554006</v>
      </c>
      <c r="I489" s="214">
        <f>+GI_Data_Monthly!G489</f>
        <v>8653.4479634794407</v>
      </c>
      <c r="J489" s="133">
        <f>GI_Data_Monthly!I489</f>
        <v>0</v>
      </c>
      <c r="K489" s="215">
        <f>+GI_Data_Monthly!K489</f>
        <v>46.487304249318498</v>
      </c>
      <c r="L489" s="72">
        <f>+H489*1000/Population_Monthly!C609</f>
        <v>0.40965272455133678</v>
      </c>
      <c r="M489" s="72">
        <f>GI_Data_Monthly!N489</f>
        <v>391.67675246461602</v>
      </c>
      <c r="N489" s="72">
        <f>GI_Data_Monthly!O489*100</f>
        <v>263.71243658808197</v>
      </c>
      <c r="O489" s="72">
        <f t="shared" si="55"/>
        <v>260.72411965205328</v>
      </c>
      <c r="P489" s="191">
        <f t="shared" si="51"/>
        <v>148.17587442258187</v>
      </c>
      <c r="Q489" s="216">
        <f t="shared" si="52"/>
        <v>19.043650842780259</v>
      </c>
      <c r="R489" s="72">
        <f t="shared" si="53"/>
        <v>263.319442821341</v>
      </c>
      <c r="S489" s="154">
        <f t="shared" si="56"/>
        <v>2.2989580021594458E-2</v>
      </c>
      <c r="T489" s="72">
        <v>0</v>
      </c>
      <c r="U489" s="72">
        <f t="shared" si="57"/>
        <v>262.99216592183535</v>
      </c>
    </row>
    <row r="490" spans="1:21" x14ac:dyDescent="0.25">
      <c r="A490" s="134">
        <v>2020</v>
      </c>
      <c r="B490" s="134">
        <v>6</v>
      </c>
      <c r="C490" s="133">
        <f>+GI_Data_Monthly!J490</f>
        <v>894933.38846153603</v>
      </c>
      <c r="D490" s="213">
        <f t="shared" si="50"/>
        <v>103.2814547742672</v>
      </c>
      <c r="E490" s="135">
        <f>GI_Data_Monthly!C490</f>
        <v>2.6478617985675799</v>
      </c>
      <c r="F490" s="151">
        <f>GI_Data_Monthly!L490</f>
        <v>19257.262070782999</v>
      </c>
      <c r="G490" s="213">
        <f>+GI_Data_Monthly!E490</f>
        <v>169.78388617511399</v>
      </c>
      <c r="H490" s="133">
        <f>+GI_Data_Monthly!H490</f>
        <v>8689.5067536730403</v>
      </c>
      <c r="I490" s="214">
        <f>+GI_Data_Monthly!G490</f>
        <v>8664.9959609642392</v>
      </c>
      <c r="J490" s="133">
        <f>GI_Data_Monthly!I490</f>
        <v>0</v>
      </c>
      <c r="K490" s="215">
        <f>+GI_Data_Monthly!K490</f>
        <v>46.550433594365103</v>
      </c>
      <c r="L490" s="72">
        <f>+H490*1000/Population_Monthly!C610</f>
        <v>0.40927864340271508</v>
      </c>
      <c r="M490" s="72">
        <f>GI_Data_Monthly!N490</f>
        <v>390.33192058767997</v>
      </c>
      <c r="N490" s="72">
        <f>GI_Data_Monthly!O490*100</f>
        <v>264.33571995174901</v>
      </c>
      <c r="O490" s="72">
        <f t="shared" si="55"/>
        <v>261.25494879565133</v>
      </c>
      <c r="P490" s="191">
        <f t="shared" si="51"/>
        <v>147.41400808714366</v>
      </c>
      <c r="Q490" s="216">
        <f t="shared" si="52"/>
        <v>19.052098311309923</v>
      </c>
      <c r="R490" s="72">
        <f t="shared" si="53"/>
        <v>263.76931884661036</v>
      </c>
      <c r="S490" s="154">
        <f t="shared" si="56"/>
        <v>2.4693003717248585E-2</v>
      </c>
      <c r="T490" s="72">
        <v>0</v>
      </c>
      <c r="U490" s="72">
        <f t="shared" si="57"/>
        <v>263.319442821341</v>
      </c>
    </row>
    <row r="491" spans="1:21" x14ac:dyDescent="0.25">
      <c r="A491" s="134">
        <v>2020</v>
      </c>
      <c r="B491" s="134">
        <v>7</v>
      </c>
      <c r="C491" s="133">
        <f>+GI_Data_Monthly!J491</f>
        <v>897143.052799567</v>
      </c>
      <c r="D491" s="213">
        <f t="shared" si="50"/>
        <v>103.40300926159296</v>
      </c>
      <c r="E491" s="135">
        <f>GI_Data_Monthly!C491</f>
        <v>2.6523110000000001</v>
      </c>
      <c r="F491" s="151">
        <f>GI_Data_Monthly!L491</f>
        <v>19293.86</v>
      </c>
      <c r="G491" s="213">
        <f>+GI_Data_Monthly!E491</f>
        <v>169.66024700890799</v>
      </c>
      <c r="H491" s="133">
        <f>+GI_Data_Monthly!H491</f>
        <v>8690.1348606021693</v>
      </c>
      <c r="I491" s="214">
        <f>+GI_Data_Monthly!G491</f>
        <v>8676.1793414535896</v>
      </c>
      <c r="J491" s="133">
        <f>GI_Data_Monthly!I491</f>
        <v>0</v>
      </c>
      <c r="K491" s="215">
        <f>+GI_Data_Monthly!K491</f>
        <v>46.611056123484197</v>
      </c>
      <c r="L491" s="72">
        <f>+H491*1000/Population_Monthly!C611</f>
        <v>0.40886724975549071</v>
      </c>
      <c r="M491" s="72">
        <f>GI_Data_Monthly!N491</f>
        <v>384.96929999999998</v>
      </c>
      <c r="N491" s="72">
        <f>GI_Data_Monthly!O491*100</f>
        <v>264.99439999999998</v>
      </c>
      <c r="O491" s="72">
        <f t="shared" si="55"/>
        <v>261.82446546231796</v>
      </c>
      <c r="P491" s="191">
        <f t="shared" si="51"/>
        <v>145.14485669289911</v>
      </c>
      <c r="Q491" s="216">
        <f t="shared" si="52"/>
        <v>19.057734325407807</v>
      </c>
      <c r="R491" s="72">
        <f t="shared" si="53"/>
        <v>264.34751884661028</v>
      </c>
      <c r="S491" s="154">
        <f t="shared" si="56"/>
        <v>2.6472709581104814E-2</v>
      </c>
      <c r="T491" s="72">
        <v>0</v>
      </c>
      <c r="U491" s="72">
        <f t="shared" si="57"/>
        <v>263.76931884661036</v>
      </c>
    </row>
    <row r="492" spans="1:21" x14ac:dyDescent="0.25">
      <c r="A492" s="134">
        <v>2020</v>
      </c>
      <c r="B492" s="134">
        <v>8</v>
      </c>
      <c r="C492" s="133">
        <f>+GI_Data_Monthly!J492</f>
        <v>899631.13164765399</v>
      </c>
      <c r="D492" s="213">
        <f t="shared" si="50"/>
        <v>103.55103913012077</v>
      </c>
      <c r="E492" s="135">
        <f>GI_Data_Monthly!C492</f>
        <v>2.6568947760082899</v>
      </c>
      <c r="F492" s="151">
        <f>GI_Data_Monthly!L492</f>
        <v>19333.240422171501</v>
      </c>
      <c r="G492" s="213">
        <f>+GI_Data_Monthly!E492</f>
        <v>169.29811390208999</v>
      </c>
      <c r="H492" s="133">
        <f>+GI_Data_Monthly!H492</f>
        <v>8692.81235572062</v>
      </c>
      <c r="I492" s="214">
        <f>+GI_Data_Monthly!G492</f>
        <v>8687.8039969950496</v>
      </c>
      <c r="J492" s="133">
        <f>GI_Data_Monthly!I492</f>
        <v>0</v>
      </c>
      <c r="K492" s="215">
        <f>+GI_Data_Monthly!K492</f>
        <v>46.680137196976403</v>
      </c>
      <c r="L492" s="72">
        <f>+H492*1000/Population_Monthly!C612</f>
        <v>0.40855306069798408</v>
      </c>
      <c r="M492" s="72">
        <f>GI_Data_Monthly!N492</f>
        <v>375.66289571823597</v>
      </c>
      <c r="N492" s="72">
        <f>GI_Data_Monthly!O492*100</f>
        <v>265.66562163055198</v>
      </c>
      <c r="O492" s="72">
        <f t="shared" si="55"/>
        <v>262.43472206416823</v>
      </c>
      <c r="P492" s="191">
        <f t="shared" si="51"/>
        <v>141.39171001820051</v>
      </c>
      <c r="Q492" s="216">
        <f t="shared" si="52"/>
        <v>19.071312925626525</v>
      </c>
      <c r="R492" s="72">
        <f t="shared" si="53"/>
        <v>264.99858052743366</v>
      </c>
      <c r="S492" s="154">
        <f t="shared" si="56"/>
        <v>2.8346392947653731E-2</v>
      </c>
      <c r="T492" s="72">
        <v>0</v>
      </c>
      <c r="U492" s="72">
        <f t="shared" si="57"/>
        <v>264.34751884661028</v>
      </c>
    </row>
    <row r="493" spans="1:21" x14ac:dyDescent="0.25">
      <c r="A493" s="134">
        <v>2020</v>
      </c>
      <c r="B493" s="134">
        <v>9</v>
      </c>
      <c r="C493" s="133">
        <f>+GI_Data_Monthly!J493</f>
        <v>902168.39560956997</v>
      </c>
      <c r="D493" s="213">
        <f t="shared" si="50"/>
        <v>103.70556178107468</v>
      </c>
      <c r="E493" s="135">
        <f>GI_Data_Monthly!C493</f>
        <v>2.6615305340587998</v>
      </c>
      <c r="F493" s="151">
        <f>GI_Data_Monthly!L493</f>
        <v>19373.2843983491</v>
      </c>
      <c r="G493" s="213">
        <f>+GI_Data_Monthly!E493</f>
        <v>168.82213722510099</v>
      </c>
      <c r="H493" s="133">
        <f>+GI_Data_Monthly!H493</f>
        <v>8697.1485059762308</v>
      </c>
      <c r="I493" s="214">
        <f>+GI_Data_Monthly!G493</f>
        <v>8699.3250903367407</v>
      </c>
      <c r="J493" s="133">
        <f>GI_Data_Monthly!I493</f>
        <v>0</v>
      </c>
      <c r="K493" s="215">
        <f>+GI_Data_Monthly!K493</f>
        <v>46.753816759730498</v>
      </c>
      <c r="L493" s="72">
        <f>+H493*1000/Population_Monthly!C613</f>
        <v>0.40831741842773922</v>
      </c>
      <c r="M493" s="72">
        <f>GI_Data_Monthly!N493</f>
        <v>366.235529243249</v>
      </c>
      <c r="N493" s="72">
        <f>GI_Data_Monthly!O493*100</f>
        <v>266.388419832186</v>
      </c>
      <c r="O493" s="72">
        <f t="shared" si="55"/>
        <v>263.08019775885344</v>
      </c>
      <c r="P493" s="191">
        <f t="shared" si="51"/>
        <v>137.6033543694667</v>
      </c>
      <c r="Q493" s="216">
        <f t="shared" si="52"/>
        <v>19.090397760976725</v>
      </c>
      <c r="R493" s="72">
        <f t="shared" si="53"/>
        <v>265.6828138209126</v>
      </c>
      <c r="S493" s="154">
        <f t="shared" si="56"/>
        <v>2.9947522168405794E-2</v>
      </c>
      <c r="T493" s="72">
        <v>0</v>
      </c>
      <c r="U493" s="72">
        <f t="shared" si="57"/>
        <v>264.99858052743366</v>
      </c>
    </row>
    <row r="494" spans="1:21" x14ac:dyDescent="0.25">
      <c r="A494" s="134">
        <v>2020</v>
      </c>
      <c r="B494" s="134">
        <v>10</v>
      </c>
      <c r="C494" s="133">
        <f>+GI_Data_Monthly!J494</f>
        <v>904444.87254811905</v>
      </c>
      <c r="D494" s="213">
        <f t="shared" si="50"/>
        <v>103.83794736122931</v>
      </c>
      <c r="E494" s="135">
        <f>GI_Data_Monthly!C494</f>
        <v>2.6661609999999998</v>
      </c>
      <c r="F494" s="151">
        <f>GI_Data_Monthly!L494</f>
        <v>19411.169999999998</v>
      </c>
      <c r="G494" s="213">
        <f>+GI_Data_Monthly!E494</f>
        <v>168.412953740467</v>
      </c>
      <c r="H494" s="133">
        <f>+GI_Data_Monthly!H494</f>
        <v>8701.7939498403994</v>
      </c>
      <c r="I494" s="214">
        <f>+GI_Data_Monthly!G494</f>
        <v>8710.1574668242902</v>
      </c>
      <c r="J494" s="133">
        <f>GI_Data_Monthly!I494</f>
        <v>0</v>
      </c>
      <c r="K494" s="215">
        <f>+GI_Data_Monthly!K494</f>
        <v>46.825594193937199</v>
      </c>
      <c r="L494" s="72">
        <f>+H494*1000/Population_Monthly!C614</f>
        <v>0.408096787524586</v>
      </c>
      <c r="M494" s="72">
        <f>GI_Data_Monthly!N494</f>
        <v>361.27190000000002</v>
      </c>
      <c r="N494" s="72">
        <f>GI_Data_Monthly!O494*100</f>
        <v>267.22469999999998</v>
      </c>
      <c r="O494" s="72">
        <f t="shared" si="55"/>
        <v>263.74758942552012</v>
      </c>
      <c r="P494" s="191">
        <f t="shared" si="51"/>
        <v>135.50265719136993</v>
      </c>
      <c r="Q494" s="216">
        <f t="shared" si="52"/>
        <v>19.109374564475676</v>
      </c>
      <c r="R494" s="72">
        <f t="shared" si="53"/>
        <v>266.42624715424603</v>
      </c>
      <c r="S494" s="154">
        <f t="shared" si="56"/>
        <v>3.0895855194123634E-2</v>
      </c>
      <c r="T494" s="72">
        <v>0</v>
      </c>
      <c r="U494" s="72">
        <f t="shared" si="57"/>
        <v>265.6828138209126</v>
      </c>
    </row>
    <row r="495" spans="1:21" x14ac:dyDescent="0.25">
      <c r="A495" s="134">
        <v>2020</v>
      </c>
      <c r="B495" s="134">
        <v>11</v>
      </c>
      <c r="C495" s="133">
        <f>+GI_Data_Monthly!J495</f>
        <v>906462.91299628804</v>
      </c>
      <c r="D495" s="213">
        <f t="shared" si="50"/>
        <v>103.94139001399996</v>
      </c>
      <c r="E495" s="135">
        <f>GI_Data_Monthly!C495</f>
        <v>2.6711649207891099</v>
      </c>
      <c r="F495" s="151">
        <f>GI_Data_Monthly!L495</f>
        <v>19448.385181421399</v>
      </c>
      <c r="G495" s="213">
        <f>+GI_Data_Monthly!E495</f>
        <v>168.16387795095099</v>
      </c>
      <c r="H495" s="133">
        <f>+GI_Data_Monthly!H495</f>
        <v>8706.29516678256</v>
      </c>
      <c r="I495" s="214">
        <f>+GI_Data_Monthly!G495</f>
        <v>8720.9042795578898</v>
      </c>
      <c r="J495" s="133">
        <f>GI_Data_Monthly!I495</f>
        <v>0</v>
      </c>
      <c r="K495" s="215">
        <f>+GI_Data_Monthly!K495</f>
        <v>46.897170674694301</v>
      </c>
      <c r="L495" s="72">
        <f>+H495*1000/Population_Monthly!C615</f>
        <v>0.4078698732860308</v>
      </c>
      <c r="M495" s="72">
        <f>GI_Data_Monthly!N495</f>
        <v>363.601101315596</v>
      </c>
      <c r="N495" s="72">
        <f>GI_Data_Monthly!O495*100</f>
        <v>268.293658118503</v>
      </c>
      <c r="O495" s="72">
        <f t="shared" si="55"/>
        <v>264.42279090275406</v>
      </c>
      <c r="P495" s="191">
        <f t="shared" si="51"/>
        <v>136.12079826511862</v>
      </c>
      <c r="Q495" s="216">
        <f t="shared" si="52"/>
        <v>19.127943060560924</v>
      </c>
      <c r="R495" s="72">
        <f t="shared" si="53"/>
        <v>267.30225931689631</v>
      </c>
      <c r="S495" s="154">
        <f t="shared" si="56"/>
        <v>3.1140240211813053E-2</v>
      </c>
      <c r="T495" s="72">
        <v>0</v>
      </c>
      <c r="U495" s="72">
        <f t="shared" si="57"/>
        <v>266.42624715424603</v>
      </c>
    </row>
    <row r="496" spans="1:21" x14ac:dyDescent="0.25">
      <c r="A496" s="134">
        <v>2020</v>
      </c>
      <c r="B496" s="134">
        <v>12</v>
      </c>
      <c r="C496" s="133">
        <f>+GI_Data_Monthly!J496</f>
        <v>908261.87488261901</v>
      </c>
      <c r="D496" s="213">
        <f t="shared" si="50"/>
        <v>104.02538585000046</v>
      </c>
      <c r="E496" s="135">
        <f>GI_Data_Monthly!C496</f>
        <v>2.6761826833267999</v>
      </c>
      <c r="F496" s="151">
        <f>GI_Data_Monthly!L496</f>
        <v>19483.438380875101</v>
      </c>
      <c r="G496" s="213">
        <f>+GI_Data_Monthly!E496</f>
        <v>168.04033659102899</v>
      </c>
      <c r="H496" s="133">
        <f>+GI_Data_Monthly!H496</f>
        <v>8711.1386827557199</v>
      </c>
      <c r="I496" s="214">
        <f>+GI_Data_Monthly!G496</f>
        <v>8731.1560294742703</v>
      </c>
      <c r="J496" s="133">
        <f>GI_Data_Monthly!I496</f>
        <v>8685.6133645952686</v>
      </c>
      <c r="K496" s="215">
        <f>+GI_Data_Monthly!K496</f>
        <v>46.964515941001302</v>
      </c>
      <c r="L496" s="72">
        <f>+H496*1000/Population_Monthly!C616</f>
        <v>0.40765946410733378</v>
      </c>
      <c r="M496" s="72">
        <f>GI_Data_Monthly!N496</f>
        <v>371.41250723913498</v>
      </c>
      <c r="N496" s="72">
        <f>GI_Data_Monthly!O496*100</f>
        <v>269.48581530001002</v>
      </c>
      <c r="O496" s="72">
        <f t="shared" si="55"/>
        <v>265.10719743221568</v>
      </c>
      <c r="P496" s="191">
        <f t="shared" si="51"/>
        <v>138.78443708387908</v>
      </c>
      <c r="Q496" s="216">
        <f t="shared" si="52"/>
        <v>19.145529400568925</v>
      </c>
      <c r="R496" s="72">
        <f t="shared" si="53"/>
        <v>268.33472447283765</v>
      </c>
      <c r="S496" s="154">
        <f t="shared" si="56"/>
        <v>3.1434095124910355E-2</v>
      </c>
      <c r="T496" s="72">
        <v>0</v>
      </c>
      <c r="U496" s="72">
        <f t="shared" si="57"/>
        <v>267.30225931689631</v>
      </c>
    </row>
    <row r="497" spans="1:21" x14ac:dyDescent="0.25">
      <c r="A497" s="134">
        <v>2021</v>
      </c>
      <c r="B497" s="134">
        <v>1</v>
      </c>
      <c r="C497" s="133">
        <f>+GI_Data_Monthly!J497</f>
        <v>910218.24072798295</v>
      </c>
      <c r="D497" s="213">
        <f t="shared" si="50"/>
        <v>104.12021169094881</v>
      </c>
      <c r="E497" s="135">
        <f>GI_Data_Monthly!C497</f>
        <v>2.6814840000000002</v>
      </c>
      <c r="F497" s="151">
        <f>GI_Data_Monthly!L497</f>
        <v>19520.099999999999</v>
      </c>
      <c r="G497" s="213">
        <f>+GI_Data_Monthly!E497</f>
        <v>167.93899031464599</v>
      </c>
      <c r="H497" s="133">
        <f>+GI_Data_Monthly!H497</f>
        <v>8717.84207449516</v>
      </c>
      <c r="I497" s="214">
        <f>+GI_Data_Monthly!G497</f>
        <v>8741.9937584232594</v>
      </c>
      <c r="J497" s="133">
        <f>GI_Data_Monthly!I497</f>
        <v>0</v>
      </c>
      <c r="K497" s="215">
        <f>+GI_Data_Monthly!K497</f>
        <v>47.033632873547802</v>
      </c>
      <c r="L497" s="72">
        <f>+H497*1000/Population_Monthly!C617</f>
        <v>0.40753644975132708</v>
      </c>
      <c r="M497" s="72">
        <f>GI_Data_Monthly!N497</f>
        <v>382.30189999999999</v>
      </c>
      <c r="N497" s="72">
        <f>GI_Data_Monthly!O497*100</f>
        <v>270.81259999999997</v>
      </c>
      <c r="O497" s="72">
        <f t="shared" si="55"/>
        <v>265.82415576554899</v>
      </c>
      <c r="P497" s="191">
        <f t="shared" si="51"/>
        <v>142.57101664600646</v>
      </c>
      <c r="Q497" s="216">
        <f t="shared" si="52"/>
        <v>19.16791976019298</v>
      </c>
      <c r="R497" s="72">
        <f t="shared" si="53"/>
        <v>269.53069113950431</v>
      </c>
      <c r="S497" s="154">
        <f t="shared" si="56"/>
        <v>3.2811599597420305E-2</v>
      </c>
      <c r="T497" s="72">
        <v>0</v>
      </c>
      <c r="U497" s="72">
        <f t="shared" si="57"/>
        <v>268.33472447283765</v>
      </c>
    </row>
    <row r="498" spans="1:21" x14ac:dyDescent="0.25">
      <c r="A498" s="134">
        <v>2021</v>
      </c>
      <c r="B498" s="134">
        <v>2</v>
      </c>
      <c r="C498" s="133">
        <f>+GI_Data_Monthly!J498</f>
        <v>912458.65825562098</v>
      </c>
      <c r="D498" s="213">
        <f t="shared" si="50"/>
        <v>104.24112654198665</v>
      </c>
      <c r="E498" s="135">
        <f>GI_Data_Monthly!C498</f>
        <v>2.6868392404081201</v>
      </c>
      <c r="F498" s="151">
        <f>GI_Data_Monthly!L498</f>
        <v>19558.2130251011</v>
      </c>
      <c r="G498" s="213">
        <f>+GI_Data_Monthly!E498</f>
        <v>167.786320203005</v>
      </c>
      <c r="H498" s="133">
        <f>+GI_Data_Monthly!H498</f>
        <v>8726.9731806355994</v>
      </c>
      <c r="I498" s="214">
        <f>+GI_Data_Monthly!G498</f>
        <v>8753.3460978867806</v>
      </c>
      <c r="J498" s="133">
        <f>GI_Data_Monthly!I498</f>
        <v>0</v>
      </c>
      <c r="K498" s="215">
        <f>+GI_Data_Monthly!K498</f>
        <v>47.103130456118897</v>
      </c>
      <c r="L498" s="72">
        <f>+H498*1000/Population_Monthly!C618</f>
        <v>0.40752706645680054</v>
      </c>
      <c r="M498" s="72">
        <f>GI_Data_Monthly!N498</f>
        <v>393.35026956919</v>
      </c>
      <c r="N498" s="72">
        <f>GI_Data_Monthly!O498*100</f>
        <v>272.17144587606202</v>
      </c>
      <c r="O498" s="72">
        <f t="shared" si="55"/>
        <v>266.61089243109046</v>
      </c>
      <c r="P498" s="191">
        <f t="shared" si="51"/>
        <v>146.39888522301084</v>
      </c>
      <c r="Q498" s="216">
        <f t="shared" si="52"/>
        <v>19.195800575714109</v>
      </c>
      <c r="R498" s="72">
        <f t="shared" si="53"/>
        <v>270.82328705869071</v>
      </c>
      <c r="S498" s="154">
        <f t="shared" si="56"/>
        <v>3.5933537147420536E-2</v>
      </c>
      <c r="T498" s="72">
        <v>0</v>
      </c>
      <c r="U498" s="72">
        <f t="shared" si="57"/>
        <v>269.53069113950431</v>
      </c>
    </row>
    <row r="499" spans="1:21" x14ac:dyDescent="0.25">
      <c r="A499" s="134">
        <v>2021</v>
      </c>
      <c r="B499" s="134">
        <v>3</v>
      </c>
      <c r="C499" s="133">
        <f>+GI_Data_Monthly!J499</f>
        <v>914632.75613387395</v>
      </c>
      <c r="D499" s="213">
        <f t="shared" si="50"/>
        <v>104.36470685257886</v>
      </c>
      <c r="E499" s="135">
        <f>GI_Data_Monthly!C499</f>
        <v>2.6916737626328802</v>
      </c>
      <c r="F499" s="151">
        <f>GI_Data_Monthly!L499</f>
        <v>19593.239659856201</v>
      </c>
      <c r="G499" s="213">
        <f>+GI_Data_Monthly!E499</f>
        <v>167.59984992833901</v>
      </c>
      <c r="H499" s="133">
        <f>+GI_Data_Monthly!H499</f>
        <v>8736.2097344664999</v>
      </c>
      <c r="I499" s="214">
        <f>+GI_Data_Monthly!G499</f>
        <v>8763.8128225267301</v>
      </c>
      <c r="J499" s="133">
        <f>GI_Data_Monthly!I499</f>
        <v>0</v>
      </c>
      <c r="K499" s="215">
        <f>+GI_Data_Monthly!K499</f>
        <v>47.164728393541097</v>
      </c>
      <c r="L499" s="72">
        <f>+H499*1000/Population_Monthly!C619</f>
        <v>0.40752262208262041</v>
      </c>
      <c r="M499" s="72">
        <f>GI_Data_Monthly!N499</f>
        <v>402.07396308819898</v>
      </c>
      <c r="N499" s="72">
        <f>GI_Data_Monthly!O499*100</f>
        <v>273.38794316083499</v>
      </c>
      <c r="O499" s="72">
        <f t="shared" si="55"/>
        <v>267.47771337149828</v>
      </c>
      <c r="P499" s="191">
        <f t="shared" si="51"/>
        <v>149.37692994967838</v>
      </c>
      <c r="Q499" s="216">
        <f t="shared" si="52"/>
        <v>19.220693784750484</v>
      </c>
      <c r="R499" s="72">
        <f t="shared" si="53"/>
        <v>272.12399634563235</v>
      </c>
      <c r="S499" s="154">
        <f t="shared" si="56"/>
        <v>3.9552856999756525E-2</v>
      </c>
      <c r="T499" s="72">
        <v>0</v>
      </c>
      <c r="U499" s="72">
        <f t="shared" si="57"/>
        <v>270.82328705869071</v>
      </c>
    </row>
    <row r="500" spans="1:21" x14ac:dyDescent="0.25">
      <c r="A500" s="134">
        <v>2021</v>
      </c>
      <c r="B500" s="134">
        <v>4</v>
      </c>
      <c r="C500" s="133">
        <f>+GI_Data_Monthly!J500</f>
        <v>917030.64783629903</v>
      </c>
      <c r="D500" s="213">
        <f t="shared" si="50"/>
        <v>104.50191819399458</v>
      </c>
      <c r="E500" s="135">
        <f>GI_Data_Monthly!C500</f>
        <v>2.696971</v>
      </c>
      <c r="F500" s="151">
        <f>GI_Data_Monthly!L500</f>
        <v>19631.54</v>
      </c>
      <c r="G500" s="213">
        <f>+GI_Data_Monthly!E500</f>
        <v>167.35237716615799</v>
      </c>
      <c r="H500" s="133">
        <f>+GI_Data_Monthly!H500</f>
        <v>8745.8278308442405</v>
      </c>
      <c r="I500" s="214">
        <f>+GI_Data_Monthly!G500</f>
        <v>8775.2518201048497</v>
      </c>
      <c r="J500" s="133">
        <f>GI_Data_Monthly!I500</f>
        <v>0</v>
      </c>
      <c r="K500" s="215">
        <f>+GI_Data_Monthly!K500</f>
        <v>47.229320456422002</v>
      </c>
      <c r="L500" s="72">
        <f>+H500*1000/Population_Monthly!C620</f>
        <v>0.4075359662201265</v>
      </c>
      <c r="M500" s="72">
        <f>GI_Data_Monthly!N500</f>
        <v>409.05619999999999</v>
      </c>
      <c r="N500" s="72">
        <f>GI_Data_Monthly!O500*100</f>
        <v>274.6848</v>
      </c>
      <c r="O500" s="72">
        <f t="shared" si="55"/>
        <v>268.42979670483163</v>
      </c>
      <c r="P500" s="191">
        <f t="shared" si="51"/>
        <v>151.67245031555771</v>
      </c>
      <c r="Q500" s="216">
        <f t="shared" si="52"/>
        <v>19.247646746127927</v>
      </c>
      <c r="R500" s="72">
        <f t="shared" si="53"/>
        <v>273.41472967896567</v>
      </c>
      <c r="S500" s="154">
        <f t="shared" si="56"/>
        <v>4.3398194483168062E-2</v>
      </c>
      <c r="T500" s="72">
        <v>0</v>
      </c>
      <c r="U500" s="72">
        <f t="shared" si="57"/>
        <v>272.12399634563235</v>
      </c>
    </row>
    <row r="501" spans="1:21" x14ac:dyDescent="0.25">
      <c r="A501" s="134">
        <v>2021</v>
      </c>
      <c r="B501" s="134">
        <v>5</v>
      </c>
      <c r="C501" s="133">
        <f>+GI_Data_Monthly!J501</f>
        <v>919214.00965670205</v>
      </c>
      <c r="D501" s="213">
        <f t="shared" si="50"/>
        <v>104.62369626523657</v>
      </c>
      <c r="E501" s="135">
        <f>GI_Data_Monthly!C501</f>
        <v>2.70200301367441</v>
      </c>
      <c r="F501" s="151">
        <f>GI_Data_Monthly!L501</f>
        <v>19667.376315487902</v>
      </c>
      <c r="G501" s="213">
        <f>+GI_Data_Monthly!E501</f>
        <v>167.08820919858701</v>
      </c>
      <c r="H501" s="133">
        <f>+GI_Data_Monthly!H501</f>
        <v>8753.2933832245908</v>
      </c>
      <c r="I501" s="214">
        <f>+GI_Data_Monthly!G501</f>
        <v>8785.9064673681405</v>
      </c>
      <c r="J501" s="133">
        <f>GI_Data_Monthly!I501</f>
        <v>0</v>
      </c>
      <c r="K501" s="215">
        <f>+GI_Data_Monthly!K501</f>
        <v>47.286774215987798</v>
      </c>
      <c r="L501" s="72">
        <f>+H501*1000/Population_Monthly!C621</f>
        <v>0.40745532347114666</v>
      </c>
      <c r="M501" s="72">
        <f>GI_Data_Monthly!N501</f>
        <v>412.045526580927</v>
      </c>
      <c r="N501" s="72">
        <f>GI_Data_Monthly!O501*100</f>
        <v>275.86337608173102</v>
      </c>
      <c r="O501" s="72">
        <f t="shared" si="55"/>
        <v>269.44237499596903</v>
      </c>
      <c r="P501" s="191">
        <f t="shared" si="51"/>
        <v>152.49632383666108</v>
      </c>
      <c r="Q501" s="216">
        <f t="shared" si="52"/>
        <v>19.267247884082387</v>
      </c>
      <c r="R501" s="72">
        <f t="shared" si="53"/>
        <v>274.64537308085534</v>
      </c>
      <c r="S501" s="154">
        <f t="shared" si="56"/>
        <v>4.6076475007619022E-2</v>
      </c>
      <c r="T501" s="72">
        <v>0</v>
      </c>
      <c r="U501" s="72">
        <f t="shared" si="57"/>
        <v>273.41472967896567</v>
      </c>
    </row>
    <row r="502" spans="1:21" x14ac:dyDescent="0.25">
      <c r="A502" s="134">
        <v>2021</v>
      </c>
      <c r="B502" s="134">
        <v>6</v>
      </c>
      <c r="C502" s="133">
        <f>+GI_Data_Monthly!J502</f>
        <v>921387.63052166696</v>
      </c>
      <c r="D502" s="213">
        <f t="shared" si="50"/>
        <v>104.7424984690885</v>
      </c>
      <c r="E502" s="135">
        <f>GI_Data_Monthly!C502</f>
        <v>2.7071188206039398</v>
      </c>
      <c r="F502" s="151">
        <f>GI_Data_Monthly!L502</f>
        <v>19703.979544251</v>
      </c>
      <c r="G502" s="213">
        <f>+GI_Data_Monthly!E502</f>
        <v>166.823225007866</v>
      </c>
      <c r="H502" s="133">
        <f>+GI_Data_Monthly!H502</f>
        <v>8759.7140286169506</v>
      </c>
      <c r="I502" s="214">
        <f>+GI_Data_Monthly!G502</f>
        <v>8796.6932619388099</v>
      </c>
      <c r="J502" s="133">
        <f>GI_Data_Monthly!I502</f>
        <v>0</v>
      </c>
      <c r="K502" s="215">
        <f>+GI_Data_Monthly!K502</f>
        <v>47.342938460548297</v>
      </c>
      <c r="L502" s="72">
        <f>+H502*1000/Population_Monthly!C622</f>
        <v>0.40732626186768073</v>
      </c>
      <c r="M502" s="72">
        <f>GI_Data_Monthly!N502</f>
        <v>410.85635087759198</v>
      </c>
      <c r="N502" s="72">
        <f>GI_Data_Monthly!O502*100</f>
        <v>277.02154087556499</v>
      </c>
      <c r="O502" s="72">
        <f t="shared" si="55"/>
        <v>270.49952673962031</v>
      </c>
      <c r="P502" s="191">
        <f t="shared" si="51"/>
        <v>151.76886502009273</v>
      </c>
      <c r="Q502" s="216">
        <f t="shared" si="52"/>
        <v>19.284022148966788</v>
      </c>
      <c r="R502" s="72">
        <f t="shared" si="53"/>
        <v>275.85657231909869</v>
      </c>
      <c r="S502" s="154">
        <f t="shared" si="56"/>
        <v>4.7991323027139821E-2</v>
      </c>
      <c r="T502" s="72">
        <v>0</v>
      </c>
      <c r="U502" s="72">
        <f t="shared" si="57"/>
        <v>274.64537308085534</v>
      </c>
    </row>
    <row r="503" spans="1:21" x14ac:dyDescent="0.25">
      <c r="A503" s="134">
        <v>2021</v>
      </c>
      <c r="B503" s="134">
        <v>7</v>
      </c>
      <c r="C503" s="133">
        <f>+GI_Data_Monthly!J503</f>
        <v>923516.43004579202</v>
      </c>
      <c r="D503" s="213">
        <f t="shared" si="50"/>
        <v>104.85883937103463</v>
      </c>
      <c r="E503" s="135">
        <f>GI_Data_Monthly!C503</f>
        <v>2.7120150000000001</v>
      </c>
      <c r="F503" s="151">
        <f>GI_Data_Monthly!L503</f>
        <v>19740.2</v>
      </c>
      <c r="G503" s="213">
        <f>+GI_Data_Monthly!E503</f>
        <v>166.61053539561499</v>
      </c>
      <c r="H503" s="133">
        <f>+GI_Data_Monthly!H503</f>
        <v>8765.7360258243807</v>
      </c>
      <c r="I503" s="214">
        <f>+GI_Data_Monthly!G503</f>
        <v>8807.2349034686795</v>
      </c>
      <c r="J503" s="133">
        <f>GI_Data_Monthly!I503</f>
        <v>0</v>
      </c>
      <c r="K503" s="215">
        <f>+GI_Data_Monthly!K503</f>
        <v>47.397003098648497</v>
      </c>
      <c r="L503" s="72">
        <f>+H503*1000/Population_Monthly!C623</f>
        <v>0.40717895319218578</v>
      </c>
      <c r="M503" s="72">
        <f>GI_Data_Monthly!N503</f>
        <v>405.3897</v>
      </c>
      <c r="N503" s="72">
        <f>GI_Data_Monthly!O503*100</f>
        <v>278.1148</v>
      </c>
      <c r="O503" s="72">
        <f t="shared" si="55"/>
        <v>271.59289340628698</v>
      </c>
      <c r="P503" s="191">
        <f t="shared" si="51"/>
        <v>149.47915111088986</v>
      </c>
      <c r="Q503" s="216">
        <f t="shared" si="52"/>
        <v>19.29906210615448</v>
      </c>
      <c r="R503" s="72">
        <f t="shared" si="53"/>
        <v>276.99990565243201</v>
      </c>
      <c r="S503" s="154">
        <f t="shared" si="56"/>
        <v>4.9511989687329283E-2</v>
      </c>
      <c r="T503" s="72">
        <v>0</v>
      </c>
      <c r="U503" s="72">
        <f t="shared" si="57"/>
        <v>275.85657231909869</v>
      </c>
    </row>
    <row r="504" spans="1:21" x14ac:dyDescent="0.25">
      <c r="A504" s="134">
        <v>2021</v>
      </c>
      <c r="B504" s="134">
        <v>8</v>
      </c>
      <c r="C504" s="133">
        <f>+GI_Data_Monthly!J504</f>
        <v>925818.89594728302</v>
      </c>
      <c r="D504" s="213">
        <f t="shared" si="50"/>
        <v>104.98653614021718</v>
      </c>
      <c r="E504" s="135">
        <f>GI_Data_Monthly!C504</f>
        <v>2.7170385282538501</v>
      </c>
      <c r="F504" s="151">
        <f>GI_Data_Monthly!L504</f>
        <v>19779.269326906098</v>
      </c>
      <c r="G504" s="213">
        <f>+GI_Data_Monthly!E504</f>
        <v>166.46752137137099</v>
      </c>
      <c r="H504" s="133">
        <f>+GI_Data_Monthly!H504</f>
        <v>8772.6382501707794</v>
      </c>
      <c r="I504" s="214">
        <f>+GI_Data_Monthly!G504</f>
        <v>8818.4535844747206</v>
      </c>
      <c r="J504" s="133">
        <f>GI_Data_Monthly!I504</f>
        <v>0</v>
      </c>
      <c r="K504" s="215">
        <f>+GI_Data_Monthly!K504</f>
        <v>47.455367264880699</v>
      </c>
      <c r="L504" s="72">
        <f>+H504*1000/Population_Monthly!C624</f>
        <v>0.40707279785284989</v>
      </c>
      <c r="M504" s="72">
        <f>GI_Data_Monthly!N504</f>
        <v>395.88758965794898</v>
      </c>
      <c r="N504" s="72">
        <f>GI_Data_Monthly!O504*100</f>
        <v>279.23460607722399</v>
      </c>
      <c r="O504" s="72">
        <f t="shared" si="55"/>
        <v>272.72364211017629</v>
      </c>
      <c r="P504" s="191">
        <f t="shared" si="51"/>
        <v>145.70554872196558</v>
      </c>
      <c r="Q504" s="216">
        <f t="shared" si="52"/>
        <v>19.317789125649529</v>
      </c>
      <c r="R504" s="72">
        <f t="shared" si="53"/>
        <v>278.12364898426296</v>
      </c>
      <c r="S504" s="154">
        <f t="shared" si="56"/>
        <v>5.1075424676293668E-2</v>
      </c>
      <c r="T504" s="72">
        <v>0</v>
      </c>
      <c r="U504" s="72">
        <f t="shared" si="57"/>
        <v>276.99990565243201</v>
      </c>
    </row>
    <row r="505" spans="1:21" x14ac:dyDescent="0.25">
      <c r="A505" s="134">
        <v>2021</v>
      </c>
      <c r="B505" s="134">
        <v>9</v>
      </c>
      <c r="C505" s="133">
        <f>+GI_Data_Monthly!J505</f>
        <v>928171.52771669603</v>
      </c>
      <c r="D505" s="213">
        <f t="shared" si="50"/>
        <v>105.11835243607088</v>
      </c>
      <c r="E505" s="135">
        <f>GI_Data_Monthly!C505</f>
        <v>2.72201772322913</v>
      </c>
      <c r="F505" s="151">
        <f>GI_Data_Monthly!L505</f>
        <v>19819.0560704169</v>
      </c>
      <c r="G505" s="213">
        <f>+GI_Data_Monthly!E505</f>
        <v>166.41055078471001</v>
      </c>
      <c r="H505" s="133">
        <f>+GI_Data_Monthly!H505</f>
        <v>8780.2085481426893</v>
      </c>
      <c r="I505" s="214">
        <f>+GI_Data_Monthly!G505</f>
        <v>8829.7762113535391</v>
      </c>
      <c r="J505" s="133">
        <f>GI_Data_Monthly!I505</f>
        <v>0</v>
      </c>
      <c r="K505" s="215">
        <f>+GI_Data_Monthly!K505</f>
        <v>47.518537878039098</v>
      </c>
      <c r="L505" s="72">
        <f>+H505*1000/Population_Monthly!C625</f>
        <v>0.40699783252093169</v>
      </c>
      <c r="M505" s="72">
        <f>GI_Data_Monthly!N505</f>
        <v>386.21959109005797</v>
      </c>
      <c r="N505" s="72">
        <f>GI_Data_Monthly!O505*100</f>
        <v>280.31162248821897</v>
      </c>
      <c r="O505" s="72">
        <f t="shared" si="55"/>
        <v>273.88390899817904</v>
      </c>
      <c r="P505" s="191">
        <f t="shared" si="51"/>
        <v>141.8872433467794</v>
      </c>
      <c r="Q505" s="216">
        <f t="shared" si="52"/>
        <v>19.339941920925707</v>
      </c>
      <c r="R505" s="72">
        <f t="shared" si="53"/>
        <v>279.22034285514763</v>
      </c>
      <c r="S505" s="154">
        <f t="shared" si="56"/>
        <v>5.2266546213998399E-2</v>
      </c>
      <c r="T505" s="72">
        <v>0</v>
      </c>
      <c r="U505" s="72">
        <f t="shared" si="57"/>
        <v>278.12364898426296</v>
      </c>
    </row>
    <row r="506" spans="1:21" x14ac:dyDescent="0.25">
      <c r="A506" s="134">
        <v>2021</v>
      </c>
      <c r="B506" s="134">
        <v>10</v>
      </c>
      <c r="C506" s="133">
        <f>+GI_Data_Monthly!J506</f>
        <v>930414.23771109001</v>
      </c>
      <c r="D506" s="213">
        <f t="shared" si="50"/>
        <v>105.24436508402816</v>
      </c>
      <c r="E506" s="135">
        <f>GI_Data_Monthly!C506</f>
        <v>2.7267800000000002</v>
      </c>
      <c r="F506" s="151">
        <f>GI_Data_Monthly!L506</f>
        <v>19856.93</v>
      </c>
      <c r="G506" s="213">
        <f>+GI_Data_Monthly!E506</f>
        <v>166.43948257762199</v>
      </c>
      <c r="H506" s="133">
        <f>+GI_Data_Monthly!H506</f>
        <v>8787.9403736672393</v>
      </c>
      <c r="I506" s="214">
        <f>+GI_Data_Monthly!G506</f>
        <v>8840.5135701872296</v>
      </c>
      <c r="J506" s="133">
        <f>GI_Data_Monthly!I506</f>
        <v>0</v>
      </c>
      <c r="K506" s="215">
        <f>+GI_Data_Monthly!K506</f>
        <v>47.586275881363697</v>
      </c>
      <c r="L506" s="72">
        <f>+H506*1000/Population_Monthly!C626</f>
        <v>0.40693050350616178</v>
      </c>
      <c r="M506" s="72">
        <f>GI_Data_Monthly!N506</f>
        <v>380.99250000000001</v>
      </c>
      <c r="N506" s="72">
        <f>GI_Data_Monthly!O506*100</f>
        <v>281.27019999999999</v>
      </c>
      <c r="O506" s="72">
        <f t="shared" si="55"/>
        <v>275.05436733151237</v>
      </c>
      <c r="P506" s="191">
        <f t="shared" si="51"/>
        <v>139.72249319710426</v>
      </c>
      <c r="Q506" s="216">
        <f t="shared" si="52"/>
        <v>19.364307204386453</v>
      </c>
      <c r="R506" s="72">
        <f t="shared" si="53"/>
        <v>280.27214285514765</v>
      </c>
      <c r="S506" s="154">
        <f t="shared" si="56"/>
        <v>5.2560635300554104E-2</v>
      </c>
      <c r="T506" s="72">
        <v>0</v>
      </c>
      <c r="U506" s="72">
        <f t="shared" si="57"/>
        <v>279.22034285514763</v>
      </c>
    </row>
    <row r="507" spans="1:21" x14ac:dyDescent="0.25">
      <c r="A507" s="134">
        <v>2021</v>
      </c>
      <c r="B507" s="134">
        <v>11</v>
      </c>
      <c r="C507" s="133">
        <f>+GI_Data_Monthly!J507</f>
        <v>932642.61208127404</v>
      </c>
      <c r="D507" s="213">
        <f t="shared" si="50"/>
        <v>105.36924878396141</v>
      </c>
      <c r="E507" s="135">
        <f>GI_Data_Monthly!C507</f>
        <v>2.7316360404224702</v>
      </c>
      <c r="F507" s="151">
        <f>GI_Data_Monthly!L507</f>
        <v>19894.470371533302</v>
      </c>
      <c r="G507" s="213">
        <f>+GI_Data_Monthly!E507</f>
        <v>166.54754177810699</v>
      </c>
      <c r="H507" s="133">
        <f>+GI_Data_Monthly!H507</f>
        <v>8796.1358080498594</v>
      </c>
      <c r="I507" s="214">
        <f>+GI_Data_Monthly!G507</f>
        <v>8851.1840299200703</v>
      </c>
      <c r="J507" s="133">
        <f>GI_Data_Monthly!I507</f>
        <v>0</v>
      </c>
      <c r="K507" s="215">
        <f>+GI_Data_Monthly!K507</f>
        <v>47.663866921779103</v>
      </c>
      <c r="L507" s="72">
        <f>+H507*1000/Population_Monthly!C627</f>
        <v>0.40688476033168419</v>
      </c>
      <c r="M507" s="72">
        <f>GI_Data_Monthly!N507</f>
        <v>383.048845280877</v>
      </c>
      <c r="N507" s="72">
        <f>GI_Data_Monthly!O507*100</f>
        <v>282.14404076809802</v>
      </c>
      <c r="O507" s="72">
        <f t="shared" si="55"/>
        <v>276.20856588564533</v>
      </c>
      <c r="P507" s="191">
        <f t="shared" si="51"/>
        <v>140.22689685322621</v>
      </c>
      <c r="Q507" s="216">
        <f t="shared" si="52"/>
        <v>19.39370106894938</v>
      </c>
      <c r="R507" s="72">
        <f t="shared" si="53"/>
        <v>281.24195441877231</v>
      </c>
      <c r="S507" s="154">
        <f t="shared" si="56"/>
        <v>5.1623965869060706E-2</v>
      </c>
      <c r="T507" s="72">
        <v>0</v>
      </c>
      <c r="U507" s="72">
        <f t="shared" si="57"/>
        <v>280.27214285514765</v>
      </c>
    </row>
    <row r="508" spans="1:21" x14ac:dyDescent="0.25">
      <c r="A508" s="134">
        <v>2021</v>
      </c>
      <c r="B508" s="134">
        <v>12</v>
      </c>
      <c r="C508" s="133">
        <f>+GI_Data_Monthly!J508</f>
        <v>934775.26819598</v>
      </c>
      <c r="D508" s="213">
        <f t="shared" si="50"/>
        <v>105.48840869905963</v>
      </c>
      <c r="E508" s="135">
        <f>GI_Data_Monthly!C508</f>
        <v>2.7362949344688698</v>
      </c>
      <c r="F508" s="151">
        <f>GI_Data_Monthly!L508</f>
        <v>19929.879778410799</v>
      </c>
      <c r="G508" s="213">
        <f>+GI_Data_Monthly!E508</f>
        <v>166.67875207016601</v>
      </c>
      <c r="H508" s="133">
        <f>+GI_Data_Monthly!H508</f>
        <v>8804.1537957208893</v>
      </c>
      <c r="I508" s="214">
        <f>+GI_Data_Monthly!G508</f>
        <v>8861.4026860783706</v>
      </c>
      <c r="J508" s="133">
        <f>GI_Data_Monthly!I508</f>
        <v>8762.2227528215735</v>
      </c>
      <c r="K508" s="215">
        <f>+GI_Data_Monthly!K508</f>
        <v>47.742098451818798</v>
      </c>
      <c r="L508" s="72">
        <f>+H508*1000/Population_Monthly!C628</f>
        <v>0.40683091294016227</v>
      </c>
      <c r="M508" s="72">
        <f>GI_Data_Monthly!N508</f>
        <v>390.69388167027398</v>
      </c>
      <c r="N508" s="72">
        <f>GI_Data_Monthly!O508*100</f>
        <v>282.90071152729701</v>
      </c>
      <c r="O508" s="72">
        <f t="shared" si="55"/>
        <v>277.3264739045859</v>
      </c>
      <c r="P508" s="191">
        <f t="shared" si="51"/>
        <v>142.78207979291159</v>
      </c>
      <c r="Q508" s="216">
        <f t="shared" si="52"/>
        <v>19.422961498832549</v>
      </c>
      <c r="R508" s="72">
        <f t="shared" si="53"/>
        <v>282.10498409846497</v>
      </c>
      <c r="S508" s="154">
        <f t="shared" si="56"/>
        <v>4.9779600504585408E-2</v>
      </c>
      <c r="T508" s="72">
        <v>0</v>
      </c>
      <c r="U508" s="72">
        <f t="shared" si="57"/>
        <v>281.24195441877231</v>
      </c>
    </row>
    <row r="509" spans="1:21" x14ac:dyDescent="0.25">
      <c r="A509" s="134">
        <v>2022</v>
      </c>
      <c r="B509" s="134">
        <v>1</v>
      </c>
      <c r="C509" s="133">
        <f>+GI_Data_Monthly!J509</f>
        <v>937048.52099049697</v>
      </c>
      <c r="D509" s="213">
        <f t="shared" si="50"/>
        <v>105.61514605785152</v>
      </c>
      <c r="E509" s="135">
        <f>GI_Data_Monthly!C509</f>
        <v>2.741098</v>
      </c>
      <c r="F509" s="151">
        <f>GI_Data_Monthly!L509</f>
        <v>19966.560000000001</v>
      </c>
      <c r="G509" s="213">
        <f>+GI_Data_Monthly!E509</f>
        <v>166.780331703489</v>
      </c>
      <c r="H509" s="133">
        <f>+GI_Data_Monthly!H509</f>
        <v>8812.4348894142495</v>
      </c>
      <c r="I509" s="214">
        <f>+GI_Data_Monthly!G509</f>
        <v>8872.2929993130092</v>
      </c>
      <c r="J509" s="133">
        <f>GI_Data_Monthly!I509</f>
        <v>0</v>
      </c>
      <c r="K509" s="215">
        <f>+GI_Data_Monthly!K509</f>
        <v>47.820535177435801</v>
      </c>
      <c r="L509" s="72">
        <f>+H509*1000/Population_Monthly!C629</f>
        <v>0.40678932294201831</v>
      </c>
      <c r="M509" s="72">
        <f>GI_Data_Monthly!N509</f>
        <v>401.63240000000002</v>
      </c>
      <c r="N509" s="72">
        <f>GI_Data_Monthly!O509*100</f>
        <v>283.62909999999999</v>
      </c>
      <c r="O509" s="72">
        <f t="shared" si="55"/>
        <v>278.39451557125261</v>
      </c>
      <c r="P509" s="191">
        <f t="shared" si="51"/>
        <v>146.52245195173614</v>
      </c>
      <c r="Q509" s="216">
        <f t="shared" si="52"/>
        <v>19.452883127554077</v>
      </c>
      <c r="R509" s="72">
        <f t="shared" si="53"/>
        <v>282.89128409846501</v>
      </c>
      <c r="S509" s="154">
        <f t="shared" si="56"/>
        <v>4.7326084532256063E-2</v>
      </c>
      <c r="T509" s="72">
        <v>0</v>
      </c>
      <c r="U509" s="72">
        <f t="shared" si="57"/>
        <v>282.10498409846497</v>
      </c>
    </row>
    <row r="510" spans="1:21" x14ac:dyDescent="0.25">
      <c r="A510" s="134">
        <v>2022</v>
      </c>
      <c r="B510" s="134">
        <v>2</v>
      </c>
      <c r="C510" s="133">
        <f>+GI_Data_Monthly!J510</f>
        <v>939460.35998422001</v>
      </c>
      <c r="D510" s="213">
        <f t="shared" si="50"/>
        <v>105.74977037267251</v>
      </c>
      <c r="E510" s="135">
        <f>GI_Data_Monthly!C510</f>
        <v>2.7459200987833898</v>
      </c>
      <c r="F510" s="151">
        <f>GI_Data_Monthly!L510</f>
        <v>20004.123036718502</v>
      </c>
      <c r="G510" s="213">
        <f>+GI_Data_Monthly!E510</f>
        <v>166.79655831312201</v>
      </c>
      <c r="H510" s="133">
        <f>+GI_Data_Monthly!H510</f>
        <v>8820.6145394367304</v>
      </c>
      <c r="I510" s="214">
        <f>+GI_Data_Monthly!G510</f>
        <v>8883.8052004601996</v>
      </c>
      <c r="J510" s="133">
        <f>GI_Data_Monthly!I510</f>
        <v>0</v>
      </c>
      <c r="K510" s="215">
        <f>+GI_Data_Monthly!K510</f>
        <v>47.892536447710199</v>
      </c>
      <c r="L510" s="72">
        <f>+H510*1000/Population_Monthly!C630</f>
        <v>0.4067431416631746</v>
      </c>
      <c r="M510" s="72">
        <f>GI_Data_Monthly!N510</f>
        <v>413.01662724044701</v>
      </c>
      <c r="N510" s="72">
        <f>GI_Data_Monthly!O510*100</f>
        <v>284.34348699246402</v>
      </c>
      <c r="O510" s="72">
        <f t="shared" si="55"/>
        <v>279.40885233095281</v>
      </c>
      <c r="P510" s="191">
        <f t="shared" si="51"/>
        <v>150.41101429842718</v>
      </c>
      <c r="Q510" s="216">
        <f t="shared" si="52"/>
        <v>19.479960736959743</v>
      </c>
      <c r="R510" s="72">
        <f t="shared" si="53"/>
        <v>283.6244328399203</v>
      </c>
      <c r="S510" s="154">
        <f t="shared" si="56"/>
        <v>4.4721962207397548E-2</v>
      </c>
      <c r="T510" s="72">
        <v>0</v>
      </c>
      <c r="U510" s="72">
        <f t="shared" si="57"/>
        <v>282.89128409846501</v>
      </c>
    </row>
    <row r="511" spans="1:21" x14ac:dyDescent="0.25">
      <c r="A511" s="134">
        <v>2022</v>
      </c>
      <c r="B511" s="134">
        <v>3</v>
      </c>
      <c r="C511" s="133">
        <f>+GI_Data_Monthly!J511</f>
        <v>941723.75387866702</v>
      </c>
      <c r="D511" s="213">
        <f t="shared" si="50"/>
        <v>105.87782448782295</v>
      </c>
      <c r="E511" s="135">
        <f>GI_Data_Monthly!C511</f>
        <v>2.7503144919312499</v>
      </c>
      <c r="F511" s="151">
        <f>GI_Data_Monthly!L511</f>
        <v>20038.594874967799</v>
      </c>
      <c r="G511" s="213">
        <f>+GI_Data_Monthly!E511</f>
        <v>166.73379569333099</v>
      </c>
      <c r="H511" s="133">
        <f>+GI_Data_Monthly!H511</f>
        <v>8827.8280987323305</v>
      </c>
      <c r="I511" s="214">
        <f>+GI_Data_Monthly!G511</f>
        <v>8894.4380793069195</v>
      </c>
      <c r="J511" s="133">
        <f>GI_Data_Monthly!I511</f>
        <v>0</v>
      </c>
      <c r="K511" s="215">
        <f>+GI_Data_Monthly!K511</f>
        <v>47.954438140007497</v>
      </c>
      <c r="L511" s="72">
        <f>+H511*1000/Population_Monthly!C631</f>
        <v>0.40665255358928765</v>
      </c>
      <c r="M511" s="72">
        <f>GI_Data_Monthly!N511</f>
        <v>422.144889147333</v>
      </c>
      <c r="N511" s="72">
        <f>GI_Data_Monthly!O511*100</f>
        <v>285.01495919864499</v>
      </c>
      <c r="O511" s="72">
        <f t="shared" si="55"/>
        <v>280.37777033410362</v>
      </c>
      <c r="P511" s="191">
        <f t="shared" si="51"/>
        <v>153.48967922970368</v>
      </c>
      <c r="Q511" s="216">
        <f t="shared" si="52"/>
        <v>19.500794725573577</v>
      </c>
      <c r="R511" s="72">
        <f t="shared" si="53"/>
        <v>284.329182063703</v>
      </c>
      <c r="S511" s="154">
        <f t="shared" si="56"/>
        <v>4.2529366523562429E-2</v>
      </c>
      <c r="T511" s="72">
        <v>0</v>
      </c>
      <c r="U511" s="72">
        <f t="shared" si="57"/>
        <v>283.6244328399203</v>
      </c>
    </row>
    <row r="512" spans="1:21" x14ac:dyDescent="0.25">
      <c r="A512" s="134">
        <v>2022</v>
      </c>
      <c r="B512" s="134">
        <v>4</v>
      </c>
      <c r="C512" s="133">
        <f>+GI_Data_Monthly!J512</f>
        <v>944259.49647974595</v>
      </c>
      <c r="D512" s="213">
        <f t="shared" si="50"/>
        <v>106.02530784630687</v>
      </c>
      <c r="E512" s="135">
        <f>GI_Data_Monthly!C512</f>
        <v>2.7552469999999998</v>
      </c>
      <c r="F512" s="151">
        <f>GI_Data_Monthly!L512</f>
        <v>20076.87</v>
      </c>
      <c r="G512" s="213">
        <f>+GI_Data_Monthly!E512</f>
        <v>166.58528210985</v>
      </c>
      <c r="H512" s="133">
        <f>+GI_Data_Monthly!H512</f>
        <v>8835.5230429390303</v>
      </c>
      <c r="I512" s="214">
        <f>+GI_Data_Monthly!G512</f>
        <v>8905.9821250274908</v>
      </c>
      <c r="J512" s="133">
        <f>GI_Data_Monthly!I512</f>
        <v>0</v>
      </c>
      <c r="K512" s="215">
        <f>+GI_Data_Monthly!K512</f>
        <v>48.023826859316401</v>
      </c>
      <c r="L512" s="72">
        <f>+H512*1000/Population_Monthly!C632</f>
        <v>0.40658430557531799</v>
      </c>
      <c r="M512" s="72">
        <f>GI_Data_Monthly!N512</f>
        <v>429.4692</v>
      </c>
      <c r="N512" s="72">
        <f>GI_Data_Monthly!O512*100</f>
        <v>285.83100000000002</v>
      </c>
      <c r="O512" s="72">
        <f t="shared" si="55"/>
        <v>281.30662033410357</v>
      </c>
      <c r="P512" s="191">
        <f t="shared" si="51"/>
        <v>155.87321209314447</v>
      </c>
      <c r="Q512" s="216">
        <f t="shared" si="52"/>
        <v>19.525734294664463</v>
      </c>
      <c r="R512" s="72">
        <f t="shared" si="53"/>
        <v>285.06314873036968</v>
      </c>
      <c r="S512" s="154">
        <f t="shared" si="56"/>
        <v>4.057814629713774E-2</v>
      </c>
      <c r="T512" s="72">
        <v>0</v>
      </c>
      <c r="U512" s="72">
        <f t="shared" si="57"/>
        <v>284.329182063703</v>
      </c>
    </row>
    <row r="513" spans="1:21" x14ac:dyDescent="0.25">
      <c r="A513" s="134">
        <v>2022</v>
      </c>
      <c r="B513" s="134">
        <v>5</v>
      </c>
      <c r="C513" s="133">
        <f>+GI_Data_Monthly!J513</f>
        <v>946691.07123107102</v>
      </c>
      <c r="D513" s="213">
        <f t="shared" si="50"/>
        <v>106.17174536006648</v>
      </c>
      <c r="E513" s="135">
        <f>GI_Data_Monthly!C513</f>
        <v>2.7600994391787999</v>
      </c>
      <c r="F513" s="151">
        <f>GI_Data_Monthly!L513</f>
        <v>20113.610560424699</v>
      </c>
      <c r="G513" s="213">
        <f>+GI_Data_Monthly!E513</f>
        <v>166.38216353187499</v>
      </c>
      <c r="H513" s="133">
        <f>+GI_Data_Monthly!H513</f>
        <v>8842.6342055450496</v>
      </c>
      <c r="I513" s="214">
        <f>+GI_Data_Monthly!G513</f>
        <v>8916.60081522162</v>
      </c>
      <c r="J513" s="133">
        <f>GI_Data_Monthly!I513</f>
        <v>0</v>
      </c>
      <c r="K513" s="215">
        <f>+GI_Data_Monthly!K513</f>
        <v>48.094772212719498</v>
      </c>
      <c r="L513" s="72">
        <f>+H513*1000/Population_Monthly!C633</f>
        <v>0.40649419240488988</v>
      </c>
      <c r="M513" s="72">
        <f>GI_Data_Monthly!N513</f>
        <v>432.50953722552799</v>
      </c>
      <c r="N513" s="72">
        <f>GI_Data_Monthly!O513*100</f>
        <v>286.71999797249202</v>
      </c>
      <c r="O513" s="72">
        <f t="shared" si="55"/>
        <v>282.21133882500033</v>
      </c>
      <c r="P513" s="191">
        <f t="shared" si="51"/>
        <v>156.70070834629445</v>
      </c>
      <c r="Q513" s="216">
        <f t="shared" si="52"/>
        <v>19.550245589506552</v>
      </c>
      <c r="R513" s="72">
        <f t="shared" si="53"/>
        <v>285.85531905704568</v>
      </c>
      <c r="S513" s="154">
        <f t="shared" si="56"/>
        <v>3.935506787803722E-2</v>
      </c>
      <c r="T513" s="72">
        <v>0</v>
      </c>
      <c r="U513" s="72">
        <f t="shared" si="57"/>
        <v>285.06314873036968</v>
      </c>
    </row>
    <row r="514" spans="1:21" x14ac:dyDescent="0.25">
      <c r="A514" s="134">
        <v>2022</v>
      </c>
      <c r="B514" s="134">
        <v>6</v>
      </c>
      <c r="C514" s="133">
        <f>+GI_Data_Monthly!J514</f>
        <v>949173.11864765198</v>
      </c>
      <c r="D514" s="213">
        <f t="shared" si="50"/>
        <v>106.32216825950661</v>
      </c>
      <c r="E514" s="135">
        <f>GI_Data_Monthly!C514</f>
        <v>2.7651557546788399</v>
      </c>
      <c r="F514" s="151">
        <f>GI_Data_Monthly!L514</f>
        <v>20151.1584495026</v>
      </c>
      <c r="G514" s="213">
        <f>+GI_Data_Monthly!E514</f>
        <v>166.187692066729</v>
      </c>
      <c r="H514" s="133">
        <f>+GI_Data_Monthly!H514</f>
        <v>8849.8166585313593</v>
      </c>
      <c r="I514" s="214">
        <f>+GI_Data_Monthly!G514</f>
        <v>8927.3303412224504</v>
      </c>
      <c r="J514" s="133">
        <f>GI_Data_Monthly!I514</f>
        <v>0</v>
      </c>
      <c r="K514" s="215">
        <f>+GI_Data_Monthly!K514</f>
        <v>48.169434897108097</v>
      </c>
      <c r="L514" s="72">
        <f>+H514*1000/Population_Monthly!C634</f>
        <v>0.40640753774090921</v>
      </c>
      <c r="M514" s="72">
        <f>GI_Data_Monthly!N514</f>
        <v>431.074845158024</v>
      </c>
      <c r="N514" s="72">
        <f>GI_Data_Monthly!O514*100</f>
        <v>287.69908125653501</v>
      </c>
      <c r="O514" s="72">
        <f t="shared" si="55"/>
        <v>283.10113385674782</v>
      </c>
      <c r="P514" s="191">
        <f t="shared" si="51"/>
        <v>155.89532142217115</v>
      </c>
      <c r="Q514" s="216">
        <f t="shared" si="52"/>
        <v>19.576421430904727</v>
      </c>
      <c r="R514" s="72">
        <f t="shared" si="53"/>
        <v>286.75002640967568</v>
      </c>
      <c r="S514" s="154">
        <f t="shared" si="56"/>
        <v>3.8544079811346776E-2</v>
      </c>
      <c r="T514" s="72">
        <v>0</v>
      </c>
      <c r="U514" s="72">
        <f t="shared" si="57"/>
        <v>285.85531905704568</v>
      </c>
    </row>
    <row r="515" spans="1:21" x14ac:dyDescent="0.25">
      <c r="A515" s="134">
        <v>2022</v>
      </c>
      <c r="B515" s="134">
        <v>7</v>
      </c>
      <c r="C515" s="133">
        <f>+GI_Data_Monthly!J515</f>
        <v>951550.30900667899</v>
      </c>
      <c r="D515" s="213">
        <f t="shared" si="50"/>
        <v>106.46169225350329</v>
      </c>
      <c r="E515" s="135">
        <f>GI_Data_Monthly!C515</f>
        <v>2.7700390000000001</v>
      </c>
      <c r="F515" s="151">
        <f>GI_Data_Monthly!L515</f>
        <v>20187.07</v>
      </c>
      <c r="G515" s="213">
        <f>+GI_Data_Monthly!E515</f>
        <v>166.10171319631201</v>
      </c>
      <c r="H515" s="133">
        <f>+GI_Data_Monthly!H515</f>
        <v>8856.8366128059497</v>
      </c>
      <c r="I515" s="214">
        <f>+GI_Data_Monthly!G515</f>
        <v>8937.9596441213507</v>
      </c>
      <c r="J515" s="133">
        <f>GI_Data_Monthly!I515</f>
        <v>0</v>
      </c>
      <c r="K515" s="215">
        <f>+GI_Data_Monthly!K515</f>
        <v>48.239127332599203</v>
      </c>
      <c r="L515" s="72">
        <f>+H515*1000/Population_Monthly!C635</f>
        <v>0.40631360572459768</v>
      </c>
      <c r="M515" s="72">
        <f>GI_Data_Monthly!N515</f>
        <v>425.1173</v>
      </c>
      <c r="N515" s="72">
        <f>GI_Data_Monthly!O515*100</f>
        <v>288.64730000000003</v>
      </c>
      <c r="O515" s="72">
        <f t="shared" si="55"/>
        <v>283.9788421900812</v>
      </c>
      <c r="P515" s="191">
        <f t="shared" si="51"/>
        <v>153.46978869250577</v>
      </c>
      <c r="Q515" s="216">
        <f t="shared" si="52"/>
        <v>19.600213763516376</v>
      </c>
      <c r="R515" s="72">
        <f t="shared" si="53"/>
        <v>287.68879307634234</v>
      </c>
      <c r="S515" s="154">
        <f t="shared" si="56"/>
        <v>3.7871051810259848E-2</v>
      </c>
      <c r="T515" s="72">
        <v>0</v>
      </c>
      <c r="U515" s="72">
        <f t="shared" si="57"/>
        <v>286.75002640967568</v>
      </c>
    </row>
    <row r="516" spans="1:21" x14ac:dyDescent="0.25">
      <c r="A516" s="134">
        <v>2022</v>
      </c>
      <c r="B516" s="134">
        <v>8</v>
      </c>
      <c r="C516" s="133">
        <f>+GI_Data_Monthly!J516</f>
        <v>953981.87988277595</v>
      </c>
      <c r="D516" s="213">
        <f t="shared" si="50"/>
        <v>106.59584487152969</v>
      </c>
      <c r="E516" s="135">
        <f>GI_Data_Monthly!C516</f>
        <v>2.77504135066498</v>
      </c>
      <c r="F516" s="151">
        <f>GI_Data_Monthly!L516</f>
        <v>20223.8161356167</v>
      </c>
      <c r="G516" s="213">
        <f>+GI_Data_Monthly!E516</f>
        <v>166.173919729462</v>
      </c>
      <c r="H516" s="133">
        <f>+GI_Data_Monthly!H516</f>
        <v>8864.2947056798203</v>
      </c>
      <c r="I516" s="214">
        <f>+GI_Data_Monthly!G516</f>
        <v>8949.5221979104699</v>
      </c>
      <c r="J516" s="133">
        <f>GI_Data_Monthly!I516</f>
        <v>0</v>
      </c>
      <c r="K516" s="215">
        <f>+GI_Data_Monthly!K516</f>
        <v>48.3060933201265</v>
      </c>
      <c r="L516" s="72">
        <f>+H516*1000/Population_Monthly!C636</f>
        <v>0.40623994516346407</v>
      </c>
      <c r="M516" s="72">
        <f>GI_Data_Monthly!N516</f>
        <v>414.92217253895899</v>
      </c>
      <c r="N516" s="72">
        <f>GI_Data_Monthly!O516*100</f>
        <v>289.588345732726</v>
      </c>
      <c r="O516" s="72">
        <f t="shared" si="55"/>
        <v>284.84165382803968</v>
      </c>
      <c r="P516" s="191">
        <f t="shared" si="51"/>
        <v>149.51927560990458</v>
      </c>
      <c r="Q516" s="216">
        <f t="shared" si="52"/>
        <v>19.623864701429369</v>
      </c>
      <c r="R516" s="72">
        <f t="shared" si="53"/>
        <v>288.64490899642038</v>
      </c>
      <c r="S516" s="154">
        <f t="shared" si="56"/>
        <v>3.7078998914048089E-2</v>
      </c>
      <c r="T516" s="72">
        <v>0</v>
      </c>
      <c r="U516" s="72">
        <f t="shared" si="57"/>
        <v>287.68879307634234</v>
      </c>
    </row>
    <row r="517" spans="1:21" x14ac:dyDescent="0.25">
      <c r="A517" s="134">
        <v>2022</v>
      </c>
      <c r="B517" s="134">
        <v>9</v>
      </c>
      <c r="C517" s="133">
        <f>+GI_Data_Monthly!J517</f>
        <v>956372.05929848098</v>
      </c>
      <c r="D517" s="213">
        <f t="shared" ref="D517:D580" si="58">C517/I517</f>
        <v>106.7224935015751</v>
      </c>
      <c r="E517" s="135">
        <f>GI_Data_Monthly!C517</f>
        <v>2.7800432536012698</v>
      </c>
      <c r="F517" s="151">
        <f>GI_Data_Monthly!L517</f>
        <v>20260.664662765001</v>
      </c>
      <c r="G517" s="213">
        <f>+GI_Data_Monthly!E517</f>
        <v>166.32422222352801</v>
      </c>
      <c r="H517" s="133">
        <f>+GI_Data_Monthly!H517</f>
        <v>8871.6697556692707</v>
      </c>
      <c r="I517" s="214">
        <f>+GI_Data_Monthly!G517</f>
        <v>8961.2979224887204</v>
      </c>
      <c r="J517" s="133">
        <f>GI_Data_Monthly!I517</f>
        <v>0</v>
      </c>
      <c r="K517" s="215">
        <f>+GI_Data_Monthly!K517</f>
        <v>48.371996421207299</v>
      </c>
      <c r="L517" s="72">
        <f>+H517*1000/Population_Monthly!C637</f>
        <v>0.40616263321650586</v>
      </c>
      <c r="M517" s="72">
        <f>GI_Data_Monthly!N517</f>
        <v>404.60467354045898</v>
      </c>
      <c r="N517" s="72">
        <f>GI_Data_Monthly!O517*100</f>
        <v>290.532490643534</v>
      </c>
      <c r="O517" s="72">
        <f t="shared" si="55"/>
        <v>285.6933928409826</v>
      </c>
      <c r="P517" s="191">
        <f t="shared" ref="P517:P580" si="59">M517/E517</f>
        <v>145.5389850558382</v>
      </c>
      <c r="Q517" s="216">
        <f t="shared" ref="Q517:Q580" si="60">K517*L517</f>
        <v>19.646897440376954</v>
      </c>
      <c r="R517" s="72">
        <f t="shared" si="53"/>
        <v>289.58937879208662</v>
      </c>
      <c r="S517" s="154">
        <f t="shared" si="56"/>
        <v>3.6462520050322134E-2</v>
      </c>
      <c r="T517" s="72">
        <v>0</v>
      </c>
      <c r="U517" s="72">
        <f t="shared" si="57"/>
        <v>288.64490899642038</v>
      </c>
    </row>
    <row r="518" spans="1:21" x14ac:dyDescent="0.25">
      <c r="A518" s="134">
        <v>2022</v>
      </c>
      <c r="B518" s="134">
        <v>10</v>
      </c>
      <c r="C518" s="133">
        <f>+GI_Data_Monthly!J518</f>
        <v>958626.51326260401</v>
      </c>
      <c r="D518" s="213">
        <f t="shared" si="58"/>
        <v>106.84196338245142</v>
      </c>
      <c r="E518" s="135">
        <f>GI_Data_Monthly!C518</f>
        <v>2.7849430000000002</v>
      </c>
      <c r="F518" s="151">
        <f>GI_Data_Monthly!L518</f>
        <v>20296.96</v>
      </c>
      <c r="G518" s="213">
        <f>+GI_Data_Monthly!E518</f>
        <v>166.43011179108399</v>
      </c>
      <c r="H518" s="133">
        <f>+GI_Data_Monthly!H518</f>
        <v>8878.3540397246397</v>
      </c>
      <c r="I518" s="214">
        <f>+GI_Data_Monthly!G518</f>
        <v>8972.3782951376998</v>
      </c>
      <c r="J518" s="133">
        <f>GI_Data_Monthly!I518</f>
        <v>0</v>
      </c>
      <c r="K518" s="215">
        <f>+GI_Data_Monthly!K518</f>
        <v>48.440123720724401</v>
      </c>
      <c r="L518" s="72">
        <f>+H518*1000/Population_Monthly!C638</f>
        <v>0.40605388668596032</v>
      </c>
      <c r="M518" s="72">
        <f>GI_Data_Monthly!N518</f>
        <v>399.0471</v>
      </c>
      <c r="N518" s="72">
        <f>GI_Data_Monthly!O518*100</f>
        <v>291.50849999999997</v>
      </c>
      <c r="O518" s="72">
        <f t="shared" si="55"/>
        <v>286.54658450764924</v>
      </c>
      <c r="P518" s="191">
        <f t="shared" si="59"/>
        <v>143.28734914861812</v>
      </c>
      <c r="Q518" s="216">
        <f t="shared" si="60"/>
        <v>19.669300508348925</v>
      </c>
      <c r="R518" s="72">
        <f t="shared" si="53"/>
        <v>290.54311212542001</v>
      </c>
      <c r="S518" s="154">
        <f t="shared" si="56"/>
        <v>3.6400230099029374E-2</v>
      </c>
      <c r="T518" s="72">
        <v>0</v>
      </c>
      <c r="U518" s="72">
        <f t="shared" si="57"/>
        <v>289.58937879208662</v>
      </c>
    </row>
    <row r="519" spans="1:21" x14ac:dyDescent="0.25">
      <c r="A519" s="134">
        <v>2022</v>
      </c>
      <c r="B519" s="134">
        <v>11</v>
      </c>
      <c r="C519" s="133">
        <f>+GI_Data_Monthly!J519</f>
        <v>960896.53899684502</v>
      </c>
      <c r="D519" s="213">
        <f t="shared" si="58"/>
        <v>106.96631837190998</v>
      </c>
      <c r="E519" s="135">
        <f>GI_Data_Monthly!C519</f>
        <v>2.7901036329815301</v>
      </c>
      <c r="F519" s="151">
        <f>GI_Data_Monthly!L519</f>
        <v>20335.503268880198</v>
      </c>
      <c r="G519" s="213">
        <f>+GI_Data_Monthly!E519</f>
        <v>166.42079404814601</v>
      </c>
      <c r="H519" s="133">
        <f>+GI_Data_Monthly!H519</f>
        <v>8884.6069223982195</v>
      </c>
      <c r="I519" s="214">
        <f>+GI_Data_Monthly!G519</f>
        <v>8983.1692220715195</v>
      </c>
      <c r="J519" s="133">
        <f>GI_Data_Monthly!I519</f>
        <v>0</v>
      </c>
      <c r="K519" s="215">
        <f>+GI_Data_Monthly!K519</f>
        <v>48.5188426776432</v>
      </c>
      <c r="L519" s="72">
        <f>+H519*1000/Population_Monthly!C639</f>
        <v>0.40592565171756045</v>
      </c>
      <c r="M519" s="72">
        <f>GI_Data_Monthly!N519</f>
        <v>401.25225319859197</v>
      </c>
      <c r="N519" s="72">
        <f>GI_Data_Monthly!O519*100</f>
        <v>292.613530234297</v>
      </c>
      <c r="O519" s="72">
        <f t="shared" si="55"/>
        <v>287.4190419631658</v>
      </c>
      <c r="P519" s="191">
        <f t="shared" si="59"/>
        <v>143.81267005835556</v>
      </c>
      <c r="Q519" s="216">
        <f t="shared" si="60"/>
        <v>19.6950428345041</v>
      </c>
      <c r="R519" s="72">
        <f t="shared" ref="R519:R582" si="61">AVERAGE(N517:N519)</f>
        <v>291.55150695927699</v>
      </c>
      <c r="S519" s="154">
        <f t="shared" si="56"/>
        <v>3.7106895604448242E-2</v>
      </c>
      <c r="T519" s="72">
        <v>0</v>
      </c>
      <c r="U519" s="72">
        <f t="shared" si="57"/>
        <v>290.54311212542001</v>
      </c>
    </row>
    <row r="520" spans="1:21" x14ac:dyDescent="0.25">
      <c r="A520" s="134">
        <v>2022</v>
      </c>
      <c r="B520" s="134">
        <v>12</v>
      </c>
      <c r="C520" s="133">
        <f>+GI_Data_Monthly!J520</f>
        <v>963114.34904718096</v>
      </c>
      <c r="D520" s="213">
        <f t="shared" si="58"/>
        <v>107.09109313548551</v>
      </c>
      <c r="E520" s="135">
        <f>GI_Data_Monthly!C520</f>
        <v>2.7951330818869402</v>
      </c>
      <c r="F520" s="151">
        <f>GI_Data_Monthly!L520</f>
        <v>20373.522731221001</v>
      </c>
      <c r="G520" s="213">
        <f>+GI_Data_Monthly!E520</f>
        <v>166.37090346652701</v>
      </c>
      <c r="H520" s="133">
        <f>+GI_Data_Monthly!H520</f>
        <v>8890.5919809546795</v>
      </c>
      <c r="I520" s="214">
        <f>+GI_Data_Monthly!G520</f>
        <v>8993.4122516492007</v>
      </c>
      <c r="J520" s="133">
        <f>GI_Data_Monthly!I520</f>
        <v>8852.9337876526097</v>
      </c>
      <c r="K520" s="215">
        <f>+GI_Data_Monthly!K520</f>
        <v>48.600345060442997</v>
      </c>
      <c r="L520" s="72">
        <f>+H520*1000/Population_Monthly!C640</f>
        <v>0.40578545386154474</v>
      </c>
      <c r="M520" s="72">
        <f>GI_Data_Monthly!N520</f>
        <v>409.38143945142002</v>
      </c>
      <c r="N520" s="72">
        <f>GI_Data_Monthly!O520*100</f>
        <v>293.69797179255102</v>
      </c>
      <c r="O520" s="72">
        <f t="shared" si="55"/>
        <v>288.31881365193698</v>
      </c>
      <c r="P520" s="191">
        <f t="shared" si="59"/>
        <v>146.46223541351188</v>
      </c>
      <c r="Q520" s="216">
        <f t="shared" si="60"/>
        <v>19.721313078179545</v>
      </c>
      <c r="R520" s="72">
        <f t="shared" si="61"/>
        <v>292.60666734228266</v>
      </c>
      <c r="S520" s="154">
        <f t="shared" si="56"/>
        <v>3.8166253477988077E-2</v>
      </c>
      <c r="T520" s="72">
        <v>0</v>
      </c>
      <c r="U520" s="72">
        <f t="shared" si="57"/>
        <v>291.55150695927699</v>
      </c>
    </row>
    <row r="521" spans="1:21" x14ac:dyDescent="0.25">
      <c r="A521" s="134">
        <v>2023</v>
      </c>
      <c r="B521" s="134">
        <v>1</v>
      </c>
      <c r="C521" s="133">
        <f>+GI_Data_Monthly!J521</f>
        <v>965529.72305588203</v>
      </c>
      <c r="D521" s="213">
        <f t="shared" si="58"/>
        <v>107.22818454356664</v>
      </c>
      <c r="E521" s="135">
        <f>GI_Data_Monthly!C521</f>
        <v>2.800281</v>
      </c>
      <c r="F521" s="151">
        <f>GI_Data_Monthly!L521</f>
        <v>20413.09</v>
      </c>
      <c r="G521" s="213">
        <f>+GI_Data_Monthly!E521</f>
        <v>166.39220148542901</v>
      </c>
      <c r="H521" s="133">
        <f>+GI_Data_Monthly!H521</f>
        <v>8897.4899081786807</v>
      </c>
      <c r="I521" s="214">
        <f>+GI_Data_Monthly!G521</f>
        <v>9004.4397111245398</v>
      </c>
      <c r="J521" s="133">
        <f>GI_Data_Monthly!I521</f>
        <v>0</v>
      </c>
      <c r="K521" s="215">
        <f>+GI_Data_Monthly!K521</f>
        <v>48.685588799974603</v>
      </c>
      <c r="L521" s="72">
        <f>+H521*1000/Population_Monthly!C641</f>
        <v>0.40568716412598799</v>
      </c>
      <c r="M521" s="72">
        <f>GI_Data_Monthly!N521</f>
        <v>420.9529</v>
      </c>
      <c r="N521" s="72">
        <f>GI_Data_Monthly!O521*100</f>
        <v>294.72460000000001</v>
      </c>
      <c r="O521" s="72">
        <f t="shared" si="55"/>
        <v>289.24343865193697</v>
      </c>
      <c r="P521" s="191">
        <f t="shared" si="59"/>
        <v>150.32523521746566</v>
      </c>
      <c r="Q521" s="216">
        <f t="shared" si="60"/>
        <v>19.751118454065658</v>
      </c>
      <c r="R521" s="72">
        <f t="shared" si="61"/>
        <v>293.67870067561603</v>
      </c>
      <c r="S521" s="154">
        <f t="shared" si="56"/>
        <v>3.9119751816721227E-2</v>
      </c>
      <c r="T521" s="72">
        <v>0</v>
      </c>
      <c r="U521" s="72">
        <f t="shared" si="57"/>
        <v>292.60666734228266</v>
      </c>
    </row>
    <row r="522" spans="1:21" x14ac:dyDescent="0.25">
      <c r="A522" s="134">
        <v>2023</v>
      </c>
      <c r="B522" s="134">
        <v>2</v>
      </c>
      <c r="C522" s="133">
        <f>+GI_Data_Monthly!J522</f>
        <v>968138.35035505902</v>
      </c>
      <c r="D522" s="213">
        <f t="shared" si="58"/>
        <v>107.3760159648098</v>
      </c>
      <c r="E522" s="135">
        <f>GI_Data_Monthly!C522</f>
        <v>2.8053185768779101</v>
      </c>
      <c r="F522" s="151">
        <f>GI_Data_Monthly!L522</f>
        <v>20452.601229767199</v>
      </c>
      <c r="G522" s="213">
        <f>+GI_Data_Monthly!E522</f>
        <v>166.56400646993501</v>
      </c>
      <c r="H522" s="133">
        <f>+GI_Data_Monthly!H522</f>
        <v>8905.5888749965197</v>
      </c>
      <c r="I522" s="214">
        <f>+GI_Data_Monthly!G522</f>
        <v>9016.3370437616704</v>
      </c>
      <c r="J522" s="133">
        <f>GI_Data_Monthly!I522</f>
        <v>0</v>
      </c>
      <c r="K522" s="215">
        <f>+GI_Data_Monthly!K522</f>
        <v>48.768246233891098</v>
      </c>
      <c r="L522" s="72">
        <f>+H522*1000/Population_Monthly!C642</f>
        <v>0.40564378073975665</v>
      </c>
      <c r="M522" s="72">
        <f>GI_Data_Monthly!N522</f>
        <v>432.913082437269</v>
      </c>
      <c r="N522" s="72">
        <f>GI_Data_Monthly!O522*100</f>
        <v>295.58034218039199</v>
      </c>
      <c r="O522" s="72">
        <f t="shared" si="55"/>
        <v>290.17984325093101</v>
      </c>
      <c r="P522" s="191">
        <f t="shared" si="59"/>
        <v>154.31868808250141</v>
      </c>
      <c r="Q522" s="216">
        <f t="shared" si="60"/>
        <v>19.782535782362984</v>
      </c>
      <c r="R522" s="72">
        <f t="shared" si="61"/>
        <v>294.66763799098101</v>
      </c>
      <c r="S522" s="154">
        <f t="shared" si="56"/>
        <v>3.9518595297474812E-2</v>
      </c>
      <c r="T522" s="72">
        <v>0</v>
      </c>
      <c r="U522" s="72">
        <f t="shared" si="57"/>
        <v>293.67870067561603</v>
      </c>
    </row>
    <row r="523" spans="1:21" x14ac:dyDescent="0.25">
      <c r="A523" s="134">
        <v>2023</v>
      </c>
      <c r="B523" s="134">
        <v>3</v>
      </c>
      <c r="C523" s="133">
        <f>+GI_Data_Monthly!J523</f>
        <v>970598.98884223006</v>
      </c>
      <c r="D523" s="213">
        <f t="shared" si="58"/>
        <v>107.51709530308057</v>
      </c>
      <c r="E523" s="135">
        <f>GI_Data_Monthly!C523</f>
        <v>2.80981088181005</v>
      </c>
      <c r="F523" s="151">
        <f>GI_Data_Monthly!L523</f>
        <v>20488.379835124098</v>
      </c>
      <c r="G523" s="213">
        <f>+GI_Data_Monthly!E523</f>
        <v>166.77953555082701</v>
      </c>
      <c r="H523" s="133">
        <f>+GI_Data_Monthly!H523</f>
        <v>8913.2885310275797</v>
      </c>
      <c r="I523" s="214">
        <f>+GI_Data_Monthly!G523</f>
        <v>9027.3922124309902</v>
      </c>
      <c r="J523" s="133">
        <f>GI_Data_Monthly!I523</f>
        <v>0</v>
      </c>
      <c r="K523" s="215">
        <f>+GI_Data_Monthly!K523</f>
        <v>48.840662450873197</v>
      </c>
      <c r="L523" s="72">
        <f>+H523*1000/Population_Monthly!C643</f>
        <v>0.40558231556094165</v>
      </c>
      <c r="M523" s="72">
        <f>GI_Data_Monthly!N523</f>
        <v>442.45197436268001</v>
      </c>
      <c r="N523" s="72">
        <f>GI_Data_Monthly!O523*100</f>
        <v>296.26123543068996</v>
      </c>
      <c r="O523" s="72">
        <f t="shared" si="55"/>
        <v>291.11703293693472</v>
      </c>
      <c r="P523" s="191">
        <f t="shared" si="59"/>
        <v>157.46681644198674</v>
      </c>
      <c r="Q523" s="216">
        <f t="shared" si="60"/>
        <v>19.808908970355485</v>
      </c>
      <c r="R523" s="72">
        <f t="shared" si="61"/>
        <v>295.52205920369397</v>
      </c>
      <c r="S523" s="154">
        <f t="shared" si="56"/>
        <v>3.9458547241398412E-2</v>
      </c>
      <c r="T523" s="72">
        <v>0</v>
      </c>
      <c r="U523" s="72">
        <f t="shared" si="57"/>
        <v>294.66763799098101</v>
      </c>
    </row>
    <row r="524" spans="1:21" x14ac:dyDescent="0.25">
      <c r="A524" s="134">
        <v>2023</v>
      </c>
      <c r="B524" s="134">
        <v>4</v>
      </c>
      <c r="C524" s="133">
        <f>+GI_Data_Monthly!J524</f>
        <v>973336.40211846202</v>
      </c>
      <c r="D524" s="213">
        <f t="shared" si="58"/>
        <v>107.67877201671169</v>
      </c>
      <c r="E524" s="135">
        <f>GI_Data_Monthly!C524</f>
        <v>2.8147869999999999</v>
      </c>
      <c r="F524" s="151">
        <f>GI_Data_Monthly!L524</f>
        <v>20528.37</v>
      </c>
      <c r="G524" s="213">
        <f>+GI_Data_Monthly!E524</f>
        <v>166.97001286881601</v>
      </c>
      <c r="H524" s="133">
        <f>+GI_Data_Monthly!H524</f>
        <v>8921.2184175433904</v>
      </c>
      <c r="I524" s="214">
        <f>+GI_Data_Monthly!G524</f>
        <v>9039.2598642135399</v>
      </c>
      <c r="J524" s="133">
        <f>GI_Data_Monthly!I524</f>
        <v>0</v>
      </c>
      <c r="K524" s="215">
        <f>+GI_Data_Monthly!K524</f>
        <v>48.919210679931901</v>
      </c>
      <c r="L524" s="72">
        <f>+H524*1000/Population_Monthly!C644</f>
        <v>0.40553144063586616</v>
      </c>
      <c r="M524" s="72">
        <f>GI_Data_Monthly!N524</f>
        <v>450.07159999999999</v>
      </c>
      <c r="N524" s="72">
        <f>GI_Data_Monthly!O524*100</f>
        <v>297.00810000000001</v>
      </c>
      <c r="O524" s="72">
        <f t="shared" si="55"/>
        <v>292.04845793693471</v>
      </c>
      <c r="P524" s="191">
        <f t="shared" si="59"/>
        <v>159.89543791412993</v>
      </c>
      <c r="Q524" s="216">
        <f t="shared" si="60"/>
        <v>19.838277981802232</v>
      </c>
      <c r="R524" s="72">
        <f t="shared" si="61"/>
        <v>296.28322587036064</v>
      </c>
      <c r="S524" s="154">
        <f t="shared" si="56"/>
        <v>3.9103876066626686E-2</v>
      </c>
      <c r="T524" s="72">
        <v>0</v>
      </c>
      <c r="U524" s="72">
        <f t="shared" si="57"/>
        <v>295.52205920369397</v>
      </c>
    </row>
    <row r="525" spans="1:21" x14ac:dyDescent="0.25">
      <c r="A525" s="134">
        <v>2023</v>
      </c>
      <c r="B525" s="134">
        <v>5</v>
      </c>
      <c r="C525" s="133">
        <f>+GI_Data_Monthly!J525</f>
        <v>975915.03911175299</v>
      </c>
      <c r="D525" s="213">
        <f t="shared" si="58"/>
        <v>107.83713374494359</v>
      </c>
      <c r="E525" s="135">
        <f>GI_Data_Monthly!C525</f>
        <v>2.8196505362429698</v>
      </c>
      <c r="F525" s="151">
        <f>GI_Data_Monthly!L525</f>
        <v>20567.637583678199</v>
      </c>
      <c r="G525" s="213">
        <f>+GI_Data_Monthly!E525</f>
        <v>167.03640933363599</v>
      </c>
      <c r="H525" s="133">
        <f>+GI_Data_Monthly!H525</f>
        <v>8927.5856393500908</v>
      </c>
      <c r="I525" s="214">
        <f>+GI_Data_Monthly!G525</f>
        <v>9049.8977969869593</v>
      </c>
      <c r="J525" s="133">
        <f>GI_Data_Monthly!I525</f>
        <v>0</v>
      </c>
      <c r="K525" s="215">
        <f>+GI_Data_Monthly!K525</f>
        <v>48.994004583699301</v>
      </c>
      <c r="L525" s="72">
        <f>+H525*1000/Population_Monthly!C645</f>
        <v>0.40541308366934781</v>
      </c>
      <c r="M525" s="72">
        <f>GI_Data_Monthly!N525</f>
        <v>453.20934485278201</v>
      </c>
      <c r="N525" s="72">
        <f>GI_Data_Monthly!O525*100</f>
        <v>297.79262980882504</v>
      </c>
      <c r="O525" s="72">
        <f t="shared" si="55"/>
        <v>292.97117725662918</v>
      </c>
      <c r="P525" s="191">
        <f t="shared" si="59"/>
        <v>160.73245213453248</v>
      </c>
      <c r="Q525" s="216">
        <f t="shared" si="60"/>
        <v>19.862810479587694</v>
      </c>
      <c r="R525" s="72">
        <f t="shared" si="61"/>
        <v>297.02065507983838</v>
      </c>
      <c r="S525" s="154">
        <f t="shared" si="56"/>
        <v>3.8618275371902433E-2</v>
      </c>
      <c r="T525" s="72">
        <v>0</v>
      </c>
      <c r="U525" s="72">
        <f t="shared" si="57"/>
        <v>296.28322587036064</v>
      </c>
    </row>
    <row r="526" spans="1:21" x14ac:dyDescent="0.25">
      <c r="A526" s="134">
        <v>2023</v>
      </c>
      <c r="B526" s="134">
        <v>6</v>
      </c>
      <c r="C526" s="133">
        <f>+GI_Data_Monthly!J526</f>
        <v>978493.60943453095</v>
      </c>
      <c r="D526" s="213">
        <f t="shared" si="58"/>
        <v>107.9955472726986</v>
      </c>
      <c r="E526" s="135">
        <f>GI_Data_Monthly!C526</f>
        <v>2.8246875282636799</v>
      </c>
      <c r="F526" s="151">
        <f>GI_Data_Monthly!L526</f>
        <v>20608.6378812359</v>
      </c>
      <c r="G526" s="213">
        <f>+GI_Data_Monthly!E526</f>
        <v>167.09650484037701</v>
      </c>
      <c r="H526" s="133">
        <f>+GI_Data_Monthly!H526</f>
        <v>8933.3264960895704</v>
      </c>
      <c r="I526" s="214">
        <f>+GI_Data_Monthly!G526</f>
        <v>9060.4995682252102</v>
      </c>
      <c r="J526" s="133">
        <f>GI_Data_Monthly!I526</f>
        <v>0</v>
      </c>
      <c r="K526" s="215">
        <f>+GI_Data_Monthly!K526</f>
        <v>49.068589311180503</v>
      </c>
      <c r="L526" s="72">
        <f>+H526*1000/Population_Monthly!C646</f>
        <v>0.40526654884198471</v>
      </c>
      <c r="M526" s="72">
        <f>GI_Data_Monthly!N526</f>
        <v>451.68641967525201</v>
      </c>
      <c r="N526" s="72">
        <f>GI_Data_Monthly!O526*100</f>
        <v>298.63304004178798</v>
      </c>
      <c r="O526" s="72">
        <f t="shared" si="55"/>
        <v>293.88234048873352</v>
      </c>
      <c r="P526" s="191">
        <f t="shared" si="59"/>
        <v>159.90668530791481</v>
      </c>
      <c r="Q526" s="216">
        <f t="shared" si="60"/>
        <v>19.885857846686822</v>
      </c>
      <c r="R526" s="72">
        <f t="shared" si="61"/>
        <v>297.81125661687105</v>
      </c>
      <c r="S526" s="154">
        <f t="shared" si="56"/>
        <v>3.8004844289034834E-2</v>
      </c>
      <c r="T526" s="72">
        <v>0</v>
      </c>
      <c r="U526" s="72">
        <f t="shared" si="57"/>
        <v>297.02065507983838</v>
      </c>
    </row>
    <row r="527" spans="1:21" x14ac:dyDescent="0.25">
      <c r="A527" s="134">
        <v>2023</v>
      </c>
      <c r="B527" s="134">
        <v>7</v>
      </c>
      <c r="C527" s="133">
        <f>+GI_Data_Monthly!J527</f>
        <v>980911.93734524597</v>
      </c>
      <c r="D527" s="213">
        <f t="shared" si="58"/>
        <v>108.13606113734622</v>
      </c>
      <c r="E527" s="135">
        <f>GI_Data_Monthly!C527</f>
        <v>2.8295149999999998</v>
      </c>
      <c r="F527" s="151">
        <f>GI_Data_Monthly!L527</f>
        <v>20648.48</v>
      </c>
      <c r="G527" s="213">
        <f>+GI_Data_Monthly!E527</f>
        <v>167.301376740574</v>
      </c>
      <c r="H527" s="133">
        <f>+GI_Data_Monthly!H527</f>
        <v>8938.8750566561594</v>
      </c>
      <c r="I527" s="214">
        <f>+GI_Data_Monthly!G527</f>
        <v>9071.0899493497</v>
      </c>
      <c r="J527" s="133">
        <f>GI_Data_Monthly!I527</f>
        <v>0</v>
      </c>
      <c r="K527" s="215">
        <f>+GI_Data_Monthly!K527</f>
        <v>49.136309631082099</v>
      </c>
      <c r="L527" s="72">
        <f>+H527*1000/Population_Monthly!C647</f>
        <v>0.40511159301597999</v>
      </c>
      <c r="M527" s="72">
        <f>GI_Data_Monthly!N527</f>
        <v>445.4753</v>
      </c>
      <c r="N527" s="72">
        <f>GI_Data_Monthly!O527*100</f>
        <v>299.41589999999997</v>
      </c>
      <c r="O527" s="72">
        <f t="shared" si="55"/>
        <v>294.7797238220669</v>
      </c>
      <c r="P527" s="191">
        <f t="shared" si="59"/>
        <v>157.43874833672911</v>
      </c>
      <c r="Q527" s="216">
        <f t="shared" si="60"/>
        <v>19.905688669574108</v>
      </c>
      <c r="R527" s="72">
        <f t="shared" si="61"/>
        <v>298.61385661687103</v>
      </c>
      <c r="S527" s="154">
        <f t="shared" si="56"/>
        <v>3.7307121875035598E-2</v>
      </c>
      <c r="T527" s="72">
        <v>0</v>
      </c>
      <c r="U527" s="72">
        <f t="shared" si="57"/>
        <v>297.81125661687105</v>
      </c>
    </row>
    <row r="528" spans="1:21" x14ac:dyDescent="0.25">
      <c r="A528" s="134">
        <v>2023</v>
      </c>
      <c r="B528" s="134">
        <v>8</v>
      </c>
      <c r="C528" s="133">
        <f>+GI_Data_Monthly!J528</f>
        <v>983343.84266051499</v>
      </c>
      <c r="D528" s="213">
        <f t="shared" si="58"/>
        <v>108.26352191659572</v>
      </c>
      <c r="E528" s="135">
        <f>GI_Data_Monthly!C528</f>
        <v>2.8344177653454801</v>
      </c>
      <c r="F528" s="151">
        <f>GI_Data_Monthly!L528</f>
        <v>20689.533276349899</v>
      </c>
      <c r="G528" s="213">
        <f>+GI_Data_Monthly!E528</f>
        <v>167.76513070864999</v>
      </c>
      <c r="H528" s="133">
        <f>+GI_Data_Monthly!H528</f>
        <v>8945.0998658970493</v>
      </c>
      <c r="I528" s="214">
        <f>+GI_Data_Monthly!G528</f>
        <v>9082.8732083745199</v>
      </c>
      <c r="J528" s="133">
        <f>GI_Data_Monthly!I528</f>
        <v>0</v>
      </c>
      <c r="K528" s="215">
        <f>+GI_Data_Monthly!K528</f>
        <v>49.201217460970597</v>
      </c>
      <c r="L528" s="72">
        <f>+H528*1000/Population_Monthly!C648</f>
        <v>0.40498756469080677</v>
      </c>
      <c r="M528" s="72">
        <f>GI_Data_Monthly!N528</f>
        <v>434.88427433849802</v>
      </c>
      <c r="N528" s="72">
        <f>GI_Data_Monthly!O528*100</f>
        <v>300.15581505109702</v>
      </c>
      <c r="O528" s="72">
        <f t="shared" si="55"/>
        <v>295.66034626526442</v>
      </c>
      <c r="P528" s="191">
        <f t="shared" si="59"/>
        <v>153.42984356629978</v>
      </c>
      <c r="Q528" s="216">
        <f t="shared" si="60"/>
        <v>19.92588123934128</v>
      </c>
      <c r="R528" s="72">
        <f t="shared" si="61"/>
        <v>299.40158503096171</v>
      </c>
      <c r="S528" s="154">
        <f t="shared" si="56"/>
        <v>3.6491348751044761E-2</v>
      </c>
      <c r="T528" s="72">
        <v>0</v>
      </c>
      <c r="U528" s="72">
        <f t="shared" si="57"/>
        <v>298.61385661687103</v>
      </c>
    </row>
    <row r="529" spans="1:21" x14ac:dyDescent="0.25">
      <c r="A529" s="134">
        <v>2023</v>
      </c>
      <c r="B529" s="134">
        <v>9</v>
      </c>
      <c r="C529" s="133">
        <f>+GI_Data_Monthly!J529</f>
        <v>985744.77070838597</v>
      </c>
      <c r="D529" s="213">
        <f t="shared" si="58"/>
        <v>108.38248857184635</v>
      </c>
      <c r="E529" s="135">
        <f>GI_Data_Monthly!C529</f>
        <v>2.8392894417629599</v>
      </c>
      <c r="F529" s="151">
        <f>GI_Data_Monthly!L529</f>
        <v>20730.056755179601</v>
      </c>
      <c r="G529" s="213">
        <f>+GI_Data_Monthly!E529</f>
        <v>168.34345152267301</v>
      </c>
      <c r="H529" s="133">
        <f>+GI_Data_Monthly!H529</f>
        <v>8950.9750238906508</v>
      </c>
      <c r="I529" s="214">
        <f>+GI_Data_Monthly!G529</f>
        <v>9095.0557022404901</v>
      </c>
      <c r="J529" s="133">
        <f>GI_Data_Monthly!I529</f>
        <v>0</v>
      </c>
      <c r="K529" s="215">
        <f>+GI_Data_Monthly!K529</f>
        <v>49.266305696026897</v>
      </c>
      <c r="L529" s="72">
        <f>+H529*1000/Population_Monthly!C649</f>
        <v>0.40484797008389839</v>
      </c>
      <c r="M529" s="72">
        <f>GI_Data_Monthly!N529</f>
        <v>424.17323210417601</v>
      </c>
      <c r="N529" s="72">
        <f>GI_Data_Monthly!O529*100</f>
        <v>300.883646553929</v>
      </c>
      <c r="O529" s="72">
        <f t="shared" ref="O529:O592" si="62">AVERAGE(N518:N529)</f>
        <v>296.52294259113069</v>
      </c>
      <c r="P529" s="191">
        <f t="shared" si="59"/>
        <v>149.39414977037356</v>
      </c>
      <c r="Q529" s="216">
        <f t="shared" si="60"/>
        <v>19.94536385456929</v>
      </c>
      <c r="R529" s="72">
        <f t="shared" si="61"/>
        <v>300.15178720167535</v>
      </c>
      <c r="S529" s="154">
        <f t="shared" si="56"/>
        <v>3.5628221433916085E-2</v>
      </c>
      <c r="T529" s="72">
        <v>0</v>
      </c>
      <c r="U529" s="72">
        <f t="shared" si="57"/>
        <v>299.40158503096171</v>
      </c>
    </row>
    <row r="530" spans="1:21" x14ac:dyDescent="0.25">
      <c r="A530" s="134">
        <v>2023</v>
      </c>
      <c r="B530" s="134">
        <v>10</v>
      </c>
      <c r="C530" s="133">
        <f>+GI_Data_Monthly!J530</f>
        <v>988079.69458961603</v>
      </c>
      <c r="D530" s="213">
        <f t="shared" si="58"/>
        <v>108.50181224415618</v>
      </c>
      <c r="E530" s="135">
        <f>GI_Data_Monthly!C530</f>
        <v>2.844049</v>
      </c>
      <c r="F530" s="151">
        <f>GI_Data_Monthly!L530</f>
        <v>20768.349999999999</v>
      </c>
      <c r="G530" s="213">
        <f>+GI_Data_Monthly!E530</f>
        <v>168.82168400446</v>
      </c>
      <c r="H530" s="133">
        <f>+GI_Data_Monthly!H530</f>
        <v>8955.2096453073209</v>
      </c>
      <c r="I530" s="214">
        <f>+GI_Data_Monthly!G530</f>
        <v>9106.5731912955507</v>
      </c>
      <c r="J530" s="133">
        <f>GI_Data_Monthly!I530</f>
        <v>0</v>
      </c>
      <c r="K530" s="215">
        <f>+GI_Data_Monthly!K530</f>
        <v>49.335870004246303</v>
      </c>
      <c r="L530" s="72">
        <f>+H530*1000/Population_Monthly!C650</f>
        <v>0.40463452818687007</v>
      </c>
      <c r="M530" s="72">
        <f>GI_Data_Monthly!N530</f>
        <v>418.39120000000003</v>
      </c>
      <c r="N530" s="72">
        <f>GI_Data_Monthly!O530*100</f>
        <v>301.65379999999999</v>
      </c>
      <c r="O530" s="72">
        <f t="shared" si="62"/>
        <v>297.36838425779735</v>
      </c>
      <c r="P530" s="191">
        <f t="shared" si="59"/>
        <v>147.11110814194834</v>
      </c>
      <c r="Q530" s="216">
        <f t="shared" si="60"/>
        <v>19.962996481856958</v>
      </c>
      <c r="R530" s="72">
        <f t="shared" si="61"/>
        <v>300.89775386834202</v>
      </c>
      <c r="S530" s="154">
        <f t="shared" si="56"/>
        <v>3.48027587531754E-2</v>
      </c>
      <c r="T530" s="72">
        <v>0</v>
      </c>
      <c r="U530" s="72">
        <f t="shared" si="57"/>
        <v>300.15178720167535</v>
      </c>
    </row>
    <row r="531" spans="1:21" x14ac:dyDescent="0.25">
      <c r="A531" s="134">
        <v>2023</v>
      </c>
      <c r="B531" s="134">
        <v>11</v>
      </c>
      <c r="C531" s="133">
        <f>+GI_Data_Monthly!J531</f>
        <v>990531.57558100403</v>
      </c>
      <c r="D531" s="213">
        <f t="shared" si="58"/>
        <v>108.63769992011099</v>
      </c>
      <c r="E531" s="135">
        <f>GI_Data_Monthly!C531</f>
        <v>2.8490703038303198</v>
      </c>
      <c r="F531" s="151">
        <f>GI_Data_Monthly!L531</f>
        <v>20806.755563159801</v>
      </c>
      <c r="G531" s="213">
        <f>+GI_Data_Monthly!E531</f>
        <v>169.091707858929</v>
      </c>
      <c r="H531" s="133">
        <f>+GI_Data_Monthly!H531</f>
        <v>8957.4186137351608</v>
      </c>
      <c r="I531" s="214">
        <f>+GI_Data_Monthly!G531</f>
        <v>9117.7517225549891</v>
      </c>
      <c r="J531" s="133">
        <f>GI_Data_Monthly!I531</f>
        <v>0</v>
      </c>
      <c r="K531" s="215">
        <f>+GI_Data_Monthly!K531</f>
        <v>49.418424118473602</v>
      </c>
      <c r="L531" s="72">
        <f>+H531*1000/Population_Monthly!C651</f>
        <v>0.40433007646373592</v>
      </c>
      <c r="M531" s="72">
        <f>GI_Data_Monthly!N531</f>
        <v>420.65042309267</v>
      </c>
      <c r="N531" s="72">
        <f>GI_Data_Monthly!O531*100</f>
        <v>302.57336072423698</v>
      </c>
      <c r="O531" s="72">
        <f t="shared" si="62"/>
        <v>298.19837013195905</v>
      </c>
      <c r="P531" s="191">
        <f t="shared" si="59"/>
        <v>147.64480277202819</v>
      </c>
      <c r="Q531" s="216">
        <f t="shared" si="60"/>
        <v>19.981355202539763</v>
      </c>
      <c r="R531" s="72">
        <f t="shared" si="61"/>
        <v>301.70360242605528</v>
      </c>
      <c r="S531" s="154">
        <f t="shared" si="56"/>
        <v>3.4037491301120326E-2</v>
      </c>
      <c r="T531" s="72">
        <v>0</v>
      </c>
      <c r="U531" s="72">
        <f t="shared" si="57"/>
        <v>300.89775386834202</v>
      </c>
    </row>
    <row r="532" spans="1:21" x14ac:dyDescent="0.25">
      <c r="A532" s="134">
        <v>2023</v>
      </c>
      <c r="B532" s="134">
        <v>12</v>
      </c>
      <c r="C532" s="133">
        <f>+GI_Data_Monthly!J532</f>
        <v>992912.44654180598</v>
      </c>
      <c r="D532" s="213">
        <f t="shared" si="58"/>
        <v>108.77284156901064</v>
      </c>
      <c r="E532" s="135">
        <f>GI_Data_Monthly!C532</f>
        <v>2.8540069186037602</v>
      </c>
      <c r="F532" s="151">
        <f>GI_Data_Monthly!L532</f>
        <v>20843.422375855302</v>
      </c>
      <c r="G532" s="213">
        <f>+GI_Data_Monthly!E532</f>
        <v>169.21398617338201</v>
      </c>
      <c r="H532" s="133">
        <f>+GI_Data_Monthly!H532</f>
        <v>8958.6388271967498</v>
      </c>
      <c r="I532" s="214">
        <f>+GI_Data_Monthly!G532</f>
        <v>9128.3121063988692</v>
      </c>
      <c r="J532" s="133">
        <f>GI_Data_Monthly!I532</f>
        <v>8933.7262416557442</v>
      </c>
      <c r="K532" s="215">
        <f>+GI_Data_Monthly!K532</f>
        <v>49.502137163553897</v>
      </c>
      <c r="L532" s="72">
        <f>+H532*1000/Population_Monthly!C652</f>
        <v>0.40398164532385</v>
      </c>
      <c r="M532" s="72">
        <f>GI_Data_Monthly!N532</f>
        <v>429.09783543963903</v>
      </c>
      <c r="N532" s="72">
        <f>GI_Data_Monthly!O532*100</f>
        <v>303.54640183140901</v>
      </c>
      <c r="O532" s="72">
        <f t="shared" si="62"/>
        <v>299.01907263519723</v>
      </c>
      <c r="P532" s="191">
        <f t="shared" si="59"/>
        <v>150.34926252020534</v>
      </c>
      <c r="Q532" s="216">
        <f t="shared" si="60"/>
        <v>19.997954818379405</v>
      </c>
      <c r="R532" s="72">
        <f t="shared" si="61"/>
        <v>302.59118751854862</v>
      </c>
      <c r="S532" s="154">
        <f t="shared" si="56"/>
        <v>3.3532509532664623E-2</v>
      </c>
      <c r="T532" s="72">
        <v>0</v>
      </c>
      <c r="U532" s="72">
        <f t="shared" si="57"/>
        <v>301.70360242605528</v>
      </c>
    </row>
    <row r="533" spans="1:21" x14ac:dyDescent="0.25">
      <c r="A533" s="134">
        <v>2024</v>
      </c>
      <c r="B533" s="134">
        <v>1</v>
      </c>
      <c r="C533" s="133">
        <f>+GI_Data_Monthly!J533</f>
        <v>995335.71347361396</v>
      </c>
      <c r="D533" s="213">
        <f t="shared" si="58"/>
        <v>108.90316537330317</v>
      </c>
      <c r="E533" s="135">
        <f>GI_Data_Monthly!C533</f>
        <v>2.8591449999999998</v>
      </c>
      <c r="F533" s="151">
        <f>GI_Data_Monthly!L533</f>
        <v>20881.66</v>
      </c>
      <c r="G533" s="213">
        <f>+GI_Data_Monthly!E533</f>
        <v>169.33187488139501</v>
      </c>
      <c r="H533" s="133">
        <f>+GI_Data_Monthly!H533</f>
        <v>8960.64574704195</v>
      </c>
      <c r="I533" s="214">
        <f>+GI_Data_Monthly!G533</f>
        <v>9139.63988155677</v>
      </c>
      <c r="J533" s="133">
        <f>GI_Data_Monthly!I533</f>
        <v>0</v>
      </c>
      <c r="K533" s="215">
        <f>+GI_Data_Monthly!K533</f>
        <v>49.583199031511398</v>
      </c>
      <c r="L533" s="72">
        <f>+H533*1000/Population_Monthly!C653</f>
        <v>0.40366934928874526</v>
      </c>
      <c r="M533" s="72">
        <f>GI_Data_Monthly!N533</f>
        <v>441.2285</v>
      </c>
      <c r="N533" s="72">
        <f>GI_Data_Monthly!O533*100</f>
        <v>304.57670000000002</v>
      </c>
      <c r="O533" s="72">
        <f t="shared" si="62"/>
        <v>299.84008096853057</v>
      </c>
      <c r="P533" s="191">
        <f t="shared" si="59"/>
        <v>154.32183397484215</v>
      </c>
      <c r="Q533" s="216">
        <f t="shared" si="60"/>
        <v>20.015217688704549</v>
      </c>
      <c r="R533" s="72">
        <f t="shared" si="61"/>
        <v>303.56548751854871</v>
      </c>
      <c r="S533" s="154">
        <f t="shared" si="56"/>
        <v>3.3428156319492919E-2</v>
      </c>
      <c r="T533" s="72">
        <v>0</v>
      </c>
      <c r="U533" s="72">
        <f t="shared" si="57"/>
        <v>302.59118751854862</v>
      </c>
    </row>
    <row r="534" spans="1:21" x14ac:dyDescent="0.25">
      <c r="A534" s="134">
        <v>2024</v>
      </c>
      <c r="B534" s="134">
        <v>2</v>
      </c>
      <c r="C534" s="133">
        <f>+GI_Data_Monthly!J534</f>
        <v>997690.92551406403</v>
      </c>
      <c r="D534" s="213">
        <f t="shared" si="58"/>
        <v>109.01533377283666</v>
      </c>
      <c r="E534" s="135">
        <f>GI_Data_Monthly!C534</f>
        <v>2.8642773843759199</v>
      </c>
      <c r="F534" s="151">
        <f>GI_Data_Monthly!L534</f>
        <v>20920.927068624202</v>
      </c>
      <c r="G534" s="213">
        <f>+GI_Data_Monthly!E534</f>
        <v>169.53159273944701</v>
      </c>
      <c r="H534" s="133">
        <f>+GI_Data_Monthly!H534</f>
        <v>8964.6684559340192</v>
      </c>
      <c r="I534" s="214">
        <f>+GI_Data_Monthly!G534</f>
        <v>9151.8403052640897</v>
      </c>
      <c r="J534" s="133">
        <f>GI_Data_Monthly!I534</f>
        <v>0</v>
      </c>
      <c r="K534" s="215">
        <f>+GI_Data_Monthly!K534</f>
        <v>49.651962607257403</v>
      </c>
      <c r="L534" s="72">
        <f>+H534*1000/Population_Monthly!C654</f>
        <v>0.40344839437581076</v>
      </c>
      <c r="M534" s="72">
        <f>GI_Data_Monthly!N534</f>
        <v>453.90339730360199</v>
      </c>
      <c r="N534" s="72">
        <f>GI_Data_Monthly!O534*100</f>
        <v>305.576890831078</v>
      </c>
      <c r="O534" s="72">
        <f t="shared" si="62"/>
        <v>300.67312668942111</v>
      </c>
      <c r="P534" s="191">
        <f t="shared" si="59"/>
        <v>158.4704748847152</v>
      </c>
      <c r="Q534" s="216">
        <f t="shared" si="60"/>
        <v>20.032004591505792</v>
      </c>
      <c r="R534" s="72">
        <f t="shared" si="61"/>
        <v>304.56666422082901</v>
      </c>
      <c r="S534" s="154">
        <f t="shared" si="56"/>
        <v>3.3820072664322076E-2</v>
      </c>
      <c r="T534" s="72">
        <v>1</v>
      </c>
      <c r="U534" s="72">
        <f t="shared" si="57"/>
        <v>303.56548751854871</v>
      </c>
    </row>
    <row r="535" spans="1:21" x14ac:dyDescent="0.25">
      <c r="A535" s="134">
        <v>2024</v>
      </c>
      <c r="B535" s="134">
        <v>3</v>
      </c>
      <c r="C535" s="133">
        <f>+GI_Data_Monthly!J535</f>
        <v>999860.03093098104</v>
      </c>
      <c r="D535" s="213">
        <f t="shared" si="58"/>
        <v>109.11219329049469</v>
      </c>
      <c r="E535" s="135">
        <f>GI_Data_Monthly!C535</f>
        <v>2.86903634242449</v>
      </c>
      <c r="F535" s="151">
        <f>GI_Data_Monthly!L535</f>
        <v>20958.479896980702</v>
      </c>
      <c r="G535" s="213">
        <f>+GI_Data_Monthly!E535</f>
        <v>169.708361880821</v>
      </c>
      <c r="H535" s="133">
        <f>+GI_Data_Monthly!H535</f>
        <v>8969.7507378237005</v>
      </c>
      <c r="I535" s="214">
        <f>+GI_Data_Monthly!G535</f>
        <v>9163.5957520256707</v>
      </c>
      <c r="J535" s="133">
        <f>GI_Data_Monthly!I535</f>
        <v>0</v>
      </c>
      <c r="K535" s="215">
        <f>+GI_Data_Monthly!K535</f>
        <v>49.708856728587598</v>
      </c>
      <c r="L535" s="72">
        <f>+H535*1000/Population_Monthly!C655</f>
        <v>0.40327551697404723</v>
      </c>
      <c r="M535" s="72">
        <f>GI_Data_Monthly!N535</f>
        <v>464.365670924055</v>
      </c>
      <c r="N535" s="72">
        <f>GI_Data_Monthly!O535*100</f>
        <v>306.45949277080899</v>
      </c>
      <c r="O535" s="72">
        <f t="shared" si="62"/>
        <v>301.52298146776434</v>
      </c>
      <c r="P535" s="191">
        <f t="shared" si="59"/>
        <v>161.85423100344593</v>
      </c>
      <c r="Q535" s="216">
        <f t="shared" si="60"/>
        <v>20.046364895410012</v>
      </c>
      <c r="R535" s="72">
        <f t="shared" si="61"/>
        <v>305.53769453396234</v>
      </c>
      <c r="S535" s="154">
        <f t="shared" si="56"/>
        <v>3.442319183369813E-2</v>
      </c>
      <c r="T535" s="72">
        <v>0</v>
      </c>
      <c r="U535" s="72">
        <f t="shared" si="57"/>
        <v>304.56666422082901</v>
      </c>
    </row>
    <row r="536" spans="1:21" x14ac:dyDescent="0.25">
      <c r="A536" s="134">
        <v>2024</v>
      </c>
      <c r="B536" s="134">
        <v>4</v>
      </c>
      <c r="C536" s="133">
        <f>+GI_Data_Monthly!J536</f>
        <v>1002186.63971986</v>
      </c>
      <c r="D536" s="213">
        <f t="shared" si="58"/>
        <v>109.22045559071442</v>
      </c>
      <c r="E536" s="135">
        <f>GI_Data_Monthly!C536</f>
        <v>2.8740389999999998</v>
      </c>
      <c r="F536" s="151">
        <f>GI_Data_Monthly!L536</f>
        <v>20999.18</v>
      </c>
      <c r="G536" s="213">
        <f>+GI_Data_Monthly!E536</f>
        <v>169.75114569921701</v>
      </c>
      <c r="H536" s="133">
        <f>+GI_Data_Monthly!H536</f>
        <v>8975.6035283234596</v>
      </c>
      <c r="I536" s="214">
        <f>+GI_Data_Monthly!G536</f>
        <v>9175.8144964656494</v>
      </c>
      <c r="J536" s="133">
        <f>GI_Data_Monthly!I536</f>
        <v>0</v>
      </c>
      <c r="K536" s="215">
        <f>+GI_Data_Monthly!K536</f>
        <v>49.7683725710232</v>
      </c>
      <c r="L536" s="72">
        <f>+H536*1000/Population_Monthly!C656</f>
        <v>0.40313759046095049</v>
      </c>
      <c r="M536" s="72">
        <f>GI_Data_Monthly!N536</f>
        <v>472.23919999999998</v>
      </c>
      <c r="N536" s="72">
        <f>GI_Data_Monthly!O536*100</f>
        <v>307.3252</v>
      </c>
      <c r="O536" s="72">
        <f t="shared" si="62"/>
        <v>302.38273980109767</v>
      </c>
      <c r="P536" s="191">
        <f t="shared" si="59"/>
        <v>164.31203612755431</v>
      </c>
      <c r="Q536" s="216">
        <f t="shared" si="60"/>
        <v>20.063501799445152</v>
      </c>
      <c r="R536" s="72">
        <f t="shared" si="61"/>
        <v>306.45386120062898</v>
      </c>
      <c r="S536" s="154">
        <f t="shared" si="56"/>
        <v>3.4736763071444798E-2</v>
      </c>
      <c r="T536" s="72">
        <v>0</v>
      </c>
      <c r="U536" s="72">
        <f t="shared" si="57"/>
        <v>305.53769453396234</v>
      </c>
    </row>
    <row r="537" spans="1:21" x14ac:dyDescent="0.25">
      <c r="A537" s="134">
        <v>2024</v>
      </c>
      <c r="B537" s="134">
        <v>5</v>
      </c>
      <c r="C537" s="133">
        <f>+GI_Data_Monthly!J537</f>
        <v>1004474.36982056</v>
      </c>
      <c r="D537" s="213">
        <f t="shared" si="58"/>
        <v>109.33856075165505</v>
      </c>
      <c r="E537" s="135">
        <f>GI_Data_Monthly!C537</f>
        <v>2.87876634121363</v>
      </c>
      <c r="F537" s="151">
        <f>GI_Data_Monthly!L537</f>
        <v>21038.8973726636</v>
      </c>
      <c r="G537" s="213">
        <f>+GI_Data_Monthly!E537</f>
        <v>169.58195180089001</v>
      </c>
      <c r="H537" s="133">
        <f>+GI_Data_Monthly!H537</f>
        <v>8980.9119534399997</v>
      </c>
      <c r="I537" s="214">
        <f>+GI_Data_Monthly!G537</f>
        <v>9186.82633935581</v>
      </c>
      <c r="J537" s="133">
        <f>GI_Data_Monthly!I537</f>
        <v>0</v>
      </c>
      <c r="K537" s="215">
        <f>+GI_Data_Monthly!K537</f>
        <v>49.829565190783697</v>
      </c>
      <c r="L537" s="72">
        <f>+H537*1000/Population_Monthly!C657</f>
        <v>0.40297737951287943</v>
      </c>
      <c r="M537" s="72">
        <f>GI_Data_Monthly!N537</f>
        <v>475.11032434277598</v>
      </c>
      <c r="N537" s="72">
        <f>GI_Data_Monthly!O537*100</f>
        <v>308.066930231821</v>
      </c>
      <c r="O537" s="72">
        <f t="shared" si="62"/>
        <v>303.23893150301404</v>
      </c>
      <c r="P537" s="191">
        <f t="shared" si="59"/>
        <v>165.03955793177678</v>
      </c>
      <c r="Q537" s="216">
        <f t="shared" si="60"/>
        <v>20.080187602848209</v>
      </c>
      <c r="R537" s="72">
        <f t="shared" si="61"/>
        <v>307.28387433421</v>
      </c>
      <c r="S537" s="154">
        <f t="shared" si="56"/>
        <v>3.4501526883293998E-2</v>
      </c>
      <c r="T537" s="72">
        <v>0</v>
      </c>
      <c r="U537" s="72">
        <f t="shared" si="57"/>
        <v>306.45386120062898</v>
      </c>
    </row>
    <row r="538" spans="1:21" x14ac:dyDescent="0.25">
      <c r="A538" s="134">
        <v>2024</v>
      </c>
      <c r="B538" s="134">
        <v>6</v>
      </c>
      <c r="C538" s="133">
        <f>+GI_Data_Monthly!J538</f>
        <v>1006842.17494491</v>
      </c>
      <c r="D538" s="213">
        <f t="shared" si="58"/>
        <v>109.46526562762232</v>
      </c>
      <c r="E538" s="135">
        <f>GI_Data_Monthly!C538</f>
        <v>2.8835327964652202</v>
      </c>
      <c r="F538" s="151">
        <f>GI_Data_Monthly!L538</f>
        <v>21080.4406399281</v>
      </c>
      <c r="G538" s="213">
        <f>+GI_Data_Monthly!E538</f>
        <v>169.39736806371101</v>
      </c>
      <c r="H538" s="133">
        <f>+GI_Data_Monthly!H538</f>
        <v>8986.0514361596797</v>
      </c>
      <c r="I538" s="214">
        <f>+GI_Data_Monthly!G538</f>
        <v>9197.8233385005806</v>
      </c>
      <c r="J538" s="133">
        <f>GI_Data_Monthly!I538</f>
        <v>0</v>
      </c>
      <c r="K538" s="215">
        <f>+GI_Data_Monthly!K538</f>
        <v>49.894867751165897</v>
      </c>
      <c r="L538" s="72">
        <f>+H538*1000/Population_Monthly!C658</f>
        <v>0.40280991187646042</v>
      </c>
      <c r="M538" s="72">
        <f>GI_Data_Monthly!N538</f>
        <v>472.78862521485502</v>
      </c>
      <c r="N538" s="72">
        <f>GI_Data_Monthly!O538*100</f>
        <v>308.71749881400501</v>
      </c>
      <c r="O538" s="72">
        <f t="shared" si="62"/>
        <v>304.0793030673654</v>
      </c>
      <c r="P538" s="191">
        <f t="shared" si="59"/>
        <v>163.9615910713494</v>
      </c>
      <c r="Q538" s="216">
        <f t="shared" si="60"/>
        <v>20.098147281934782</v>
      </c>
      <c r="R538" s="72">
        <f t="shared" si="61"/>
        <v>308.03654301527536</v>
      </c>
      <c r="S538" s="154">
        <f t="shared" si="56"/>
        <v>3.3768730917402623E-2</v>
      </c>
      <c r="T538" s="72">
        <v>0</v>
      </c>
      <c r="U538" s="72">
        <f t="shared" si="57"/>
        <v>307.28387433421</v>
      </c>
    </row>
    <row r="539" spans="1:21" x14ac:dyDescent="0.25">
      <c r="A539" s="134">
        <v>2024</v>
      </c>
      <c r="B539" s="134">
        <v>7</v>
      </c>
      <c r="C539" s="133">
        <f>+GI_Data_Monthly!J539</f>
        <v>1009089.4988284101</v>
      </c>
      <c r="D539" s="213">
        <f t="shared" si="58"/>
        <v>109.57918473278329</v>
      </c>
      <c r="E539" s="135">
        <f>GI_Data_Monthly!C539</f>
        <v>2.8880379999999999</v>
      </c>
      <c r="F539" s="151">
        <f>GI_Data_Monthly!L539</f>
        <v>21121.38</v>
      </c>
      <c r="G539" s="213">
        <f>+GI_Data_Monthly!E539</f>
        <v>169.476920593719</v>
      </c>
      <c r="H539" s="133">
        <f>+GI_Data_Monthly!H539</f>
        <v>8990.9165326110597</v>
      </c>
      <c r="I539" s="214">
        <f>+GI_Data_Monthly!G539</f>
        <v>9208.7699072515206</v>
      </c>
      <c r="J539" s="133">
        <f>GI_Data_Monthly!I539</f>
        <v>0</v>
      </c>
      <c r="K539" s="215">
        <f>+GI_Data_Monthly!K539</f>
        <v>49.9568150475015</v>
      </c>
      <c r="L539" s="72">
        <f>+H539*1000/Population_Monthly!C659</f>
        <v>0.40263048704479787</v>
      </c>
      <c r="M539" s="72">
        <f>GI_Data_Monthly!N539</f>
        <v>465.35270000000003</v>
      </c>
      <c r="N539" s="72">
        <f>GI_Data_Monthly!O539*100</f>
        <v>309.22000000000003</v>
      </c>
      <c r="O539" s="72">
        <f t="shared" si="62"/>
        <v>304.89631140069878</v>
      </c>
      <c r="P539" s="191">
        <f t="shared" si="59"/>
        <v>161.13108622531976</v>
      </c>
      <c r="Q539" s="216">
        <f t="shared" si="60"/>
        <v>20.114136773782416</v>
      </c>
      <c r="R539" s="72">
        <f t="shared" si="61"/>
        <v>308.66814301527535</v>
      </c>
      <c r="S539" s="154">
        <f t="shared" si="56"/>
        <v>3.2744086068909661E-2</v>
      </c>
      <c r="T539" s="72">
        <v>0</v>
      </c>
      <c r="U539" s="72">
        <f t="shared" si="57"/>
        <v>308.03654301527536</v>
      </c>
    </row>
    <row r="540" spans="1:21" x14ac:dyDescent="0.25">
      <c r="A540" s="134">
        <v>2024</v>
      </c>
      <c r="B540" s="134">
        <v>8</v>
      </c>
      <c r="C540" s="133">
        <f>+GI_Data_Monthly!J540</f>
        <v>1011355.38956048</v>
      </c>
      <c r="D540" s="213">
        <f t="shared" si="58"/>
        <v>109.68128920399998</v>
      </c>
      <c r="E540" s="135">
        <f>GI_Data_Monthly!C540</f>
        <v>2.8926124388143801</v>
      </c>
      <c r="F540" s="151">
        <f>GI_Data_Monthly!L540</f>
        <v>21164.475457860899</v>
      </c>
      <c r="G540" s="213">
        <f>+GI_Data_Monthly!E540</f>
        <v>169.99935761992199</v>
      </c>
      <c r="H540" s="133">
        <f>+GI_Data_Monthly!H540</f>
        <v>8995.9797224672402</v>
      </c>
      <c r="I540" s="214">
        <f>+GI_Data_Monthly!G540</f>
        <v>9220.8561451117293</v>
      </c>
      <c r="J540" s="133">
        <f>GI_Data_Monthly!I540</f>
        <v>0</v>
      </c>
      <c r="K540" s="215">
        <f>+GI_Data_Monthly!K540</f>
        <v>50.018136178779599</v>
      </c>
      <c r="L540" s="72">
        <f>+H540*1000/Population_Monthly!C660</f>
        <v>0.4024602780611134</v>
      </c>
      <c r="M540" s="72">
        <f>GI_Data_Monthly!N540</f>
        <v>453.15526217953698</v>
      </c>
      <c r="N540" s="72">
        <f>GI_Data_Monthly!O540*100</f>
        <v>309.62598938763301</v>
      </c>
      <c r="O540" s="72">
        <f t="shared" si="62"/>
        <v>305.6854925954101</v>
      </c>
      <c r="P540" s="191">
        <f t="shared" si="59"/>
        <v>156.6595151493145</v>
      </c>
      <c r="Q540" s="216">
        <f t="shared" si="60"/>
        <v>20.130312994610275</v>
      </c>
      <c r="R540" s="72">
        <f t="shared" si="61"/>
        <v>309.18782940054604</v>
      </c>
      <c r="S540" s="154">
        <f t="shared" si="56"/>
        <v>3.1550860791831781E-2</v>
      </c>
      <c r="T540" s="72">
        <v>0</v>
      </c>
      <c r="U540" s="72">
        <f t="shared" si="57"/>
        <v>308.66814301527535</v>
      </c>
    </row>
    <row r="541" spans="1:21" x14ac:dyDescent="0.25">
      <c r="A541" s="134">
        <v>2024</v>
      </c>
      <c r="B541" s="134">
        <v>9</v>
      </c>
      <c r="C541" s="133">
        <f>+GI_Data_Monthly!J541</f>
        <v>1013708.4067937901</v>
      </c>
      <c r="D541" s="213">
        <f t="shared" si="58"/>
        <v>109.78913095823837</v>
      </c>
      <c r="E541" s="135">
        <f>GI_Data_Monthly!C541</f>
        <v>2.8972251961936899</v>
      </c>
      <c r="F541" s="151">
        <f>GI_Data_Monthly!L541</f>
        <v>21207.490590126501</v>
      </c>
      <c r="G541" s="213">
        <f>+GI_Data_Monthly!E541</f>
        <v>170.72448329664101</v>
      </c>
      <c r="H541" s="133">
        <f>+GI_Data_Monthly!H541</f>
        <v>9000.8804759803206</v>
      </c>
      <c r="I541" s="214">
        <f>+GI_Data_Monthly!G541</f>
        <v>9233.2309942355296</v>
      </c>
      <c r="J541" s="133">
        <f>GI_Data_Monthly!I541</f>
        <v>0</v>
      </c>
      <c r="K541" s="215">
        <f>+GI_Data_Monthly!K541</f>
        <v>50.083219964763401</v>
      </c>
      <c r="L541" s="72">
        <f>+H541*1000/Population_Monthly!C661</f>
        <v>0.40228314428207529</v>
      </c>
      <c r="M541" s="72">
        <f>GI_Data_Monthly!N541</f>
        <v>440.89352766298498</v>
      </c>
      <c r="N541" s="72">
        <f>GI_Data_Monthly!O541*100</f>
        <v>310.06873404699701</v>
      </c>
      <c r="O541" s="72">
        <f t="shared" si="62"/>
        <v>306.45091655316577</v>
      </c>
      <c r="P541" s="191">
        <f t="shared" si="59"/>
        <v>152.17785909159602</v>
      </c>
      <c r="Q541" s="216">
        <f t="shared" si="60"/>
        <v>20.147635203195829</v>
      </c>
      <c r="R541" s="72">
        <f t="shared" si="61"/>
        <v>309.6382411448767</v>
      </c>
      <c r="S541" s="154">
        <f t="shared" ref="S541:S604" si="63">N541/N529-1</f>
        <v>3.0527041260854038E-2</v>
      </c>
      <c r="T541" s="72">
        <v>0</v>
      </c>
      <c r="U541" s="72">
        <f t="shared" si="57"/>
        <v>309.18782940054604</v>
      </c>
    </row>
    <row r="542" spans="1:21" x14ac:dyDescent="0.25">
      <c r="A542" s="134">
        <v>2024</v>
      </c>
      <c r="B542" s="134">
        <v>10</v>
      </c>
      <c r="C542" s="133">
        <f>+GI_Data_Monthly!J542</f>
        <v>1016241.44726785</v>
      </c>
      <c r="D542" s="213">
        <f t="shared" si="58"/>
        <v>109.92590753161217</v>
      </c>
      <c r="E542" s="135">
        <f>GI_Data_Monthly!C542</f>
        <v>2.9018609999999998</v>
      </c>
      <c r="F542" s="151">
        <f>GI_Data_Monthly!L542</f>
        <v>21247.99</v>
      </c>
      <c r="G542" s="213">
        <f>+GI_Data_Monthly!E542</f>
        <v>171.2899702089</v>
      </c>
      <c r="H542" s="133">
        <f>+GI_Data_Monthly!H542</f>
        <v>9005.1992063299003</v>
      </c>
      <c r="I542" s="214">
        <f>+GI_Data_Monthly!G542</f>
        <v>9244.7856022985507</v>
      </c>
      <c r="J542" s="133">
        <f>GI_Data_Monthly!I542</f>
        <v>0</v>
      </c>
      <c r="K542" s="215">
        <f>+GI_Data_Monthly!K542</f>
        <v>50.157783318331902</v>
      </c>
      <c r="L542" s="72">
        <f>+H542*1000/Population_Monthly!C662</f>
        <v>0.40208037166817773</v>
      </c>
      <c r="M542" s="72">
        <f>GI_Data_Monthly!N542</f>
        <v>434.10930000000002</v>
      </c>
      <c r="N542" s="72">
        <f>GI_Data_Monthly!O542*100</f>
        <v>310.70730000000003</v>
      </c>
      <c r="O542" s="72">
        <f t="shared" si="62"/>
        <v>307.2053748864991</v>
      </c>
      <c r="P542" s="191">
        <f t="shared" si="59"/>
        <v>149.59686215156412</v>
      </c>
      <c r="Q542" s="216">
        <f t="shared" si="60"/>
        <v>20.167460158686815</v>
      </c>
      <c r="R542" s="72">
        <f t="shared" si="61"/>
        <v>310.13400781154337</v>
      </c>
      <c r="S542" s="154">
        <f t="shared" si="63"/>
        <v>3.0012882317411727E-2</v>
      </c>
      <c r="T542" s="72">
        <v>0</v>
      </c>
      <c r="U542" s="72">
        <f t="shared" si="57"/>
        <v>309.6382411448767</v>
      </c>
    </row>
    <row r="543" spans="1:21" x14ac:dyDescent="0.25">
      <c r="A543" s="134">
        <v>2024</v>
      </c>
      <c r="B543" s="134">
        <v>11</v>
      </c>
      <c r="C543" s="133">
        <f>+GI_Data_Monthly!J543</f>
        <v>1019216.9132008801</v>
      </c>
      <c r="D543" s="213">
        <f t="shared" si="58"/>
        <v>110.1161457000716</v>
      </c>
      <c r="E543" s="135">
        <f>GI_Data_Monthly!C543</f>
        <v>2.9069213318159601</v>
      </c>
      <c r="F543" s="151">
        <f>GI_Data_Monthly!L543</f>
        <v>21287.966759122399</v>
      </c>
      <c r="G543" s="213">
        <f>+GI_Data_Monthly!E543</f>
        <v>171.49216259140101</v>
      </c>
      <c r="H543" s="133">
        <f>+GI_Data_Monthly!H543</f>
        <v>9009.1240779323107</v>
      </c>
      <c r="I543" s="214">
        <f>+GI_Data_Monthly!G543</f>
        <v>9255.8353429565905</v>
      </c>
      <c r="J543" s="133">
        <f>GI_Data_Monthly!I543</f>
        <v>0</v>
      </c>
      <c r="K543" s="215">
        <f>+GI_Data_Monthly!K543</f>
        <v>50.251122345786797</v>
      </c>
      <c r="L543" s="72">
        <f>+H543*1000/Population_Monthly!C663</f>
        <v>0.40186042903465352</v>
      </c>
      <c r="M543" s="72">
        <f>GI_Data_Monthly!N543</f>
        <v>436.15405060684702</v>
      </c>
      <c r="N543" s="72">
        <f>GI_Data_Monthly!O543*100</f>
        <v>311.699766340949</v>
      </c>
      <c r="O543" s="72">
        <f t="shared" si="62"/>
        <v>307.96590868789184</v>
      </c>
      <c r="P543" s="191">
        <f t="shared" si="59"/>
        <v>150.03985344673248</v>
      </c>
      <c r="Q543" s="216">
        <f t="shared" si="60"/>
        <v>20.193937585350746</v>
      </c>
      <c r="R543" s="72">
        <f t="shared" si="61"/>
        <v>310.82526679598203</v>
      </c>
      <c r="S543" s="154">
        <f t="shared" si="63"/>
        <v>3.016262104128109E-2</v>
      </c>
      <c r="T543" s="72">
        <v>0</v>
      </c>
      <c r="U543" s="72">
        <f t="shared" si="57"/>
        <v>310.13400781154337</v>
      </c>
    </row>
    <row r="544" spans="1:21" x14ac:dyDescent="0.25">
      <c r="A544" s="134">
        <v>2024</v>
      </c>
      <c r="B544" s="134">
        <v>12</v>
      </c>
      <c r="C544" s="133">
        <f>+GI_Data_Monthly!J544</f>
        <v>1022214.86674208</v>
      </c>
      <c r="D544" s="213">
        <f t="shared" si="58"/>
        <v>110.31632140719802</v>
      </c>
      <c r="E544" s="135">
        <f>GI_Data_Monthly!C544</f>
        <v>2.9119913945910998</v>
      </c>
      <c r="F544" s="151">
        <f>GI_Data_Monthly!L544</f>
        <v>21325.5804462212</v>
      </c>
      <c r="G544" s="213">
        <f>+GI_Data_Monthly!E544</f>
        <v>171.455354691135</v>
      </c>
      <c r="H544" s="133">
        <f>+GI_Data_Monthly!H544</f>
        <v>9012.9715459710005</v>
      </c>
      <c r="I544" s="214">
        <f>+GI_Data_Monthly!G544</f>
        <v>9266.2160385941006</v>
      </c>
      <c r="J544" s="133">
        <f>GI_Data_Monthly!I544</f>
        <v>8987.7252850012192</v>
      </c>
      <c r="K544" s="215">
        <f>+GI_Data_Monthly!K544</f>
        <v>50.346681416563001</v>
      </c>
      <c r="L544" s="72">
        <f>+H544*1000/Population_Monthly!C664</f>
        <v>0.40163746886290808</v>
      </c>
      <c r="M544" s="72">
        <f>GI_Data_Monthly!N544</f>
        <v>444.90677608318703</v>
      </c>
      <c r="N544" s="72">
        <f>GI_Data_Monthly!O544*100</f>
        <v>312.84882750198602</v>
      </c>
      <c r="O544" s="72">
        <f t="shared" si="62"/>
        <v>308.74111082710652</v>
      </c>
      <c r="P544" s="191">
        <f t="shared" si="59"/>
        <v>152.78437185960865</v>
      </c>
      <c r="Q544" s="216">
        <f t="shared" si="60"/>
        <v>20.221113689795576</v>
      </c>
      <c r="R544" s="72">
        <f t="shared" si="61"/>
        <v>311.7519646143117</v>
      </c>
      <c r="S544" s="154">
        <f t="shared" si="63"/>
        <v>3.0645811034003323E-2</v>
      </c>
      <c r="T544" s="72">
        <v>0</v>
      </c>
      <c r="U544" s="72">
        <f t="shared" si="57"/>
        <v>310.82526679598203</v>
      </c>
    </row>
    <row r="545" spans="1:21" x14ac:dyDescent="0.25">
      <c r="A545" s="134">
        <v>2025</v>
      </c>
      <c r="B545" s="134">
        <v>1</v>
      </c>
      <c r="C545" s="133">
        <f>+GI_Data_Monthly!J545</f>
        <v>1025116.33903254</v>
      </c>
      <c r="D545" s="213">
        <f t="shared" si="58"/>
        <v>110.49556820813521</v>
      </c>
      <c r="E545" s="135">
        <f>GI_Data_Monthly!C545</f>
        <v>2.9172720000000001</v>
      </c>
      <c r="F545" s="151">
        <f>GI_Data_Monthly!L545</f>
        <v>21364.47</v>
      </c>
      <c r="G545" s="213">
        <f>+GI_Data_Monthly!E545</f>
        <v>171.41416539504701</v>
      </c>
      <c r="H545" s="133">
        <f>+GI_Data_Monthly!H545</f>
        <v>9017.7622438078597</v>
      </c>
      <c r="I545" s="214">
        <f>+GI_Data_Monthly!G545</f>
        <v>9277.4430292224697</v>
      </c>
      <c r="J545" s="133">
        <f>GI_Data_Monthly!I545</f>
        <v>0</v>
      </c>
      <c r="K545" s="215">
        <f>+GI_Data_Monthly!K545</f>
        <v>50.436098238095703</v>
      </c>
      <c r="L545" s="72">
        <f>+H545*1000/Population_Monthly!C665</f>
        <v>0.40145693706012553</v>
      </c>
      <c r="M545" s="72">
        <f>GI_Data_Monthly!N545</f>
        <v>457.4425</v>
      </c>
      <c r="N545" s="72">
        <f>GI_Data_Monthly!O545*100</f>
        <v>314.0299</v>
      </c>
      <c r="O545" s="72">
        <f t="shared" si="62"/>
        <v>309.52887749377317</v>
      </c>
      <c r="P545" s="191">
        <f t="shared" si="59"/>
        <v>156.80488483761542</v>
      </c>
      <c r="Q545" s="216">
        <f t="shared" si="60"/>
        <v>20.247921515929495</v>
      </c>
      <c r="R545" s="72">
        <f t="shared" si="61"/>
        <v>312.85949794764502</v>
      </c>
      <c r="S545" s="154">
        <f t="shared" si="63"/>
        <v>3.1037173887562552E-2</v>
      </c>
      <c r="T545" s="72">
        <v>0</v>
      </c>
      <c r="U545" s="72">
        <f t="shared" si="57"/>
        <v>311.7519646143117</v>
      </c>
    </row>
    <row r="546" spans="1:21" x14ac:dyDescent="0.25">
      <c r="A546" s="134">
        <v>2025</v>
      </c>
      <c r="B546" s="134">
        <v>2</v>
      </c>
      <c r="C546" s="133">
        <f>+GI_Data_Monthly!J546</f>
        <v>1027591.10458356</v>
      </c>
      <c r="D546" s="213">
        <f t="shared" si="58"/>
        <v>110.61586835527839</v>
      </c>
      <c r="E546" s="135">
        <f>GI_Data_Monthly!C546</f>
        <v>2.9224832447774198</v>
      </c>
      <c r="F546" s="151">
        <f>GI_Data_Monthly!L546</f>
        <v>21404.366150587499</v>
      </c>
      <c r="G546" s="213">
        <f>+GI_Data_Monthly!E546</f>
        <v>171.55212965525899</v>
      </c>
      <c r="H546" s="133">
        <f>+GI_Data_Monthly!H546</f>
        <v>9023.8985965077009</v>
      </c>
      <c r="I546" s="214">
        <f>+GI_Data_Monthly!G546</f>
        <v>9289.7259666499303</v>
      </c>
      <c r="J546" s="133">
        <f>GI_Data_Monthly!I546</f>
        <v>0</v>
      </c>
      <c r="K546" s="215">
        <f>+GI_Data_Monthly!K546</f>
        <v>50.505555423135398</v>
      </c>
      <c r="L546" s="72">
        <f>+H546*1000/Population_Monthly!C666</f>
        <v>0.40133660674278776</v>
      </c>
      <c r="M546" s="72">
        <f>GI_Data_Monthly!N546</f>
        <v>470.26623829834398</v>
      </c>
      <c r="N546" s="72">
        <f>GI_Data_Monthly!O546*100</f>
        <v>315.04903926420604</v>
      </c>
      <c r="O546" s="72">
        <f t="shared" si="62"/>
        <v>310.31822319653384</v>
      </c>
      <c r="P546" s="191">
        <f t="shared" si="59"/>
        <v>160.91323676148571</v>
      </c>
      <c r="Q546" s="216">
        <f t="shared" si="60"/>
        <v>20.269728235180963</v>
      </c>
      <c r="R546" s="72">
        <f t="shared" si="61"/>
        <v>313.97592225539739</v>
      </c>
      <c r="S546" s="154">
        <f t="shared" si="63"/>
        <v>3.0997594115728555E-2</v>
      </c>
      <c r="T546" s="72">
        <v>0</v>
      </c>
      <c r="U546" s="72">
        <f t="shared" si="57"/>
        <v>312.85949794764502</v>
      </c>
    </row>
    <row r="547" spans="1:21" x14ac:dyDescent="0.25">
      <c r="A547" s="134">
        <v>2025</v>
      </c>
      <c r="B547" s="134">
        <v>3</v>
      </c>
      <c r="C547" s="133">
        <f>+GI_Data_Monthly!J547</f>
        <v>1029587.8030801</v>
      </c>
      <c r="D547" s="213">
        <f t="shared" si="58"/>
        <v>110.69365191409904</v>
      </c>
      <c r="E547" s="135">
        <f>GI_Data_Monthly!C547</f>
        <v>2.9271284051929198</v>
      </c>
      <c r="F547" s="151">
        <f>GI_Data_Monthly!L547</f>
        <v>21441.548708857099</v>
      </c>
      <c r="G547" s="213">
        <f>+GI_Data_Monthly!E547</f>
        <v>171.791247171289</v>
      </c>
      <c r="H547" s="133">
        <f>+GI_Data_Monthly!H547</f>
        <v>9030.1793398776808</v>
      </c>
      <c r="I547" s="214">
        <f>+GI_Data_Monthly!G547</f>
        <v>9301.2362071050393</v>
      </c>
      <c r="J547" s="133">
        <f>GI_Data_Monthly!I547</f>
        <v>0</v>
      </c>
      <c r="K547" s="215">
        <f>+GI_Data_Monthly!K547</f>
        <v>50.5571151534919</v>
      </c>
      <c r="L547" s="72">
        <f>+H547*1000/Population_Monthly!C667</f>
        <v>0.4012229274021416</v>
      </c>
      <c r="M547" s="72">
        <f>GI_Data_Monthly!N547</f>
        <v>480.36038948758602</v>
      </c>
      <c r="N547" s="72">
        <f>GI_Data_Monthly!O547*100</f>
        <v>315.860637445218</v>
      </c>
      <c r="O547" s="72">
        <f t="shared" si="62"/>
        <v>311.10165191940126</v>
      </c>
      <c r="P547" s="191">
        <f t="shared" si="59"/>
        <v>164.10636056668878</v>
      </c>
      <c r="Q547" s="216">
        <f t="shared" si="60"/>
        <v>20.284673742891194</v>
      </c>
      <c r="R547" s="72">
        <f t="shared" si="61"/>
        <v>314.97985890314135</v>
      </c>
      <c r="S547" s="154">
        <f t="shared" si="63"/>
        <v>3.06766306679227E-2</v>
      </c>
      <c r="T547" s="72">
        <v>0</v>
      </c>
      <c r="U547" s="72">
        <f t="shared" si="57"/>
        <v>313.97592225539739</v>
      </c>
    </row>
    <row r="548" spans="1:21" x14ac:dyDescent="0.25">
      <c r="A548" s="134">
        <v>2025</v>
      </c>
      <c r="B548" s="134">
        <v>4</v>
      </c>
      <c r="C548" s="133">
        <f>+GI_Data_Monthly!J548</f>
        <v>1031768.5155829</v>
      </c>
      <c r="D548" s="213">
        <f t="shared" si="58"/>
        <v>110.78060396293056</v>
      </c>
      <c r="E548" s="135">
        <f>GI_Data_Monthly!C548</f>
        <v>2.9322270000000001</v>
      </c>
      <c r="F548" s="151">
        <f>GI_Data_Monthly!L548</f>
        <v>21484.14</v>
      </c>
      <c r="G548" s="213">
        <f>+GI_Data_Monthly!E548</f>
        <v>172.083281571226</v>
      </c>
      <c r="H548" s="133">
        <f>+GI_Data_Monthly!H548</f>
        <v>9037.2403329074496</v>
      </c>
      <c r="I548" s="214">
        <f>+GI_Data_Monthly!G548</f>
        <v>9313.6206039114095</v>
      </c>
      <c r="J548" s="133">
        <f>GI_Data_Monthly!I548</f>
        <v>0</v>
      </c>
      <c r="K548" s="215">
        <f>+GI_Data_Monthly!K548</f>
        <v>50.612724326662899</v>
      </c>
      <c r="L548" s="72">
        <f>+H548*1000/Population_Monthly!C668</f>
        <v>0.40114410397578631</v>
      </c>
      <c r="M548" s="72">
        <f>GI_Data_Monthly!N548</f>
        <v>488.25659999999999</v>
      </c>
      <c r="N548" s="72">
        <f>GI_Data_Monthly!O548*100</f>
        <v>316.71870000000001</v>
      </c>
      <c r="O548" s="72">
        <f t="shared" si="62"/>
        <v>311.8844435860679</v>
      </c>
      <c r="P548" s="191">
        <f t="shared" si="59"/>
        <v>166.51391587349818</v>
      </c>
      <c r="Q548" s="216">
        <f t="shared" si="60"/>
        <v>20.30299594979267</v>
      </c>
      <c r="R548" s="72">
        <f t="shared" si="61"/>
        <v>315.87612556980804</v>
      </c>
      <c r="S548" s="154">
        <f t="shared" si="63"/>
        <v>3.0565342510148863E-2</v>
      </c>
      <c r="T548" s="72">
        <v>0</v>
      </c>
      <c r="U548" s="72">
        <f t="shared" si="57"/>
        <v>314.97985890314135</v>
      </c>
    </row>
    <row r="549" spans="1:21" x14ac:dyDescent="0.25">
      <c r="A549" s="134">
        <v>2025</v>
      </c>
      <c r="B549" s="134">
        <v>5</v>
      </c>
      <c r="C549" s="133">
        <f>+GI_Data_Monthly!J549</f>
        <v>1034025.5096828199</v>
      </c>
      <c r="D549" s="213">
        <f t="shared" si="58"/>
        <v>110.89115052311038</v>
      </c>
      <c r="E549" s="135">
        <f>GI_Data_Monthly!C549</f>
        <v>2.9371360433734202</v>
      </c>
      <c r="F549" s="151">
        <f>GI_Data_Monthly!L549</f>
        <v>21526.7547667535</v>
      </c>
      <c r="G549" s="213">
        <f>+GI_Data_Monthly!E549</f>
        <v>172.32437577262201</v>
      </c>
      <c r="H549" s="133">
        <f>+GI_Data_Monthly!H549</f>
        <v>9043.6512075435494</v>
      </c>
      <c r="I549" s="214">
        <f>+GI_Data_Monthly!G549</f>
        <v>9324.6891641486109</v>
      </c>
      <c r="J549" s="133">
        <f>GI_Data_Monthly!I549</f>
        <v>0</v>
      </c>
      <c r="K549" s="215">
        <f>+GI_Data_Monthly!K549</f>
        <v>50.673326863385199</v>
      </c>
      <c r="L549" s="72">
        <f>+H549*1000/Population_Monthly!C669</f>
        <v>0.40104386982833401</v>
      </c>
      <c r="M549" s="72">
        <f>GI_Data_Monthly!N549</f>
        <v>491.25721660424301</v>
      </c>
      <c r="N549" s="72">
        <f>GI_Data_Monthly!O549*100</f>
        <v>317.57011374523995</v>
      </c>
      <c r="O549" s="72">
        <f t="shared" si="62"/>
        <v>312.67637554551948</v>
      </c>
      <c r="P549" s="191">
        <f t="shared" si="59"/>
        <v>167.25722246083438</v>
      </c>
      <c r="Q549" s="216">
        <f t="shared" si="60"/>
        <v>20.322227102368075</v>
      </c>
      <c r="R549" s="72">
        <f t="shared" si="61"/>
        <v>316.71648373015267</v>
      </c>
      <c r="S549" s="154">
        <f t="shared" si="63"/>
        <v>3.0847788518773456E-2</v>
      </c>
      <c r="T549" s="72">
        <v>0</v>
      </c>
      <c r="U549" s="72">
        <f t="shared" si="57"/>
        <v>315.87612556980804</v>
      </c>
    </row>
    <row r="550" spans="1:21" x14ac:dyDescent="0.25">
      <c r="A550" s="134">
        <v>2025</v>
      </c>
      <c r="B550" s="134">
        <v>6</v>
      </c>
      <c r="C550" s="133">
        <f>+GI_Data_Monthly!J550</f>
        <v>1036462.12726392</v>
      </c>
      <c r="D550" s="213">
        <f t="shared" si="58"/>
        <v>111.02172567104526</v>
      </c>
      <c r="E550" s="135">
        <f>GI_Data_Monthly!C550</f>
        <v>2.9421833809374598</v>
      </c>
      <c r="F550" s="151">
        <f>GI_Data_Monthly!L550</f>
        <v>21571.429392428901</v>
      </c>
      <c r="G550" s="213">
        <f>+GI_Data_Monthly!E550</f>
        <v>172.58349450476601</v>
      </c>
      <c r="H550" s="133">
        <f>+GI_Data_Monthly!H550</f>
        <v>9050.0116830466104</v>
      </c>
      <c r="I550" s="214">
        <f>+GI_Data_Monthly!G550</f>
        <v>9335.6694016352503</v>
      </c>
      <c r="J550" s="133">
        <f>GI_Data_Monthly!I550</f>
        <v>0</v>
      </c>
      <c r="K550" s="215">
        <f>+GI_Data_Monthly!K550</f>
        <v>50.7410223606541</v>
      </c>
      <c r="L550" s="72">
        <f>+H550*1000/Population_Monthly!C670</f>
        <v>0.40094159483388941</v>
      </c>
      <c r="M550" s="72">
        <f>GI_Data_Monthly!N550</f>
        <v>489.19722529873201</v>
      </c>
      <c r="N550" s="72">
        <f>GI_Data_Monthly!O550*100</f>
        <v>318.461769661468</v>
      </c>
      <c r="O550" s="72">
        <f t="shared" si="62"/>
        <v>313.48839811614135</v>
      </c>
      <c r="P550" s="191">
        <f t="shared" si="59"/>
        <v>166.27013410117911</v>
      </c>
      <c r="Q550" s="216">
        <f t="shared" si="60"/>
        <v>20.344186428782699</v>
      </c>
      <c r="R550" s="72">
        <f t="shared" si="61"/>
        <v>317.58352780223601</v>
      </c>
      <c r="S550" s="154">
        <f t="shared" si="63"/>
        <v>3.1563714026245249E-2</v>
      </c>
      <c r="T550" s="72">
        <v>0</v>
      </c>
      <c r="U550" s="72">
        <f t="shared" ref="U550:U613" si="64">AVERAGE(N547:N549)</f>
        <v>316.71648373015267</v>
      </c>
    </row>
    <row r="551" spans="1:21" x14ac:dyDescent="0.25">
      <c r="A551" s="134">
        <v>2025</v>
      </c>
      <c r="B551" s="134">
        <v>7</v>
      </c>
      <c r="C551" s="133">
        <f>+GI_Data_Monthly!J551</f>
        <v>1038817.77928439</v>
      </c>
      <c r="D551" s="213">
        <f t="shared" si="58"/>
        <v>111.144043724496</v>
      </c>
      <c r="E551" s="135">
        <f>GI_Data_Monthly!C551</f>
        <v>2.9470390000000002</v>
      </c>
      <c r="F551" s="151">
        <f>GI_Data_Monthly!L551</f>
        <v>21614.32</v>
      </c>
      <c r="G551" s="213">
        <f>+GI_Data_Monthly!E551</f>
        <v>172.925804445127</v>
      </c>
      <c r="H551" s="133">
        <f>+GI_Data_Monthly!H551</f>
        <v>9056.2588616409394</v>
      </c>
      <c r="I551" s="214">
        <f>+GI_Data_Monthly!G551</f>
        <v>9346.5897449206805</v>
      </c>
      <c r="J551" s="133">
        <f>GI_Data_Monthly!I551</f>
        <v>0</v>
      </c>
      <c r="K551" s="215">
        <f>+GI_Data_Monthly!K551</f>
        <v>50.806923879713501</v>
      </c>
      <c r="L551" s="72">
        <f>+H551*1000/Population_Monthly!C671</f>
        <v>0.40083450096344309</v>
      </c>
      <c r="M551" s="72">
        <f>GI_Data_Monthly!N551</f>
        <v>482.12889999999999</v>
      </c>
      <c r="N551" s="72">
        <f>GI_Data_Monthly!O551*100</f>
        <v>319.30799999999999</v>
      </c>
      <c r="O551" s="72">
        <f t="shared" si="62"/>
        <v>314.32906478280808</v>
      </c>
      <c r="P551" s="191">
        <f t="shared" si="59"/>
        <v>163.59773318235693</v>
      </c>
      <c r="Q551" s="216">
        <f t="shared" si="60"/>
        <v>20.3651679788126</v>
      </c>
      <c r="R551" s="72">
        <f t="shared" si="61"/>
        <v>318.44662780223598</v>
      </c>
      <c r="S551" s="154">
        <f t="shared" si="63"/>
        <v>3.2624021732100106E-2</v>
      </c>
      <c r="T551" s="72">
        <v>0</v>
      </c>
      <c r="U551" s="72">
        <f t="shared" si="64"/>
        <v>317.58352780223601</v>
      </c>
    </row>
    <row r="552" spans="1:21" x14ac:dyDescent="0.25">
      <c r="A552" s="134">
        <v>2025</v>
      </c>
      <c r="B552" s="134">
        <v>8</v>
      </c>
      <c r="C552" s="133">
        <f>+GI_Data_Monthly!J552</f>
        <v>1041179.50793643</v>
      </c>
      <c r="D552" s="213">
        <f t="shared" si="58"/>
        <v>111.25257308237163</v>
      </c>
      <c r="E552" s="135">
        <f>GI_Data_Monthly!C552</f>
        <v>2.9520226026556999</v>
      </c>
      <c r="F552" s="151">
        <f>GI_Data_Monthly!L552</f>
        <v>21657.571665244101</v>
      </c>
      <c r="G552" s="213">
        <f>+GI_Data_Monthly!E552</f>
        <v>173.42017840499599</v>
      </c>
      <c r="H552" s="133">
        <f>+GI_Data_Monthly!H552</f>
        <v>9063.0093497104208</v>
      </c>
      <c r="I552" s="214">
        <f>+GI_Data_Monthly!G552</f>
        <v>9358.7004694762309</v>
      </c>
      <c r="J552" s="133">
        <f>GI_Data_Monthly!I552</f>
        <v>0</v>
      </c>
      <c r="K552" s="215">
        <f>+GI_Data_Monthly!K552</f>
        <v>50.872256697321497</v>
      </c>
      <c r="L552" s="72">
        <f>+H552*1000/Population_Monthly!C672</f>
        <v>0.40074986725310918</v>
      </c>
      <c r="M552" s="72">
        <f>GI_Data_Monthly!N552</f>
        <v>470.37047597930598</v>
      </c>
      <c r="N552" s="72">
        <f>GI_Data_Monthly!O552*100</f>
        <v>320.14023164643703</v>
      </c>
      <c r="O552" s="72">
        <f t="shared" si="62"/>
        <v>315.20525163770839</v>
      </c>
      <c r="P552" s="191">
        <f t="shared" si="59"/>
        <v>159.33837212362502</v>
      </c>
      <c r="Q552" s="216">
        <f t="shared" si="60"/>
        <v>20.387050118317685</v>
      </c>
      <c r="R552" s="72">
        <f t="shared" si="61"/>
        <v>319.30333376930167</v>
      </c>
      <c r="S552" s="154">
        <f t="shared" si="63"/>
        <v>3.3957880214121161E-2</v>
      </c>
      <c r="T552" s="72">
        <v>0</v>
      </c>
      <c r="U552" s="72">
        <f t="shared" si="64"/>
        <v>318.44662780223598</v>
      </c>
    </row>
    <row r="553" spans="1:21" x14ac:dyDescent="0.25">
      <c r="A553" s="134">
        <v>2025</v>
      </c>
      <c r="B553" s="134">
        <v>9</v>
      </c>
      <c r="C553" s="133">
        <f>+GI_Data_Monthly!J553</f>
        <v>1043547.23648453</v>
      </c>
      <c r="D553" s="213">
        <f t="shared" si="58"/>
        <v>111.35684169222166</v>
      </c>
      <c r="E553" s="135">
        <f>GI_Data_Monthly!C553</f>
        <v>2.9569699608147699</v>
      </c>
      <c r="F553" s="151">
        <f>GI_Data_Monthly!L553</f>
        <v>21700.162934502601</v>
      </c>
      <c r="G553" s="213">
        <f>+GI_Data_Monthly!E553</f>
        <v>173.94764913660299</v>
      </c>
      <c r="H553" s="133">
        <f>+GI_Data_Monthly!H553</f>
        <v>9069.6170733422605</v>
      </c>
      <c r="I553" s="214">
        <f>+GI_Data_Monthly!G553</f>
        <v>9371.2000145333004</v>
      </c>
      <c r="J553" s="133">
        <f>GI_Data_Monthly!I553</f>
        <v>0</v>
      </c>
      <c r="K553" s="215">
        <f>+GI_Data_Monthly!K553</f>
        <v>50.937720935685498</v>
      </c>
      <c r="L553" s="72">
        <f>+H553*1000/Population_Monthly!C673</f>
        <v>0.40065908842166359</v>
      </c>
      <c r="M553" s="72">
        <f>GI_Data_Monthly!N553</f>
        <v>458.35304860877199</v>
      </c>
      <c r="N553" s="72">
        <f>GI_Data_Monthly!O553*100</f>
        <v>320.92166507845803</v>
      </c>
      <c r="O553" s="72">
        <f t="shared" si="62"/>
        <v>316.10966255699674</v>
      </c>
      <c r="P553" s="191">
        <f t="shared" si="59"/>
        <v>155.00767836088411</v>
      </c>
      <c r="Q553" s="216">
        <f t="shared" si="60"/>
        <v>20.408660836368842</v>
      </c>
      <c r="R553" s="72">
        <f t="shared" si="61"/>
        <v>320.12329890829841</v>
      </c>
      <c r="S553" s="154">
        <f t="shared" si="63"/>
        <v>3.50016942689102E-2</v>
      </c>
      <c r="T553" s="72">
        <v>0</v>
      </c>
      <c r="U553" s="72">
        <f t="shared" si="64"/>
        <v>319.30333376930167</v>
      </c>
    </row>
    <row r="554" spans="1:21" x14ac:dyDescent="0.25">
      <c r="A554" s="134">
        <v>2025</v>
      </c>
      <c r="B554" s="134">
        <v>10</v>
      </c>
      <c r="C554" s="133">
        <f>+GI_Data_Monthly!J554</f>
        <v>1045954.56643896</v>
      </c>
      <c r="D554" s="213">
        <f t="shared" si="58"/>
        <v>111.4732118534465</v>
      </c>
      <c r="E554" s="135">
        <f>GI_Data_Monthly!C554</f>
        <v>2.961722</v>
      </c>
      <c r="F554" s="151">
        <f>GI_Data_Monthly!L554</f>
        <v>21741.42</v>
      </c>
      <c r="G554" s="213">
        <f>+GI_Data_Monthly!E554</f>
        <v>174.34922189740701</v>
      </c>
      <c r="H554" s="133">
        <f>+GI_Data_Monthly!H554</f>
        <v>9075.3066335312596</v>
      </c>
      <c r="I554" s="214">
        <f>+GI_Data_Monthly!G554</f>
        <v>9383.0127350602706</v>
      </c>
      <c r="J554" s="133">
        <f>GI_Data_Monthly!I554</f>
        <v>0</v>
      </c>
      <c r="K554" s="215">
        <f>+GI_Data_Monthly!K554</f>
        <v>51.005407673075297</v>
      </c>
      <c r="L554" s="72">
        <f>+H554*1000/Population_Monthly!C674</f>
        <v>0.40052796073539537</v>
      </c>
      <c r="M554" s="72">
        <f>GI_Data_Monthly!N554</f>
        <v>451.33269999999999</v>
      </c>
      <c r="N554" s="72">
        <f>GI_Data_Monthly!O554*100</f>
        <v>321.62600000000003</v>
      </c>
      <c r="O554" s="72">
        <f t="shared" si="62"/>
        <v>317.01955422366342</v>
      </c>
      <c r="P554" s="191">
        <f t="shared" si="59"/>
        <v>152.38861040975488</v>
      </c>
      <c r="Q554" s="216">
        <f t="shared" si="60"/>
        <v>20.429091921774337</v>
      </c>
      <c r="R554" s="72">
        <f t="shared" si="61"/>
        <v>320.89596557496503</v>
      </c>
      <c r="S554" s="154">
        <f t="shared" si="63"/>
        <v>3.5141433754533713E-2</v>
      </c>
      <c r="T554" s="72">
        <v>0</v>
      </c>
      <c r="U554" s="72">
        <f t="shared" si="64"/>
        <v>320.12329890829841</v>
      </c>
    </row>
    <row r="555" spans="1:21" x14ac:dyDescent="0.25">
      <c r="A555" s="134">
        <v>2025</v>
      </c>
      <c r="B555" s="134">
        <v>11</v>
      </c>
      <c r="C555" s="133">
        <f>+GI_Data_Monthly!J555</f>
        <v>1048637.8452010599</v>
      </c>
      <c r="D555" s="213">
        <f t="shared" si="58"/>
        <v>111.62269164204618</v>
      </c>
      <c r="E555" s="135">
        <f>GI_Data_Monthly!C555</f>
        <v>2.9666067225904502</v>
      </c>
      <c r="F555" s="151">
        <f>GI_Data_Monthly!L555</f>
        <v>21784.617157412598</v>
      </c>
      <c r="G555" s="213">
        <f>+GI_Data_Monthly!E555</f>
        <v>174.551126841583</v>
      </c>
      <c r="H555" s="133">
        <f>+GI_Data_Monthly!H555</f>
        <v>9080.1896581751098</v>
      </c>
      <c r="I555" s="214">
        <f>+GI_Data_Monthly!G555</f>
        <v>9394.4862802973093</v>
      </c>
      <c r="J555" s="133">
        <f>GI_Data_Monthly!I555</f>
        <v>0</v>
      </c>
      <c r="K555" s="215">
        <f>+GI_Data_Monthly!K555</f>
        <v>51.082762438577703</v>
      </c>
      <c r="L555" s="72">
        <f>+H555*1000/Population_Monthly!C675</f>
        <v>0.40036152143315862</v>
      </c>
      <c r="M555" s="72">
        <f>GI_Data_Monthly!N555</f>
        <v>452.47947373580899</v>
      </c>
      <c r="N555" s="72">
        <f>GI_Data_Monthly!O555*100</f>
        <v>322.30590252135801</v>
      </c>
      <c r="O555" s="72">
        <f t="shared" si="62"/>
        <v>317.90339890536421</v>
      </c>
      <c r="P555" s="191">
        <f t="shared" si="59"/>
        <v>152.52425280716093</v>
      </c>
      <c r="Q555" s="216">
        <f t="shared" si="60"/>
        <v>20.451572488917577</v>
      </c>
      <c r="R555" s="72">
        <f t="shared" si="61"/>
        <v>321.61785586660534</v>
      </c>
      <c r="S555" s="154">
        <f t="shared" si="63"/>
        <v>3.4026769749989638E-2</v>
      </c>
      <c r="T555" s="72">
        <v>0</v>
      </c>
      <c r="U555" s="72">
        <f t="shared" si="64"/>
        <v>320.89596557496503</v>
      </c>
    </row>
    <row r="556" spans="1:21" x14ac:dyDescent="0.25">
      <c r="A556" s="134">
        <v>2025</v>
      </c>
      <c r="B556" s="134">
        <v>12</v>
      </c>
      <c r="C556" s="133">
        <f>+GI_Data_Monthly!J556</f>
        <v>1051354.65574254</v>
      </c>
      <c r="D556" s="213">
        <f t="shared" si="58"/>
        <v>111.78276310914544</v>
      </c>
      <c r="E556" s="135">
        <f>GI_Data_Monthly!C556</f>
        <v>2.97136612767201</v>
      </c>
      <c r="F556" s="151">
        <f>GI_Data_Monthly!L556</f>
        <v>21826.8467810525</v>
      </c>
      <c r="G556" s="213">
        <f>+GI_Data_Monthly!E556</f>
        <v>174.61004837682799</v>
      </c>
      <c r="H556" s="133">
        <f>+GI_Data_Monthly!H556</f>
        <v>9084.8887296498306</v>
      </c>
      <c r="I556" s="214">
        <f>+GI_Data_Monthly!G556</f>
        <v>9405.3378758940707</v>
      </c>
      <c r="J556" s="133">
        <f>GI_Data_Monthly!I556</f>
        <v>9052.6678091450558</v>
      </c>
      <c r="K556" s="215">
        <f>+GI_Data_Monthly!K556</f>
        <v>51.162324345726603</v>
      </c>
      <c r="L556" s="72">
        <f>+H556*1000/Population_Monthly!C676</f>
        <v>0.40018729599759334</v>
      </c>
      <c r="M556" s="72">
        <f>GI_Data_Monthly!N556</f>
        <v>460.06003265771</v>
      </c>
      <c r="N556" s="72">
        <f>GI_Data_Monthly!O556*100</f>
        <v>322.95782438353001</v>
      </c>
      <c r="O556" s="72">
        <f t="shared" si="62"/>
        <v>318.74581531215955</v>
      </c>
      <c r="P556" s="191">
        <f t="shared" si="59"/>
        <v>154.83114934010348</v>
      </c>
      <c r="Q556" s="216">
        <f t="shared" si="60"/>
        <v>20.474512236868168</v>
      </c>
      <c r="R556" s="72">
        <f t="shared" si="61"/>
        <v>322.29657563496272</v>
      </c>
      <c r="S556" s="154">
        <f t="shared" si="63"/>
        <v>3.231272101053273E-2</v>
      </c>
      <c r="T556" s="72">
        <v>0</v>
      </c>
      <c r="U556" s="72">
        <f t="shared" si="64"/>
        <v>321.61785586660534</v>
      </c>
    </row>
    <row r="557" spans="1:21" x14ac:dyDescent="0.25">
      <c r="A557" s="134">
        <v>2026</v>
      </c>
      <c r="B557" s="134">
        <v>1</v>
      </c>
      <c r="C557" s="133">
        <f>+GI_Data_Monthly!J557</f>
        <v>1054177.6610508801</v>
      </c>
      <c r="D557" s="213">
        <f t="shared" si="58"/>
        <v>111.94420182445323</v>
      </c>
      <c r="E557" s="135">
        <f>GI_Data_Monthly!C557</f>
        <v>2.9763890000000002</v>
      </c>
      <c r="F557" s="151">
        <f>GI_Data_Monthly!L557</f>
        <v>21870.639999999999</v>
      </c>
      <c r="G557" s="213">
        <f>+GI_Data_Monthly!E557</f>
        <v>174.64490572082801</v>
      </c>
      <c r="H557" s="133">
        <f>+GI_Data_Monthly!H557</f>
        <v>9090.9999711773708</v>
      </c>
      <c r="I557" s="214">
        <f>+GI_Data_Monthly!G557</f>
        <v>9416.9920716751603</v>
      </c>
      <c r="J557" s="133">
        <f>GI_Data_Monthly!I557</f>
        <v>0</v>
      </c>
      <c r="K557" s="215">
        <f>+GI_Data_Monthly!K557</f>
        <v>51.245475857071</v>
      </c>
      <c r="L557" s="72">
        <f>+H557*1000/Population_Monthly!C677</f>
        <v>0.40007554863298411</v>
      </c>
      <c r="M557" s="72">
        <f>GI_Data_Monthly!N557</f>
        <v>471.53980000000001</v>
      </c>
      <c r="N557" s="72">
        <f>GI_Data_Monthly!O557*100</f>
        <v>323.67619999999999</v>
      </c>
      <c r="O557" s="72">
        <f t="shared" si="62"/>
        <v>319.54967364549287</v>
      </c>
      <c r="P557" s="191">
        <f t="shared" si="59"/>
        <v>158.42680509839272</v>
      </c>
      <c r="Q557" s="216">
        <f t="shared" si="60"/>
        <v>20.502061868476023</v>
      </c>
      <c r="R557" s="72">
        <f t="shared" si="61"/>
        <v>322.97997563496267</v>
      </c>
      <c r="S557" s="154">
        <f t="shared" si="63"/>
        <v>3.071777560034894E-2</v>
      </c>
      <c r="T557" s="72">
        <v>0</v>
      </c>
      <c r="U557" s="72">
        <f t="shared" si="64"/>
        <v>322.29657563496272</v>
      </c>
    </row>
    <row r="558" spans="1:21" x14ac:dyDescent="0.25">
      <c r="A558" s="134">
        <v>2026</v>
      </c>
      <c r="B558" s="134">
        <v>2</v>
      </c>
      <c r="C558" s="133">
        <f>+GI_Data_Monthly!J558</f>
        <v>1056936.3680261101</v>
      </c>
      <c r="D558" s="213">
        <f t="shared" si="58"/>
        <v>112.08750317676873</v>
      </c>
      <c r="E558" s="135">
        <f>GI_Data_Monthly!C558</f>
        <v>2.9815685198593398</v>
      </c>
      <c r="F558" s="151">
        <f>GI_Data_Monthly!L558</f>
        <v>21914.3391030046</v>
      </c>
      <c r="G558" s="213">
        <f>+GI_Data_Monthly!E558</f>
        <v>174.73326411783901</v>
      </c>
      <c r="H558" s="133">
        <f>+GI_Data_Monthly!H558</f>
        <v>9099.2875285812606</v>
      </c>
      <c r="I558" s="214">
        <f>+GI_Data_Monthly!G558</f>
        <v>9429.5647424606996</v>
      </c>
      <c r="J558" s="133">
        <f>GI_Data_Monthly!I558</f>
        <v>0</v>
      </c>
      <c r="K558" s="215">
        <f>+GI_Data_Monthly!K558</f>
        <v>51.326654537190002</v>
      </c>
      <c r="L558" s="72">
        <f>+H558*1000/Population_Monthly!C678</f>
        <v>0.40005969767713778</v>
      </c>
      <c r="M558" s="72">
        <f>GI_Data_Monthly!N558</f>
        <v>483.81184300029503</v>
      </c>
      <c r="N558" s="72">
        <f>GI_Data_Monthly!O558*100</f>
        <v>324.47801317185798</v>
      </c>
      <c r="O558" s="72">
        <f t="shared" si="62"/>
        <v>320.33542147113059</v>
      </c>
      <c r="P558" s="191">
        <f t="shared" si="59"/>
        <v>162.2675580915778</v>
      </c>
      <c r="Q558" s="216">
        <f t="shared" si="60"/>
        <v>20.533725896927123</v>
      </c>
      <c r="R558" s="72">
        <f t="shared" si="61"/>
        <v>323.70401251846266</v>
      </c>
      <c r="S558" s="154">
        <f t="shared" si="63"/>
        <v>2.9928591211302313E-2</v>
      </c>
      <c r="T558" s="72">
        <v>0</v>
      </c>
      <c r="U558" s="72">
        <f t="shared" si="64"/>
        <v>322.97997563496267</v>
      </c>
    </row>
    <row r="559" spans="1:21" x14ac:dyDescent="0.25">
      <c r="A559" s="134">
        <v>2026</v>
      </c>
      <c r="B559" s="134">
        <v>3</v>
      </c>
      <c r="C559" s="133">
        <f>+GI_Data_Monthly!J559</f>
        <v>1059404.27760167</v>
      </c>
      <c r="D559" s="213">
        <f t="shared" si="58"/>
        <v>112.20947465899201</v>
      </c>
      <c r="E559" s="135">
        <f>GI_Data_Monthly!C559</f>
        <v>2.98634935802587</v>
      </c>
      <c r="F559" s="151">
        <f>GI_Data_Monthly!L559</f>
        <v>21953.635152157101</v>
      </c>
      <c r="G559" s="213">
        <f>+GI_Data_Monthly!E559</f>
        <v>174.80480413288299</v>
      </c>
      <c r="H559" s="133">
        <f>+GI_Data_Monthly!H559</f>
        <v>9108.0722903491896</v>
      </c>
      <c r="I559" s="214">
        <f>+GI_Data_Monthly!G559</f>
        <v>9441.3085955640709</v>
      </c>
      <c r="J559" s="133">
        <f>GI_Data_Monthly!I559</f>
        <v>0</v>
      </c>
      <c r="K559" s="215">
        <f>+GI_Data_Monthly!K559</f>
        <v>51.399309993100204</v>
      </c>
      <c r="L559" s="72">
        <f>+H559*1000/Population_Monthly!C679</f>
        <v>0.40006571617595899</v>
      </c>
      <c r="M559" s="72">
        <f>GI_Data_Monthly!N559</f>
        <v>493.70533778476101</v>
      </c>
      <c r="N559" s="72">
        <f>GI_Data_Monthly!O559*100</f>
        <v>325.26038676067799</v>
      </c>
      <c r="O559" s="72">
        <f t="shared" si="62"/>
        <v>321.11873391408557</v>
      </c>
      <c r="P559" s="191">
        <f t="shared" si="59"/>
        <v>165.3206904469896</v>
      </c>
      <c r="Q559" s="216">
        <f t="shared" si="60"/>
        <v>20.563101763339759</v>
      </c>
      <c r="R559" s="72">
        <f t="shared" si="61"/>
        <v>324.4715333108453</v>
      </c>
      <c r="S559" s="154">
        <f t="shared" si="63"/>
        <v>2.9759166547272731E-2</v>
      </c>
      <c r="T559" s="72">
        <v>0</v>
      </c>
      <c r="U559" s="72">
        <f t="shared" si="64"/>
        <v>323.70401251846266</v>
      </c>
    </row>
    <row r="560" spans="1:21" x14ac:dyDescent="0.25">
      <c r="A560" s="134">
        <v>2026</v>
      </c>
      <c r="B560" s="134">
        <v>4</v>
      </c>
      <c r="C560" s="133">
        <f>+GI_Data_Monthly!J560</f>
        <v>1062173.6289401299</v>
      </c>
      <c r="D560" s="213">
        <f t="shared" si="58"/>
        <v>112.35099615918919</v>
      </c>
      <c r="E560" s="135">
        <f>GI_Data_Monthly!C560</f>
        <v>2.9916990000000001</v>
      </c>
      <c r="F560" s="151">
        <f>GI_Data_Monthly!L560</f>
        <v>21996.880000000001</v>
      </c>
      <c r="G560" s="213">
        <f>+GI_Data_Monthly!E560</f>
        <v>174.77965633141901</v>
      </c>
      <c r="H560" s="133">
        <f>+GI_Data_Monthly!H560</f>
        <v>9118.2199739179196</v>
      </c>
      <c r="I560" s="214">
        <f>+GI_Data_Monthly!G560</f>
        <v>9454.0650750897203</v>
      </c>
      <c r="J560" s="133">
        <f>GI_Data_Monthly!I560</f>
        <v>0</v>
      </c>
      <c r="K560" s="215">
        <f>+GI_Data_Monthly!K560</f>
        <v>51.481158823832899</v>
      </c>
      <c r="L560" s="72">
        <f>+H560*1000/Population_Monthly!C680</f>
        <v>0.40013153185865818</v>
      </c>
      <c r="M560" s="72">
        <f>GI_Data_Monthly!N560</f>
        <v>501.43509999999998</v>
      </c>
      <c r="N560" s="72">
        <f>GI_Data_Monthly!O560*100</f>
        <v>326.1628</v>
      </c>
      <c r="O560" s="72">
        <f t="shared" si="62"/>
        <v>321.90574224741891</v>
      </c>
      <c r="P560" s="191">
        <f t="shared" si="59"/>
        <v>167.60880690203123</v>
      </c>
      <c r="Q560" s="216">
        <f t="shared" si="60"/>
        <v>20.599234942039136</v>
      </c>
      <c r="R560" s="72">
        <f t="shared" si="61"/>
        <v>325.30039997751197</v>
      </c>
      <c r="S560" s="154">
        <f t="shared" si="63"/>
        <v>2.9818574021679201E-2</v>
      </c>
      <c r="T560" s="72">
        <v>0</v>
      </c>
      <c r="U560" s="72">
        <f t="shared" si="64"/>
        <v>324.4715333108453</v>
      </c>
    </row>
    <row r="561" spans="1:21" x14ac:dyDescent="0.25">
      <c r="A561" s="134">
        <v>2026</v>
      </c>
      <c r="B561" s="134">
        <v>5</v>
      </c>
      <c r="C561" s="133">
        <f>+GI_Data_Monthly!J561</f>
        <v>1064921.7902406401</v>
      </c>
      <c r="D561" s="213">
        <f t="shared" si="58"/>
        <v>112.50327922682949</v>
      </c>
      <c r="E561" s="135">
        <f>GI_Data_Monthly!C561</f>
        <v>2.9968807858080999</v>
      </c>
      <c r="F561" s="151">
        <f>GI_Data_Monthly!L561</f>
        <v>22038.337800155201</v>
      </c>
      <c r="G561" s="213">
        <f>+GI_Data_Monthly!E561</f>
        <v>174.59341799261401</v>
      </c>
      <c r="H561" s="133">
        <f>+GI_Data_Monthly!H561</f>
        <v>9127.6360394675394</v>
      </c>
      <c r="I561" s="214">
        <f>+GI_Data_Monthly!G561</f>
        <v>9465.6955562472194</v>
      </c>
      <c r="J561" s="133">
        <f>GI_Data_Monthly!I561</f>
        <v>0</v>
      </c>
      <c r="K561" s="215">
        <f>+GI_Data_Monthly!K561</f>
        <v>51.562865627391602</v>
      </c>
      <c r="L561" s="72">
        <f>+H561*1000/Population_Monthly!C681</f>
        <v>0.4001724420677949</v>
      </c>
      <c r="M561" s="72">
        <f>GI_Data_Monthly!N561</f>
        <v>504.11214293815601</v>
      </c>
      <c r="N561" s="72">
        <f>GI_Data_Monthly!O561*100</f>
        <v>327.043794926131</v>
      </c>
      <c r="O561" s="72">
        <f t="shared" si="62"/>
        <v>322.69521567915984</v>
      </c>
      <c r="P561" s="191">
        <f t="shared" si="59"/>
        <v>168.21227768732339</v>
      </c>
      <c r="Q561" s="216">
        <f t="shared" si="60"/>
        <v>20.63403785812686</v>
      </c>
      <c r="R561" s="72">
        <f t="shared" si="61"/>
        <v>326.15566056226965</v>
      </c>
      <c r="S561" s="154">
        <f t="shared" si="63"/>
        <v>2.9831778151803601E-2</v>
      </c>
      <c r="T561" s="72">
        <v>0</v>
      </c>
      <c r="U561" s="72">
        <f t="shared" si="64"/>
        <v>325.30039997751197</v>
      </c>
    </row>
    <row r="562" spans="1:21" x14ac:dyDescent="0.25">
      <c r="A562" s="134">
        <v>2026</v>
      </c>
      <c r="B562" s="134">
        <v>6</v>
      </c>
      <c r="C562" s="133">
        <f>+GI_Data_Monthly!J562</f>
        <v>1067730.07169682</v>
      </c>
      <c r="D562" s="213">
        <f t="shared" si="58"/>
        <v>112.6615342812061</v>
      </c>
      <c r="E562" s="135">
        <f>GI_Data_Monthly!C562</f>
        <v>3.0022039154298201</v>
      </c>
      <c r="F562" s="151">
        <f>GI_Data_Monthly!L562</f>
        <v>22080.3664723441</v>
      </c>
      <c r="G562" s="213">
        <f>+GI_Data_Monthly!E562</f>
        <v>174.32904548833099</v>
      </c>
      <c r="H562" s="133">
        <f>+GI_Data_Monthly!H562</f>
        <v>9136.8337153358007</v>
      </c>
      <c r="I562" s="214">
        <f>+GI_Data_Monthly!G562</f>
        <v>9477.3258549074799</v>
      </c>
      <c r="J562" s="133">
        <f>GI_Data_Monthly!I562</f>
        <v>0</v>
      </c>
      <c r="K562" s="215">
        <f>+GI_Data_Monthly!K562</f>
        <v>51.646613643996503</v>
      </c>
      <c r="L562" s="72">
        <f>+H562*1000/Population_Monthly!C682</f>
        <v>0.40020371058200815</v>
      </c>
      <c r="M562" s="72">
        <f>GI_Data_Monthly!N562</f>
        <v>501.54192778163798</v>
      </c>
      <c r="N562" s="72">
        <f>GI_Data_Monthly!O562*100</f>
        <v>327.92876575621597</v>
      </c>
      <c r="O562" s="72">
        <f t="shared" si="62"/>
        <v>323.48413202038881</v>
      </c>
      <c r="P562" s="191">
        <f t="shared" si="59"/>
        <v>167.05791542138905</v>
      </c>
      <c r="Q562" s="216">
        <f t="shared" si="60"/>
        <v>20.669166419322771</v>
      </c>
      <c r="R562" s="72">
        <f t="shared" si="61"/>
        <v>327.04512022744899</v>
      </c>
      <c r="S562" s="154">
        <f t="shared" si="63"/>
        <v>2.9727260841424075E-2</v>
      </c>
      <c r="T562" s="72">
        <v>0</v>
      </c>
      <c r="U562" s="72">
        <f t="shared" si="64"/>
        <v>326.15566056226965</v>
      </c>
    </row>
    <row r="563" spans="1:21" x14ac:dyDescent="0.25">
      <c r="A563" s="134">
        <v>2026</v>
      </c>
      <c r="B563" s="134">
        <v>7</v>
      </c>
      <c r="C563" s="133">
        <f>+GI_Data_Monthly!J563</f>
        <v>1070286.34510833</v>
      </c>
      <c r="D563" s="213">
        <f t="shared" si="58"/>
        <v>112.79527585996597</v>
      </c>
      <c r="E563" s="135">
        <f>GI_Data_Monthly!C563</f>
        <v>3.0072950000000001</v>
      </c>
      <c r="F563" s="151">
        <f>GI_Data_Monthly!L563</f>
        <v>22119.8</v>
      </c>
      <c r="G563" s="213">
        <f>+GI_Data_Monthly!E563</f>
        <v>174.133650449442</v>
      </c>
      <c r="H563" s="133">
        <f>+GI_Data_Monthly!H563</f>
        <v>9145.2998736975806</v>
      </c>
      <c r="I563" s="214">
        <f>+GI_Data_Monthly!G563</f>
        <v>9488.7515186103901</v>
      </c>
      <c r="J563" s="133">
        <f>GI_Data_Monthly!I563</f>
        <v>0</v>
      </c>
      <c r="K563" s="215">
        <f>+GI_Data_Monthly!K563</f>
        <v>51.7227810610026</v>
      </c>
      <c r="L563" s="72">
        <f>+H563*1000/Population_Monthly!C683</f>
        <v>0.40020290950521609</v>
      </c>
      <c r="M563" s="72">
        <f>GI_Data_Monthly!N563</f>
        <v>493.85770000000002</v>
      </c>
      <c r="N563" s="72">
        <f>GI_Data_Monthly!O563*100</f>
        <v>328.72800000000001</v>
      </c>
      <c r="O563" s="72">
        <f t="shared" si="62"/>
        <v>324.26913202038884</v>
      </c>
      <c r="P563" s="191">
        <f t="shared" si="59"/>
        <v>164.21990526370044</v>
      </c>
      <c r="Q563" s="216">
        <f t="shared" si="60"/>
        <v>20.699607468314529</v>
      </c>
      <c r="R563" s="72">
        <f t="shared" si="61"/>
        <v>327.90018689411568</v>
      </c>
      <c r="S563" s="154">
        <f t="shared" si="63"/>
        <v>2.950129655379774E-2</v>
      </c>
      <c r="T563" s="72">
        <v>0</v>
      </c>
      <c r="U563" s="72">
        <f t="shared" si="64"/>
        <v>327.04512022744899</v>
      </c>
    </row>
    <row r="564" spans="1:21" x14ac:dyDescent="0.25">
      <c r="A564" s="134">
        <v>2026</v>
      </c>
      <c r="B564" s="134">
        <v>8</v>
      </c>
      <c r="C564" s="133">
        <f>+GI_Data_Monthly!J564</f>
        <v>1072708.95885712</v>
      </c>
      <c r="D564" s="213">
        <f t="shared" si="58"/>
        <v>112.90339914787303</v>
      </c>
      <c r="E564" s="135">
        <f>GI_Data_Monthly!C564</f>
        <v>3.0124709954469</v>
      </c>
      <c r="F564" s="151">
        <f>GI_Data_Monthly!L564</f>
        <v>22159.183817399</v>
      </c>
      <c r="G564" s="213">
        <f>+GI_Data_Monthly!E564</f>
        <v>174.09026109409899</v>
      </c>
      <c r="H564" s="133">
        <f>+GI_Data_Monthly!H564</f>
        <v>9153.6703602094603</v>
      </c>
      <c r="I564" s="214">
        <f>+GI_Data_Monthly!G564</f>
        <v>9501.1219055695601</v>
      </c>
      <c r="J564" s="133">
        <f>GI_Data_Monthly!I564</f>
        <v>0</v>
      </c>
      <c r="K564" s="215">
        <f>+GI_Data_Monthly!K564</f>
        <v>51.794328139008996</v>
      </c>
      <c r="L564" s="72">
        <f>+H564*1000/Population_Monthly!C684</f>
        <v>0.40019792714580271</v>
      </c>
      <c r="M564" s="72">
        <f>GI_Data_Monthly!N564</f>
        <v>481.41378652953102</v>
      </c>
      <c r="N564" s="72">
        <f>GI_Data_Monthly!O564*100</f>
        <v>329.470427219172</v>
      </c>
      <c r="O564" s="72">
        <f t="shared" si="62"/>
        <v>325.04664831811675</v>
      </c>
      <c r="P564" s="191">
        <f t="shared" si="59"/>
        <v>159.80694494889678</v>
      </c>
      <c r="Q564" s="216">
        <f t="shared" si="60"/>
        <v>20.727982759140922</v>
      </c>
      <c r="R564" s="72">
        <f t="shared" si="61"/>
        <v>328.7090643251293</v>
      </c>
      <c r="S564" s="154">
        <f t="shared" si="63"/>
        <v>2.9144089528364114E-2</v>
      </c>
      <c r="T564" s="72">
        <v>0</v>
      </c>
      <c r="U564" s="72">
        <f t="shared" si="64"/>
        <v>327.90018689411568</v>
      </c>
    </row>
    <row r="565" spans="1:21" x14ac:dyDescent="0.25">
      <c r="A565" s="134">
        <v>2026</v>
      </c>
      <c r="B565" s="134">
        <v>9</v>
      </c>
      <c r="C565" s="133">
        <f>+GI_Data_Monthly!J565</f>
        <v>1075192.3376204099</v>
      </c>
      <c r="D565" s="213">
        <f t="shared" si="58"/>
        <v>113.01474710533724</v>
      </c>
      <c r="E565" s="135">
        <f>GI_Data_Monthly!C565</f>
        <v>3.01757310244989</v>
      </c>
      <c r="F565" s="151">
        <f>GI_Data_Monthly!L565</f>
        <v>22198.648772958499</v>
      </c>
      <c r="G565" s="213">
        <f>+GI_Data_Monthly!E565</f>
        <v>174.147672683645</v>
      </c>
      <c r="H565" s="133">
        <f>+GI_Data_Monthly!H565</f>
        <v>9161.6800975379301</v>
      </c>
      <c r="I565" s="214">
        <f>+GI_Data_Monthly!G565</f>
        <v>9513.7348457565404</v>
      </c>
      <c r="J565" s="133">
        <f>GI_Data_Monthly!I565</f>
        <v>0</v>
      </c>
      <c r="K565" s="215">
        <f>+GI_Data_Monthly!K565</f>
        <v>51.865529951524103</v>
      </c>
      <c r="L565" s="72">
        <f>+H565*1000/Population_Monthly!C685</f>
        <v>0.4001771966860751</v>
      </c>
      <c r="M565" s="72">
        <f>GI_Data_Monthly!N565</f>
        <v>468.846343535556</v>
      </c>
      <c r="N565" s="72">
        <f>GI_Data_Monthly!O565*100</f>
        <v>330.14185760450204</v>
      </c>
      <c r="O565" s="72">
        <f t="shared" si="62"/>
        <v>325.8149976952871</v>
      </c>
      <c r="P565" s="191">
        <f t="shared" si="59"/>
        <v>155.37199186820419</v>
      </c>
      <c r="Q565" s="216">
        <f t="shared" si="60"/>
        <v>20.755402380638579</v>
      </c>
      <c r="R565" s="72">
        <f t="shared" si="61"/>
        <v>329.44676160789135</v>
      </c>
      <c r="S565" s="154">
        <f t="shared" si="63"/>
        <v>2.873035238611843E-2</v>
      </c>
      <c r="T565" s="72">
        <v>0</v>
      </c>
      <c r="U565" s="72">
        <f t="shared" si="64"/>
        <v>328.7090643251293</v>
      </c>
    </row>
    <row r="566" spans="1:21" x14ac:dyDescent="0.25">
      <c r="A566" s="134">
        <v>2026</v>
      </c>
      <c r="B566" s="134">
        <v>10</v>
      </c>
      <c r="C566" s="133">
        <f>+GI_Data_Monthly!J566</f>
        <v>1077999.9213942599</v>
      </c>
      <c r="D566" s="213">
        <f t="shared" si="58"/>
        <v>113.16762781287154</v>
      </c>
      <c r="E566" s="135">
        <f>GI_Data_Monthly!C566</f>
        <v>3.0224600000000001</v>
      </c>
      <c r="F566" s="151">
        <f>GI_Data_Monthly!L566</f>
        <v>22238.67</v>
      </c>
      <c r="G566" s="213">
        <f>+GI_Data_Monthly!E566</f>
        <v>174.20569591542099</v>
      </c>
      <c r="H566" s="133">
        <f>+GI_Data_Monthly!H566</f>
        <v>9169.0989223714605</v>
      </c>
      <c r="I566" s="214">
        <f>+GI_Data_Monthly!G566</f>
        <v>9525.6915977490298</v>
      </c>
      <c r="J566" s="133">
        <f>GI_Data_Monthly!I566</f>
        <v>0</v>
      </c>
      <c r="K566" s="215">
        <f>+GI_Data_Monthly!K566</f>
        <v>51.942780928772798</v>
      </c>
      <c r="L566" s="72">
        <f>+H566*1000/Population_Monthly!C686</f>
        <v>0.40013071772770181</v>
      </c>
      <c r="M566" s="72">
        <f>GI_Data_Monthly!N566</f>
        <v>461.62360000000001</v>
      </c>
      <c r="N566" s="72">
        <f>GI_Data_Monthly!O566*100</f>
        <v>330.74599999999998</v>
      </c>
      <c r="O566" s="72">
        <f t="shared" si="62"/>
        <v>326.5749976952871</v>
      </c>
      <c r="P566" s="191">
        <f t="shared" si="59"/>
        <v>152.7310865983338</v>
      </c>
      <c r="Q566" s="216">
        <f t="shared" si="60"/>
        <v>20.783902213802641</v>
      </c>
      <c r="R566" s="72">
        <f t="shared" si="61"/>
        <v>330.119428274558</v>
      </c>
      <c r="S566" s="154">
        <f t="shared" si="63"/>
        <v>2.8355916499287925E-2</v>
      </c>
      <c r="T566" s="72">
        <v>0</v>
      </c>
      <c r="U566" s="72">
        <f t="shared" si="64"/>
        <v>329.44676160789135</v>
      </c>
    </row>
    <row r="567" spans="1:21" x14ac:dyDescent="0.25">
      <c r="A567" s="134">
        <v>2026</v>
      </c>
      <c r="B567" s="134">
        <v>11</v>
      </c>
      <c r="C567" s="133">
        <f>+GI_Data_Monthly!J567</f>
        <v>1081525.9935269901</v>
      </c>
      <c r="D567" s="213">
        <f t="shared" si="58"/>
        <v>113.39748179873979</v>
      </c>
      <c r="E567" s="135">
        <f>GI_Data_Monthly!C567</f>
        <v>3.0274780490484798</v>
      </c>
      <c r="F567" s="151">
        <f>GI_Data_Monthly!L567</f>
        <v>22283.1670037576</v>
      </c>
      <c r="G567" s="213">
        <f>+GI_Data_Monthly!E567</f>
        <v>174.20171449563901</v>
      </c>
      <c r="H567" s="133">
        <f>+GI_Data_Monthly!H567</f>
        <v>9176.4620694023397</v>
      </c>
      <c r="I567" s="214">
        <f>+GI_Data_Monthly!G567</f>
        <v>9537.4780495258692</v>
      </c>
      <c r="J567" s="133">
        <f>GI_Data_Monthly!I567</f>
        <v>0</v>
      </c>
      <c r="K567" s="215">
        <f>+GI_Data_Monthly!K567</f>
        <v>52.036575540200303</v>
      </c>
      <c r="L567" s="72">
        <f>+H567*1000/Population_Monthly!C687</f>
        <v>0.40008189721081816</v>
      </c>
      <c r="M567" s="72">
        <f>GI_Data_Monthly!N567</f>
        <v>463.02470787074202</v>
      </c>
      <c r="N567" s="72">
        <f>GI_Data_Monthly!O567*100</f>
        <v>331.34192491615102</v>
      </c>
      <c r="O567" s="72">
        <f t="shared" si="62"/>
        <v>327.32799956151985</v>
      </c>
      <c r="P567" s="191">
        <f t="shared" si="59"/>
        <v>152.9407316483329</v>
      </c>
      <c r="Q567" s="216">
        <f t="shared" si="60"/>
        <v>20.818891866477394</v>
      </c>
      <c r="R567" s="72">
        <f t="shared" si="61"/>
        <v>330.74326084021766</v>
      </c>
      <c r="S567" s="154">
        <f t="shared" si="63"/>
        <v>2.8035547360769186E-2</v>
      </c>
      <c r="T567" s="72">
        <v>0</v>
      </c>
      <c r="U567" s="72">
        <f t="shared" si="64"/>
        <v>330.119428274558</v>
      </c>
    </row>
    <row r="568" spans="1:21" x14ac:dyDescent="0.25">
      <c r="A568" s="134">
        <v>2026</v>
      </c>
      <c r="B568" s="134">
        <v>12</v>
      </c>
      <c r="C568" s="133">
        <f>+GI_Data_Monthly!J568</f>
        <v>1085179.0205284499</v>
      </c>
      <c r="D568" s="213">
        <f t="shared" si="58"/>
        <v>113.64647885268862</v>
      </c>
      <c r="E568" s="135">
        <f>GI_Data_Monthly!C568</f>
        <v>3.0323238779373098</v>
      </c>
      <c r="F568" s="151">
        <f>GI_Data_Monthly!L568</f>
        <v>22328.383618362899</v>
      </c>
      <c r="G568" s="213">
        <f>+GI_Data_Monthly!E568</f>
        <v>174.184676799231</v>
      </c>
      <c r="H568" s="133">
        <f>+GI_Data_Monthly!H568</f>
        <v>9183.4427151363598</v>
      </c>
      <c r="I568" s="214">
        <f>+GI_Data_Monthly!G568</f>
        <v>9548.7254113265208</v>
      </c>
      <c r="J568" s="133">
        <f>GI_Data_Monthly!I568</f>
        <v>9139.225296432016</v>
      </c>
      <c r="K568" s="215">
        <f>+GI_Data_Monthly!K568</f>
        <v>52.1324906180932</v>
      </c>
      <c r="L568" s="72">
        <f>+H568*1000/Population_Monthly!C688</f>
        <v>0.40001650569844094</v>
      </c>
      <c r="M568" s="72">
        <f>GI_Data_Monthly!N568</f>
        <v>471.100592989007</v>
      </c>
      <c r="N568" s="72">
        <f>GI_Data_Monthly!O568*100</f>
        <v>331.89461517492299</v>
      </c>
      <c r="O568" s="72">
        <f t="shared" si="62"/>
        <v>328.07273212746924</v>
      </c>
      <c r="P568" s="191">
        <f t="shared" si="59"/>
        <v>155.35958952691612</v>
      </c>
      <c r="Q568" s="216">
        <f t="shared" si="60"/>
        <v>20.853856730406399</v>
      </c>
      <c r="R568" s="72">
        <f t="shared" si="61"/>
        <v>331.32751336369137</v>
      </c>
      <c r="S568" s="154">
        <f t="shared" si="63"/>
        <v>2.7671696167918425E-2</v>
      </c>
      <c r="T568" s="72">
        <v>0</v>
      </c>
      <c r="U568" s="72">
        <f t="shared" si="64"/>
        <v>330.74326084021766</v>
      </c>
    </row>
    <row r="569" spans="1:21" x14ac:dyDescent="0.25">
      <c r="A569" s="134">
        <v>2027</v>
      </c>
      <c r="B569" s="134">
        <v>1</v>
      </c>
      <c r="C569" s="133">
        <f>+GI_Data_Monthly!J569</f>
        <v>1088679.35400019</v>
      </c>
      <c r="D569" s="213">
        <f t="shared" si="58"/>
        <v>113.8694477996364</v>
      </c>
      <c r="E569" s="135">
        <f>GI_Data_Monthly!C569</f>
        <v>3.0373420000000002</v>
      </c>
      <c r="F569" s="151">
        <f>GI_Data_Monthly!L569</f>
        <v>22375.88</v>
      </c>
      <c r="G569" s="213">
        <f>+GI_Data_Monthly!E569</f>
        <v>174.232856083944</v>
      </c>
      <c r="H569" s="133">
        <f>+GI_Data_Monthly!H569</f>
        <v>9190.6888518294309</v>
      </c>
      <c r="I569" s="214">
        <f>+GI_Data_Monthly!G569</f>
        <v>9560.7678357747009</v>
      </c>
      <c r="J569" s="133">
        <f>GI_Data_Monthly!I569</f>
        <v>0</v>
      </c>
      <c r="K569" s="215">
        <f>+GI_Data_Monthly!K569</f>
        <v>52.224747479026597</v>
      </c>
      <c r="L569" s="72">
        <f>+H569*1000/Population_Monthly!C689</f>
        <v>0.39996278855149564</v>
      </c>
      <c r="M569" s="72">
        <f>GI_Data_Monthly!N569</f>
        <v>483.06099999999998</v>
      </c>
      <c r="N569" s="72">
        <f>GI_Data_Monthly!O569*100</f>
        <v>332.44080000000002</v>
      </c>
      <c r="O569" s="72">
        <f t="shared" si="62"/>
        <v>328.80311546080259</v>
      </c>
      <c r="P569" s="191">
        <f t="shared" si="59"/>
        <v>159.04070071793032</v>
      </c>
      <c r="Q569" s="216">
        <f t="shared" si="60"/>
        <v>20.887955633109168</v>
      </c>
      <c r="R569" s="72">
        <f t="shared" si="61"/>
        <v>331.8924466970247</v>
      </c>
      <c r="S569" s="154">
        <f t="shared" si="63"/>
        <v>2.7078296149052772E-2</v>
      </c>
      <c r="T569" s="72">
        <v>0</v>
      </c>
      <c r="U569" s="72">
        <f t="shared" si="64"/>
        <v>331.32751336369137</v>
      </c>
    </row>
    <row r="570" spans="1:21" x14ac:dyDescent="0.25">
      <c r="A570" s="134">
        <v>2027</v>
      </c>
      <c r="B570" s="134">
        <v>2</v>
      </c>
      <c r="C570" s="133">
        <f>+GI_Data_Monthly!J570</f>
        <v>1091521.19158868</v>
      </c>
      <c r="D570" s="213">
        <f t="shared" si="58"/>
        <v>114.01345765068905</v>
      </c>
      <c r="E570" s="135">
        <f>GI_Data_Monthly!C570</f>
        <v>3.0423884783855599</v>
      </c>
      <c r="F570" s="151">
        <f>GI_Data_Monthly!L570</f>
        <v>22422.928834406499</v>
      </c>
      <c r="G570" s="213">
        <f>+GI_Data_Monthly!E570</f>
        <v>174.38599925096599</v>
      </c>
      <c r="H570" s="133">
        <f>+GI_Data_Monthly!H570</f>
        <v>9198.1545609046898</v>
      </c>
      <c r="I570" s="214">
        <f>+GI_Data_Monthly!G570</f>
        <v>9573.6171332760496</v>
      </c>
      <c r="J570" s="133">
        <f>GI_Data_Monthly!I570</f>
        <v>0</v>
      </c>
      <c r="K570" s="215">
        <f>+GI_Data_Monthly!K570</f>
        <v>52.301259131078503</v>
      </c>
      <c r="L570" s="72">
        <f>+H570*1000/Population_Monthly!C690</f>
        <v>0.3999187170327152</v>
      </c>
      <c r="M570" s="72">
        <f>GI_Data_Monthly!N570</f>
        <v>495.55349091161202</v>
      </c>
      <c r="N570" s="72">
        <f>GI_Data_Monthly!O570*100</f>
        <v>332.96528723043599</v>
      </c>
      <c r="O570" s="72">
        <f t="shared" si="62"/>
        <v>329.51038829901739</v>
      </c>
      <c r="P570" s="191">
        <f t="shared" si="59"/>
        <v>162.88304219932391</v>
      </c>
      <c r="Q570" s="216">
        <f t="shared" si="60"/>
        <v>20.916252450896497</v>
      </c>
      <c r="R570" s="72">
        <f t="shared" si="61"/>
        <v>332.43356746845302</v>
      </c>
      <c r="S570" s="154">
        <f t="shared" si="63"/>
        <v>2.6156700035274039E-2</v>
      </c>
      <c r="T570" s="72">
        <v>0</v>
      </c>
      <c r="U570" s="72">
        <f t="shared" si="64"/>
        <v>331.8924466970247</v>
      </c>
    </row>
    <row r="571" spans="1:21" x14ac:dyDescent="0.25">
      <c r="A571" s="134">
        <v>2027</v>
      </c>
      <c r="B571" s="134">
        <v>3</v>
      </c>
      <c r="C571" s="133">
        <f>+GI_Data_Monthly!J571</f>
        <v>1093703.77683035</v>
      </c>
      <c r="D571" s="213">
        <f t="shared" si="58"/>
        <v>114.09944046788485</v>
      </c>
      <c r="E571" s="135">
        <f>GI_Data_Monthly!C571</f>
        <v>3.0469711401523001</v>
      </c>
      <c r="F571" s="151">
        <f>GI_Data_Monthly!L571</f>
        <v>22464.8106901965</v>
      </c>
      <c r="G571" s="213">
        <f>+GI_Data_Monthly!E571</f>
        <v>174.506371504306</v>
      </c>
      <c r="H571" s="133">
        <f>+GI_Data_Monthly!H571</f>
        <v>9205.2451472047596</v>
      </c>
      <c r="I571" s="214">
        <f>+GI_Data_Monthly!G571</f>
        <v>9585.5314657585095</v>
      </c>
      <c r="J571" s="133">
        <f>GI_Data_Monthly!I571</f>
        <v>0</v>
      </c>
      <c r="K571" s="215">
        <f>+GI_Data_Monthly!K571</f>
        <v>52.361282190843198</v>
      </c>
      <c r="L571" s="72">
        <f>+H571*1000/Population_Monthly!C691</f>
        <v>0.39985843206159483</v>
      </c>
      <c r="M571" s="72">
        <f>GI_Data_Monthly!N571</f>
        <v>505.44405579119001</v>
      </c>
      <c r="N571" s="72">
        <f>GI_Data_Monthly!O571*100</f>
        <v>333.435794405602</v>
      </c>
      <c r="O571" s="72">
        <f t="shared" si="62"/>
        <v>330.19167226942773</v>
      </c>
      <c r="P571" s="191">
        <f t="shared" si="59"/>
        <v>165.88409687593096</v>
      </c>
      <c r="Q571" s="216">
        <f t="shared" si="60"/>
        <v>20.937100197565272</v>
      </c>
      <c r="R571" s="72">
        <f t="shared" si="61"/>
        <v>332.94729387867932</v>
      </c>
      <c r="S571" s="154">
        <f t="shared" si="63"/>
        <v>2.5134962564437258E-2</v>
      </c>
      <c r="T571" s="72">
        <v>0</v>
      </c>
      <c r="U571" s="72">
        <f t="shared" si="64"/>
        <v>332.43356746845302</v>
      </c>
    </row>
    <row r="572" spans="1:21" x14ac:dyDescent="0.25">
      <c r="A572" s="134">
        <v>2027</v>
      </c>
      <c r="B572" s="134">
        <v>4</v>
      </c>
      <c r="C572" s="133">
        <f>+GI_Data_Monthly!J572</f>
        <v>1096040.8949800599</v>
      </c>
      <c r="D572" s="213">
        <f t="shared" si="58"/>
        <v>114.18955456744956</v>
      </c>
      <c r="E572" s="135">
        <f>GI_Data_Monthly!C572</f>
        <v>3.0520679999999998</v>
      </c>
      <c r="F572" s="151">
        <f>GI_Data_Monthly!L572</f>
        <v>22510.48</v>
      </c>
      <c r="G572" s="213">
        <f>+GI_Data_Monthly!E572</f>
        <v>174.45945946249901</v>
      </c>
      <c r="H572" s="133">
        <f>+GI_Data_Monthly!H572</f>
        <v>9213.6562492442099</v>
      </c>
      <c r="I572" s="214">
        <f>+GI_Data_Monthly!G572</f>
        <v>9598.4339297220904</v>
      </c>
      <c r="J572" s="133">
        <f>GI_Data_Monthly!I572</f>
        <v>0</v>
      </c>
      <c r="K572" s="215">
        <f>+GI_Data_Monthly!K572</f>
        <v>52.426025718325199</v>
      </c>
      <c r="L572" s="72">
        <f>+H572*1000/Population_Monthly!C692</f>
        <v>0.39985556595172472</v>
      </c>
      <c r="M572" s="72">
        <f>GI_Data_Monthly!N572</f>
        <v>513.0326</v>
      </c>
      <c r="N572" s="72">
        <f>GI_Data_Monthly!O572*100</f>
        <v>333.97379999999998</v>
      </c>
      <c r="O572" s="72">
        <f t="shared" si="62"/>
        <v>330.84258893609439</v>
      </c>
      <c r="P572" s="191">
        <f t="shared" si="59"/>
        <v>168.09343697453662</v>
      </c>
      <c r="Q572" s="216">
        <f t="shared" si="60"/>
        <v>20.962838184200599</v>
      </c>
      <c r="R572" s="72">
        <f t="shared" si="61"/>
        <v>333.45829387867934</v>
      </c>
      <c r="S572" s="154">
        <f t="shared" si="63"/>
        <v>2.3948163309856163E-2</v>
      </c>
      <c r="T572" s="72">
        <v>0</v>
      </c>
      <c r="U572" s="72">
        <f t="shared" si="64"/>
        <v>332.94729387867932</v>
      </c>
    </row>
    <row r="573" spans="1:21" x14ac:dyDescent="0.25">
      <c r="A573" s="134">
        <v>2027</v>
      </c>
      <c r="B573" s="134">
        <v>5</v>
      </c>
      <c r="C573" s="133">
        <f>+GI_Data_Monthly!J573</f>
        <v>1098475.77729132</v>
      </c>
      <c r="D573" s="213">
        <f t="shared" si="58"/>
        <v>114.30308211332115</v>
      </c>
      <c r="E573" s="135">
        <f>GI_Data_Monthly!C573</f>
        <v>3.0570193108080201</v>
      </c>
      <c r="F573" s="151">
        <f>GI_Data_Monthly!L573</f>
        <v>22553.902114381901</v>
      </c>
      <c r="G573" s="213">
        <f>+GI_Data_Monthly!E573</f>
        <v>174.12773425748301</v>
      </c>
      <c r="H573" s="133">
        <f>+GI_Data_Monthly!H573</f>
        <v>9222.3978894021002</v>
      </c>
      <c r="I573" s="214">
        <f>+GI_Data_Monthly!G573</f>
        <v>9610.2026033058391</v>
      </c>
      <c r="J573" s="133">
        <f>GI_Data_Monthly!I573</f>
        <v>0</v>
      </c>
      <c r="K573" s="215">
        <f>+GI_Data_Monthly!K573</f>
        <v>52.492926601635197</v>
      </c>
      <c r="L573" s="72">
        <f>+H573*1000/Population_Monthly!C693</f>
        <v>0.39987292080029962</v>
      </c>
      <c r="M573" s="72">
        <f>GI_Data_Monthly!N573</f>
        <v>515.50366092245804</v>
      </c>
      <c r="N573" s="72">
        <f>GI_Data_Monthly!O573*100</f>
        <v>334.52748426324399</v>
      </c>
      <c r="O573" s="72">
        <f t="shared" si="62"/>
        <v>331.46622971418714</v>
      </c>
      <c r="P573" s="191">
        <f t="shared" si="59"/>
        <v>168.62950754020653</v>
      </c>
      <c r="Q573" s="216">
        <f t="shared" si="60"/>
        <v>20.990499881551614</v>
      </c>
      <c r="R573" s="72">
        <f t="shared" si="61"/>
        <v>333.97902622294868</v>
      </c>
      <c r="S573" s="154">
        <f t="shared" si="63"/>
        <v>2.2882835428213344E-2</v>
      </c>
      <c r="T573" s="72">
        <v>0</v>
      </c>
      <c r="U573" s="72">
        <f t="shared" si="64"/>
        <v>333.45829387867934</v>
      </c>
    </row>
    <row r="574" spans="1:21" x14ac:dyDescent="0.25">
      <c r="A574" s="134">
        <v>2027</v>
      </c>
      <c r="B574" s="134">
        <v>6</v>
      </c>
      <c r="C574" s="133">
        <f>+GI_Data_Monthly!J574</f>
        <v>1101056.3653893</v>
      </c>
      <c r="D574" s="213">
        <f t="shared" si="58"/>
        <v>114.43120703653061</v>
      </c>
      <c r="E574" s="135">
        <f>GI_Data_Monthly!C574</f>
        <v>3.062148795153</v>
      </c>
      <c r="F574" s="151">
        <f>GI_Data_Monthly!L574</f>
        <v>22597.663759412499</v>
      </c>
      <c r="G574" s="213">
        <f>+GI_Data_Monthly!E574</f>
        <v>173.600362114549</v>
      </c>
      <c r="H574" s="133">
        <f>+GI_Data_Monthly!H574</f>
        <v>9231.5255735123701</v>
      </c>
      <c r="I574" s="214">
        <f>+GI_Data_Monthly!G574</f>
        <v>9621.9938066178293</v>
      </c>
      <c r="J574" s="133">
        <f>GI_Data_Monthly!I574</f>
        <v>0</v>
      </c>
      <c r="K574" s="215">
        <f>+GI_Data_Monthly!K574</f>
        <v>52.5629771550134</v>
      </c>
      <c r="L574" s="72">
        <f>+H574*1000/Population_Monthly!C694</f>
        <v>0.39990696759227479</v>
      </c>
      <c r="M574" s="72">
        <f>GI_Data_Monthly!N574</f>
        <v>512.65368556944395</v>
      </c>
      <c r="N574" s="72">
        <f>GI_Data_Monthly!O574*100</f>
        <v>335.13156085534899</v>
      </c>
      <c r="O574" s="72">
        <f t="shared" si="62"/>
        <v>332.06646263911489</v>
      </c>
      <c r="P574" s="191">
        <f t="shared" si="59"/>
        <v>167.41632097725324</v>
      </c>
      <c r="Q574" s="216">
        <f t="shared" si="60"/>
        <v>21.020300801683423</v>
      </c>
      <c r="R574" s="72">
        <f t="shared" si="61"/>
        <v>334.54428170619764</v>
      </c>
      <c r="S574" s="154">
        <f t="shared" si="63"/>
        <v>2.1964511355150984E-2</v>
      </c>
      <c r="T574" s="72">
        <v>0</v>
      </c>
      <c r="U574" s="72">
        <f t="shared" si="64"/>
        <v>333.97902622294868</v>
      </c>
    </row>
    <row r="575" spans="1:21" x14ac:dyDescent="0.25">
      <c r="A575" s="134">
        <v>2027</v>
      </c>
      <c r="B575" s="134">
        <v>7</v>
      </c>
      <c r="C575" s="133">
        <f>+GI_Data_Monthly!J575</f>
        <v>1103411.71196478</v>
      </c>
      <c r="D575" s="213">
        <f t="shared" si="58"/>
        <v>114.53774404039417</v>
      </c>
      <c r="E575" s="135">
        <f>GI_Data_Monthly!C575</f>
        <v>3.0671189999999999</v>
      </c>
      <c r="F575" s="151">
        <f>GI_Data_Monthly!L575</f>
        <v>22638.59</v>
      </c>
      <c r="G575" s="213">
        <f>+GI_Data_Monthly!E575</f>
        <v>173.07340702880899</v>
      </c>
      <c r="H575" s="133">
        <f>+GI_Data_Monthly!H575</f>
        <v>9239.8045810569802</v>
      </c>
      <c r="I575" s="214">
        <f>+GI_Data_Monthly!G575</f>
        <v>9633.6078662038108</v>
      </c>
      <c r="J575" s="133">
        <f>GI_Data_Monthly!I575</f>
        <v>0</v>
      </c>
      <c r="K575" s="215">
        <f>+GI_Data_Monthly!K575</f>
        <v>52.625907932916803</v>
      </c>
      <c r="L575" s="72">
        <f>+H575*1000/Population_Monthly!C695</f>
        <v>0.39990422167916412</v>
      </c>
      <c r="M575" s="72">
        <f>GI_Data_Monthly!N575</f>
        <v>504.62150000000003</v>
      </c>
      <c r="N575" s="72">
        <f>GI_Data_Monthly!O575*100</f>
        <v>335.74020000000002</v>
      </c>
      <c r="O575" s="72">
        <f t="shared" si="62"/>
        <v>332.65081263911492</v>
      </c>
      <c r="P575" s="191">
        <f t="shared" si="59"/>
        <v>164.52622151276165</v>
      </c>
      <c r="Q575" s="216">
        <f t="shared" si="60"/>
        <v>21.045322752072444</v>
      </c>
      <c r="R575" s="72">
        <f t="shared" si="61"/>
        <v>335.13308170619763</v>
      </c>
      <c r="S575" s="154">
        <f t="shared" si="63"/>
        <v>2.1331313426297793E-2</v>
      </c>
      <c r="T575" s="72">
        <v>0</v>
      </c>
      <c r="U575" s="72">
        <f t="shared" si="64"/>
        <v>334.54428170619764</v>
      </c>
    </row>
    <row r="576" spans="1:21" x14ac:dyDescent="0.25">
      <c r="A576" s="134">
        <v>2027</v>
      </c>
      <c r="B576" s="134">
        <v>8</v>
      </c>
      <c r="C576" s="133">
        <f>+GI_Data_Monthly!J576</f>
        <v>1105584.13371341</v>
      </c>
      <c r="D576" s="213">
        <f t="shared" si="58"/>
        <v>114.6131886992338</v>
      </c>
      <c r="E576" s="135">
        <f>GI_Data_Monthly!C576</f>
        <v>3.0722548950538</v>
      </c>
      <c r="F576" s="151">
        <f>GI_Data_Monthly!L576</f>
        <v>22679.416515561599</v>
      </c>
      <c r="G576" s="213">
        <f>+GI_Data_Monthly!E576</f>
        <v>172.643978702781</v>
      </c>
      <c r="H576" s="133">
        <f>+GI_Data_Monthly!H576</f>
        <v>9247.3692957021394</v>
      </c>
      <c r="I576" s="214">
        <f>+GI_Data_Monthly!G576</f>
        <v>9646.2208779014709</v>
      </c>
      <c r="J576" s="133">
        <f>GI_Data_Monthly!I576</f>
        <v>0</v>
      </c>
      <c r="K576" s="215">
        <f>+GI_Data_Monthly!K576</f>
        <v>52.682596077380602</v>
      </c>
      <c r="L576" s="72">
        <f>+H576*1000/Population_Monthly!C696</f>
        <v>0.39987059358697769</v>
      </c>
      <c r="M576" s="72">
        <f>GI_Data_Monthly!N576</f>
        <v>491.73733130830902</v>
      </c>
      <c r="N576" s="72">
        <f>GI_Data_Monthly!O576*100</f>
        <v>336.38554845171001</v>
      </c>
      <c r="O576" s="72">
        <f t="shared" si="62"/>
        <v>333.22707274182636</v>
      </c>
      <c r="P576" s="191">
        <f t="shared" si="59"/>
        <v>160.05746531643103</v>
      </c>
      <c r="Q576" s="216">
        <f t="shared" si="60"/>
        <v>21.066220965165165</v>
      </c>
      <c r="R576" s="72">
        <f t="shared" si="61"/>
        <v>335.75243643568638</v>
      </c>
      <c r="S576" s="154">
        <f t="shared" si="63"/>
        <v>2.0988594608941646E-2</v>
      </c>
      <c r="T576" s="72">
        <v>0</v>
      </c>
      <c r="U576" s="72">
        <f t="shared" si="64"/>
        <v>335.13308170619763</v>
      </c>
    </row>
    <row r="577" spans="1:21" x14ac:dyDescent="0.25">
      <c r="A577" s="134">
        <v>2027</v>
      </c>
      <c r="B577" s="134">
        <v>9</v>
      </c>
      <c r="C577" s="133">
        <f>+GI_Data_Monthly!J577</f>
        <v>1107766.55729959</v>
      </c>
      <c r="D577" s="213">
        <f t="shared" si="58"/>
        <v>114.68592023586844</v>
      </c>
      <c r="E577" s="135">
        <f>GI_Data_Monthly!C577</f>
        <v>3.07738604140668</v>
      </c>
      <c r="F577" s="151">
        <f>GI_Data_Monthly!L577</f>
        <v>22720.248517144399</v>
      </c>
      <c r="G577" s="213">
        <f>+GI_Data_Monthly!E577</f>
        <v>172.31898627187601</v>
      </c>
      <c r="H577" s="133">
        <f>+GI_Data_Monthly!H577</f>
        <v>9254.5232868384392</v>
      </c>
      <c r="I577" s="214">
        <f>+GI_Data_Monthly!G577</f>
        <v>9659.1330044813294</v>
      </c>
      <c r="J577" s="133">
        <f>GI_Data_Monthly!I577</f>
        <v>0</v>
      </c>
      <c r="K577" s="215">
        <f>+GI_Data_Monthly!K577</f>
        <v>52.7381014680739</v>
      </c>
      <c r="L577" s="72">
        <f>+H577*1000/Population_Monthly!C697</f>
        <v>0.39981928179409787</v>
      </c>
      <c r="M577" s="72">
        <f>GI_Data_Monthly!N577</f>
        <v>478.69478838186598</v>
      </c>
      <c r="N577" s="72">
        <f>GI_Data_Monthly!O577*100</f>
        <v>337.033998921153</v>
      </c>
      <c r="O577" s="72">
        <f t="shared" si="62"/>
        <v>333.80141785154734</v>
      </c>
      <c r="P577" s="191">
        <f t="shared" si="59"/>
        <v>155.55240127203979</v>
      </c>
      <c r="Q577" s="216">
        <f t="shared" si="60"/>
        <v>21.085709852149567</v>
      </c>
      <c r="R577" s="72">
        <f t="shared" si="61"/>
        <v>336.38658245762099</v>
      </c>
      <c r="S577" s="154">
        <f t="shared" si="63"/>
        <v>2.0876302589014628E-2</v>
      </c>
      <c r="T577" s="72">
        <v>0</v>
      </c>
      <c r="U577" s="72">
        <f t="shared" si="64"/>
        <v>335.75243643568638</v>
      </c>
    </row>
    <row r="578" spans="1:21" x14ac:dyDescent="0.25">
      <c r="A578" s="134">
        <v>2027</v>
      </c>
      <c r="B578" s="134">
        <v>10</v>
      </c>
      <c r="C578" s="133">
        <f>+GI_Data_Monthly!J578</f>
        <v>1110240.25307174</v>
      </c>
      <c r="D578" s="213">
        <f t="shared" si="58"/>
        <v>114.79576537668129</v>
      </c>
      <c r="E578" s="135">
        <f>GI_Data_Monthly!C578</f>
        <v>3.0823429999999998</v>
      </c>
      <c r="F578" s="151">
        <f>GI_Data_Monthly!L578</f>
        <v>22761.53</v>
      </c>
      <c r="G578" s="213">
        <f>+GI_Data_Monthly!E578</f>
        <v>172.058400905561</v>
      </c>
      <c r="H578" s="133">
        <f>+GI_Data_Monthly!H578</f>
        <v>9261.8557508838694</v>
      </c>
      <c r="I578" s="214">
        <f>+GI_Data_Monthly!G578</f>
        <v>9671.4390938436609</v>
      </c>
      <c r="J578" s="133">
        <f>GI_Data_Monthly!I578</f>
        <v>0</v>
      </c>
      <c r="K578" s="215">
        <f>+GI_Data_Monthly!K578</f>
        <v>52.800072240795501</v>
      </c>
      <c r="L578" s="72">
        <f>+H578*1000/Population_Monthly!C698</f>
        <v>0.3997757659545722</v>
      </c>
      <c r="M578" s="72">
        <f>GI_Data_Monthly!N578</f>
        <v>471.03500000000003</v>
      </c>
      <c r="N578" s="72">
        <f>GI_Data_Monthly!O578*100</f>
        <v>337.65039999999999</v>
      </c>
      <c r="O578" s="72">
        <f t="shared" si="62"/>
        <v>334.37678451821404</v>
      </c>
      <c r="P578" s="191">
        <f t="shared" si="59"/>
        <v>152.81719133788812</v>
      </c>
      <c r="Q578" s="216">
        <f t="shared" si="60"/>
        <v>21.108189322520769</v>
      </c>
      <c r="R578" s="72">
        <f t="shared" si="61"/>
        <v>337.02331579095431</v>
      </c>
      <c r="S578" s="154">
        <f t="shared" si="63"/>
        <v>2.087523356291543E-2</v>
      </c>
      <c r="T578" s="72">
        <v>0</v>
      </c>
      <c r="U578" s="72">
        <f t="shared" si="64"/>
        <v>336.38658245762099</v>
      </c>
    </row>
    <row r="579" spans="1:21" x14ac:dyDescent="0.25">
      <c r="A579" s="134">
        <v>2027</v>
      </c>
      <c r="B579" s="134">
        <v>11</v>
      </c>
      <c r="C579" s="133">
        <f>+GI_Data_Monthly!J579</f>
        <v>1113396.7490620899</v>
      </c>
      <c r="D579" s="213">
        <f t="shared" si="58"/>
        <v>114.9771349629191</v>
      </c>
      <c r="E579" s="135">
        <f>GI_Data_Monthly!C579</f>
        <v>3.0874498124846999</v>
      </c>
      <c r="F579" s="151">
        <f>GI_Data_Monthly!L579</f>
        <v>22807.227250373999</v>
      </c>
      <c r="G579" s="213">
        <f>+GI_Data_Monthly!E579</f>
        <v>171.80451803504999</v>
      </c>
      <c r="H579" s="133">
        <f>+GI_Data_Monthly!H579</f>
        <v>9270.4956072968798</v>
      </c>
      <c r="I579" s="214">
        <f>+GI_Data_Monthly!G579</f>
        <v>9683.6362240298295</v>
      </c>
      <c r="J579" s="133">
        <f>GI_Data_Monthly!I579</f>
        <v>0</v>
      </c>
      <c r="K579" s="215">
        <f>+GI_Data_Monthly!K579</f>
        <v>52.878984737309402</v>
      </c>
      <c r="L579" s="72">
        <f>+H579*1000/Population_Monthly!C699</f>
        <v>0.39978870950756717</v>
      </c>
      <c r="M579" s="72">
        <f>GI_Data_Monthly!N579</f>
        <v>472.05248824439298</v>
      </c>
      <c r="N579" s="72">
        <f>GI_Data_Monthly!O579*100</f>
        <v>338.260481115159</v>
      </c>
      <c r="O579" s="72">
        <f t="shared" si="62"/>
        <v>334.95333086813133</v>
      </c>
      <c r="P579" s="191">
        <f t="shared" si="59"/>
        <v>152.89397946990346</v>
      </c>
      <c r="Q579" s="216">
        <f t="shared" si="60"/>
        <v>21.140421068199267</v>
      </c>
      <c r="R579" s="72">
        <f t="shared" si="61"/>
        <v>337.64829334543731</v>
      </c>
      <c r="S579" s="154">
        <f t="shared" si="63"/>
        <v>2.0880412886955968E-2</v>
      </c>
      <c r="T579" s="72">
        <v>0</v>
      </c>
      <c r="U579" s="72">
        <f t="shared" si="64"/>
        <v>337.02331579095431</v>
      </c>
    </row>
    <row r="580" spans="1:21" x14ac:dyDescent="0.25">
      <c r="A580" s="134">
        <v>2027</v>
      </c>
      <c r="B580" s="134">
        <v>12</v>
      </c>
      <c r="C580" s="133">
        <f>+GI_Data_Monthly!J580</f>
        <v>1116737.7856753001</v>
      </c>
      <c r="D580" s="213">
        <f t="shared" si="58"/>
        <v>115.18401678877123</v>
      </c>
      <c r="E580" s="135">
        <f>GI_Data_Monthly!C580</f>
        <v>3.0923628904219398</v>
      </c>
      <c r="F580" s="151">
        <f>GI_Data_Monthly!L580</f>
        <v>22853.2963065162</v>
      </c>
      <c r="G580" s="213">
        <f>+GI_Data_Monthly!E580</f>
        <v>171.56007104807</v>
      </c>
      <c r="H580" s="133">
        <f>+GI_Data_Monthly!H580</f>
        <v>9279.8016926122691</v>
      </c>
      <c r="I580" s="214">
        <f>+GI_Data_Monthly!G580</f>
        <v>9695.2495390329696</v>
      </c>
      <c r="J580" s="133">
        <f>GI_Data_Monthly!I580</f>
        <v>9234.6265405406775</v>
      </c>
      <c r="K580" s="215">
        <f>+GI_Data_Monthly!K580</f>
        <v>52.963338671743401</v>
      </c>
      <c r="L580" s="72">
        <f>+H580*1000/Population_Monthly!C700</f>
        <v>0.39983033498863335</v>
      </c>
      <c r="M580" s="72">
        <f>GI_Data_Monthly!N580</f>
        <v>479.81610726313397</v>
      </c>
      <c r="N580" s="72">
        <f>GI_Data_Monthly!O580*100</f>
        <v>338.80715964125795</v>
      </c>
      <c r="O580" s="72">
        <f t="shared" si="62"/>
        <v>335.52937624032592</v>
      </c>
      <c r="P580" s="191">
        <f t="shared" si="59"/>
        <v>155.1616431400343</v>
      </c>
      <c r="Q580" s="216">
        <f t="shared" si="60"/>
        <v>21.176349443239602</v>
      </c>
      <c r="R580" s="72">
        <f t="shared" si="61"/>
        <v>338.23934691880567</v>
      </c>
      <c r="S580" s="154">
        <f t="shared" si="63"/>
        <v>2.0827528228174907E-2</v>
      </c>
      <c r="T580" s="72">
        <v>0</v>
      </c>
      <c r="U580" s="72">
        <f t="shared" si="64"/>
        <v>337.64829334543731</v>
      </c>
    </row>
    <row r="581" spans="1:21" x14ac:dyDescent="0.25">
      <c r="A581" s="134">
        <v>2028</v>
      </c>
      <c r="B581" s="134">
        <v>1</v>
      </c>
      <c r="C581" s="133">
        <f>+GI_Data_Monthly!J581</f>
        <v>1120048.3455961901</v>
      </c>
      <c r="D581" s="213">
        <f t="shared" ref="D581:D644" si="65">C581/I581</f>
        <v>115.37924852206665</v>
      </c>
      <c r="E581" s="135">
        <f>GI_Data_Monthly!C581</f>
        <v>3.0973929999999998</v>
      </c>
      <c r="F581" s="151">
        <f>GI_Data_Monthly!L581</f>
        <v>22901.09</v>
      </c>
      <c r="G581" s="213">
        <f>+GI_Data_Monthly!E581</f>
        <v>171.30084960149901</v>
      </c>
      <c r="H581" s="133">
        <f>+GI_Data_Monthly!H581</f>
        <v>9290.1299575657195</v>
      </c>
      <c r="I581" s="214">
        <f>+GI_Data_Monthly!G581</f>
        <v>9707.5371866542991</v>
      </c>
      <c r="J581" s="133">
        <f>GI_Data_Monthly!I581</f>
        <v>0</v>
      </c>
      <c r="K581" s="215">
        <f>+GI_Data_Monthly!K581</f>
        <v>53.048890427193697</v>
      </c>
      <c r="L581" s="72">
        <f>+H581*1000/Population_Monthly!C701</f>
        <v>0.39991588787940685</v>
      </c>
      <c r="M581" s="72">
        <f>GI_Data_Monthly!N581</f>
        <v>491.49509999999998</v>
      </c>
      <c r="N581" s="72">
        <f>GI_Data_Monthly!O581*100</f>
        <v>339.30760000000004</v>
      </c>
      <c r="O581" s="72">
        <f t="shared" si="62"/>
        <v>336.10160957365923</v>
      </c>
      <c r="P581" s="191">
        <f t="shared" ref="P581:P644" si="66">M581/E581</f>
        <v>158.680251424343</v>
      </c>
      <c r="Q581" s="216">
        <f t="shared" ref="Q581:Q644" si="67">K581*L581</f>
        <v>21.215094116208533</v>
      </c>
      <c r="R581" s="72">
        <f t="shared" si="61"/>
        <v>338.7917469188057</v>
      </c>
      <c r="S581" s="154">
        <f t="shared" si="63"/>
        <v>2.0655707722999184E-2</v>
      </c>
      <c r="T581" s="72">
        <v>0</v>
      </c>
      <c r="U581" s="72">
        <f t="shared" si="64"/>
        <v>338.23934691880567</v>
      </c>
    </row>
    <row r="582" spans="1:21" x14ac:dyDescent="0.25">
      <c r="A582" s="134">
        <v>2028</v>
      </c>
      <c r="B582" s="134">
        <v>2</v>
      </c>
      <c r="C582" s="133">
        <f>+GI_Data_Monthly!J582</f>
        <v>1122890.44224375</v>
      </c>
      <c r="D582" s="213">
        <f t="shared" si="65"/>
        <v>115.51847639696054</v>
      </c>
      <c r="E582" s="135">
        <f>GI_Data_Monthly!C582</f>
        <v>3.10236959922802</v>
      </c>
      <c r="F582" s="151">
        <f>GI_Data_Monthly!L582</f>
        <v>22947.7297086982</v>
      </c>
      <c r="G582" s="213">
        <f>+GI_Data_Monthly!E582</f>
        <v>171.025104689752</v>
      </c>
      <c r="H582" s="133">
        <f>+GI_Data_Monthly!H582</f>
        <v>9300.88853983443</v>
      </c>
      <c r="I582" s="214">
        <f>+GI_Data_Monthly!G582</f>
        <v>9720.4402037395193</v>
      </c>
      <c r="J582" s="133">
        <f>GI_Data_Monthly!I582</f>
        <v>0</v>
      </c>
      <c r="K582" s="215">
        <f>+GI_Data_Monthly!K582</f>
        <v>53.125404122153903</v>
      </c>
      <c r="L582" s="72">
        <f>+H582*1000/Population_Monthly!C702</f>
        <v>0.40001979467248416</v>
      </c>
      <c r="M582" s="72">
        <f>GI_Data_Monthly!N582</f>
        <v>503.734385961459</v>
      </c>
      <c r="N582" s="72">
        <f>GI_Data_Monthly!O582*100</f>
        <v>339.73476349355798</v>
      </c>
      <c r="O582" s="72">
        <f t="shared" si="62"/>
        <v>336.66573259558612</v>
      </c>
      <c r="P582" s="191">
        <f t="shared" si="66"/>
        <v>162.37084907188557</v>
      </c>
      <c r="Q582" s="216">
        <f t="shared" si="67"/>
        <v>21.251213248836748</v>
      </c>
      <c r="R582" s="72">
        <f t="shared" si="61"/>
        <v>339.28317437827195</v>
      </c>
      <c r="S582" s="154">
        <f t="shared" si="63"/>
        <v>2.0330876889388838E-2</v>
      </c>
      <c r="T582" s="72">
        <v>1</v>
      </c>
      <c r="U582" s="72">
        <f t="shared" si="64"/>
        <v>338.7917469188057</v>
      </c>
    </row>
    <row r="583" spans="1:21" x14ac:dyDescent="0.25">
      <c r="A583" s="134">
        <v>2028</v>
      </c>
      <c r="B583" s="134">
        <v>3</v>
      </c>
      <c r="C583" s="133">
        <f>+GI_Data_Monthly!J583</f>
        <v>1125258.6264217</v>
      </c>
      <c r="D583" s="213">
        <f t="shared" si="65"/>
        <v>115.6155064615933</v>
      </c>
      <c r="E583" s="135">
        <f>GI_Data_Monthly!C583</f>
        <v>3.1070101056370398</v>
      </c>
      <c r="F583" s="151">
        <f>GI_Data_Monthly!L583</f>
        <v>22990.517864412501</v>
      </c>
      <c r="G583" s="213">
        <f>+GI_Data_Monthly!E583</f>
        <v>170.73729321698801</v>
      </c>
      <c r="H583" s="133">
        <f>+GI_Data_Monthly!H583</f>
        <v>9310.9936778108895</v>
      </c>
      <c r="I583" s="214">
        <f>+GI_Data_Monthly!G583</f>
        <v>9732.7656199430603</v>
      </c>
      <c r="J583" s="133">
        <f>GI_Data_Monthly!I583</f>
        <v>0</v>
      </c>
      <c r="K583" s="215">
        <f>+GI_Data_Monthly!K583</f>
        <v>53.191422119760297</v>
      </c>
      <c r="L583" s="72">
        <f>+H583*1000/Population_Monthly!C703</f>
        <v>0.40009543653698537</v>
      </c>
      <c r="M583" s="72">
        <f>GI_Data_Monthly!N583</f>
        <v>513.73294115475301</v>
      </c>
      <c r="N583" s="72">
        <f>GI_Data_Monthly!O583*100</f>
        <v>340.10268190784598</v>
      </c>
      <c r="O583" s="72">
        <f t="shared" si="62"/>
        <v>337.22130655410643</v>
      </c>
      <c r="P583" s="191">
        <f t="shared" si="66"/>
        <v>165.34640174574545</v>
      </c>
      <c r="Q583" s="216">
        <f t="shared" si="67"/>
        <v>21.281645253028557</v>
      </c>
      <c r="R583" s="72">
        <f t="shared" ref="R583:R646" si="68">AVERAGE(N581:N583)</f>
        <v>339.71501513380133</v>
      </c>
      <c r="S583" s="154">
        <f t="shared" si="63"/>
        <v>1.9994516527923167E-2</v>
      </c>
      <c r="T583" s="72">
        <v>0</v>
      </c>
      <c r="U583" s="72">
        <f t="shared" si="64"/>
        <v>339.28317437827195</v>
      </c>
    </row>
    <row r="584" spans="1:21" x14ac:dyDescent="0.25">
      <c r="A584" s="134">
        <v>2028</v>
      </c>
      <c r="B584" s="134">
        <v>4</v>
      </c>
      <c r="C584" s="133">
        <f>+GI_Data_Monthly!J584</f>
        <v>1127739.05086865</v>
      </c>
      <c r="D584" s="213">
        <f t="shared" si="65"/>
        <v>115.71625216221059</v>
      </c>
      <c r="E584" s="135">
        <f>GI_Data_Monthly!C584</f>
        <v>3.1120009999999998</v>
      </c>
      <c r="F584" s="151">
        <f>GI_Data_Monthly!L584</f>
        <v>23035.96</v>
      </c>
      <c r="G584" s="213">
        <f>+GI_Data_Monthly!E584</f>
        <v>170.38010316244601</v>
      </c>
      <c r="H584" s="133">
        <f>+GI_Data_Monthly!H584</f>
        <v>9321.4424599901304</v>
      </c>
      <c r="I584" s="214">
        <f>+GI_Data_Monthly!G584</f>
        <v>9745.7274133610008</v>
      </c>
      <c r="J584" s="133">
        <f>GI_Data_Monthly!I584</f>
        <v>0</v>
      </c>
      <c r="K584" s="215">
        <f>+GI_Data_Monthly!K584</f>
        <v>53.261400591825797</v>
      </c>
      <c r="L584" s="72">
        <f>+H584*1000/Population_Monthly!C704</f>
        <v>0.40018569615385829</v>
      </c>
      <c r="M584" s="72">
        <f>GI_Data_Monthly!N584</f>
        <v>521.01549999999997</v>
      </c>
      <c r="N584" s="72">
        <f>GI_Data_Monthly!O584*100</f>
        <v>340.51060000000001</v>
      </c>
      <c r="O584" s="72">
        <f t="shared" si="62"/>
        <v>337.76603988743977</v>
      </c>
      <c r="P584" s="191">
        <f t="shared" si="66"/>
        <v>167.42137936330997</v>
      </c>
      <c r="Q584" s="216">
        <f t="shared" si="67"/>
        <v>21.314450673969326</v>
      </c>
      <c r="R584" s="72">
        <f t="shared" si="68"/>
        <v>340.11601513380134</v>
      </c>
      <c r="S584" s="154">
        <f t="shared" si="63"/>
        <v>1.9572792835845343E-2</v>
      </c>
      <c r="T584" s="72">
        <v>0</v>
      </c>
      <c r="U584" s="72">
        <f t="shared" si="64"/>
        <v>339.71501513380133</v>
      </c>
    </row>
    <row r="585" spans="1:21" x14ac:dyDescent="0.25">
      <c r="A585" s="134">
        <v>2028</v>
      </c>
      <c r="B585" s="134">
        <v>5</v>
      </c>
      <c r="C585" s="133">
        <f>+GI_Data_Monthly!J585</f>
        <v>1130273.4835846</v>
      </c>
      <c r="D585" s="213">
        <f t="shared" si="65"/>
        <v>115.83356561451085</v>
      </c>
      <c r="E585" s="135">
        <f>GI_Data_Monthly!C585</f>
        <v>3.1168895288068699</v>
      </c>
      <c r="F585" s="151">
        <f>GI_Data_Monthly!L585</f>
        <v>23080.0867618148</v>
      </c>
      <c r="G585" s="213">
        <f>+GI_Data_Monthly!E585</f>
        <v>169.98622425331001</v>
      </c>
      <c r="H585" s="133">
        <f>+GI_Data_Monthly!H585</f>
        <v>9330.9043415742199</v>
      </c>
      <c r="I585" s="214">
        <f>+GI_Data_Monthly!G585</f>
        <v>9757.7371255763792</v>
      </c>
      <c r="J585" s="133">
        <f>GI_Data_Monthly!I585</f>
        <v>0</v>
      </c>
      <c r="K585" s="215">
        <f>+GI_Data_Monthly!K585</f>
        <v>53.332105085035003</v>
      </c>
      <c r="L585" s="72">
        <f>+H585*1000/Population_Monthly!C705</f>
        <v>0.40023790291059402</v>
      </c>
      <c r="M585" s="72">
        <f>GI_Data_Monthly!N585</f>
        <v>523.194494021418</v>
      </c>
      <c r="N585" s="72">
        <f>GI_Data_Monthly!O585*100</f>
        <v>340.951968346797</v>
      </c>
      <c r="O585" s="72">
        <f t="shared" si="62"/>
        <v>338.30141356106918</v>
      </c>
      <c r="P585" s="191">
        <f t="shared" si="66"/>
        <v>167.85788818819455</v>
      </c>
      <c r="Q585" s="216">
        <f t="shared" si="67"/>
        <v>21.345529897041839</v>
      </c>
      <c r="R585" s="72">
        <f t="shared" si="68"/>
        <v>340.52175008488098</v>
      </c>
      <c r="S585" s="154">
        <f t="shared" si="63"/>
        <v>1.9204652489771323E-2</v>
      </c>
      <c r="T585" s="72">
        <v>0</v>
      </c>
      <c r="U585" s="72">
        <f t="shared" si="64"/>
        <v>340.11601513380134</v>
      </c>
    </row>
    <row r="586" spans="1:21" x14ac:dyDescent="0.25">
      <c r="A586" s="134">
        <v>2028</v>
      </c>
      <c r="B586" s="134">
        <v>6</v>
      </c>
      <c r="C586" s="133">
        <f>+GI_Data_Monthly!J586</f>
        <v>1132933.24297077</v>
      </c>
      <c r="D586" s="213">
        <f t="shared" si="65"/>
        <v>115.96168749600824</v>
      </c>
      <c r="E586" s="135">
        <f>GI_Data_Monthly!C586</f>
        <v>3.1219617576793302</v>
      </c>
      <c r="F586" s="151">
        <f>GI_Data_Monthly!L586</f>
        <v>23125.6871480747</v>
      </c>
      <c r="G586" s="213">
        <f>+GI_Data_Monthly!E586</f>
        <v>169.60559279375499</v>
      </c>
      <c r="H586" s="133">
        <f>+GI_Data_Monthly!H586</f>
        <v>9340.0496099154407</v>
      </c>
      <c r="I586" s="214">
        <f>+GI_Data_Monthly!G586</f>
        <v>9769.8926898573209</v>
      </c>
      <c r="J586" s="133">
        <f>GI_Data_Monthly!I586</f>
        <v>0</v>
      </c>
      <c r="K586" s="215">
        <f>+GI_Data_Monthly!K586</f>
        <v>53.404991955765297</v>
      </c>
      <c r="L586" s="72">
        <f>+H586*1000/Population_Monthly!C706</f>
        <v>0.40027644872441281</v>
      </c>
      <c r="M586" s="72">
        <f>GI_Data_Monthly!N586</f>
        <v>520.03856670583798</v>
      </c>
      <c r="N586" s="72">
        <f>GI_Data_Monthly!O586*100</f>
        <v>341.42610786709099</v>
      </c>
      <c r="O586" s="72">
        <f t="shared" si="62"/>
        <v>338.82595914538103</v>
      </c>
      <c r="P586" s="191">
        <f t="shared" si="66"/>
        <v>166.57429112533458</v>
      </c>
      <c r="Q586" s="216">
        <f t="shared" si="67"/>
        <v>21.376760524209566</v>
      </c>
      <c r="R586" s="72">
        <f t="shared" si="68"/>
        <v>340.96289207129604</v>
      </c>
      <c r="S586" s="154">
        <f t="shared" si="63"/>
        <v>1.8782316400390853E-2</v>
      </c>
      <c r="T586" s="72">
        <v>0</v>
      </c>
      <c r="U586" s="72">
        <f t="shared" si="64"/>
        <v>340.52175008488098</v>
      </c>
    </row>
    <row r="587" spans="1:21" x14ac:dyDescent="0.25">
      <c r="A587" s="134">
        <v>2028</v>
      </c>
      <c r="B587" s="134">
        <v>7</v>
      </c>
      <c r="C587" s="133">
        <f>+GI_Data_Monthly!J587</f>
        <v>1135381.1974356901</v>
      </c>
      <c r="D587" s="213">
        <f t="shared" si="65"/>
        <v>116.0701665374997</v>
      </c>
      <c r="E587" s="135">
        <f>GI_Data_Monthly!C587</f>
        <v>3.1268349999999998</v>
      </c>
      <c r="F587" s="151">
        <f>GI_Data_Monthly!L587</f>
        <v>23169.52</v>
      </c>
      <c r="G587" s="213">
        <f>+GI_Data_Monthly!E587</f>
        <v>169.354351979093</v>
      </c>
      <c r="H587" s="133">
        <f>+GI_Data_Monthly!H587</f>
        <v>9348.4145147662693</v>
      </c>
      <c r="I587" s="214">
        <f>+GI_Data_Monthly!G587</f>
        <v>9781.85205815892</v>
      </c>
      <c r="J587" s="133">
        <f>GI_Data_Monthly!I587</f>
        <v>0</v>
      </c>
      <c r="K587" s="215">
        <f>+GI_Data_Monthly!K587</f>
        <v>53.470509001093802</v>
      </c>
      <c r="L587" s="72">
        <f>+H587*1000/Population_Monthly!C707</f>
        <v>0.40028151283579683</v>
      </c>
      <c r="M587" s="72">
        <f>GI_Data_Monthly!N587</f>
        <v>511.69330000000002</v>
      </c>
      <c r="N587" s="72">
        <f>GI_Data_Monthly!O587*100</f>
        <v>341.8578</v>
      </c>
      <c r="O587" s="72">
        <f t="shared" si="62"/>
        <v>339.33575914538102</v>
      </c>
      <c r="P587" s="191">
        <f t="shared" si="66"/>
        <v>163.64576320784437</v>
      </c>
      <c r="Q587" s="216">
        <f t="shared" si="67"/>
        <v>21.403256235057917</v>
      </c>
      <c r="R587" s="72">
        <f t="shared" si="68"/>
        <v>341.41195873796261</v>
      </c>
      <c r="S587" s="154">
        <f t="shared" si="63"/>
        <v>1.8221231773853708E-2</v>
      </c>
      <c r="T587" s="72">
        <v>0</v>
      </c>
      <c r="U587" s="72">
        <f t="shared" si="64"/>
        <v>340.96289207129604</v>
      </c>
    </row>
    <row r="588" spans="1:21" x14ac:dyDescent="0.25">
      <c r="A588" s="134">
        <v>2028</v>
      </c>
      <c r="B588" s="134">
        <v>8</v>
      </c>
      <c r="C588" s="133">
        <f>+GI_Data_Monthly!J588</f>
        <v>1137684.6746036599</v>
      </c>
      <c r="D588" s="213">
        <f t="shared" si="65"/>
        <v>116.15293896728583</v>
      </c>
      <c r="E588" s="135">
        <f>GI_Data_Monthly!C588</f>
        <v>3.1317951550117602</v>
      </c>
      <c r="F588" s="151">
        <f>GI_Data_Monthly!L588</f>
        <v>23214.2888036449</v>
      </c>
      <c r="G588" s="213">
        <f>+GI_Data_Monthly!E588</f>
        <v>169.283992170967</v>
      </c>
      <c r="H588" s="133">
        <f>+GI_Data_Monthly!H588</f>
        <v>9356.7449764322391</v>
      </c>
      <c r="I588" s="214">
        <f>+GI_Data_Monthly!G588</f>
        <v>9794.7127702389498</v>
      </c>
      <c r="J588" s="133">
        <f>GI_Data_Monthly!I588</f>
        <v>0</v>
      </c>
      <c r="K588" s="215">
        <f>+GI_Data_Monthly!K588</f>
        <v>53.530305393347902</v>
      </c>
      <c r="L588" s="72">
        <f>+H588*1000/Population_Monthly!C708</f>
        <v>0.40028509452791039</v>
      </c>
      <c r="M588" s="72">
        <f>GI_Data_Monthly!N588</f>
        <v>498.46078896374303</v>
      </c>
      <c r="N588" s="72">
        <f>GI_Data_Monthly!O588*100</f>
        <v>342.24544128776898</v>
      </c>
      <c r="O588" s="72">
        <f t="shared" si="62"/>
        <v>339.82408354838589</v>
      </c>
      <c r="P588" s="191">
        <f t="shared" si="66"/>
        <v>159.16136410328895</v>
      </c>
      <c r="Q588" s="216">
        <f t="shared" si="67"/>
        <v>21.427383354484178</v>
      </c>
      <c r="R588" s="72">
        <f t="shared" si="68"/>
        <v>341.84311638495336</v>
      </c>
      <c r="S588" s="154">
        <f t="shared" si="63"/>
        <v>1.7420168205888986E-2</v>
      </c>
      <c r="T588" s="72">
        <v>0</v>
      </c>
      <c r="U588" s="72">
        <f t="shared" si="64"/>
        <v>341.41195873796261</v>
      </c>
    </row>
    <row r="589" spans="1:21" x14ac:dyDescent="0.25">
      <c r="A589" s="134">
        <v>2028</v>
      </c>
      <c r="B589" s="134">
        <v>9</v>
      </c>
      <c r="C589" s="133">
        <f>+GI_Data_Monthly!J589</f>
        <v>1139966.65171347</v>
      </c>
      <c r="D589" s="213">
        <f t="shared" si="65"/>
        <v>116.23123249070481</v>
      </c>
      <c r="E589" s="135">
        <f>GI_Data_Monthly!C589</f>
        <v>3.1367140605821402</v>
      </c>
      <c r="F589" s="151">
        <f>GI_Data_Monthly!L589</f>
        <v>23258.673948393</v>
      </c>
      <c r="G589" s="213">
        <f>+GI_Data_Monthly!E589</f>
        <v>169.36649091738499</v>
      </c>
      <c r="H589" s="133">
        <f>+GI_Data_Monthly!H589</f>
        <v>9365.1719286398493</v>
      </c>
      <c r="I589" s="214">
        <f>+GI_Data_Monthly!G589</f>
        <v>9807.7481179994793</v>
      </c>
      <c r="J589" s="133">
        <f>GI_Data_Monthly!I589</f>
        <v>0</v>
      </c>
      <c r="K589" s="215">
        <f>+GI_Data_Monthly!K589</f>
        <v>53.588619170739697</v>
      </c>
      <c r="L589" s="72">
        <f>+H589*1000/Population_Monthly!C709</f>
        <v>0.40029279417883923</v>
      </c>
      <c r="M589" s="72">
        <f>GI_Data_Monthly!N589</f>
        <v>485.06229863805498</v>
      </c>
      <c r="N589" s="72">
        <f>GI_Data_Monthly!O589*100</f>
        <v>342.60723201174898</v>
      </c>
      <c r="O589" s="72">
        <f t="shared" si="62"/>
        <v>340.28851963926894</v>
      </c>
      <c r="P589" s="191">
        <f t="shared" si="66"/>
        <v>154.64026661965889</v>
      </c>
      <c r="Q589" s="216">
        <f t="shared" si="67"/>
        <v>21.451138104041103</v>
      </c>
      <c r="R589" s="72">
        <f t="shared" si="68"/>
        <v>342.23682443317261</v>
      </c>
      <c r="S589" s="154">
        <f t="shared" si="63"/>
        <v>1.6536115372442817E-2</v>
      </c>
      <c r="T589" s="72">
        <v>0</v>
      </c>
      <c r="U589" s="72">
        <f t="shared" si="64"/>
        <v>341.84311638495336</v>
      </c>
    </row>
    <row r="590" spans="1:21" x14ac:dyDescent="0.25">
      <c r="A590" s="134">
        <v>2028</v>
      </c>
      <c r="B590" s="134">
        <v>10</v>
      </c>
      <c r="C590" s="133">
        <f>+GI_Data_Monthly!J590</f>
        <v>1142422.70053735</v>
      </c>
      <c r="D590" s="213">
        <f t="shared" si="65"/>
        <v>116.33558350594406</v>
      </c>
      <c r="E590" s="135">
        <f>GI_Data_Monthly!C590</f>
        <v>3.141486</v>
      </c>
      <c r="F590" s="151">
        <f>GI_Data_Monthly!L590</f>
        <v>23301.49</v>
      </c>
      <c r="G590" s="213">
        <f>+GI_Data_Monthly!E590</f>
        <v>169.52939238971101</v>
      </c>
      <c r="H590" s="133">
        <f>+GI_Data_Monthly!H590</f>
        <v>9373.8650261160692</v>
      </c>
      <c r="I590" s="214">
        <f>+GI_Data_Monthly!G590</f>
        <v>9820.0624960030309</v>
      </c>
      <c r="J590" s="133">
        <f>GI_Data_Monthly!I590</f>
        <v>0</v>
      </c>
      <c r="K590" s="215">
        <f>+GI_Data_Monthly!K590</f>
        <v>53.652006091600597</v>
      </c>
      <c r="L590" s="72">
        <f>+H590*1000/Population_Monthly!C710</f>
        <v>0.40031184604145992</v>
      </c>
      <c r="M590" s="72">
        <f>GI_Data_Monthly!N590</f>
        <v>477.07330000000002</v>
      </c>
      <c r="N590" s="72">
        <f>GI_Data_Monthly!O590*100</f>
        <v>342.9794</v>
      </c>
      <c r="O590" s="72">
        <f t="shared" si="62"/>
        <v>340.73260297260225</v>
      </c>
      <c r="P590" s="191">
        <f t="shared" si="66"/>
        <v>151.86230338126606</v>
      </c>
      <c r="Q590" s="216">
        <f t="shared" si="67"/>
        <v>21.477533602356289</v>
      </c>
      <c r="R590" s="72">
        <f t="shared" si="68"/>
        <v>342.61069109983936</v>
      </c>
      <c r="S590" s="154">
        <f t="shared" si="63"/>
        <v>1.5782596437024843E-2</v>
      </c>
      <c r="T590" s="72">
        <v>0</v>
      </c>
      <c r="U590" s="72">
        <f t="shared" si="64"/>
        <v>342.23682443317261</v>
      </c>
    </row>
    <row r="591" spans="1:21" x14ac:dyDescent="0.25">
      <c r="A591" s="134">
        <v>2028</v>
      </c>
      <c r="B591" s="134">
        <v>11</v>
      </c>
      <c r="C591" s="133">
        <f>+GI_Data_Monthly!J591</f>
        <v>1145393.8090458901</v>
      </c>
      <c r="D591" s="213">
        <f t="shared" si="65"/>
        <v>116.49447184604387</v>
      </c>
      <c r="E591" s="135">
        <f>GI_Data_Monthly!C591</f>
        <v>3.1464704690022098</v>
      </c>
      <c r="F591" s="151">
        <f>GI_Data_Monthly!L591</f>
        <v>23345.8389634741</v>
      </c>
      <c r="G591" s="213">
        <f>+GI_Data_Monthly!E591</f>
        <v>169.73461991710201</v>
      </c>
      <c r="H591" s="133">
        <f>+GI_Data_Monthly!H591</f>
        <v>9383.7624914729004</v>
      </c>
      <c r="I591" s="214">
        <f>+GI_Data_Monthly!G591</f>
        <v>9832.1730713506604</v>
      </c>
      <c r="J591" s="133">
        <f>GI_Data_Monthly!I591</f>
        <v>0</v>
      </c>
      <c r="K591" s="215">
        <f>+GI_Data_Monthly!K591</f>
        <v>53.730363533003697</v>
      </c>
      <c r="L591" s="72">
        <f>+H591*1000/Population_Monthly!C711</f>
        <v>0.4003822518480849</v>
      </c>
      <c r="M591" s="72">
        <f>GI_Data_Monthly!N591</f>
        <v>477.79164342287999</v>
      </c>
      <c r="N591" s="72">
        <f>GI_Data_Monthly!O591*100</f>
        <v>343.420772128875</v>
      </c>
      <c r="O591" s="72">
        <f t="shared" si="62"/>
        <v>341.16262722374529</v>
      </c>
      <c r="P591" s="191">
        <f t="shared" si="66"/>
        <v>151.8500326413025</v>
      </c>
      <c r="Q591" s="216">
        <f t="shared" si="67"/>
        <v>21.512683943960244</v>
      </c>
      <c r="R591" s="72">
        <f t="shared" si="68"/>
        <v>343.00246804687464</v>
      </c>
      <c r="S591" s="154">
        <f t="shared" si="63"/>
        <v>1.5255376556858824E-2</v>
      </c>
      <c r="T591" s="72">
        <v>0</v>
      </c>
      <c r="U591" s="72">
        <f t="shared" si="64"/>
        <v>342.61069109983936</v>
      </c>
    </row>
    <row r="592" spans="1:21" x14ac:dyDescent="0.25">
      <c r="A592" s="134">
        <v>2028</v>
      </c>
      <c r="B592" s="134">
        <v>12</v>
      </c>
      <c r="C592" s="133">
        <f>+GI_Data_Monthly!J592</f>
        <v>1148485.91040282</v>
      </c>
      <c r="D592" s="213">
        <f t="shared" si="65"/>
        <v>116.6724977657458</v>
      </c>
      <c r="E592" s="135">
        <f>GI_Data_Monthly!C592</f>
        <v>3.15134331716862</v>
      </c>
      <c r="F592" s="151">
        <f>GI_Data_Monthly!L592</f>
        <v>23389.141424653699</v>
      </c>
      <c r="G592" s="213">
        <f>+GI_Data_Monthly!E592</f>
        <v>169.98030930792001</v>
      </c>
      <c r="H592" s="133">
        <f>+GI_Data_Monthly!H592</f>
        <v>9394.1879134534702</v>
      </c>
      <c r="I592" s="214">
        <f>+GI_Data_Monthly!G592</f>
        <v>9843.6729511760495</v>
      </c>
      <c r="J592" s="133">
        <f>GI_Data_Monthly!I592</f>
        <v>9343.0462864643014</v>
      </c>
      <c r="K592" s="215">
        <f>+GI_Data_Monthly!K592</f>
        <v>53.812985942376002</v>
      </c>
      <c r="L592" s="72">
        <f>+H592*1000/Population_Monthly!C712</f>
        <v>0.40047504081910251</v>
      </c>
      <c r="M592" s="72">
        <f>GI_Data_Monthly!N592</f>
        <v>485.33724093779199</v>
      </c>
      <c r="N592" s="72">
        <f>GI_Data_Monthly!O592*100</f>
        <v>343.88251539317702</v>
      </c>
      <c r="O592" s="72">
        <f t="shared" si="62"/>
        <v>341.58557353640521</v>
      </c>
      <c r="P592" s="191">
        <f t="shared" si="66"/>
        <v>154.00963718984823</v>
      </c>
      <c r="Q592" s="216">
        <f t="shared" si="67"/>
        <v>21.550757741870818</v>
      </c>
      <c r="R592" s="72">
        <f t="shared" si="68"/>
        <v>343.42756250735073</v>
      </c>
      <c r="S592" s="154">
        <f t="shared" si="63"/>
        <v>1.4980072313976578E-2</v>
      </c>
      <c r="T592" s="72">
        <v>0</v>
      </c>
      <c r="U592" s="72">
        <f t="shared" si="64"/>
        <v>343.00246804687464</v>
      </c>
    </row>
    <row r="593" spans="1:21" x14ac:dyDescent="0.25">
      <c r="A593" s="134">
        <v>2029</v>
      </c>
      <c r="B593" s="134">
        <v>1</v>
      </c>
      <c r="C593" s="133">
        <f>+GI_Data_Monthly!J593</f>
        <v>1151599.1861763799</v>
      </c>
      <c r="D593" s="213">
        <f t="shared" si="65"/>
        <v>116.84376598418459</v>
      </c>
      <c r="E593" s="135">
        <f>GI_Data_Monthly!C593</f>
        <v>3.1564160000000001</v>
      </c>
      <c r="F593" s="151">
        <f>GI_Data_Monthly!L593</f>
        <v>23434.59</v>
      </c>
      <c r="G593" s="213">
        <f>+GI_Data_Monthly!E593</f>
        <v>170.30951716609599</v>
      </c>
      <c r="H593" s="133">
        <f>+GI_Data_Monthly!H593</f>
        <v>9405.6999054156095</v>
      </c>
      <c r="I593" s="214">
        <f>+GI_Data_Monthly!G593</f>
        <v>9855.8889854017107</v>
      </c>
      <c r="J593" s="133">
        <f>GI_Data_Monthly!I593</f>
        <v>0</v>
      </c>
      <c r="K593" s="215">
        <f>+GI_Data_Monthly!K593</f>
        <v>53.896663709835401</v>
      </c>
      <c r="L593" s="72">
        <f>+H593*1000/Population_Monthly!C713</f>
        <v>0.40061394686906021</v>
      </c>
      <c r="M593" s="72">
        <f>GI_Data_Monthly!N593</f>
        <v>496.8999</v>
      </c>
      <c r="N593" s="72">
        <f>GI_Data_Monthly!O593*100</f>
        <v>344.36070000000001</v>
      </c>
      <c r="O593" s="72">
        <f t="shared" ref="O593:O656" si="69">AVERAGE(N582:N593)</f>
        <v>342.00666520307186</v>
      </c>
      <c r="P593" s="191">
        <f t="shared" si="66"/>
        <v>157.42535204485085</v>
      </c>
      <c r="Q593" s="216">
        <f t="shared" si="67"/>
        <v>21.591755171871604</v>
      </c>
      <c r="R593" s="72">
        <f t="shared" si="68"/>
        <v>343.88799584068397</v>
      </c>
      <c r="S593" s="154">
        <f t="shared" si="63"/>
        <v>1.4892386731095941E-2</v>
      </c>
      <c r="T593" s="72">
        <v>0</v>
      </c>
      <c r="U593" s="72">
        <f t="shared" si="64"/>
        <v>343.42756250735073</v>
      </c>
    </row>
    <row r="594" spans="1:21" x14ac:dyDescent="0.25">
      <c r="A594" s="134">
        <v>2029</v>
      </c>
      <c r="B594" s="134">
        <v>2</v>
      </c>
      <c r="C594" s="133">
        <f>+GI_Data_Monthly!J594</f>
        <v>1154394.6510200801</v>
      </c>
      <c r="D594" s="213">
        <f t="shared" si="65"/>
        <v>116.97396247350873</v>
      </c>
      <c r="E594" s="135">
        <f>GI_Data_Monthly!C594</f>
        <v>3.1615157422791502</v>
      </c>
      <c r="F594" s="151">
        <f>GI_Data_Monthly!L594</f>
        <v>23480.9534793981</v>
      </c>
      <c r="G594" s="213">
        <f>+GI_Data_Monthly!E594</f>
        <v>170.721837126232</v>
      </c>
      <c r="H594" s="133">
        <f>+GI_Data_Monthly!H594</f>
        <v>9417.6682118890603</v>
      </c>
      <c r="I594" s="214">
        <f>+GI_Data_Monthly!G594</f>
        <v>9868.8171846919995</v>
      </c>
      <c r="J594" s="133">
        <f>GI_Data_Monthly!I594</f>
        <v>0</v>
      </c>
      <c r="K594" s="215">
        <f>+GI_Data_Monthly!K594</f>
        <v>53.9717878189537</v>
      </c>
      <c r="L594" s="72">
        <f>+H594*1000/Population_Monthly!C714</f>
        <v>0.4007720279670951</v>
      </c>
      <c r="M594" s="72">
        <f>GI_Data_Monthly!N594</f>
        <v>509.14278444965601</v>
      </c>
      <c r="N594" s="72">
        <f>GI_Data_Monthly!O594*100</f>
        <v>344.81555989675701</v>
      </c>
      <c r="O594" s="72">
        <f t="shared" si="69"/>
        <v>342.43006490333846</v>
      </c>
      <c r="P594" s="191">
        <f t="shared" si="66"/>
        <v>161.04388715857311</v>
      </c>
      <c r="Q594" s="216">
        <f t="shared" si="67"/>
        <v>21.630382857211835</v>
      </c>
      <c r="R594" s="72">
        <f t="shared" si="68"/>
        <v>344.3529250966447</v>
      </c>
      <c r="S594" s="154">
        <f t="shared" si="63"/>
        <v>1.4955185483381817E-2</v>
      </c>
      <c r="T594" s="72">
        <v>0</v>
      </c>
      <c r="U594" s="72">
        <f t="shared" si="64"/>
        <v>343.88799584068397</v>
      </c>
    </row>
    <row r="595" spans="1:21" x14ac:dyDescent="0.25">
      <c r="A595" s="134">
        <v>2029</v>
      </c>
      <c r="B595" s="134">
        <v>3</v>
      </c>
      <c r="C595" s="133">
        <f>+GI_Data_Monthly!J595</f>
        <v>1156700.57683663</v>
      </c>
      <c r="D595" s="213">
        <f t="shared" si="65"/>
        <v>117.06574453960049</v>
      </c>
      <c r="E595" s="135">
        <f>GI_Data_Monthly!C595</f>
        <v>3.16614475794769</v>
      </c>
      <c r="F595" s="151">
        <f>GI_Data_Monthly!L595</f>
        <v>23523.4229766508</v>
      </c>
      <c r="G595" s="213">
        <f>+GI_Data_Monthly!E595</f>
        <v>171.103526428489</v>
      </c>
      <c r="H595" s="133">
        <f>+GI_Data_Monthly!H595</f>
        <v>9428.1085987309107</v>
      </c>
      <c r="I595" s="214">
        <f>+GI_Data_Monthly!G595</f>
        <v>9880.7775185280298</v>
      </c>
      <c r="J595" s="133">
        <f>GI_Data_Monthly!I595</f>
        <v>0</v>
      </c>
      <c r="K595" s="215">
        <f>+GI_Data_Monthly!K595</f>
        <v>54.0332407088056</v>
      </c>
      <c r="L595" s="72">
        <f>+H595*1000/Population_Monthly!C715</f>
        <v>0.40086486794048959</v>
      </c>
      <c r="M595" s="72">
        <f>GI_Data_Monthly!N595</f>
        <v>518.86493146534303</v>
      </c>
      <c r="N595" s="72">
        <f>GI_Data_Monthly!O595*100</f>
        <v>345.22167578841902</v>
      </c>
      <c r="O595" s="72">
        <f t="shared" si="69"/>
        <v>342.85664772671953</v>
      </c>
      <c r="P595" s="191">
        <f t="shared" si="66"/>
        <v>163.8790930714342</v>
      </c>
      <c r="Q595" s="216">
        <f t="shared" si="67"/>
        <v>21.660027901132043</v>
      </c>
      <c r="R595" s="72">
        <f t="shared" si="68"/>
        <v>344.79931189505868</v>
      </c>
      <c r="S595" s="154">
        <f t="shared" si="63"/>
        <v>1.5051318771899913E-2</v>
      </c>
      <c r="T595" s="72">
        <v>0</v>
      </c>
      <c r="U595" s="72">
        <f t="shared" si="64"/>
        <v>344.3529250966447</v>
      </c>
    </row>
    <row r="596" spans="1:21" x14ac:dyDescent="0.25">
      <c r="A596" s="134">
        <v>2029</v>
      </c>
      <c r="B596" s="134">
        <v>4</v>
      </c>
      <c r="C596" s="133">
        <f>+GI_Data_Monthly!J596</f>
        <v>1159143.75266119</v>
      </c>
      <c r="D596" s="213">
        <f t="shared" si="65"/>
        <v>117.1588035381032</v>
      </c>
      <c r="E596" s="135">
        <f>GI_Data_Monthly!C596</f>
        <v>3.171297</v>
      </c>
      <c r="F596" s="151">
        <f>GI_Data_Monthly!L596</f>
        <v>23570.78</v>
      </c>
      <c r="G596" s="213">
        <f>+GI_Data_Monthly!E596</f>
        <v>171.44797859328801</v>
      </c>
      <c r="H596" s="133">
        <f>+GI_Data_Monthly!H596</f>
        <v>9438.2661025219095</v>
      </c>
      <c r="I596" s="214">
        <f>+GI_Data_Monthly!G596</f>
        <v>9893.7827773582994</v>
      </c>
      <c r="J596" s="133">
        <f>GI_Data_Monthly!I596</f>
        <v>0</v>
      </c>
      <c r="K596" s="215">
        <f>+GI_Data_Monthly!K596</f>
        <v>54.097178843099996</v>
      </c>
      <c r="L596" s="72">
        <f>+H596*1000/Population_Monthly!C716</f>
        <v>0.40094552829453362</v>
      </c>
      <c r="M596" s="72">
        <f>GI_Data_Monthly!N596</f>
        <v>526.23310000000004</v>
      </c>
      <c r="N596" s="72">
        <f>GI_Data_Monthly!O596*100</f>
        <v>345.6934</v>
      </c>
      <c r="O596" s="72">
        <f t="shared" si="69"/>
        <v>343.28854772671951</v>
      </c>
      <c r="P596" s="191">
        <f t="shared" si="66"/>
        <v>165.9362399674329</v>
      </c>
      <c r="Q596" s="216">
        <f t="shared" si="67"/>
        <v>21.690021950490596</v>
      </c>
      <c r="R596" s="72">
        <f t="shared" si="68"/>
        <v>345.24354522839195</v>
      </c>
      <c r="S596" s="154">
        <f t="shared" si="63"/>
        <v>1.5220671544439401E-2</v>
      </c>
      <c r="T596" s="72">
        <v>0</v>
      </c>
      <c r="U596" s="72">
        <f t="shared" si="64"/>
        <v>344.79931189505868</v>
      </c>
    </row>
    <row r="597" spans="1:21" x14ac:dyDescent="0.25">
      <c r="A597" s="134">
        <v>2029</v>
      </c>
      <c r="B597" s="134">
        <v>5</v>
      </c>
      <c r="C597" s="133">
        <f>+GI_Data_Monthly!J597</f>
        <v>1161503.6444627701</v>
      </c>
      <c r="D597" s="213">
        <f t="shared" si="65"/>
        <v>117.25544129860545</v>
      </c>
      <c r="E597" s="135">
        <f>GI_Data_Monthly!C597</f>
        <v>3.1763050337486498</v>
      </c>
      <c r="F597" s="151">
        <f>GI_Data_Monthly!L597</f>
        <v>23616.653470165202</v>
      </c>
      <c r="G597" s="213">
        <f>+GI_Data_Monthly!E597</f>
        <v>171.64392449347699</v>
      </c>
      <c r="H597" s="133">
        <f>+GI_Data_Monthly!H597</f>
        <v>9446.0831355246391</v>
      </c>
      <c r="I597" s="214">
        <f>+GI_Data_Monthly!G597</f>
        <v>9905.7547487698903</v>
      </c>
      <c r="J597" s="133">
        <f>GI_Data_Monthly!I597</f>
        <v>0</v>
      </c>
      <c r="K597" s="215">
        <f>+GI_Data_Monthly!K597</f>
        <v>54.1573847957956</v>
      </c>
      <c r="L597" s="72">
        <f>+H597*1000/Population_Monthly!C717</f>
        <v>0.40092965191272778</v>
      </c>
      <c r="M597" s="72">
        <f>GI_Data_Monthly!N597</f>
        <v>528.38215876313598</v>
      </c>
      <c r="N597" s="72">
        <f>GI_Data_Monthly!O597*100</f>
        <v>346.18626915897499</v>
      </c>
      <c r="O597" s="72">
        <f t="shared" si="69"/>
        <v>343.72473946106766</v>
      </c>
      <c r="P597" s="191">
        <f t="shared" si="66"/>
        <v>166.35120152158169</v>
      </c>
      <c r="Q597" s="216">
        <f t="shared" si="67"/>
        <v>21.713301434681988</v>
      </c>
      <c r="R597" s="72">
        <f t="shared" si="68"/>
        <v>345.70044831579798</v>
      </c>
      <c r="S597" s="154">
        <f t="shared" si="63"/>
        <v>1.5352018167127834E-2</v>
      </c>
      <c r="T597" s="72">
        <v>0</v>
      </c>
      <c r="U597" s="72">
        <f t="shared" si="64"/>
        <v>345.24354522839195</v>
      </c>
    </row>
    <row r="598" spans="1:21" x14ac:dyDescent="0.25">
      <c r="A598" s="134">
        <v>2029</v>
      </c>
      <c r="B598" s="134">
        <v>6</v>
      </c>
      <c r="C598" s="133">
        <f>+GI_Data_Monthly!J598</f>
        <v>1163939.70187559</v>
      </c>
      <c r="D598" s="213">
        <f t="shared" si="65"/>
        <v>117.35862114090817</v>
      </c>
      <c r="E598" s="135">
        <f>GI_Data_Monthly!C598</f>
        <v>3.1814659781166599</v>
      </c>
      <c r="F598" s="151">
        <f>GI_Data_Monthly!L598</f>
        <v>23663.8840465457</v>
      </c>
      <c r="G598" s="213">
        <f>+GI_Data_Monthly!E598</f>
        <v>171.76182070709299</v>
      </c>
      <c r="H598" s="133">
        <f>+GI_Data_Monthly!H598</f>
        <v>9453.0141912060099</v>
      </c>
      <c r="I598" s="214">
        <f>+GI_Data_Monthly!G598</f>
        <v>9917.8031452677897</v>
      </c>
      <c r="J598" s="133">
        <f>GI_Data_Monthly!I598</f>
        <v>0</v>
      </c>
      <c r="K598" s="215">
        <f>+GI_Data_Monthly!K598</f>
        <v>54.2182276150455</v>
      </c>
      <c r="L598" s="72">
        <f>+H598*1000/Population_Monthly!C718</f>
        <v>0.400876231188175</v>
      </c>
      <c r="M598" s="72">
        <f>GI_Data_Monthly!N598</f>
        <v>525.09786478343801</v>
      </c>
      <c r="N598" s="72">
        <f>GI_Data_Monthly!O598*100</f>
        <v>346.69375186003401</v>
      </c>
      <c r="O598" s="72">
        <f t="shared" si="69"/>
        <v>344.16370979381287</v>
      </c>
      <c r="P598" s="191">
        <f t="shared" si="66"/>
        <v>165.04902720797961</v>
      </c>
      <c r="Q598" s="216">
        <f t="shared" si="67"/>
        <v>21.734798748022072</v>
      </c>
      <c r="R598" s="72">
        <f t="shared" si="68"/>
        <v>346.19114033966963</v>
      </c>
      <c r="S598" s="154">
        <f t="shared" si="63"/>
        <v>1.542835732700798E-2</v>
      </c>
      <c r="T598" s="72">
        <v>0</v>
      </c>
      <c r="U598" s="72">
        <f t="shared" si="64"/>
        <v>345.70044831579798</v>
      </c>
    </row>
    <row r="599" spans="1:21" x14ac:dyDescent="0.25">
      <c r="A599" s="134">
        <v>2029</v>
      </c>
      <c r="B599" s="134">
        <v>7</v>
      </c>
      <c r="C599" s="133">
        <f>+GI_Data_Monthly!J599</f>
        <v>1166269.4819248</v>
      </c>
      <c r="D599" s="213">
        <f t="shared" si="65"/>
        <v>117.45352117233945</v>
      </c>
      <c r="E599" s="135">
        <f>GI_Data_Monthly!C599</f>
        <v>3.186404</v>
      </c>
      <c r="F599" s="151">
        <f>GI_Data_Monthly!L599</f>
        <v>23709.24</v>
      </c>
      <c r="G599" s="213">
        <f>+GI_Data_Monthly!E599</f>
        <v>171.878828750221</v>
      </c>
      <c r="H599" s="133">
        <f>+GI_Data_Monthly!H599</f>
        <v>9459.8975387582705</v>
      </c>
      <c r="I599" s="214">
        <f>+GI_Data_Monthly!G599</f>
        <v>9929.6255257731591</v>
      </c>
      <c r="J599" s="133">
        <f>GI_Data_Monthly!I599</f>
        <v>0</v>
      </c>
      <c r="K599" s="215">
        <f>+GI_Data_Monthly!K599</f>
        <v>54.275567766521</v>
      </c>
      <c r="L599" s="72">
        <f>+H599*1000/Population_Monthly!C719</f>
        <v>0.4008208815274284</v>
      </c>
      <c r="M599" s="72">
        <f>GI_Data_Monthly!N599</f>
        <v>516.57979999999998</v>
      </c>
      <c r="N599" s="72">
        <f>GI_Data_Monthly!O599*100</f>
        <v>347.13189999999997</v>
      </c>
      <c r="O599" s="72">
        <f t="shared" si="69"/>
        <v>344.60321812714625</v>
      </c>
      <c r="P599" s="191">
        <f t="shared" si="66"/>
        <v>162.11999482802557</v>
      </c>
      <c r="Q599" s="216">
        <f t="shared" si="67"/>
        <v>21.754780917578625</v>
      </c>
      <c r="R599" s="72">
        <f t="shared" si="68"/>
        <v>346.67064033966972</v>
      </c>
      <c r="S599" s="154">
        <f t="shared" si="63"/>
        <v>1.5427759729337742E-2</v>
      </c>
      <c r="T599" s="72">
        <v>0</v>
      </c>
      <c r="U599" s="72">
        <f t="shared" si="64"/>
        <v>346.19114033966963</v>
      </c>
    </row>
    <row r="600" spans="1:21" x14ac:dyDescent="0.25">
      <c r="A600" s="134">
        <v>2029</v>
      </c>
      <c r="B600" s="134">
        <v>8</v>
      </c>
      <c r="C600" s="133">
        <f>+GI_Data_Monthly!J600</f>
        <v>1168641.1280678599</v>
      </c>
      <c r="D600" s="213">
        <f t="shared" si="65"/>
        <v>117.54193257263569</v>
      </c>
      <c r="E600" s="135">
        <f>GI_Data_Monthly!C600</f>
        <v>3.1914205780115799</v>
      </c>
      <c r="F600" s="151">
        <f>GI_Data_Monthly!L600</f>
        <v>23755.576897013099</v>
      </c>
      <c r="G600" s="213">
        <f>+GI_Data_Monthly!E600</f>
        <v>172.07343851256101</v>
      </c>
      <c r="H600" s="133">
        <f>+GI_Data_Monthly!H600</f>
        <v>9468.1121333810806</v>
      </c>
      <c r="I600" s="214">
        <f>+GI_Data_Monthly!G600</f>
        <v>9942.3337909276906</v>
      </c>
      <c r="J600" s="133">
        <f>GI_Data_Monthly!I600</f>
        <v>0</v>
      </c>
      <c r="K600" s="215">
        <f>+GI_Data_Monthly!K600</f>
        <v>54.333677679427801</v>
      </c>
      <c r="L600" s="72">
        <f>+H600*1000/Population_Monthly!C720</f>
        <v>0.40082198446816758</v>
      </c>
      <c r="M600" s="72">
        <f>GI_Data_Monthly!N600</f>
        <v>503.16770782779298</v>
      </c>
      <c r="N600" s="72">
        <f>GI_Data_Monthly!O600*100</f>
        <v>347.496285438097</v>
      </c>
      <c r="O600" s="72">
        <f t="shared" si="69"/>
        <v>345.0407884730069</v>
      </c>
      <c r="P600" s="191">
        <f t="shared" si="66"/>
        <v>157.66261309917746</v>
      </c>
      <c r="Q600" s="216">
        <f t="shared" si="67"/>
        <v>21.778132510922035</v>
      </c>
      <c r="R600" s="72">
        <f t="shared" si="68"/>
        <v>347.10731243271033</v>
      </c>
      <c r="S600" s="154">
        <f t="shared" si="63"/>
        <v>1.5342334818458481E-2</v>
      </c>
      <c r="T600" s="72">
        <v>0</v>
      </c>
      <c r="U600" s="72">
        <f t="shared" si="64"/>
        <v>346.67064033966972</v>
      </c>
    </row>
    <row r="601" spans="1:21" x14ac:dyDescent="0.25">
      <c r="A601" s="134">
        <v>2029</v>
      </c>
      <c r="B601" s="134">
        <v>9</v>
      </c>
      <c r="C601" s="133">
        <f>+GI_Data_Monthly!J601</f>
        <v>1171045.40041239</v>
      </c>
      <c r="D601" s="213">
        <f t="shared" si="65"/>
        <v>117.63168046377791</v>
      </c>
      <c r="E601" s="135">
        <f>GI_Data_Monthly!C601</f>
        <v>3.1963892115731798</v>
      </c>
      <c r="F601" s="151">
        <f>GI_Data_Monthly!L601</f>
        <v>23801.301162082898</v>
      </c>
      <c r="G601" s="213">
        <f>+GI_Data_Monthly!E601</f>
        <v>172.34392583117699</v>
      </c>
      <c r="H601" s="133">
        <f>+GI_Data_Monthly!H601</f>
        <v>9476.7043515348596</v>
      </c>
      <c r="I601" s="214">
        <f>+GI_Data_Monthly!G601</f>
        <v>9955.1872063324608</v>
      </c>
      <c r="J601" s="133">
        <f>GI_Data_Monthly!I601</f>
        <v>0</v>
      </c>
      <c r="K601" s="215">
        <f>+GI_Data_Monthly!K601</f>
        <v>54.393756405980596</v>
      </c>
      <c r="L601" s="72">
        <f>+H601*1000/Population_Monthly!C721</f>
        <v>0.4008390579605916</v>
      </c>
      <c r="M601" s="72">
        <f>GI_Data_Monthly!N601</f>
        <v>489.64415207694799</v>
      </c>
      <c r="N601" s="72">
        <f>GI_Data_Monthly!O601*100</f>
        <v>347.81544466064503</v>
      </c>
      <c r="O601" s="72">
        <f t="shared" si="69"/>
        <v>345.47480619374824</v>
      </c>
      <c r="P601" s="191">
        <f t="shared" si="66"/>
        <v>153.18664895504321</v>
      </c>
      <c r="Q601" s="216">
        <f t="shared" si="67"/>
        <v>21.803142076711158</v>
      </c>
      <c r="R601" s="72">
        <f t="shared" si="68"/>
        <v>347.48121003291402</v>
      </c>
      <c r="S601" s="154">
        <f t="shared" si="63"/>
        <v>1.5201700846517507E-2</v>
      </c>
      <c r="T601" s="72">
        <v>0</v>
      </c>
      <c r="U601" s="72">
        <f t="shared" si="64"/>
        <v>347.10731243271033</v>
      </c>
    </row>
    <row r="602" spans="1:21" x14ac:dyDescent="0.25">
      <c r="A602" s="134">
        <v>2029</v>
      </c>
      <c r="B602" s="134">
        <v>10</v>
      </c>
      <c r="C602" s="133">
        <f>+GI_Data_Monthly!J602</f>
        <v>1173486.31378301</v>
      </c>
      <c r="D602" s="213">
        <f t="shared" si="65"/>
        <v>117.73397169646226</v>
      </c>
      <c r="E602" s="135">
        <f>GI_Data_Monthly!C602</f>
        <v>3.2012049999999999</v>
      </c>
      <c r="F602" s="151">
        <f>GI_Data_Monthly!L602</f>
        <v>23844.92</v>
      </c>
      <c r="G602" s="213">
        <f>+GI_Data_Monthly!E602</f>
        <v>172.66266216643501</v>
      </c>
      <c r="H602" s="133">
        <f>+GI_Data_Monthly!H602</f>
        <v>9484.2890356586995</v>
      </c>
      <c r="I602" s="214">
        <f>+GI_Data_Monthly!G602</f>
        <v>9967.2702523656699</v>
      </c>
      <c r="J602" s="133">
        <f>GI_Data_Monthly!I602</f>
        <v>0</v>
      </c>
      <c r="K602" s="215">
        <f>+GI_Data_Monthly!K602</f>
        <v>54.457361423159497</v>
      </c>
      <c r="L602" s="72">
        <f>+H602*1000/Population_Monthly!C722</f>
        <v>0.40081352279028792</v>
      </c>
      <c r="M602" s="72">
        <f>GI_Data_Monthly!N602</f>
        <v>481.64019999999999</v>
      </c>
      <c r="N602" s="72">
        <f>GI_Data_Monthly!O602*100</f>
        <v>348.14170000000001</v>
      </c>
      <c r="O602" s="72">
        <f t="shared" si="69"/>
        <v>345.90499786041488</v>
      </c>
      <c r="P602" s="191">
        <f t="shared" si="66"/>
        <v>150.4559064477283</v>
      </c>
      <c r="Q602" s="216">
        <f t="shared" si="67"/>
        <v>21.827246873880487</v>
      </c>
      <c r="R602" s="72">
        <f t="shared" si="68"/>
        <v>347.817810032914</v>
      </c>
      <c r="S602" s="154">
        <f t="shared" si="63"/>
        <v>1.505134127589014E-2</v>
      </c>
      <c r="T602" s="72">
        <v>0</v>
      </c>
      <c r="U602" s="72">
        <f t="shared" si="64"/>
        <v>347.48121003291402</v>
      </c>
    </row>
    <row r="603" spans="1:21" x14ac:dyDescent="0.25">
      <c r="A603" s="134">
        <v>2029</v>
      </c>
      <c r="B603" s="134">
        <v>11</v>
      </c>
      <c r="C603" s="133">
        <f>+GI_Data_Monthly!J603</f>
        <v>1176183.4636720801</v>
      </c>
      <c r="D603" s="213">
        <f t="shared" si="65"/>
        <v>117.86506553796173</v>
      </c>
      <c r="E603" s="135">
        <f>GI_Data_Monthly!C603</f>
        <v>3.2062275711416</v>
      </c>
      <c r="F603" s="151">
        <f>GI_Data_Monthly!L603</f>
        <v>23889.5923000736</v>
      </c>
      <c r="G603" s="213">
        <f>+GI_Data_Monthly!E603</f>
        <v>173.03634964198</v>
      </c>
      <c r="H603" s="133">
        <f>+GI_Data_Monthly!H603</f>
        <v>9490.9215092375107</v>
      </c>
      <c r="I603" s="214">
        <f>+GI_Data_Monthly!G603</f>
        <v>9979.0676593079006</v>
      </c>
      <c r="J603" s="133">
        <f>GI_Data_Monthly!I603</f>
        <v>0</v>
      </c>
      <c r="K603" s="215">
        <f>+GI_Data_Monthly!K603</f>
        <v>54.531126174171298</v>
      </c>
      <c r="L603" s="72">
        <f>+H603*1000/Population_Monthly!C723</f>
        <v>0.40074782521959645</v>
      </c>
      <c r="M603" s="72">
        <f>GI_Data_Monthly!N603</f>
        <v>482.48454906056401</v>
      </c>
      <c r="N603" s="72">
        <f>GI_Data_Monthly!O603*100</f>
        <v>348.53508301067501</v>
      </c>
      <c r="O603" s="72">
        <f t="shared" si="69"/>
        <v>346.33119043389826</v>
      </c>
      <c r="P603" s="191">
        <f t="shared" si="66"/>
        <v>150.48356311425891</v>
      </c>
      <c r="Q603" s="216">
        <f t="shared" si="67"/>
        <v>21.853230221074561</v>
      </c>
      <c r="R603" s="72">
        <f t="shared" si="68"/>
        <v>348.16407589044002</v>
      </c>
      <c r="S603" s="154">
        <f t="shared" si="63"/>
        <v>1.4892258409694437E-2</v>
      </c>
      <c r="T603" s="72">
        <v>0</v>
      </c>
      <c r="U603" s="72">
        <f t="shared" si="64"/>
        <v>347.817810032914</v>
      </c>
    </row>
    <row r="604" spans="1:21" x14ac:dyDescent="0.25">
      <c r="A604" s="134">
        <v>2029</v>
      </c>
      <c r="B604" s="134">
        <v>12</v>
      </c>
      <c r="C604" s="133">
        <f>+GI_Data_Monthly!J604</f>
        <v>1178909.07242365</v>
      </c>
      <c r="D604" s="213">
        <f t="shared" si="65"/>
        <v>118.00634384127173</v>
      </c>
      <c r="E604" s="135">
        <f>GI_Data_Monthly!C604</f>
        <v>3.2111091585478402</v>
      </c>
      <c r="F604" s="151">
        <f>GI_Data_Monthly!L604</f>
        <v>23933.792946071499</v>
      </c>
      <c r="G604" s="213">
        <f>+GI_Data_Monthly!E604</f>
        <v>173.431550096081</v>
      </c>
      <c r="H604" s="133">
        <f>+GI_Data_Monthly!H604</f>
        <v>9498.2615717870303</v>
      </c>
      <c r="I604" s="214">
        <f>+GI_Data_Monthly!G604</f>
        <v>9990.2177632872008</v>
      </c>
      <c r="J604" s="133">
        <f>GI_Data_Monthly!I604</f>
        <v>9455.5855238038021</v>
      </c>
      <c r="K604" s="215">
        <f>+GI_Data_Monthly!K604</f>
        <v>54.607677348166398</v>
      </c>
      <c r="L604" s="72">
        <f>+H604*1000/Population_Monthly!C724</f>
        <v>0.4007120926164438</v>
      </c>
      <c r="M604" s="72">
        <f>GI_Data_Monthly!N604</f>
        <v>490.22953385407601</v>
      </c>
      <c r="N604" s="72">
        <f>GI_Data_Monthly!O604*100</f>
        <v>348.91672773265202</v>
      </c>
      <c r="O604" s="72">
        <f t="shared" si="69"/>
        <v>346.75070812885451</v>
      </c>
      <c r="P604" s="191">
        <f t="shared" si="66"/>
        <v>152.66672967161679</v>
      </c>
      <c r="Q604" s="216">
        <f t="shared" si="67"/>
        <v>21.881956663107335</v>
      </c>
      <c r="R604" s="72">
        <f t="shared" si="68"/>
        <v>348.53117024777566</v>
      </c>
      <c r="S604" s="154">
        <f t="shared" si="63"/>
        <v>1.4639337896313664E-2</v>
      </c>
      <c r="T604" s="72">
        <v>0</v>
      </c>
      <c r="U604" s="72">
        <f t="shared" si="64"/>
        <v>348.16407589044002</v>
      </c>
    </row>
    <row r="605" spans="1:21" x14ac:dyDescent="0.25">
      <c r="A605" s="134">
        <v>2030</v>
      </c>
      <c r="B605" s="134">
        <v>1</v>
      </c>
      <c r="C605" s="133">
        <f>+GI_Data_Monthly!J605</f>
        <v>1181761.1838857799</v>
      </c>
      <c r="D605" s="213">
        <f t="shared" si="65"/>
        <v>118.15177043665634</v>
      </c>
      <c r="E605" s="135">
        <f>GI_Data_Monthly!C605</f>
        <v>3.216135</v>
      </c>
      <c r="F605" s="151">
        <f>GI_Data_Monthly!L605</f>
        <v>23982.17</v>
      </c>
      <c r="G605" s="213">
        <f>+GI_Data_Monthly!E605</f>
        <v>173.86603163160601</v>
      </c>
      <c r="H605" s="133">
        <f>+GI_Data_Monthly!H605</f>
        <v>9509.6195320301995</v>
      </c>
      <c r="I605" s="214">
        <f>+GI_Data_Monthly!G605</f>
        <v>10002.060735258699</v>
      </c>
      <c r="J605" s="133">
        <f>GI_Data_Monthly!I605</f>
        <v>0</v>
      </c>
      <c r="K605" s="215">
        <f>+GI_Data_Monthly!K605</f>
        <v>54.688140947941399</v>
      </c>
      <c r="L605" s="72">
        <f>+H605*1000/Population_Monthly!C725</f>
        <v>0.40084578241461766</v>
      </c>
      <c r="M605" s="72">
        <f>GI_Data_Monthly!N605</f>
        <v>501.99329999999998</v>
      </c>
      <c r="N605" s="72">
        <f>GI_Data_Monthly!O605*100</f>
        <v>349.23329999999999</v>
      </c>
      <c r="O605" s="72">
        <f t="shared" si="69"/>
        <v>347.15675812885451</v>
      </c>
      <c r="P605" s="191">
        <f t="shared" si="66"/>
        <v>156.0858919168505</v>
      </c>
      <c r="Q605" s="216">
        <f t="shared" si="67"/>
        <v>21.92151064707846</v>
      </c>
      <c r="R605" s="72">
        <f t="shared" si="68"/>
        <v>348.89503691444241</v>
      </c>
      <c r="S605" s="154">
        <f t="shared" ref="S605:S668" si="70">N605/N593-1</f>
        <v>1.414969826696244E-2</v>
      </c>
      <c r="T605" s="72">
        <v>0</v>
      </c>
      <c r="U605" s="72">
        <f t="shared" si="64"/>
        <v>348.53117024777566</v>
      </c>
    </row>
    <row r="606" spans="1:21" x14ac:dyDescent="0.25">
      <c r="A606" s="134">
        <v>2030</v>
      </c>
      <c r="B606" s="134">
        <v>2</v>
      </c>
      <c r="C606" s="133">
        <f>+GI_Data_Monthly!J606</f>
        <v>1184583.1405684799</v>
      </c>
      <c r="D606" s="213">
        <f t="shared" si="65"/>
        <v>118.28525076853268</v>
      </c>
      <c r="E606" s="135">
        <f>GI_Data_Monthly!C606</f>
        <v>3.2211148280803799</v>
      </c>
      <c r="F606" s="151">
        <f>GI_Data_Monthly!L606</f>
        <v>24034.169275703</v>
      </c>
      <c r="G606" s="213">
        <f>+GI_Data_Monthly!E606</f>
        <v>174.32237816374001</v>
      </c>
      <c r="H606" s="133">
        <f>+GI_Data_Monthly!H606</f>
        <v>9526.4286851751604</v>
      </c>
      <c r="I606" s="214">
        <f>+GI_Data_Monthly!G606</f>
        <v>10014.6310116596</v>
      </c>
      <c r="J606" s="133">
        <f>GI_Data_Monthly!I606</f>
        <v>0</v>
      </c>
      <c r="K606" s="215">
        <f>+GI_Data_Monthly!K606</f>
        <v>54.766821606983498</v>
      </c>
      <c r="L606" s="72">
        <f>+H606*1000/Population_Monthly!C726</f>
        <v>0.40120882102561295</v>
      </c>
      <c r="M606" s="72">
        <f>GI_Data_Monthly!N606</f>
        <v>514.36499305201403</v>
      </c>
      <c r="N606" s="72">
        <f>GI_Data_Monthly!O606*100</f>
        <v>349.42001167750897</v>
      </c>
      <c r="O606" s="72">
        <f t="shared" si="69"/>
        <v>347.54046244391708</v>
      </c>
      <c r="P606" s="191">
        <f t="shared" si="66"/>
        <v>159.68539481051326</v>
      </c>
      <c r="Q606" s="216">
        <f t="shared" si="67"/>
        <v>21.972931928257914</v>
      </c>
      <c r="R606" s="72">
        <f t="shared" si="68"/>
        <v>349.19001313672032</v>
      </c>
      <c r="S606" s="154">
        <f t="shared" si="70"/>
        <v>1.3353375880515994E-2</v>
      </c>
      <c r="T606" s="72">
        <v>0</v>
      </c>
      <c r="U606" s="72">
        <f t="shared" si="64"/>
        <v>348.89503691444241</v>
      </c>
    </row>
    <row r="607" spans="1:21" x14ac:dyDescent="0.25">
      <c r="A607" s="134">
        <v>2030</v>
      </c>
      <c r="B607" s="134">
        <v>3</v>
      </c>
      <c r="C607" s="133">
        <f>+GI_Data_Monthly!J607</f>
        <v>1187111.6195113999</v>
      </c>
      <c r="D607" s="213">
        <f t="shared" si="65"/>
        <v>118.40012595005386</v>
      </c>
      <c r="E607" s="135">
        <f>GI_Data_Monthly!C607</f>
        <v>3.2255950790789298</v>
      </c>
      <c r="F607" s="151">
        <f>GI_Data_Monthly!L607</f>
        <v>24082.174066452</v>
      </c>
      <c r="G607" s="213">
        <f>+GI_Data_Monthly!E607</f>
        <v>174.76274945353001</v>
      </c>
      <c r="H607" s="133">
        <f>+GI_Data_Monthly!H607</f>
        <v>9543.53878112446</v>
      </c>
      <c r="I607" s="214">
        <f>+GI_Data_Monthly!G607</f>
        <v>10026.2699045791</v>
      </c>
      <c r="J607" s="133">
        <f>GI_Data_Monthly!I607</f>
        <v>0</v>
      </c>
      <c r="K607" s="215">
        <f>+GI_Data_Monthly!K607</f>
        <v>54.836577994963001</v>
      </c>
      <c r="L607" s="72">
        <f>+H607*1000/Population_Monthly!C727</f>
        <v>0.4015838988765551</v>
      </c>
      <c r="M607" s="72">
        <f>GI_Data_Monthly!N607</f>
        <v>524.14746149836196</v>
      </c>
      <c r="N607" s="72">
        <f>GI_Data_Monthly!O607*100</f>
        <v>349.53066352684499</v>
      </c>
      <c r="O607" s="72">
        <f t="shared" si="69"/>
        <v>347.89954475545261</v>
      </c>
      <c r="P607" s="191">
        <f t="shared" si="66"/>
        <v>162.49636071742535</v>
      </c>
      <c r="Q607" s="216">
        <f t="shared" si="67"/>
        <v>22.021486792265549</v>
      </c>
      <c r="R607" s="72">
        <f t="shared" si="68"/>
        <v>349.39465840145135</v>
      </c>
      <c r="S607" s="154">
        <f t="shared" si="70"/>
        <v>1.2481799494730605E-2</v>
      </c>
      <c r="T607" s="72">
        <v>0</v>
      </c>
      <c r="U607" s="72">
        <f t="shared" si="64"/>
        <v>349.19001313672032</v>
      </c>
    </row>
    <row r="608" spans="1:21" x14ac:dyDescent="0.25">
      <c r="A608" s="134">
        <v>2030</v>
      </c>
      <c r="B608" s="134">
        <v>4</v>
      </c>
      <c r="C608" s="133">
        <f>+GI_Data_Monthly!J608</f>
        <v>1189912.3084259401</v>
      </c>
      <c r="D608" s="213">
        <f t="shared" si="65"/>
        <v>118.53015831724802</v>
      </c>
      <c r="E608" s="135">
        <f>GI_Data_Monthly!C608</f>
        <v>3.2305730000000001</v>
      </c>
      <c r="F608" s="151">
        <f>GI_Data_Monthly!L608</f>
        <v>24133.360000000001</v>
      </c>
      <c r="G608" s="213">
        <f>+GI_Data_Monthly!E608</f>
        <v>175.29576376019099</v>
      </c>
      <c r="H608" s="133">
        <f>+GI_Data_Monthly!H608</f>
        <v>9560.3724395027602</v>
      </c>
      <c r="I608" s="214">
        <f>+GI_Data_Monthly!G608</f>
        <v>10038.899174007</v>
      </c>
      <c r="J608" s="133">
        <f>GI_Data_Monthly!I608</f>
        <v>0</v>
      </c>
      <c r="K608" s="215">
        <f>+GI_Data_Monthly!K608</f>
        <v>54.913438432700403</v>
      </c>
      <c r="L608" s="72">
        <f>+H608*1000/Population_Monthly!C728</f>
        <v>0.40194671014400657</v>
      </c>
      <c r="M608" s="72">
        <f>GI_Data_Monthly!N608</f>
        <v>531.5453</v>
      </c>
      <c r="N608" s="72">
        <f>GI_Data_Monthly!O608*100</f>
        <v>349.67619999999999</v>
      </c>
      <c r="O608" s="72">
        <f t="shared" si="69"/>
        <v>348.23144475545269</v>
      </c>
      <c r="P608" s="191">
        <f t="shared" si="66"/>
        <v>164.53591978884239</v>
      </c>
      <c r="Q608" s="216">
        <f t="shared" si="67"/>
        <v>22.072275920719377</v>
      </c>
      <c r="R608" s="72">
        <f t="shared" si="68"/>
        <v>349.54229173478461</v>
      </c>
      <c r="S608" s="154">
        <f t="shared" si="70"/>
        <v>1.1521191900105698E-2</v>
      </c>
      <c r="T608" s="72">
        <v>0</v>
      </c>
      <c r="U608" s="72">
        <f t="shared" si="64"/>
        <v>349.39465840145135</v>
      </c>
    </row>
    <row r="609" spans="1:21" x14ac:dyDescent="0.25">
      <c r="A609" s="134">
        <v>2030</v>
      </c>
      <c r="B609" s="134">
        <v>5</v>
      </c>
      <c r="C609" s="133">
        <f>+GI_Data_Monthly!J609</f>
        <v>1192627.20126198</v>
      </c>
      <c r="D609" s="213">
        <f t="shared" si="65"/>
        <v>118.66388737451059</v>
      </c>
      <c r="E609" s="135">
        <f>GI_Data_Monthly!C609</f>
        <v>3.2354354810080799</v>
      </c>
      <c r="F609" s="151">
        <f>GI_Data_Monthly!L609</f>
        <v>24178.644331808599</v>
      </c>
      <c r="G609" s="213">
        <f>+GI_Data_Monthly!E609</f>
        <v>175.856105922588</v>
      </c>
      <c r="H609" s="133">
        <f>+GI_Data_Monthly!H609</f>
        <v>9571.3901323577793</v>
      </c>
      <c r="I609" s="214">
        <f>+GI_Data_Monthly!G609</f>
        <v>10050.4646160628</v>
      </c>
      <c r="J609" s="133">
        <f>GI_Data_Monthly!I609</f>
        <v>0</v>
      </c>
      <c r="K609" s="215">
        <f>+GI_Data_Monthly!K609</f>
        <v>54.987627755798599</v>
      </c>
      <c r="L609" s="72">
        <f>+H609*1000/Population_Monthly!C729</f>
        <v>0.40207556781358089</v>
      </c>
      <c r="M609" s="72">
        <f>GI_Data_Monthly!N609</f>
        <v>533.70460999344004</v>
      </c>
      <c r="N609" s="72">
        <f>GI_Data_Monthly!O609*100</f>
        <v>349.90388611072598</v>
      </c>
      <c r="O609" s="72">
        <f t="shared" si="69"/>
        <v>348.5412461680985</v>
      </c>
      <c r="P609" s="191">
        <f t="shared" si="66"/>
        <v>164.9560354784609</v>
      </c>
      <c r="Q609" s="216">
        <f t="shared" si="67"/>
        <v>22.109181652634543</v>
      </c>
      <c r="R609" s="72">
        <f t="shared" si="68"/>
        <v>349.70358321252365</v>
      </c>
      <c r="S609" s="154">
        <f t="shared" si="70"/>
        <v>1.073877644189225E-2</v>
      </c>
      <c r="T609" s="72">
        <v>0</v>
      </c>
      <c r="U609" s="72">
        <f t="shared" si="64"/>
        <v>349.54229173478461</v>
      </c>
    </row>
    <row r="610" spans="1:21" x14ac:dyDescent="0.25">
      <c r="A610" s="134">
        <v>2030</v>
      </c>
      <c r="B610" s="134">
        <v>6</v>
      </c>
      <c r="C610" s="133">
        <f>+GI_Data_Monthly!J610</f>
        <v>1195353.7322186299</v>
      </c>
      <c r="D610" s="213">
        <f t="shared" si="65"/>
        <v>118.79856019447477</v>
      </c>
      <c r="E610" s="135">
        <f>GI_Data_Monthly!C610</f>
        <v>3.24049625592039</v>
      </c>
      <c r="F610" s="151">
        <f>GI_Data_Monthly!L610</f>
        <v>24221.9823874588</v>
      </c>
      <c r="G610" s="213">
        <f>+GI_Data_Monthly!E610</f>
        <v>176.41574434187601</v>
      </c>
      <c r="H610" s="133">
        <f>+GI_Data_Monthly!H610</f>
        <v>9578.3779531415403</v>
      </c>
      <c r="I610" s="214">
        <f>+GI_Data_Monthly!G610</f>
        <v>10062.0220502826</v>
      </c>
      <c r="J610" s="133">
        <f>GI_Data_Monthly!I610</f>
        <v>0</v>
      </c>
      <c r="K610" s="215">
        <f>+GI_Data_Monthly!K610</f>
        <v>55.060477010780602</v>
      </c>
      <c r="L610" s="72">
        <f>+H610*1000/Population_Monthly!C730</f>
        <v>0.40203506494658642</v>
      </c>
      <c r="M610" s="72">
        <f>GI_Data_Monthly!N610</f>
        <v>530.40626091360298</v>
      </c>
      <c r="N610" s="72">
        <f>GI_Data_Monthly!O610*100</f>
        <v>350.20089911068897</v>
      </c>
      <c r="O610" s="72">
        <f t="shared" si="69"/>
        <v>348.83350843898643</v>
      </c>
      <c r="P610" s="191">
        <f t="shared" si="66"/>
        <v>163.68056588386739</v>
      </c>
      <c r="Q610" s="216">
        <f t="shared" si="67"/>
        <v>22.136242451019207</v>
      </c>
      <c r="R610" s="72">
        <f t="shared" si="68"/>
        <v>349.92699507380502</v>
      </c>
      <c r="S610" s="154">
        <f t="shared" si="70"/>
        <v>1.0115980550093218E-2</v>
      </c>
      <c r="T610" s="72">
        <v>0</v>
      </c>
      <c r="U610" s="72">
        <f t="shared" si="64"/>
        <v>349.70358321252365</v>
      </c>
    </row>
    <row r="611" spans="1:21" x14ac:dyDescent="0.25">
      <c r="A611" s="134">
        <v>2030</v>
      </c>
      <c r="B611" s="134">
        <v>7</v>
      </c>
      <c r="C611" s="133">
        <f>+GI_Data_Monthly!J611</f>
        <v>1197814.49551059</v>
      </c>
      <c r="D611" s="213">
        <f t="shared" si="65"/>
        <v>118.91014265226309</v>
      </c>
      <c r="E611" s="135">
        <f>GI_Data_Monthly!C611</f>
        <v>3.245409</v>
      </c>
      <c r="F611" s="151">
        <f>GI_Data_Monthly!L611</f>
        <v>24262.31</v>
      </c>
      <c r="G611" s="213">
        <f>+GI_Data_Monthly!E611</f>
        <v>176.86007070864</v>
      </c>
      <c r="H611" s="133">
        <f>+GI_Data_Monthly!H611</f>
        <v>9582.98675445769</v>
      </c>
      <c r="I611" s="214">
        <f>+GI_Data_Monthly!G611</f>
        <v>10073.2743968985</v>
      </c>
      <c r="J611" s="133">
        <f>GI_Data_Monthly!I611</f>
        <v>0</v>
      </c>
      <c r="K611" s="215">
        <f>+GI_Data_Monthly!K611</f>
        <v>55.122885138627502</v>
      </c>
      <c r="L611" s="72">
        <f>+H611*1000/Population_Monthly!C731</f>
        <v>0.40189485707307571</v>
      </c>
      <c r="M611" s="72">
        <f>GI_Data_Monthly!N611</f>
        <v>521.83910000000003</v>
      </c>
      <c r="N611" s="72">
        <f>GI_Data_Monthly!O611*100</f>
        <v>350.4975</v>
      </c>
      <c r="O611" s="72">
        <f t="shared" si="69"/>
        <v>349.1139751056532</v>
      </c>
      <c r="P611" s="191">
        <f t="shared" si="66"/>
        <v>160.79301561066725</v>
      </c>
      <c r="Q611" s="216">
        <f t="shared" si="67"/>
        <v>22.153604044244268</v>
      </c>
      <c r="R611" s="72">
        <f t="shared" si="68"/>
        <v>350.20076174047159</v>
      </c>
      <c r="S611" s="154">
        <f t="shared" si="70"/>
        <v>9.6954500580328506E-3</v>
      </c>
      <c r="T611" s="72">
        <v>0</v>
      </c>
      <c r="U611" s="72">
        <f t="shared" si="64"/>
        <v>349.92699507380502</v>
      </c>
    </row>
    <row r="612" spans="1:21" x14ac:dyDescent="0.25">
      <c r="A612" s="134">
        <v>2030</v>
      </c>
      <c r="B612" s="134">
        <v>8</v>
      </c>
      <c r="C612" s="133">
        <f>+GI_Data_Monthly!J612</f>
        <v>1200127.7636599301</v>
      </c>
      <c r="D612" s="213">
        <f t="shared" si="65"/>
        <v>118.9978289339842</v>
      </c>
      <c r="E612" s="135">
        <f>GI_Data_Monthly!C612</f>
        <v>3.25049151279944</v>
      </c>
      <c r="F612" s="151">
        <f>GI_Data_Monthly!L612</f>
        <v>24303.992513229201</v>
      </c>
      <c r="G612" s="213">
        <f>+GI_Data_Monthly!E612</f>
        <v>177.145331286035</v>
      </c>
      <c r="H612" s="133">
        <f>+GI_Data_Monthly!H612</f>
        <v>9587.5417477607298</v>
      </c>
      <c r="I612" s="214">
        <f>+GI_Data_Monthly!G612</f>
        <v>10085.291256244</v>
      </c>
      <c r="J612" s="133">
        <f>GI_Data_Monthly!I612</f>
        <v>0</v>
      </c>
      <c r="K612" s="215">
        <f>+GI_Data_Monthly!K612</f>
        <v>55.177144276512998</v>
      </c>
      <c r="L612" s="72">
        <f>+H612*1000/Population_Monthly!C732</f>
        <v>0.40175262686531782</v>
      </c>
      <c r="M612" s="72">
        <f>GI_Data_Monthly!N612</f>
        <v>508.33710015299698</v>
      </c>
      <c r="N612" s="72">
        <f>GI_Data_Monthly!O612*100</f>
        <v>350.77938834513799</v>
      </c>
      <c r="O612" s="72">
        <f t="shared" si="69"/>
        <v>349.38756701457322</v>
      </c>
      <c r="P612" s="191">
        <f t="shared" si="66"/>
        <v>156.38776417391682</v>
      </c>
      <c r="Q612" s="216">
        <f t="shared" si="67"/>
        <v>22.167562656015733</v>
      </c>
      <c r="R612" s="72">
        <f t="shared" si="68"/>
        <v>350.492595818609</v>
      </c>
      <c r="S612" s="154">
        <f t="shared" si="70"/>
        <v>9.447879141792459E-3</v>
      </c>
      <c r="T612" s="72">
        <v>0</v>
      </c>
      <c r="U612" s="72">
        <f t="shared" si="64"/>
        <v>350.20076174047159</v>
      </c>
    </row>
    <row r="613" spans="1:21" x14ac:dyDescent="0.25">
      <c r="A613" s="134">
        <v>2030</v>
      </c>
      <c r="B613" s="134">
        <v>9</v>
      </c>
      <c r="C613" s="133">
        <f>+GI_Data_Monthly!J613</f>
        <v>1202400.276569</v>
      </c>
      <c r="D613" s="213">
        <f t="shared" si="65"/>
        <v>119.07975201402203</v>
      </c>
      <c r="E613" s="135">
        <f>GI_Data_Monthly!C613</f>
        <v>3.2556138674205601</v>
      </c>
      <c r="F613" s="151">
        <f>GI_Data_Monthly!L613</f>
        <v>24346.8649390172</v>
      </c>
      <c r="G613" s="213">
        <f>+GI_Data_Monthly!E613</f>
        <v>177.21354440362899</v>
      </c>
      <c r="H613" s="133">
        <f>+GI_Data_Monthly!H613</f>
        <v>9593.2321976933599</v>
      </c>
      <c r="I613" s="214">
        <f>+GI_Data_Monthly!G613</f>
        <v>10097.436854146399</v>
      </c>
      <c r="J613" s="133">
        <f>GI_Data_Monthly!I613</f>
        <v>0</v>
      </c>
      <c r="K613" s="215">
        <f>+GI_Data_Monthly!K613</f>
        <v>55.229935466158899</v>
      </c>
      <c r="L613" s="72">
        <f>+H613*1000/Population_Monthly!C733</f>
        <v>0.40165817256156539</v>
      </c>
      <c r="M613" s="72">
        <f>GI_Data_Monthly!N613</f>
        <v>494.71962139635599</v>
      </c>
      <c r="N613" s="72">
        <f>GI_Data_Monthly!O613*100</f>
        <v>351.07607960746299</v>
      </c>
      <c r="O613" s="72">
        <f t="shared" si="69"/>
        <v>349.65928659347475</v>
      </c>
      <c r="P613" s="191">
        <f t="shared" si="66"/>
        <v>151.95893663775456</v>
      </c>
      <c r="Q613" s="216">
        <f t="shared" si="67"/>
        <v>22.183554950030572</v>
      </c>
      <c r="R613" s="72">
        <f t="shared" si="68"/>
        <v>350.78432265086695</v>
      </c>
      <c r="S613" s="154">
        <f t="shared" si="70"/>
        <v>9.3746123033704443E-3</v>
      </c>
      <c r="T613" s="72">
        <v>0</v>
      </c>
      <c r="U613" s="72">
        <f t="shared" si="64"/>
        <v>350.492595818609</v>
      </c>
    </row>
    <row r="614" spans="1:21" x14ac:dyDescent="0.25">
      <c r="A614" s="134">
        <v>2030</v>
      </c>
      <c r="B614" s="134">
        <v>10</v>
      </c>
      <c r="C614" s="133">
        <f>+GI_Data_Monthly!J614</f>
        <v>1204798.6032493699</v>
      </c>
      <c r="D614" s="213">
        <f t="shared" si="65"/>
        <v>119.1816886716979</v>
      </c>
      <c r="E614" s="135">
        <f>GI_Data_Monthly!C614</f>
        <v>3.2606510000000002</v>
      </c>
      <c r="F614" s="151">
        <f>GI_Data_Monthly!L614</f>
        <v>24390.49</v>
      </c>
      <c r="G614" s="213">
        <f>+GI_Data_Monthly!E614</f>
        <v>177.042334938881</v>
      </c>
      <c r="H614" s="133">
        <f>+GI_Data_Monthly!H614</f>
        <v>9600.9410396232106</v>
      </c>
      <c r="I614" s="214">
        <f>+GI_Data_Monthly!G614</f>
        <v>10108.923750595201</v>
      </c>
      <c r="J614" s="133">
        <f>GI_Data_Monthly!I614</f>
        <v>0</v>
      </c>
      <c r="K614" s="215">
        <f>+GI_Data_Monthly!K614</f>
        <v>55.290601311446203</v>
      </c>
      <c r="L614" s="72">
        <f>+H614*1000/Population_Monthly!C734</f>
        <v>0.40164831251690947</v>
      </c>
      <c r="M614" s="72">
        <f>GI_Data_Monthly!N614</f>
        <v>486.66379999999998</v>
      </c>
      <c r="N614" s="72">
        <f>GI_Data_Monthly!O614*100</f>
        <v>351.43219999999997</v>
      </c>
      <c r="O614" s="72">
        <f t="shared" si="69"/>
        <v>349.93349492680812</v>
      </c>
      <c r="P614" s="191">
        <f t="shared" si="66"/>
        <v>149.25356930257178</v>
      </c>
      <c r="Q614" s="216">
        <f t="shared" si="67"/>
        <v>22.207376714787589</v>
      </c>
      <c r="R614" s="72">
        <f t="shared" si="68"/>
        <v>351.09588931753365</v>
      </c>
      <c r="S614" s="154">
        <f t="shared" si="70"/>
        <v>9.4516112261184837E-3</v>
      </c>
      <c r="T614" s="72">
        <v>0</v>
      </c>
      <c r="U614" s="72">
        <f t="shared" ref="U614:U677" si="71">AVERAGE(N611:N613)</f>
        <v>350.78432265086695</v>
      </c>
    </row>
    <row r="615" spans="1:21" x14ac:dyDescent="0.25">
      <c r="A615" s="134">
        <v>2030</v>
      </c>
      <c r="B615" s="134">
        <v>11</v>
      </c>
      <c r="C615" s="133">
        <f>+GI_Data_Monthly!J615</f>
        <v>1207651.1457925099</v>
      </c>
      <c r="D615" s="213">
        <f t="shared" si="65"/>
        <v>119.32997676975297</v>
      </c>
      <c r="E615" s="135">
        <f>GI_Data_Monthly!C615</f>
        <v>3.26596532361964</v>
      </c>
      <c r="F615" s="151">
        <f>GI_Data_Monthly!L615</f>
        <v>24438.3549684756</v>
      </c>
      <c r="G615" s="213">
        <f>+GI_Data_Monthly!E615</f>
        <v>176.633822224282</v>
      </c>
      <c r="H615" s="133">
        <f>+GI_Data_Monthly!H615</f>
        <v>9611.9647714622297</v>
      </c>
      <c r="I615" s="214">
        <f>+GI_Data_Monthly!G615</f>
        <v>10120.266327736501</v>
      </c>
      <c r="J615" s="133">
        <f>GI_Data_Monthly!I615</f>
        <v>0</v>
      </c>
      <c r="K615" s="215">
        <f>+GI_Data_Monthly!K615</f>
        <v>55.370842341783401</v>
      </c>
      <c r="L615" s="72">
        <f>+H615*1000/Population_Monthly!C735</f>
        <v>0.40177703010625498</v>
      </c>
      <c r="M615" s="72">
        <f>GI_Data_Monthly!N615</f>
        <v>487.52683855682898</v>
      </c>
      <c r="N615" s="72">
        <f>GI_Data_Monthly!O615*100</f>
        <v>351.904478405183</v>
      </c>
      <c r="O615" s="72">
        <f t="shared" si="69"/>
        <v>350.21427787635042</v>
      </c>
      <c r="P615" s="191">
        <f t="shared" si="66"/>
        <v>149.2749586258642</v>
      </c>
      <c r="Q615" s="216">
        <f t="shared" si="67"/>
        <v>22.246732590563408</v>
      </c>
      <c r="R615" s="72">
        <f t="shared" si="68"/>
        <v>351.47091933754865</v>
      </c>
      <c r="S615" s="154">
        <f t="shared" si="70"/>
        <v>9.6673062734542459E-3</v>
      </c>
      <c r="T615" s="72">
        <v>0</v>
      </c>
      <c r="U615" s="72">
        <f t="shared" si="71"/>
        <v>351.09588931753365</v>
      </c>
    </row>
    <row r="616" spans="1:21" x14ac:dyDescent="0.25">
      <c r="A616" s="134">
        <v>2030</v>
      </c>
      <c r="B616" s="134">
        <v>12</v>
      </c>
      <c r="C616" s="133">
        <f>+GI_Data_Monthly!J616</f>
        <v>1210646.96570409</v>
      </c>
      <c r="D616" s="213">
        <f t="shared" si="65"/>
        <v>119.4986070216833</v>
      </c>
      <c r="E616" s="135">
        <f>GI_Data_Monthly!C616</f>
        <v>3.2711765471611298</v>
      </c>
      <c r="F616" s="151">
        <f>GI_Data_Monthly!L616</f>
        <v>24486.2224304431</v>
      </c>
      <c r="G616" s="213">
        <f>+GI_Data_Monthly!E616</f>
        <v>176.19543746992699</v>
      </c>
      <c r="H616" s="133">
        <f>+GI_Data_Monthly!H616</f>
        <v>9624.9415132487902</v>
      </c>
      <c r="I616" s="214">
        <f>+GI_Data_Monthly!G616</f>
        <v>10131.0550463941</v>
      </c>
      <c r="J616" s="133">
        <f>GI_Data_Monthly!I616</f>
        <v>9574.2779622981598</v>
      </c>
      <c r="K616" s="215">
        <f>+GI_Data_Monthly!K616</f>
        <v>55.4590786079197</v>
      </c>
      <c r="L616" s="72">
        <f>+H616*1000/Population_Monthly!C736</f>
        <v>0.40198710278038507</v>
      </c>
      <c r="M616" s="72">
        <f>GI_Data_Monthly!N616</f>
        <v>495.344581454977</v>
      </c>
      <c r="N616" s="72">
        <f>GI_Data_Monthly!O616*100</f>
        <v>352.405526496113</v>
      </c>
      <c r="O616" s="72">
        <f t="shared" si="69"/>
        <v>350.5050111066389</v>
      </c>
      <c r="P616" s="191">
        <f t="shared" si="66"/>
        <v>151.42703987800925</v>
      </c>
      <c r="Q616" s="216">
        <f t="shared" si="67"/>
        <v>22.29383433246727</v>
      </c>
      <c r="R616" s="72">
        <f t="shared" si="68"/>
        <v>351.91406830043201</v>
      </c>
      <c r="S616" s="154">
        <f t="shared" si="70"/>
        <v>9.9989438343413006E-3</v>
      </c>
      <c r="T616" s="72">
        <v>0</v>
      </c>
      <c r="U616" s="72">
        <f t="shared" si="71"/>
        <v>351.47091933754865</v>
      </c>
    </row>
    <row r="617" spans="1:21" x14ac:dyDescent="0.25">
      <c r="A617" s="134">
        <v>2031</v>
      </c>
      <c r="B617" s="134">
        <v>1</v>
      </c>
      <c r="C617" s="133">
        <f>+GI_Data_Monthly!J617</f>
        <v>1213779.9808046799</v>
      </c>
      <c r="D617" s="213">
        <f t="shared" si="65"/>
        <v>119.67279458475826</v>
      </c>
      <c r="E617" s="135">
        <f>GI_Data_Monthly!C617</f>
        <v>3.2765770000000001</v>
      </c>
      <c r="F617" s="151">
        <f>GI_Data_Monthly!L617</f>
        <v>24535.65</v>
      </c>
      <c r="G617" s="213">
        <f>+GI_Data_Monthly!E617</f>
        <v>175.92983930323399</v>
      </c>
      <c r="H617" s="133">
        <f>+GI_Data_Monthly!H617</f>
        <v>9639.7009743777398</v>
      </c>
      <c r="I617" s="214">
        <f>+GI_Data_Monthly!G617</f>
        <v>10142.4888172476</v>
      </c>
      <c r="J617" s="133">
        <f>GI_Data_Monthly!I617</f>
        <v>0</v>
      </c>
      <c r="K617" s="215">
        <f>+GI_Data_Monthly!K617</f>
        <v>55.551014272711001</v>
      </c>
      <c r="L617" s="72">
        <f>+H617*1000/Population_Monthly!C737</f>
        <v>0.40227122274473659</v>
      </c>
      <c r="M617" s="72">
        <f>GI_Data_Monthly!N617</f>
        <v>507.2124</v>
      </c>
      <c r="N617" s="72">
        <f>GI_Data_Monthly!O617*100</f>
        <v>352.88679999999999</v>
      </c>
      <c r="O617" s="72">
        <f t="shared" si="69"/>
        <v>350.80946943997213</v>
      </c>
      <c r="P617" s="191">
        <f t="shared" si="66"/>
        <v>154.79947518401062</v>
      </c>
      <c r="Q617" s="216">
        <f t="shared" si="67"/>
        <v>22.346574436193769</v>
      </c>
      <c r="R617" s="72">
        <f t="shared" si="68"/>
        <v>352.39893496709868</v>
      </c>
      <c r="S617" s="154">
        <f t="shared" si="70"/>
        <v>1.0461488065427904E-2</v>
      </c>
      <c r="T617" s="72">
        <v>0</v>
      </c>
      <c r="U617" s="72">
        <f t="shared" si="71"/>
        <v>351.91406830043201</v>
      </c>
    </row>
    <row r="618" spans="1:21" x14ac:dyDescent="0.25">
      <c r="A618" s="134">
        <v>2031</v>
      </c>
      <c r="B618" s="134">
        <v>2</v>
      </c>
      <c r="C618" s="133">
        <f>+GI_Data_Monthly!J618</f>
        <v>1216786.5026253101</v>
      </c>
      <c r="D618" s="213">
        <f t="shared" si="65"/>
        <v>119.82692728895843</v>
      </c>
      <c r="E618" s="135">
        <f>GI_Data_Monthly!C618</f>
        <v>3.28195324141929</v>
      </c>
      <c r="F618" s="151">
        <f>GI_Data_Monthly!L618</f>
        <v>24583.786785977802</v>
      </c>
      <c r="G618" s="213">
        <f>+GI_Data_Monthly!E618</f>
        <v>176.00364236500101</v>
      </c>
      <c r="H618" s="133">
        <f>+GI_Data_Monthly!H618</f>
        <v>9654.8172371770306</v>
      </c>
      <c r="I618" s="214">
        <f>+GI_Data_Monthly!G618</f>
        <v>10154.5331266909</v>
      </c>
      <c r="J618" s="133">
        <f>GI_Data_Monthly!I618</f>
        <v>0</v>
      </c>
      <c r="K618" s="215">
        <f>+GI_Data_Monthly!K618</f>
        <v>55.6356758734197</v>
      </c>
      <c r="L618" s="72">
        <f>+H618*1000/Population_Monthly!C738</f>
        <v>0.4025697513621686</v>
      </c>
      <c r="M618" s="72">
        <f>GI_Data_Monthly!N618</f>
        <v>519.69091268382704</v>
      </c>
      <c r="N618" s="72">
        <f>GI_Data_Monthly!O618*100</f>
        <v>353.274679176696</v>
      </c>
      <c r="O618" s="72">
        <f t="shared" si="69"/>
        <v>351.13069173157101</v>
      </c>
      <c r="P618" s="191">
        <f t="shared" si="66"/>
        <v>158.34805509266951</v>
      </c>
      <c r="Q618" s="216">
        <f t="shared" si="67"/>
        <v>22.397240203228773</v>
      </c>
      <c r="R618" s="72">
        <f t="shared" si="68"/>
        <v>352.855668557603</v>
      </c>
      <c r="S618" s="154">
        <f t="shared" si="70"/>
        <v>1.103161630806837E-2</v>
      </c>
      <c r="T618" s="72">
        <v>0</v>
      </c>
      <c r="U618" s="72">
        <f t="shared" si="71"/>
        <v>352.39893496709868</v>
      </c>
    </row>
    <row r="619" spans="1:21" x14ac:dyDescent="0.25">
      <c r="A619" s="134">
        <v>2031</v>
      </c>
      <c r="B619" s="134">
        <v>3</v>
      </c>
      <c r="C619" s="133">
        <f>+GI_Data_Monthly!J619</f>
        <v>1219402.2848421701</v>
      </c>
      <c r="D619" s="213">
        <f t="shared" si="65"/>
        <v>119.95312994154317</v>
      </c>
      <c r="E619" s="135">
        <f>GI_Data_Monthly!C619</f>
        <v>3.2868074174310502</v>
      </c>
      <c r="F619" s="151">
        <f>GI_Data_Monthly!L619</f>
        <v>24626.435294575502</v>
      </c>
      <c r="G619" s="213">
        <f>+GI_Data_Monthly!E619</f>
        <v>176.201788417199</v>
      </c>
      <c r="H619" s="133">
        <f>+GI_Data_Monthly!H619</f>
        <v>9668.0448250567897</v>
      </c>
      <c r="I619" s="214">
        <f>+GI_Data_Monthly!G619</f>
        <v>10165.656247872999</v>
      </c>
      <c r="J619" s="133">
        <f>GI_Data_Monthly!I619</f>
        <v>0</v>
      </c>
      <c r="K619" s="215">
        <f>+GI_Data_Monthly!K619</f>
        <v>55.706697298842798</v>
      </c>
      <c r="L619" s="72">
        <f>+H619*1000/Population_Monthly!C739</f>
        <v>0.40278910219477404</v>
      </c>
      <c r="M619" s="72">
        <f>GI_Data_Monthly!N619</f>
        <v>529.55484100012904</v>
      </c>
      <c r="N619" s="72">
        <f>GI_Data_Monthly!O619*100</f>
        <v>353.58613596205498</v>
      </c>
      <c r="O619" s="72">
        <f t="shared" si="69"/>
        <v>351.46864776783855</v>
      </c>
      <c r="P619" s="191">
        <f t="shared" si="66"/>
        <v>161.11526285103312</v>
      </c>
      <c r="Q619" s="216">
        <f t="shared" si="67"/>
        <v>22.438050591236934</v>
      </c>
      <c r="R619" s="72">
        <f t="shared" si="68"/>
        <v>353.24920504625032</v>
      </c>
      <c r="S619" s="154">
        <f t="shared" si="70"/>
        <v>1.1602622769314008E-2</v>
      </c>
      <c r="T619" s="72">
        <v>0</v>
      </c>
      <c r="U619" s="72">
        <f t="shared" si="71"/>
        <v>352.855668557603</v>
      </c>
    </row>
    <row r="620" spans="1:21" x14ac:dyDescent="0.25">
      <c r="A620" s="134">
        <v>2031</v>
      </c>
      <c r="B620" s="134">
        <v>4</v>
      </c>
      <c r="C620" s="133">
        <f>+GI_Data_Monthly!J620</f>
        <v>1222240.3204010001</v>
      </c>
      <c r="D620" s="213">
        <f t="shared" si="65"/>
        <v>120.08917937299064</v>
      </c>
      <c r="E620" s="135">
        <f>GI_Data_Monthly!C620</f>
        <v>3.2922159999999998</v>
      </c>
      <c r="F620" s="151">
        <f>GI_Data_Monthly!L620</f>
        <v>24673.43</v>
      </c>
      <c r="G620" s="213">
        <f>+GI_Data_Monthly!E620</f>
        <v>176.30677356847801</v>
      </c>
      <c r="H620" s="133">
        <f>+GI_Data_Monthly!H620</f>
        <v>9681.4423530361601</v>
      </c>
      <c r="I620" s="214">
        <f>+GI_Data_Monthly!G620</f>
        <v>10177.772275425301</v>
      </c>
      <c r="J620" s="133">
        <f>GI_Data_Monthly!I620</f>
        <v>0</v>
      </c>
      <c r="K620" s="215">
        <f>+GI_Data_Monthly!K620</f>
        <v>55.7823778995186</v>
      </c>
      <c r="L620" s="72">
        <f>+H620*1000/Population_Monthly!C740</f>
        <v>0.40301516601284437</v>
      </c>
      <c r="M620" s="72">
        <f>GI_Data_Monthly!N620</f>
        <v>537.00840000000005</v>
      </c>
      <c r="N620" s="72">
        <f>GI_Data_Monthly!O620*100</f>
        <v>353.95940000000002</v>
      </c>
      <c r="O620" s="72">
        <f t="shared" si="69"/>
        <v>351.82558110117185</v>
      </c>
      <c r="P620" s="191">
        <f t="shared" si="66"/>
        <v>163.11457085440327</v>
      </c>
      <c r="Q620" s="216">
        <f t="shared" si="67"/>
        <v>22.481144289765709</v>
      </c>
      <c r="R620" s="72">
        <f t="shared" si="68"/>
        <v>353.60673837958365</v>
      </c>
      <c r="S620" s="154">
        <f t="shared" si="70"/>
        <v>1.224904640350144E-2</v>
      </c>
      <c r="T620" s="72">
        <v>0</v>
      </c>
      <c r="U620" s="72">
        <f t="shared" si="71"/>
        <v>353.24920504625032</v>
      </c>
    </row>
    <row r="621" spans="1:21" x14ac:dyDescent="0.25">
      <c r="A621" s="134">
        <v>2031</v>
      </c>
      <c r="B621" s="134">
        <v>5</v>
      </c>
      <c r="C621" s="133">
        <f>+GI_Data_Monthly!J621</f>
        <v>1224960.4919377</v>
      </c>
      <c r="D621" s="213">
        <f t="shared" si="65"/>
        <v>120.22409698681453</v>
      </c>
      <c r="E621" s="135">
        <f>GI_Data_Monthly!C621</f>
        <v>3.29750633660883</v>
      </c>
      <c r="F621" s="151">
        <f>GI_Data_Monthly!L621</f>
        <v>24719.1039483479</v>
      </c>
      <c r="G621" s="213">
        <f>+GI_Data_Monthly!E621</f>
        <v>176.10094706357199</v>
      </c>
      <c r="H621" s="133">
        <f>+GI_Data_Monthly!H621</f>
        <v>9692.5667918976997</v>
      </c>
      <c r="I621" s="214">
        <f>+GI_Data_Monthly!G621</f>
        <v>10188.976441819699</v>
      </c>
      <c r="J621" s="133">
        <f>GI_Data_Monthly!I621</f>
        <v>0</v>
      </c>
      <c r="K621" s="215">
        <f>+GI_Data_Monthly!K621</f>
        <v>55.854748881286397</v>
      </c>
      <c r="L621" s="72">
        <f>+H621*1000/Population_Monthly!C741</f>
        <v>0.40315475174470128</v>
      </c>
      <c r="M621" s="72">
        <f>GI_Data_Monthly!N621</f>
        <v>539.17567657381301</v>
      </c>
      <c r="N621" s="72">
        <f>GI_Data_Monthly!O621*100</f>
        <v>354.39995766694301</v>
      </c>
      <c r="O621" s="72">
        <f t="shared" si="69"/>
        <v>352.20025373085656</v>
      </c>
      <c r="P621" s="191">
        <f t="shared" si="66"/>
        <v>163.51012599669593</v>
      </c>
      <c r="Q621" s="216">
        <f t="shared" si="67"/>
        <v>22.518107418997648</v>
      </c>
      <c r="R621" s="72">
        <f t="shared" si="68"/>
        <v>353.98183120966604</v>
      </c>
      <c r="S621" s="154">
        <f t="shared" si="70"/>
        <v>1.2849447333072028E-2</v>
      </c>
      <c r="T621" s="72">
        <v>0</v>
      </c>
      <c r="U621" s="72">
        <f t="shared" si="71"/>
        <v>353.60673837958365</v>
      </c>
    </row>
    <row r="622" spans="1:21" x14ac:dyDescent="0.25">
      <c r="A622" s="134">
        <v>2031</v>
      </c>
      <c r="B622" s="134">
        <v>6</v>
      </c>
      <c r="C622" s="133">
        <f>+GI_Data_Monthly!J622</f>
        <v>1227691.79550813</v>
      </c>
      <c r="D622" s="213">
        <f t="shared" si="65"/>
        <v>120.35863615299166</v>
      </c>
      <c r="E622" s="135">
        <f>GI_Data_Monthly!C622</f>
        <v>3.3029946132129999</v>
      </c>
      <c r="F622" s="151">
        <f>GI_Data_Monthly!L622</f>
        <v>24765.797744047301</v>
      </c>
      <c r="G622" s="213">
        <f>+GI_Data_Monthly!E622</f>
        <v>175.63890447984301</v>
      </c>
      <c r="H622" s="133">
        <f>+GI_Data_Monthly!H622</f>
        <v>9702.2728913645205</v>
      </c>
      <c r="I622" s="214">
        <f>+GI_Data_Monthly!G622</f>
        <v>10200.2800525886</v>
      </c>
      <c r="J622" s="133">
        <f>GI_Data_Monthly!I622</f>
        <v>0</v>
      </c>
      <c r="K622" s="215">
        <f>+GI_Data_Monthly!K622</f>
        <v>55.926741011940898</v>
      </c>
      <c r="L622" s="72">
        <f>+H622*1000/Population_Monthly!C742</f>
        <v>0.40323516636597839</v>
      </c>
      <c r="M622" s="72">
        <f>GI_Data_Monthly!N622</f>
        <v>535.85220352423005</v>
      </c>
      <c r="N622" s="72">
        <f>GI_Data_Monthly!O622*100</f>
        <v>354.90672775559904</v>
      </c>
      <c r="O622" s="72">
        <f t="shared" si="69"/>
        <v>352.59240611793251</v>
      </c>
      <c r="P622" s="191">
        <f t="shared" si="66"/>
        <v>162.23223658332822</v>
      </c>
      <c r="Q622" s="216">
        <f t="shared" si="67"/>
        <v>22.551628716256975</v>
      </c>
      <c r="R622" s="72">
        <f t="shared" si="68"/>
        <v>354.42202847418065</v>
      </c>
      <c r="S622" s="154">
        <f t="shared" si="70"/>
        <v>1.3437511602226504E-2</v>
      </c>
      <c r="T622" s="72">
        <v>0</v>
      </c>
      <c r="U622" s="72">
        <f t="shared" si="71"/>
        <v>353.98183120966604</v>
      </c>
    </row>
    <row r="623" spans="1:21" x14ac:dyDescent="0.25">
      <c r="A623" s="134">
        <v>2031</v>
      </c>
      <c r="B623" s="134">
        <v>7</v>
      </c>
      <c r="C623" s="133">
        <f>+GI_Data_Monthly!J623</f>
        <v>1230186.5873285499</v>
      </c>
      <c r="D623" s="213">
        <f t="shared" si="65"/>
        <v>120.47238680112159</v>
      </c>
      <c r="E623" s="135">
        <f>GI_Data_Monthly!C623</f>
        <v>3.3082769999999999</v>
      </c>
      <c r="F623" s="151">
        <f>GI_Data_Monthly!L623</f>
        <v>24809.54</v>
      </c>
      <c r="G623" s="213">
        <f>+GI_Data_Monthly!E623</f>
        <v>175.083702808851</v>
      </c>
      <c r="H623" s="133">
        <f>+GI_Data_Monthly!H623</f>
        <v>9710.2272878120002</v>
      </c>
      <c r="I623" s="214">
        <f>+GI_Data_Monthly!G623</f>
        <v>10211.357307624099</v>
      </c>
      <c r="J623" s="133">
        <f>GI_Data_Monthly!I623</f>
        <v>0</v>
      </c>
      <c r="K623" s="215">
        <f>+GI_Data_Monthly!K623</f>
        <v>55.990878178314198</v>
      </c>
      <c r="L623" s="72">
        <f>+H623*1000/Population_Monthly!C743</f>
        <v>0.40324270817354108</v>
      </c>
      <c r="M623" s="72">
        <f>GI_Data_Monthly!N623</f>
        <v>527.24850000000004</v>
      </c>
      <c r="N623" s="72">
        <f>GI_Data_Monthly!O623*100</f>
        <v>355.39690000000002</v>
      </c>
      <c r="O623" s="72">
        <f t="shared" si="69"/>
        <v>353.00068945126583</v>
      </c>
      <c r="P623" s="191">
        <f t="shared" si="66"/>
        <v>159.37253742658189</v>
      </c>
      <c r="Q623" s="216">
        <f t="shared" si="67"/>
        <v>22.577913349638241</v>
      </c>
      <c r="R623" s="72">
        <f t="shared" si="68"/>
        <v>354.90119514084739</v>
      </c>
      <c r="S623" s="154">
        <f t="shared" si="70"/>
        <v>1.3978416393840121E-2</v>
      </c>
      <c r="T623" s="72">
        <v>0</v>
      </c>
      <c r="U623" s="72">
        <f t="shared" si="71"/>
        <v>354.42202847418065</v>
      </c>
    </row>
    <row r="624" spans="1:21" x14ac:dyDescent="0.25">
      <c r="A624" s="134">
        <v>2031</v>
      </c>
      <c r="B624" s="134">
        <v>8</v>
      </c>
      <c r="C624" s="133">
        <f>+GI_Data_Monthly!J624</f>
        <v>1232600.51626661</v>
      </c>
      <c r="D624" s="213">
        <f t="shared" si="65"/>
        <v>120.56857773288225</v>
      </c>
      <c r="E624" s="135">
        <f>GI_Data_Monthly!C624</f>
        <v>3.3136694331840499</v>
      </c>
      <c r="F624" s="151">
        <f>GI_Data_Monthly!L624</f>
        <v>24852.796030816098</v>
      </c>
      <c r="G624" s="213">
        <f>+GI_Data_Monthly!E624</f>
        <v>174.50915840101399</v>
      </c>
      <c r="H624" s="133">
        <f>+GI_Data_Monthly!H624</f>
        <v>9717.6032306090092</v>
      </c>
      <c r="I624" s="214">
        <f>+GI_Data_Monthly!G624</f>
        <v>10223.2317859585</v>
      </c>
      <c r="J624" s="133">
        <f>GI_Data_Monthly!I624</f>
        <v>0</v>
      </c>
      <c r="K624" s="215">
        <f>+GI_Data_Monthly!K624</f>
        <v>56.050769591044499</v>
      </c>
      <c r="L624" s="72">
        <f>+H624*1000/Population_Monthly!C744</f>
        <v>0.40322623532220264</v>
      </c>
      <c r="M624" s="72">
        <f>GI_Data_Monthly!N624</f>
        <v>513.70699182634905</v>
      </c>
      <c r="N624" s="72">
        <f>GI_Data_Monthly!O624*100</f>
        <v>355.86490460574498</v>
      </c>
      <c r="O624" s="72">
        <f t="shared" si="69"/>
        <v>353.42448247298313</v>
      </c>
      <c r="P624" s="191">
        <f t="shared" si="66"/>
        <v>155.02662597600647</v>
      </c>
      <c r="Q624" s="216">
        <f t="shared" si="67"/>
        <v>22.601140809109069</v>
      </c>
      <c r="R624" s="72">
        <f t="shared" si="68"/>
        <v>355.38951078711472</v>
      </c>
      <c r="S624" s="154">
        <f t="shared" si="70"/>
        <v>1.4497762495677913E-2</v>
      </c>
      <c r="T624" s="72">
        <v>0</v>
      </c>
      <c r="U624" s="72">
        <f t="shared" si="71"/>
        <v>354.90119514084739</v>
      </c>
    </row>
    <row r="625" spans="1:21" x14ac:dyDescent="0.25">
      <c r="A625" s="134">
        <v>2031</v>
      </c>
      <c r="B625" s="134">
        <v>9</v>
      </c>
      <c r="C625" s="133">
        <f>+GI_Data_Monthly!J625</f>
        <v>1235090.6001998901</v>
      </c>
      <c r="D625" s="213">
        <f t="shared" si="65"/>
        <v>120.66982097466665</v>
      </c>
      <c r="E625" s="135">
        <f>GI_Data_Monthly!C625</f>
        <v>3.3190204084229298</v>
      </c>
      <c r="F625" s="151">
        <f>GI_Data_Monthly!L625</f>
        <v>24895.803197085999</v>
      </c>
      <c r="G625" s="213">
        <f>+GI_Data_Monthly!E625</f>
        <v>173.933850558882</v>
      </c>
      <c r="H625" s="133">
        <f>+GI_Data_Monthly!H625</f>
        <v>9726.1123238461096</v>
      </c>
      <c r="I625" s="214">
        <f>+GI_Data_Monthly!G625</f>
        <v>10235.2899028431</v>
      </c>
      <c r="J625" s="133">
        <f>GI_Data_Monthly!I625</f>
        <v>0</v>
      </c>
      <c r="K625" s="215">
        <f>+GI_Data_Monthly!K625</f>
        <v>56.112585611318103</v>
      </c>
      <c r="L625" s="72">
        <f>+H625*1000/Population_Monthly!C745</f>
        <v>0.40325677063461374</v>
      </c>
      <c r="M625" s="72">
        <f>GI_Data_Monthly!N625</f>
        <v>500.019393996644</v>
      </c>
      <c r="N625" s="72">
        <f>GI_Data_Monthly!O625*100</f>
        <v>356.310862025228</v>
      </c>
      <c r="O625" s="72">
        <f t="shared" si="69"/>
        <v>353.86071434113023</v>
      </c>
      <c r="P625" s="191">
        <f t="shared" si="66"/>
        <v>150.65270244428351</v>
      </c>
      <c r="Q625" s="216">
        <f t="shared" si="67"/>
        <v>22.627780065578431</v>
      </c>
      <c r="R625" s="72">
        <f t="shared" si="68"/>
        <v>355.85755554365772</v>
      </c>
      <c r="S625" s="154">
        <f t="shared" si="70"/>
        <v>1.4910678117455278E-2</v>
      </c>
      <c r="T625" s="72">
        <v>0</v>
      </c>
      <c r="U625" s="72">
        <f t="shared" si="71"/>
        <v>355.38951078711472</v>
      </c>
    </row>
    <row r="626" spans="1:21" x14ac:dyDescent="0.25">
      <c r="A626" s="134">
        <v>2031</v>
      </c>
      <c r="B626" s="134">
        <v>10</v>
      </c>
      <c r="C626" s="133">
        <f>+GI_Data_Monthly!J626</f>
        <v>1237862.0705758301</v>
      </c>
      <c r="D626" s="213">
        <f t="shared" si="65"/>
        <v>120.80508843726955</v>
      </c>
      <c r="E626" s="135">
        <f>GI_Data_Monthly!C626</f>
        <v>3.324198</v>
      </c>
      <c r="F626" s="151">
        <f>GI_Data_Monthly!L626</f>
        <v>24939.33</v>
      </c>
      <c r="G626" s="213">
        <f>+GI_Data_Monthly!E626</f>
        <v>173.35074175896699</v>
      </c>
      <c r="H626" s="133">
        <f>+GI_Data_Monthly!H626</f>
        <v>9737.6265959407101</v>
      </c>
      <c r="I626" s="214">
        <f>+GI_Data_Monthly!G626</f>
        <v>10246.770948051701</v>
      </c>
      <c r="J626" s="133">
        <f>GI_Data_Monthly!I626</f>
        <v>0</v>
      </c>
      <c r="K626" s="215">
        <f>+GI_Data_Monthly!K626</f>
        <v>56.184326988298601</v>
      </c>
      <c r="L626" s="72">
        <f>+H626*1000/Population_Monthly!C746</f>
        <v>0.40341175614766245</v>
      </c>
      <c r="M626" s="72">
        <f>GI_Data_Monthly!N626</f>
        <v>491.83</v>
      </c>
      <c r="N626" s="72">
        <f>GI_Data_Monthly!O626*100</f>
        <v>356.75049999999999</v>
      </c>
      <c r="O626" s="72">
        <f t="shared" si="69"/>
        <v>354.3039060077968</v>
      </c>
      <c r="P626" s="191">
        <f t="shared" si="66"/>
        <v>147.95448405901212</v>
      </c>
      <c r="Q626" s="216">
        <f t="shared" si="67"/>
        <v>22.665418018324047</v>
      </c>
      <c r="R626" s="72">
        <f t="shared" si="68"/>
        <v>356.30875554365758</v>
      </c>
      <c r="S626" s="154">
        <f t="shared" si="70"/>
        <v>1.5133217730191051E-2</v>
      </c>
      <c r="T626" s="72">
        <v>0</v>
      </c>
      <c r="U626" s="72">
        <f t="shared" si="71"/>
        <v>355.85755554365772</v>
      </c>
    </row>
    <row r="627" spans="1:21" x14ac:dyDescent="0.25">
      <c r="A627" s="134">
        <v>2031</v>
      </c>
      <c r="B627" s="134">
        <v>11</v>
      </c>
      <c r="C627" s="133">
        <f>+GI_Data_Monthly!J627</f>
        <v>1241284.95258636</v>
      </c>
      <c r="D627" s="213">
        <f t="shared" si="65"/>
        <v>121.00410327160961</v>
      </c>
      <c r="E627" s="135">
        <f>GI_Data_Monthly!C627</f>
        <v>3.3295783830217101</v>
      </c>
      <c r="F627" s="151">
        <f>GI_Data_Monthly!L627</f>
        <v>24987.749253075399</v>
      </c>
      <c r="G627" s="213">
        <f>+GI_Data_Monthly!E627</f>
        <v>172.720579992697</v>
      </c>
      <c r="H627" s="133">
        <f>+GI_Data_Monthly!H627</f>
        <v>9754.3013312571293</v>
      </c>
      <c r="I627" s="214">
        <f>+GI_Data_Monthly!G627</f>
        <v>10258.2054577119</v>
      </c>
      <c r="J627" s="133">
        <f>GI_Data_Monthly!I627</f>
        <v>0</v>
      </c>
      <c r="K627" s="215">
        <f>+GI_Data_Monthly!K627</f>
        <v>56.277464165098301</v>
      </c>
      <c r="L627" s="72">
        <f>+H627*1000/Population_Monthly!C747</f>
        <v>0.40378011212701237</v>
      </c>
      <c r="M627" s="72">
        <f>GI_Data_Monthly!N627</f>
        <v>492.47022244376097</v>
      </c>
      <c r="N627" s="72">
        <f>GI_Data_Monthly!O627*100</f>
        <v>357.23440528787302</v>
      </c>
      <c r="O627" s="72">
        <f t="shared" si="69"/>
        <v>354.74806658135435</v>
      </c>
      <c r="P627" s="191">
        <f t="shared" si="66"/>
        <v>147.90768253271361</v>
      </c>
      <c r="Q627" s="216">
        <f t="shared" si="67"/>
        <v>22.723720790807313</v>
      </c>
      <c r="R627" s="72">
        <f t="shared" si="68"/>
        <v>356.76525577103365</v>
      </c>
      <c r="S627" s="154">
        <f t="shared" si="70"/>
        <v>1.5145947863025366E-2</v>
      </c>
      <c r="T627" s="72">
        <v>0</v>
      </c>
      <c r="U627" s="72">
        <f t="shared" si="71"/>
        <v>356.30875554365758</v>
      </c>
    </row>
    <row r="628" spans="1:21" x14ac:dyDescent="0.25">
      <c r="A628" s="134">
        <v>2031</v>
      </c>
      <c r="B628" s="134">
        <v>12</v>
      </c>
      <c r="C628" s="133">
        <f>+GI_Data_Monthly!J628</f>
        <v>1244892.4995601799</v>
      </c>
      <c r="D628" s="213">
        <f t="shared" si="65"/>
        <v>121.22640172617119</v>
      </c>
      <c r="E628" s="135">
        <f>GI_Data_Monthly!C628</f>
        <v>3.33481061303219</v>
      </c>
      <c r="F628" s="151">
        <f>GI_Data_Monthly!L628</f>
        <v>25036.571468588001</v>
      </c>
      <c r="G628" s="213">
        <f>+GI_Data_Monthly!E628</f>
        <v>172.18095059768299</v>
      </c>
      <c r="H628" s="133">
        <f>+GI_Data_Monthly!H628</f>
        <v>9773.0857814898409</v>
      </c>
      <c r="I628" s="214">
        <f>+GI_Data_Monthly!G628</f>
        <v>10269.153268874299</v>
      </c>
      <c r="J628" s="133">
        <f>GI_Data_Monthly!I628</f>
        <v>9704.8168019887289</v>
      </c>
      <c r="K628" s="215">
        <f>+GI_Data_Monthly!K628</f>
        <v>56.378469959393499</v>
      </c>
      <c r="L628" s="72">
        <f>+H628*1000/Population_Monthly!C748</f>
        <v>0.40423514292165658</v>
      </c>
      <c r="M628" s="72">
        <f>GI_Data_Monthly!N628</f>
        <v>500.05201406540198</v>
      </c>
      <c r="N628" s="72">
        <f>GI_Data_Monthly!O628*100</f>
        <v>357.71912255753898</v>
      </c>
      <c r="O628" s="72">
        <f t="shared" si="69"/>
        <v>355.1908662531398</v>
      </c>
      <c r="P628" s="191">
        <f t="shared" si="66"/>
        <v>149.94914916944194</v>
      </c>
      <c r="Q628" s="216">
        <f t="shared" si="67"/>
        <v>22.790158861739751</v>
      </c>
      <c r="R628" s="72">
        <f t="shared" si="68"/>
        <v>357.23467594847062</v>
      </c>
      <c r="S628" s="154">
        <f t="shared" si="70"/>
        <v>1.5078072453226898E-2</v>
      </c>
      <c r="T628" s="72">
        <v>0</v>
      </c>
      <c r="U628" s="72">
        <f t="shared" si="71"/>
        <v>356.76525577103365</v>
      </c>
    </row>
    <row r="629" spans="1:21" x14ac:dyDescent="0.25">
      <c r="A629" s="134">
        <v>2032</v>
      </c>
      <c r="B629" s="134">
        <v>1</v>
      </c>
      <c r="C629" s="133">
        <f>+GI_Data_Monthly!J629</f>
        <v>1248560.76855344</v>
      </c>
      <c r="D629" s="213">
        <f t="shared" si="65"/>
        <v>121.44602070303699</v>
      </c>
      <c r="E629" s="135">
        <f>GI_Data_Monthly!C629</f>
        <v>3.3402310000000002</v>
      </c>
      <c r="F629" s="151">
        <f>GI_Data_Monthly!L629</f>
        <v>25086.92</v>
      </c>
      <c r="G629" s="213">
        <f>+GI_Data_Monthly!E629</f>
        <v>171.82185982042901</v>
      </c>
      <c r="H629" s="133">
        <f>+GI_Data_Monthly!H629</f>
        <v>9792.3297231754204</v>
      </c>
      <c r="I629" s="214">
        <f>+GI_Data_Monthly!G629</f>
        <v>10280.7878045379</v>
      </c>
      <c r="J629" s="133">
        <f>GI_Data_Monthly!I629</f>
        <v>0</v>
      </c>
      <c r="K629" s="215">
        <f>+GI_Data_Monthly!K629</f>
        <v>56.4826869570471</v>
      </c>
      <c r="L629" s="72">
        <f>+H629*1000/Population_Monthly!C749</f>
        <v>0.40470843908460802</v>
      </c>
      <c r="M629" s="72">
        <f>GI_Data_Monthly!N629</f>
        <v>511.73930000000001</v>
      </c>
      <c r="N629" s="72">
        <f>GI_Data_Monthly!O629*100</f>
        <v>358.21589999999998</v>
      </c>
      <c r="O629" s="72">
        <f t="shared" si="69"/>
        <v>355.63495791980648</v>
      </c>
      <c r="P629" s="191">
        <f t="shared" si="66"/>
        <v>153.20476338313128</v>
      </c>
      <c r="Q629" s="216">
        <f t="shared" si="67"/>
        <v>22.859020073691081</v>
      </c>
      <c r="R629" s="72">
        <f t="shared" si="68"/>
        <v>357.72314261513731</v>
      </c>
      <c r="S629" s="154">
        <f t="shared" si="70"/>
        <v>1.510144329569707E-2</v>
      </c>
      <c r="T629" s="72">
        <v>0</v>
      </c>
      <c r="U629" s="72">
        <f t="shared" si="71"/>
        <v>357.23467594847062</v>
      </c>
    </row>
    <row r="630" spans="1:21" x14ac:dyDescent="0.25">
      <c r="A630" s="134">
        <v>2032</v>
      </c>
      <c r="B630" s="134">
        <v>2</v>
      </c>
      <c r="C630" s="133">
        <f>+GI_Data_Monthly!J630</f>
        <v>1251884.7872583501</v>
      </c>
      <c r="D630" s="213">
        <f t="shared" si="65"/>
        <v>121.62439371245264</v>
      </c>
      <c r="E630" s="135">
        <f>GI_Data_Monthly!C630</f>
        <v>3.3456613928498702</v>
      </c>
      <c r="F630" s="151">
        <f>GI_Data_Monthly!L630</f>
        <v>25135.5603971811</v>
      </c>
      <c r="G630" s="213">
        <f>+GI_Data_Monthly!E630</f>
        <v>171.73082207911401</v>
      </c>
      <c r="H630" s="133">
        <f>+GI_Data_Monthly!H630</f>
        <v>9809.0682742821991</v>
      </c>
      <c r="I630" s="214">
        <f>+GI_Data_Monthly!G630</f>
        <v>10293.040310795601</v>
      </c>
      <c r="J630" s="133">
        <f>GI_Data_Monthly!I630</f>
        <v>0</v>
      </c>
      <c r="K630" s="215">
        <f>+GI_Data_Monthly!K630</f>
        <v>56.577608401233</v>
      </c>
      <c r="L630" s="72">
        <f>+H630*1000/Population_Monthly!C750</f>
        <v>0.40507751855263291</v>
      </c>
      <c r="M630" s="72">
        <f>GI_Data_Monthly!N630</f>
        <v>524.17371760342201</v>
      </c>
      <c r="N630" s="72">
        <f>GI_Data_Monthly!O630*100</f>
        <v>358.69817920261096</v>
      </c>
      <c r="O630" s="72">
        <f t="shared" si="69"/>
        <v>356.08691625529946</v>
      </c>
      <c r="P630" s="191">
        <f t="shared" si="66"/>
        <v>156.6726742651399</v>
      </c>
      <c r="Q630" s="216">
        <f t="shared" si="67"/>
        <v>22.91831721681406</v>
      </c>
      <c r="R630" s="72">
        <f t="shared" si="68"/>
        <v>358.21106725338331</v>
      </c>
      <c r="S630" s="154">
        <f t="shared" si="70"/>
        <v>1.5352076855761121E-2</v>
      </c>
      <c r="T630" s="72">
        <v>1</v>
      </c>
      <c r="U630" s="72">
        <f t="shared" si="71"/>
        <v>357.72314261513731</v>
      </c>
    </row>
    <row r="631" spans="1:21" x14ac:dyDescent="0.25">
      <c r="A631" s="134">
        <v>2032</v>
      </c>
      <c r="B631" s="134">
        <v>3</v>
      </c>
      <c r="C631" s="133">
        <f>+GI_Data_Monthly!J631</f>
        <v>1254733.2175511899</v>
      </c>
      <c r="D631" s="213">
        <f t="shared" si="65"/>
        <v>121.762485855695</v>
      </c>
      <c r="E631" s="135">
        <f>GI_Data_Monthly!C631</f>
        <v>3.35077766231786</v>
      </c>
      <c r="F631" s="151">
        <f>GI_Data_Monthly!L631</f>
        <v>25180.0503060503</v>
      </c>
      <c r="G631" s="213">
        <f>+GI_Data_Monthly!E631</f>
        <v>171.730581059987</v>
      </c>
      <c r="H631" s="133">
        <f>+GI_Data_Monthly!H631</f>
        <v>9822.5250662602994</v>
      </c>
      <c r="I631" s="214">
        <f>+GI_Data_Monthly!G631</f>
        <v>10304.7601955024</v>
      </c>
      <c r="J631" s="133">
        <f>GI_Data_Monthly!I631</f>
        <v>0</v>
      </c>
      <c r="K631" s="215">
        <f>+GI_Data_Monthly!K631</f>
        <v>56.658385001412597</v>
      </c>
      <c r="L631" s="72">
        <f>+H631*1000/Population_Monthly!C751</f>
        <v>0.40531059441494272</v>
      </c>
      <c r="M631" s="72">
        <f>GI_Data_Monthly!N631</f>
        <v>534.444276047117</v>
      </c>
      <c r="N631" s="72">
        <f>GI_Data_Monthly!O631*100</f>
        <v>359.165894139133</v>
      </c>
      <c r="O631" s="72">
        <f t="shared" si="69"/>
        <v>356.55189610338925</v>
      </c>
      <c r="P631" s="191">
        <f t="shared" si="66"/>
        <v>159.49857910817681</v>
      </c>
      <c r="Q631" s="216">
        <f t="shared" si="67"/>
        <v>22.964243703513215</v>
      </c>
      <c r="R631" s="72">
        <f t="shared" si="68"/>
        <v>358.69332444724796</v>
      </c>
      <c r="S631" s="154">
        <f t="shared" si="70"/>
        <v>1.5780477823024164E-2</v>
      </c>
      <c r="T631" s="72">
        <v>0</v>
      </c>
      <c r="U631" s="72">
        <f t="shared" si="71"/>
        <v>358.21106725338331</v>
      </c>
    </row>
    <row r="632" spans="1:21" x14ac:dyDescent="0.25">
      <c r="A632" s="134">
        <v>2032</v>
      </c>
      <c r="B632" s="134">
        <v>4</v>
      </c>
      <c r="C632" s="133">
        <f>+GI_Data_Monthly!J632</f>
        <v>1257636.8266270999</v>
      </c>
      <c r="D632" s="213">
        <f t="shared" si="65"/>
        <v>121.89844365880775</v>
      </c>
      <c r="E632" s="135">
        <f>GI_Data_Monthly!C632</f>
        <v>3.3563230000000002</v>
      </c>
      <c r="F632" s="151">
        <f>GI_Data_Monthly!L632</f>
        <v>25227.64</v>
      </c>
      <c r="G632" s="213">
        <f>+GI_Data_Monthly!E632</f>
        <v>171.592695615146</v>
      </c>
      <c r="H632" s="133">
        <f>+GI_Data_Monthly!H632</f>
        <v>9835.2213664978008</v>
      </c>
      <c r="I632" s="214">
        <f>+GI_Data_Monthly!G632</f>
        <v>10317.086821446301</v>
      </c>
      <c r="J632" s="133">
        <f>GI_Data_Monthly!I632</f>
        <v>0</v>
      </c>
      <c r="K632" s="215">
        <f>+GI_Data_Monthly!K632</f>
        <v>56.738941812195797</v>
      </c>
      <c r="L632" s="72">
        <f>+H632*1000/Population_Monthly!C752</f>
        <v>0.40551194427648968</v>
      </c>
      <c r="M632" s="72">
        <f>GI_Data_Monthly!N632</f>
        <v>542.00919999999996</v>
      </c>
      <c r="N632" s="72">
        <f>GI_Data_Monthly!O632*100</f>
        <v>359.726</v>
      </c>
      <c r="O632" s="72">
        <f t="shared" si="69"/>
        <v>357.03244610338925</v>
      </c>
      <c r="P632" s="191">
        <f t="shared" si="66"/>
        <v>161.48898660826146</v>
      </c>
      <c r="Q632" s="216">
        <f t="shared" si="67"/>
        <v>23.008318610454133</v>
      </c>
      <c r="R632" s="72">
        <f t="shared" si="68"/>
        <v>359.1966911139146</v>
      </c>
      <c r="S632" s="154">
        <f t="shared" si="70"/>
        <v>1.6291698991466097E-2</v>
      </c>
      <c r="T632" s="72">
        <v>0</v>
      </c>
      <c r="U632" s="72">
        <f t="shared" si="71"/>
        <v>358.69332444724796</v>
      </c>
    </row>
    <row r="633" spans="1:21" x14ac:dyDescent="0.25">
      <c r="A633" s="134">
        <v>2032</v>
      </c>
      <c r="B633" s="134">
        <v>5</v>
      </c>
      <c r="C633" s="133">
        <f>+GI_Data_Monthly!J633</f>
        <v>1260408.37002279</v>
      </c>
      <c r="D633" s="213">
        <f t="shared" si="65"/>
        <v>122.03209225801797</v>
      </c>
      <c r="E633" s="135">
        <f>GI_Data_Monthly!C633</f>
        <v>3.3617841475029899</v>
      </c>
      <c r="F633" s="151">
        <f>GI_Data_Monthly!L633</f>
        <v>25274.5030219125</v>
      </c>
      <c r="G633" s="213">
        <f>+GI_Data_Monthly!E633</f>
        <v>171.16920338348399</v>
      </c>
      <c r="H633" s="133">
        <f>+GI_Data_Monthly!H633</f>
        <v>9846.3497073463295</v>
      </c>
      <c r="I633" s="214">
        <f>+GI_Data_Monthly!G633</f>
        <v>10328.4992226295</v>
      </c>
      <c r="J633" s="133">
        <f>GI_Data_Monthly!I633</f>
        <v>0</v>
      </c>
      <c r="K633" s="215">
        <f>+GI_Data_Monthly!K633</f>
        <v>56.813237221963</v>
      </c>
      <c r="L633" s="72">
        <f>+H633*1000/Population_Monthly!C753</f>
        <v>0.40565540920333037</v>
      </c>
      <c r="M633" s="72">
        <f>GI_Data_Monthly!N633</f>
        <v>544.36468578920994</v>
      </c>
      <c r="N633" s="72">
        <f>GI_Data_Monthly!O633*100</f>
        <v>360.35223262758296</v>
      </c>
      <c r="O633" s="72">
        <f t="shared" si="69"/>
        <v>357.52846901677594</v>
      </c>
      <c r="P633" s="191">
        <f t="shared" si="66"/>
        <v>161.92731653920853</v>
      </c>
      <c r="Q633" s="216">
        <f t="shared" si="67"/>
        <v>23.04659699344128</v>
      </c>
      <c r="R633" s="72">
        <f t="shared" si="68"/>
        <v>359.74804225557199</v>
      </c>
      <c r="S633" s="154">
        <f t="shared" si="70"/>
        <v>1.6795360247288116E-2</v>
      </c>
      <c r="T633" s="72">
        <v>0</v>
      </c>
      <c r="U633" s="72">
        <f t="shared" si="71"/>
        <v>359.1966911139146</v>
      </c>
    </row>
    <row r="634" spans="1:21" x14ac:dyDescent="0.25">
      <c r="A634" s="134">
        <v>2032</v>
      </c>
      <c r="B634" s="134">
        <v>6</v>
      </c>
      <c r="C634" s="133">
        <f>+GI_Data_Monthly!J634</f>
        <v>1263195.01592365</v>
      </c>
      <c r="D634" s="213">
        <f t="shared" si="65"/>
        <v>122.16530194605809</v>
      </c>
      <c r="E634" s="135">
        <f>GI_Data_Monthly!C634</f>
        <v>3.3674740654552999</v>
      </c>
      <c r="F634" s="151">
        <f>GI_Data_Monthly!L634</f>
        <v>25323.272887998501</v>
      </c>
      <c r="G634" s="213">
        <f>+GI_Data_Monthly!E634</f>
        <v>170.55813270200201</v>
      </c>
      <c r="H634" s="133">
        <f>+GI_Data_Monthly!H634</f>
        <v>9856.5649376004094</v>
      </c>
      <c r="I634" s="214">
        <f>+GI_Data_Monthly!G634</f>
        <v>10340.0474259165</v>
      </c>
      <c r="J634" s="133">
        <f>GI_Data_Monthly!I634</f>
        <v>0</v>
      </c>
      <c r="K634" s="215">
        <f>+GI_Data_Monthly!K634</f>
        <v>56.885485655315399</v>
      </c>
      <c r="L634" s="72">
        <f>+H634*1000/Population_Monthly!C754</f>
        <v>0.40576106177287646</v>
      </c>
      <c r="M634" s="72">
        <f>GI_Data_Monthly!N634</f>
        <v>541.25215351273096</v>
      </c>
      <c r="N634" s="72">
        <f>GI_Data_Monthly!O634*100</f>
        <v>361.04308573027197</v>
      </c>
      <c r="O634" s="72">
        <f t="shared" si="69"/>
        <v>358.03983218133197</v>
      </c>
      <c r="P634" s="191">
        <f t="shared" si="66"/>
        <v>160.72942003179196</v>
      </c>
      <c r="Q634" s="216">
        <f t="shared" si="67"/>
        <v>23.081915058966509</v>
      </c>
      <c r="R634" s="72">
        <f t="shared" si="68"/>
        <v>360.37377278595164</v>
      </c>
      <c r="S634" s="154">
        <f t="shared" si="70"/>
        <v>1.7290058189312951E-2</v>
      </c>
      <c r="T634" s="72">
        <v>0</v>
      </c>
      <c r="U634" s="72">
        <f t="shared" si="71"/>
        <v>359.74804225557199</v>
      </c>
    </row>
    <row r="635" spans="1:21" x14ac:dyDescent="0.25">
      <c r="A635" s="134">
        <v>2032</v>
      </c>
      <c r="B635" s="134">
        <v>7</v>
      </c>
      <c r="C635" s="133">
        <f>+GI_Data_Monthly!J635</f>
        <v>1265745.52126471</v>
      </c>
      <c r="D635" s="213">
        <f t="shared" si="65"/>
        <v>122.27750752552399</v>
      </c>
      <c r="E635" s="135">
        <f>GI_Data_Monthly!C635</f>
        <v>3.3729589999999998</v>
      </c>
      <c r="F635" s="151">
        <f>GI_Data_Monthly!L635</f>
        <v>25370.01</v>
      </c>
      <c r="G635" s="213">
        <f>+GI_Data_Monthly!E635</f>
        <v>169.99117289913301</v>
      </c>
      <c r="H635" s="133">
        <f>+GI_Data_Monthly!H635</f>
        <v>9864.9722579444406</v>
      </c>
      <c r="I635" s="214">
        <f>+GI_Data_Monthly!G635</f>
        <v>10351.4174182893</v>
      </c>
      <c r="J635" s="133">
        <f>GI_Data_Monthly!I635</f>
        <v>0</v>
      </c>
      <c r="K635" s="215">
        <f>+GI_Data_Monthly!K635</f>
        <v>56.949606984614</v>
      </c>
      <c r="L635" s="72">
        <f>+H635*1000/Population_Monthly!C755</f>
        <v>0.40579218271093492</v>
      </c>
      <c r="M635" s="72">
        <f>GI_Data_Monthly!N635</f>
        <v>532.79049999999995</v>
      </c>
      <c r="N635" s="72">
        <f>GI_Data_Monthly!O635*100</f>
        <v>361.69539999999995</v>
      </c>
      <c r="O635" s="72">
        <f t="shared" si="69"/>
        <v>358.56470718133193</v>
      </c>
      <c r="P635" s="191">
        <f t="shared" si="66"/>
        <v>157.95937632209581</v>
      </c>
      <c r="Q635" s="216">
        <f t="shared" si="67"/>
        <v>23.109705322816421</v>
      </c>
      <c r="R635" s="72">
        <f t="shared" si="68"/>
        <v>361.03023945261822</v>
      </c>
      <c r="S635" s="154">
        <f t="shared" si="70"/>
        <v>1.7722439334726614E-2</v>
      </c>
      <c r="T635" s="72">
        <v>0</v>
      </c>
      <c r="U635" s="72">
        <f t="shared" si="71"/>
        <v>360.37377278595164</v>
      </c>
    </row>
    <row r="636" spans="1:21" x14ac:dyDescent="0.25">
      <c r="A636" s="134">
        <v>2032</v>
      </c>
      <c r="B636" s="134">
        <v>8</v>
      </c>
      <c r="C636" s="133">
        <f>+GI_Data_Monthly!J636</f>
        <v>1268215.9217667601</v>
      </c>
      <c r="D636" s="213">
        <f t="shared" si="65"/>
        <v>122.37139046754136</v>
      </c>
      <c r="E636" s="135">
        <f>GI_Data_Monthly!C636</f>
        <v>3.3785608897291501</v>
      </c>
      <c r="F636" s="151">
        <f>GI_Data_Monthly!L636</f>
        <v>25417.281246308899</v>
      </c>
      <c r="G636" s="213">
        <f>+GI_Data_Monthly!E636</f>
        <v>169.58384468612999</v>
      </c>
      <c r="H636" s="133">
        <f>+GI_Data_Monthly!H636</f>
        <v>9872.2319377002295</v>
      </c>
      <c r="I636" s="214">
        <f>+GI_Data_Monthly!G636</f>
        <v>10363.6635730077</v>
      </c>
      <c r="J636" s="133">
        <f>GI_Data_Monthly!I636</f>
        <v>0</v>
      </c>
      <c r="K636" s="215">
        <f>+GI_Data_Monthly!K636</f>
        <v>57.010222310682501</v>
      </c>
      <c r="L636" s="72">
        <f>+H636*1000/Population_Monthly!C756</f>
        <v>0.40577608420337485</v>
      </c>
      <c r="M636" s="72">
        <f>GI_Data_Monthly!N636</f>
        <v>519.30103347378497</v>
      </c>
      <c r="N636" s="72">
        <f>GI_Data_Monthly!O636*100</f>
        <v>362.316669523548</v>
      </c>
      <c r="O636" s="72">
        <f t="shared" si="69"/>
        <v>359.10235425781553</v>
      </c>
      <c r="P636" s="191">
        <f t="shared" si="66"/>
        <v>153.70480225840058</v>
      </c>
      <c r="Q636" s="216">
        <f t="shared" si="67"/>
        <v>23.133384768792624</v>
      </c>
      <c r="R636" s="72">
        <f t="shared" si="68"/>
        <v>361.68505175127331</v>
      </c>
      <c r="S636" s="154">
        <f t="shared" si="70"/>
        <v>1.8129815090787815E-2</v>
      </c>
      <c r="T636" s="72">
        <v>0</v>
      </c>
      <c r="U636" s="72">
        <f t="shared" si="71"/>
        <v>361.03023945261822</v>
      </c>
    </row>
    <row r="637" spans="1:21" x14ac:dyDescent="0.25">
      <c r="A637" s="134">
        <v>2032</v>
      </c>
      <c r="B637" s="134">
        <v>9</v>
      </c>
      <c r="C637" s="133">
        <f>+GI_Data_Monthly!J637</f>
        <v>1270744.89720753</v>
      </c>
      <c r="D637" s="213">
        <f t="shared" si="65"/>
        <v>122.46838474584717</v>
      </c>
      <c r="E637" s="135">
        <f>GI_Data_Monthly!C637</f>
        <v>3.3841542041689001</v>
      </c>
      <c r="F637" s="151">
        <f>GI_Data_Monthly!L637</f>
        <v>25464.063577438799</v>
      </c>
      <c r="G637" s="213">
        <f>+GI_Data_Monthly!E637</f>
        <v>169.32520570998099</v>
      </c>
      <c r="H637" s="133">
        <f>+GI_Data_Monthly!H637</f>
        <v>9879.5146712377791</v>
      </c>
      <c r="I637" s="214">
        <f>+GI_Data_Monthly!G637</f>
        <v>10376.105636116999</v>
      </c>
      <c r="J637" s="133">
        <f>GI_Data_Monthly!I637</f>
        <v>0</v>
      </c>
      <c r="K637" s="215">
        <f>+GI_Data_Monthly!K637</f>
        <v>57.072708585020401</v>
      </c>
      <c r="L637" s="72">
        <f>+H637*1000/Population_Monthly!C757</f>
        <v>0.40576095746987256</v>
      </c>
      <c r="M637" s="72">
        <f>GI_Data_Monthly!N637</f>
        <v>505.74007023302198</v>
      </c>
      <c r="N637" s="72">
        <f>GI_Data_Monthly!O637*100</f>
        <v>362.94772620050901</v>
      </c>
      <c r="O637" s="72">
        <f t="shared" si="69"/>
        <v>359.65542627242235</v>
      </c>
      <c r="P637" s="191">
        <f t="shared" si="66"/>
        <v>149.4435654291423</v>
      </c>
      <c r="Q637" s="216">
        <f t="shared" si="67"/>
        <v>23.157876880856893</v>
      </c>
      <c r="R637" s="72">
        <f t="shared" si="68"/>
        <v>362.31993190801904</v>
      </c>
      <c r="S637" s="154">
        <f t="shared" si="70"/>
        <v>1.8626611991444442E-2</v>
      </c>
      <c r="T637" s="72">
        <v>0</v>
      </c>
      <c r="U637" s="72">
        <f t="shared" si="71"/>
        <v>361.68505175127331</v>
      </c>
    </row>
    <row r="638" spans="1:21" x14ac:dyDescent="0.25">
      <c r="A638" s="134">
        <v>2032</v>
      </c>
      <c r="B638" s="134">
        <v>10</v>
      </c>
      <c r="C638" s="133">
        <f>+GI_Data_Monthly!J638</f>
        <v>1273518.60265914</v>
      </c>
      <c r="D638" s="213">
        <f t="shared" si="65"/>
        <v>122.5963623467309</v>
      </c>
      <c r="E638" s="135">
        <f>GI_Data_Monthly!C638</f>
        <v>3.3896380000000002</v>
      </c>
      <c r="F638" s="151">
        <f>GI_Data_Monthly!L638</f>
        <v>25509.65</v>
      </c>
      <c r="G638" s="213">
        <f>+GI_Data_Monthly!E638</f>
        <v>169.142196953053</v>
      </c>
      <c r="H638" s="133">
        <f>+GI_Data_Monthly!H638</f>
        <v>9888.3018493628606</v>
      </c>
      <c r="I638" s="214">
        <f>+GI_Data_Monthly!G638</f>
        <v>10387.898778410199</v>
      </c>
      <c r="J638" s="133">
        <f>GI_Data_Monthly!I638</f>
        <v>0</v>
      </c>
      <c r="K638" s="215">
        <f>+GI_Data_Monthly!K638</f>
        <v>57.143860664601597</v>
      </c>
      <c r="L638" s="72">
        <f>+H638*1000/Population_Monthly!C758</f>
        <v>0.40580759528786808</v>
      </c>
      <c r="M638" s="72">
        <f>GI_Data_Monthly!N638</f>
        <v>497.95310000000001</v>
      </c>
      <c r="N638" s="72">
        <f>GI_Data_Monthly!O638*100</f>
        <v>363.65100000000001</v>
      </c>
      <c r="O638" s="72">
        <f t="shared" si="69"/>
        <v>360.23046793908901</v>
      </c>
      <c r="P638" s="191">
        <f t="shared" si="66"/>
        <v>146.90450720696427</v>
      </c>
      <c r="Q638" s="216">
        <f t="shared" si="67"/>
        <v>23.189412681766971</v>
      </c>
      <c r="R638" s="72">
        <f t="shared" si="68"/>
        <v>362.97179857468569</v>
      </c>
      <c r="S638" s="154">
        <f t="shared" si="70"/>
        <v>1.9342649835108805E-2</v>
      </c>
      <c r="T638" s="72">
        <v>0</v>
      </c>
      <c r="U638" s="72">
        <f t="shared" si="71"/>
        <v>362.31993190801904</v>
      </c>
    </row>
    <row r="639" spans="1:21" x14ac:dyDescent="0.25">
      <c r="A639" s="134">
        <v>2032</v>
      </c>
      <c r="B639" s="134">
        <v>11</v>
      </c>
      <c r="C639" s="133">
        <f>+GI_Data_Monthly!J639</f>
        <v>1276892.0930673501</v>
      </c>
      <c r="D639" s="213">
        <f t="shared" si="65"/>
        <v>122.78339532976946</v>
      </c>
      <c r="E639" s="135">
        <f>GI_Data_Monthly!C639</f>
        <v>3.3954333123908</v>
      </c>
      <c r="F639" s="151">
        <f>GI_Data_Monthly!L639</f>
        <v>25557.709355297298</v>
      </c>
      <c r="G639" s="213">
        <f>+GI_Data_Monthly!E639</f>
        <v>168.97753330402401</v>
      </c>
      <c r="H639" s="133">
        <f>+GI_Data_Monthly!H639</f>
        <v>9900.3172920622292</v>
      </c>
      <c r="I639" s="214">
        <f>+GI_Data_Monthly!G639</f>
        <v>10399.550278259499</v>
      </c>
      <c r="J639" s="133">
        <f>GI_Data_Monthly!I639</f>
        <v>0</v>
      </c>
      <c r="K639" s="215">
        <f>+GI_Data_Monthly!K639</f>
        <v>57.234077330155699</v>
      </c>
      <c r="L639" s="72">
        <f>+H639*1000/Population_Monthly!C759</f>
        <v>0.40598654380990634</v>
      </c>
      <c r="M639" s="72">
        <f>GI_Data_Monthly!N639</f>
        <v>499.43159164117299</v>
      </c>
      <c r="N639" s="72">
        <f>GI_Data_Monthly!O639*100</f>
        <v>364.52433528724799</v>
      </c>
      <c r="O639" s="72">
        <f t="shared" si="69"/>
        <v>360.83796210570358</v>
      </c>
      <c r="P639" s="191">
        <f t="shared" si="66"/>
        <v>147.08920649939435</v>
      </c>
      <c r="Q639" s="216">
        <f t="shared" si="67"/>
        <v>23.236265243418824</v>
      </c>
      <c r="R639" s="72">
        <f t="shared" si="68"/>
        <v>363.70768716258567</v>
      </c>
      <c r="S639" s="154">
        <f t="shared" si="70"/>
        <v>2.040657308329652E-2</v>
      </c>
      <c r="T639" s="72">
        <v>0</v>
      </c>
      <c r="U639" s="72">
        <f t="shared" si="71"/>
        <v>362.97179857468569</v>
      </c>
    </row>
    <row r="640" spans="1:21" x14ac:dyDescent="0.25">
      <c r="A640" s="134">
        <v>2032</v>
      </c>
      <c r="B640" s="134">
        <v>12</v>
      </c>
      <c r="C640" s="133">
        <f>+GI_Data_Monthly!J640</f>
        <v>1280402.8606662001</v>
      </c>
      <c r="D640" s="213">
        <f t="shared" si="65"/>
        <v>122.98943526492656</v>
      </c>
      <c r="E640" s="135">
        <f>GI_Data_Monthly!C640</f>
        <v>3.4011214612618601</v>
      </c>
      <c r="F640" s="151">
        <f>GI_Data_Monthly!L640</f>
        <v>25605.092017749299</v>
      </c>
      <c r="G640" s="213">
        <f>+GI_Data_Monthly!E640</f>
        <v>168.916722041273</v>
      </c>
      <c r="H640" s="133">
        <f>+GI_Data_Monthly!H640</f>
        <v>9913.5026814616394</v>
      </c>
      <c r="I640" s="214">
        <f>+GI_Data_Monthly!G640</f>
        <v>10410.6735501967</v>
      </c>
      <c r="J640" s="133">
        <f>GI_Data_Monthly!I640</f>
        <v>9856.7416470776352</v>
      </c>
      <c r="K640" s="215">
        <f>+GI_Data_Monthly!K640</f>
        <v>57.3297546215422</v>
      </c>
      <c r="L640" s="72">
        <f>+H640*1000/Population_Monthly!C760</f>
        <v>0.40621315525404789</v>
      </c>
      <c r="M640" s="72">
        <f>GI_Data_Monthly!N640</f>
        <v>508.053197938312</v>
      </c>
      <c r="N640" s="72">
        <f>GI_Data_Monthly!O640*100</f>
        <v>365.42947920050801</v>
      </c>
      <c r="O640" s="72">
        <f t="shared" si="69"/>
        <v>361.48049182595105</v>
      </c>
      <c r="P640" s="191">
        <f t="shared" si="66"/>
        <v>149.37814004143729</v>
      </c>
      <c r="Q640" s="216">
        <f t="shared" si="67"/>
        <v>23.288100514756991</v>
      </c>
      <c r="R640" s="72">
        <f t="shared" si="68"/>
        <v>364.53493816258532</v>
      </c>
      <c r="S640" s="154">
        <f t="shared" si="70"/>
        <v>2.155421993614226E-2</v>
      </c>
      <c r="T640" s="72">
        <v>0</v>
      </c>
      <c r="U640" s="72">
        <f t="shared" si="71"/>
        <v>363.70768716258567</v>
      </c>
    </row>
    <row r="641" spans="1:21" x14ac:dyDescent="0.25">
      <c r="A641" s="134">
        <v>2033</v>
      </c>
      <c r="B641" s="134">
        <v>1</v>
      </c>
      <c r="C641" s="133">
        <f>+GI_Data_Monthly!J641</f>
        <v>1283925.55452893</v>
      </c>
      <c r="D641" s="213">
        <f t="shared" si="65"/>
        <v>123.18725107566682</v>
      </c>
      <c r="E641" s="135">
        <f>GI_Data_Monthly!C641</f>
        <v>3.4070100000000001</v>
      </c>
      <c r="F641" s="151">
        <f>GI_Data_Monthly!L641</f>
        <v>25654.74</v>
      </c>
      <c r="G641" s="213">
        <f>+GI_Data_Monthly!E641</f>
        <v>169.06393123378001</v>
      </c>
      <c r="H641" s="133">
        <f>+GI_Data_Monthly!H641</f>
        <v>9926.7937739734498</v>
      </c>
      <c r="I641" s="214">
        <f>+GI_Data_Monthly!G641</f>
        <v>10422.5521985249</v>
      </c>
      <c r="J641" s="133">
        <f>GI_Data_Monthly!I641</f>
        <v>0</v>
      </c>
      <c r="K641" s="215">
        <f>+GI_Data_Monthly!K641</f>
        <v>57.425786547843998</v>
      </c>
      <c r="L641" s="72">
        <f>+H641*1000/Population_Monthly!C761</f>
        <v>0.40644374472344413</v>
      </c>
      <c r="M641" s="72">
        <f>GI_Data_Monthly!N641</f>
        <v>520.78470000000004</v>
      </c>
      <c r="N641" s="72">
        <f>GI_Data_Monthly!O641*100</f>
        <v>366.30799999999999</v>
      </c>
      <c r="O641" s="72">
        <f t="shared" si="69"/>
        <v>362.15483349261763</v>
      </c>
      <c r="P641" s="191">
        <f t="shared" si="66"/>
        <v>152.85681580036456</v>
      </c>
      <c r="Q641" s="216">
        <f t="shared" si="67"/>
        <v>23.340351728194896</v>
      </c>
      <c r="R641" s="72">
        <f t="shared" si="68"/>
        <v>365.420604829252</v>
      </c>
      <c r="S641" s="154">
        <f t="shared" si="70"/>
        <v>2.2590007869555784E-2</v>
      </c>
      <c r="T641" s="72">
        <v>0</v>
      </c>
      <c r="U641" s="72">
        <f t="shared" si="71"/>
        <v>364.53493816258532</v>
      </c>
    </row>
    <row r="642" spans="1:21" x14ac:dyDescent="0.25">
      <c r="A642" s="134">
        <v>2033</v>
      </c>
      <c r="B642" s="134">
        <v>2</v>
      </c>
      <c r="C642" s="133">
        <f>+GI_Data_Monthly!J642</f>
        <v>1287068.0971836699</v>
      </c>
      <c r="D642" s="213">
        <f t="shared" si="65"/>
        <v>123.33928867104638</v>
      </c>
      <c r="E642" s="135">
        <f>GI_Data_Monthly!C642</f>
        <v>3.4128564658796301</v>
      </c>
      <c r="F642" s="151">
        <f>GI_Data_Monthly!L642</f>
        <v>25704.881910143398</v>
      </c>
      <c r="G642" s="213">
        <f>+GI_Data_Monthly!E642</f>
        <v>169.47732753768301</v>
      </c>
      <c r="H642" s="133">
        <f>+GI_Data_Monthly!H642</f>
        <v>9938.2081044340393</v>
      </c>
      <c r="I642" s="214">
        <f>+GI_Data_Monthly!G642</f>
        <v>10435.1833957496</v>
      </c>
      <c r="J642" s="133">
        <f>GI_Data_Monthly!I642</f>
        <v>0</v>
      </c>
      <c r="K642" s="215">
        <f>+GI_Data_Monthly!K642</f>
        <v>57.510115623094798</v>
      </c>
      <c r="L642" s="72">
        <f>+H642*1000/Population_Monthly!C762</f>
        <v>0.40659719535479194</v>
      </c>
      <c r="M642" s="72">
        <f>GI_Data_Monthly!N642</f>
        <v>534.01155175222902</v>
      </c>
      <c r="N642" s="72">
        <f>GI_Data_Monthly!O642*100</f>
        <v>367.04548949058096</v>
      </c>
      <c r="O642" s="72">
        <f t="shared" si="69"/>
        <v>362.85044268328176</v>
      </c>
      <c r="P642" s="191">
        <f t="shared" si="66"/>
        <v>156.47055687546847</v>
      </c>
      <c r="Q642" s="216">
        <f t="shared" si="67"/>
        <v>23.383451716880149</v>
      </c>
      <c r="R642" s="72">
        <f t="shared" si="68"/>
        <v>366.26098956369634</v>
      </c>
      <c r="S642" s="154">
        <f t="shared" si="70"/>
        <v>2.3271125341439269E-2</v>
      </c>
      <c r="T642" s="72">
        <v>0</v>
      </c>
      <c r="U642" s="72">
        <f t="shared" si="71"/>
        <v>365.420604829252</v>
      </c>
    </row>
    <row r="643" spans="1:21" x14ac:dyDescent="0.25">
      <c r="A643" s="134">
        <v>2033</v>
      </c>
      <c r="B643" s="134">
        <v>3</v>
      </c>
      <c r="C643" s="133">
        <f>+GI_Data_Monthly!J643</f>
        <v>1289652.5525717</v>
      </c>
      <c r="D643" s="213">
        <f t="shared" si="65"/>
        <v>123.44810899919406</v>
      </c>
      <c r="E643" s="135">
        <f>GI_Data_Monthly!C643</f>
        <v>3.4181215280371098</v>
      </c>
      <c r="F643" s="151">
        <f>GI_Data_Monthly!L643</f>
        <v>25750.4815524525</v>
      </c>
      <c r="G643" s="213">
        <f>+GI_Data_Monthly!E643</f>
        <v>169.935279295436</v>
      </c>
      <c r="H643" s="133">
        <f>+GI_Data_Monthly!H643</f>
        <v>9947.0519739158408</v>
      </c>
      <c r="I643" s="214">
        <f>+GI_Data_Monthly!G643</f>
        <v>10446.9202730365</v>
      </c>
      <c r="J643" s="133">
        <f>GI_Data_Monthly!I643</f>
        <v>0</v>
      </c>
      <c r="K643" s="215">
        <f>+GI_Data_Monthly!K643</f>
        <v>57.578188179384199</v>
      </c>
      <c r="L643" s="72">
        <f>+H643*1000/Population_Monthly!C763</f>
        <v>0.40664532643108453</v>
      </c>
      <c r="M643" s="72">
        <f>GI_Data_Monthly!N643</f>
        <v>544.44634985911603</v>
      </c>
      <c r="N643" s="72">
        <f>GI_Data_Monthly!O643*100</f>
        <v>367.64345763275401</v>
      </c>
      <c r="O643" s="72">
        <f t="shared" si="69"/>
        <v>363.55690630775024</v>
      </c>
      <c r="P643" s="191">
        <f t="shared" si="66"/>
        <v>159.28232667952264</v>
      </c>
      <c r="Q643" s="216">
        <f t="shared" si="67"/>
        <v>23.413901127516102</v>
      </c>
      <c r="R643" s="72">
        <f t="shared" si="68"/>
        <v>366.99898237444495</v>
      </c>
      <c r="S643" s="154">
        <f t="shared" si="70"/>
        <v>2.3603475808694041E-2</v>
      </c>
      <c r="T643" s="72">
        <v>0</v>
      </c>
      <c r="U643" s="72">
        <f t="shared" si="71"/>
        <v>366.26098956369634</v>
      </c>
    </row>
    <row r="644" spans="1:21" x14ac:dyDescent="0.25">
      <c r="A644" s="134">
        <v>2033</v>
      </c>
      <c r="B644" s="134">
        <v>4</v>
      </c>
      <c r="C644" s="133">
        <f>+GI_Data_Monthly!J644</f>
        <v>1292400.82309751</v>
      </c>
      <c r="D644" s="213">
        <f t="shared" si="65"/>
        <v>123.55949853251941</v>
      </c>
      <c r="E644" s="135">
        <f>GI_Data_Monthly!C644</f>
        <v>3.423975</v>
      </c>
      <c r="F644" s="151">
        <f>GI_Data_Monthly!L644</f>
        <v>25801.200000000001</v>
      </c>
      <c r="G644" s="213">
        <f>+GI_Data_Monthly!E644</f>
        <v>170.32170616016199</v>
      </c>
      <c r="H644" s="133">
        <f>+GI_Data_Monthly!H644</f>
        <v>9955.8000148471801</v>
      </c>
      <c r="I644" s="214">
        <f>+GI_Data_Monthly!G644</f>
        <v>10459.7448067286</v>
      </c>
      <c r="J644" s="133">
        <f>GI_Data_Monthly!I644</f>
        <v>0</v>
      </c>
      <c r="K644" s="215">
        <f>+GI_Data_Monthly!K644</f>
        <v>57.649477769211103</v>
      </c>
      <c r="L644" s="72">
        <f>+H644*1000/Population_Monthly!C764</f>
        <v>0.4066894688147813</v>
      </c>
      <c r="M644" s="72">
        <f>GI_Data_Monthly!N644</f>
        <v>552.44359999999995</v>
      </c>
      <c r="N644" s="72">
        <f>GI_Data_Monthly!O644*100</f>
        <v>368.32440000000003</v>
      </c>
      <c r="O644" s="72">
        <f t="shared" si="69"/>
        <v>364.2734396410836</v>
      </c>
      <c r="P644" s="191">
        <f t="shared" si="66"/>
        <v>161.34568739549792</v>
      </c>
      <c r="Q644" s="216">
        <f t="shared" si="67"/>
        <v>23.445435491410006</v>
      </c>
      <c r="R644" s="72">
        <f t="shared" si="68"/>
        <v>367.67111570777837</v>
      </c>
      <c r="S644" s="154">
        <f t="shared" si="70"/>
        <v>2.3902637007055416E-2</v>
      </c>
      <c r="T644" s="72">
        <v>0</v>
      </c>
      <c r="U644" s="72">
        <f t="shared" si="71"/>
        <v>366.99898237444495</v>
      </c>
    </row>
    <row r="645" spans="1:21" x14ac:dyDescent="0.25">
      <c r="A645" s="134">
        <v>2033</v>
      </c>
      <c r="B645" s="134">
        <v>5</v>
      </c>
      <c r="C645" s="133">
        <f>+GI_Data_Monthly!J645</f>
        <v>1295071.12221028</v>
      </c>
      <c r="D645" s="213">
        <f t="shared" ref="D645:D708" si="72">C645/I645</f>
        <v>123.67434151958376</v>
      </c>
      <c r="E645" s="135">
        <f>GI_Data_Monthly!C645</f>
        <v>3.4296907039751101</v>
      </c>
      <c r="F645" s="151">
        <f>GI_Data_Monthly!L645</f>
        <v>25850.374888277402</v>
      </c>
      <c r="G645" s="213">
        <f>+GI_Data_Monthly!E645</f>
        <v>170.42412598042799</v>
      </c>
      <c r="H645" s="133">
        <f>+GI_Data_Monthly!H645</f>
        <v>9963.6225935840102</v>
      </c>
      <c r="I645" s="214">
        <f>+GI_Data_Monthly!G645</f>
        <v>10471.6233480427</v>
      </c>
      <c r="J645" s="133">
        <f>GI_Data_Monthly!I645</f>
        <v>0</v>
      </c>
      <c r="K645" s="215">
        <f>+GI_Data_Monthly!K645</f>
        <v>57.717854074580302</v>
      </c>
      <c r="L645" s="72">
        <f>+H645*1000/Population_Monthly!C765</f>
        <v>0.40670131400627885</v>
      </c>
      <c r="M645" s="72">
        <f>GI_Data_Monthly!N645</f>
        <v>555.06414198074106</v>
      </c>
      <c r="N645" s="72">
        <f>GI_Data_Monthly!O645*100</f>
        <v>369.06963379015099</v>
      </c>
      <c r="O645" s="72">
        <f t="shared" si="69"/>
        <v>364.99988973796422</v>
      </c>
      <c r="P645" s="191">
        <f t="shared" ref="P645:P708" si="73">M645/E645</f>
        <v>161.84087426233677</v>
      </c>
      <c r="Q645" s="216">
        <f t="shared" ref="Q645:Q710" si="74">K645*L645</f>
        <v>23.473927093754465</v>
      </c>
      <c r="R645" s="72">
        <f t="shared" si="68"/>
        <v>368.34583047430169</v>
      </c>
      <c r="S645" s="154">
        <f t="shared" si="70"/>
        <v>2.4191333848560648E-2</v>
      </c>
      <c r="T645" s="72">
        <v>0</v>
      </c>
      <c r="U645" s="72">
        <f t="shared" si="71"/>
        <v>367.67111570777837</v>
      </c>
    </row>
    <row r="646" spans="1:21" x14ac:dyDescent="0.25">
      <c r="A646" s="134">
        <v>2033</v>
      </c>
      <c r="B646" s="134">
        <v>6</v>
      </c>
      <c r="C646" s="133">
        <f>+GI_Data_Monthly!J646</f>
        <v>1297792.28282032</v>
      </c>
      <c r="D646" s="213">
        <f t="shared" si="72"/>
        <v>123.79183763676194</v>
      </c>
      <c r="E646" s="135">
        <f>GI_Data_Monthly!C646</f>
        <v>3.4356167310788499</v>
      </c>
      <c r="F646" s="151">
        <f>GI_Data_Monthly!L646</f>
        <v>25900.999119533801</v>
      </c>
      <c r="G646" s="213">
        <f>+GI_Data_Monthly!E646</f>
        <v>170.34905461435699</v>
      </c>
      <c r="H646" s="133">
        <f>+GI_Data_Monthly!H646</f>
        <v>9970.7314537599304</v>
      </c>
      <c r="I646" s="214">
        <f>+GI_Data_Monthly!G646</f>
        <v>10483.6660283563</v>
      </c>
      <c r="J646" s="133">
        <f>GI_Data_Monthly!I646</f>
        <v>0</v>
      </c>
      <c r="K646" s="215">
        <f>+GI_Data_Monthly!K646</f>
        <v>57.785724908521303</v>
      </c>
      <c r="L646" s="72">
        <f>+H646*1000/Population_Monthly!C766</f>
        <v>0.40668403030337519</v>
      </c>
      <c r="M646" s="72">
        <f>GI_Data_Monthly!N646</f>
        <v>552.09833476448603</v>
      </c>
      <c r="N646" s="72">
        <f>GI_Data_Monthly!O646*100</f>
        <v>369.88961234876098</v>
      </c>
      <c r="O646" s="72">
        <f t="shared" si="69"/>
        <v>365.73710028950501</v>
      </c>
      <c r="P646" s="191">
        <f t="shared" si="73"/>
        <v>160.69846492775594</v>
      </c>
      <c r="Q646" s="216">
        <f t="shared" si="74"/>
        <v>23.500531499799578</v>
      </c>
      <c r="R646" s="72">
        <f t="shared" si="68"/>
        <v>369.09454871297066</v>
      </c>
      <c r="S646" s="154">
        <f t="shared" si="70"/>
        <v>2.4502689479831474E-2</v>
      </c>
      <c r="T646" s="72">
        <v>0</v>
      </c>
      <c r="U646" s="72">
        <f t="shared" si="71"/>
        <v>368.34583047430169</v>
      </c>
    </row>
    <row r="647" spans="1:21" x14ac:dyDescent="0.25">
      <c r="A647" s="134">
        <v>2033</v>
      </c>
      <c r="B647" s="134">
        <v>7</v>
      </c>
      <c r="C647" s="133">
        <f>+GI_Data_Monthly!J647</f>
        <v>1300296.7984914701</v>
      </c>
      <c r="D647" s="213">
        <f t="shared" si="72"/>
        <v>123.89000247296211</v>
      </c>
      <c r="E647" s="135">
        <f>GI_Data_Monthly!C647</f>
        <v>3.4413239999999998</v>
      </c>
      <c r="F647" s="151">
        <f>GI_Data_Monthly!L647</f>
        <v>25949.5</v>
      </c>
      <c r="G647" s="213">
        <f>+GI_Data_Monthly!E647</f>
        <v>170.26125291874399</v>
      </c>
      <c r="H647" s="133">
        <f>+GI_Data_Monthly!H647</f>
        <v>9976.1890446776306</v>
      </c>
      <c r="I647" s="214">
        <f>+GI_Data_Monthly!G647</f>
        <v>10495.574885271701</v>
      </c>
      <c r="J647" s="133">
        <f>GI_Data_Monthly!I647</f>
        <v>0</v>
      </c>
      <c r="K647" s="215">
        <f>+GI_Data_Monthly!K647</f>
        <v>57.845206089939502</v>
      </c>
      <c r="L647" s="72">
        <f>+H647*1000/Population_Monthly!C767</f>
        <v>0.40659947192394896</v>
      </c>
      <c r="M647" s="72">
        <f>GI_Data_Monthly!N647</f>
        <v>543.68690000000004</v>
      </c>
      <c r="N647" s="72">
        <f>GI_Data_Monthly!O647*100</f>
        <v>370.66640000000001</v>
      </c>
      <c r="O647" s="72">
        <f t="shared" si="69"/>
        <v>366.4846836228383</v>
      </c>
      <c r="P647" s="191">
        <f t="shared" si="73"/>
        <v>157.98771054396508</v>
      </c>
      <c r="Q647" s="216">
        <f t="shared" si="74"/>
        <v>23.5198302495014</v>
      </c>
      <c r="R647" s="72">
        <f t="shared" ref="R647:R710" si="75">AVERAGE(N645:N647)</f>
        <v>369.87521537963738</v>
      </c>
      <c r="S647" s="154">
        <f t="shared" si="70"/>
        <v>2.4802637799651528E-2</v>
      </c>
      <c r="T647" s="72">
        <v>0</v>
      </c>
      <c r="U647" s="72">
        <f t="shared" si="71"/>
        <v>369.09454871297066</v>
      </c>
    </row>
    <row r="648" spans="1:21" x14ac:dyDescent="0.25">
      <c r="A648" s="134">
        <v>2033</v>
      </c>
      <c r="B648" s="134">
        <v>8</v>
      </c>
      <c r="C648" s="133">
        <f>+GI_Data_Monthly!J648</f>
        <v>1302717.6611156701</v>
      </c>
      <c r="D648" s="213">
        <f t="shared" si="72"/>
        <v>123.96831447787817</v>
      </c>
      <c r="E648" s="135">
        <f>GI_Data_Monthly!C648</f>
        <v>3.4471567405409802</v>
      </c>
      <c r="F648" s="151">
        <f>GI_Data_Monthly!L648</f>
        <v>25998.898226382698</v>
      </c>
      <c r="G648" s="213">
        <f>+GI_Data_Monthly!E648</f>
        <v>170.27265211078401</v>
      </c>
      <c r="H648" s="133">
        <f>+GI_Data_Monthly!H648</f>
        <v>9980.3443240546494</v>
      </c>
      <c r="I648" s="214">
        <f>+GI_Data_Monthly!G648</f>
        <v>10508.4728029285</v>
      </c>
      <c r="J648" s="133">
        <f>GI_Data_Monthly!I648</f>
        <v>0</v>
      </c>
      <c r="K648" s="215">
        <f>+GI_Data_Monthly!K648</f>
        <v>57.899339420933103</v>
      </c>
      <c r="L648" s="72">
        <f>+H648*1000/Population_Monthly!C768</f>
        <v>0.40646200284330175</v>
      </c>
      <c r="M648" s="72">
        <f>GI_Data_Monthly!N648</f>
        <v>530.17750374340005</v>
      </c>
      <c r="N648" s="72">
        <f>GI_Data_Monthly!O648*100</f>
        <v>371.401351522553</v>
      </c>
      <c r="O648" s="72">
        <f t="shared" si="69"/>
        <v>367.24174045608873</v>
      </c>
      <c r="P648" s="191">
        <f t="shared" si="73"/>
        <v>153.80139159561296</v>
      </c>
      <c r="Q648" s="216">
        <f t="shared" si="74"/>
        <v>23.533881464336606</v>
      </c>
      <c r="R648" s="72">
        <f t="shared" si="75"/>
        <v>370.65245462377135</v>
      </c>
      <c r="S648" s="154">
        <f t="shared" si="70"/>
        <v>2.5073872562781929E-2</v>
      </c>
      <c r="T648" s="72">
        <v>0</v>
      </c>
      <c r="U648" s="72">
        <f t="shared" si="71"/>
        <v>369.87521537963738</v>
      </c>
    </row>
    <row r="649" spans="1:21" x14ac:dyDescent="0.25">
      <c r="A649" s="134">
        <v>2033</v>
      </c>
      <c r="B649" s="134">
        <v>9</v>
      </c>
      <c r="C649" s="133">
        <f>+GI_Data_Monthly!J649</f>
        <v>1305180.40218977</v>
      </c>
      <c r="D649" s="213">
        <f t="shared" si="72"/>
        <v>124.04739583424109</v>
      </c>
      <c r="E649" s="135">
        <f>GI_Data_Monthly!C649</f>
        <v>3.4529367533975202</v>
      </c>
      <c r="F649" s="151">
        <f>GI_Data_Monthly!L649</f>
        <v>26047.776084096098</v>
      </c>
      <c r="G649" s="213">
        <f>+GI_Data_Monthly!E649</f>
        <v>170.31206690361799</v>
      </c>
      <c r="H649" s="133">
        <f>+GI_Data_Monthly!H649</f>
        <v>9984.9017386858504</v>
      </c>
      <c r="I649" s="214">
        <f>+GI_Data_Monthly!G649</f>
        <v>10521.6267815394</v>
      </c>
      <c r="J649" s="133">
        <f>GI_Data_Monthly!I649</f>
        <v>0</v>
      </c>
      <c r="K649" s="215">
        <f>+GI_Data_Monthly!K649</f>
        <v>57.955947325602899</v>
      </c>
      <c r="L649" s="72">
        <f>+H649*1000/Population_Monthly!C769</f>
        <v>0.40634110610910867</v>
      </c>
      <c r="M649" s="72">
        <f>GI_Data_Monthly!N649</f>
        <v>516.50859786105502</v>
      </c>
      <c r="N649" s="72">
        <f>GI_Data_Monthly!O649*100</f>
        <v>372.08566798184899</v>
      </c>
      <c r="O649" s="72">
        <f t="shared" si="69"/>
        <v>368.00323560453376</v>
      </c>
      <c r="P649" s="191">
        <f t="shared" si="73"/>
        <v>149.58530513274994</v>
      </c>
      <c r="Q649" s="216">
        <f t="shared" si="74"/>
        <v>23.54988374188672</v>
      </c>
      <c r="R649" s="72">
        <f t="shared" si="75"/>
        <v>371.38447316813398</v>
      </c>
      <c r="S649" s="154">
        <f t="shared" si="70"/>
        <v>2.5177018952563301E-2</v>
      </c>
      <c r="T649" s="72">
        <v>0</v>
      </c>
      <c r="U649" s="72">
        <f t="shared" si="71"/>
        <v>370.65245462377135</v>
      </c>
    </row>
    <row r="650" spans="1:21" x14ac:dyDescent="0.25">
      <c r="A650" s="134">
        <v>2033</v>
      </c>
      <c r="B650" s="134">
        <v>10</v>
      </c>
      <c r="C650" s="133">
        <f>+GI_Data_Monthly!J650</f>
        <v>1307861.4578922901</v>
      </c>
      <c r="D650" s="213">
        <f t="shared" si="72"/>
        <v>124.15484106972237</v>
      </c>
      <c r="E650" s="135">
        <f>GI_Data_Monthly!C650</f>
        <v>3.458504</v>
      </c>
      <c r="F650" s="151">
        <f>GI_Data_Monthly!L650</f>
        <v>26094.880000000001</v>
      </c>
      <c r="G650" s="213">
        <f>+GI_Data_Monthly!E650</f>
        <v>170.260063657551</v>
      </c>
      <c r="H650" s="133">
        <f>+GI_Data_Monthly!H650</f>
        <v>9991.9542218613606</v>
      </c>
      <c r="I650" s="214">
        <f>+GI_Data_Monthly!G650</f>
        <v>10534.115678645399</v>
      </c>
      <c r="J650" s="133">
        <f>GI_Data_Monthly!I650</f>
        <v>0</v>
      </c>
      <c r="K650" s="215">
        <f>+GI_Data_Monthly!K650</f>
        <v>58.025017407803503</v>
      </c>
      <c r="L650" s="72">
        <f>+H650*1000/Population_Monthly!C770</f>
        <v>0.40632185320635583</v>
      </c>
      <c r="M650" s="72">
        <f>GI_Data_Monthly!N650</f>
        <v>508.51029999999997</v>
      </c>
      <c r="N650" s="72">
        <f>GI_Data_Monthly!O650*100</f>
        <v>372.73290000000003</v>
      </c>
      <c r="O650" s="72">
        <f t="shared" si="69"/>
        <v>368.76006060453375</v>
      </c>
      <c r="P650" s="191">
        <f t="shared" si="73"/>
        <v>147.03186695750531</v>
      </c>
      <c r="Q650" s="216">
        <f t="shared" si="74"/>
        <v>23.576832605469775</v>
      </c>
      <c r="R650" s="72">
        <f t="shared" si="75"/>
        <v>372.07330650146736</v>
      </c>
      <c r="S650" s="154">
        <f t="shared" si="70"/>
        <v>2.4974219787653684E-2</v>
      </c>
      <c r="T650" s="72">
        <v>0</v>
      </c>
      <c r="U650" s="72">
        <f t="shared" si="71"/>
        <v>371.38447316813398</v>
      </c>
    </row>
    <row r="651" spans="1:21" x14ac:dyDescent="0.25">
      <c r="A651" s="134">
        <v>2033</v>
      </c>
      <c r="B651" s="134">
        <v>11</v>
      </c>
      <c r="C651" s="133">
        <f>+GI_Data_Monthly!J651</f>
        <v>1311103.59498488</v>
      </c>
      <c r="D651" s="213">
        <f t="shared" si="72"/>
        <v>124.31700786272464</v>
      </c>
      <c r="E651" s="135">
        <f>GI_Data_Monthly!C651</f>
        <v>3.46424853257429</v>
      </c>
      <c r="F651" s="151">
        <f>GI_Data_Monthly!L651</f>
        <v>26143.6482928806</v>
      </c>
      <c r="G651" s="213">
        <f>+GI_Data_Monthly!E651</f>
        <v>170.05082619848599</v>
      </c>
      <c r="H651" s="133">
        <f>+GI_Data_Monthly!H651</f>
        <v>10003.358293949599</v>
      </c>
      <c r="I651" s="214">
        <f>+GI_Data_Monthly!G651</f>
        <v>10546.453920710899</v>
      </c>
      <c r="J651" s="133">
        <f>GI_Data_Monthly!I651</f>
        <v>0</v>
      </c>
      <c r="K651" s="215">
        <f>+GI_Data_Monthly!K651</f>
        <v>58.118608570864197</v>
      </c>
      <c r="L651" s="72">
        <f>+H651*1000/Population_Monthly!C771</f>
        <v>0.40647945304845473</v>
      </c>
      <c r="M651" s="72">
        <f>GI_Data_Monthly!N651</f>
        <v>509.665540768413</v>
      </c>
      <c r="N651" s="72">
        <f>GI_Data_Monthly!O651*100</f>
        <v>373.40682207260897</v>
      </c>
      <c r="O651" s="72">
        <f t="shared" si="69"/>
        <v>369.5002678366472</v>
      </c>
      <c r="P651" s="191">
        <f t="shared" si="73"/>
        <v>147.12152894806295</v>
      </c>
      <c r="Q651" s="216">
        <f t="shared" si="74"/>
        <v>23.624020223822111</v>
      </c>
      <c r="R651" s="72">
        <f t="shared" si="75"/>
        <v>372.74179668481929</v>
      </c>
      <c r="S651" s="154">
        <f t="shared" si="70"/>
        <v>2.436733552606718E-2</v>
      </c>
      <c r="T651" s="72">
        <v>0</v>
      </c>
      <c r="U651" s="72">
        <f t="shared" si="71"/>
        <v>372.07330650146736</v>
      </c>
    </row>
    <row r="652" spans="1:21" x14ac:dyDescent="0.25">
      <c r="A652" s="134">
        <v>2033</v>
      </c>
      <c r="B652" s="134">
        <v>12</v>
      </c>
      <c r="C652" s="133">
        <f>+GI_Data_Monthly!J652</f>
        <v>1314472.88436298</v>
      </c>
      <c r="D652" s="213">
        <f t="shared" si="72"/>
        <v>124.49757027636838</v>
      </c>
      <c r="E652" s="135">
        <f>GI_Data_Monthly!C652</f>
        <v>3.4697962786115899</v>
      </c>
      <c r="F652" s="151">
        <f>GI_Data_Monthly!L652</f>
        <v>26191.1822675966</v>
      </c>
      <c r="G652" s="213">
        <f>+GI_Data_Monthly!E652</f>
        <v>169.85566669397301</v>
      </c>
      <c r="H652" s="133">
        <f>+GI_Data_Monthly!H652</f>
        <v>10016.1720770641</v>
      </c>
      <c r="I652" s="214">
        <f>+GI_Data_Monthly!G652</f>
        <v>10558.2211881326</v>
      </c>
      <c r="J652" s="133">
        <f>GI_Data_Monthly!I652</f>
        <v>9971.260634567303</v>
      </c>
      <c r="K652" s="215">
        <f>+GI_Data_Monthly!K652</f>
        <v>58.2196494912167</v>
      </c>
      <c r="L652" s="72">
        <f>+H652*1000/Population_Monthly!C772</f>
        <v>0.40669405539178499</v>
      </c>
      <c r="M652" s="72">
        <f>GI_Data_Monthly!N652</f>
        <v>517.98764537767499</v>
      </c>
      <c r="N652" s="72">
        <f>GI_Data_Monthly!O652*100</f>
        <v>374.03271169300098</v>
      </c>
      <c r="O652" s="72">
        <f t="shared" si="69"/>
        <v>370.21720387768823</v>
      </c>
      <c r="P652" s="191">
        <f t="shared" si="73"/>
        <v>149.28474290281488</v>
      </c>
      <c r="Q652" s="216">
        <f t="shared" si="74"/>
        <v>23.677585355071191</v>
      </c>
      <c r="R652" s="72">
        <f t="shared" si="75"/>
        <v>373.39081125520329</v>
      </c>
      <c r="S652" s="154">
        <f t="shared" si="70"/>
        <v>2.3542798220097749E-2</v>
      </c>
      <c r="T652" s="72">
        <v>0</v>
      </c>
      <c r="U652" s="72">
        <f t="shared" si="71"/>
        <v>372.74179668481929</v>
      </c>
    </row>
    <row r="653" spans="1:21" x14ac:dyDescent="0.25">
      <c r="A653" s="134">
        <v>2034</v>
      </c>
      <c r="B653" s="134">
        <v>1</v>
      </c>
      <c r="C653" s="133">
        <f>+GI_Data_Monthly!J653</f>
        <v>1317862.1404607899</v>
      </c>
      <c r="D653" s="213">
        <f t="shared" si="72"/>
        <v>124.67043348417405</v>
      </c>
      <c r="E653" s="135">
        <f>GI_Data_Monthly!C653</f>
        <v>3.475508</v>
      </c>
      <c r="F653" s="151">
        <f>GI_Data_Monthly!L653</f>
        <v>26240.9</v>
      </c>
      <c r="G653" s="213">
        <f>+GI_Data_Monthly!E653</f>
        <v>169.88170172333301</v>
      </c>
      <c r="H653" s="133">
        <f>+GI_Data_Monthly!H653</f>
        <v>10028.0473821339</v>
      </c>
      <c r="I653" s="214">
        <f>+GI_Data_Monthly!G653</f>
        <v>10570.7672912526</v>
      </c>
      <c r="J653" s="133">
        <f>GI_Data_Monthly!I653</f>
        <v>0</v>
      </c>
      <c r="K653" s="215">
        <f>+GI_Data_Monthly!K653</f>
        <v>58.318733672312199</v>
      </c>
      <c r="L653" s="72">
        <f>+H653*1000/Population_Monthly!C773</f>
        <v>0.40687025811822641</v>
      </c>
      <c r="M653" s="72">
        <f>GI_Data_Monthly!N653</f>
        <v>530.57119999999998</v>
      </c>
      <c r="N653" s="72">
        <f>GI_Data_Monthly!O653*100</f>
        <v>374.60669999999999</v>
      </c>
      <c r="O653" s="72">
        <f t="shared" si="69"/>
        <v>370.90876221102161</v>
      </c>
      <c r="P653" s="191">
        <f t="shared" si="73"/>
        <v>152.66004279086681</v>
      </c>
      <c r="Q653" s="216">
        <f t="shared" si="74"/>
        <v>23.728158222381765</v>
      </c>
      <c r="R653" s="72">
        <f t="shared" si="75"/>
        <v>374.01541125520333</v>
      </c>
      <c r="S653" s="154">
        <f t="shared" si="70"/>
        <v>2.2654978870240372E-2</v>
      </c>
      <c r="T653" s="72">
        <v>0</v>
      </c>
      <c r="U653" s="72">
        <f t="shared" si="71"/>
        <v>373.39081125520329</v>
      </c>
    </row>
    <row r="654" spans="1:21" x14ac:dyDescent="0.25">
      <c r="A654" s="134">
        <v>2034</v>
      </c>
      <c r="B654" s="134">
        <v>2</v>
      </c>
      <c r="C654" s="133">
        <f>+GI_Data_Monthly!J654</f>
        <v>1320904.8903165299</v>
      </c>
      <c r="D654" s="213">
        <f t="shared" si="72"/>
        <v>124.80110188848603</v>
      </c>
      <c r="E654" s="135">
        <f>GI_Data_Monthly!C654</f>
        <v>3.48120051656222</v>
      </c>
      <c r="F654" s="151">
        <f>GI_Data_Monthly!L654</f>
        <v>26291.419270890099</v>
      </c>
      <c r="G654" s="213">
        <f>+GI_Data_Monthly!E654</f>
        <v>170.27185867835499</v>
      </c>
      <c r="H654" s="133">
        <f>+GI_Data_Monthly!H654</f>
        <v>10036.1793066233</v>
      </c>
      <c r="I654" s="214">
        <f>+GI_Data_Monthly!G654</f>
        <v>10584.080351284099</v>
      </c>
      <c r="J654" s="133">
        <f>GI_Data_Monthly!I654</f>
        <v>0</v>
      </c>
      <c r="K654" s="215">
        <f>+GI_Data_Monthly!K654</f>
        <v>58.400228569085897</v>
      </c>
      <c r="L654" s="72">
        <f>+H654*1000/Population_Monthly!C774</f>
        <v>0.40689442923479169</v>
      </c>
      <c r="M654" s="72">
        <f>GI_Data_Monthly!N654</f>
        <v>543.91293282915296</v>
      </c>
      <c r="N654" s="72">
        <f>GI_Data_Monthly!O654*100</f>
        <v>375.08544704038297</v>
      </c>
      <c r="O654" s="72">
        <f t="shared" si="69"/>
        <v>371.57875867350509</v>
      </c>
      <c r="P654" s="191">
        <f t="shared" si="73"/>
        <v>156.24291971732836</v>
      </c>
      <c r="Q654" s="216">
        <f t="shared" si="74"/>
        <v>23.762727670799581</v>
      </c>
      <c r="R654" s="72">
        <f t="shared" si="75"/>
        <v>374.57495291112792</v>
      </c>
      <c r="S654" s="154">
        <f t="shared" si="70"/>
        <v>2.1904526223603948E-2</v>
      </c>
      <c r="T654" s="72">
        <v>0</v>
      </c>
      <c r="U654" s="72">
        <f t="shared" si="71"/>
        <v>374.01541125520333</v>
      </c>
    </row>
    <row r="655" spans="1:21" x14ac:dyDescent="0.25">
      <c r="A655" s="134">
        <v>2034</v>
      </c>
      <c r="B655" s="134">
        <v>3</v>
      </c>
      <c r="C655" s="133">
        <f>+GI_Data_Monthly!J655</f>
        <v>1323421.26584756</v>
      </c>
      <c r="D655" s="213">
        <f t="shared" si="72"/>
        <v>124.89325775660753</v>
      </c>
      <c r="E655" s="135">
        <f>GI_Data_Monthly!C655</f>
        <v>3.4863646569987599</v>
      </c>
      <c r="F655" s="151">
        <f>GI_Data_Monthly!L655</f>
        <v>26337.700237028101</v>
      </c>
      <c r="G655" s="213">
        <f>+GI_Data_Monthly!E655</f>
        <v>170.74921833982299</v>
      </c>
      <c r="H655" s="133">
        <f>+GI_Data_Monthly!H655</f>
        <v>10041.286151264099</v>
      </c>
      <c r="I655" s="214">
        <f>+GI_Data_Monthly!G655</f>
        <v>10596.4188109069</v>
      </c>
      <c r="J655" s="133">
        <f>GI_Data_Monthly!I655</f>
        <v>0</v>
      </c>
      <c r="K655" s="215">
        <f>+GI_Data_Monthly!K655</f>
        <v>58.462397781544801</v>
      </c>
      <c r="L655" s="72">
        <f>+H655*1000/Population_Monthly!C775</f>
        <v>0.40679601101123652</v>
      </c>
      <c r="M655" s="72">
        <f>GI_Data_Monthly!N655</f>
        <v>554.59071754244599</v>
      </c>
      <c r="N655" s="72">
        <f>GI_Data_Monthly!O655*100</f>
        <v>375.50055711371999</v>
      </c>
      <c r="O655" s="72">
        <f t="shared" si="69"/>
        <v>372.23351696358554</v>
      </c>
      <c r="P655" s="191">
        <f t="shared" si="73"/>
        <v>159.07421400372556</v>
      </c>
      <c r="Q655" s="216">
        <f t="shared" si="74"/>
        <v>23.78227021168459</v>
      </c>
      <c r="R655" s="72">
        <f t="shared" si="75"/>
        <v>375.06423471803436</v>
      </c>
      <c r="S655" s="154">
        <f t="shared" si="70"/>
        <v>2.1371519927370963E-2</v>
      </c>
      <c r="T655" s="72">
        <v>0</v>
      </c>
      <c r="U655" s="72">
        <f t="shared" si="71"/>
        <v>374.57495291112792</v>
      </c>
    </row>
    <row r="656" spans="1:21" x14ac:dyDescent="0.25">
      <c r="A656" s="134">
        <v>2034</v>
      </c>
      <c r="B656" s="134">
        <v>4</v>
      </c>
      <c r="C656" s="133">
        <f>+GI_Data_Monthly!J656</f>
        <v>1326103.96902045</v>
      </c>
      <c r="D656" s="213">
        <f t="shared" si="72"/>
        <v>124.9879646996398</v>
      </c>
      <c r="E656" s="135">
        <f>GI_Data_Monthly!C656</f>
        <v>3.4921609999999998</v>
      </c>
      <c r="F656" s="151">
        <f>GI_Data_Monthly!L656</f>
        <v>26389.56</v>
      </c>
      <c r="G656" s="213">
        <f>+GI_Data_Monthly!E656</f>
        <v>171.12127623912701</v>
      </c>
      <c r="H656" s="133">
        <f>+GI_Data_Monthly!H656</f>
        <v>10046.4025954312</v>
      </c>
      <c r="I656" s="214">
        <f>+GI_Data_Monthly!G656</f>
        <v>10609.853294332999</v>
      </c>
      <c r="J656" s="133">
        <f>GI_Data_Monthly!I656</f>
        <v>0</v>
      </c>
      <c r="K656" s="215">
        <f>+GI_Data_Monthly!K656</f>
        <v>58.526662067548301</v>
      </c>
      <c r="L656" s="72">
        <f>+H656*1000/Population_Monthly!C776</f>
        <v>0.40669812897855873</v>
      </c>
      <c r="M656" s="72">
        <f>GI_Data_Monthly!N656</f>
        <v>562.86609999999996</v>
      </c>
      <c r="N656" s="72">
        <f>GI_Data_Monthly!O656*100</f>
        <v>376.03629999999998</v>
      </c>
      <c r="O656" s="72">
        <f t="shared" si="69"/>
        <v>372.87617529691892</v>
      </c>
      <c r="P656" s="191">
        <f t="shared" si="73"/>
        <v>161.17988259991449</v>
      </c>
      <c r="Q656" s="216">
        <f t="shared" si="74"/>
        <v>23.802683958232279</v>
      </c>
      <c r="R656" s="72">
        <f t="shared" si="75"/>
        <v>375.54076805136765</v>
      </c>
      <c r="S656" s="154">
        <f t="shared" si="70"/>
        <v>2.0937792880406425E-2</v>
      </c>
      <c r="T656" s="72">
        <v>0</v>
      </c>
      <c r="U656" s="72">
        <f t="shared" si="71"/>
        <v>375.06423471803436</v>
      </c>
    </row>
    <row r="657" spans="1:21" x14ac:dyDescent="0.25">
      <c r="A657" s="134">
        <v>2034</v>
      </c>
      <c r="B657" s="134">
        <v>5</v>
      </c>
      <c r="C657" s="133">
        <f>+GI_Data_Monthly!J657</f>
        <v>1328713.3936650399</v>
      </c>
      <c r="D657" s="213">
        <f t="shared" si="72"/>
        <v>125.08797760459461</v>
      </c>
      <c r="E657" s="135">
        <f>GI_Data_Monthly!C657</f>
        <v>3.4978825053946401</v>
      </c>
      <c r="F657" s="151">
        <f>GI_Data_Monthly!L657</f>
        <v>26440.192415990201</v>
      </c>
      <c r="G657" s="213">
        <f>+GI_Data_Monthly!E657</f>
        <v>171.12035346411901</v>
      </c>
      <c r="H657" s="133">
        <f>+GI_Data_Monthly!H657</f>
        <v>10052.2609103718</v>
      </c>
      <c r="I657" s="214">
        <f>+GI_Data_Monthly!G657</f>
        <v>10622.231001808401</v>
      </c>
      <c r="J657" s="133">
        <f>GI_Data_Monthly!I657</f>
        <v>0</v>
      </c>
      <c r="K657" s="215">
        <f>+GI_Data_Monthly!K657</f>
        <v>58.590406506856397</v>
      </c>
      <c r="L657" s="72">
        <f>+H657*1000/Population_Monthly!C777</f>
        <v>0.40663439686844427</v>
      </c>
      <c r="M657" s="72">
        <f>GI_Data_Monthly!N657</f>
        <v>565.64773432284096</v>
      </c>
      <c r="N657" s="72">
        <f>GI_Data_Monthly!O657*100</f>
        <v>376.69610313788098</v>
      </c>
      <c r="O657" s="72">
        <f t="shared" ref="O657:O720" si="76">AVERAGE(N646:N657)</f>
        <v>373.5117144092298</v>
      </c>
      <c r="P657" s="191">
        <f t="shared" si="73"/>
        <v>161.71147357021448</v>
      </c>
      <c r="Q657" s="216">
        <f t="shared" si="74"/>
        <v>23.824874612192524</v>
      </c>
      <c r="R657" s="72">
        <f t="shared" si="75"/>
        <v>376.07765341720034</v>
      </c>
      <c r="S657" s="154">
        <f t="shared" si="70"/>
        <v>2.0664039112105126E-2</v>
      </c>
      <c r="T657" s="72">
        <v>0</v>
      </c>
      <c r="U657" s="72">
        <f t="shared" si="71"/>
        <v>375.54076805136765</v>
      </c>
    </row>
    <row r="658" spans="1:21" x14ac:dyDescent="0.25">
      <c r="A658" s="134">
        <v>2034</v>
      </c>
      <c r="B658" s="134">
        <v>6</v>
      </c>
      <c r="C658" s="133">
        <f>+GI_Data_Monthly!J658</f>
        <v>1331397.4431662699</v>
      </c>
      <c r="D658" s="213">
        <f t="shared" si="72"/>
        <v>125.19395118279213</v>
      </c>
      <c r="E658" s="135">
        <f>GI_Data_Monthly!C658</f>
        <v>3.5038597299198502</v>
      </c>
      <c r="F658" s="151">
        <f>GI_Data_Monthly!L658</f>
        <v>26492.4626621754</v>
      </c>
      <c r="G658" s="213">
        <f>+GI_Data_Monthly!E658</f>
        <v>170.90065862444899</v>
      </c>
      <c r="H658" s="133">
        <f>+GI_Data_Monthly!H658</f>
        <v>10058.7654622706</v>
      </c>
      <c r="I658" s="214">
        <f>+GI_Data_Monthly!G658</f>
        <v>10634.6786772656</v>
      </c>
      <c r="J658" s="133">
        <f>GI_Data_Monthly!I658</f>
        <v>0</v>
      </c>
      <c r="K658" s="215">
        <f>+GI_Data_Monthly!K658</f>
        <v>58.656339060149598</v>
      </c>
      <c r="L658" s="72">
        <f>+H658*1000/Population_Monthly!C778</f>
        <v>0.40659688122018456</v>
      </c>
      <c r="M658" s="72">
        <f>GI_Data_Monthly!N658</f>
        <v>562.72394391302805</v>
      </c>
      <c r="N658" s="72">
        <f>GI_Data_Monthly!O658*100</f>
        <v>377.46894370504299</v>
      </c>
      <c r="O658" s="72">
        <f t="shared" si="76"/>
        <v>374.14332535558657</v>
      </c>
      <c r="P658" s="191">
        <f t="shared" si="73"/>
        <v>160.60116194374601</v>
      </c>
      <c r="Q658" s="216">
        <f t="shared" si="74"/>
        <v>23.849484525650517</v>
      </c>
      <c r="R658" s="72">
        <f t="shared" si="75"/>
        <v>376.73378228097471</v>
      </c>
      <c r="S658" s="154">
        <f t="shared" si="70"/>
        <v>2.0490792666909563E-2</v>
      </c>
      <c r="T658" s="72">
        <v>0</v>
      </c>
      <c r="U658" s="72">
        <f t="shared" si="71"/>
        <v>376.07765341720034</v>
      </c>
    </row>
    <row r="659" spans="1:21" x14ac:dyDescent="0.25">
      <c r="A659" s="134">
        <v>2034</v>
      </c>
      <c r="B659" s="134">
        <v>7</v>
      </c>
      <c r="C659" s="133">
        <f>+GI_Data_Monthly!J659</f>
        <v>1333920.7735947701</v>
      </c>
      <c r="D659" s="213">
        <f t="shared" si="72"/>
        <v>125.28769970873653</v>
      </c>
      <c r="E659" s="135">
        <f>GI_Data_Monthly!C659</f>
        <v>3.5096370000000001</v>
      </c>
      <c r="F659" s="151">
        <f>GI_Data_Monthly!L659</f>
        <v>26542.43</v>
      </c>
      <c r="G659" s="213">
        <f>+GI_Data_Monthly!E659</f>
        <v>170.71617042704401</v>
      </c>
      <c r="H659" s="133">
        <f>+GI_Data_Monthly!H659</f>
        <v>10064.5294552247</v>
      </c>
      <c r="I659" s="214">
        <f>+GI_Data_Monthly!G659</f>
        <v>10646.861397374299</v>
      </c>
      <c r="J659" s="133">
        <f>GI_Data_Monthly!I659</f>
        <v>0</v>
      </c>
      <c r="K659" s="215">
        <f>+GI_Data_Monthly!K659</f>
        <v>58.716732469897202</v>
      </c>
      <c r="L659" s="72">
        <f>+H659*1000/Population_Monthly!C779</f>
        <v>0.40652950808803101</v>
      </c>
      <c r="M659" s="72">
        <f>GI_Data_Monthly!N659</f>
        <v>554.24829999999997</v>
      </c>
      <c r="N659" s="72">
        <f>GI_Data_Monthly!O659*100</f>
        <v>378.22149999999999</v>
      </c>
      <c r="O659" s="72">
        <f t="shared" si="76"/>
        <v>374.77291702225324</v>
      </c>
      <c r="P659" s="191">
        <f t="shared" si="73"/>
        <v>157.92183066225937</v>
      </c>
      <c r="Q659" s="216">
        <f t="shared" si="74"/>
        <v>23.870084367523827</v>
      </c>
      <c r="R659" s="72">
        <f t="shared" si="75"/>
        <v>377.46218228097467</v>
      </c>
      <c r="S659" s="154">
        <f t="shared" si="70"/>
        <v>2.0382478692430706E-2</v>
      </c>
      <c r="T659" s="72">
        <v>0</v>
      </c>
      <c r="U659" s="72">
        <f t="shared" si="71"/>
        <v>376.73378228097471</v>
      </c>
    </row>
    <row r="660" spans="1:21" x14ac:dyDescent="0.25">
      <c r="A660" s="134">
        <v>2034</v>
      </c>
      <c r="B660" s="134">
        <v>8</v>
      </c>
      <c r="C660" s="133">
        <f>+GI_Data_Monthly!J660</f>
        <v>1336430.74873031</v>
      </c>
      <c r="D660" s="213">
        <f t="shared" si="72"/>
        <v>125.36963976077189</v>
      </c>
      <c r="E660" s="135">
        <f>GI_Data_Monthly!C660</f>
        <v>3.51554515770711</v>
      </c>
      <c r="F660" s="151">
        <f>GI_Data_Monthly!L660</f>
        <v>26593.080077873899</v>
      </c>
      <c r="G660" s="213">
        <f>+GI_Data_Monthly!E660</f>
        <v>170.73347557502001</v>
      </c>
      <c r="H660" s="133">
        <f>+GI_Data_Monthly!H660</f>
        <v>10069.381059773899</v>
      </c>
      <c r="I660" s="214">
        <f>+GI_Data_Monthly!G660</f>
        <v>10659.923337743199</v>
      </c>
      <c r="J660" s="133">
        <f>GI_Data_Monthly!I660</f>
        <v>0</v>
      </c>
      <c r="K660" s="215">
        <f>+GI_Data_Monthly!K660</f>
        <v>58.774261508505802</v>
      </c>
      <c r="L660" s="72">
        <f>+H660*1000/Population_Monthly!C780</f>
        <v>0.40642540808848232</v>
      </c>
      <c r="M660" s="72">
        <f>GI_Data_Monthly!N660</f>
        <v>540.59968957740796</v>
      </c>
      <c r="N660" s="72">
        <f>GI_Data_Monthly!O660*100</f>
        <v>378.93736589031602</v>
      </c>
      <c r="O660" s="72">
        <f t="shared" si="76"/>
        <v>375.40091821956679</v>
      </c>
      <c r="P660" s="191">
        <f t="shared" si="73"/>
        <v>153.774070684956</v>
      </c>
      <c r="Q660" s="216">
        <f t="shared" si="74"/>
        <v>23.887353218693651</v>
      </c>
      <c r="R660" s="72">
        <f t="shared" si="75"/>
        <v>378.20926986511967</v>
      </c>
      <c r="S660" s="154">
        <f t="shared" si="70"/>
        <v>2.0290756446817548E-2</v>
      </c>
      <c r="T660" s="72">
        <v>0</v>
      </c>
      <c r="U660" s="72">
        <f t="shared" si="71"/>
        <v>377.46218228097467</v>
      </c>
    </row>
    <row r="661" spans="1:21" x14ac:dyDescent="0.25">
      <c r="A661" s="134">
        <v>2034</v>
      </c>
      <c r="B661" s="134">
        <v>9</v>
      </c>
      <c r="C661" s="133">
        <f>+GI_Data_Monthly!J661</f>
        <v>1338995.41331138</v>
      </c>
      <c r="D661" s="213">
        <f t="shared" si="72"/>
        <v>125.45420942264749</v>
      </c>
      <c r="E661" s="135">
        <f>GI_Data_Monthly!C661</f>
        <v>3.5214102666710199</v>
      </c>
      <c r="F661" s="151">
        <f>GI_Data_Monthly!L661</f>
        <v>26643.365335589599</v>
      </c>
      <c r="G661" s="213">
        <f>+GI_Data_Monthly!E661</f>
        <v>170.85975781808199</v>
      </c>
      <c r="H661" s="133">
        <f>+GI_Data_Monthly!H661</f>
        <v>10074.3470187273</v>
      </c>
      <c r="I661" s="214">
        <f>+GI_Data_Monthly!G661</f>
        <v>10673.180433510899</v>
      </c>
      <c r="J661" s="133">
        <f>GI_Data_Monthly!I661</f>
        <v>0</v>
      </c>
      <c r="K661" s="215">
        <f>+GI_Data_Monthly!K661</f>
        <v>58.834494097483699</v>
      </c>
      <c r="L661" s="72">
        <f>+H661*1000/Population_Monthly!C781</f>
        <v>0.40632607380526414</v>
      </c>
      <c r="M661" s="72">
        <f>GI_Data_Monthly!N661</f>
        <v>526.82994617992199</v>
      </c>
      <c r="N661" s="72">
        <f>GI_Data_Monthly!O661*100</f>
        <v>379.60455651381898</v>
      </c>
      <c r="O661" s="72">
        <f t="shared" si="76"/>
        <v>376.02749226389761</v>
      </c>
      <c r="P661" s="191">
        <f t="shared" si="73"/>
        <v>149.60765894454067</v>
      </c>
      <c r="Q661" s="216">
        <f t="shared" si="74"/>
        <v>23.905988990949538</v>
      </c>
      <c r="R661" s="72">
        <f t="shared" si="75"/>
        <v>378.92114080137839</v>
      </c>
      <c r="S661" s="154">
        <f t="shared" si="70"/>
        <v>2.0207412375627287E-2</v>
      </c>
      <c r="T661" s="72">
        <v>0</v>
      </c>
      <c r="U661" s="72">
        <f t="shared" si="71"/>
        <v>378.20926986511967</v>
      </c>
    </row>
    <row r="662" spans="1:21" x14ac:dyDescent="0.25">
      <c r="A662" s="134">
        <v>2034</v>
      </c>
      <c r="B662" s="134">
        <v>10</v>
      </c>
      <c r="C662" s="133">
        <f>+GI_Data_Monthly!J662</f>
        <v>1341715.7806496001</v>
      </c>
      <c r="D662" s="213">
        <f t="shared" si="72"/>
        <v>125.56085003988021</v>
      </c>
      <c r="E662" s="135">
        <f>GI_Data_Monthly!C662</f>
        <v>3.5270809999999999</v>
      </c>
      <c r="F662" s="151">
        <f>GI_Data_Monthly!L662</f>
        <v>26692.51</v>
      </c>
      <c r="G662" s="213">
        <f>+GI_Data_Monthly!E662</f>
        <v>170.92332850417699</v>
      </c>
      <c r="H662" s="133">
        <f>+GI_Data_Monthly!H662</f>
        <v>10080.851151769501</v>
      </c>
      <c r="I662" s="214">
        <f>+GI_Data_Monthly!G662</f>
        <v>10685.7812783479</v>
      </c>
      <c r="J662" s="133">
        <f>GI_Data_Monthly!I662</f>
        <v>0</v>
      </c>
      <c r="K662" s="215">
        <f>+GI_Data_Monthly!K662</f>
        <v>58.904716091100099</v>
      </c>
      <c r="L662" s="72">
        <f>+H662*1000/Population_Monthly!C782</f>
        <v>0.40628887895805565</v>
      </c>
      <c r="M662" s="72">
        <f>GI_Data_Monthly!N662</f>
        <v>518.89509999999996</v>
      </c>
      <c r="N662" s="72">
        <f>GI_Data_Monthly!O662*100</f>
        <v>380.23599999999999</v>
      </c>
      <c r="O662" s="72">
        <f t="shared" si="76"/>
        <v>376.65275059723098</v>
      </c>
      <c r="P662" s="191">
        <f t="shared" si="73"/>
        <v>147.11743223362322</v>
      </c>
      <c r="Q662" s="216">
        <f t="shared" si="74"/>
        <v>23.932331065995601</v>
      </c>
      <c r="R662" s="72">
        <f t="shared" si="75"/>
        <v>379.59264080137837</v>
      </c>
      <c r="S662" s="154">
        <f t="shared" si="70"/>
        <v>2.0129964379318244E-2</v>
      </c>
      <c r="T662" s="72">
        <v>0</v>
      </c>
      <c r="U662" s="72">
        <f t="shared" si="71"/>
        <v>378.92114080137839</v>
      </c>
    </row>
    <row r="663" spans="1:21" x14ac:dyDescent="0.25">
      <c r="A663" s="134">
        <v>2034</v>
      </c>
      <c r="B663" s="134">
        <v>11</v>
      </c>
      <c r="C663" s="133">
        <f>+GI_Data_Monthly!J663</f>
        <v>1344891.66905224</v>
      </c>
      <c r="D663" s="213">
        <f t="shared" si="72"/>
        <v>125.71083737619773</v>
      </c>
      <c r="E663" s="135">
        <f>GI_Data_Monthly!C663</f>
        <v>3.53296335244181</v>
      </c>
      <c r="F663" s="151">
        <f>GI_Data_Monthly!L663</f>
        <v>26744.400956549998</v>
      </c>
      <c r="G663" s="213">
        <f>+GI_Data_Monthly!E663</f>
        <v>170.827208680204</v>
      </c>
      <c r="H663" s="133">
        <f>+GI_Data_Monthly!H663</f>
        <v>10090.391237068099</v>
      </c>
      <c r="I663" s="214">
        <f>+GI_Data_Monthly!G663</f>
        <v>10698.295366751599</v>
      </c>
      <c r="J663" s="133">
        <f>GI_Data_Monthly!I663</f>
        <v>0</v>
      </c>
      <c r="K663" s="215">
        <f>+GI_Data_Monthly!K663</f>
        <v>58.995465305155598</v>
      </c>
      <c r="L663" s="72">
        <f>+H663*1000/Population_Monthly!C783</f>
        <v>0.40637400688431752</v>
      </c>
      <c r="M663" s="72">
        <f>GI_Data_Monthly!N663</f>
        <v>520.36848662237196</v>
      </c>
      <c r="N663" s="72">
        <f>GI_Data_Monthly!O663*100</f>
        <v>380.89428173181898</v>
      </c>
      <c r="O663" s="72">
        <f t="shared" si="76"/>
        <v>377.2767055688318</v>
      </c>
      <c r="P663" s="191">
        <f t="shared" si="73"/>
        <v>147.28952290510426</v>
      </c>
      <c r="Q663" s="216">
        <f t="shared" si="74"/>
        <v>23.974223624060816</v>
      </c>
      <c r="R663" s="72">
        <f t="shared" si="75"/>
        <v>380.24494608187933</v>
      </c>
      <c r="S663" s="154">
        <f t="shared" si="70"/>
        <v>2.0051748432582395E-2</v>
      </c>
      <c r="T663" s="72">
        <v>0</v>
      </c>
      <c r="U663" s="72">
        <f t="shared" si="71"/>
        <v>379.59264080137837</v>
      </c>
    </row>
    <row r="664" spans="1:21" x14ac:dyDescent="0.25">
      <c r="A664" s="134">
        <v>2034</v>
      </c>
      <c r="B664" s="134">
        <v>12</v>
      </c>
      <c r="C664" s="133">
        <f>+GI_Data_Monthly!J664</f>
        <v>1348155.3973671601</v>
      </c>
      <c r="D664" s="213">
        <f t="shared" si="72"/>
        <v>125.87532193481339</v>
      </c>
      <c r="E664" s="135">
        <f>GI_Data_Monthly!C664</f>
        <v>3.5386708164077199</v>
      </c>
      <c r="F664" s="151">
        <f>GI_Data_Monthly!L664</f>
        <v>26795.3584460866</v>
      </c>
      <c r="G664" s="213">
        <f>+GI_Data_Monthly!E664</f>
        <v>170.728872170839</v>
      </c>
      <c r="H664" s="133">
        <f>+GI_Data_Monthly!H664</f>
        <v>10101.215454630599</v>
      </c>
      <c r="I664" s="214">
        <f>+GI_Data_Monthly!G664</f>
        <v>10710.2438877203</v>
      </c>
      <c r="J664" s="133">
        <f>GI_Data_Monthly!I664</f>
        <v>10061.971432107417</v>
      </c>
      <c r="K664" s="215">
        <f>+GI_Data_Monthly!K664</f>
        <v>59.092280853840599</v>
      </c>
      <c r="L664" s="72">
        <f>+H664*1000/Population_Monthly!C784</f>
        <v>0.40651068785638311</v>
      </c>
      <c r="M664" s="72">
        <f>GI_Data_Monthly!N664</f>
        <v>529.16712741543597</v>
      </c>
      <c r="N664" s="72">
        <f>GI_Data_Monthly!O664*100</f>
        <v>381.50921175571199</v>
      </c>
      <c r="O664" s="72">
        <f t="shared" si="76"/>
        <v>377.89974724072448</v>
      </c>
      <c r="P664" s="191">
        <f t="shared" si="73"/>
        <v>149.53838739728261</v>
      </c>
      <c r="Q664" s="216">
        <f t="shared" si="74"/>
        <v>24.021643736897321</v>
      </c>
      <c r="R664" s="72">
        <f t="shared" si="75"/>
        <v>380.8798311625103</v>
      </c>
      <c r="S664" s="154">
        <f t="shared" si="70"/>
        <v>1.9988893561928789E-2</v>
      </c>
      <c r="T664" s="72">
        <v>0</v>
      </c>
      <c r="U664" s="72">
        <f t="shared" si="71"/>
        <v>380.24494608187933</v>
      </c>
    </row>
    <row r="665" spans="1:21" x14ac:dyDescent="0.25">
      <c r="A665" s="134">
        <v>2035</v>
      </c>
      <c r="B665" s="134">
        <v>1</v>
      </c>
      <c r="C665" s="133">
        <f>+GI_Data_Monthly!J665</f>
        <v>1351484.31555799</v>
      </c>
      <c r="D665" s="213">
        <f t="shared" si="72"/>
        <v>126.03701503144903</v>
      </c>
      <c r="E665" s="135">
        <f>GI_Data_Monthly!C665</f>
        <v>3.5445679999999999</v>
      </c>
      <c r="F665" s="151">
        <f>GI_Data_Monthly!L665</f>
        <v>26848.2</v>
      </c>
      <c r="G665" s="213">
        <f>+GI_Data_Monthly!E665</f>
        <v>170.84284906518599</v>
      </c>
      <c r="H665" s="133">
        <f>+GI_Data_Monthly!H665</f>
        <v>10112.3107643275</v>
      </c>
      <c r="I665" s="214">
        <f>+GI_Data_Monthly!G665</f>
        <v>10722.9159245065</v>
      </c>
      <c r="J665" s="133">
        <f>GI_Data_Monthly!I665</f>
        <v>0</v>
      </c>
      <c r="K665" s="215">
        <f>+GI_Data_Monthly!K665</f>
        <v>59.1890154066473</v>
      </c>
      <c r="L665" s="72">
        <f>+H665*1000/Population_Monthly!C785</f>
        <v>0.40665806963513018</v>
      </c>
      <c r="M665" s="72">
        <f>GI_Data_Monthly!N665</f>
        <v>542.298</v>
      </c>
      <c r="N665" s="72">
        <f>GI_Data_Monthly!O665*100</f>
        <v>382.08080000000001</v>
      </c>
      <c r="O665" s="72">
        <f t="shared" si="76"/>
        <v>378.52258890739103</v>
      </c>
      <c r="P665" s="191">
        <f t="shared" si="73"/>
        <v>152.99410252532891</v>
      </c>
      <c r="Q665" s="216">
        <f t="shared" si="74"/>
        <v>24.069690748871171</v>
      </c>
      <c r="R665" s="72">
        <f t="shared" si="75"/>
        <v>381.49476449584364</v>
      </c>
      <c r="S665" s="154">
        <f t="shared" si="70"/>
        <v>1.9951858842887749E-2</v>
      </c>
      <c r="T665" s="72">
        <v>0</v>
      </c>
      <c r="U665" s="72">
        <f t="shared" si="71"/>
        <v>380.8798311625103</v>
      </c>
    </row>
    <row r="666" spans="1:21" x14ac:dyDescent="0.25">
      <c r="A666" s="134">
        <v>2035</v>
      </c>
      <c r="B666" s="134">
        <v>2</v>
      </c>
      <c r="C666" s="133">
        <f>+GI_Data_Monthly!J666</f>
        <v>1354583.80338796</v>
      </c>
      <c r="D666" s="213">
        <f t="shared" si="72"/>
        <v>126.16923251907436</v>
      </c>
      <c r="E666" s="135">
        <f>GI_Data_Monthly!C666</f>
        <v>3.5504595858622801</v>
      </c>
      <c r="F666" s="151">
        <f>GI_Data_Monthly!L666</f>
        <v>26900.785587143499</v>
      </c>
      <c r="G666" s="213">
        <f>+GI_Data_Monthly!E666</f>
        <v>171.307431151564</v>
      </c>
      <c r="H666" s="133">
        <f>+GI_Data_Monthly!H666</f>
        <v>10121.9236353574</v>
      </c>
      <c r="I666" s="214">
        <f>+GI_Data_Monthly!G666</f>
        <v>10736.2450919496</v>
      </c>
      <c r="J666" s="133">
        <f>GI_Data_Monthly!I666</f>
        <v>0</v>
      </c>
      <c r="K666" s="215">
        <f>+GI_Data_Monthly!K666</f>
        <v>59.272795981434697</v>
      </c>
      <c r="L666" s="72">
        <f>+H666*1000/Population_Monthly!C786</f>
        <v>0.40674566367049914</v>
      </c>
      <c r="M666" s="72">
        <f>GI_Data_Monthly!N666</f>
        <v>556.13972830996897</v>
      </c>
      <c r="N666" s="72">
        <f>GI_Data_Monthly!O666*100</f>
        <v>382.56824288604696</v>
      </c>
      <c r="O666" s="72">
        <f t="shared" si="76"/>
        <v>379.14615522786306</v>
      </c>
      <c r="P666" s="191">
        <f t="shared" si="73"/>
        <v>156.63879981185659</v>
      </c>
      <c r="Q666" s="216">
        <f t="shared" si="74"/>
        <v>24.108952739074748</v>
      </c>
      <c r="R666" s="72">
        <f t="shared" si="75"/>
        <v>382.05275154725297</v>
      </c>
      <c r="S666" s="154">
        <f t="shared" si="70"/>
        <v>1.9949576569038063E-2</v>
      </c>
      <c r="T666" s="72">
        <v>0</v>
      </c>
      <c r="U666" s="72">
        <f t="shared" si="71"/>
        <v>381.49476449584364</v>
      </c>
    </row>
    <row r="667" spans="1:21" x14ac:dyDescent="0.25">
      <c r="A667" s="134">
        <v>2035</v>
      </c>
      <c r="B667" s="134">
        <v>3</v>
      </c>
      <c r="C667" s="133">
        <f>+GI_Data_Monthly!J667</f>
        <v>1357224.8068574099</v>
      </c>
      <c r="D667" s="213">
        <f t="shared" si="72"/>
        <v>126.27048881003863</v>
      </c>
      <c r="E667" s="135">
        <f>GI_Data_Monthly!C667</f>
        <v>3.55580844333597</v>
      </c>
      <c r="F667" s="151">
        <f>GI_Data_Monthly!L667</f>
        <v>26948.164446617498</v>
      </c>
      <c r="G667" s="213">
        <f>+GI_Data_Monthly!E667</f>
        <v>171.832192106229</v>
      </c>
      <c r="H667" s="133">
        <f>+GI_Data_Monthly!H667</f>
        <v>10129.3857279767</v>
      </c>
      <c r="I667" s="214">
        <f>+GI_Data_Monthly!G667</f>
        <v>10748.551143246301</v>
      </c>
      <c r="J667" s="133">
        <f>GI_Data_Monthly!I667</f>
        <v>0</v>
      </c>
      <c r="K667" s="215">
        <f>+GI_Data_Monthly!K667</f>
        <v>59.339853940478498</v>
      </c>
      <c r="L667" s="72">
        <f>+H667*1000/Population_Monthly!C787</f>
        <v>0.40674676434348689</v>
      </c>
      <c r="M667" s="72">
        <f>GI_Data_Monthly!N667</f>
        <v>567.20167515234198</v>
      </c>
      <c r="N667" s="72">
        <f>GI_Data_Monthly!O667*100</f>
        <v>382.99369360967501</v>
      </c>
      <c r="O667" s="72">
        <f t="shared" si="76"/>
        <v>379.77058326919263</v>
      </c>
      <c r="P667" s="191">
        <f t="shared" si="73"/>
        <v>159.51412574413251</v>
      </c>
      <c r="Q667" s="216">
        <f t="shared" si="74"/>
        <v>24.136293586904738</v>
      </c>
      <c r="R667" s="72">
        <f t="shared" si="75"/>
        <v>382.5475788319074</v>
      </c>
      <c r="S667" s="154">
        <f t="shared" si="70"/>
        <v>1.9955060928673163E-2</v>
      </c>
      <c r="T667" s="72">
        <v>0</v>
      </c>
      <c r="U667" s="72">
        <f t="shared" si="71"/>
        <v>382.05275154725297</v>
      </c>
    </row>
    <row r="668" spans="1:21" x14ac:dyDescent="0.25">
      <c r="A668" s="134">
        <v>2035</v>
      </c>
      <c r="B668" s="134">
        <v>4</v>
      </c>
      <c r="C668" s="133">
        <f>+GI_Data_Monthly!J668</f>
        <v>1360072.26257036</v>
      </c>
      <c r="D668" s="213">
        <f t="shared" si="72"/>
        <v>126.37756489208043</v>
      </c>
      <c r="E668" s="135">
        <f>GI_Data_Monthly!C668</f>
        <v>3.5618069999999999</v>
      </c>
      <c r="F668" s="151">
        <f>GI_Data_Monthly!L668</f>
        <v>27000.74</v>
      </c>
      <c r="G668" s="213">
        <f>+GI_Data_Monthly!E668</f>
        <v>172.22362410111501</v>
      </c>
      <c r="H668" s="133">
        <f>+GI_Data_Monthly!H668</f>
        <v>10136.709347895299</v>
      </c>
      <c r="I668" s="214">
        <f>+GI_Data_Monthly!G668</f>
        <v>10761.9755431416</v>
      </c>
      <c r="J668" s="133">
        <f>GI_Data_Monthly!I668</f>
        <v>0</v>
      </c>
      <c r="K668" s="215">
        <f>+GI_Data_Monthly!K668</f>
        <v>59.410409257817101</v>
      </c>
      <c r="L668" s="72">
        <f>+H668*1000/Population_Monthly!C788</f>
        <v>0.40674230709131426</v>
      </c>
      <c r="M668" s="72">
        <f>GI_Data_Monthly!N668</f>
        <v>575.81539999999995</v>
      </c>
      <c r="N668" s="72">
        <f>GI_Data_Monthly!O668*100</f>
        <v>383.5333</v>
      </c>
      <c r="O668" s="72">
        <f t="shared" si="76"/>
        <v>380.39533326919263</v>
      </c>
      <c r="P668" s="191">
        <f t="shared" si="73"/>
        <v>161.66384085381381</v>
      </c>
      <c r="Q668" s="216">
        <f t="shared" si="74"/>
        <v>24.164726926763702</v>
      </c>
      <c r="R668" s="72">
        <f t="shared" si="75"/>
        <v>383.03174549857403</v>
      </c>
      <c r="S668" s="154">
        <f t="shared" si="70"/>
        <v>1.9936905027519991E-2</v>
      </c>
      <c r="T668" s="72">
        <v>0</v>
      </c>
      <c r="U668" s="72">
        <f t="shared" si="71"/>
        <v>382.5475788319074</v>
      </c>
    </row>
    <row r="669" spans="1:21" x14ac:dyDescent="0.25">
      <c r="A669" s="134">
        <v>2035</v>
      </c>
      <c r="B669" s="134">
        <v>5</v>
      </c>
      <c r="C669" s="133">
        <f>+GI_Data_Monthly!J669</f>
        <v>1362819.4973297</v>
      </c>
      <c r="D669" s="213">
        <f t="shared" si="72"/>
        <v>126.4865354039112</v>
      </c>
      <c r="E669" s="135">
        <f>GI_Data_Monthly!C669</f>
        <v>3.5677182819476001</v>
      </c>
      <c r="F669" s="151">
        <f>GI_Data_Monthly!L669</f>
        <v>27051.853360589801</v>
      </c>
      <c r="G669" s="213">
        <f>+GI_Data_Monthly!E669</f>
        <v>172.20101596377799</v>
      </c>
      <c r="H669" s="133">
        <f>+GI_Data_Monthly!H669</f>
        <v>10143.196905164201</v>
      </c>
      <c r="I669" s="214">
        <f>+GI_Data_Monthly!G669</f>
        <v>10774.4234829248</v>
      </c>
      <c r="J669" s="133">
        <f>GI_Data_Monthly!I669</f>
        <v>0</v>
      </c>
      <c r="K669" s="215">
        <f>+GI_Data_Monthly!K669</f>
        <v>59.479147652161103</v>
      </c>
      <c r="L669" s="72">
        <f>+H669*1000/Population_Monthly!C789</f>
        <v>0.40670849082557803</v>
      </c>
      <c r="M669" s="72">
        <f>GI_Data_Monthly!N669</f>
        <v>578.82799453635903</v>
      </c>
      <c r="N669" s="72">
        <f>GI_Data_Monthly!O669*100</f>
        <v>384.184451839492</v>
      </c>
      <c r="O669" s="72">
        <f t="shared" si="76"/>
        <v>381.01936232766025</v>
      </c>
      <c r="P669" s="191">
        <f t="shared" si="73"/>
        <v>162.2403869344694</v>
      </c>
      <c r="Q669" s="216">
        <f t="shared" si="74"/>
        <v>24.190674377202164</v>
      </c>
      <c r="R669" s="72">
        <f t="shared" si="75"/>
        <v>383.57048181638902</v>
      </c>
      <c r="S669" s="154">
        <f t="shared" ref="S669:S732" si="77">N669/N657-1</f>
        <v>1.9879018230432921E-2</v>
      </c>
      <c r="T669" s="72">
        <v>0</v>
      </c>
      <c r="U669" s="72">
        <f t="shared" si="71"/>
        <v>383.03174549857403</v>
      </c>
    </row>
    <row r="670" spans="1:21" x14ac:dyDescent="0.25">
      <c r="A670" s="134">
        <v>2035</v>
      </c>
      <c r="B670" s="134">
        <v>6</v>
      </c>
      <c r="C670" s="133">
        <f>+GI_Data_Monthly!J670</f>
        <v>1365595.30388062</v>
      </c>
      <c r="D670" s="213">
        <f t="shared" si="72"/>
        <v>126.59654752781465</v>
      </c>
      <c r="E670" s="135">
        <f>GI_Data_Monthly!C670</f>
        <v>3.57389886218176</v>
      </c>
      <c r="F670" s="151">
        <f>GI_Data_Monthly!L670</f>
        <v>27104.457224699101</v>
      </c>
      <c r="G670" s="213">
        <f>+GI_Data_Monthly!E670</f>
        <v>171.925265837312</v>
      </c>
      <c r="H670" s="133">
        <f>+GI_Data_Monthly!H670</f>
        <v>10149.342617714001</v>
      </c>
      <c r="I670" s="214">
        <f>+GI_Data_Monthly!G670</f>
        <v>10786.9869324879</v>
      </c>
      <c r="J670" s="133">
        <f>GI_Data_Monthly!I670</f>
        <v>0</v>
      </c>
      <c r="K670" s="215">
        <f>+GI_Data_Monthly!K670</f>
        <v>59.548076763914501</v>
      </c>
      <c r="L670" s="72">
        <f>+H670*1000/Population_Monthly!C790</f>
        <v>0.40666102646265923</v>
      </c>
      <c r="M670" s="72">
        <f>GI_Data_Monthly!N670</f>
        <v>576.04478505765803</v>
      </c>
      <c r="N670" s="72">
        <f>GI_Data_Monthly!O670*100</f>
        <v>384.95360725597402</v>
      </c>
      <c r="O670" s="72">
        <f t="shared" si="76"/>
        <v>381.64308429023782</v>
      </c>
      <c r="P670" s="191">
        <f t="shared" si="73"/>
        <v>161.18105387738916</v>
      </c>
      <c r="Q670" s="216">
        <f t="shared" si="74"/>
        <v>24.2158820206907</v>
      </c>
      <c r="R670" s="72">
        <f t="shared" si="75"/>
        <v>384.22378636515532</v>
      </c>
      <c r="S670" s="154">
        <f t="shared" si="77"/>
        <v>1.9828554575815893E-2</v>
      </c>
      <c r="T670" s="72">
        <v>0</v>
      </c>
      <c r="U670" s="72">
        <f t="shared" si="71"/>
        <v>383.57048181638902</v>
      </c>
    </row>
    <row r="671" spans="1:21" x14ac:dyDescent="0.25">
      <c r="A671" s="134">
        <v>2035</v>
      </c>
      <c r="B671" s="134">
        <v>7</v>
      </c>
      <c r="C671" s="133">
        <f>+GI_Data_Monthly!J671</f>
        <v>1368137.12040009</v>
      </c>
      <c r="D671" s="213">
        <f t="shared" si="72"/>
        <v>126.68802391615181</v>
      </c>
      <c r="E671" s="135">
        <f>GI_Data_Monthly!C671</f>
        <v>3.5798969999999999</v>
      </c>
      <c r="F671" s="151">
        <f>GI_Data_Monthly!L671</f>
        <v>27154.58</v>
      </c>
      <c r="G671" s="213">
        <f>+GI_Data_Monthly!E671</f>
        <v>171.665698099048</v>
      </c>
      <c r="H671" s="133">
        <f>+GI_Data_Monthly!H671</f>
        <v>10154.7348780875</v>
      </c>
      <c r="I671" s="214">
        <f>+GI_Data_Monthly!G671</f>
        <v>10799.2616674295</v>
      </c>
      <c r="J671" s="133">
        <f>GI_Data_Monthly!I671</f>
        <v>0</v>
      </c>
      <c r="K671" s="215">
        <f>+GI_Data_Monthly!K671</f>
        <v>59.608552580323099</v>
      </c>
      <c r="L671" s="72">
        <f>+H671*1000/Population_Monthly!C791</f>
        <v>0.4065834632783259</v>
      </c>
      <c r="M671" s="72">
        <f>GI_Data_Monthly!N671</f>
        <v>567.61469999999997</v>
      </c>
      <c r="N671" s="72">
        <f>GI_Data_Monthly!O671*100</f>
        <v>385.73070000000001</v>
      </c>
      <c r="O671" s="72">
        <f t="shared" si="76"/>
        <v>382.26885095690449</v>
      </c>
      <c r="P671" s="191">
        <f t="shared" si="73"/>
        <v>158.55615398990528</v>
      </c>
      <c r="Q671" s="216">
        <f t="shared" si="74"/>
        <v>24.235851749115955</v>
      </c>
      <c r="R671" s="72">
        <f t="shared" si="75"/>
        <v>384.95625303182197</v>
      </c>
      <c r="S671" s="154">
        <f t="shared" si="77"/>
        <v>1.9853974456766732E-2</v>
      </c>
      <c r="T671" s="72">
        <v>0</v>
      </c>
      <c r="U671" s="72">
        <f t="shared" si="71"/>
        <v>384.22378636515532</v>
      </c>
    </row>
    <row r="672" spans="1:21" x14ac:dyDescent="0.25">
      <c r="A672" s="134">
        <v>2035</v>
      </c>
      <c r="B672" s="134">
        <v>8</v>
      </c>
      <c r="C672" s="133">
        <f>+GI_Data_Monthly!J672</f>
        <v>1370597.55609115</v>
      </c>
      <c r="D672" s="213">
        <f t="shared" si="72"/>
        <v>126.7621372501623</v>
      </c>
      <c r="E672" s="135">
        <f>GI_Data_Monthly!C672</f>
        <v>3.5860654479552601</v>
      </c>
      <c r="F672" s="151">
        <f>GI_Data_Monthly!L672</f>
        <v>27205.269406873402</v>
      </c>
      <c r="G672" s="213">
        <f>+GI_Data_Monthly!E672</f>
        <v>171.59141810554399</v>
      </c>
      <c r="H672" s="133">
        <f>+GI_Data_Monthly!H672</f>
        <v>10159.982811789299</v>
      </c>
      <c r="I672" s="214">
        <f>+GI_Data_Monthly!G672</f>
        <v>10812.3575842391</v>
      </c>
      <c r="J672" s="133">
        <f>GI_Data_Monthly!I672</f>
        <v>0</v>
      </c>
      <c r="K672" s="215">
        <f>+GI_Data_Monthly!K672</f>
        <v>59.6635157365547</v>
      </c>
      <c r="L672" s="72">
        <f>+H672*1000/Population_Monthly!C792</f>
        <v>0.40650023745810721</v>
      </c>
      <c r="M672" s="72">
        <f>GI_Data_Monthly!N672</f>
        <v>553.93054063303896</v>
      </c>
      <c r="N672" s="72">
        <f>GI_Data_Monthly!O672*100</f>
        <v>386.512994223676</v>
      </c>
      <c r="O672" s="72">
        <f t="shared" si="76"/>
        <v>382.90015331801783</v>
      </c>
      <c r="P672" s="191">
        <f t="shared" si="73"/>
        <v>154.4674933216528</v>
      </c>
      <c r="Q672" s="216">
        <f t="shared" si="74"/>
        <v>24.253233314495002</v>
      </c>
      <c r="R672" s="72">
        <f t="shared" si="75"/>
        <v>385.73243382655005</v>
      </c>
      <c r="S672" s="154">
        <f t="shared" si="77"/>
        <v>1.9991769129341419E-2</v>
      </c>
      <c r="T672" s="72">
        <v>0</v>
      </c>
      <c r="U672" s="72">
        <f t="shared" si="71"/>
        <v>384.95625303182197</v>
      </c>
    </row>
    <row r="673" spans="1:21" x14ac:dyDescent="0.25">
      <c r="A673" s="134">
        <v>2035</v>
      </c>
      <c r="B673" s="134">
        <v>9</v>
      </c>
      <c r="C673" s="133">
        <f>+GI_Data_Monthly!J673</f>
        <v>1373151.1834758399</v>
      </c>
      <c r="D673" s="213">
        <f t="shared" si="72"/>
        <v>126.84247814290589</v>
      </c>
      <c r="E673" s="135">
        <f>GI_Data_Monthly!C673</f>
        <v>3.5921885704921599</v>
      </c>
      <c r="F673" s="151">
        <f>GI_Data_Monthly!L673</f>
        <v>27255.7670835266</v>
      </c>
      <c r="G673" s="213">
        <f>+GI_Data_Monthly!E673</f>
        <v>171.600767438768</v>
      </c>
      <c r="H673" s="133">
        <f>+GI_Data_Monthly!H673</f>
        <v>10166.2081020283</v>
      </c>
      <c r="I673" s="214">
        <f>+GI_Data_Monthly!G673</f>
        <v>10825.6414064127</v>
      </c>
      <c r="J673" s="133">
        <f>GI_Data_Monthly!I673</f>
        <v>0</v>
      </c>
      <c r="K673" s="215">
        <f>+GI_Data_Monthly!K673</f>
        <v>59.722783776958998</v>
      </c>
      <c r="L673" s="72">
        <f>+H673*1000/Population_Monthly!C793</f>
        <v>0.40645620737474897</v>
      </c>
      <c r="M673" s="72">
        <f>GI_Data_Monthly!N673</f>
        <v>540.077126633327</v>
      </c>
      <c r="N673" s="72">
        <f>GI_Data_Monthly!O673*100</f>
        <v>387.25293893002697</v>
      </c>
      <c r="O673" s="72">
        <f t="shared" si="76"/>
        <v>383.53751851936846</v>
      </c>
      <c r="P673" s="191">
        <f t="shared" si="73"/>
        <v>150.34765464980362</v>
      </c>
      <c r="Q673" s="216">
        <f t="shared" si="74"/>
        <v>24.274696187844938</v>
      </c>
      <c r="R673" s="72">
        <f t="shared" si="75"/>
        <v>386.498877717901</v>
      </c>
      <c r="S673" s="154">
        <f t="shared" si="77"/>
        <v>2.0148289278844711E-2</v>
      </c>
      <c r="T673" s="72">
        <v>0</v>
      </c>
      <c r="U673" s="72">
        <f t="shared" si="71"/>
        <v>385.73243382655005</v>
      </c>
    </row>
    <row r="674" spans="1:21" x14ac:dyDescent="0.25">
      <c r="A674" s="134">
        <v>2035</v>
      </c>
      <c r="B674" s="134">
        <v>10</v>
      </c>
      <c r="C674" s="133">
        <f>+GI_Data_Monthly!J674</f>
        <v>1376024.41810092</v>
      </c>
      <c r="D674" s="213">
        <f t="shared" si="72"/>
        <v>126.95901837323206</v>
      </c>
      <c r="E674" s="135">
        <f>GI_Data_Monthly!C674</f>
        <v>3.5980639999999999</v>
      </c>
      <c r="F674" s="151">
        <f>GI_Data_Monthly!L674</f>
        <v>27305.62</v>
      </c>
      <c r="G674" s="213">
        <f>+GI_Data_Monthly!E674</f>
        <v>171.512173255292</v>
      </c>
      <c r="H674" s="133">
        <f>+GI_Data_Monthly!H674</f>
        <v>10174.6478983464</v>
      </c>
      <c r="I674" s="214">
        <f>+GI_Data_Monthly!G674</f>
        <v>10838.335359964</v>
      </c>
      <c r="J674" s="133">
        <f>GI_Data_Monthly!I674</f>
        <v>0</v>
      </c>
      <c r="K674" s="215">
        <f>+GI_Data_Monthly!K674</f>
        <v>59.7986081512826</v>
      </c>
      <c r="L674" s="72">
        <f>+H674*1000/Population_Monthly!C794</f>
        <v>0.40650071534139154</v>
      </c>
      <c r="M674" s="72">
        <f>GI_Data_Monthly!N674</f>
        <v>532.05529999999999</v>
      </c>
      <c r="N674" s="72">
        <f>GI_Data_Monthly!O674*100</f>
        <v>387.9162</v>
      </c>
      <c r="O674" s="72">
        <f t="shared" si="76"/>
        <v>384.17753518603513</v>
      </c>
      <c r="P674" s="191">
        <f t="shared" si="73"/>
        <v>147.87266152019529</v>
      </c>
      <c r="Q674" s="216">
        <f t="shared" si="74"/>
        <v>24.308176989915943</v>
      </c>
      <c r="R674" s="72">
        <f t="shared" si="75"/>
        <v>387.22737771790099</v>
      </c>
      <c r="S674" s="154">
        <f t="shared" si="77"/>
        <v>2.0198508294848594E-2</v>
      </c>
      <c r="T674" s="72">
        <v>0</v>
      </c>
      <c r="U674" s="72">
        <f t="shared" si="71"/>
        <v>386.498877717901</v>
      </c>
    </row>
    <row r="675" spans="1:21" x14ac:dyDescent="0.25">
      <c r="A675" s="134">
        <v>2035</v>
      </c>
      <c r="B675" s="134">
        <v>11</v>
      </c>
      <c r="C675" s="133">
        <f>+GI_Data_Monthly!J675</f>
        <v>1379597.0924313699</v>
      </c>
      <c r="D675" s="213">
        <f t="shared" si="72"/>
        <v>127.13938591745347</v>
      </c>
      <c r="E675" s="135">
        <f>GI_Data_Monthly!C675</f>
        <v>3.6040833854276002</v>
      </c>
      <c r="F675" s="151">
        <f>GI_Data_Monthly!L675</f>
        <v>27358.988536806701</v>
      </c>
      <c r="G675" s="213">
        <f>+GI_Data_Monthly!E675</f>
        <v>171.21221443384999</v>
      </c>
      <c r="H675" s="133">
        <f>+GI_Data_Monthly!H675</f>
        <v>10186.6854841472</v>
      </c>
      <c r="I675" s="214">
        <f>+GI_Data_Monthly!G675</f>
        <v>10851.059901509099</v>
      </c>
      <c r="J675" s="133">
        <f>GI_Data_Monthly!I675</f>
        <v>0</v>
      </c>
      <c r="K675" s="215">
        <f>+GI_Data_Monthly!K675</f>
        <v>59.904644074352703</v>
      </c>
      <c r="L675" s="72">
        <f>+H675*1000/Population_Monthly!C795</f>
        <v>0.40668879583624662</v>
      </c>
      <c r="M675" s="72">
        <f>GI_Data_Monthly!N675</f>
        <v>533.46138577279396</v>
      </c>
      <c r="N675" s="72">
        <f>GI_Data_Monthly!O675*100</f>
        <v>388.54015205245702</v>
      </c>
      <c r="O675" s="72">
        <f t="shared" si="76"/>
        <v>384.8146910460884</v>
      </c>
      <c r="P675" s="191">
        <f t="shared" si="73"/>
        <v>148.01582780513343</v>
      </c>
      <c r="Q675" s="216">
        <f t="shared" si="74"/>
        <v>24.362547563597449</v>
      </c>
      <c r="R675" s="72">
        <f t="shared" si="75"/>
        <v>387.90309699416133</v>
      </c>
      <c r="S675" s="154">
        <f t="shared" si="77"/>
        <v>2.0073471005850774E-2</v>
      </c>
      <c r="T675" s="72">
        <v>0</v>
      </c>
      <c r="U675" s="72">
        <f t="shared" si="71"/>
        <v>387.22737771790099</v>
      </c>
    </row>
    <row r="676" spans="1:21" x14ac:dyDescent="0.25">
      <c r="A676" s="134">
        <v>2035</v>
      </c>
      <c r="B676" s="134">
        <v>12</v>
      </c>
      <c r="C676" s="133">
        <f>+GI_Data_Monthly!J676</f>
        <v>1383314.3493176899</v>
      </c>
      <c r="D676" s="213">
        <f t="shared" si="72"/>
        <v>127.3389422071464</v>
      </c>
      <c r="E676" s="135">
        <f>GI_Data_Monthly!C676</f>
        <v>3.60988518246385</v>
      </c>
      <c r="F676" s="151">
        <f>GI_Data_Monthly!L676</f>
        <v>27411.856360516598</v>
      </c>
      <c r="G676" s="213">
        <f>+GI_Data_Monthly!E676</f>
        <v>170.89927587342001</v>
      </c>
      <c r="H676" s="133">
        <f>+GI_Data_Monthly!H676</f>
        <v>10199.6705679638</v>
      </c>
      <c r="I676" s="214">
        <f>+GI_Data_Monthly!G676</f>
        <v>10863.2467440118</v>
      </c>
      <c r="J676" s="133">
        <f>GI_Data_Monthly!I676</f>
        <v>10152.899895066466</v>
      </c>
      <c r="K676" s="215">
        <f>+GI_Data_Monthly!K676</f>
        <v>60.018999900921003</v>
      </c>
      <c r="L676" s="72">
        <f>+H676*1000/Population_Monthly!C796</f>
        <v>0.40691440615276414</v>
      </c>
      <c r="M676" s="72">
        <f>GI_Data_Monthly!N676</f>
        <v>542.19828976574297</v>
      </c>
      <c r="N676" s="72">
        <f>GI_Data_Monthly!O676*100</f>
        <v>389.10059326086099</v>
      </c>
      <c r="O676" s="72">
        <f t="shared" si="76"/>
        <v>385.44730617151748</v>
      </c>
      <c r="P676" s="191">
        <f t="shared" si="73"/>
        <v>150.19820918394893</v>
      </c>
      <c r="Q676" s="216">
        <f t="shared" si="74"/>
        <v>24.422595702566081</v>
      </c>
      <c r="R676" s="72">
        <f t="shared" si="75"/>
        <v>388.51898177110598</v>
      </c>
      <c r="S676" s="154">
        <f t="shared" si="77"/>
        <v>1.9898291499210075E-2</v>
      </c>
      <c r="T676" s="72">
        <v>0</v>
      </c>
      <c r="U676" s="72">
        <f t="shared" si="71"/>
        <v>387.90309699416133</v>
      </c>
    </row>
    <row r="677" spans="1:21" x14ac:dyDescent="0.25">
      <c r="A677" s="134">
        <v>2036</v>
      </c>
      <c r="B677" s="134">
        <v>1</v>
      </c>
      <c r="C677" s="133">
        <f>+GI_Data_Monthly!J677</f>
        <v>1386956.9405539299</v>
      </c>
      <c r="D677" s="213">
        <f t="shared" si="72"/>
        <v>127.52347232625473</v>
      </c>
      <c r="E677" s="135">
        <f>GI_Data_Monthly!C677</f>
        <v>3.615891</v>
      </c>
      <c r="F677" s="151">
        <f>GI_Data_Monthly!L677</f>
        <v>27466.799999999999</v>
      </c>
      <c r="G677" s="213">
        <f>+GI_Data_Monthly!E677</f>
        <v>170.81116670220899</v>
      </c>
      <c r="H677" s="133">
        <f>+GI_Data_Monthly!H677</f>
        <v>10211.835760190101</v>
      </c>
      <c r="I677" s="214">
        <f>+GI_Data_Monthly!G677</f>
        <v>10876.091399123399</v>
      </c>
      <c r="J677" s="133">
        <f>GI_Data_Monthly!I677</f>
        <v>0</v>
      </c>
      <c r="K677" s="215">
        <f>+GI_Data_Monthly!K677</f>
        <v>60.127660336817698</v>
      </c>
      <c r="L677" s="72">
        <f>+H677*1000/Population_Monthly!C797</f>
        <v>0.4071070062985791</v>
      </c>
      <c r="M677" s="72">
        <f>GI_Data_Monthly!N677</f>
        <v>555.23789999999997</v>
      </c>
      <c r="N677" s="72">
        <f>GI_Data_Monthly!O677*100</f>
        <v>389.6574</v>
      </c>
      <c r="O677" s="72">
        <f t="shared" si="76"/>
        <v>386.07868950485073</v>
      </c>
      <c r="P677" s="191">
        <f t="shared" si="73"/>
        <v>153.55493293354252</v>
      </c>
      <c r="Q677" s="216">
        <f t="shared" si="74"/>
        <v>24.478391795459668</v>
      </c>
      <c r="R677" s="72">
        <f t="shared" si="75"/>
        <v>389.09938177110598</v>
      </c>
      <c r="S677" s="154">
        <f t="shared" si="77"/>
        <v>1.9829837039704756E-2</v>
      </c>
      <c r="T677" s="72">
        <v>0</v>
      </c>
      <c r="U677" s="72">
        <f t="shared" si="71"/>
        <v>388.51898177110598</v>
      </c>
    </row>
    <row r="678" spans="1:21" x14ac:dyDescent="0.25">
      <c r="A678" s="134">
        <v>2036</v>
      </c>
      <c r="B678" s="134">
        <v>2</v>
      </c>
      <c r="C678" s="133">
        <f>+GI_Data_Monthly!J678</f>
        <v>1390054.2271278501</v>
      </c>
      <c r="D678" s="213">
        <f t="shared" si="72"/>
        <v>127.65144501251015</v>
      </c>
      <c r="E678" s="135">
        <f>GI_Data_Monthly!C678</f>
        <v>3.6219358115256299</v>
      </c>
      <c r="F678" s="151">
        <f>GI_Data_Monthly!L678</f>
        <v>27521.302727025301</v>
      </c>
      <c r="G678" s="213">
        <f>+GI_Data_Monthly!E678</f>
        <v>171.11575907222999</v>
      </c>
      <c r="H678" s="133">
        <f>+GI_Data_Monthly!H678</f>
        <v>10220.866376912199</v>
      </c>
      <c r="I678" s="214">
        <f>+GI_Data_Monthly!G678</f>
        <v>10889.4515607843</v>
      </c>
      <c r="J678" s="133">
        <f>GI_Data_Monthly!I678</f>
        <v>0</v>
      </c>
      <c r="K678" s="215">
        <f>+GI_Data_Monthly!K678</f>
        <v>60.210736242021298</v>
      </c>
      <c r="L678" s="72">
        <f>+H678*1000/Population_Monthly!C798</f>
        <v>0.40717445600181168</v>
      </c>
      <c r="M678" s="72">
        <f>GI_Data_Monthly!N678</f>
        <v>568.94082998829697</v>
      </c>
      <c r="N678" s="72">
        <f>GI_Data_Monthly!O678*100</f>
        <v>390.21097784893902</v>
      </c>
      <c r="O678" s="72">
        <f t="shared" si="76"/>
        <v>386.71558408509173</v>
      </c>
      <c r="P678" s="191">
        <f t="shared" si="73"/>
        <v>157.08197483175385</v>
      </c>
      <c r="Q678" s="216">
        <f t="shared" si="74"/>
        <v>24.516273774813587</v>
      </c>
      <c r="R678" s="72">
        <f t="shared" si="75"/>
        <v>389.65632370326665</v>
      </c>
      <c r="S678" s="154">
        <f t="shared" si="77"/>
        <v>1.9977442208052087E-2</v>
      </c>
      <c r="T678" s="72">
        <v>1</v>
      </c>
      <c r="U678" s="72">
        <f t="shared" ref="U678:U735" si="78">AVERAGE(N675:N677)</f>
        <v>389.09938177110598</v>
      </c>
    </row>
    <row r="679" spans="1:21" x14ac:dyDescent="0.25">
      <c r="A679" s="134">
        <v>2036</v>
      </c>
      <c r="B679" s="134">
        <v>3</v>
      </c>
      <c r="C679" s="133">
        <f>+GI_Data_Monthly!J679</f>
        <v>1392611.6854790901</v>
      </c>
      <c r="D679" s="213">
        <f t="shared" si="72"/>
        <v>127.73682991499027</v>
      </c>
      <c r="E679" s="135">
        <f>GI_Data_Monthly!C679</f>
        <v>3.6276258768367402</v>
      </c>
      <c r="F679" s="151">
        <f>GI_Data_Monthly!L679</f>
        <v>27571.9264320068</v>
      </c>
      <c r="G679" s="213">
        <f>+GI_Data_Monthly!E679</f>
        <v>171.50953853908999</v>
      </c>
      <c r="H679" s="133">
        <f>+GI_Data_Monthly!H679</f>
        <v>10227.673698417901</v>
      </c>
      <c r="I679" s="214">
        <f>+GI_Data_Monthly!G679</f>
        <v>10902.193881012099</v>
      </c>
      <c r="J679" s="133">
        <f>GI_Data_Monthly!I679</f>
        <v>0</v>
      </c>
      <c r="K679" s="215">
        <f>+GI_Data_Monthly!K679</f>
        <v>60.272373171174301</v>
      </c>
      <c r="L679" s="72">
        <f>+H679*1000/Population_Monthly!C799</f>
        <v>0.40715330179063369</v>
      </c>
      <c r="M679" s="72">
        <f>GI_Data_Monthly!N679</f>
        <v>580.20225775919505</v>
      </c>
      <c r="N679" s="72">
        <f>GI_Data_Monthly!O679*100</f>
        <v>390.73128358128901</v>
      </c>
      <c r="O679" s="72">
        <f t="shared" si="76"/>
        <v>387.36038324939295</v>
      </c>
      <c r="P679" s="191">
        <f t="shared" si="73"/>
        <v>159.9399379809052</v>
      </c>
      <c r="Q679" s="216">
        <f t="shared" si="74"/>
        <v>24.540095743400823</v>
      </c>
      <c r="R679" s="72">
        <f t="shared" si="75"/>
        <v>390.19988714340934</v>
      </c>
      <c r="S679" s="154">
        <f t="shared" si="77"/>
        <v>2.0202917438895795E-2</v>
      </c>
      <c r="T679" s="72">
        <v>0</v>
      </c>
      <c r="U679" s="72">
        <f t="shared" si="78"/>
        <v>389.65632370326665</v>
      </c>
    </row>
    <row r="680" spans="1:21" x14ac:dyDescent="0.25">
      <c r="A680" s="134">
        <v>2036</v>
      </c>
      <c r="B680" s="134">
        <v>4</v>
      </c>
      <c r="C680" s="133">
        <f>+GI_Data_Monthly!J680</f>
        <v>1395273.34411995</v>
      </c>
      <c r="D680" s="213">
        <f t="shared" si="72"/>
        <v>127.82246951053301</v>
      </c>
      <c r="E680" s="135">
        <f>GI_Data_Monthly!C680</f>
        <v>3.6337389999999998</v>
      </c>
      <c r="F680" s="151">
        <f>GI_Data_Monthly!L680</f>
        <v>27625.89</v>
      </c>
      <c r="G680" s="213">
        <f>+GI_Data_Monthly!E680</f>
        <v>171.67732869210201</v>
      </c>
      <c r="H680" s="133">
        <f>+GI_Data_Monthly!H680</f>
        <v>10235.2649289404</v>
      </c>
      <c r="I680" s="214">
        <f>+GI_Data_Monthly!G680</f>
        <v>10915.7126244144</v>
      </c>
      <c r="J680" s="133">
        <f>GI_Data_Monthly!I680</f>
        <v>0</v>
      </c>
      <c r="K680" s="215">
        <f>+GI_Data_Monthly!K680</f>
        <v>60.334520289280199</v>
      </c>
      <c r="L680" s="72">
        <f>+H680*1000/Population_Monthly!C800</f>
        <v>0.40716336216101201</v>
      </c>
      <c r="M680" s="72">
        <f>GI_Data_Monthly!N680</f>
        <v>588.5163</v>
      </c>
      <c r="N680" s="72">
        <f>GI_Data_Monthly!O680*100</f>
        <v>391.29250000000002</v>
      </c>
      <c r="O680" s="72">
        <f t="shared" si="76"/>
        <v>388.00698324939293</v>
      </c>
      <c r="P680" s="191">
        <f t="shared" si="73"/>
        <v>161.95888037087971</v>
      </c>
      <c r="Q680" s="216">
        <f t="shared" si="74"/>
        <v>24.566006135355121</v>
      </c>
      <c r="R680" s="72">
        <f t="shared" si="75"/>
        <v>390.74492047674266</v>
      </c>
      <c r="S680" s="154">
        <f t="shared" si="77"/>
        <v>2.0230837843806526E-2</v>
      </c>
      <c r="T680" s="72">
        <v>0</v>
      </c>
      <c r="U680" s="72">
        <f t="shared" si="78"/>
        <v>390.19988714340934</v>
      </c>
    </row>
    <row r="681" spans="1:21" x14ac:dyDescent="0.25">
      <c r="A681" s="134">
        <v>2036</v>
      </c>
      <c r="B681" s="134">
        <v>5</v>
      </c>
      <c r="C681" s="133">
        <f>+GI_Data_Monthly!J681</f>
        <v>1397991.8675075399</v>
      </c>
      <c r="D681" s="213">
        <f t="shared" si="72"/>
        <v>127.92241755640163</v>
      </c>
      <c r="E681" s="135">
        <f>GI_Data_Monthly!C681</f>
        <v>3.6396782564618499</v>
      </c>
      <c r="F681" s="151">
        <f>GI_Data_Monthly!L681</f>
        <v>27678.076392687301</v>
      </c>
      <c r="G681" s="213">
        <f>+GI_Data_Monthly!E681</f>
        <v>171.34400351648</v>
      </c>
      <c r="H681" s="133">
        <f>+GI_Data_Monthly!H681</f>
        <v>10244.3450366221</v>
      </c>
      <c r="I681" s="214">
        <f>+GI_Data_Monthly!G681</f>
        <v>10928.4353298839</v>
      </c>
      <c r="J681" s="133">
        <f>GI_Data_Monthly!I681</f>
        <v>0</v>
      </c>
      <c r="K681" s="215">
        <f>+GI_Data_Monthly!K681</f>
        <v>60.400857792621203</v>
      </c>
      <c r="L681" s="72">
        <f>+H681*1000/Population_Monthly!C801</f>
        <v>0.40723518280088156</v>
      </c>
      <c r="M681" s="72">
        <f>GI_Data_Monthly!N681</f>
        <v>591.20928150461395</v>
      </c>
      <c r="N681" s="72">
        <f>GI_Data_Monthly!O681*100</f>
        <v>391.842706849796</v>
      </c>
      <c r="O681" s="72">
        <f t="shared" si="76"/>
        <v>388.64517116691826</v>
      </c>
      <c r="P681" s="191">
        <f t="shared" si="73"/>
        <v>162.43449004180155</v>
      </c>
      <c r="Q681" s="216">
        <f t="shared" si="74"/>
        <v>24.597354364508146</v>
      </c>
      <c r="R681" s="72">
        <f t="shared" si="75"/>
        <v>391.28883014369507</v>
      </c>
      <c r="S681" s="154">
        <f t="shared" si="77"/>
        <v>1.9933797356024963E-2</v>
      </c>
      <c r="T681" s="72">
        <v>0</v>
      </c>
      <c r="U681" s="72">
        <f t="shared" si="78"/>
        <v>390.74492047674266</v>
      </c>
    </row>
    <row r="682" spans="1:21" x14ac:dyDescent="0.25">
      <c r="A682" s="134">
        <v>2036</v>
      </c>
      <c r="B682" s="134">
        <v>6</v>
      </c>
      <c r="C682" s="133">
        <f>+GI_Data_Monthly!J682</f>
        <v>1400875.7185907499</v>
      </c>
      <c r="D682" s="213">
        <f t="shared" si="72"/>
        <v>128.03511260236326</v>
      </c>
      <c r="E682" s="135">
        <f>GI_Data_Monthly!C682</f>
        <v>3.6458325206323998</v>
      </c>
      <c r="F682" s="151">
        <f>GI_Data_Monthly!L682</f>
        <v>27731.580830327599</v>
      </c>
      <c r="G682" s="213">
        <f>+GI_Data_Monthly!E682</f>
        <v>170.710439596068</v>
      </c>
      <c r="H682" s="133">
        <f>+GI_Data_Monthly!H682</f>
        <v>10254.504438769</v>
      </c>
      <c r="I682" s="214">
        <f>+GI_Data_Monthly!G682</f>
        <v>10941.340153629801</v>
      </c>
      <c r="J682" s="133">
        <f>GI_Data_Monthly!I682</f>
        <v>0</v>
      </c>
      <c r="K682" s="215">
        <f>+GI_Data_Monthly!K682</f>
        <v>60.472489609443997</v>
      </c>
      <c r="L682" s="72">
        <f>+H682*1000/Population_Monthly!C802</f>
        <v>0.4073497753876506</v>
      </c>
      <c r="M682" s="72">
        <f>GI_Data_Monthly!N682</f>
        <v>588.02533550835506</v>
      </c>
      <c r="N682" s="72">
        <f>GI_Data_Monthly!O682*100</f>
        <v>392.41998085955402</v>
      </c>
      <c r="O682" s="72">
        <f t="shared" si="76"/>
        <v>389.26736896721656</v>
      </c>
      <c r="P682" s="191">
        <f t="shared" si="73"/>
        <v>161.28698512085168</v>
      </c>
      <c r="Q682" s="216">
        <f t="shared" si="74"/>
        <v>24.633455059539049</v>
      </c>
      <c r="R682" s="72">
        <f t="shared" si="75"/>
        <v>391.85172923645001</v>
      </c>
      <c r="S682" s="154">
        <f t="shared" si="77"/>
        <v>1.9395515363011651E-2</v>
      </c>
      <c r="T682" s="72">
        <v>0</v>
      </c>
      <c r="U682" s="72">
        <f t="shared" si="78"/>
        <v>391.28883014369507</v>
      </c>
    </row>
    <row r="683" spans="1:21" x14ac:dyDescent="0.25">
      <c r="A683" s="134">
        <v>2036</v>
      </c>
      <c r="B683" s="134">
        <v>7</v>
      </c>
      <c r="C683" s="133">
        <f>+GI_Data_Monthly!J683</f>
        <v>1403595.5770771101</v>
      </c>
      <c r="D683" s="213">
        <f t="shared" si="72"/>
        <v>128.13756012028531</v>
      </c>
      <c r="E683" s="135">
        <f>GI_Data_Monthly!C683</f>
        <v>3.6517979999999999</v>
      </c>
      <c r="F683" s="151">
        <f>GI_Data_Monthly!L683</f>
        <v>27782.46</v>
      </c>
      <c r="G683" s="213">
        <f>+GI_Data_Monthly!E683</f>
        <v>170.15030562418701</v>
      </c>
      <c r="H683" s="133">
        <f>+GI_Data_Monthly!H683</f>
        <v>10263.4949906683</v>
      </c>
      <c r="I683" s="214">
        <f>+GI_Data_Monthly!G683</f>
        <v>10953.818503798</v>
      </c>
      <c r="J683" s="133">
        <f>GI_Data_Monthly!I683</f>
        <v>0</v>
      </c>
      <c r="K683" s="215">
        <f>+GI_Data_Monthly!K683</f>
        <v>60.538227618743797</v>
      </c>
      <c r="L683" s="72">
        <f>+H683*1000/Population_Monthly!C803</f>
        <v>0.40741780699281449</v>
      </c>
      <c r="M683" s="72">
        <f>GI_Data_Monthly!N683</f>
        <v>579.0856</v>
      </c>
      <c r="N683" s="72">
        <f>GI_Data_Monthly!O683*100</f>
        <v>392.98820000000001</v>
      </c>
      <c r="O683" s="72">
        <f t="shared" si="76"/>
        <v>389.8721606338832</v>
      </c>
      <c r="P683" s="191">
        <f t="shared" si="73"/>
        <v>158.57547432798859</v>
      </c>
      <c r="Q683" s="216">
        <f t="shared" si="74"/>
        <v>24.664351935660431</v>
      </c>
      <c r="R683" s="72">
        <f t="shared" si="75"/>
        <v>392.41696256978338</v>
      </c>
      <c r="S683" s="154">
        <f t="shared" si="77"/>
        <v>1.8814940060513763E-2</v>
      </c>
      <c r="T683" s="72">
        <v>0</v>
      </c>
      <c r="U683" s="72">
        <f t="shared" si="78"/>
        <v>391.85172923645001</v>
      </c>
    </row>
    <row r="684" spans="1:21" x14ac:dyDescent="0.25">
      <c r="A684" s="134">
        <v>2036</v>
      </c>
      <c r="B684" s="134">
        <v>8</v>
      </c>
      <c r="C684" s="133">
        <f>+GI_Data_Monthly!J684</f>
        <v>1406236.2533706501</v>
      </c>
      <c r="D684" s="213">
        <f t="shared" si="72"/>
        <v>128.22592568315378</v>
      </c>
      <c r="E684" s="135">
        <f>GI_Data_Monthly!C684</f>
        <v>3.6579667512510401</v>
      </c>
      <c r="F684" s="151">
        <f>GI_Data_Monthly!L684</f>
        <v>27833.899066077902</v>
      </c>
      <c r="G684" s="213">
        <f>+GI_Data_Monthly!E684</f>
        <v>169.881097166768</v>
      </c>
      <c r="H684" s="133">
        <f>+GI_Data_Monthly!H684</f>
        <v>10270.791079218699</v>
      </c>
      <c r="I684" s="214">
        <f>+GI_Data_Monthly!G684</f>
        <v>10966.8637280534</v>
      </c>
      <c r="J684" s="133">
        <f>GI_Data_Monthly!I684</f>
        <v>0</v>
      </c>
      <c r="K684" s="215">
        <f>+GI_Data_Monthly!K684</f>
        <v>60.5981865692235</v>
      </c>
      <c r="L684" s="72">
        <f>+H684*1000/Population_Monthly!C804</f>
        <v>0.40741852674068502</v>
      </c>
      <c r="M684" s="72">
        <f>GI_Data_Monthly!N684</f>
        <v>564.73526695747103</v>
      </c>
      <c r="N684" s="72">
        <f>GI_Data_Monthly!O684*100</f>
        <v>393.586731596574</v>
      </c>
      <c r="O684" s="72">
        <f t="shared" si="76"/>
        <v>390.46163874829148</v>
      </c>
      <c r="P684" s="191">
        <f t="shared" si="73"/>
        <v>154.38501915424169</v>
      </c>
      <c r="Q684" s="216">
        <f t="shared" si="74"/>
        <v>24.688823895190204</v>
      </c>
      <c r="R684" s="72">
        <f t="shared" si="75"/>
        <v>392.99830415204269</v>
      </c>
      <c r="S684" s="154">
        <f t="shared" si="77"/>
        <v>1.8301421889077352E-2</v>
      </c>
      <c r="T684" s="72">
        <v>0</v>
      </c>
      <c r="U684" s="72">
        <f t="shared" si="78"/>
        <v>392.41696256978338</v>
      </c>
    </row>
    <row r="685" spans="1:21" x14ac:dyDescent="0.25">
      <c r="A685" s="134">
        <v>2036</v>
      </c>
      <c r="B685" s="134">
        <v>9</v>
      </c>
      <c r="C685" s="133">
        <f>+GI_Data_Monthly!J685</f>
        <v>1408817.0796451301</v>
      </c>
      <c r="D685" s="213">
        <f t="shared" si="72"/>
        <v>128.30828252361346</v>
      </c>
      <c r="E685" s="135">
        <f>GI_Data_Monthly!C685</f>
        <v>3.6641398276267498</v>
      </c>
      <c r="F685" s="151">
        <f>GI_Data_Monthly!L685</f>
        <v>27885.189585906701</v>
      </c>
      <c r="G685" s="213">
        <f>+GI_Data_Monthly!E685</f>
        <v>169.817308283817</v>
      </c>
      <c r="H685" s="133">
        <f>+GI_Data_Monthly!H685</f>
        <v>10277.054801292599</v>
      </c>
      <c r="I685" s="214">
        <f>+GI_Data_Monthly!G685</f>
        <v>10979.9387220841</v>
      </c>
      <c r="J685" s="133">
        <f>GI_Data_Monthly!I685</f>
        <v>0</v>
      </c>
      <c r="K685" s="215">
        <f>+GI_Data_Monthly!K685</f>
        <v>60.655991330599697</v>
      </c>
      <c r="L685" s="72">
        <f>+H685*1000/Population_Monthly!C805</f>
        <v>0.40737832287692977</v>
      </c>
      <c r="M685" s="72">
        <f>GI_Data_Monthly!N685</f>
        <v>550.22824687539401</v>
      </c>
      <c r="N685" s="72">
        <f>GI_Data_Monthly!O685*100</f>
        <v>394.19957944612702</v>
      </c>
      <c r="O685" s="72">
        <f t="shared" si="76"/>
        <v>391.04052545796645</v>
      </c>
      <c r="P685" s="191">
        <f t="shared" si="73"/>
        <v>150.16573404944944</v>
      </c>
      <c r="Q685" s="216">
        <f t="shared" si="74"/>
        <v>24.709936020697295</v>
      </c>
      <c r="R685" s="72">
        <f t="shared" si="75"/>
        <v>393.59150368090036</v>
      </c>
      <c r="S685" s="154">
        <f t="shared" si="77"/>
        <v>1.7938251250703141E-2</v>
      </c>
      <c r="T685" s="72">
        <v>0</v>
      </c>
      <c r="U685" s="72">
        <f t="shared" si="78"/>
        <v>392.99830415204269</v>
      </c>
    </row>
    <row r="686" spans="1:21" x14ac:dyDescent="0.25">
      <c r="A686" s="134">
        <v>2036</v>
      </c>
      <c r="B686" s="134">
        <v>10</v>
      </c>
      <c r="C686" s="133">
        <f>+GI_Data_Monthly!J686</f>
        <v>1411413.22279575</v>
      </c>
      <c r="D686" s="213">
        <f t="shared" si="72"/>
        <v>128.39857473774623</v>
      </c>
      <c r="E686" s="135">
        <f>GI_Data_Monthly!C686</f>
        <v>3.6701190000000001</v>
      </c>
      <c r="F686" s="151">
        <f>GI_Data_Monthly!L686</f>
        <v>27935.919999999998</v>
      </c>
      <c r="G686" s="213">
        <f>+GI_Data_Monthly!E686</f>
        <v>169.76300984649299</v>
      </c>
      <c r="H686" s="133">
        <f>+GI_Data_Monthly!H686</f>
        <v>10283.5687932198</v>
      </c>
      <c r="I686" s="214">
        <f>+GI_Data_Monthly!G686</f>
        <v>10992.4368372356</v>
      </c>
      <c r="J686" s="133">
        <f>GI_Data_Monthly!I686</f>
        <v>0</v>
      </c>
      <c r="K686" s="215">
        <f>+GI_Data_Monthly!K686</f>
        <v>60.717892006320398</v>
      </c>
      <c r="L686" s="72">
        <f>+H686*1000/Population_Monthly!C806</f>
        <v>0.40734808948660312</v>
      </c>
      <c r="M686" s="72">
        <f>GI_Data_Monthly!N686</f>
        <v>541.7713</v>
      </c>
      <c r="N686" s="72">
        <f>GI_Data_Monthly!O686*100</f>
        <v>394.80919999999998</v>
      </c>
      <c r="O686" s="72">
        <f t="shared" si="76"/>
        <v>391.61494212463299</v>
      </c>
      <c r="P686" s="191">
        <f t="shared" si="73"/>
        <v>147.61682114394657</v>
      </c>
      <c r="Q686" s="216">
        <f t="shared" si="74"/>
        <v>24.733317306428507</v>
      </c>
      <c r="R686" s="72">
        <f t="shared" si="75"/>
        <v>394.19850368090033</v>
      </c>
      <c r="S686" s="154">
        <f t="shared" si="77"/>
        <v>1.7769301720319985E-2</v>
      </c>
      <c r="T686" s="72">
        <v>0</v>
      </c>
      <c r="U686" s="72">
        <f t="shared" si="78"/>
        <v>393.59150368090036</v>
      </c>
    </row>
    <row r="687" spans="1:21" x14ac:dyDescent="0.25">
      <c r="A687" s="134">
        <v>2036</v>
      </c>
      <c r="B687" s="134">
        <v>11</v>
      </c>
      <c r="C687" s="133">
        <f>+GI_Data_Monthly!J687</f>
        <v>1414314.71281026</v>
      </c>
      <c r="D687" s="213">
        <f t="shared" si="72"/>
        <v>128.51445020515914</v>
      </c>
      <c r="E687" s="135">
        <f>GI_Data_Monthly!C687</f>
        <v>3.6763088656242999</v>
      </c>
      <c r="F687" s="151">
        <f>GI_Data_Monthly!L687</f>
        <v>27990.379380440401</v>
      </c>
      <c r="G687" s="213">
        <f>+GI_Data_Monthly!E687</f>
        <v>169.577269579475</v>
      </c>
      <c r="H687" s="133">
        <f>+GI_Data_Monthly!H687</f>
        <v>10291.872608401</v>
      </c>
      <c r="I687" s="214">
        <f>+GI_Data_Monthly!G687</f>
        <v>11005.1026211641</v>
      </c>
      <c r="J687" s="133">
        <f>GI_Data_Monthly!I687</f>
        <v>0</v>
      </c>
      <c r="K687" s="215">
        <f>+GI_Data_Monthly!K687</f>
        <v>60.793765906600598</v>
      </c>
      <c r="L687" s="72">
        <f>+H687*1000/Population_Monthly!C807</f>
        <v>0.40738874639213724</v>
      </c>
      <c r="M687" s="72">
        <f>GI_Data_Monthly!N687</f>
        <v>543.06974535804602</v>
      </c>
      <c r="N687" s="72">
        <f>GI_Data_Monthly!O687*100</f>
        <v>395.45737748768602</v>
      </c>
      <c r="O687" s="72">
        <f t="shared" si="76"/>
        <v>392.1913775775688</v>
      </c>
      <c r="P687" s="191">
        <f t="shared" si="73"/>
        <v>147.72146879063263</v>
      </c>
      <c r="Q687" s="216">
        <f t="shared" si="74"/>
        <v>24.766696081147071</v>
      </c>
      <c r="R687" s="72">
        <f t="shared" si="75"/>
        <v>394.82205231127097</v>
      </c>
      <c r="S687" s="154">
        <f t="shared" si="77"/>
        <v>1.7803116096724692E-2</v>
      </c>
      <c r="T687" s="72">
        <v>0</v>
      </c>
      <c r="U687" s="72">
        <f t="shared" si="78"/>
        <v>394.19850368090033</v>
      </c>
    </row>
    <row r="688" spans="1:21" x14ac:dyDescent="0.25">
      <c r="A688" s="134">
        <v>2036</v>
      </c>
      <c r="B688" s="134">
        <v>12</v>
      </c>
      <c r="C688" s="133">
        <f>+GI_Data_Monthly!J688</f>
        <v>1417283.1435790199</v>
      </c>
      <c r="D688" s="213">
        <f t="shared" si="72"/>
        <v>128.64031877483785</v>
      </c>
      <c r="E688" s="135">
        <f>GI_Data_Monthly!C688</f>
        <v>3.6823338415476301</v>
      </c>
      <c r="F688" s="151">
        <f>GI_Data_Monthly!L688</f>
        <v>28044.543640403299</v>
      </c>
      <c r="G688" s="213">
        <f>+GI_Data_Monthly!E688</f>
        <v>169.35346018215799</v>
      </c>
      <c r="H688" s="133">
        <f>+GI_Data_Monthly!H688</f>
        <v>10301.0805712275</v>
      </c>
      <c r="I688" s="214">
        <f>+GI_Data_Monthly!G688</f>
        <v>11017.410070786</v>
      </c>
      <c r="J688" s="133">
        <f>GI_Data_Monthly!I688</f>
        <v>10256.862756989967</v>
      </c>
      <c r="K688" s="215">
        <f>+GI_Data_Monthly!K688</f>
        <v>60.874801759583498</v>
      </c>
      <c r="L688" s="72">
        <f>+H688*1000/Population_Monthly!C808</f>
        <v>0.40746510991612245</v>
      </c>
      <c r="M688" s="72">
        <f>GI_Data_Monthly!N688</f>
        <v>551.96574095264702</v>
      </c>
      <c r="N688" s="72">
        <f>GI_Data_Monthly!O688*100</f>
        <v>396.09643754251096</v>
      </c>
      <c r="O688" s="72">
        <f t="shared" si="76"/>
        <v>392.77436460103962</v>
      </c>
      <c r="P688" s="191">
        <f t="shared" si="73"/>
        <v>149.89562725813693</v>
      </c>
      <c r="Q688" s="216">
        <f t="shared" si="74"/>
        <v>24.804357790090855</v>
      </c>
      <c r="R688" s="72">
        <f t="shared" si="75"/>
        <v>395.454338343399</v>
      </c>
      <c r="S688" s="154">
        <f t="shared" si="77"/>
        <v>1.7979526124648704E-2</v>
      </c>
      <c r="T688" s="72">
        <v>0</v>
      </c>
      <c r="U688" s="72">
        <f t="shared" si="78"/>
        <v>394.82205231127097</v>
      </c>
    </row>
    <row r="689" spans="1:21" x14ac:dyDescent="0.25">
      <c r="A689" s="134">
        <v>2037</v>
      </c>
      <c r="B689" s="134">
        <v>1</v>
      </c>
      <c r="C689" s="133">
        <f>+GI_Data_Monthly!J689</f>
        <v>1420421.45144503</v>
      </c>
      <c r="D689" s="213">
        <f t="shared" si="72"/>
        <v>128.7712460996643</v>
      </c>
      <c r="E689" s="135">
        <f>GI_Data_Monthly!C689</f>
        <v>3.688625</v>
      </c>
      <c r="F689" s="151">
        <f>GI_Data_Monthly!L689</f>
        <v>28101.14</v>
      </c>
      <c r="G689" s="213">
        <f>+GI_Data_Monthly!E689</f>
        <v>169.21576362006701</v>
      </c>
      <c r="H689" s="133">
        <f>+GI_Data_Monthly!H689</f>
        <v>10311.083225239099</v>
      </c>
      <c r="I689" s="214">
        <f>+GI_Data_Monthly!G689</f>
        <v>11030.579375970899</v>
      </c>
      <c r="J689" s="133">
        <f>GI_Data_Monthly!I689</f>
        <v>0</v>
      </c>
      <c r="K689" s="215">
        <f>+GI_Data_Monthly!K689</f>
        <v>60.959917104773702</v>
      </c>
      <c r="L689" s="72">
        <f>+H689*1000/Population_Monthly!C809</f>
        <v>0.40757277786516999</v>
      </c>
      <c r="M689" s="72">
        <f>GI_Data_Monthly!N689</f>
        <v>565.32029999999997</v>
      </c>
      <c r="N689" s="72">
        <f>GI_Data_Monthly!O689*100</f>
        <v>396.7611</v>
      </c>
      <c r="O689" s="72">
        <f t="shared" si="76"/>
        <v>393.36633960103967</v>
      </c>
      <c r="P689" s="191">
        <f t="shared" si="73"/>
        <v>153.26044257684094</v>
      </c>
      <c r="Q689" s="216">
        <f t="shared" si="74"/>
        <v>24.845602752823108</v>
      </c>
      <c r="R689" s="72">
        <f t="shared" si="75"/>
        <v>396.1049716767323</v>
      </c>
      <c r="S689" s="154">
        <f t="shared" si="77"/>
        <v>1.8230630292148886E-2</v>
      </c>
      <c r="T689" s="72">
        <v>0</v>
      </c>
      <c r="U689" s="72">
        <f t="shared" si="78"/>
        <v>395.454338343399</v>
      </c>
    </row>
    <row r="690" spans="1:21" x14ac:dyDescent="0.25">
      <c r="A690" s="134">
        <v>2037</v>
      </c>
      <c r="B690" s="134">
        <v>2</v>
      </c>
      <c r="C690" s="133">
        <f>+GI_Data_Monthly!J690</f>
        <v>1423550.24562762</v>
      </c>
      <c r="D690" s="213">
        <f t="shared" si="72"/>
        <v>128.89284986214096</v>
      </c>
      <c r="E690" s="135">
        <f>GI_Data_Monthly!C690</f>
        <v>3.69499976176037</v>
      </c>
      <c r="F690" s="151">
        <f>GI_Data_Monthly!L690</f>
        <v>28157.623478707301</v>
      </c>
      <c r="G690" s="213">
        <f>+GI_Data_Monthly!E690</f>
        <v>169.260935902867</v>
      </c>
      <c r="H690" s="133">
        <f>+GI_Data_Monthly!H690</f>
        <v>10320.9058014232</v>
      </c>
      <c r="I690" s="214">
        <f>+GI_Data_Monthly!G690</f>
        <v>11044.446973980301</v>
      </c>
      <c r="J690" s="133">
        <f>GI_Data_Monthly!I690</f>
        <v>0</v>
      </c>
      <c r="K690" s="215">
        <f>+GI_Data_Monthly!K690</f>
        <v>61.041196666123398</v>
      </c>
      <c r="L690" s="72">
        <f>+H690*1000/Population_Monthly!C810</f>
        <v>0.40767318084279452</v>
      </c>
      <c r="M690" s="72">
        <f>GI_Data_Monthly!N690</f>
        <v>579.37116345281095</v>
      </c>
      <c r="N690" s="72">
        <f>GI_Data_Monthly!O690*100</f>
        <v>397.42317798476597</v>
      </c>
      <c r="O690" s="72">
        <f t="shared" si="76"/>
        <v>393.96735627902518</v>
      </c>
      <c r="P690" s="191">
        <f t="shared" si="73"/>
        <v>156.79870116602854</v>
      </c>
      <c r="Q690" s="216">
        <f t="shared" si="74"/>
        <v>24.88485880732911</v>
      </c>
      <c r="R690" s="72">
        <f t="shared" si="75"/>
        <v>396.76023850909229</v>
      </c>
      <c r="S690" s="154">
        <f t="shared" si="77"/>
        <v>1.8482822230129425E-2</v>
      </c>
      <c r="T690" s="72">
        <v>0</v>
      </c>
      <c r="U690" s="72">
        <f t="shared" si="78"/>
        <v>396.1049716767323</v>
      </c>
    </row>
    <row r="691" spans="1:21" x14ac:dyDescent="0.25">
      <c r="A691" s="134">
        <v>2037</v>
      </c>
      <c r="B691" s="134">
        <v>3</v>
      </c>
      <c r="C691" s="133">
        <f>+GI_Data_Monthly!J691</f>
        <v>1426348.5185537599</v>
      </c>
      <c r="D691" s="213">
        <f t="shared" si="72"/>
        <v>128.99697482462116</v>
      </c>
      <c r="E691" s="135">
        <f>GI_Data_Monthly!C691</f>
        <v>3.7008021050642799</v>
      </c>
      <c r="F691" s="151">
        <f>GI_Data_Monthly!L691</f>
        <v>28208.4017800357</v>
      </c>
      <c r="G691" s="213">
        <f>+GI_Data_Monthly!E691</f>
        <v>169.356273570675</v>
      </c>
      <c r="H691" s="133">
        <f>+GI_Data_Monthly!H691</f>
        <v>10329.2500310124</v>
      </c>
      <c r="I691" s="214">
        <f>+GI_Data_Monthly!G691</f>
        <v>11057.224562769499</v>
      </c>
      <c r="J691" s="133">
        <f>GI_Data_Monthly!I691</f>
        <v>0</v>
      </c>
      <c r="K691" s="215">
        <f>+GI_Data_Monthly!K691</f>
        <v>61.111367148317697</v>
      </c>
      <c r="L691" s="72">
        <f>+H691*1000/Population_Monthly!C811</f>
        <v>0.40771508908626786</v>
      </c>
      <c r="M691" s="72">
        <f>GI_Data_Monthly!N691</f>
        <v>590.54240975578898</v>
      </c>
      <c r="N691" s="72">
        <f>GI_Data_Monthly!O691*100</f>
        <v>398.01659557241101</v>
      </c>
      <c r="O691" s="72">
        <f t="shared" si="76"/>
        <v>394.57446561161879</v>
      </c>
      <c r="P691" s="191">
        <f t="shared" si="73"/>
        <v>159.57146396660184</v>
      </c>
      <c r="Q691" s="216">
        <f t="shared" si="74"/>
        <v>24.916026501059974</v>
      </c>
      <c r="R691" s="72">
        <f t="shared" si="75"/>
        <v>397.40029118572562</v>
      </c>
      <c r="S691" s="154">
        <f t="shared" si="77"/>
        <v>1.8645325565815218E-2</v>
      </c>
      <c r="T691" s="72">
        <v>0</v>
      </c>
      <c r="U691" s="72">
        <f t="shared" si="78"/>
        <v>396.76023850909229</v>
      </c>
    </row>
    <row r="692" spans="1:21" x14ac:dyDescent="0.25">
      <c r="A692" s="134">
        <v>2037</v>
      </c>
      <c r="B692" s="134">
        <v>4</v>
      </c>
      <c r="C692" s="133">
        <f>+GI_Data_Monthly!J692</f>
        <v>1429408.4356158001</v>
      </c>
      <c r="D692" s="213">
        <f t="shared" si="72"/>
        <v>129.11162245660441</v>
      </c>
      <c r="E692" s="135">
        <f>GI_Data_Monthly!C692</f>
        <v>3.707233</v>
      </c>
      <c r="F692" s="151">
        <f>GI_Data_Monthly!L692</f>
        <v>28264.34</v>
      </c>
      <c r="G692" s="213">
        <f>+GI_Data_Monthly!E692</f>
        <v>169.357539231191</v>
      </c>
      <c r="H692" s="133">
        <f>+GI_Data_Monthly!H692</f>
        <v>10337.5474794361</v>
      </c>
      <c r="I692" s="214">
        <f>+GI_Data_Monthly!G692</f>
        <v>11071.105826249201</v>
      </c>
      <c r="J692" s="133">
        <f>GI_Data_Monthly!I692</f>
        <v>0</v>
      </c>
      <c r="K692" s="215">
        <f>+GI_Data_Monthly!K692</f>
        <v>61.186813395649203</v>
      </c>
      <c r="L692" s="72">
        <f>+H692*1000/Population_Monthly!C812</f>
        <v>0.40775509303133378</v>
      </c>
      <c r="M692" s="72">
        <f>GI_Data_Monthly!N692</f>
        <v>599.12929999999994</v>
      </c>
      <c r="N692" s="72">
        <f>GI_Data_Monthly!O692*100</f>
        <v>398.6669</v>
      </c>
      <c r="O692" s="72">
        <f t="shared" si="76"/>
        <v>395.18899894495212</v>
      </c>
      <c r="P692" s="191">
        <f t="shared" si="73"/>
        <v>161.61091034742083</v>
      </c>
      <c r="Q692" s="216">
        <f t="shared" si="74"/>
        <v>24.949234788433802</v>
      </c>
      <c r="R692" s="72">
        <f t="shared" si="75"/>
        <v>398.03555785239229</v>
      </c>
      <c r="S692" s="154">
        <f t="shared" si="77"/>
        <v>1.8846259511746233E-2</v>
      </c>
      <c r="T692" s="72">
        <v>0</v>
      </c>
      <c r="U692" s="72">
        <f t="shared" si="78"/>
        <v>397.40029118572562</v>
      </c>
    </row>
    <row r="693" spans="1:21" x14ac:dyDescent="0.25">
      <c r="A693" s="134">
        <v>2037</v>
      </c>
      <c r="B693" s="134">
        <v>5</v>
      </c>
      <c r="C693" s="133">
        <f>+GI_Data_Monthly!J693</f>
        <v>1432324.1162241199</v>
      </c>
      <c r="D693" s="213">
        <f t="shared" si="72"/>
        <v>129.2257001405238</v>
      </c>
      <c r="E693" s="135">
        <f>GI_Data_Monthly!C693</f>
        <v>3.71343006405837</v>
      </c>
      <c r="F693" s="151">
        <f>GI_Data_Monthly!L693</f>
        <v>28318.163906222399</v>
      </c>
      <c r="G693" s="213">
        <f>+GI_Data_Monthly!E693</f>
        <v>169.14931609397399</v>
      </c>
      <c r="H693" s="133">
        <f>+GI_Data_Monthly!H693</f>
        <v>10344.474505508701</v>
      </c>
      <c r="I693" s="214">
        <f>+GI_Data_Monthly!G693</f>
        <v>11083.895190094299</v>
      </c>
      <c r="J693" s="133">
        <f>GI_Data_Monthly!I693</f>
        <v>0</v>
      </c>
      <c r="K693" s="215">
        <f>+GI_Data_Monthly!K693</f>
        <v>61.258556420754303</v>
      </c>
      <c r="L693" s="72">
        <f>+H693*1000/Population_Monthly!C813</f>
        <v>0.40774567162433251</v>
      </c>
      <c r="M693" s="72">
        <f>GI_Data_Monthly!N693</f>
        <v>601.91697141090901</v>
      </c>
      <c r="N693" s="72">
        <f>GI_Data_Monthly!O693*100</f>
        <v>399.28866736578101</v>
      </c>
      <c r="O693" s="72">
        <f t="shared" si="76"/>
        <v>395.80949565461759</v>
      </c>
      <c r="P693" s="191">
        <f t="shared" si="73"/>
        <v>162.09190991282063</v>
      </c>
      <c r="Q693" s="216">
        <f t="shared" si="74"/>
        <v>24.977911230517531</v>
      </c>
      <c r="R693" s="72">
        <f t="shared" si="75"/>
        <v>398.65738764606402</v>
      </c>
      <c r="S693" s="154">
        <f t="shared" si="77"/>
        <v>1.9002422109234862E-2</v>
      </c>
      <c r="T693" s="72">
        <v>0</v>
      </c>
      <c r="U693" s="72">
        <f t="shared" si="78"/>
        <v>398.03555785239229</v>
      </c>
    </row>
    <row r="694" spans="1:21" x14ac:dyDescent="0.25">
      <c r="A694" s="134">
        <v>2037</v>
      </c>
      <c r="B694" s="134">
        <v>6</v>
      </c>
      <c r="C694" s="133">
        <f>+GI_Data_Monthly!J694</f>
        <v>1435282.30558065</v>
      </c>
      <c r="D694" s="213">
        <f t="shared" si="72"/>
        <v>129.34288188883727</v>
      </c>
      <c r="E694" s="135">
        <f>GI_Data_Monthly!C694</f>
        <v>3.71980800084064</v>
      </c>
      <c r="F694" s="151">
        <f>GI_Data_Monthly!L694</f>
        <v>28373.373922897801</v>
      </c>
      <c r="G694" s="213">
        <f>+GI_Data_Monthly!E694</f>
        <v>168.85246262817901</v>
      </c>
      <c r="H694" s="133">
        <f>+GI_Data_Monthly!H694</f>
        <v>10351.137557513301</v>
      </c>
      <c r="I694" s="214">
        <f>+GI_Data_Monthly!G694</f>
        <v>11096.724339374099</v>
      </c>
      <c r="J694" s="133">
        <f>GI_Data_Monthly!I694</f>
        <v>0</v>
      </c>
      <c r="K694" s="215">
        <f>+GI_Data_Monthly!K694</f>
        <v>61.330882713032899</v>
      </c>
      <c r="L694" s="72">
        <f>+H694*1000/Population_Monthly!C814</f>
        <v>0.407725865461459</v>
      </c>
      <c r="M694" s="72">
        <f>GI_Data_Monthly!N694</f>
        <v>598.67567902472297</v>
      </c>
      <c r="N694" s="72">
        <f>GI_Data_Monthly!O694*100</f>
        <v>399.92556506440701</v>
      </c>
      <c r="O694" s="72">
        <f t="shared" si="76"/>
        <v>396.43496100502193</v>
      </c>
      <c r="P694" s="191">
        <f t="shared" si="73"/>
        <v>160.94262899843974</v>
      </c>
      <c r="Q694" s="216">
        <f t="shared" si="74"/>
        <v>25.006187233686575</v>
      </c>
      <c r="R694" s="72">
        <f t="shared" si="75"/>
        <v>399.29371081006269</v>
      </c>
      <c r="S694" s="154">
        <f t="shared" si="77"/>
        <v>1.9126406836911913E-2</v>
      </c>
      <c r="T694" s="72">
        <v>0</v>
      </c>
      <c r="U694" s="72">
        <f t="shared" si="78"/>
        <v>398.65738764606402</v>
      </c>
    </row>
    <row r="695" spans="1:21" x14ac:dyDescent="0.25">
      <c r="A695" s="134">
        <v>2037</v>
      </c>
      <c r="B695" s="134">
        <v>7</v>
      </c>
      <c r="C695" s="133">
        <f>+GI_Data_Monthly!J695</f>
        <v>1438084.8963361001</v>
      </c>
      <c r="D695" s="213">
        <f t="shared" si="72"/>
        <v>129.44988630111925</v>
      </c>
      <c r="E695" s="135">
        <f>GI_Data_Monthly!C695</f>
        <v>3.7259660000000001</v>
      </c>
      <c r="F695" s="151">
        <f>GI_Data_Monthly!L695</f>
        <v>28426.31</v>
      </c>
      <c r="G695" s="213">
        <f>+GI_Data_Monthly!E695</f>
        <v>168.67617695950699</v>
      </c>
      <c r="H695" s="133">
        <f>+GI_Data_Monthly!H695</f>
        <v>10357.9258487189</v>
      </c>
      <c r="I695" s="214">
        <f>+GI_Data_Monthly!G695</f>
        <v>11109.201695171099</v>
      </c>
      <c r="J695" s="133">
        <f>GI_Data_Monthly!I695</f>
        <v>0</v>
      </c>
      <c r="K695" s="215">
        <f>+GI_Data_Monthly!K695</f>
        <v>61.398270898363698</v>
      </c>
      <c r="L695" s="72">
        <f>+H695*1000/Population_Monthly!C815</f>
        <v>0.40771101639479973</v>
      </c>
      <c r="M695" s="72">
        <f>GI_Data_Monthly!N695</f>
        <v>589.57320000000004</v>
      </c>
      <c r="N695" s="72">
        <f>GI_Data_Monthly!O695*100</f>
        <v>400.5394</v>
      </c>
      <c r="O695" s="72">
        <f t="shared" si="76"/>
        <v>397.06422767168857</v>
      </c>
      <c r="P695" s="191">
        <f t="shared" si="73"/>
        <v>158.23365001183586</v>
      </c>
      <c r="Q695" s="216">
        <f t="shared" si="74"/>
        <v>25.032751432855118</v>
      </c>
      <c r="R695" s="72">
        <f t="shared" si="75"/>
        <v>399.91787747672942</v>
      </c>
      <c r="S695" s="154">
        <f t="shared" si="77"/>
        <v>1.9214826297583532E-2</v>
      </c>
      <c r="T695" s="72">
        <v>0</v>
      </c>
      <c r="U695" s="72">
        <f t="shared" si="78"/>
        <v>399.29371081006269</v>
      </c>
    </row>
    <row r="696" spans="1:21" x14ac:dyDescent="0.25">
      <c r="A696" s="134">
        <v>2037</v>
      </c>
      <c r="B696" s="134">
        <v>8</v>
      </c>
      <c r="C696" s="133">
        <f>+GI_Data_Monthly!J696</f>
        <v>1440936.2533288801</v>
      </c>
      <c r="D696" s="213">
        <f t="shared" si="72"/>
        <v>129.55187455495906</v>
      </c>
      <c r="E696" s="135">
        <f>GI_Data_Monthly!C696</f>
        <v>3.7323250724809398</v>
      </c>
      <c r="F696" s="151">
        <f>GI_Data_Monthly!L696</f>
        <v>28480.4992535202</v>
      </c>
      <c r="G696" s="213">
        <f>+GI_Data_Monthly!E696</f>
        <v>168.7405622364</v>
      </c>
      <c r="H696" s="133">
        <f>+GI_Data_Monthly!H696</f>
        <v>10365.9058136853</v>
      </c>
      <c r="I696" s="214">
        <f>+GI_Data_Monthly!G696</f>
        <v>11122.465485573501</v>
      </c>
      <c r="J696" s="133">
        <f>GI_Data_Monthly!I696</f>
        <v>0</v>
      </c>
      <c r="K696" s="215">
        <f>+GI_Data_Monthly!K696</f>
        <v>61.4656702442796</v>
      </c>
      <c r="L696" s="72">
        <f>+H696*1000/Population_Monthly!C816</f>
        <v>0.40774306236357943</v>
      </c>
      <c r="M696" s="72">
        <f>GI_Data_Monthly!N696</f>
        <v>574.99471732836298</v>
      </c>
      <c r="N696" s="72">
        <f>GI_Data_Monthly!O696*100</f>
        <v>401.17401926814296</v>
      </c>
      <c r="O696" s="72">
        <f t="shared" si="76"/>
        <v>397.69650164431931</v>
      </c>
      <c r="P696" s="191">
        <f t="shared" si="73"/>
        <v>154.05804857885926</v>
      </c>
      <c r="Q696" s="216">
        <f t="shared" si="74"/>
        <v>25.062200615632506</v>
      </c>
      <c r="R696" s="72">
        <f t="shared" si="75"/>
        <v>400.54632811085003</v>
      </c>
      <c r="S696" s="154">
        <f t="shared" si="77"/>
        <v>1.9277295351881829E-2</v>
      </c>
      <c r="T696" s="72">
        <v>0</v>
      </c>
      <c r="U696" s="72">
        <f t="shared" si="78"/>
        <v>399.91787747672942</v>
      </c>
    </row>
    <row r="697" spans="1:21" x14ac:dyDescent="0.25">
      <c r="A697" s="134">
        <v>2037</v>
      </c>
      <c r="B697" s="134">
        <v>9</v>
      </c>
      <c r="C697" s="133">
        <f>+GI_Data_Monthly!J697</f>
        <v>1443859.63907771</v>
      </c>
      <c r="D697" s="213">
        <f t="shared" si="72"/>
        <v>129.65896864970679</v>
      </c>
      <c r="E697" s="135">
        <f>GI_Data_Monthly!C697</f>
        <v>3.73868787992892</v>
      </c>
      <c r="F697" s="151">
        <f>GI_Data_Monthly!L697</f>
        <v>28534.565649103901</v>
      </c>
      <c r="G697" s="213">
        <f>+GI_Data_Monthly!E697</f>
        <v>168.925005150695</v>
      </c>
      <c r="H697" s="133">
        <f>+GI_Data_Monthly!H697</f>
        <v>10374.5316370858</v>
      </c>
      <c r="I697" s="214">
        <f>+GI_Data_Monthly!G697</f>
        <v>11135.825420442099</v>
      </c>
      <c r="J697" s="133">
        <f>GI_Data_Monthly!I697</f>
        <v>0</v>
      </c>
      <c r="K697" s="215">
        <f>+GI_Data_Monthly!K697</f>
        <v>61.536618178593301</v>
      </c>
      <c r="L697" s="72">
        <f>+H697*1000/Population_Monthly!C817</f>
        <v>0.40780045135826593</v>
      </c>
      <c r="M697" s="72">
        <f>GI_Data_Monthly!N697</f>
        <v>560.27398998153501</v>
      </c>
      <c r="N697" s="72">
        <f>GI_Data_Monthly!O697*100</f>
        <v>401.81153593995197</v>
      </c>
      <c r="O697" s="72">
        <f t="shared" si="76"/>
        <v>398.33083135213809</v>
      </c>
      <c r="P697" s="191">
        <f t="shared" si="73"/>
        <v>149.85845515196817</v>
      </c>
      <c r="Q697" s="216">
        <f t="shared" si="74"/>
        <v>25.09466066829162</v>
      </c>
      <c r="R697" s="72">
        <f t="shared" si="75"/>
        <v>401.17498506936499</v>
      </c>
      <c r="S697" s="154">
        <f t="shared" si="77"/>
        <v>1.9309905161543295E-2</v>
      </c>
      <c r="T697" s="72">
        <v>0</v>
      </c>
      <c r="U697" s="72">
        <f t="shared" si="78"/>
        <v>400.54632811085003</v>
      </c>
    </row>
    <row r="698" spans="1:21" x14ac:dyDescent="0.25">
      <c r="A698" s="134">
        <v>2037</v>
      </c>
      <c r="B698" s="134">
        <v>10</v>
      </c>
      <c r="C698" s="133">
        <f>+GI_Data_Monthly!J698</f>
        <v>1446891.85108188</v>
      </c>
      <c r="D698" s="213">
        <f t="shared" si="72"/>
        <v>129.7842005148681</v>
      </c>
      <c r="E698" s="135">
        <f>GI_Data_Monthly!C698</f>
        <v>3.744856</v>
      </c>
      <c r="F698" s="151">
        <f>GI_Data_Monthly!L698</f>
        <v>28587.24</v>
      </c>
      <c r="G698" s="213">
        <f>+GI_Data_Monthly!E698</f>
        <v>169.03308966965901</v>
      </c>
      <c r="H698" s="133">
        <f>+GI_Data_Monthly!H698</f>
        <v>10382.955683582801</v>
      </c>
      <c r="I698" s="214">
        <f>+GI_Data_Monthly!G698</f>
        <v>11148.443688383501</v>
      </c>
      <c r="J698" s="133">
        <f>GI_Data_Monthly!I698</f>
        <v>0</v>
      </c>
      <c r="K698" s="215">
        <f>+GI_Data_Monthly!K698</f>
        <v>61.615421553475599</v>
      </c>
      <c r="L698" s="72">
        <f>+H698*1000/Population_Monthly!C818</f>
        <v>0.4078498351784266</v>
      </c>
      <c r="M698" s="72">
        <f>GI_Data_Monthly!N698</f>
        <v>551.70119999999997</v>
      </c>
      <c r="N698" s="72">
        <f>GI_Data_Monthly!O698*100</f>
        <v>402.43360000000001</v>
      </c>
      <c r="O698" s="72">
        <f t="shared" si="76"/>
        <v>398.96619801880479</v>
      </c>
      <c r="P698" s="191">
        <f t="shared" si="73"/>
        <v>147.32240705650631</v>
      </c>
      <c r="Q698" s="216">
        <f t="shared" si="74"/>
        <v>25.129839525034296</v>
      </c>
      <c r="R698" s="72">
        <f t="shared" si="75"/>
        <v>401.80638506936498</v>
      </c>
      <c r="S698" s="154">
        <f t="shared" si="77"/>
        <v>1.9311606720410879E-2</v>
      </c>
      <c r="T698" s="72">
        <v>0</v>
      </c>
      <c r="U698" s="72">
        <f t="shared" si="78"/>
        <v>401.17498506936499</v>
      </c>
    </row>
    <row r="699" spans="1:21" x14ac:dyDescent="0.25">
      <c r="A699" s="134">
        <v>2037</v>
      </c>
      <c r="B699" s="134">
        <v>11</v>
      </c>
      <c r="C699" s="133">
        <f>+GI_Data_Monthly!J699</f>
        <v>1450311.90106037</v>
      </c>
      <c r="D699" s="213">
        <f t="shared" si="72"/>
        <v>129.94541125023409</v>
      </c>
      <c r="E699" s="135">
        <f>GI_Data_Monthly!C699</f>
        <v>3.7512517907150902</v>
      </c>
      <c r="F699" s="151">
        <f>GI_Data_Monthly!L699</f>
        <v>28642.383992687701</v>
      </c>
      <c r="G699" s="213">
        <f>+GI_Data_Monthly!E699</f>
        <v>168.941592923928</v>
      </c>
      <c r="H699" s="133">
        <f>+GI_Data_Monthly!H699</f>
        <v>10391.3079724895</v>
      </c>
      <c r="I699" s="214">
        <f>+GI_Data_Monthly!G699</f>
        <v>11160.9320183498</v>
      </c>
      <c r="J699" s="133">
        <f>GI_Data_Monthly!I699</f>
        <v>0</v>
      </c>
      <c r="K699" s="215">
        <f>+GI_Data_Monthly!K699</f>
        <v>61.711134631091603</v>
      </c>
      <c r="L699" s="72">
        <f>+H699*1000/Population_Monthly!C819</f>
        <v>0.40789633411857351</v>
      </c>
      <c r="M699" s="72">
        <f>GI_Data_Monthly!N699</f>
        <v>553.03071180892903</v>
      </c>
      <c r="N699" s="72">
        <f>GI_Data_Monthly!O699*100</f>
        <v>403.08344400684899</v>
      </c>
      <c r="O699" s="72">
        <f t="shared" si="76"/>
        <v>399.60170356206839</v>
      </c>
      <c r="P699" s="191">
        <f t="shared" si="73"/>
        <v>147.42564420169364</v>
      </c>
      <c r="Q699" s="216">
        <f t="shared" si="74"/>
        <v>25.171745590320015</v>
      </c>
      <c r="R699" s="72">
        <f t="shared" si="75"/>
        <v>402.44285998226701</v>
      </c>
      <c r="S699" s="154">
        <f t="shared" si="77"/>
        <v>1.928416803755395E-2</v>
      </c>
      <c r="T699" s="72">
        <v>0</v>
      </c>
      <c r="U699" s="72">
        <f t="shared" si="78"/>
        <v>401.80638506936498</v>
      </c>
    </row>
    <row r="700" spans="1:21" x14ac:dyDescent="0.25">
      <c r="A700" s="134">
        <v>2037</v>
      </c>
      <c r="B700" s="134">
        <v>12</v>
      </c>
      <c r="C700" s="133">
        <f>+GI_Data_Monthly!J700</f>
        <v>1453741.05089354</v>
      </c>
      <c r="D700" s="213">
        <f t="shared" si="72"/>
        <v>130.11245117704181</v>
      </c>
      <c r="E700" s="135">
        <f>GI_Data_Monthly!C700</f>
        <v>3.7574878566965699</v>
      </c>
      <c r="F700" s="151">
        <f>GI_Data_Monthly!L700</f>
        <v>28696.273537858298</v>
      </c>
      <c r="G700" s="213">
        <f>+GI_Data_Monthly!E700</f>
        <v>168.75682368263699</v>
      </c>
      <c r="H700" s="133">
        <f>+GI_Data_Monthly!H700</f>
        <v>10399.1017027414</v>
      </c>
      <c r="I700" s="214">
        <f>+GI_Data_Monthly!G700</f>
        <v>11172.9587579244</v>
      </c>
      <c r="J700" s="133">
        <f>GI_Data_Monthly!I700</f>
        <v>10355.510604869707</v>
      </c>
      <c r="K700" s="215">
        <f>+GI_Data_Monthly!K700</f>
        <v>61.809332652645899</v>
      </c>
      <c r="L700" s="72">
        <f>+H700*1000/Population_Monthly!C820</f>
        <v>0.40792085861990468</v>
      </c>
      <c r="M700" s="72">
        <f>GI_Data_Monthly!N700</f>
        <v>562.071218416433</v>
      </c>
      <c r="N700" s="72">
        <f>GI_Data_Monthly!O700*100</f>
        <v>403.71833000990296</v>
      </c>
      <c r="O700" s="72">
        <f t="shared" si="76"/>
        <v>400.23686126768439</v>
      </c>
      <c r="P700" s="191">
        <f t="shared" si="73"/>
        <v>149.58696870163223</v>
      </c>
      <c r="Q700" s="216">
        <f t="shared" si="74"/>
        <v>25.213316046390627</v>
      </c>
      <c r="R700" s="72">
        <f t="shared" si="75"/>
        <v>403.07845800558397</v>
      </c>
      <c r="S700" s="154">
        <f t="shared" si="77"/>
        <v>1.9242517086698108E-2</v>
      </c>
      <c r="T700" s="72">
        <v>0</v>
      </c>
      <c r="U700" s="72">
        <f t="shared" si="78"/>
        <v>402.44285998226701</v>
      </c>
    </row>
    <row r="701" spans="1:21" x14ac:dyDescent="0.25">
      <c r="A701" s="134">
        <v>2038</v>
      </c>
      <c r="B701" s="134">
        <v>1</v>
      </c>
      <c r="C701" s="133">
        <f>+GI_Data_Monthly!J701</f>
        <v>1457183.8936717899</v>
      </c>
      <c r="D701" s="213">
        <f t="shared" si="72"/>
        <v>130.26857327987832</v>
      </c>
      <c r="E701" s="135">
        <f>GI_Data_Monthly!C701</f>
        <v>3.7640099999999999</v>
      </c>
      <c r="F701" s="151">
        <f>GI_Data_Monthly!L701</f>
        <v>28752.2</v>
      </c>
      <c r="G701" s="213">
        <f>+GI_Data_Monthly!E701</f>
        <v>168.62859015820999</v>
      </c>
      <c r="H701" s="133">
        <f>+GI_Data_Monthly!H701</f>
        <v>10407.029032770901</v>
      </c>
      <c r="I701" s="214">
        <f>+GI_Data_Monthly!G701</f>
        <v>11185.9971824599</v>
      </c>
      <c r="J701" s="133">
        <f>GI_Data_Monthly!I701</f>
        <v>0</v>
      </c>
      <c r="K701" s="215">
        <f>+GI_Data_Monthly!K701</f>
        <v>61.904923265551297</v>
      </c>
      <c r="L701" s="72">
        <f>+H701*1000/Population_Monthly!C821</f>
        <v>0.40795058637871662</v>
      </c>
      <c r="M701" s="72">
        <f>GI_Data_Monthly!N701</f>
        <v>575.63869999999997</v>
      </c>
      <c r="N701" s="72">
        <f>GI_Data_Monthly!O701*100</f>
        <v>404.37909999999999</v>
      </c>
      <c r="O701" s="72">
        <f t="shared" si="76"/>
        <v>400.87169460101762</v>
      </c>
      <c r="P701" s="191">
        <f t="shared" si="73"/>
        <v>152.93229826700778</v>
      </c>
      <c r="Q701" s="216">
        <f t="shared" si="74"/>
        <v>25.254149745911107</v>
      </c>
      <c r="R701" s="72">
        <f t="shared" si="75"/>
        <v>403.72695800558404</v>
      </c>
      <c r="S701" s="154">
        <f t="shared" si="77"/>
        <v>1.9200471013917531E-2</v>
      </c>
      <c r="T701" s="72">
        <v>0</v>
      </c>
      <c r="U701" s="72">
        <f t="shared" si="78"/>
        <v>403.07845800558397</v>
      </c>
    </row>
    <row r="702" spans="1:21" x14ac:dyDescent="0.25">
      <c r="A702" s="134">
        <v>2038</v>
      </c>
      <c r="B702" s="134">
        <v>2</v>
      </c>
      <c r="C702" s="133">
        <f>+GI_Data_Monthly!J702</f>
        <v>1460364.79472051</v>
      </c>
      <c r="D702" s="213">
        <f t="shared" si="72"/>
        <v>130.38869127923658</v>
      </c>
      <c r="E702" s="135">
        <f>GI_Data_Monthly!C702</f>
        <v>3.7706295302694302</v>
      </c>
      <c r="F702" s="151">
        <f>GI_Data_Monthly!L702</f>
        <v>28808.082567317</v>
      </c>
      <c r="G702" s="213">
        <f>+GI_Data_Monthly!E702</f>
        <v>168.67325205202701</v>
      </c>
      <c r="H702" s="133">
        <f>+GI_Data_Monthly!H702</f>
        <v>10415.016843576899</v>
      </c>
      <c r="I702" s="214">
        <f>+GI_Data_Monthly!G702</f>
        <v>11200.0878327173</v>
      </c>
      <c r="J702" s="133">
        <f>GI_Data_Monthly!I702</f>
        <v>0</v>
      </c>
      <c r="K702" s="215">
        <f>+GI_Data_Monthly!K702</f>
        <v>61.9862445568994</v>
      </c>
      <c r="L702" s="72">
        <f>+H702*1000/Population_Monthly!C822</f>
        <v>0.4079826423918762</v>
      </c>
      <c r="M702" s="72">
        <f>GI_Data_Monthly!N702</f>
        <v>589.91491158875795</v>
      </c>
      <c r="N702" s="72">
        <f>GI_Data_Monthly!O702*100</f>
        <v>405.04257081650996</v>
      </c>
      <c r="O702" s="72">
        <f t="shared" si="76"/>
        <v>401.50664400366298</v>
      </c>
      <c r="P702" s="191">
        <f t="shared" si="73"/>
        <v>156.44997920190946</v>
      </c>
      <c r="Q702" s="216">
        <f t="shared" si="74"/>
        <v>25.28931184627287</v>
      </c>
      <c r="R702" s="72">
        <f t="shared" si="75"/>
        <v>404.38000027547099</v>
      </c>
      <c r="S702" s="154">
        <f t="shared" si="77"/>
        <v>1.9171989088256014E-2</v>
      </c>
      <c r="T702" s="72">
        <v>0</v>
      </c>
      <c r="U702" s="72">
        <f t="shared" si="78"/>
        <v>403.72695800558404</v>
      </c>
    </row>
    <row r="703" spans="1:21" x14ac:dyDescent="0.25">
      <c r="A703" s="134">
        <v>2038</v>
      </c>
      <c r="B703" s="134">
        <v>3</v>
      </c>
      <c r="C703" s="133">
        <f>+GI_Data_Monthly!J703</f>
        <v>1463102.2347879501</v>
      </c>
      <c r="D703" s="213">
        <f t="shared" si="72"/>
        <v>130.47969754798382</v>
      </c>
      <c r="E703" s="135">
        <f>GI_Data_Monthly!C703</f>
        <v>3.77666555578518</v>
      </c>
      <c r="F703" s="151">
        <f>GI_Data_Monthly!L703</f>
        <v>28858.335366813801</v>
      </c>
      <c r="G703" s="213">
        <f>+GI_Data_Monthly!E703</f>
        <v>168.77101252353901</v>
      </c>
      <c r="H703" s="133">
        <f>+GI_Data_Monthly!H703</f>
        <v>10422.4862031845</v>
      </c>
      <c r="I703" s="214">
        <f>+GI_Data_Monthly!G703</f>
        <v>11213.2558726226</v>
      </c>
      <c r="J703" s="133">
        <f>GI_Data_Monthly!I703</f>
        <v>0</v>
      </c>
      <c r="K703" s="215">
        <f>+GI_Data_Monthly!K703</f>
        <v>62.052098503397502</v>
      </c>
      <c r="L703" s="72">
        <f>+H703*1000/Population_Monthly!C823</f>
        <v>0.40799435922111277</v>
      </c>
      <c r="M703" s="72">
        <f>GI_Data_Monthly!N703</f>
        <v>601.26750598189096</v>
      </c>
      <c r="N703" s="72">
        <f>GI_Data_Monthly!O703*100</f>
        <v>405.64045228275501</v>
      </c>
      <c r="O703" s="72">
        <f t="shared" si="76"/>
        <v>402.14196539619167</v>
      </c>
      <c r="P703" s="191">
        <f t="shared" si="73"/>
        <v>159.20591778661895</v>
      </c>
      <c r="Q703" s="216">
        <f t="shared" si="74"/>
        <v>25.316906167219035</v>
      </c>
      <c r="R703" s="72">
        <f t="shared" si="75"/>
        <v>405.02070769975495</v>
      </c>
      <c r="S703" s="154">
        <f t="shared" si="77"/>
        <v>1.9154620172004755E-2</v>
      </c>
      <c r="T703" s="72">
        <v>0</v>
      </c>
      <c r="U703" s="72">
        <f t="shared" si="78"/>
        <v>404.38000027547099</v>
      </c>
    </row>
    <row r="704" spans="1:21" x14ac:dyDescent="0.25">
      <c r="A704" s="134">
        <v>2038</v>
      </c>
      <c r="B704" s="134">
        <v>4</v>
      </c>
      <c r="C704" s="133">
        <f>+GI_Data_Monthly!J704</f>
        <v>1466146.6297188101</v>
      </c>
      <c r="D704" s="213">
        <f t="shared" si="72"/>
        <v>130.58448933908863</v>
      </c>
      <c r="E704" s="135">
        <f>GI_Data_Monthly!C704</f>
        <v>3.7833700000000001</v>
      </c>
      <c r="F704" s="151">
        <f>GI_Data_Monthly!L704</f>
        <v>28913.54</v>
      </c>
      <c r="G704" s="213">
        <f>+GI_Data_Monthly!E704</f>
        <v>168.78894348124601</v>
      </c>
      <c r="H704" s="133">
        <f>+GI_Data_Monthly!H704</f>
        <v>10431.2746616245</v>
      </c>
      <c r="I704" s="214">
        <f>+GI_Data_Monthly!G704</f>
        <v>11227.5710318985</v>
      </c>
      <c r="J704" s="133">
        <f>GI_Data_Monthly!I704</f>
        <v>0</v>
      </c>
      <c r="K704" s="215">
        <f>+GI_Data_Monthly!K704</f>
        <v>62.125130251618103</v>
      </c>
      <c r="L704" s="72">
        <f>+H704*1000/Population_Monthly!C824</f>
        <v>0.40805304498417999</v>
      </c>
      <c r="M704" s="72">
        <f>GI_Data_Monthly!N704</f>
        <v>609.99739999999997</v>
      </c>
      <c r="N704" s="72">
        <f>GI_Data_Monthly!O704*100</f>
        <v>406.2962</v>
      </c>
      <c r="O704" s="72">
        <f t="shared" si="76"/>
        <v>402.77774039619158</v>
      </c>
      <c r="P704" s="191">
        <f t="shared" si="73"/>
        <v>161.23123035811986</v>
      </c>
      <c r="Q704" s="216">
        <f t="shared" si="74"/>
        <v>25.350348569211562</v>
      </c>
      <c r="R704" s="72">
        <f t="shared" si="75"/>
        <v>405.65974103308832</v>
      </c>
      <c r="S704" s="154">
        <f t="shared" si="77"/>
        <v>1.9137028933177147E-2</v>
      </c>
      <c r="T704" s="72">
        <v>0</v>
      </c>
      <c r="U704" s="72">
        <f t="shared" si="78"/>
        <v>405.02070769975495</v>
      </c>
    </row>
    <row r="705" spans="1:21" x14ac:dyDescent="0.25">
      <c r="A705" s="134">
        <v>2038</v>
      </c>
      <c r="B705" s="134">
        <v>5</v>
      </c>
      <c r="C705" s="133">
        <f>+GI_Data_Monthly!J705</f>
        <v>1469216.5539639101</v>
      </c>
      <c r="D705" s="213">
        <f t="shared" si="72"/>
        <v>130.70607950401762</v>
      </c>
      <c r="E705" s="135">
        <f>GI_Data_Monthly!C705</f>
        <v>3.7898458515678399</v>
      </c>
      <c r="F705" s="151">
        <f>GI_Data_Monthly!L705</f>
        <v>28966.363262402399</v>
      </c>
      <c r="G705" s="213">
        <f>+GI_Data_Monthly!E705</f>
        <v>168.61464691467501</v>
      </c>
      <c r="H705" s="133">
        <f>+GI_Data_Monthly!H705</f>
        <v>10440.388448194301</v>
      </c>
      <c r="I705" s="214">
        <f>+GI_Data_Monthly!G705</f>
        <v>11240.613746040401</v>
      </c>
      <c r="J705" s="133">
        <f>GI_Data_Monthly!I705</f>
        <v>0</v>
      </c>
      <c r="K705" s="215">
        <f>+GI_Data_Monthly!K705</f>
        <v>62.201815961692702</v>
      </c>
      <c r="L705" s="72">
        <f>+H705*1000/Population_Monthly!C825</f>
        <v>0.40813480467011998</v>
      </c>
      <c r="M705" s="72">
        <f>GI_Data_Monthly!N705</f>
        <v>612.83806669671606</v>
      </c>
      <c r="N705" s="72">
        <f>GI_Data_Monthly!O705*100</f>
        <v>406.92175300451402</v>
      </c>
      <c r="O705" s="72">
        <f t="shared" si="76"/>
        <v>403.41383086608613</v>
      </c>
      <c r="P705" s="191">
        <f t="shared" si="73"/>
        <v>161.7052752800455</v>
      </c>
      <c r="Q705" s="216">
        <f t="shared" si="74"/>
        <v>25.386726007652204</v>
      </c>
      <c r="R705" s="72">
        <f t="shared" si="75"/>
        <v>406.28613509575626</v>
      </c>
      <c r="S705" s="154">
        <f t="shared" si="77"/>
        <v>1.9116709945941057E-2</v>
      </c>
      <c r="T705" s="72">
        <v>0</v>
      </c>
      <c r="U705" s="72">
        <f t="shared" si="78"/>
        <v>405.65974103308832</v>
      </c>
    </row>
    <row r="706" spans="1:21" x14ac:dyDescent="0.25">
      <c r="A706" s="134">
        <v>2038</v>
      </c>
      <c r="B706" s="134">
        <v>6</v>
      </c>
      <c r="C706" s="133">
        <f>+GI_Data_Monthly!J706</f>
        <v>1472412.0220137199</v>
      </c>
      <c r="D706" s="213">
        <f t="shared" si="72"/>
        <v>130.84022125899898</v>
      </c>
      <c r="E706" s="135">
        <f>GI_Data_Monthly!C706</f>
        <v>3.79651854567319</v>
      </c>
      <c r="F706" s="151">
        <f>GI_Data_Monthly!L706</f>
        <v>29020.219658086298</v>
      </c>
      <c r="G706" s="213">
        <f>+GI_Data_Monthly!E706</f>
        <v>168.34597277079601</v>
      </c>
      <c r="H706" s="133">
        <f>+GI_Data_Monthly!H706</f>
        <v>10449.9127076778</v>
      </c>
      <c r="I706" s="214">
        <f>+GI_Data_Monthly!G706</f>
        <v>11253.512168089899</v>
      </c>
      <c r="J706" s="133">
        <f>GI_Data_Monthly!I706</f>
        <v>0</v>
      </c>
      <c r="K706" s="215">
        <f>+GI_Data_Monthly!K706</f>
        <v>62.282639691065199</v>
      </c>
      <c r="L706" s="72">
        <f>+H706*1000/Population_Monthly!C826</f>
        <v>0.40823248980873356</v>
      </c>
      <c r="M706" s="72">
        <f>GI_Data_Monthly!N706</f>
        <v>609.55631200862899</v>
      </c>
      <c r="N706" s="72">
        <f>GI_Data_Monthly!O706*100</f>
        <v>407.56332304447602</v>
      </c>
      <c r="O706" s="72">
        <f t="shared" si="76"/>
        <v>404.05031069775856</v>
      </c>
      <c r="P706" s="191">
        <f t="shared" si="73"/>
        <v>160.55665333265054</v>
      </c>
      <c r="Q706" s="216">
        <f t="shared" si="74"/>
        <v>25.425797072943798</v>
      </c>
      <c r="R706" s="72">
        <f t="shared" si="75"/>
        <v>406.92709201633005</v>
      </c>
      <c r="S706" s="154">
        <f t="shared" si="77"/>
        <v>1.9097948836651613E-2</v>
      </c>
      <c r="T706" s="72">
        <v>0</v>
      </c>
      <c r="U706" s="72">
        <f t="shared" si="78"/>
        <v>406.28613509575626</v>
      </c>
    </row>
    <row r="707" spans="1:21" x14ac:dyDescent="0.25">
      <c r="A707" s="134">
        <v>2038</v>
      </c>
      <c r="B707" s="134">
        <v>7</v>
      </c>
      <c r="C707" s="133">
        <f>+GI_Data_Monthly!J707</f>
        <v>1475371.7625353199</v>
      </c>
      <c r="D707" s="213">
        <f t="shared" si="72"/>
        <v>130.95918337619966</v>
      </c>
      <c r="E707" s="135">
        <f>GI_Data_Monthly!C707</f>
        <v>3.802959</v>
      </c>
      <c r="F707" s="151">
        <f>GI_Data_Monthly!L707</f>
        <v>29071.55</v>
      </c>
      <c r="G707" s="213">
        <f>+GI_Data_Monthly!E707</f>
        <v>168.15885831489001</v>
      </c>
      <c r="H707" s="133">
        <f>+GI_Data_Monthly!H707</f>
        <v>10458.5800139605</v>
      </c>
      <c r="I707" s="214">
        <f>+GI_Data_Monthly!G707</f>
        <v>11265.890062074501</v>
      </c>
      <c r="J707" s="133">
        <f>GI_Data_Monthly!I707</f>
        <v>0</v>
      </c>
      <c r="K707" s="215">
        <f>+GI_Data_Monthly!K707</f>
        <v>62.355257467027599</v>
      </c>
      <c r="L707" s="72">
        <f>+H707*1000/Population_Monthly!C827</f>
        <v>0.4082965887589397</v>
      </c>
      <c r="M707" s="72">
        <f>GI_Data_Monthly!N707</f>
        <v>600.32140000000004</v>
      </c>
      <c r="N707" s="72">
        <f>GI_Data_Monthly!O707*100</f>
        <v>408.18570000000005</v>
      </c>
      <c r="O707" s="72">
        <f t="shared" si="76"/>
        <v>404.68750236442514</v>
      </c>
      <c r="P707" s="191">
        <f t="shared" si="73"/>
        <v>157.85639550676197</v>
      </c>
      <c r="Q707" s="216">
        <f t="shared" si="74"/>
        <v>25.459438914972772</v>
      </c>
      <c r="R707" s="72">
        <f t="shared" si="75"/>
        <v>407.55692534966335</v>
      </c>
      <c r="S707" s="154">
        <f t="shared" si="77"/>
        <v>1.9090007125391439E-2</v>
      </c>
      <c r="T707" s="72">
        <v>0</v>
      </c>
      <c r="U707" s="72">
        <f t="shared" si="78"/>
        <v>406.92709201633005</v>
      </c>
    </row>
    <row r="708" spans="1:21" x14ac:dyDescent="0.25">
      <c r="A708" s="134">
        <v>2038</v>
      </c>
      <c r="B708" s="134">
        <v>8</v>
      </c>
      <c r="C708" s="133">
        <f>+GI_Data_Monthly!J708</f>
        <v>1478207.3575410601</v>
      </c>
      <c r="D708" s="213">
        <f t="shared" si="72"/>
        <v>131.058788137287</v>
      </c>
      <c r="E708" s="135">
        <f>GI_Data_Monthly!C708</f>
        <v>3.8095978605680201</v>
      </c>
      <c r="F708" s="151">
        <f>GI_Data_Monthly!L708</f>
        <v>29123.894804355499</v>
      </c>
      <c r="G708" s="213">
        <f>+GI_Data_Monthly!E708</f>
        <v>168.14998902686</v>
      </c>
      <c r="H708" s="133">
        <f>+GI_Data_Monthly!H708</f>
        <v>10466.5901796738</v>
      </c>
      <c r="I708" s="214">
        <f>+GI_Data_Monthly!G708</f>
        <v>11278.964032481401</v>
      </c>
      <c r="J708" s="133">
        <f>GI_Data_Monthly!I708</f>
        <v>0</v>
      </c>
      <c r="K708" s="215">
        <f>+GI_Data_Monthly!K708</f>
        <v>62.420575453320403</v>
      </c>
      <c r="L708" s="72">
        <f>+H708*1000/Population_Monthly!C828</f>
        <v>0.40833496449515821</v>
      </c>
      <c r="M708" s="72">
        <f>GI_Data_Monthly!N708</f>
        <v>585.52495070383998</v>
      </c>
      <c r="N708" s="72">
        <f>GI_Data_Monthly!O708*100</f>
        <v>408.83566717070005</v>
      </c>
      <c r="O708" s="72">
        <f t="shared" si="76"/>
        <v>405.32597302297154</v>
      </c>
      <c r="P708" s="191">
        <f t="shared" si="73"/>
        <v>153.69731193006729</v>
      </c>
      <c r="Q708" s="216">
        <f t="shared" si="74"/>
        <v>25.488503461498929</v>
      </c>
      <c r="R708" s="72">
        <f t="shared" si="75"/>
        <v>408.19489673839206</v>
      </c>
      <c r="S708" s="154">
        <f t="shared" si="77"/>
        <v>1.9098066012684933E-2</v>
      </c>
      <c r="T708" s="72">
        <v>0</v>
      </c>
      <c r="U708" s="72">
        <f t="shared" si="78"/>
        <v>407.55692534966335</v>
      </c>
    </row>
    <row r="709" spans="1:21" x14ac:dyDescent="0.25">
      <c r="A709" s="134">
        <v>2038</v>
      </c>
      <c r="B709" s="134">
        <v>9</v>
      </c>
      <c r="C709" s="133">
        <f>+GI_Data_Monthly!J709</f>
        <v>1481032.09436144</v>
      </c>
      <c r="D709" s="213">
        <f t="shared" ref="D709:D736" si="79">C709/I709</f>
        <v>131.15314477084135</v>
      </c>
      <c r="E709" s="135">
        <f>GI_Data_Monthly!C709</f>
        <v>3.8162207090716298</v>
      </c>
      <c r="F709" s="151">
        <f>GI_Data_Monthly!L709</f>
        <v>29176.472711156701</v>
      </c>
      <c r="G709" s="213">
        <f>+GI_Data_Monthly!E709</f>
        <v>168.21530334388601</v>
      </c>
      <c r="H709" s="133">
        <f>+GI_Data_Monthly!H709</f>
        <v>10474.4611285562</v>
      </c>
      <c r="I709" s="214">
        <f>+GI_Data_Monthly!G709</f>
        <v>11292.3872084744</v>
      </c>
      <c r="J709" s="133">
        <f>GI_Data_Monthly!I709</f>
        <v>0</v>
      </c>
      <c r="K709" s="215">
        <f>+GI_Data_Monthly!K709</f>
        <v>62.485951499119501</v>
      </c>
      <c r="L709" s="72">
        <f>+H709*1000/Population_Monthly!C829</f>
        <v>0.40836786108858408</v>
      </c>
      <c r="M709" s="72">
        <f>GI_Data_Monthly!N709</f>
        <v>570.58454359524205</v>
      </c>
      <c r="N709" s="72">
        <f>GI_Data_Monthly!O709*100</f>
        <v>409.49334240302602</v>
      </c>
      <c r="O709" s="72">
        <f t="shared" si="76"/>
        <v>405.96612356156106</v>
      </c>
      <c r="P709" s="191">
        <f t="shared" ref="P709:P736" si="80">M709/E709</f>
        <v>149.51560381161704</v>
      </c>
      <c r="Q709" s="216">
        <f t="shared" ref="Q709" si="81">K709*L709</f>
        <v>25.517254361780434</v>
      </c>
      <c r="R709" s="72">
        <f t="shared" si="75"/>
        <v>408.83823652457539</v>
      </c>
      <c r="S709" s="154">
        <f t="shared" si="77"/>
        <v>1.9117934095904232E-2</v>
      </c>
      <c r="T709" s="72">
        <v>0</v>
      </c>
      <c r="U709" s="72">
        <f t="shared" si="78"/>
        <v>408.19489673839206</v>
      </c>
    </row>
    <row r="710" spans="1:21" x14ac:dyDescent="0.25">
      <c r="A710" s="134">
        <v>2038</v>
      </c>
      <c r="B710" s="134">
        <v>10</v>
      </c>
      <c r="C710" s="133">
        <f>+GI_Data_Monthly!J710</f>
        <v>1484029.81075167</v>
      </c>
      <c r="D710" s="213">
        <f t="shared" si="79"/>
        <v>131.26396241913153</v>
      </c>
      <c r="E710" s="135">
        <f>GI_Data_Monthly!C710</f>
        <v>3.8226149999999999</v>
      </c>
      <c r="F710" s="151">
        <f>GI_Data_Monthly!L710</f>
        <v>29228.66</v>
      </c>
      <c r="G710" s="213">
        <f>+GI_Data_Monthly!E710</f>
        <v>168.190009579205</v>
      </c>
      <c r="H710" s="133">
        <f>+GI_Data_Monthly!H710</f>
        <v>10483.0042400066</v>
      </c>
      <c r="I710" s="214">
        <f>+GI_Data_Monthly!G710</f>
        <v>11305.691092983299</v>
      </c>
      <c r="J710" s="133">
        <f>GI_Data_Monthly!I710</f>
        <v>0</v>
      </c>
      <c r="K710" s="215">
        <f>+GI_Data_Monthly!K710</f>
        <v>62.5619200182865</v>
      </c>
      <c r="L710" s="72">
        <f>+H710*1000/Population_Monthly!C830</f>
        <v>0.40842690160268852</v>
      </c>
      <c r="M710" s="72">
        <f>GI_Data_Monthly!N710</f>
        <v>561.88930000000005</v>
      </c>
      <c r="N710" s="72">
        <f>GI_Data_Monthly!O710*100</f>
        <v>410.13679999999999</v>
      </c>
      <c r="O710" s="72">
        <f t="shared" si="76"/>
        <v>406.60805689489445</v>
      </c>
      <c r="P710" s="191">
        <f t="shared" si="80"/>
        <v>146.99081649603741</v>
      </c>
      <c r="Q710" s="216">
        <f t="shared" si="74"/>
        <v>25.55197115138397</v>
      </c>
      <c r="R710" s="72">
        <f t="shared" si="75"/>
        <v>409.48860319124202</v>
      </c>
      <c r="S710" s="154">
        <f t="shared" si="77"/>
        <v>1.9141542853280624E-2</v>
      </c>
      <c r="T710" s="72">
        <v>0</v>
      </c>
      <c r="U710" s="72">
        <f t="shared" si="78"/>
        <v>408.83823652457539</v>
      </c>
    </row>
    <row r="711" spans="1:21" x14ac:dyDescent="0.25">
      <c r="A711" s="134">
        <v>2038</v>
      </c>
      <c r="B711" s="134">
        <v>11</v>
      </c>
      <c r="C711" s="133">
        <f>+GI_Data_Monthly!J711</f>
        <v>1487582.0658485</v>
      </c>
      <c r="D711" s="213">
        <f t="shared" si="79"/>
        <v>131.41541700934087</v>
      </c>
      <c r="E711" s="135">
        <f>GI_Data_Monthly!C711</f>
        <v>3.82921370892418</v>
      </c>
      <c r="F711" s="151">
        <f>GI_Data_Monthly!L711</f>
        <v>29284.6950711143</v>
      </c>
      <c r="G711" s="213">
        <f>+GI_Data_Monthly!E711</f>
        <v>167.966541742087</v>
      </c>
      <c r="H711" s="133">
        <f>+GI_Data_Monthly!H711</f>
        <v>10493.4485100067</v>
      </c>
      <c r="I711" s="214">
        <f>+GI_Data_Monthly!G711</f>
        <v>11319.6921617101</v>
      </c>
      <c r="J711" s="133">
        <f>GI_Data_Monthly!I711</f>
        <v>0</v>
      </c>
      <c r="K711" s="215">
        <f>+GI_Data_Monthly!K711</f>
        <v>62.661750146564998</v>
      </c>
      <c r="L711" s="72">
        <f>+H711*1000/Population_Monthly!C831</f>
        <v>0.40855988414682309</v>
      </c>
      <c r="M711" s="72">
        <f>GI_Data_Monthly!N711</f>
        <v>563.25350470054195</v>
      </c>
      <c r="N711" s="72">
        <f>GI_Data_Monthly!O711*100</f>
        <v>410.80827802381401</v>
      </c>
      <c r="O711" s="72">
        <f t="shared" si="76"/>
        <v>407.25179306297485</v>
      </c>
      <c r="P711" s="191">
        <f t="shared" si="80"/>
        <v>147.09377629873481</v>
      </c>
      <c r="Q711" s="216">
        <f t="shared" ref="Q711:Q736" si="82">K711*L711</f>
        <v>25.601077380317772</v>
      </c>
      <c r="R711" s="72">
        <f t="shared" ref="R711:R736" si="83">AVERAGE(N709:N711)</f>
        <v>410.14614014227999</v>
      </c>
      <c r="S711" s="154">
        <f t="shared" si="77"/>
        <v>1.916435450728593E-2</v>
      </c>
      <c r="T711" s="72">
        <v>0</v>
      </c>
      <c r="U711" s="72">
        <f t="shared" si="78"/>
        <v>409.48860319124202</v>
      </c>
    </row>
    <row r="712" spans="1:21" x14ac:dyDescent="0.25">
      <c r="A712" s="134">
        <v>2038</v>
      </c>
      <c r="B712" s="134">
        <v>12</v>
      </c>
      <c r="C712" s="133">
        <f>+GI_Data_Monthly!J712</f>
        <v>1491253.99210621</v>
      </c>
      <c r="D712" s="213">
        <f t="shared" si="79"/>
        <v>131.58244061357371</v>
      </c>
      <c r="E712" s="135">
        <f>GI_Data_Monthly!C712</f>
        <v>3.8356211796444799</v>
      </c>
      <c r="F712" s="151">
        <f>GI_Data_Monthly!L712</f>
        <v>29340.346650461801</v>
      </c>
      <c r="G712" s="213">
        <f>+GI_Data_Monthly!E712</f>
        <v>167.676179586167</v>
      </c>
      <c r="H712" s="133">
        <f>+GI_Data_Monthly!H712</f>
        <v>10504.1324264224</v>
      </c>
      <c r="I712" s="214">
        <f>+GI_Data_Monthly!G712</f>
        <v>11333.229457915801</v>
      </c>
      <c r="J712" s="133">
        <f>GI_Data_Monthly!I712</f>
        <v>10453.860366304592</v>
      </c>
      <c r="K712" s="215">
        <f>+GI_Data_Monthly!K712</f>
        <v>62.768733070053798</v>
      </c>
      <c r="L712" s="72">
        <f>+H712*1000/Population_Monthly!C832</f>
        <v>0.4087020129305417</v>
      </c>
      <c r="M712" s="72">
        <f>GI_Data_Monthly!N712</f>
        <v>572.44911773732997</v>
      </c>
      <c r="N712" s="72">
        <f>GI_Data_Monthly!O712*100</f>
        <v>411.462682907432</v>
      </c>
      <c r="O712" s="72">
        <f t="shared" si="76"/>
        <v>407.89715580443561</v>
      </c>
      <c r="P712" s="191">
        <f t="shared" si="80"/>
        <v>149.24547835310204</v>
      </c>
      <c r="Q712" s="216">
        <f t="shared" si="82"/>
        <v>25.653707554830849</v>
      </c>
      <c r="R712" s="72">
        <f t="shared" si="83"/>
        <v>410.802586977082</v>
      </c>
      <c r="S712" s="154">
        <f t="shared" si="77"/>
        <v>1.9182564480882291E-2</v>
      </c>
      <c r="T712" s="72">
        <v>0</v>
      </c>
      <c r="U712" s="72">
        <f t="shared" si="78"/>
        <v>410.14614014227999</v>
      </c>
    </row>
    <row r="713" spans="1:21" x14ac:dyDescent="0.25">
      <c r="A713" s="134">
        <v>2039</v>
      </c>
      <c r="B713" s="134">
        <v>1</v>
      </c>
      <c r="C713" s="133">
        <f>+GI_Data_Monthly!J713</f>
        <v>1494979.0458210399</v>
      </c>
      <c r="D713" s="213">
        <f t="shared" si="79"/>
        <v>131.75234049233131</v>
      </c>
      <c r="E713" s="135">
        <f>GI_Data_Monthly!C713</f>
        <v>3.8423020000000001</v>
      </c>
      <c r="F713" s="151">
        <f>GI_Data_Monthly!L713</f>
        <v>29398.34</v>
      </c>
      <c r="G713" s="213">
        <f>+GI_Data_Monthly!E713</f>
        <v>167.477094713887</v>
      </c>
      <c r="H713" s="133">
        <f>+GI_Data_Monthly!H713</f>
        <v>10514.3250802784</v>
      </c>
      <c r="I713" s="214">
        <f>+GI_Data_Monthly!G713</f>
        <v>11346.8879583817</v>
      </c>
      <c r="J713" s="133">
        <f>GI_Data_Monthly!I713</f>
        <v>0</v>
      </c>
      <c r="K713" s="215">
        <f>+GI_Data_Monthly!K713</f>
        <v>62.874669524197003</v>
      </c>
      <c r="L713" s="254">
        <f>+H713*1000/Population_Monthly!C833</f>
        <v>0.4088248499135913</v>
      </c>
      <c r="M713" s="72">
        <f>GI_Data_Monthly!N713</f>
        <v>586.24109999999996</v>
      </c>
      <c r="N713" s="72">
        <f>GI_Data_Monthly!O713*100</f>
        <v>412.14150000000001</v>
      </c>
      <c r="O713" s="72">
        <f t="shared" si="76"/>
        <v>408.54402247110221</v>
      </c>
      <c r="P713" s="191">
        <f t="shared" si="80"/>
        <v>152.57548729902021</v>
      </c>
      <c r="Q713" s="216">
        <f t="shared" si="82"/>
        <v>25.704727331596494</v>
      </c>
      <c r="R713" s="72">
        <f t="shared" si="83"/>
        <v>411.47082031041532</v>
      </c>
      <c r="S713" s="154">
        <f t="shared" si="77"/>
        <v>1.9195848647964198E-2</v>
      </c>
      <c r="T713" s="72">
        <v>0</v>
      </c>
      <c r="U713" s="72">
        <f t="shared" si="78"/>
        <v>410.802586977082</v>
      </c>
    </row>
    <row r="714" spans="1:21" x14ac:dyDescent="0.25">
      <c r="A714" s="134">
        <v>2039</v>
      </c>
      <c r="B714" s="134">
        <v>2</v>
      </c>
      <c r="C714" s="133">
        <f>+GI_Data_Monthly!J714</f>
        <v>1498388.1525550601</v>
      </c>
      <c r="D714" s="213">
        <f t="shared" si="79"/>
        <v>131.89999779060116</v>
      </c>
      <c r="E714" s="135">
        <f>GI_Data_Monthly!C714</f>
        <v>3.84906738911338</v>
      </c>
      <c r="F714" s="151">
        <f>GI_Data_Monthly!L714</f>
        <v>29456.007195259201</v>
      </c>
      <c r="G714" s="213">
        <f>+GI_Data_Monthly!E714</f>
        <v>167.49831529941699</v>
      </c>
      <c r="H714" s="133">
        <f>+GI_Data_Monthly!H714</f>
        <v>10522.568999793901</v>
      </c>
      <c r="I714" s="214">
        <f>+GI_Data_Monthly!G714</f>
        <v>11360.031672887801</v>
      </c>
      <c r="J714" s="133">
        <f>GI_Data_Monthly!I714</f>
        <v>0</v>
      </c>
      <c r="K714" s="215">
        <f>+GI_Data_Monthly!K714</f>
        <v>62.963994016367899</v>
      </c>
      <c r="L714" s="254">
        <f>+H714*1000/Population_Monthly!C834</f>
        <v>0.40887180132332018</v>
      </c>
      <c r="M714" s="72">
        <f>GI_Data_Monthly!N714</f>
        <v>600.74943702421501</v>
      </c>
      <c r="N714" s="72">
        <f>GI_Data_Monthly!O714*100</f>
        <v>412.82040642652998</v>
      </c>
      <c r="O714" s="72">
        <f t="shared" si="76"/>
        <v>409.1921754386039</v>
      </c>
      <c r="P714" s="191">
        <f t="shared" si="80"/>
        <v>156.07662228085741</v>
      </c>
      <c r="Q714" s="216">
        <f t="shared" si="82"/>
        <v>25.744201651983097</v>
      </c>
      <c r="R714" s="72">
        <f t="shared" si="83"/>
        <v>412.14152977798739</v>
      </c>
      <c r="S714" s="154">
        <f t="shared" si="77"/>
        <v>1.9202513934130305E-2</v>
      </c>
      <c r="T714" s="72">
        <v>0</v>
      </c>
      <c r="U714" s="72">
        <f t="shared" si="78"/>
        <v>411.47082031041532</v>
      </c>
    </row>
    <row r="715" spans="1:21" x14ac:dyDescent="0.25">
      <c r="A715" s="134">
        <v>2039</v>
      </c>
      <c r="B715" s="134">
        <v>3</v>
      </c>
      <c r="C715" s="133">
        <f>+GI_Data_Monthly!J715</f>
        <v>1501222.6172893001</v>
      </c>
      <c r="D715" s="213">
        <f t="shared" si="79"/>
        <v>132.01296217683415</v>
      </c>
      <c r="E715" s="135">
        <f>GI_Data_Monthly!C715</f>
        <v>3.85522400896844</v>
      </c>
      <c r="F715" s="151">
        <f>GI_Data_Monthly!L715</f>
        <v>29507.715883201799</v>
      </c>
      <c r="G715" s="213">
        <f>+GI_Data_Monthly!E715</f>
        <v>167.59934444616599</v>
      </c>
      <c r="H715" s="133">
        <f>+GI_Data_Monthly!H715</f>
        <v>10528.6740883316</v>
      </c>
      <c r="I715" s="214">
        <f>+GI_Data_Monthly!G715</f>
        <v>11371.781926068599</v>
      </c>
      <c r="J715" s="133">
        <f>GI_Data_Monthly!I715</f>
        <v>0</v>
      </c>
      <c r="K715" s="215">
        <f>+GI_Data_Monthly!K715</f>
        <v>63.0324095903893</v>
      </c>
      <c r="L715" s="254">
        <f>+H715*1000/Population_Monthly!C835</f>
        <v>0.40883563770838927</v>
      </c>
      <c r="M715" s="72">
        <f>GI_Data_Monthly!N715</f>
        <v>612.28528004203304</v>
      </c>
      <c r="N715" s="72">
        <f>GI_Data_Monthly!O715*100</f>
        <v>413.43030856116201</v>
      </c>
      <c r="O715" s="72">
        <f t="shared" si="76"/>
        <v>409.84133012847116</v>
      </c>
      <c r="P715" s="191">
        <f t="shared" si="80"/>
        <v>158.81963761837667</v>
      </c>
      <c r="Q715" s="216">
        <f t="shared" si="82"/>
        <v>25.7698953711832</v>
      </c>
      <c r="R715" s="72">
        <f t="shared" si="83"/>
        <v>412.79740499589735</v>
      </c>
      <c r="S715" s="154">
        <f t="shared" si="77"/>
        <v>1.920384477082937E-2</v>
      </c>
      <c r="T715" s="72">
        <v>0</v>
      </c>
      <c r="U715" s="72">
        <f t="shared" si="78"/>
        <v>412.14152977798739</v>
      </c>
    </row>
    <row r="716" spans="1:21" x14ac:dyDescent="0.25">
      <c r="A716" s="134">
        <v>2039</v>
      </c>
      <c r="B716" s="134">
        <v>4</v>
      </c>
      <c r="C716" s="133">
        <f>+GI_Data_Monthly!J716</f>
        <v>1504187.00586726</v>
      </c>
      <c r="D716" s="213">
        <f t="shared" si="79"/>
        <v>132.11834818313437</v>
      </c>
      <c r="E716" s="135">
        <f>GI_Data_Monthly!C716</f>
        <v>3.8620480000000001</v>
      </c>
      <c r="F716" s="151">
        <f>GI_Data_Monthly!L716</f>
        <v>29564.61</v>
      </c>
      <c r="G716" s="213">
        <f>+GI_Data_Monthly!E716</f>
        <v>167.62310992706301</v>
      </c>
      <c r="H716" s="133">
        <f>+GI_Data_Monthly!H716</f>
        <v>10534.6793275456</v>
      </c>
      <c r="I716" s="214">
        <f>+GI_Data_Monthly!G716</f>
        <v>11385.148441170701</v>
      </c>
      <c r="J716" s="133">
        <f>GI_Data_Monthly!I716</f>
        <v>0</v>
      </c>
      <c r="K716" s="215">
        <f>+GI_Data_Monthly!K716</f>
        <v>63.100288172082699</v>
      </c>
      <c r="L716" s="254">
        <f>+H716*1000/Population_Monthly!C836</f>
        <v>0.40880023546153837</v>
      </c>
      <c r="M716" s="72">
        <f>GI_Data_Monthly!N716</f>
        <v>621.15679999999998</v>
      </c>
      <c r="N716" s="72">
        <f>GI_Data_Monthly!O716*100</f>
        <v>414.09779999999995</v>
      </c>
      <c r="O716" s="72">
        <f t="shared" si="76"/>
        <v>410.49146346180441</v>
      </c>
      <c r="P716" s="191">
        <f t="shared" si="80"/>
        <v>160.83611596748668</v>
      </c>
      <c r="Q716" s="216">
        <f t="shared" si="82"/>
        <v>25.795412662438331</v>
      </c>
      <c r="R716" s="72">
        <f t="shared" si="83"/>
        <v>413.44950499589731</v>
      </c>
      <c r="S716" s="154">
        <f t="shared" si="77"/>
        <v>1.9201754778902513E-2</v>
      </c>
      <c r="T716" s="72">
        <v>0</v>
      </c>
      <c r="U716" s="72">
        <f t="shared" si="78"/>
        <v>412.79740499589735</v>
      </c>
    </row>
    <row r="717" spans="1:21" x14ac:dyDescent="0.25">
      <c r="A717" s="134">
        <v>2039</v>
      </c>
      <c r="B717" s="134">
        <v>5</v>
      </c>
      <c r="C717" s="133">
        <f>+GI_Data_Monthly!J717</f>
        <v>1506964.8614735</v>
      </c>
      <c r="D717" s="213">
        <f t="shared" si="79"/>
        <v>132.20423081442641</v>
      </c>
      <c r="E717" s="135">
        <f>GI_Data_Monthly!C717</f>
        <v>3.86862529485829</v>
      </c>
      <c r="F717" s="151">
        <f>GI_Data_Monthly!L717</f>
        <v>29619.4128374301</v>
      </c>
      <c r="G717" s="213">
        <f>+GI_Data_Monthly!E717</f>
        <v>167.43779632140499</v>
      </c>
      <c r="H717" s="133">
        <f>+GI_Data_Monthly!H717</f>
        <v>10540.4381721711</v>
      </c>
      <c r="I717" s="214">
        <f>+GI_Data_Monthly!G717</f>
        <v>11398.7642618549</v>
      </c>
      <c r="J717" s="133">
        <f>GI_Data_Monthly!I717</f>
        <v>0</v>
      </c>
      <c r="K717" s="215">
        <f>+GI_Data_Monthly!K717</f>
        <v>63.162868539213903</v>
      </c>
      <c r="L717" s="254">
        <f>+H717*1000/Population_Monthly!C837</f>
        <v>0.40875836549735151</v>
      </c>
      <c r="M717" s="72">
        <f>GI_Data_Monthly!N717</f>
        <v>624.04626179337004</v>
      </c>
      <c r="N717" s="72">
        <f>GI_Data_Monthly!O717*100</f>
        <v>414.733648823632</v>
      </c>
      <c r="O717" s="72">
        <f t="shared" si="76"/>
        <v>411.14245478006433</v>
      </c>
      <c r="P717" s="191">
        <f t="shared" si="80"/>
        <v>161.30956456878289</v>
      </c>
      <c r="Q717" s="216">
        <f t="shared" si="82"/>
        <v>25.818350904213162</v>
      </c>
      <c r="R717" s="72">
        <f t="shared" si="83"/>
        <v>414.08725246159798</v>
      </c>
      <c r="S717" s="154">
        <f t="shared" si="77"/>
        <v>1.9197538006849424E-2</v>
      </c>
      <c r="T717" s="72">
        <v>0</v>
      </c>
      <c r="U717" s="72">
        <f t="shared" si="78"/>
        <v>413.44950499589731</v>
      </c>
    </row>
    <row r="718" spans="1:21" x14ac:dyDescent="0.25">
      <c r="A718" s="134">
        <v>2039</v>
      </c>
      <c r="B718" s="134">
        <v>6</v>
      </c>
      <c r="C718" s="133">
        <f>+GI_Data_Monthly!J718</f>
        <v>1509773.60946742</v>
      </c>
      <c r="D718" s="213">
        <f t="shared" si="79"/>
        <v>132.28330754300737</v>
      </c>
      <c r="E718" s="135">
        <f>GI_Data_Monthly!C718</f>
        <v>3.8753935104058601</v>
      </c>
      <c r="F718" s="151">
        <f>GI_Data_Monthly!L718</f>
        <v>29676.038153121001</v>
      </c>
      <c r="G718" s="213">
        <f>+GI_Data_Monthly!E718</f>
        <v>167.14470910240499</v>
      </c>
      <c r="H718" s="133">
        <f>+GI_Data_Monthly!H718</f>
        <v>10546.9929880075</v>
      </c>
      <c r="I718" s="214">
        <f>+GI_Data_Monthly!G718</f>
        <v>11413.183095505599</v>
      </c>
      <c r="J718" s="133">
        <f>GI_Data_Monthly!I718</f>
        <v>0</v>
      </c>
      <c r="K718" s="215">
        <f>+GI_Data_Monthly!K718</f>
        <v>63.225616387743003</v>
      </c>
      <c r="L718" s="254">
        <f>+H718*1000/Population_Monthly!C838</f>
        <v>0.40874739758693784</v>
      </c>
      <c r="M718" s="72">
        <f>GI_Data_Monthly!N718</f>
        <v>620.71500297447199</v>
      </c>
      <c r="N718" s="72">
        <f>GI_Data_Monthly!O718*100</f>
        <v>415.38502934716598</v>
      </c>
      <c r="O718" s="72">
        <f t="shared" si="76"/>
        <v>411.79426363862189</v>
      </c>
      <c r="P718" s="191">
        <f t="shared" si="80"/>
        <v>160.16825163890675</v>
      </c>
      <c r="Q718" s="216">
        <f t="shared" si="82"/>
        <v>25.843306159320001</v>
      </c>
      <c r="R718" s="72">
        <f t="shared" si="83"/>
        <v>414.73882605693262</v>
      </c>
      <c r="S718" s="154">
        <f t="shared" si="77"/>
        <v>1.9191389068727416E-2</v>
      </c>
      <c r="T718" s="72">
        <v>0</v>
      </c>
      <c r="U718" s="72">
        <f t="shared" si="78"/>
        <v>414.08725246159798</v>
      </c>
    </row>
    <row r="719" spans="1:21" x14ac:dyDescent="0.25">
      <c r="A719" s="134">
        <v>2039</v>
      </c>
      <c r="B719" s="134">
        <v>7</v>
      </c>
      <c r="C719" s="133">
        <f>+GI_Data_Monthly!J719</f>
        <v>1512448.95805218</v>
      </c>
      <c r="D719" s="213">
        <f t="shared" si="79"/>
        <v>132.35791153070574</v>
      </c>
      <c r="E719" s="135">
        <f>GI_Data_Monthly!C719</f>
        <v>3.8819240000000002</v>
      </c>
      <c r="F719" s="151">
        <f>GI_Data_Monthly!L719</f>
        <v>29731.119999999999</v>
      </c>
      <c r="G719" s="213">
        <f>+GI_Data_Monthly!E719</f>
        <v>166.931393360497</v>
      </c>
      <c r="H719" s="133">
        <f>+GI_Data_Monthly!H719</f>
        <v>10554.5286395003</v>
      </c>
      <c r="I719" s="214">
        <f>+GI_Data_Monthly!G719</f>
        <v>11426.963001764399</v>
      </c>
      <c r="J719" s="133">
        <f>GI_Data_Monthly!I719</f>
        <v>0</v>
      </c>
      <c r="K719" s="215">
        <f>+GI_Data_Monthly!K719</f>
        <v>63.284783792026403</v>
      </c>
      <c r="L719" s="254">
        <f>+H719*1000/Population_Monthly!C839</f>
        <v>0.40877443142445852</v>
      </c>
      <c r="M719" s="72">
        <f>GI_Data_Monthly!N719</f>
        <v>611.33209999999997</v>
      </c>
      <c r="N719" s="72">
        <f>GI_Data_Monthly!O719*100</f>
        <v>416.0163</v>
      </c>
      <c r="O719" s="72">
        <f t="shared" si="76"/>
        <v>412.4468136386219</v>
      </c>
      <c r="P719" s="191">
        <f t="shared" si="80"/>
        <v>157.48172813275065</v>
      </c>
      <c r="Q719" s="216">
        <f t="shared" si="82"/>
        <v>25.869201512405379</v>
      </c>
      <c r="R719" s="72">
        <f t="shared" si="83"/>
        <v>415.37832605693262</v>
      </c>
      <c r="S719" s="154">
        <f t="shared" si="77"/>
        <v>1.9183915556081343E-2</v>
      </c>
      <c r="T719" s="72">
        <v>0</v>
      </c>
      <c r="U719" s="72">
        <f t="shared" si="78"/>
        <v>414.73882605693262</v>
      </c>
    </row>
    <row r="720" spans="1:21" x14ac:dyDescent="0.25">
      <c r="A720" s="134">
        <v>2039</v>
      </c>
      <c r="B720" s="134">
        <v>8</v>
      </c>
      <c r="C720" s="133">
        <f>+GI_Data_Monthly!J720</f>
        <v>1515213.00136329</v>
      </c>
      <c r="D720" s="213">
        <f t="shared" si="79"/>
        <v>132.44171901568382</v>
      </c>
      <c r="E720" s="135">
        <f>GI_Data_Monthly!C720</f>
        <v>3.88865937168964</v>
      </c>
      <c r="F720" s="151">
        <f>GI_Data_Monthly!L720</f>
        <v>29788.435256111501</v>
      </c>
      <c r="G720" s="213">
        <f>+GI_Data_Monthly!E720</f>
        <v>166.90604660376999</v>
      </c>
      <c r="H720" s="133">
        <f>+GI_Data_Monthly!H720</f>
        <v>10563.855020205099</v>
      </c>
      <c r="I720" s="214">
        <f>+GI_Data_Monthly!G720</f>
        <v>11440.602044616</v>
      </c>
      <c r="J720" s="133">
        <f>GI_Data_Monthly!I720</f>
        <v>0</v>
      </c>
      <c r="K720" s="215">
        <f>+GI_Data_Monthly!K720</f>
        <v>63.345961516615198</v>
      </c>
      <c r="L720" s="254">
        <f>+H720*1000/Population_Monthly!C840</f>
        <v>0.40887073987523265</v>
      </c>
      <c r="M720" s="72">
        <f>GI_Data_Monthly!N720</f>
        <v>596.29448838522296</v>
      </c>
      <c r="N720" s="72">
        <f>GI_Data_Monthly!O720*100</f>
        <v>416.67509837466099</v>
      </c>
      <c r="O720" s="72">
        <f t="shared" si="76"/>
        <v>413.10009957228522</v>
      </c>
      <c r="P720" s="191">
        <f t="shared" si="80"/>
        <v>153.34191848388363</v>
      </c>
      <c r="Q720" s="216">
        <f t="shared" si="82"/>
        <v>25.900310153406469</v>
      </c>
      <c r="R720" s="72">
        <f t="shared" si="83"/>
        <v>416.02547590727568</v>
      </c>
      <c r="S720" s="154">
        <f t="shared" si="77"/>
        <v>1.9175017821250417E-2</v>
      </c>
      <c r="T720" s="72">
        <v>0</v>
      </c>
      <c r="U720" s="72">
        <f t="shared" si="78"/>
        <v>415.37832605693262</v>
      </c>
    </row>
    <row r="721" spans="1:21" x14ac:dyDescent="0.25">
      <c r="A721" s="134">
        <v>2039</v>
      </c>
      <c r="B721" s="134">
        <v>9</v>
      </c>
      <c r="C721" s="133">
        <f>+GI_Data_Monthly!J721</f>
        <v>1518124.4083322999</v>
      </c>
      <c r="D721" s="213">
        <f t="shared" si="79"/>
        <v>132.54496648764029</v>
      </c>
      <c r="E721" s="135">
        <f>GI_Data_Monthly!C721</f>
        <v>3.8953846167800199</v>
      </c>
      <c r="F721" s="151">
        <f>GI_Data_Monthly!L721</f>
        <v>29845.4857192528</v>
      </c>
      <c r="G721" s="213">
        <f>+GI_Data_Monthly!E721</f>
        <v>166.99015000089699</v>
      </c>
      <c r="H721" s="133">
        <f>+GI_Data_Monthly!H721</f>
        <v>10573.7598774177</v>
      </c>
      <c r="I721" s="214">
        <f>+GI_Data_Monthly!G721</f>
        <v>11453.6556804959</v>
      </c>
      <c r="J721" s="133">
        <f>GI_Data_Monthly!I721</f>
        <v>0</v>
      </c>
      <c r="K721" s="215">
        <f>+GI_Data_Monthly!K721</f>
        <v>63.414137617501297</v>
      </c>
      <c r="L721" s="254">
        <f>+H721*1000/Population_Monthly!C841</f>
        <v>0.40898929896151609</v>
      </c>
      <c r="M721" s="72">
        <f>GI_Data_Monthly!N721</f>
        <v>581.11290727682206</v>
      </c>
      <c r="N721" s="72">
        <f>GI_Data_Monthly!O721*100</f>
        <v>417.34170754074194</v>
      </c>
      <c r="O721" s="72">
        <f t="shared" ref="O721:O736" si="84">AVERAGE(N710:N721)</f>
        <v>413.75413000042818</v>
      </c>
      <c r="P721" s="191">
        <f t="shared" si="80"/>
        <v>149.17985371035792</v>
      </c>
      <c r="Q721" s="216">
        <f t="shared" si="82"/>
        <v>25.935703688430962</v>
      </c>
      <c r="R721" s="72">
        <f t="shared" si="83"/>
        <v>416.67770197180101</v>
      </c>
      <c r="S721" s="154">
        <f t="shared" si="77"/>
        <v>1.9166038430953325E-2</v>
      </c>
      <c r="T721" s="72">
        <v>0</v>
      </c>
      <c r="U721" s="72">
        <f t="shared" si="78"/>
        <v>416.02547590727568</v>
      </c>
    </row>
    <row r="722" spans="1:21" x14ac:dyDescent="0.25">
      <c r="A722" s="134">
        <v>2039</v>
      </c>
      <c r="B722" s="134">
        <v>10</v>
      </c>
      <c r="C722" s="133">
        <f>+GI_Data_Monthly!J722</f>
        <v>1521246.60853826</v>
      </c>
      <c r="D722" s="213">
        <f t="shared" si="79"/>
        <v>132.67621701725295</v>
      </c>
      <c r="E722" s="135">
        <f>GI_Data_Monthly!C722</f>
        <v>3.901885</v>
      </c>
      <c r="F722" s="151">
        <f>GI_Data_Monthly!L722</f>
        <v>29899.63</v>
      </c>
      <c r="G722" s="213">
        <f>+GI_Data_Monthly!E722</f>
        <v>167.04245818669199</v>
      </c>
      <c r="H722" s="133">
        <f>+GI_Data_Monthly!H722</f>
        <v>10582.6601921607</v>
      </c>
      <c r="I722" s="214">
        <f>+GI_Data_Monthly!G722</f>
        <v>11465.8575797382</v>
      </c>
      <c r="J722" s="133">
        <f>GI_Data_Monthly!I722</f>
        <v>0</v>
      </c>
      <c r="K722" s="215">
        <f>+GI_Data_Monthly!K722</f>
        <v>63.4946121048743</v>
      </c>
      <c r="L722" s="254">
        <f>+H722*1000/Population_Monthly!C842</f>
        <v>0.40906887449794477</v>
      </c>
      <c r="M722" s="72">
        <f>GI_Data_Monthly!N722</f>
        <v>572.28660000000002</v>
      </c>
      <c r="N722" s="72">
        <f>GI_Data_Monthly!O722*100</f>
        <v>417.99439999999998</v>
      </c>
      <c r="O722" s="72">
        <f t="shared" si="84"/>
        <v>414.40893000042814</v>
      </c>
      <c r="P722" s="191">
        <f t="shared" si="80"/>
        <v>146.6692637020312</v>
      </c>
      <c r="Q722" s="216">
        <f t="shared" si="82"/>
        <v>25.973669510424511</v>
      </c>
      <c r="R722" s="72">
        <f t="shared" si="83"/>
        <v>417.33706863846766</v>
      </c>
      <c r="S722" s="154">
        <f t="shared" si="77"/>
        <v>1.9158485656493029E-2</v>
      </c>
      <c r="T722" s="72">
        <v>0</v>
      </c>
      <c r="U722" s="72">
        <f t="shared" si="78"/>
        <v>416.67770197180101</v>
      </c>
    </row>
    <row r="723" spans="1:21" x14ac:dyDescent="0.25">
      <c r="A723" s="134">
        <v>2039</v>
      </c>
      <c r="B723" s="134">
        <v>11</v>
      </c>
      <c r="C723" s="133">
        <f>+GI_Data_Monthly!J723</f>
        <v>1524880.9468686101</v>
      </c>
      <c r="D723" s="213">
        <f t="shared" si="79"/>
        <v>132.8500463867081</v>
      </c>
      <c r="E723" s="135">
        <f>GI_Data_Monthly!C723</f>
        <v>3.90859935217722</v>
      </c>
      <c r="F723" s="151">
        <f>GI_Data_Monthly!L723</f>
        <v>29954.226219533601</v>
      </c>
      <c r="G723" s="213">
        <f>+GI_Data_Monthly!E723</f>
        <v>166.97340864477499</v>
      </c>
      <c r="H723" s="133">
        <f>+GI_Data_Monthly!H723</f>
        <v>10590.5093787357</v>
      </c>
      <c r="I723" s="214">
        <f>+GI_Data_Monthly!G723</f>
        <v>11478.211625383199</v>
      </c>
      <c r="J723" s="133">
        <f>GI_Data_Monthly!I723</f>
        <v>0</v>
      </c>
      <c r="K723" s="215">
        <f>+GI_Data_Monthly!K723</f>
        <v>63.597107460178201</v>
      </c>
      <c r="L723" s="254">
        <f>+H723*1000/Population_Monthly!C843</f>
        <v>0.4091077424693762</v>
      </c>
      <c r="M723" s="72">
        <f>GI_Data_Monthly!N723</f>
        <v>573.69210625781398</v>
      </c>
      <c r="N723" s="72">
        <f>GI_Data_Monthly!O723*100</f>
        <v>418.676160512835</v>
      </c>
      <c r="O723" s="72">
        <f t="shared" si="84"/>
        <v>415.06458687451328</v>
      </c>
      <c r="P723" s="191">
        <f t="shared" si="80"/>
        <v>146.77690255928849</v>
      </c>
      <c r="Q723" s="216">
        <f t="shared" si="82"/>
        <v>26.018069060615826</v>
      </c>
      <c r="R723" s="72">
        <f t="shared" si="83"/>
        <v>418.00408935119231</v>
      </c>
      <c r="S723" s="154">
        <f t="shared" si="77"/>
        <v>1.9152200454356283E-2</v>
      </c>
      <c r="T723" s="72">
        <v>0</v>
      </c>
      <c r="U723" s="72">
        <f t="shared" si="78"/>
        <v>417.33706863846766</v>
      </c>
    </row>
    <row r="724" spans="1:21" x14ac:dyDescent="0.25">
      <c r="A724" s="134">
        <v>2039</v>
      </c>
      <c r="B724" s="134">
        <v>12</v>
      </c>
      <c r="C724" s="133">
        <f>+GI_Data_Monthly!J724</f>
        <v>1528596.4147575099</v>
      </c>
      <c r="D724" s="213">
        <f t="shared" si="79"/>
        <v>133.03335296069713</v>
      </c>
      <c r="E724" s="135">
        <f>GI_Data_Monthly!C724</f>
        <v>3.91511348174499</v>
      </c>
      <c r="F724" s="151">
        <f>GI_Data_Monthly!L724</f>
        <v>30007.707472036502</v>
      </c>
      <c r="G724" s="213">
        <f>+GI_Data_Monthly!E724</f>
        <v>166.864907662539</v>
      </c>
      <c r="H724" s="133">
        <f>+GI_Data_Monthly!H724</f>
        <v>10598.5624600915</v>
      </c>
      <c r="I724" s="214">
        <f>+GI_Data_Monthly!G724</f>
        <v>11490.3246497073</v>
      </c>
      <c r="J724" s="133">
        <f>GI_Data_Monthly!I724</f>
        <v>10554.296185353258</v>
      </c>
      <c r="K724" s="215">
        <f>+GI_Data_Monthly!K724</f>
        <v>63.705253429457699</v>
      </c>
      <c r="L724" s="254">
        <f>+H724*1000/Population_Monthly!C844</f>
        <v>0.40915443153860076</v>
      </c>
      <c r="M724" s="72">
        <f>GI_Data_Monthly!N724</f>
        <v>583.037145299082</v>
      </c>
      <c r="N724" s="72">
        <f>GI_Data_Monthly!O724*100</f>
        <v>419.33995403362098</v>
      </c>
      <c r="O724" s="72">
        <f t="shared" si="84"/>
        <v>415.72102613502904</v>
      </c>
      <c r="P724" s="191">
        <f t="shared" si="80"/>
        <v>148.91960297386291</v>
      </c>
      <c r="Q724" s="216">
        <f t="shared" si="82"/>
        <v>26.065286752952261</v>
      </c>
      <c r="R724" s="72">
        <f t="shared" si="83"/>
        <v>418.67017151548526</v>
      </c>
      <c r="S724" s="154">
        <f t="shared" si="77"/>
        <v>1.9144557826064501E-2</v>
      </c>
      <c r="T724" s="72">
        <v>0</v>
      </c>
      <c r="U724" s="72">
        <f t="shared" si="78"/>
        <v>418.00408935119231</v>
      </c>
    </row>
    <row r="725" spans="1:21" x14ac:dyDescent="0.25">
      <c r="A725" s="134">
        <v>2040</v>
      </c>
      <c r="B725" s="134">
        <v>1</v>
      </c>
      <c r="C725" s="133">
        <f>+GI_Data_Monthly!J725</f>
        <v>1532362.78874184</v>
      </c>
      <c r="D725" s="213">
        <f t="shared" si="79"/>
        <v>133.20860020482164</v>
      </c>
      <c r="E725" s="135">
        <f>GI_Data_Monthly!C725</f>
        <v>3.9218850000000001</v>
      </c>
      <c r="F725" s="151">
        <f>GI_Data_Monthly!L725</f>
        <v>30066.240000000002</v>
      </c>
      <c r="G725" s="213">
        <f>+GI_Data_Monthly!E725</f>
        <v>166.83294460535899</v>
      </c>
      <c r="H725" s="133">
        <f>+GI_Data_Monthly!H725</f>
        <v>10609.799635448901</v>
      </c>
      <c r="I725" s="214">
        <f>+GI_Data_Monthly!G725</f>
        <v>11503.4824056831</v>
      </c>
      <c r="J725" s="133">
        <f>GI_Data_Monthly!I725</f>
        <v>0</v>
      </c>
      <c r="K725" s="215">
        <f>+GI_Data_Monthly!K725</f>
        <v>63.812526977231599</v>
      </c>
      <c r="L725" s="254">
        <f>+H725*1000/Population_Monthly!C845</f>
        <v>0.40932390204002655</v>
      </c>
      <c r="M725" s="72">
        <f>GI_Data_Monthly!N725</f>
        <v>596.99940000000004</v>
      </c>
      <c r="N725" s="72">
        <f>GI_Data_Monthly!O725*100</f>
        <v>420.02620000000002</v>
      </c>
      <c r="O725" s="72">
        <f t="shared" si="84"/>
        <v>416.37808446836249</v>
      </c>
      <c r="P725" s="191">
        <f t="shared" si="80"/>
        <v>152.2225664444521</v>
      </c>
      <c r="Q725" s="216">
        <f t="shared" si="82"/>
        <v>26.1199925413549</v>
      </c>
      <c r="R725" s="72">
        <f t="shared" si="83"/>
        <v>419.34743818215202</v>
      </c>
      <c r="S725" s="154">
        <f t="shared" si="77"/>
        <v>1.9131050864812149E-2</v>
      </c>
      <c r="T725" s="72">
        <v>0</v>
      </c>
      <c r="U725" s="72">
        <f t="shared" si="78"/>
        <v>418.67017151548526</v>
      </c>
    </row>
    <row r="726" spans="1:21" x14ac:dyDescent="0.25">
      <c r="A726" s="134">
        <v>2040</v>
      </c>
      <c r="B726" s="134">
        <v>2</v>
      </c>
      <c r="C726" s="133">
        <f>+GI_Data_Monthly!J726</f>
        <v>1535841.3842885999</v>
      </c>
      <c r="D726" s="213">
        <f t="shared" si="79"/>
        <v>133.3475762969143</v>
      </c>
      <c r="E726" s="135">
        <f>GI_Data_Monthly!C726</f>
        <v>3.9287111714745202</v>
      </c>
      <c r="F726" s="151">
        <f>GI_Data_Monthly!L726</f>
        <v>30129.638780459802</v>
      </c>
      <c r="G726" s="213">
        <f>+GI_Data_Monthly!E726</f>
        <v>166.98099576923801</v>
      </c>
      <c r="H726" s="133">
        <f>+GI_Data_Monthly!H726</f>
        <v>10625.321511156801</v>
      </c>
      <c r="I726" s="214">
        <f>+GI_Data_Monthly!G726</f>
        <v>11517.5800486157</v>
      </c>
      <c r="J726" s="133">
        <f>GI_Data_Monthly!I726</f>
        <v>0</v>
      </c>
      <c r="K726" s="215">
        <f>+GI_Data_Monthly!K726</f>
        <v>63.904732646811901</v>
      </c>
      <c r="L726" s="254">
        <f>+H726*1000/Population_Monthly!C846</f>
        <v>0.40965835018973978</v>
      </c>
      <c r="M726" s="72">
        <f>GI_Data_Monthly!N726</f>
        <v>611.62282554310798</v>
      </c>
      <c r="N726" s="72">
        <f>GI_Data_Monthly!O726*100</f>
        <v>420.70936749989801</v>
      </c>
      <c r="O726" s="72">
        <f t="shared" si="84"/>
        <v>417.03549789114305</v>
      </c>
      <c r="P726" s="191">
        <f t="shared" si="80"/>
        <v>155.68027244760634</v>
      </c>
      <c r="Q726" s="216">
        <f t="shared" si="82"/>
        <v>26.179107345409367</v>
      </c>
      <c r="R726" s="72">
        <f t="shared" si="83"/>
        <v>420.0251738445063</v>
      </c>
      <c r="S726" s="154">
        <f t="shared" si="77"/>
        <v>1.9109910630767279E-2</v>
      </c>
      <c r="T726" s="72">
        <v>1</v>
      </c>
      <c r="U726" s="72">
        <f t="shared" si="78"/>
        <v>419.34743818215202</v>
      </c>
    </row>
    <row r="727" spans="1:21" x14ac:dyDescent="0.25">
      <c r="A727" s="134">
        <v>2040</v>
      </c>
      <c r="B727" s="134">
        <v>3</v>
      </c>
      <c r="C727" s="133">
        <f>+GI_Data_Monthly!J727</f>
        <v>1538885.63195904</v>
      </c>
      <c r="D727" s="213">
        <f t="shared" si="79"/>
        <v>133.4542748105537</v>
      </c>
      <c r="E727" s="135">
        <f>GI_Data_Monthly!C727</f>
        <v>3.9351236695618299</v>
      </c>
      <c r="F727" s="151">
        <f>GI_Data_Monthly!L727</f>
        <v>30190.8720317275</v>
      </c>
      <c r="G727" s="213">
        <f>+GI_Data_Monthly!E727</f>
        <v>167.27688682963799</v>
      </c>
      <c r="H727" s="133">
        <f>+GI_Data_Monthly!H727</f>
        <v>10640.8200303917</v>
      </c>
      <c r="I727" s="214">
        <f>+GI_Data_Monthly!G727</f>
        <v>11531.1827526213</v>
      </c>
      <c r="J727" s="133">
        <f>GI_Data_Monthly!I727</f>
        <v>0</v>
      </c>
      <c r="K727" s="215">
        <f>+GI_Data_Monthly!K727</f>
        <v>63.980022211991397</v>
      </c>
      <c r="L727" s="254">
        <f>+H727*1000/Population_Monthly!C847</f>
        <v>0.40999146728160968</v>
      </c>
      <c r="M727" s="72">
        <f>GI_Data_Monthly!N727</f>
        <v>623.61083414869199</v>
      </c>
      <c r="N727" s="72">
        <f>GI_Data_Monthly!O727*100</f>
        <v>421.34432904404406</v>
      </c>
      <c r="O727" s="72">
        <f t="shared" si="84"/>
        <v>417.69499959804983</v>
      </c>
      <c r="P727" s="191">
        <f t="shared" si="80"/>
        <v>158.47299513667639</v>
      </c>
      <c r="Q727" s="216">
        <f t="shared" si="82"/>
        <v>26.23126318340433</v>
      </c>
      <c r="R727" s="72">
        <f t="shared" si="83"/>
        <v>420.69329884798071</v>
      </c>
      <c r="S727" s="154">
        <f t="shared" si="77"/>
        <v>1.9142332622938962E-2</v>
      </c>
      <c r="T727" s="72">
        <v>0</v>
      </c>
      <c r="U727" s="72">
        <f t="shared" si="78"/>
        <v>420.0251738445063</v>
      </c>
    </row>
    <row r="728" spans="1:21" x14ac:dyDescent="0.25">
      <c r="A728" s="134">
        <v>2040</v>
      </c>
      <c r="B728" s="134">
        <v>4</v>
      </c>
      <c r="C728" s="133">
        <f>+GI_Data_Monthly!J728</f>
        <v>1542036.1405076301</v>
      </c>
      <c r="D728" s="213">
        <f t="shared" si="79"/>
        <v>133.5615543355031</v>
      </c>
      <c r="E728" s="135">
        <f>GI_Data_Monthly!C728</f>
        <v>3.9419729999999999</v>
      </c>
      <c r="F728" s="151">
        <f>GI_Data_Monthly!L728</f>
        <v>30254.67</v>
      </c>
      <c r="G728" s="213">
        <f>+GI_Data_Monthly!E728</f>
        <v>167.72963319047801</v>
      </c>
      <c r="H728" s="133">
        <f>+GI_Data_Monthly!H728</f>
        <v>10654.207293992</v>
      </c>
      <c r="I728" s="214">
        <f>+GI_Data_Monthly!G728</f>
        <v>11545.509096383201</v>
      </c>
      <c r="J728" s="133">
        <f>GI_Data_Monthly!I728</f>
        <v>0</v>
      </c>
      <c r="K728" s="215">
        <f>+GI_Data_Monthly!K728</f>
        <v>64.054968248227794</v>
      </c>
      <c r="L728" s="254">
        <f>+H728*1000/Population_Monthly!C848</f>
        <v>0.41024286081924988</v>
      </c>
      <c r="M728" s="72">
        <f>GI_Data_Monthly!N728</f>
        <v>632.4538</v>
      </c>
      <c r="N728" s="72">
        <f>GI_Data_Monthly!O728*100</f>
        <v>422.01769999999999</v>
      </c>
      <c r="O728" s="72">
        <f t="shared" si="84"/>
        <v>418.35499126471655</v>
      </c>
      <c r="P728" s="191">
        <f t="shared" si="80"/>
        <v>160.44092640918646</v>
      </c>
      <c r="Q728" s="216">
        <f t="shared" si="82"/>
        <v>26.278093423839184</v>
      </c>
      <c r="R728" s="72">
        <f t="shared" si="83"/>
        <v>421.35713218131406</v>
      </c>
      <c r="S728" s="154">
        <f t="shared" si="77"/>
        <v>1.9125675142442233E-2</v>
      </c>
      <c r="T728" s="72">
        <v>0</v>
      </c>
      <c r="U728" s="72">
        <f t="shared" si="78"/>
        <v>420.69329884798071</v>
      </c>
    </row>
    <row r="729" spans="1:21" x14ac:dyDescent="0.25">
      <c r="A729" s="134">
        <v>2040</v>
      </c>
      <c r="B729" s="134">
        <v>5</v>
      </c>
      <c r="C729" s="133">
        <f>+GI_Data_Monthly!J729</f>
        <v>1545071.0283437099</v>
      </c>
      <c r="D729" s="213">
        <f t="shared" si="79"/>
        <v>133.67182147203766</v>
      </c>
      <c r="E729" s="135">
        <f>GI_Data_Monthly!C729</f>
        <v>3.9485730227888598</v>
      </c>
      <c r="F729" s="151">
        <f>GI_Data_Monthly!L729</f>
        <v>30312.1306435845</v>
      </c>
      <c r="G729" s="213">
        <f>+GI_Data_Monthly!E729</f>
        <v>168.248082828387</v>
      </c>
      <c r="H729" s="133">
        <f>+GI_Data_Monthly!H729</f>
        <v>10661.170122952301</v>
      </c>
      <c r="I729" s="214">
        <f>+GI_Data_Monthly!G729</f>
        <v>11558.6891188351</v>
      </c>
      <c r="J729" s="133">
        <f>GI_Data_Monthly!I729</f>
        <v>0</v>
      </c>
      <c r="K729" s="215">
        <f>+GI_Data_Monthly!K729</f>
        <v>64.126664850602097</v>
      </c>
      <c r="L729" s="254">
        <f>+H729*1000/Population_Monthly!C849</f>
        <v>0.41024671551575992</v>
      </c>
      <c r="M729" s="72">
        <f>GI_Data_Monthly!N729</f>
        <v>635.32795837714502</v>
      </c>
      <c r="N729" s="72">
        <f>GI_Data_Monthly!O729*100</f>
        <v>422.66395437211298</v>
      </c>
      <c r="O729" s="72">
        <f t="shared" si="84"/>
        <v>419.01585006042325</v>
      </c>
      <c r="P729" s="191">
        <f t="shared" si="80"/>
        <v>160.90064808486576</v>
      </c>
      <c r="Q729" s="216">
        <f t="shared" si="82"/>
        <v>26.307753631939441</v>
      </c>
      <c r="R729" s="72">
        <f t="shared" si="83"/>
        <v>422.00866113871899</v>
      </c>
      <c r="S729" s="154">
        <f t="shared" si="77"/>
        <v>1.9121442330456873E-2</v>
      </c>
      <c r="T729" s="72">
        <v>0</v>
      </c>
      <c r="U729" s="72">
        <f t="shared" si="78"/>
        <v>421.35713218131406</v>
      </c>
    </row>
    <row r="730" spans="1:21" x14ac:dyDescent="0.25">
      <c r="A730" s="134">
        <v>2040</v>
      </c>
      <c r="B730" s="134">
        <v>6</v>
      </c>
      <c r="C730" s="133">
        <f>+GI_Data_Monthly!J730</f>
        <v>1548159.4998097499</v>
      </c>
      <c r="D730" s="213">
        <f t="shared" si="79"/>
        <v>133.7870810221807</v>
      </c>
      <c r="E730" s="135">
        <f>GI_Data_Monthly!C730</f>
        <v>3.9553823322436501</v>
      </c>
      <c r="F730" s="151">
        <f>GI_Data_Monthly!L730</f>
        <v>30368.4336468767</v>
      </c>
      <c r="G730" s="213">
        <f>+GI_Data_Monthly!E730</f>
        <v>168.711297365039</v>
      </c>
      <c r="H730" s="133">
        <f>+GI_Data_Monthly!H730</f>
        <v>10664.4939355021</v>
      </c>
      <c r="I730" s="214">
        <f>+GI_Data_Monthly!G730</f>
        <v>11571.816112447201</v>
      </c>
      <c r="J730" s="133">
        <f>GI_Data_Monthly!I730</f>
        <v>0</v>
      </c>
      <c r="K730" s="215">
        <f>+GI_Data_Monthly!K730</f>
        <v>64.198742171408895</v>
      </c>
      <c r="L730" s="254">
        <f>+H730*1000/Population_Monthly!C850</f>
        <v>0.41011062431414419</v>
      </c>
      <c r="M730" s="72">
        <f>GI_Data_Monthly!N730</f>
        <v>631.95873565134195</v>
      </c>
      <c r="N730" s="72">
        <f>GI_Data_Monthly!O730*100</f>
        <v>423.32966276063007</v>
      </c>
      <c r="O730" s="72">
        <f t="shared" si="84"/>
        <v>419.67790284487864</v>
      </c>
      <c r="P730" s="191">
        <f t="shared" si="80"/>
        <v>159.77184569484331</v>
      </c>
      <c r="Q730" s="216">
        <f t="shared" si="82"/>
        <v>26.32858623209928</v>
      </c>
      <c r="R730" s="72">
        <f t="shared" si="83"/>
        <v>422.67043904424764</v>
      </c>
      <c r="S730" s="154">
        <f t="shared" si="77"/>
        <v>1.9125950268237046E-2</v>
      </c>
      <c r="T730" s="72">
        <v>0</v>
      </c>
      <c r="U730" s="72">
        <f t="shared" si="78"/>
        <v>422.00866113871899</v>
      </c>
    </row>
    <row r="731" spans="1:21" x14ac:dyDescent="0.25">
      <c r="A731" s="134">
        <v>2040</v>
      </c>
      <c r="B731" s="134">
        <v>7</v>
      </c>
      <c r="C731" s="133">
        <f>+GI_Data_Monthly!J731</f>
        <v>1551039.50351464</v>
      </c>
      <c r="D731" s="213">
        <f t="shared" si="79"/>
        <v>133.89007528944634</v>
      </c>
      <c r="E731" s="135">
        <f>GI_Data_Monthly!C731</f>
        <v>3.9619900000000001</v>
      </c>
      <c r="F731" s="151">
        <f>GI_Data_Monthly!L731</f>
        <v>30422.26</v>
      </c>
      <c r="G731" s="213">
        <f>+GI_Data_Monthly!E731</f>
        <v>168.916250554968</v>
      </c>
      <c r="H731" s="133">
        <f>+GI_Data_Monthly!H731</f>
        <v>10667.504353434801</v>
      </c>
      <c r="I731" s="214">
        <f>+GI_Data_Monthly!G731</f>
        <v>11584.4247615932</v>
      </c>
      <c r="J731" s="133">
        <f>GI_Data_Monthly!I731</f>
        <v>0</v>
      </c>
      <c r="K731" s="215">
        <f>+GI_Data_Monthly!K731</f>
        <v>64.263964323825803</v>
      </c>
      <c r="L731" s="254">
        <f>+H731*1000/Population_Monthly!C851</f>
        <v>0.40996266403148929</v>
      </c>
      <c r="M731" s="72">
        <f>GI_Data_Monthly!N731</f>
        <v>622.46479999999997</v>
      </c>
      <c r="N731" s="72">
        <f>GI_Data_Monthly!O731*100</f>
        <v>423.97609999999997</v>
      </c>
      <c r="O731" s="72">
        <f t="shared" si="84"/>
        <v>420.34121951154538</v>
      </c>
      <c r="P731" s="191">
        <f t="shared" si="80"/>
        <v>157.10912950310322</v>
      </c>
      <c r="Q731" s="216">
        <f t="shared" si="82"/>
        <v>26.345826015420212</v>
      </c>
      <c r="R731" s="72">
        <f t="shared" si="83"/>
        <v>423.32323904424766</v>
      </c>
      <c r="S731" s="154">
        <f t="shared" si="77"/>
        <v>1.9133384917850549E-2</v>
      </c>
      <c r="T731" s="72">
        <v>0</v>
      </c>
      <c r="U731" s="72">
        <f t="shared" si="78"/>
        <v>422.67043904424764</v>
      </c>
    </row>
    <row r="732" spans="1:21" x14ac:dyDescent="0.25">
      <c r="A732" s="134">
        <v>2040</v>
      </c>
      <c r="B732" s="134">
        <v>8</v>
      </c>
      <c r="C732" s="133">
        <f>+GI_Data_Monthly!J732</f>
        <v>1553899.65659096</v>
      </c>
      <c r="D732" s="213">
        <f t="shared" si="79"/>
        <v>133.98391930609733</v>
      </c>
      <c r="E732" s="135">
        <f>GI_Data_Monthly!C732</f>
        <v>3.96885541125449</v>
      </c>
      <c r="F732" s="151">
        <f>GI_Data_Monthly!L732</f>
        <v>30479.146167088002</v>
      </c>
      <c r="G732" s="213">
        <f>+GI_Data_Monthly!E732</f>
        <v>168.765326485374</v>
      </c>
      <c r="H732" s="133">
        <f>+GI_Data_Monthly!H732</f>
        <v>10673.3279805695</v>
      </c>
      <c r="I732" s="214">
        <f>+GI_Data_Monthly!G732</f>
        <v>11597.657872964201</v>
      </c>
      <c r="J732" s="133">
        <f>GI_Data_Monthly!I732</f>
        <v>0</v>
      </c>
      <c r="K732" s="215">
        <f>+GI_Data_Monthly!K732</f>
        <v>64.326720321249795</v>
      </c>
      <c r="L732" s="254">
        <f>+H732*1000/Population_Monthly!C852</f>
        <v>0.40992293880007952</v>
      </c>
      <c r="M732" s="72">
        <f>GI_Data_Monthly!N732</f>
        <v>607.20771000940204</v>
      </c>
      <c r="N732" s="72">
        <f>GI_Data_Monthly!O732*100</f>
        <v>424.650147872383</v>
      </c>
      <c r="O732" s="72">
        <f t="shared" si="84"/>
        <v>421.00580696968876</v>
      </c>
      <c r="P732" s="191">
        <f t="shared" si="80"/>
        <v>152.99315472353618</v>
      </c>
      <c r="Q732" s="216">
        <f t="shared" si="82"/>
        <v>26.368998237457511</v>
      </c>
      <c r="R732" s="72">
        <f t="shared" si="83"/>
        <v>423.98530354433768</v>
      </c>
      <c r="S732" s="154">
        <f t="shared" si="77"/>
        <v>1.913973148102821E-2</v>
      </c>
      <c r="T732" s="72">
        <v>0</v>
      </c>
      <c r="U732" s="72">
        <f t="shared" si="78"/>
        <v>423.32323904424766</v>
      </c>
    </row>
    <row r="733" spans="1:21" x14ac:dyDescent="0.25">
      <c r="A733" s="134">
        <v>2040</v>
      </c>
      <c r="B733" s="134">
        <v>9</v>
      </c>
      <c r="C733" s="133">
        <f>+GI_Data_Monthly!J733</f>
        <v>1556885.45433949</v>
      </c>
      <c r="D733" s="213">
        <f t="shared" si="79"/>
        <v>134.08684367390583</v>
      </c>
      <c r="E733" s="135">
        <f>GI_Data_Monthly!C733</f>
        <v>3.9757353566744702</v>
      </c>
      <c r="F733" s="151">
        <f>GI_Data_Monthly!L733</f>
        <v>30537.438885892901</v>
      </c>
      <c r="G733" s="213">
        <f>+GI_Data_Monthly!E733</f>
        <v>168.40875940866999</v>
      </c>
      <c r="H733" s="133">
        <f>+GI_Data_Monthly!H733</f>
        <v>10681.8187305804</v>
      </c>
      <c r="I733" s="214">
        <f>+GI_Data_Monthly!G733</f>
        <v>11611.0232121339</v>
      </c>
      <c r="J733" s="133">
        <f>GI_Data_Monthly!I733</f>
        <v>0</v>
      </c>
      <c r="K733" s="215">
        <f>+GI_Data_Monthly!K733</f>
        <v>64.395680295982501</v>
      </c>
      <c r="L733" s="254">
        <f>+H733*1000/Population_Monthly!C853</f>
        <v>0.40998563310862851</v>
      </c>
      <c r="M733" s="72">
        <f>GI_Data_Monthly!N733</f>
        <v>591.77984194462101</v>
      </c>
      <c r="N733" s="72">
        <f>GI_Data_Monthly!O733*100</f>
        <v>425.33172022951697</v>
      </c>
      <c r="O733" s="72">
        <f t="shared" si="84"/>
        <v>421.6716413604201</v>
      </c>
      <c r="P733" s="191">
        <f t="shared" si="80"/>
        <v>148.84789576125587</v>
      </c>
      <c r="Q733" s="216">
        <f t="shared" si="82"/>
        <v>26.40130375560922</v>
      </c>
      <c r="R733" s="72">
        <f t="shared" si="83"/>
        <v>424.65265603396665</v>
      </c>
      <c r="S733" s="154">
        <f t="shared" ref="S733:S736" si="85">N733/N721-1</f>
        <v>1.9145013652859033E-2</v>
      </c>
      <c r="T733" s="72">
        <v>0</v>
      </c>
      <c r="U733" s="72">
        <f t="shared" si="78"/>
        <v>423.98530354433768</v>
      </c>
    </row>
    <row r="734" spans="1:21" x14ac:dyDescent="0.25">
      <c r="A734" s="134">
        <v>2040</v>
      </c>
      <c r="B734" s="134">
        <v>10</v>
      </c>
      <c r="C734" s="133">
        <f>+GI_Data_Monthly!J734</f>
        <v>1560182.69988999</v>
      </c>
      <c r="D734" s="213">
        <f t="shared" si="79"/>
        <v>134.22168514309359</v>
      </c>
      <c r="E734" s="135">
        <f>GI_Data_Monthly!C734</f>
        <v>3.9823750000000002</v>
      </c>
      <c r="F734" s="151">
        <f>GI_Data_Monthly!L734</f>
        <v>30594.880000000001</v>
      </c>
      <c r="G734" s="213">
        <f>+GI_Data_Monthly!E734</f>
        <v>168.08618311082199</v>
      </c>
      <c r="H734" s="133">
        <f>+GI_Data_Monthly!H734</f>
        <v>10691.7891536841</v>
      </c>
      <c r="I734" s="214">
        <f>+GI_Data_Monthly!G734</f>
        <v>11623.9242431406</v>
      </c>
      <c r="J734" s="133">
        <f>GI_Data_Monthly!I734</f>
        <v>0</v>
      </c>
      <c r="K734" s="215">
        <f>+GI_Data_Monthly!K734</f>
        <v>64.481205580914207</v>
      </c>
      <c r="L734" s="254">
        <f>+H734*1000/Population_Monthly!C854</f>
        <v>0.4101050027892168</v>
      </c>
      <c r="M734" s="72">
        <f>GI_Data_Monthly!N734</f>
        <v>582.79020000000003</v>
      </c>
      <c r="N734" s="72">
        <f>GI_Data_Monthly!O734*100</f>
        <v>425.99919999999997</v>
      </c>
      <c r="O734" s="72">
        <f t="shared" si="84"/>
        <v>422.33870802708674</v>
      </c>
      <c r="P734" s="191">
        <f t="shared" si="80"/>
        <v>146.34237107253838</v>
      </c>
      <c r="Q734" s="216">
        <f t="shared" si="82"/>
        <v>26.444064994612884</v>
      </c>
      <c r="R734" s="72">
        <f t="shared" si="83"/>
        <v>425.32702270063328</v>
      </c>
      <c r="S734" s="154">
        <f t="shared" si="85"/>
        <v>1.9150495796115941E-2</v>
      </c>
      <c r="T734" s="72">
        <v>0</v>
      </c>
      <c r="U734" s="72">
        <f t="shared" si="78"/>
        <v>424.65265603396665</v>
      </c>
    </row>
    <row r="735" spans="1:21" x14ac:dyDescent="0.25">
      <c r="A735" s="134">
        <v>2040</v>
      </c>
      <c r="B735" s="134">
        <v>11</v>
      </c>
      <c r="C735" s="133">
        <f>+GI_Data_Monthly!J735</f>
        <v>1564178.52338818</v>
      </c>
      <c r="D735" s="213">
        <f t="shared" si="79"/>
        <v>134.41299426378137</v>
      </c>
      <c r="E735" s="135">
        <f>GI_Data_Monthly!C735</f>
        <v>3.9891996035797899</v>
      </c>
      <c r="F735" s="151">
        <f>GI_Data_Monthly!L735</f>
        <v>30654.950739528202</v>
      </c>
      <c r="G735" s="213">
        <f>+GI_Data_Monthly!E735</f>
        <v>167.94340378682199</v>
      </c>
      <c r="H735" s="133">
        <f>+GI_Data_Monthly!H735</f>
        <v>10703.1000296783</v>
      </c>
      <c r="I735" s="214">
        <f>+GI_Data_Monthly!G735</f>
        <v>11637.107944478401</v>
      </c>
      <c r="J735" s="133">
        <f>GI_Data_Monthly!I735</f>
        <v>0</v>
      </c>
      <c r="K735" s="215">
        <f>+GI_Data_Monthly!K735</f>
        <v>64.596338582234495</v>
      </c>
      <c r="L735" s="254">
        <f>+H735*1000/Population_Monthly!C855</f>
        <v>0.41027560216946313</v>
      </c>
      <c r="M735" s="72">
        <f>GI_Data_Monthly!N735</f>
        <v>584.18561705176</v>
      </c>
      <c r="N735" s="72">
        <f>GI_Data_Monthly!O735*100</f>
        <v>426.69723914355205</v>
      </c>
      <c r="O735" s="72">
        <f t="shared" si="84"/>
        <v>423.00713124631312</v>
      </c>
      <c r="P735" s="191">
        <f t="shared" si="80"/>
        <v>146.44181166756587</v>
      </c>
      <c r="Q735" s="216">
        <f t="shared" si="82"/>
        <v>26.50230170976878</v>
      </c>
      <c r="R735" s="72">
        <f t="shared" si="83"/>
        <v>426.00938645768969</v>
      </c>
      <c r="S735" s="154">
        <f t="shared" si="85"/>
        <v>1.9158192864126899E-2</v>
      </c>
      <c r="T735" s="72">
        <v>0</v>
      </c>
      <c r="U735" s="72">
        <f t="shared" si="78"/>
        <v>425.32702270063328</v>
      </c>
    </row>
    <row r="736" spans="1:21" s="253" customFormat="1" x14ac:dyDescent="0.25">
      <c r="A736" s="242">
        <v>2040</v>
      </c>
      <c r="B736" s="242">
        <v>12</v>
      </c>
      <c r="C736" s="243">
        <f>+GI_Data_Monthly!J736</f>
        <v>1568289.27330517</v>
      </c>
      <c r="D736" s="244">
        <f t="shared" si="79"/>
        <v>134.6193399484136</v>
      </c>
      <c r="E736" s="245">
        <f>GI_Data_Monthly!C736</f>
        <v>3.9958114826722899</v>
      </c>
      <c r="F736" s="246">
        <f>GI_Data_Monthly!L736</f>
        <v>30713.340144145499</v>
      </c>
      <c r="G736" s="244">
        <f>+GI_Data_Monthly!E736</f>
        <v>167.932712351753</v>
      </c>
      <c r="H736" s="243">
        <f>+GI_Data_Monthly!H736</f>
        <v>10714.282540235599</v>
      </c>
      <c r="I736" s="247">
        <f>+GI_Data_Monthly!G736</f>
        <v>11649.8065872715</v>
      </c>
      <c r="J736" s="243">
        <f>GI_Data_Monthly!I736</f>
        <v>10665.636276468877</v>
      </c>
      <c r="K736" s="248">
        <f>+GI_Data_Monthly!K736</f>
        <v>64.718425763711394</v>
      </c>
      <c r="L736" s="255">
        <f>+H736*1000/Population_Monthly!C856</f>
        <v>0.4104410654981317</v>
      </c>
      <c r="M736" s="249">
        <f>GI_Data_Monthly!N736</f>
        <v>593.66757643537198</v>
      </c>
      <c r="N736" s="249">
        <f>GI_Data_Monthly!O736*100</f>
        <v>427.37871263331601</v>
      </c>
      <c r="O736" s="249">
        <f t="shared" si="84"/>
        <v>423.6770277962878</v>
      </c>
      <c r="P736" s="250">
        <f t="shared" si="80"/>
        <v>148.57246869873433</v>
      </c>
      <c r="Q736" s="251">
        <f t="shared" si="82"/>
        <v>26.563099627819444</v>
      </c>
      <c r="R736" s="249">
        <f t="shared" si="83"/>
        <v>426.69171725895603</v>
      </c>
      <c r="S736" s="252">
        <f t="shared" si="85"/>
        <v>1.917002785537214E-2</v>
      </c>
      <c r="T736" s="249">
        <v>0</v>
      </c>
      <c r="U736" s="72">
        <f>AVERAGE(N733:N735)</f>
        <v>426.00938645768969</v>
      </c>
    </row>
    <row r="737" spans="1:21" x14ac:dyDescent="0.25">
      <c r="A737" s="134">
        <f>+A725+1</f>
        <v>2041</v>
      </c>
      <c r="B737" s="134">
        <v>1</v>
      </c>
      <c r="C737" s="136">
        <f>+C725/C713*C725</f>
        <v>1570681.3569624831</v>
      </c>
      <c r="H737" s="136">
        <f>+H725/H713*H725</f>
        <v>10706.141140291909</v>
      </c>
      <c r="I737" s="136">
        <f>+I725/I713*I725</f>
        <v>11662.237958392045</v>
      </c>
      <c r="L737" s="256">
        <f>+L725/L713*L725</f>
        <v>0.40982356335894349</v>
      </c>
      <c r="M737" s="72">
        <f>+M725/M713*M725</f>
        <v>607.95512904223199</v>
      </c>
      <c r="T737" s="72"/>
      <c r="U737" s="72">
        <f>AVERAGE(N734:N736)</f>
        <v>426.69171725895603</v>
      </c>
    </row>
    <row r="738" spans="1:21" x14ac:dyDescent="0.25">
      <c r="A738" s="134">
        <f>+A737</f>
        <v>2041</v>
      </c>
      <c r="B738" s="134">
        <v>2</v>
      </c>
      <c r="C738" s="136">
        <f t="shared" ref="C738:C784" si="86">+C726/C714*C726</f>
        <v>1574230.7850414251</v>
      </c>
      <c r="H738" s="136">
        <f t="shared" ref="H738:I784" si="87">+H726/H714*H726</f>
        <v>10729.077397132078</v>
      </c>
      <c r="I738" s="136">
        <f t="shared" si="87"/>
        <v>11677.313408629667</v>
      </c>
      <c r="L738" s="256">
        <f t="shared" ref="L738:L784" si="88">+L726/L714*L726</f>
        <v>0.41044641214441163</v>
      </c>
      <c r="M738" s="72">
        <f t="shared" ref="M738:M783" si="89">+M726/M714*M726</f>
        <v>622.69301920337307</v>
      </c>
      <c r="T738" s="72"/>
      <c r="U738" s="72"/>
    </row>
    <row r="739" spans="1:21" x14ac:dyDescent="0.25">
      <c r="A739" s="134">
        <f t="shared" ref="A739:A748" si="90">+A738</f>
        <v>2041</v>
      </c>
      <c r="B739" s="134">
        <v>3</v>
      </c>
      <c r="C739" s="136">
        <f t="shared" si="86"/>
        <v>1577493.5449121366</v>
      </c>
      <c r="H739" s="136">
        <f t="shared" si="87"/>
        <v>10754.160492503901</v>
      </c>
      <c r="I739" s="136">
        <f t="shared" si="87"/>
        <v>11692.817936434005</v>
      </c>
      <c r="L739" s="256">
        <f t="shared" si="88"/>
        <v>0.41115056452985432</v>
      </c>
      <c r="M739" s="72">
        <f t="shared" si="89"/>
        <v>635.14587912505488</v>
      </c>
      <c r="T739" s="72"/>
      <c r="U739" s="72"/>
    </row>
    <row r="740" spans="1:21" x14ac:dyDescent="0.25">
      <c r="A740" s="134">
        <f t="shared" si="90"/>
        <v>2041</v>
      </c>
      <c r="B740" s="134">
        <v>4</v>
      </c>
      <c r="C740" s="136">
        <f t="shared" si="86"/>
        <v>1580837.6547307493</v>
      </c>
      <c r="H740" s="136">
        <f t="shared" si="87"/>
        <v>10775.091441705868</v>
      </c>
      <c r="I740" s="136">
        <f t="shared" si="87"/>
        <v>11708.128443247642</v>
      </c>
      <c r="L740" s="256">
        <f t="shared" si="88"/>
        <v>0.41169057709360518</v>
      </c>
      <c r="M740" s="72">
        <f t="shared" si="89"/>
        <v>643.95625892599105</v>
      </c>
      <c r="T740" s="72"/>
      <c r="U740" s="72"/>
    </row>
    <row r="741" spans="1:21" x14ac:dyDescent="0.25">
      <c r="A741" s="134">
        <f t="shared" si="90"/>
        <v>2041</v>
      </c>
      <c r="B741" s="134">
        <v>5</v>
      </c>
      <c r="C741" s="136">
        <f t="shared" si="86"/>
        <v>1584140.7743859785</v>
      </c>
      <c r="H741" s="136">
        <f t="shared" si="87"/>
        <v>10783.284957794043</v>
      </c>
      <c r="I741" s="136">
        <f t="shared" si="87"/>
        <v>11720.857724285976</v>
      </c>
      <c r="L741" s="256">
        <f t="shared" si="88"/>
        <v>0.41174048483800224</v>
      </c>
      <c r="M741" s="72">
        <f t="shared" si="89"/>
        <v>646.81360887523817</v>
      </c>
      <c r="T741" s="72"/>
      <c r="U741" s="72"/>
    </row>
    <row r="742" spans="1:21" x14ac:dyDescent="0.25">
      <c r="A742" s="134">
        <f t="shared" si="90"/>
        <v>2041</v>
      </c>
      <c r="B742" s="134">
        <v>6</v>
      </c>
      <c r="C742" s="136">
        <f t="shared" si="86"/>
        <v>1587521.3487780178</v>
      </c>
      <c r="H742" s="136">
        <f t="shared" si="87"/>
        <v>10783.303926501121</v>
      </c>
      <c r="I742" s="136">
        <f t="shared" si="87"/>
        <v>11732.653986163063</v>
      </c>
      <c r="L742" s="256">
        <f t="shared" si="88"/>
        <v>0.41147839758310406</v>
      </c>
      <c r="M742" s="72">
        <f t="shared" si="89"/>
        <v>643.40613913349785</v>
      </c>
      <c r="T742" s="72"/>
      <c r="U742" s="72"/>
    </row>
    <row r="743" spans="1:21" x14ac:dyDescent="0.25">
      <c r="A743" s="134">
        <f t="shared" si="90"/>
        <v>2041</v>
      </c>
      <c r="B743" s="134">
        <v>7</v>
      </c>
      <c r="C743" s="136">
        <f t="shared" si="86"/>
        <v>1590614.6972134335</v>
      </c>
      <c r="H743" s="136">
        <f t="shared" si="87"/>
        <v>10781.689359832752</v>
      </c>
      <c r="I743" s="136">
        <f t="shared" si="87"/>
        <v>11744.056319801899</v>
      </c>
      <c r="L743" s="256">
        <f t="shared" si="88"/>
        <v>0.41115435061367084</v>
      </c>
      <c r="M743" s="72">
        <f t="shared" si="89"/>
        <v>633.80023270337017</v>
      </c>
      <c r="T743" s="72"/>
      <c r="U743" s="72"/>
    </row>
    <row r="744" spans="1:21" x14ac:dyDescent="0.25">
      <c r="A744" s="134">
        <f t="shared" si="90"/>
        <v>2041</v>
      </c>
      <c r="B744" s="134">
        <v>8</v>
      </c>
      <c r="C744" s="136">
        <f t="shared" si="86"/>
        <v>1593574.06554788</v>
      </c>
      <c r="H744" s="136">
        <f t="shared" si="87"/>
        <v>10783.935406432342</v>
      </c>
      <c r="I744" s="136">
        <f t="shared" si="87"/>
        <v>11756.869753338504</v>
      </c>
      <c r="L744" s="256">
        <f t="shared" si="88"/>
        <v>0.41097784548185168</v>
      </c>
      <c r="M744" s="72">
        <f t="shared" si="89"/>
        <v>618.32066248559852</v>
      </c>
      <c r="T744" s="72"/>
      <c r="U744" s="72"/>
    </row>
    <row r="745" spans="1:21" x14ac:dyDescent="0.25">
      <c r="A745" s="134">
        <f t="shared" si="90"/>
        <v>2041</v>
      </c>
      <c r="B745" s="134">
        <v>9</v>
      </c>
      <c r="C745" s="136">
        <f t="shared" si="86"/>
        <v>1596636.1548699364</v>
      </c>
      <c r="H745" s="136">
        <f t="shared" si="87"/>
        <v>10790.981894402905</v>
      </c>
      <c r="I745" s="136">
        <f t="shared" si="87"/>
        <v>11770.552895376999</v>
      </c>
      <c r="L745" s="256">
        <f t="shared" si="88"/>
        <v>0.41098439441394585</v>
      </c>
      <c r="M745" s="72">
        <f t="shared" si="89"/>
        <v>602.64257934504258</v>
      </c>
      <c r="T745" s="72"/>
      <c r="U745" s="72"/>
    </row>
    <row r="746" spans="1:21" x14ac:dyDescent="0.25">
      <c r="A746" s="134">
        <f t="shared" si="90"/>
        <v>2041</v>
      </c>
      <c r="B746" s="134">
        <v>10</v>
      </c>
      <c r="C746" s="136">
        <f t="shared" si="86"/>
        <v>1600115.3549817747</v>
      </c>
      <c r="H746" s="136">
        <f t="shared" si="87"/>
        <v>10802.043458932701</v>
      </c>
      <c r="I746" s="136">
        <f t="shared" si="87"/>
        <v>11784.169990829145</v>
      </c>
      <c r="L746" s="256">
        <f t="shared" si="88"/>
        <v>0.41114375548411108</v>
      </c>
      <c r="M746" s="72">
        <f t="shared" si="89"/>
        <v>593.48658035334051</v>
      </c>
      <c r="T746" s="72"/>
      <c r="U746" s="72"/>
    </row>
    <row r="747" spans="1:21" x14ac:dyDescent="0.25">
      <c r="A747" s="134">
        <f t="shared" si="90"/>
        <v>2041</v>
      </c>
      <c r="B747" s="134">
        <v>11</v>
      </c>
      <c r="C747" s="136">
        <f t="shared" si="86"/>
        <v>1604488.8343926829</v>
      </c>
      <c r="H747" s="136">
        <f t="shared" si="87"/>
        <v>10816.887663148023</v>
      </c>
      <c r="I747" s="136">
        <f t="shared" si="87"/>
        <v>11798.203912878393</v>
      </c>
      <c r="L747" s="256">
        <f t="shared" si="88"/>
        <v>0.41144679570105086</v>
      </c>
      <c r="M747" s="72">
        <f t="shared" si="89"/>
        <v>594.87106663583666</v>
      </c>
      <c r="T747" s="72"/>
      <c r="U747" s="72"/>
    </row>
    <row r="748" spans="1:21" x14ac:dyDescent="0.25">
      <c r="A748" s="134">
        <f t="shared" si="90"/>
        <v>2041</v>
      </c>
      <c r="B748" s="134">
        <v>12</v>
      </c>
      <c r="C748" s="136">
        <f t="shared" si="86"/>
        <v>1609012.8309991017</v>
      </c>
      <c r="H748" s="136">
        <f t="shared" si="87"/>
        <v>10831.266106536334</v>
      </c>
      <c r="I748" s="136">
        <f t="shared" si="87"/>
        <v>11811.502081822522</v>
      </c>
      <c r="J748" s="94">
        <f>AVERAGE(H737:H748)</f>
        <v>10778.155270434499</v>
      </c>
      <c r="L748" s="256">
        <f t="shared" si="88"/>
        <v>0.4117317454286169</v>
      </c>
      <c r="M748" s="72">
        <f t="shared" si="89"/>
        <v>604.49183067033516</v>
      </c>
      <c r="T748" s="72"/>
      <c r="U748" s="72"/>
    </row>
    <row r="749" spans="1:21" x14ac:dyDescent="0.25">
      <c r="A749" s="134">
        <f>+A737+1</f>
        <v>2042</v>
      </c>
      <c r="B749" s="134">
        <v>1</v>
      </c>
      <c r="C749" s="136">
        <f t="shared" si="86"/>
        <v>1609958.1269100721</v>
      </c>
      <c r="H749" s="136">
        <f>+H737/H725*H737</f>
        <v>10803.357467080132</v>
      </c>
      <c r="I749" s="136">
        <f>+I737/I725*I737</f>
        <v>11823.184441171301</v>
      </c>
      <c r="L749" s="256">
        <f t="shared" si="88"/>
        <v>0.41032383461398286</v>
      </c>
      <c r="M749" s="72">
        <f t="shared" si="89"/>
        <v>619.11191021089292</v>
      </c>
      <c r="U749" s="72"/>
    </row>
    <row r="750" spans="1:21" x14ac:dyDescent="0.25">
      <c r="A750" s="134">
        <f>+A749</f>
        <v>2042</v>
      </c>
      <c r="B750" s="134">
        <v>2</v>
      </c>
      <c r="C750" s="136">
        <f t="shared" si="86"/>
        <v>1613579.7549953654</v>
      </c>
      <c r="H750" s="136">
        <f t="shared" si="87"/>
        <v>10833.846455637073</v>
      </c>
      <c r="I750" s="136">
        <f t="shared" si="87"/>
        <v>11839.26205572596</v>
      </c>
      <c r="L750" s="256">
        <f t="shared" si="88"/>
        <v>0.41123599009807171</v>
      </c>
      <c r="M750" s="72">
        <f t="shared" si="89"/>
        <v>633.96358012031624</v>
      </c>
      <c r="U750" s="72"/>
    </row>
    <row r="751" spans="1:21" x14ac:dyDescent="0.25">
      <c r="A751" s="134">
        <f t="shared" ref="A751:A760" si="91">+A750</f>
        <v>2042</v>
      </c>
      <c r="B751" s="134">
        <v>3</v>
      </c>
      <c r="C751" s="136">
        <f t="shared" si="86"/>
        <v>1617070.0619717622</v>
      </c>
      <c r="H751" s="136">
        <f t="shared" si="87"/>
        <v>10868.708198072443</v>
      </c>
      <c r="I751" s="136">
        <f t="shared" si="87"/>
        <v>11856.718796995283</v>
      </c>
      <c r="L751" s="256">
        <f t="shared" si="88"/>
        <v>0.41231293869124985</v>
      </c>
      <c r="M751" s="72">
        <f t="shared" si="89"/>
        <v>646.89428996249728</v>
      </c>
      <c r="U751" s="72"/>
    </row>
    <row r="752" spans="1:21" x14ac:dyDescent="0.25">
      <c r="A752" s="134">
        <f t="shared" si="91"/>
        <v>2042</v>
      </c>
      <c r="B752" s="134">
        <v>4</v>
      </c>
      <c r="C752" s="136">
        <f t="shared" si="86"/>
        <v>1620615.512806297</v>
      </c>
      <c r="H752" s="136">
        <f t="shared" si="87"/>
        <v>10897.347158112299</v>
      </c>
      <c r="I752" s="136">
        <f t="shared" si="87"/>
        <v>11873.038295602475</v>
      </c>
      <c r="L752" s="256">
        <f t="shared" si="88"/>
        <v>0.41314340225006718</v>
      </c>
      <c r="M752" s="72">
        <f t="shared" si="89"/>
        <v>655.66791346649825</v>
      </c>
      <c r="U752" s="72"/>
    </row>
    <row r="753" spans="1:21" x14ac:dyDescent="0.25">
      <c r="A753" s="134">
        <f t="shared" si="91"/>
        <v>2042</v>
      </c>
      <c r="B753" s="134">
        <v>5</v>
      </c>
      <c r="C753" s="136">
        <f t="shared" si="86"/>
        <v>1624198.4653368017</v>
      </c>
      <c r="H753" s="136">
        <f t="shared" si="87"/>
        <v>10906.798516482835</v>
      </c>
      <c r="I753" s="136">
        <f t="shared" si="87"/>
        <v>11885.301558036836</v>
      </c>
      <c r="L753" s="256">
        <f t="shared" si="88"/>
        <v>0.41323969319657</v>
      </c>
      <c r="M753" s="72">
        <f t="shared" si="89"/>
        <v>658.5069004280416</v>
      </c>
      <c r="U753" s="72"/>
    </row>
    <row r="754" spans="1:21" x14ac:dyDescent="0.25">
      <c r="A754" s="134">
        <f t="shared" si="91"/>
        <v>2042</v>
      </c>
      <c r="B754" s="134">
        <v>6</v>
      </c>
      <c r="C754" s="136">
        <f t="shared" si="86"/>
        <v>1627883.9700532679</v>
      </c>
      <c r="H754" s="136">
        <f t="shared" si="87"/>
        <v>10903.437544673317</v>
      </c>
      <c r="I754" s="136">
        <f t="shared" si="87"/>
        <v>11895.727362186433</v>
      </c>
      <c r="L754" s="256">
        <f t="shared" si="88"/>
        <v>0.41285073255713656</v>
      </c>
      <c r="M754" s="72">
        <f t="shared" si="89"/>
        <v>655.06090274708424</v>
      </c>
      <c r="U754" s="72"/>
    </row>
    <row r="755" spans="1:21" x14ac:dyDescent="0.25">
      <c r="A755" s="134">
        <f t="shared" si="91"/>
        <v>2042</v>
      </c>
      <c r="B755" s="134">
        <v>7</v>
      </c>
      <c r="C755" s="136">
        <f t="shared" si="86"/>
        <v>1631199.6627154259</v>
      </c>
      <c r="H755" s="136">
        <f t="shared" si="87"/>
        <v>10897.096602965192</v>
      </c>
      <c r="I755" s="136">
        <f t="shared" si="87"/>
        <v>11905.887575872215</v>
      </c>
      <c r="L755" s="256">
        <f t="shared" si="88"/>
        <v>0.41234950121107805</v>
      </c>
      <c r="M755" s="72">
        <f t="shared" si="89"/>
        <v>645.3420899862067</v>
      </c>
      <c r="U755" s="72"/>
    </row>
    <row r="756" spans="1:21" x14ac:dyDescent="0.25">
      <c r="A756" s="134">
        <f t="shared" si="91"/>
        <v>2042</v>
      </c>
      <c r="B756" s="134">
        <v>8</v>
      </c>
      <c r="C756" s="136">
        <f t="shared" si="86"/>
        <v>1634261.4477166831</v>
      </c>
      <c r="H756" s="136">
        <f t="shared" si="87"/>
        <v>10895.689054230672</v>
      </c>
      <c r="I756" s="136">
        <f t="shared" si="87"/>
        <v>11918.267283878555</v>
      </c>
      <c r="L756" s="256">
        <f t="shared" si="88"/>
        <v>0.41203546688876341</v>
      </c>
      <c r="M756" s="72">
        <f t="shared" si="89"/>
        <v>629.63700123423916</v>
      </c>
      <c r="U756" s="72"/>
    </row>
    <row r="757" spans="1:21" x14ac:dyDescent="0.25">
      <c r="A757" s="134">
        <f t="shared" si="91"/>
        <v>2042</v>
      </c>
      <c r="B757" s="134">
        <v>9</v>
      </c>
      <c r="C757" s="136">
        <f t="shared" si="86"/>
        <v>1637401.7779743313</v>
      </c>
      <c r="H757" s="136">
        <f t="shared" si="87"/>
        <v>10901.260654420805</v>
      </c>
      <c r="I757" s="136">
        <f t="shared" si="87"/>
        <v>11932.274437112728</v>
      </c>
      <c r="L757" s="256">
        <f t="shared" si="88"/>
        <v>0.41198558879024039</v>
      </c>
      <c r="M757" s="72">
        <f t="shared" si="89"/>
        <v>613.70471364185516</v>
      </c>
      <c r="U757" s="72"/>
    </row>
    <row r="758" spans="1:21" x14ac:dyDescent="0.25">
      <c r="A758" s="134">
        <f t="shared" si="91"/>
        <v>2042</v>
      </c>
      <c r="B758" s="134">
        <v>10</v>
      </c>
      <c r="C758" s="136">
        <f t="shared" si="86"/>
        <v>1641070.0807213059</v>
      </c>
      <c r="H758" s="136">
        <f t="shared" si="87"/>
        <v>10913.434712511569</v>
      </c>
      <c r="I758" s="136">
        <f t="shared" si="87"/>
        <v>11946.624863346373</v>
      </c>
      <c r="L758" s="256">
        <f t="shared" si="88"/>
        <v>0.41218513922996503</v>
      </c>
      <c r="M758" s="72">
        <f t="shared" si="89"/>
        <v>604.37927930068508</v>
      </c>
      <c r="U758" s="72"/>
    </row>
    <row r="759" spans="1:21" x14ac:dyDescent="0.25">
      <c r="A759" s="134">
        <f t="shared" si="91"/>
        <v>2042</v>
      </c>
      <c r="B759" s="134">
        <v>11</v>
      </c>
      <c r="C759" s="136">
        <f t="shared" si="86"/>
        <v>1645837.9789759517</v>
      </c>
      <c r="H759" s="136">
        <f t="shared" si="87"/>
        <v>10931.885004599055</v>
      </c>
      <c r="I759" s="136">
        <f t="shared" si="87"/>
        <v>11961.529980986881</v>
      </c>
      <c r="L759" s="256">
        <f t="shared" si="88"/>
        <v>0.41262133258106387</v>
      </c>
      <c r="M759" s="72">
        <f t="shared" si="89"/>
        <v>605.75196579874773</v>
      </c>
      <c r="U759" s="72"/>
    </row>
    <row r="760" spans="1:21" x14ac:dyDescent="0.25">
      <c r="A760" s="134">
        <f t="shared" si="91"/>
        <v>2042</v>
      </c>
      <c r="B760" s="134">
        <v>12</v>
      </c>
      <c r="C760" s="136">
        <f t="shared" si="86"/>
        <v>1650793.8518661098</v>
      </c>
      <c r="H760" s="136">
        <f t="shared" si="87"/>
        <v>10949.52695432867</v>
      </c>
      <c r="I760" s="136">
        <f t="shared" si="87"/>
        <v>11975.441856805348</v>
      </c>
      <c r="J760" s="94">
        <f>AVERAGE(H749:H760)</f>
        <v>10891.865693592839</v>
      </c>
      <c r="L760" s="256">
        <f t="shared" si="88"/>
        <v>0.41302648405308523</v>
      </c>
      <c r="M760" s="72">
        <f t="shared" si="89"/>
        <v>615.51344195222782</v>
      </c>
      <c r="U760" s="72"/>
    </row>
    <row r="761" spans="1:21" x14ac:dyDescent="0.25">
      <c r="A761" s="134">
        <f>+A749+1</f>
        <v>2043</v>
      </c>
      <c r="B761" s="134">
        <v>1</v>
      </c>
      <c r="C761" s="136">
        <f t="shared" si="86"/>
        <v>1650217.0595672887</v>
      </c>
      <c r="H761" s="136">
        <f>+H749/H737*H749</f>
        <v>10901.456559569866</v>
      </c>
      <c r="I761" s="136">
        <f>+I749/I737*I749</f>
        <v>11986.352090283419</v>
      </c>
      <c r="L761" s="256">
        <f t="shared" si="88"/>
        <v>0.4108247165496931</v>
      </c>
      <c r="M761" s="72">
        <f t="shared" si="89"/>
        <v>630.47343307856943</v>
      </c>
      <c r="U761" s="72"/>
    </row>
    <row r="762" spans="1:21" x14ac:dyDescent="0.25">
      <c r="A762" s="134">
        <f>+A761</f>
        <v>2043</v>
      </c>
      <c r="B762" s="134">
        <v>2</v>
      </c>
      <c r="C762" s="136">
        <f t="shared" si="86"/>
        <v>1653912.2792357218</v>
      </c>
      <c r="H762" s="136">
        <f t="shared" si="87"/>
        <v>10939.638580265437</v>
      </c>
      <c r="I762" s="136">
        <f t="shared" si="87"/>
        <v>12003.456712959904</v>
      </c>
      <c r="L762" s="256">
        <f t="shared" si="88"/>
        <v>0.41202708696705531</v>
      </c>
      <c r="M762" s="72">
        <f t="shared" si="89"/>
        <v>645.4381348824852</v>
      </c>
      <c r="U762" s="72"/>
    </row>
    <row r="763" spans="1:21" x14ac:dyDescent="0.25">
      <c r="A763" s="134">
        <f t="shared" ref="A763:A772" si="92">+A762</f>
        <v>2043</v>
      </c>
      <c r="B763" s="134">
        <v>3</v>
      </c>
      <c r="C763" s="136">
        <f t="shared" si="86"/>
        <v>1657639.4836981755</v>
      </c>
      <c r="H763" s="136">
        <f t="shared" si="87"/>
        <v>10984.476006024632</v>
      </c>
      <c r="I763" s="136">
        <f t="shared" si="87"/>
        <v>12022.917092806025</v>
      </c>
      <c r="L763" s="256">
        <f t="shared" si="88"/>
        <v>0.41347859903004031</v>
      </c>
      <c r="M763" s="72">
        <f t="shared" si="89"/>
        <v>658.86001332882756</v>
      </c>
      <c r="U763" s="72"/>
    </row>
    <row r="764" spans="1:21" x14ac:dyDescent="0.25">
      <c r="A764" s="134">
        <f t="shared" si="92"/>
        <v>2043</v>
      </c>
      <c r="B764" s="134">
        <v>4</v>
      </c>
      <c r="C764" s="136">
        <f t="shared" si="86"/>
        <v>1661394.2820053515</v>
      </c>
      <c r="H764" s="136">
        <f t="shared" si="87"/>
        <v>11020.990005224294</v>
      </c>
      <c r="I764" s="136">
        <f t="shared" si="87"/>
        <v>12040.270915386407</v>
      </c>
      <c r="L764" s="256">
        <f t="shared" si="88"/>
        <v>0.41460135431749751</v>
      </c>
      <c r="M764" s="72">
        <f t="shared" si="89"/>
        <v>667.59256826932915</v>
      </c>
      <c r="U764" s="72"/>
    </row>
    <row r="765" spans="1:21" x14ac:dyDescent="0.25">
      <c r="A765" s="134">
        <f t="shared" si="92"/>
        <v>2043</v>
      </c>
      <c r="B765" s="134">
        <v>5</v>
      </c>
      <c r="C765" s="136">
        <f t="shared" si="86"/>
        <v>1665269.0830617202</v>
      </c>
      <c r="H765" s="136">
        <f t="shared" si="87"/>
        <v>11031.726820236761</v>
      </c>
      <c r="I765" s="136">
        <f t="shared" si="87"/>
        <v>12052.052541579527</v>
      </c>
      <c r="L765" s="256">
        <f t="shared" si="88"/>
        <v>0.41474436039580359</v>
      </c>
      <c r="M765" s="72">
        <f t="shared" si="89"/>
        <v>670.41158683318372</v>
      </c>
      <c r="U765" s="72"/>
    </row>
    <row r="766" spans="1:21" x14ac:dyDescent="0.25">
      <c r="A766" s="134">
        <f t="shared" si="92"/>
        <v>2043</v>
      </c>
      <c r="B766" s="134">
        <v>6</v>
      </c>
      <c r="C766" s="136">
        <f t="shared" si="86"/>
        <v>1669272.8082026804</v>
      </c>
      <c r="H766" s="136">
        <f t="shared" si="87"/>
        <v>11024.909536159807</v>
      </c>
      <c r="I766" s="136">
        <f t="shared" si="87"/>
        <v>12061.06731199601</v>
      </c>
      <c r="L766" s="256">
        <f t="shared" si="88"/>
        <v>0.41422764445013249</v>
      </c>
      <c r="M766" s="72">
        <f t="shared" si="89"/>
        <v>666.92678264730023</v>
      </c>
      <c r="U766" s="72"/>
    </row>
    <row r="767" spans="1:21" x14ac:dyDescent="0.25">
      <c r="A767" s="134">
        <f t="shared" si="92"/>
        <v>2043</v>
      </c>
      <c r="B767" s="134">
        <v>7</v>
      </c>
      <c r="C767" s="136">
        <f t="shared" si="86"/>
        <v>1672820.1646221075</v>
      </c>
      <c r="H767" s="136">
        <f t="shared" si="87"/>
        <v>11013.739165658688</v>
      </c>
      <c r="I767" s="136">
        <f t="shared" si="87"/>
        <v>12069.94884129604</v>
      </c>
      <c r="L767" s="256">
        <f t="shared" si="88"/>
        <v>0.41354812589297046</v>
      </c>
      <c r="M767" s="72">
        <f t="shared" si="89"/>
        <v>657.09413095573768</v>
      </c>
      <c r="U767" s="72"/>
    </row>
    <row r="768" spans="1:21" x14ac:dyDescent="0.25">
      <c r="A768" s="134">
        <f t="shared" si="92"/>
        <v>2043</v>
      </c>
      <c r="B768" s="134">
        <v>8</v>
      </c>
      <c r="C768" s="136">
        <f t="shared" si="86"/>
        <v>1675987.6664877755</v>
      </c>
      <c r="H768" s="136">
        <f t="shared" si="87"/>
        <v>11008.600802233199</v>
      </c>
      <c r="I768" s="136">
        <f t="shared" si="87"/>
        <v>12081.8804690453</v>
      </c>
      <c r="L768" s="256">
        <f t="shared" si="88"/>
        <v>0.41309581000696122</v>
      </c>
      <c r="M768" s="72">
        <f t="shared" si="89"/>
        <v>641.16044857627412</v>
      </c>
      <c r="U768" s="72"/>
    </row>
    <row r="769" spans="1:21" x14ac:dyDescent="0.25">
      <c r="A769" s="134">
        <f t="shared" si="92"/>
        <v>2043</v>
      </c>
      <c r="B769" s="134">
        <v>9</v>
      </c>
      <c r="C769" s="136">
        <f t="shared" si="86"/>
        <v>1679208.2368521243</v>
      </c>
      <c r="H769" s="136">
        <f t="shared" si="87"/>
        <v>11012.666411502558</v>
      </c>
      <c r="I769" s="136">
        <f t="shared" si="87"/>
        <v>12096.217952386476</v>
      </c>
      <c r="L769" s="256">
        <f t="shared" si="88"/>
        <v>0.41298922216468853</v>
      </c>
      <c r="M769" s="72">
        <f t="shared" si="89"/>
        <v>624.96990497345894</v>
      </c>
      <c r="U769" s="72"/>
    </row>
    <row r="770" spans="1:21" x14ac:dyDescent="0.25">
      <c r="A770" s="134">
        <f t="shared" si="92"/>
        <v>2043</v>
      </c>
      <c r="B770" s="134">
        <v>10</v>
      </c>
      <c r="C770" s="136">
        <f t="shared" si="86"/>
        <v>1683073.0368619631</v>
      </c>
      <c r="H770" s="136">
        <f t="shared" si="87"/>
        <v>11025.974638693084</v>
      </c>
      <c r="I770" s="136">
        <f t="shared" si="87"/>
        <v>12111.319315369423</v>
      </c>
      <c r="L770" s="256">
        <f t="shared" si="88"/>
        <v>0.41322916069095306</v>
      </c>
      <c r="M770" s="72">
        <f t="shared" si="89"/>
        <v>615.47190002264972</v>
      </c>
      <c r="U770" s="72"/>
    </row>
    <row r="771" spans="1:21" x14ac:dyDescent="0.25">
      <c r="A771" s="134">
        <f t="shared" si="92"/>
        <v>2043</v>
      </c>
      <c r="B771" s="134">
        <v>11</v>
      </c>
      <c r="C771" s="136">
        <f t="shared" si="86"/>
        <v>1688252.7288293345</v>
      </c>
      <c r="H771" s="136">
        <f t="shared" si="87"/>
        <v>11048.104914773423</v>
      </c>
      <c r="I771" s="136">
        <f t="shared" si="87"/>
        <v>12127.117020741627</v>
      </c>
      <c r="L771" s="256">
        <f t="shared" si="88"/>
        <v>0.41379922235359401</v>
      </c>
      <c r="M771" s="72">
        <f t="shared" si="89"/>
        <v>616.83188954569675</v>
      </c>
      <c r="U771" s="72"/>
    </row>
    <row r="772" spans="1:21" x14ac:dyDescent="0.25">
      <c r="A772" s="134">
        <f t="shared" si="92"/>
        <v>2043</v>
      </c>
      <c r="B772" s="134">
        <v>12</v>
      </c>
      <c r="C772" s="136">
        <f t="shared" si="86"/>
        <v>1693659.7949109015</v>
      </c>
      <c r="H772" s="136">
        <f t="shared" si="87"/>
        <v>11069.07902957152</v>
      </c>
      <c r="I772" s="136">
        <f t="shared" si="87"/>
        <v>12141.657062096294</v>
      </c>
      <c r="J772" s="94">
        <f>AVERAGE(H761:H772)</f>
        <v>11006.780205826106</v>
      </c>
      <c r="L772" s="256">
        <f t="shared" si="88"/>
        <v>0.41432529413457453</v>
      </c>
      <c r="M772" s="72">
        <f t="shared" si="89"/>
        <v>626.7360086632691</v>
      </c>
      <c r="U772" s="72"/>
    </row>
    <row r="773" spans="1:21" x14ac:dyDescent="0.25">
      <c r="A773" s="134">
        <f>+A761+1</f>
        <v>2044</v>
      </c>
      <c r="B773" s="134">
        <v>1</v>
      </c>
      <c r="C773" s="136">
        <f t="shared" si="86"/>
        <v>1691482.7150899062</v>
      </c>
      <c r="H773" s="136">
        <f>+H761/H749*H761</f>
        <v>11000.446433650104</v>
      </c>
      <c r="I773" s="136">
        <f>+I761/I749*I761</f>
        <v>12151.771559271076</v>
      </c>
      <c r="L773" s="256">
        <f t="shared" si="88"/>
        <v>0.41132620991153163</v>
      </c>
      <c r="M773" s="72">
        <f t="shared" si="89"/>
        <v>642.04345492638799</v>
      </c>
      <c r="U773" s="72"/>
    </row>
    <row r="774" spans="1:21" x14ac:dyDescent="0.25">
      <c r="A774" s="134">
        <f>+A773</f>
        <v>2044</v>
      </c>
      <c r="B774" s="134">
        <v>2</v>
      </c>
      <c r="C774" s="136">
        <f t="shared" si="86"/>
        <v>1695252.9423713284</v>
      </c>
      <c r="H774" s="136">
        <f t="shared" si="87"/>
        <v>11046.463761221416</v>
      </c>
      <c r="I774" s="136">
        <f t="shared" si="87"/>
        <v>12169.928529474324</v>
      </c>
      <c r="L774" s="256">
        <f t="shared" si="88"/>
        <v>0.412819705673308</v>
      </c>
      <c r="M774" s="72">
        <f t="shared" si="89"/>
        <v>657.12037571861606</v>
      </c>
      <c r="U774" s="72"/>
    </row>
    <row r="775" spans="1:21" x14ac:dyDescent="0.25">
      <c r="A775" s="134">
        <f t="shared" ref="A775:A784" si="93">+A774</f>
        <v>2044</v>
      </c>
      <c r="B775" s="134">
        <v>3</v>
      </c>
      <c r="C775" s="136">
        <f t="shared" si="86"/>
        <v>1699226.7203096214</v>
      </c>
      <c r="H775" s="136">
        <f t="shared" si="87"/>
        <v>11101.476912254355</v>
      </c>
      <c r="I775" s="136">
        <f t="shared" si="87"/>
        <v>12191.445027533175</v>
      </c>
      <c r="L775" s="256">
        <f t="shared" si="88"/>
        <v>0.41464755483666099</v>
      </c>
      <c r="M775" s="72">
        <f t="shared" si="89"/>
        <v>671.04706889409852</v>
      </c>
      <c r="U775" s="72"/>
    </row>
    <row r="776" spans="1:21" x14ac:dyDescent="0.25">
      <c r="A776" s="134">
        <f t="shared" si="93"/>
        <v>2044</v>
      </c>
      <c r="B776" s="134">
        <v>4</v>
      </c>
      <c r="C776" s="136">
        <f t="shared" si="86"/>
        <v>1703199.1477734251</v>
      </c>
      <c r="H776" s="136">
        <f t="shared" si="87"/>
        <v>11146.035721623661</v>
      </c>
      <c r="I776" s="136">
        <f t="shared" si="87"/>
        <v>12209.859018949934</v>
      </c>
      <c r="L776" s="256">
        <f t="shared" si="88"/>
        <v>0.41606445138838027</v>
      </c>
      <c r="M776" s="72">
        <f t="shared" si="89"/>
        <v>679.73409717755112</v>
      </c>
      <c r="U776" s="72"/>
    </row>
    <row r="777" spans="1:21" x14ac:dyDescent="0.25">
      <c r="A777" s="134">
        <f t="shared" si="93"/>
        <v>2044</v>
      </c>
      <c r="B777" s="134">
        <v>5</v>
      </c>
      <c r="C777" s="136">
        <f t="shared" si="86"/>
        <v>1707378.2411351893</v>
      </c>
      <c r="H777" s="136">
        <f t="shared" si="87"/>
        <v>11158.08607378363</v>
      </c>
      <c r="I777" s="136">
        <f t="shared" si="87"/>
        <v>12221.143044264974</v>
      </c>
      <c r="L777" s="256">
        <f t="shared" si="88"/>
        <v>0.41625450631215394</v>
      </c>
      <c r="M777" s="72">
        <f t="shared" si="89"/>
        <v>682.53148975057911</v>
      </c>
      <c r="U777" s="72"/>
    </row>
    <row r="778" spans="1:21" x14ac:dyDescent="0.25">
      <c r="A778" s="134">
        <f t="shared" si="93"/>
        <v>2044</v>
      </c>
      <c r="B778" s="134">
        <v>6</v>
      </c>
      <c r="C778" s="136">
        <f t="shared" si="86"/>
        <v>1711713.9547198093</v>
      </c>
      <c r="H778" s="136">
        <f t="shared" si="87"/>
        <v>11147.734811384129</v>
      </c>
      <c r="I778" s="136">
        <f t="shared" si="87"/>
        <v>12228.705338936199</v>
      </c>
      <c r="L778" s="256">
        <f t="shared" si="88"/>
        <v>0.41560914852672309</v>
      </c>
      <c r="M778" s="72">
        <f t="shared" si="89"/>
        <v>679.00760302895219</v>
      </c>
      <c r="U778" s="72"/>
    </row>
    <row r="779" spans="1:21" x14ac:dyDescent="0.25">
      <c r="A779" s="134">
        <f t="shared" si="93"/>
        <v>2044</v>
      </c>
      <c r="B779" s="134">
        <v>7</v>
      </c>
      <c r="C779" s="136">
        <f t="shared" si="86"/>
        <v>1715502.6249257645</v>
      </c>
      <c r="H779" s="136">
        <f t="shared" si="87"/>
        <v>11131.630270778431</v>
      </c>
      <c r="I779" s="136">
        <f t="shared" si="87"/>
        <v>12236.270845252877</v>
      </c>
      <c r="L779" s="256">
        <f t="shared" si="88"/>
        <v>0.41475023475787709</v>
      </c>
      <c r="M779" s="72">
        <f t="shared" si="89"/>
        <v>669.06018317463952</v>
      </c>
      <c r="U779" s="72"/>
    </row>
    <row r="780" spans="1:21" x14ac:dyDescent="0.25">
      <c r="A780" s="134">
        <f t="shared" si="93"/>
        <v>2044</v>
      </c>
      <c r="B780" s="134">
        <v>8</v>
      </c>
      <c r="C780" s="136">
        <f t="shared" si="86"/>
        <v>1718779.2455996908</v>
      </c>
      <c r="H780" s="136">
        <f t="shared" si="87"/>
        <v>11122.682651802827</v>
      </c>
      <c r="I780" s="136">
        <f t="shared" si="87"/>
        <v>12247.739725198942</v>
      </c>
      <c r="L780" s="256">
        <f t="shared" si="88"/>
        <v>0.41415888184056981</v>
      </c>
      <c r="M780" s="72">
        <f t="shared" si="89"/>
        <v>652.89479495757189</v>
      </c>
      <c r="U780" s="72"/>
    </row>
    <row r="781" spans="1:21" x14ac:dyDescent="0.25">
      <c r="A781" s="134">
        <f t="shared" si="93"/>
        <v>2044</v>
      </c>
      <c r="B781" s="134">
        <v>9</v>
      </c>
      <c r="C781" s="136">
        <f t="shared" si="86"/>
        <v>1722082.1063235854</v>
      </c>
      <c r="H781" s="136">
        <f t="shared" si="87"/>
        <v>11125.210683028135</v>
      </c>
      <c r="I781" s="136">
        <f t="shared" si="87"/>
        <v>12262.413970009376</v>
      </c>
      <c r="L781" s="256">
        <f t="shared" si="88"/>
        <v>0.4139953004789057</v>
      </c>
      <c r="M781" s="72">
        <f t="shared" si="89"/>
        <v>636.44188066391916</v>
      </c>
      <c r="U781" s="72"/>
    </row>
    <row r="782" spans="1:21" x14ac:dyDescent="0.25">
      <c r="A782" s="134">
        <f t="shared" si="93"/>
        <v>2044</v>
      </c>
      <c r="B782" s="134">
        <v>10</v>
      </c>
      <c r="C782" s="136">
        <f t="shared" si="86"/>
        <v>1726151.0527123057</v>
      </c>
      <c r="H782" s="136">
        <f t="shared" si="87"/>
        <v>11139.675082650952</v>
      </c>
      <c r="I782" s="136">
        <f t="shared" si="87"/>
        <v>12278.284221419233</v>
      </c>
      <c r="L782" s="256">
        <f t="shared" si="88"/>
        <v>0.41427582654812928</v>
      </c>
      <c r="M782" s="72">
        <f t="shared" si="89"/>
        <v>626.76811183169423</v>
      </c>
      <c r="U782" s="72"/>
    </row>
    <row r="783" spans="1:21" x14ac:dyDescent="0.25">
      <c r="A783" s="134">
        <f t="shared" si="93"/>
        <v>2044</v>
      </c>
      <c r="B783" s="134">
        <v>11</v>
      </c>
      <c r="C783" s="136">
        <f t="shared" si="86"/>
        <v>1731760.5455751489</v>
      </c>
      <c r="H783" s="136">
        <f t="shared" si="87"/>
        <v>11165.560391139281</v>
      </c>
      <c r="I783" s="136">
        <f t="shared" si="87"/>
        <v>12294.996331449864</v>
      </c>
      <c r="L783" s="256">
        <f t="shared" si="88"/>
        <v>0.41498047458997822</v>
      </c>
      <c r="M783" s="72">
        <f t="shared" si="89"/>
        <v>628.11447827298366</v>
      </c>
      <c r="U783" s="72"/>
    </row>
    <row r="784" spans="1:21" x14ac:dyDescent="0.25">
      <c r="A784" s="134">
        <f t="shared" si="93"/>
        <v>2044</v>
      </c>
      <c r="B784" s="134">
        <v>12</v>
      </c>
      <c r="C784" s="136">
        <f t="shared" si="86"/>
        <v>1737638.8321624848</v>
      </c>
      <c r="H784" s="136">
        <f t="shared" si="87"/>
        <v>11189.936430492317</v>
      </c>
      <c r="I784" s="136">
        <f>+I772/I760*I772</f>
        <v>12310.179279921747</v>
      </c>
      <c r="J784" s="94">
        <f>AVERAGE(H773:H784)</f>
        <v>11122.911601984104</v>
      </c>
      <c r="L784" s="256">
        <f t="shared" si="88"/>
        <v>0.4156281884762576</v>
      </c>
      <c r="M784" s="72">
        <f>+M772/M760*M772</f>
        <v>638.16319479445542</v>
      </c>
      <c r="U784" s="72"/>
    </row>
  </sheetData>
  <phoneticPr fontId="2" type="noConversion"/>
  <printOptions horizontalCentered="1" gridLines="1"/>
  <pageMargins left="0.25" right="0.2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6"/>
  <sheetViews>
    <sheetView workbookViewId="0">
      <pane xSplit="2" ySplit="4" topLeftCell="C5" activePane="bottomRight" state="frozen"/>
      <selection activeCell="D2" sqref="D2"/>
      <selection pane="topRight" activeCell="D2" sqref="D2"/>
      <selection pane="bottomLeft" activeCell="D2" sqref="D2"/>
      <selection pane="bottomRight" activeCell="A2" sqref="A2"/>
    </sheetView>
  </sheetViews>
  <sheetFormatPr defaultRowHeight="13.2" x14ac:dyDescent="0.25"/>
  <cols>
    <col min="3" max="3" width="10.6640625" customWidth="1"/>
    <col min="5" max="5" width="11.109375" customWidth="1"/>
    <col min="7" max="7" width="11.109375" bestFit="1" customWidth="1"/>
    <col min="8" max="8" width="13.109375" customWidth="1"/>
    <col min="10" max="10" width="17.88671875" customWidth="1"/>
  </cols>
  <sheetData>
    <row r="1" spans="1:11" x14ac:dyDescent="0.25">
      <c r="A1" s="386" t="s">
        <v>305</v>
      </c>
      <c r="B1" s="386"/>
    </row>
    <row r="2" spans="1:11" x14ac:dyDescent="0.25">
      <c r="A2" s="386" t="s">
        <v>302</v>
      </c>
      <c r="B2" s="386"/>
    </row>
    <row r="4" spans="1:11" x14ac:dyDescent="0.25">
      <c r="A4" s="176" t="s">
        <v>15</v>
      </c>
      <c r="B4" s="176" t="s">
        <v>16</v>
      </c>
      <c r="C4" t="s">
        <v>238</v>
      </c>
      <c r="D4" t="s">
        <v>236</v>
      </c>
      <c r="E4" t="s">
        <v>237</v>
      </c>
      <c r="F4" t="s">
        <v>239</v>
      </c>
      <c r="G4" t="s">
        <v>240</v>
      </c>
      <c r="H4" t="s">
        <v>241</v>
      </c>
      <c r="I4" t="s">
        <v>242</v>
      </c>
      <c r="J4" t="s">
        <v>243</v>
      </c>
      <c r="K4" t="s">
        <v>244</v>
      </c>
    </row>
    <row r="5" spans="1:11" x14ac:dyDescent="0.25">
      <c r="A5" s="176">
        <f t="shared" ref="A5:A28" si="0">A17-1</f>
        <v>2000</v>
      </c>
      <c r="B5" s="176">
        <f t="shared" ref="B5:B28" si="1">B17</f>
        <v>1</v>
      </c>
      <c r="C5" s="15">
        <v>748072</v>
      </c>
      <c r="H5" s="323">
        <v>19</v>
      </c>
      <c r="I5" s="323">
        <v>1</v>
      </c>
      <c r="J5" s="208">
        <v>29.16041666666667</v>
      </c>
      <c r="K5" s="208">
        <v>168.17708333333331</v>
      </c>
    </row>
    <row r="6" spans="1:11" x14ac:dyDescent="0.25">
      <c r="A6" s="176">
        <f t="shared" si="0"/>
        <v>2000</v>
      </c>
      <c r="B6" s="176">
        <f t="shared" si="1"/>
        <v>2</v>
      </c>
      <c r="C6" s="15">
        <v>752370</v>
      </c>
      <c r="H6" s="323">
        <v>11.583333333333336</v>
      </c>
      <c r="I6" s="323">
        <v>0</v>
      </c>
      <c r="J6" s="208">
        <v>41.325000000000003</v>
      </c>
      <c r="K6" s="208">
        <v>110.81458333333335</v>
      </c>
    </row>
    <row r="7" spans="1:11" x14ac:dyDescent="0.25">
      <c r="A7" s="176">
        <f t="shared" si="0"/>
        <v>2000</v>
      </c>
      <c r="B7" s="176">
        <f t="shared" si="1"/>
        <v>3</v>
      </c>
      <c r="C7" s="15">
        <v>756244</v>
      </c>
      <c r="H7" s="323">
        <v>0</v>
      </c>
      <c r="I7" s="323">
        <v>0</v>
      </c>
      <c r="J7" s="208">
        <v>75.108333333333334</v>
      </c>
      <c r="K7" s="208">
        <v>70.810416666666669</v>
      </c>
    </row>
    <row r="8" spans="1:11" x14ac:dyDescent="0.25">
      <c r="A8" s="176">
        <f t="shared" si="0"/>
        <v>2000</v>
      </c>
      <c r="B8" s="176">
        <f t="shared" si="1"/>
        <v>4</v>
      </c>
      <c r="C8" s="15">
        <v>756267</v>
      </c>
      <c r="H8" s="323">
        <v>2.9583333333333357</v>
      </c>
      <c r="I8" s="323">
        <v>0</v>
      </c>
      <c r="J8" s="208">
        <v>122.93020833333333</v>
      </c>
      <c r="K8" s="208">
        <v>20.379166666666666</v>
      </c>
    </row>
    <row r="9" spans="1:11" x14ac:dyDescent="0.25">
      <c r="A9" s="176">
        <f t="shared" si="0"/>
        <v>2000</v>
      </c>
      <c r="B9" s="176">
        <f t="shared" si="1"/>
        <v>5</v>
      </c>
      <c r="C9" s="15">
        <v>750884</v>
      </c>
      <c r="H9" s="323">
        <v>0</v>
      </c>
      <c r="I9" s="323">
        <v>1</v>
      </c>
      <c r="J9" s="208">
        <v>221.07291666666666</v>
      </c>
      <c r="K9" s="208">
        <v>2.3374999999999999</v>
      </c>
    </row>
    <row r="10" spans="1:11" x14ac:dyDescent="0.25">
      <c r="A10" s="176">
        <f t="shared" si="0"/>
        <v>2000</v>
      </c>
      <c r="B10" s="176">
        <f t="shared" si="1"/>
        <v>6</v>
      </c>
      <c r="C10" s="15">
        <v>750080</v>
      </c>
      <c r="H10" s="323">
        <v>0</v>
      </c>
      <c r="I10" s="323">
        <v>0</v>
      </c>
      <c r="J10" s="208">
        <v>263.85208333333333</v>
      </c>
      <c r="K10" s="208">
        <v>0</v>
      </c>
    </row>
    <row r="11" spans="1:11" x14ac:dyDescent="0.25">
      <c r="A11" s="176">
        <f t="shared" si="0"/>
        <v>2000</v>
      </c>
      <c r="B11" s="176">
        <f t="shared" si="1"/>
        <v>7</v>
      </c>
      <c r="C11" s="15">
        <v>750514</v>
      </c>
      <c r="H11" s="323">
        <v>0</v>
      </c>
      <c r="I11" s="323">
        <v>0</v>
      </c>
      <c r="J11" s="208">
        <v>296.31354166666671</v>
      </c>
      <c r="K11" s="208">
        <v>0</v>
      </c>
    </row>
    <row r="12" spans="1:11" x14ac:dyDescent="0.25">
      <c r="A12" s="176">
        <f t="shared" si="0"/>
        <v>2000</v>
      </c>
      <c r="B12" s="176">
        <f t="shared" si="1"/>
        <v>8</v>
      </c>
      <c r="C12" s="15">
        <v>752609</v>
      </c>
      <c r="H12" s="323">
        <v>0</v>
      </c>
      <c r="I12" s="323">
        <v>0</v>
      </c>
      <c r="J12" s="208">
        <v>302.04166666666674</v>
      </c>
      <c r="K12" s="208">
        <v>9.1666666666666674E-2</v>
      </c>
    </row>
    <row r="13" spans="1:11" x14ac:dyDescent="0.25">
      <c r="A13" s="176">
        <f t="shared" si="0"/>
        <v>2000</v>
      </c>
      <c r="B13" s="176">
        <f t="shared" si="1"/>
        <v>9</v>
      </c>
      <c r="C13" s="15">
        <v>754831</v>
      </c>
      <c r="H13" s="323">
        <v>0</v>
      </c>
      <c r="I13" s="323">
        <v>0</v>
      </c>
      <c r="J13" s="208">
        <v>256.48333333333329</v>
      </c>
      <c r="K13" s="208">
        <v>8.3333333333333329E-2</v>
      </c>
    </row>
    <row r="14" spans="1:11" x14ac:dyDescent="0.25">
      <c r="A14" s="176">
        <f t="shared" si="0"/>
        <v>2000</v>
      </c>
      <c r="B14" s="176">
        <f t="shared" si="1"/>
        <v>10</v>
      </c>
      <c r="C14" s="15">
        <v>758320</v>
      </c>
      <c r="H14" s="323">
        <v>0.3333333333333286</v>
      </c>
      <c r="I14" s="323">
        <v>0</v>
      </c>
      <c r="J14" s="208">
        <v>182.1908909412258</v>
      </c>
      <c r="K14" s="208">
        <v>8.6979166666666679</v>
      </c>
    </row>
    <row r="15" spans="1:11" x14ac:dyDescent="0.25">
      <c r="A15" s="176">
        <f t="shared" si="0"/>
        <v>2000</v>
      </c>
      <c r="B15" s="176">
        <f t="shared" si="1"/>
        <v>11</v>
      </c>
      <c r="C15" s="15">
        <v>763617</v>
      </c>
      <c r="H15" s="323">
        <v>10.583333333333336</v>
      </c>
      <c r="I15" s="323">
        <v>0</v>
      </c>
      <c r="J15" s="208">
        <v>72.302083333333343</v>
      </c>
      <c r="K15" s="208">
        <v>50.125000000000007</v>
      </c>
    </row>
    <row r="16" spans="1:11" x14ac:dyDescent="0.25">
      <c r="A16" s="176">
        <f t="shared" si="0"/>
        <v>2000</v>
      </c>
      <c r="B16" s="176">
        <f t="shared" si="1"/>
        <v>12</v>
      </c>
      <c r="C16" s="15">
        <v>769005</v>
      </c>
      <c r="H16" s="323">
        <v>23.041666666666664</v>
      </c>
      <c r="I16" s="323">
        <v>1</v>
      </c>
      <c r="J16" s="208">
        <v>41.454166666666666</v>
      </c>
      <c r="K16" s="208">
        <v>119.41875</v>
      </c>
    </row>
    <row r="17" spans="1:11" x14ac:dyDescent="0.25">
      <c r="A17" s="176">
        <f t="shared" si="0"/>
        <v>2001</v>
      </c>
      <c r="B17" s="176">
        <f t="shared" si="1"/>
        <v>1</v>
      </c>
      <c r="C17" s="15">
        <v>775757</v>
      </c>
      <c r="H17" s="323">
        <v>19.333333333333336</v>
      </c>
      <c r="I17" s="323">
        <v>1</v>
      </c>
      <c r="J17" s="208">
        <v>29.16041666666667</v>
      </c>
      <c r="K17" s="208">
        <v>168.17708333333331</v>
      </c>
    </row>
    <row r="18" spans="1:11" x14ac:dyDescent="0.25">
      <c r="A18" s="176">
        <f t="shared" si="0"/>
        <v>2001</v>
      </c>
      <c r="B18" s="176">
        <f t="shared" si="1"/>
        <v>2</v>
      </c>
      <c r="C18" s="15">
        <v>780356</v>
      </c>
      <c r="H18" s="323">
        <v>7.75</v>
      </c>
      <c r="I18" s="323">
        <v>1</v>
      </c>
      <c r="J18" s="208">
        <v>41.325000000000003</v>
      </c>
      <c r="K18" s="208">
        <v>110.81458333333335</v>
      </c>
    </row>
    <row r="19" spans="1:11" x14ac:dyDescent="0.25">
      <c r="A19" s="176">
        <f t="shared" si="0"/>
        <v>2001</v>
      </c>
      <c r="B19" s="176">
        <f t="shared" si="1"/>
        <v>3</v>
      </c>
      <c r="C19" s="15">
        <v>782791</v>
      </c>
      <c r="H19" s="323">
        <v>7.7083333333333357</v>
      </c>
      <c r="I19" s="323">
        <v>0</v>
      </c>
      <c r="J19" s="208">
        <v>75.108333333333334</v>
      </c>
      <c r="K19" s="208">
        <v>70.810416666666669</v>
      </c>
    </row>
    <row r="20" spans="1:11" x14ac:dyDescent="0.25">
      <c r="A20" s="176">
        <f t="shared" si="0"/>
        <v>2001</v>
      </c>
      <c r="B20" s="176">
        <f t="shared" si="1"/>
        <v>4</v>
      </c>
      <c r="C20" s="15">
        <v>783601</v>
      </c>
      <c r="H20" s="323">
        <v>1.75</v>
      </c>
      <c r="I20" s="323">
        <v>0</v>
      </c>
      <c r="J20" s="208">
        <v>122.93020833333333</v>
      </c>
      <c r="K20" s="208">
        <v>20.379166666666666</v>
      </c>
    </row>
    <row r="21" spans="1:11" x14ac:dyDescent="0.25">
      <c r="A21" s="176">
        <f t="shared" si="0"/>
        <v>2001</v>
      </c>
      <c r="B21" s="176">
        <f t="shared" si="1"/>
        <v>5</v>
      </c>
      <c r="C21" s="15">
        <v>779266</v>
      </c>
      <c r="H21" s="323">
        <v>0</v>
      </c>
      <c r="I21" s="323">
        <v>0</v>
      </c>
      <c r="J21" s="208">
        <v>221.07291666666666</v>
      </c>
      <c r="K21" s="208">
        <v>2.3374999999999999</v>
      </c>
    </row>
    <row r="22" spans="1:11" x14ac:dyDescent="0.25">
      <c r="A22" s="176">
        <f t="shared" si="0"/>
        <v>2001</v>
      </c>
      <c r="B22" s="176">
        <f t="shared" si="1"/>
        <v>6</v>
      </c>
      <c r="C22" s="15">
        <v>776730</v>
      </c>
      <c r="H22" s="323">
        <v>0</v>
      </c>
      <c r="I22" s="323">
        <v>0</v>
      </c>
      <c r="J22" s="208">
        <v>263.85208333333333</v>
      </c>
      <c r="K22" s="208">
        <v>0</v>
      </c>
    </row>
    <row r="23" spans="1:11" x14ac:dyDescent="0.25">
      <c r="A23" s="176">
        <f t="shared" si="0"/>
        <v>2001</v>
      </c>
      <c r="B23" s="176">
        <f t="shared" si="1"/>
        <v>7</v>
      </c>
      <c r="C23" s="15">
        <v>778063</v>
      </c>
      <c r="H23" s="323">
        <v>0</v>
      </c>
      <c r="I23" s="323">
        <v>0</v>
      </c>
      <c r="J23" s="208">
        <v>296.31354166666671</v>
      </c>
      <c r="K23" s="208">
        <v>0</v>
      </c>
    </row>
    <row r="24" spans="1:11" x14ac:dyDescent="0.25">
      <c r="A24" s="176">
        <f t="shared" si="0"/>
        <v>2001</v>
      </c>
      <c r="B24" s="176">
        <f t="shared" si="1"/>
        <v>8</v>
      </c>
      <c r="C24" s="15">
        <v>779930</v>
      </c>
      <c r="H24" s="323">
        <v>0</v>
      </c>
      <c r="I24" s="323">
        <v>0</v>
      </c>
      <c r="J24" s="208">
        <v>302.04166666666674</v>
      </c>
      <c r="K24" s="208">
        <v>9.1666666666666674E-2</v>
      </c>
    </row>
    <row r="25" spans="1:11" x14ac:dyDescent="0.25">
      <c r="A25" s="176">
        <f t="shared" si="0"/>
        <v>2001</v>
      </c>
      <c r="B25" s="176">
        <f t="shared" si="1"/>
        <v>9</v>
      </c>
      <c r="C25" s="15">
        <v>781505</v>
      </c>
      <c r="H25" s="323">
        <v>0</v>
      </c>
      <c r="I25" s="323">
        <v>0</v>
      </c>
      <c r="J25" s="208">
        <v>256.48333333333329</v>
      </c>
      <c r="K25" s="208">
        <v>8.3333333333333329E-2</v>
      </c>
    </row>
    <row r="26" spans="1:11" x14ac:dyDescent="0.25">
      <c r="A26" s="176">
        <f t="shared" si="0"/>
        <v>2001</v>
      </c>
      <c r="B26" s="176">
        <f t="shared" si="1"/>
        <v>10</v>
      </c>
      <c r="C26" s="15">
        <v>784057</v>
      </c>
      <c r="H26" s="323">
        <v>4</v>
      </c>
      <c r="I26" s="323">
        <v>0</v>
      </c>
      <c r="J26" s="208">
        <v>182.1908909412258</v>
      </c>
      <c r="K26" s="208">
        <v>8.6979166666666679</v>
      </c>
    </row>
    <row r="27" spans="1:11" x14ac:dyDescent="0.25">
      <c r="A27" s="176">
        <f t="shared" si="0"/>
        <v>2001</v>
      </c>
      <c r="B27" s="176">
        <f t="shared" si="1"/>
        <v>11</v>
      </c>
      <c r="C27" s="15">
        <v>789185</v>
      </c>
      <c r="H27" s="323">
        <v>0</v>
      </c>
      <c r="I27" s="323">
        <v>0</v>
      </c>
      <c r="J27" s="208">
        <v>72.302083333333343</v>
      </c>
      <c r="K27" s="208">
        <v>50.125000000000007</v>
      </c>
    </row>
    <row r="28" spans="1:11" x14ac:dyDescent="0.25">
      <c r="A28" s="176">
        <f t="shared" si="0"/>
        <v>2001</v>
      </c>
      <c r="B28" s="176">
        <f t="shared" si="1"/>
        <v>12</v>
      </c>
      <c r="C28" s="15">
        <v>795516</v>
      </c>
      <c r="H28" s="323">
        <v>15.375</v>
      </c>
      <c r="I28" s="323">
        <v>0</v>
      </c>
      <c r="J28" s="208">
        <v>41.454166666666666</v>
      </c>
      <c r="K28" s="208">
        <v>119.41875</v>
      </c>
    </row>
    <row r="29" spans="1:11" x14ac:dyDescent="0.25">
      <c r="A29" s="176">
        <f t="shared" ref="A29:A63" si="2">A41-1</f>
        <v>2002</v>
      </c>
      <c r="B29" s="176">
        <f t="shared" ref="B29:B63" si="3">B41</f>
        <v>1</v>
      </c>
      <c r="C29" s="15">
        <v>800172</v>
      </c>
      <c r="H29" s="323">
        <v>22.25</v>
      </c>
      <c r="I29" s="323">
        <v>1</v>
      </c>
      <c r="J29" s="208">
        <v>29.16041666666667</v>
      </c>
      <c r="K29" s="208">
        <v>168.17708333333331</v>
      </c>
    </row>
    <row r="30" spans="1:11" x14ac:dyDescent="0.25">
      <c r="A30" s="176">
        <f t="shared" si="2"/>
        <v>2002</v>
      </c>
      <c r="B30" s="176">
        <f t="shared" si="3"/>
        <v>2</v>
      </c>
      <c r="C30" s="15">
        <v>804735</v>
      </c>
      <c r="H30" s="323">
        <v>13.041666666666664</v>
      </c>
      <c r="I30" s="323">
        <v>1</v>
      </c>
      <c r="J30" s="208">
        <v>41.325000000000003</v>
      </c>
      <c r="K30" s="208">
        <v>110.81458333333335</v>
      </c>
    </row>
    <row r="31" spans="1:11" x14ac:dyDescent="0.25">
      <c r="A31" s="176">
        <f t="shared" si="2"/>
        <v>2002</v>
      </c>
      <c r="B31" s="176">
        <f t="shared" si="3"/>
        <v>3</v>
      </c>
      <c r="C31" s="15">
        <v>807744</v>
      </c>
      <c r="H31" s="323">
        <v>10</v>
      </c>
      <c r="I31" s="323">
        <v>0</v>
      </c>
      <c r="J31" s="208">
        <v>75.108333333333334</v>
      </c>
      <c r="K31" s="208">
        <v>70.810416666666669</v>
      </c>
    </row>
    <row r="32" spans="1:11" x14ac:dyDescent="0.25">
      <c r="A32" s="176">
        <f t="shared" si="2"/>
        <v>2002</v>
      </c>
      <c r="B32" s="176">
        <f t="shared" si="3"/>
        <v>4</v>
      </c>
      <c r="C32" s="15">
        <v>808826</v>
      </c>
      <c r="H32" s="323">
        <v>0</v>
      </c>
      <c r="I32" s="323">
        <v>0</v>
      </c>
      <c r="J32" s="208">
        <v>122.93020833333333</v>
      </c>
      <c r="K32" s="208">
        <v>20.379166666666666</v>
      </c>
    </row>
    <row r="33" spans="1:11" x14ac:dyDescent="0.25">
      <c r="A33" s="176">
        <f t="shared" si="2"/>
        <v>2002</v>
      </c>
      <c r="B33" s="176">
        <f t="shared" si="3"/>
        <v>5</v>
      </c>
      <c r="C33" s="15">
        <v>805405</v>
      </c>
      <c r="H33" s="323">
        <v>0</v>
      </c>
      <c r="I33" s="323">
        <v>0</v>
      </c>
      <c r="J33" s="208">
        <v>221.07291666666666</v>
      </c>
      <c r="K33" s="208">
        <v>2.3374999999999999</v>
      </c>
    </row>
    <row r="34" spans="1:11" x14ac:dyDescent="0.25">
      <c r="A34" s="176">
        <f t="shared" si="2"/>
        <v>2002</v>
      </c>
      <c r="B34" s="176">
        <f t="shared" si="3"/>
        <v>6</v>
      </c>
      <c r="C34" s="15">
        <v>804363</v>
      </c>
      <c r="H34" s="323">
        <v>0</v>
      </c>
      <c r="I34" s="323">
        <v>0</v>
      </c>
      <c r="J34" s="208">
        <v>263.85208333333333</v>
      </c>
      <c r="K34" s="208">
        <v>0</v>
      </c>
    </row>
    <row r="35" spans="1:11" x14ac:dyDescent="0.25">
      <c r="A35" s="176">
        <f t="shared" si="2"/>
        <v>2002</v>
      </c>
      <c r="B35" s="176">
        <f t="shared" si="3"/>
        <v>7</v>
      </c>
      <c r="C35" s="15">
        <v>805515</v>
      </c>
      <c r="H35" s="323">
        <v>0</v>
      </c>
      <c r="I35" s="323">
        <v>0</v>
      </c>
      <c r="J35" s="208">
        <v>296.31354166666671</v>
      </c>
      <c r="K35" s="208">
        <v>0</v>
      </c>
    </row>
    <row r="36" spans="1:11" x14ac:dyDescent="0.25">
      <c r="A36" s="176">
        <f t="shared" si="2"/>
        <v>2002</v>
      </c>
      <c r="B36" s="176">
        <f t="shared" si="3"/>
        <v>8</v>
      </c>
      <c r="C36" s="15">
        <v>807963</v>
      </c>
      <c r="H36" s="323">
        <v>0</v>
      </c>
      <c r="I36" s="323">
        <v>0</v>
      </c>
      <c r="J36" s="208">
        <v>302.04166666666674</v>
      </c>
      <c r="K36" s="208">
        <v>9.1666666666666674E-2</v>
      </c>
    </row>
    <row r="37" spans="1:11" x14ac:dyDescent="0.25">
      <c r="A37" s="176">
        <f t="shared" si="2"/>
        <v>2002</v>
      </c>
      <c r="B37" s="176">
        <f t="shared" si="3"/>
        <v>9</v>
      </c>
      <c r="C37" s="15">
        <v>809876</v>
      </c>
      <c r="H37" s="323">
        <v>0</v>
      </c>
      <c r="I37" s="323">
        <v>0</v>
      </c>
      <c r="J37" s="208">
        <v>256.48333333333329</v>
      </c>
      <c r="K37" s="208">
        <v>8.3333333333333329E-2</v>
      </c>
    </row>
    <row r="38" spans="1:11" x14ac:dyDescent="0.25">
      <c r="A38" s="176">
        <f t="shared" si="2"/>
        <v>2002</v>
      </c>
      <c r="B38" s="176">
        <f t="shared" si="3"/>
        <v>10</v>
      </c>
      <c r="C38" s="15">
        <v>812727</v>
      </c>
      <c r="H38" s="323">
        <v>0</v>
      </c>
      <c r="I38" s="323">
        <v>0</v>
      </c>
      <c r="J38" s="208">
        <v>182.1908909412258</v>
      </c>
      <c r="K38" s="208">
        <v>8.6979166666666679</v>
      </c>
    </row>
    <row r="39" spans="1:11" x14ac:dyDescent="0.25">
      <c r="A39" s="176">
        <f t="shared" si="2"/>
        <v>2002</v>
      </c>
      <c r="B39" s="176">
        <f t="shared" si="3"/>
        <v>11</v>
      </c>
      <c r="C39" s="15">
        <v>817900</v>
      </c>
      <c r="H39" s="323">
        <v>11.041666666666664</v>
      </c>
      <c r="I39" s="323">
        <v>0</v>
      </c>
      <c r="J39" s="208">
        <v>72.302083333333343</v>
      </c>
      <c r="K39" s="208">
        <v>50.125000000000007</v>
      </c>
    </row>
    <row r="40" spans="1:11" x14ac:dyDescent="0.25">
      <c r="A40" s="176">
        <f t="shared" si="2"/>
        <v>2002</v>
      </c>
      <c r="B40" s="176">
        <f t="shared" si="3"/>
        <v>12</v>
      </c>
      <c r="C40" s="15">
        <v>823095</v>
      </c>
      <c r="H40" s="323">
        <v>13.875</v>
      </c>
      <c r="I40" s="323">
        <v>1</v>
      </c>
      <c r="J40" s="208">
        <v>41.454166666666666</v>
      </c>
      <c r="K40" s="208">
        <v>119.41875</v>
      </c>
    </row>
    <row r="41" spans="1:11" x14ac:dyDescent="0.25">
      <c r="A41" s="176">
        <f t="shared" si="2"/>
        <v>2003</v>
      </c>
      <c r="B41" s="176">
        <f t="shared" si="3"/>
        <v>1</v>
      </c>
      <c r="C41" s="15">
        <v>827084</v>
      </c>
      <c r="H41" s="323">
        <v>21.625</v>
      </c>
      <c r="I41" s="323">
        <v>1</v>
      </c>
      <c r="J41" s="208">
        <v>29.16041666666667</v>
      </c>
      <c r="K41" s="208">
        <v>168.17708333333331</v>
      </c>
    </row>
    <row r="42" spans="1:11" x14ac:dyDescent="0.25">
      <c r="A42" s="176">
        <f t="shared" si="2"/>
        <v>2003</v>
      </c>
      <c r="B42" s="176">
        <f t="shared" si="3"/>
        <v>2</v>
      </c>
      <c r="C42" s="15">
        <v>830746</v>
      </c>
      <c r="H42" s="323">
        <v>9.7083333333333357</v>
      </c>
      <c r="I42" s="323">
        <v>0</v>
      </c>
      <c r="J42" s="208">
        <v>41.325000000000003</v>
      </c>
      <c r="K42" s="208">
        <v>110.81458333333335</v>
      </c>
    </row>
    <row r="43" spans="1:11" x14ac:dyDescent="0.25">
      <c r="A43" s="176">
        <f t="shared" si="2"/>
        <v>2003</v>
      </c>
      <c r="B43" s="176">
        <f t="shared" si="3"/>
        <v>3</v>
      </c>
      <c r="C43" s="15">
        <v>834290</v>
      </c>
      <c r="H43" s="323">
        <v>9.5416666666666643</v>
      </c>
      <c r="I43" s="323">
        <v>0</v>
      </c>
      <c r="J43" s="208">
        <v>75.108333333333334</v>
      </c>
      <c r="K43" s="208">
        <v>70.810416666666669</v>
      </c>
    </row>
    <row r="44" spans="1:11" x14ac:dyDescent="0.25">
      <c r="A44" s="176">
        <f t="shared" si="2"/>
        <v>2003</v>
      </c>
      <c r="B44" s="176">
        <f t="shared" si="3"/>
        <v>4</v>
      </c>
      <c r="C44" s="15">
        <v>835575</v>
      </c>
      <c r="H44" s="323">
        <v>7</v>
      </c>
      <c r="I44" s="323">
        <v>0</v>
      </c>
      <c r="J44" s="208">
        <v>122.93020833333333</v>
      </c>
      <c r="K44" s="208">
        <v>20.379166666666666</v>
      </c>
    </row>
    <row r="45" spans="1:11" x14ac:dyDescent="0.25">
      <c r="A45" s="176">
        <f t="shared" si="2"/>
        <v>2003</v>
      </c>
      <c r="B45" s="176">
        <f t="shared" si="3"/>
        <v>5</v>
      </c>
      <c r="C45" s="15">
        <v>832662</v>
      </c>
      <c r="H45" s="323">
        <v>0</v>
      </c>
      <c r="I45" s="323">
        <v>0</v>
      </c>
      <c r="J45" s="208">
        <v>221.07291666666666</v>
      </c>
      <c r="K45" s="208">
        <v>2.3374999999999999</v>
      </c>
    </row>
    <row r="46" spans="1:11" x14ac:dyDescent="0.25">
      <c r="A46" s="176">
        <f t="shared" si="2"/>
        <v>2003</v>
      </c>
      <c r="B46" s="176">
        <f t="shared" si="3"/>
        <v>6</v>
      </c>
      <c r="C46" s="15">
        <v>832662</v>
      </c>
      <c r="H46" s="323">
        <v>0</v>
      </c>
      <c r="I46" s="323">
        <v>0</v>
      </c>
      <c r="J46" s="208">
        <v>263.85208333333333</v>
      </c>
      <c r="K46" s="208">
        <v>0</v>
      </c>
    </row>
    <row r="47" spans="1:11" x14ac:dyDescent="0.25">
      <c r="A47" s="176">
        <f t="shared" si="2"/>
        <v>2003</v>
      </c>
      <c r="B47" s="176">
        <f t="shared" si="3"/>
        <v>7</v>
      </c>
      <c r="C47" s="15">
        <v>832767</v>
      </c>
      <c r="H47" s="323">
        <v>0</v>
      </c>
      <c r="I47" s="323">
        <v>0</v>
      </c>
      <c r="J47" s="208">
        <v>296.31354166666671</v>
      </c>
      <c r="K47" s="208">
        <v>0</v>
      </c>
    </row>
    <row r="48" spans="1:11" x14ac:dyDescent="0.25">
      <c r="A48" s="176">
        <f t="shared" si="2"/>
        <v>2003</v>
      </c>
      <c r="B48" s="176">
        <f t="shared" si="3"/>
        <v>8</v>
      </c>
      <c r="C48" s="15">
        <v>834625</v>
      </c>
      <c r="H48" s="323">
        <v>0</v>
      </c>
      <c r="I48" s="323">
        <v>0</v>
      </c>
      <c r="J48" s="208">
        <v>302.04166666666674</v>
      </c>
      <c r="K48" s="208">
        <v>9.1666666666666674E-2</v>
      </c>
    </row>
    <row r="49" spans="1:11" x14ac:dyDescent="0.25">
      <c r="A49" s="176">
        <f t="shared" si="2"/>
        <v>2003</v>
      </c>
      <c r="B49" s="176">
        <f t="shared" si="3"/>
        <v>9</v>
      </c>
      <c r="C49" s="15">
        <v>836488</v>
      </c>
      <c r="H49" s="323">
        <v>0</v>
      </c>
      <c r="I49" s="323">
        <v>0</v>
      </c>
      <c r="J49" s="208">
        <v>256.48333333333329</v>
      </c>
      <c r="K49" s="208">
        <v>8.3333333333333329E-2</v>
      </c>
    </row>
    <row r="50" spans="1:11" x14ac:dyDescent="0.25">
      <c r="A50" s="176">
        <f t="shared" si="2"/>
        <v>2003</v>
      </c>
      <c r="B50" s="176">
        <f t="shared" si="3"/>
        <v>10</v>
      </c>
      <c r="C50" s="15">
        <v>839819</v>
      </c>
      <c r="H50" s="323">
        <v>0</v>
      </c>
      <c r="I50" s="323">
        <v>0</v>
      </c>
      <c r="J50" s="208">
        <v>182.1908909412258</v>
      </c>
      <c r="K50" s="208">
        <v>8.6979166666666679</v>
      </c>
    </row>
    <row r="51" spans="1:11" x14ac:dyDescent="0.25">
      <c r="A51" s="176">
        <f t="shared" si="2"/>
        <v>2003</v>
      </c>
      <c r="B51" s="176">
        <f t="shared" si="3"/>
        <v>11</v>
      </c>
      <c r="C51" s="15">
        <v>845575</v>
      </c>
      <c r="H51" s="323">
        <v>11.708333333333336</v>
      </c>
      <c r="I51" s="323">
        <v>0</v>
      </c>
      <c r="J51" s="208">
        <v>72.302083333333343</v>
      </c>
      <c r="K51" s="208">
        <v>50.125000000000007</v>
      </c>
    </row>
    <row r="52" spans="1:11" x14ac:dyDescent="0.25">
      <c r="A52" s="176">
        <f t="shared" si="2"/>
        <v>2003</v>
      </c>
      <c r="B52" s="176">
        <f t="shared" si="3"/>
        <v>12</v>
      </c>
      <c r="C52" s="15">
        <v>851106</v>
      </c>
      <c r="H52" s="323">
        <v>14.625</v>
      </c>
      <c r="I52" s="323">
        <v>1</v>
      </c>
      <c r="J52" s="208">
        <v>41.454166666666666</v>
      </c>
      <c r="K52" s="208">
        <v>119.41875</v>
      </c>
    </row>
    <row r="53" spans="1:11" x14ac:dyDescent="0.25">
      <c r="A53" s="176">
        <f t="shared" si="2"/>
        <v>2004</v>
      </c>
      <c r="B53" s="176">
        <f t="shared" si="3"/>
        <v>1</v>
      </c>
      <c r="C53" s="15">
        <v>855079</v>
      </c>
      <c r="H53" s="323">
        <v>13.375</v>
      </c>
      <c r="I53" s="323">
        <v>1</v>
      </c>
      <c r="J53" s="208">
        <v>29.16041666666667</v>
      </c>
      <c r="K53" s="208">
        <v>168.17708333333331</v>
      </c>
    </row>
    <row r="54" spans="1:11" x14ac:dyDescent="0.25">
      <c r="A54" s="176">
        <f t="shared" si="2"/>
        <v>2004</v>
      </c>
      <c r="B54" s="176">
        <f t="shared" si="3"/>
        <v>2</v>
      </c>
      <c r="C54" s="15">
        <v>859336</v>
      </c>
      <c r="H54" s="323">
        <v>12.875</v>
      </c>
      <c r="I54" s="323">
        <v>0</v>
      </c>
      <c r="J54" s="208">
        <v>41.325000000000003</v>
      </c>
      <c r="K54" s="208">
        <v>110.81458333333335</v>
      </c>
    </row>
    <row r="55" spans="1:11" x14ac:dyDescent="0.25">
      <c r="A55" s="176">
        <f t="shared" si="2"/>
        <v>2004</v>
      </c>
      <c r="B55" s="176">
        <f t="shared" si="3"/>
        <v>3</v>
      </c>
      <c r="C55" s="15">
        <v>863318</v>
      </c>
      <c r="H55" s="323">
        <v>4.9583333333333357</v>
      </c>
      <c r="I55" s="323">
        <v>0</v>
      </c>
      <c r="J55" s="208">
        <v>75.108333333333334</v>
      </c>
      <c r="K55" s="208">
        <v>70.810416666666669</v>
      </c>
    </row>
    <row r="56" spans="1:11" x14ac:dyDescent="0.25">
      <c r="A56" s="176">
        <f t="shared" si="2"/>
        <v>2004</v>
      </c>
      <c r="B56" s="176">
        <f t="shared" si="3"/>
        <v>4</v>
      </c>
      <c r="C56" s="15">
        <v>865059</v>
      </c>
      <c r="H56" s="323">
        <v>3.25</v>
      </c>
      <c r="I56" s="323">
        <v>0</v>
      </c>
      <c r="J56" s="208">
        <v>122.93020833333333</v>
      </c>
      <c r="K56" s="208">
        <v>20.379166666666666</v>
      </c>
    </row>
    <row r="57" spans="1:11" x14ac:dyDescent="0.25">
      <c r="A57" s="176">
        <f t="shared" si="2"/>
        <v>2004</v>
      </c>
      <c r="B57" s="176">
        <f t="shared" si="3"/>
        <v>5</v>
      </c>
      <c r="C57" s="15">
        <v>862528</v>
      </c>
      <c r="H57" s="323">
        <v>0</v>
      </c>
      <c r="I57" s="323">
        <v>0</v>
      </c>
      <c r="J57" s="208">
        <v>221.07291666666666</v>
      </c>
      <c r="K57" s="208">
        <v>2.3374999999999999</v>
      </c>
    </row>
    <row r="58" spans="1:11" x14ac:dyDescent="0.25">
      <c r="A58" s="176">
        <f t="shared" si="2"/>
        <v>2004</v>
      </c>
      <c r="B58" s="176">
        <f t="shared" si="3"/>
        <v>6</v>
      </c>
      <c r="C58" s="15">
        <v>863103</v>
      </c>
      <c r="H58" s="323">
        <v>0</v>
      </c>
      <c r="I58" s="323">
        <v>0</v>
      </c>
      <c r="J58" s="208">
        <v>263.85208333333333</v>
      </c>
      <c r="K58" s="208">
        <v>0</v>
      </c>
    </row>
    <row r="59" spans="1:11" x14ac:dyDescent="0.25">
      <c r="A59" s="176">
        <f t="shared" si="2"/>
        <v>2004</v>
      </c>
      <c r="B59" s="176">
        <f t="shared" si="3"/>
        <v>7</v>
      </c>
      <c r="C59" s="15">
        <v>865614</v>
      </c>
      <c r="H59" s="323">
        <v>0</v>
      </c>
      <c r="I59" s="323">
        <v>0</v>
      </c>
      <c r="J59" s="208">
        <v>296.31354166666671</v>
      </c>
      <c r="K59" s="208">
        <v>0</v>
      </c>
    </row>
    <row r="60" spans="1:11" x14ac:dyDescent="0.25">
      <c r="A60" s="176">
        <f t="shared" si="2"/>
        <v>2004</v>
      </c>
      <c r="B60" s="176">
        <f t="shared" si="3"/>
        <v>8</v>
      </c>
      <c r="C60" s="15">
        <v>866583</v>
      </c>
      <c r="H60" s="323">
        <v>0</v>
      </c>
      <c r="I60" s="323">
        <v>0</v>
      </c>
      <c r="J60" s="208">
        <v>302.04166666666674</v>
      </c>
      <c r="K60" s="208">
        <v>9.1666666666666674E-2</v>
      </c>
    </row>
    <row r="61" spans="1:11" x14ac:dyDescent="0.25">
      <c r="A61" s="176">
        <f t="shared" si="2"/>
        <v>2004</v>
      </c>
      <c r="B61" s="176">
        <f t="shared" si="3"/>
        <v>9</v>
      </c>
      <c r="C61" s="15">
        <v>867246</v>
      </c>
      <c r="H61" s="323">
        <v>0</v>
      </c>
      <c r="I61" s="323">
        <v>0</v>
      </c>
      <c r="J61" s="208">
        <v>256.48333333333329</v>
      </c>
      <c r="K61" s="208">
        <v>8.3333333333333329E-2</v>
      </c>
    </row>
    <row r="62" spans="1:11" x14ac:dyDescent="0.25">
      <c r="A62" s="176">
        <f t="shared" si="2"/>
        <v>2004</v>
      </c>
      <c r="B62" s="176">
        <f t="shared" si="3"/>
        <v>10</v>
      </c>
      <c r="C62" s="15">
        <v>866592</v>
      </c>
      <c r="H62" s="323">
        <v>0</v>
      </c>
      <c r="I62" s="323">
        <v>0</v>
      </c>
      <c r="J62" s="208">
        <v>182.1908909412258</v>
      </c>
      <c r="K62" s="208">
        <v>8.6979166666666679</v>
      </c>
    </row>
    <row r="63" spans="1:11" x14ac:dyDescent="0.25">
      <c r="A63" s="176">
        <f t="shared" si="2"/>
        <v>2004</v>
      </c>
      <c r="B63" s="176">
        <f t="shared" si="3"/>
        <v>11</v>
      </c>
      <c r="C63" s="15">
        <v>871153</v>
      </c>
      <c r="H63" s="323">
        <v>3.6666666666666643</v>
      </c>
      <c r="I63" s="323">
        <v>0</v>
      </c>
      <c r="J63" s="208">
        <v>72.302083333333343</v>
      </c>
      <c r="K63" s="208">
        <v>50.125000000000007</v>
      </c>
    </row>
    <row r="64" spans="1:11" x14ac:dyDescent="0.25">
      <c r="A64" s="176">
        <f>A76-1</f>
        <v>2004</v>
      </c>
      <c r="B64" s="176">
        <f>B76</f>
        <v>12</v>
      </c>
      <c r="C64" s="15">
        <v>874687</v>
      </c>
      <c r="H64" s="323">
        <v>16.5</v>
      </c>
      <c r="I64" s="323">
        <v>1</v>
      </c>
      <c r="J64" s="208">
        <v>41.454166666666666</v>
      </c>
      <c r="K64" s="208">
        <v>119.41875</v>
      </c>
    </row>
    <row r="65" spans="1:11" x14ac:dyDescent="0.25">
      <c r="A65">
        <v>2005</v>
      </c>
      <c r="B65">
        <v>1</v>
      </c>
      <c r="C65" s="15">
        <v>881108</v>
      </c>
      <c r="D65" s="208">
        <v>31.124999999999996</v>
      </c>
      <c r="E65" s="208">
        <v>152.5</v>
      </c>
      <c r="F65" s="15">
        <v>266918.12400000001</v>
      </c>
      <c r="G65" s="15">
        <v>821.03</v>
      </c>
      <c r="H65" s="323">
        <v>17.5</v>
      </c>
      <c r="I65" s="323">
        <v>1</v>
      </c>
      <c r="J65" s="208">
        <v>29.16041666666667</v>
      </c>
      <c r="K65" s="208">
        <v>168.17708333333331</v>
      </c>
    </row>
    <row r="66" spans="1:11" x14ac:dyDescent="0.25">
      <c r="A66">
        <f>A65</f>
        <v>2005</v>
      </c>
      <c r="B66">
        <f>B65+1</f>
        <v>2</v>
      </c>
      <c r="C66" s="15">
        <v>885287</v>
      </c>
      <c r="D66" s="208">
        <v>27.125</v>
      </c>
      <c r="E66" s="208">
        <v>114.95833333333336</v>
      </c>
      <c r="F66" s="15">
        <v>234096.22</v>
      </c>
      <c r="G66" s="15">
        <v>641.73</v>
      </c>
      <c r="H66" s="323">
        <v>13.291666666666664</v>
      </c>
      <c r="I66" s="323">
        <v>0</v>
      </c>
      <c r="J66" s="208">
        <v>41.325000000000003</v>
      </c>
      <c r="K66" s="208">
        <v>110.81458333333335</v>
      </c>
    </row>
    <row r="67" spans="1:11" x14ac:dyDescent="0.25">
      <c r="A67">
        <f t="shared" ref="A67:A75" si="4">A66</f>
        <v>2005</v>
      </c>
      <c r="B67">
        <f t="shared" ref="B67:B75" si="5">B66+1</f>
        <v>3</v>
      </c>
      <c r="C67" s="15">
        <v>888292</v>
      </c>
      <c r="D67" s="208">
        <v>52.791666666666664</v>
      </c>
      <c r="E67" s="208">
        <v>97.125</v>
      </c>
      <c r="F67" s="15">
        <v>273625.13699999999</v>
      </c>
      <c r="G67" s="15">
        <v>622.9</v>
      </c>
      <c r="H67" s="323">
        <v>12.5</v>
      </c>
      <c r="I67" s="323">
        <v>0</v>
      </c>
      <c r="J67" s="208">
        <v>75.108333333333334</v>
      </c>
      <c r="K67" s="208">
        <v>70.810416666666669</v>
      </c>
    </row>
    <row r="68" spans="1:11" x14ac:dyDescent="0.25">
      <c r="A68">
        <f t="shared" si="4"/>
        <v>2005</v>
      </c>
      <c r="B68">
        <f t="shared" si="5"/>
        <v>4</v>
      </c>
      <c r="C68" s="15">
        <v>890794</v>
      </c>
      <c r="D68" s="208">
        <v>76.791666666666671</v>
      </c>
      <c r="E68" s="208">
        <v>41.499999999999993</v>
      </c>
      <c r="F68" s="15">
        <v>248724.842</v>
      </c>
      <c r="G68" s="15">
        <v>545.97</v>
      </c>
      <c r="H68" s="323">
        <v>2.1666666666666643</v>
      </c>
      <c r="I68" s="323">
        <v>0</v>
      </c>
      <c r="J68" s="208">
        <v>122.93020833333333</v>
      </c>
      <c r="K68" s="208">
        <v>20.379166666666666</v>
      </c>
    </row>
    <row r="69" spans="1:11" x14ac:dyDescent="0.25">
      <c r="A69">
        <f t="shared" si="4"/>
        <v>2005</v>
      </c>
      <c r="B69">
        <f t="shared" si="5"/>
        <v>5</v>
      </c>
      <c r="C69" s="15">
        <v>890485</v>
      </c>
      <c r="D69" s="208">
        <v>175.33333333333334</v>
      </c>
      <c r="E69" s="208">
        <v>2.8333333333333335</v>
      </c>
      <c r="F69" s="15">
        <v>305993.39</v>
      </c>
      <c r="G69" s="15">
        <v>664.06000000000017</v>
      </c>
      <c r="H69" s="323">
        <v>0</v>
      </c>
      <c r="I69" s="323">
        <v>0</v>
      </c>
      <c r="J69" s="208">
        <v>221.07291666666666</v>
      </c>
      <c r="K69" s="208">
        <v>2.3374999999999999</v>
      </c>
    </row>
    <row r="70" spans="1:11" x14ac:dyDescent="0.25">
      <c r="A70">
        <f t="shared" si="4"/>
        <v>2005</v>
      </c>
      <c r="B70">
        <f t="shared" si="5"/>
        <v>6</v>
      </c>
      <c r="C70" s="15">
        <v>891989</v>
      </c>
      <c r="D70" s="208">
        <v>220.41666666666669</v>
      </c>
      <c r="E70" s="208">
        <v>0</v>
      </c>
      <c r="F70" s="15">
        <v>309850.34000000003</v>
      </c>
      <c r="G70" s="15">
        <v>669.94</v>
      </c>
      <c r="H70" s="323">
        <v>0</v>
      </c>
      <c r="I70" s="323">
        <v>0</v>
      </c>
      <c r="J70" s="208">
        <v>263.85208333333333</v>
      </c>
      <c r="K70" s="208">
        <v>0</v>
      </c>
    </row>
    <row r="71" spans="1:11" x14ac:dyDescent="0.25">
      <c r="A71">
        <f t="shared" si="4"/>
        <v>2005</v>
      </c>
      <c r="B71">
        <f t="shared" si="5"/>
        <v>7</v>
      </c>
      <c r="C71" s="15">
        <v>894849</v>
      </c>
      <c r="D71" s="208">
        <v>336.91666666666669</v>
      </c>
      <c r="E71" s="208">
        <v>0</v>
      </c>
      <c r="F71" s="15">
        <v>366065.06199999998</v>
      </c>
      <c r="G71" s="15">
        <v>708.39</v>
      </c>
      <c r="H71" s="323">
        <v>0</v>
      </c>
      <c r="I71" s="323">
        <v>0</v>
      </c>
      <c r="J71" s="208">
        <v>296.31354166666671</v>
      </c>
      <c r="K71" s="208">
        <v>0</v>
      </c>
    </row>
    <row r="72" spans="1:11" x14ac:dyDescent="0.25">
      <c r="A72">
        <f t="shared" si="4"/>
        <v>2005</v>
      </c>
      <c r="B72">
        <f t="shared" si="5"/>
        <v>8</v>
      </c>
      <c r="C72" s="15">
        <v>897486</v>
      </c>
      <c r="D72" s="208">
        <v>332.04166666666669</v>
      </c>
      <c r="E72" s="208">
        <v>0</v>
      </c>
      <c r="F72" s="15">
        <v>372316.28100000002</v>
      </c>
      <c r="G72" s="15">
        <v>722.19</v>
      </c>
      <c r="H72" s="323">
        <v>0</v>
      </c>
      <c r="I72" s="323">
        <v>0</v>
      </c>
      <c r="J72" s="208">
        <v>302.04166666666674</v>
      </c>
      <c r="K72" s="208">
        <v>9.1666666666666674E-2</v>
      </c>
    </row>
    <row r="73" spans="1:11" x14ac:dyDescent="0.25">
      <c r="A73">
        <f t="shared" si="4"/>
        <v>2005</v>
      </c>
      <c r="B73">
        <f t="shared" si="5"/>
        <v>9</v>
      </c>
      <c r="C73" s="15">
        <v>900936</v>
      </c>
      <c r="D73" s="208">
        <v>274.37499999999994</v>
      </c>
      <c r="E73" s="208">
        <v>0</v>
      </c>
      <c r="F73" s="15">
        <v>338583.80699999997</v>
      </c>
      <c r="G73" s="15">
        <v>678.26</v>
      </c>
      <c r="H73" s="323">
        <v>0</v>
      </c>
      <c r="I73" s="323">
        <v>0</v>
      </c>
      <c r="J73" s="208">
        <v>256.48333333333329</v>
      </c>
      <c r="K73" s="208">
        <v>8.3333333333333329E-2</v>
      </c>
    </row>
    <row r="74" spans="1:11" x14ac:dyDescent="0.25">
      <c r="A74">
        <f t="shared" si="4"/>
        <v>2005</v>
      </c>
      <c r="B74">
        <f t="shared" si="5"/>
        <v>10</v>
      </c>
      <c r="C74" s="15">
        <v>902444</v>
      </c>
      <c r="D74" s="208">
        <v>181.70833333333337</v>
      </c>
      <c r="E74" s="208">
        <v>21.625000000000004</v>
      </c>
      <c r="F74" s="15">
        <v>294080.20199999999</v>
      </c>
      <c r="G74" s="15">
        <v>652.63</v>
      </c>
      <c r="H74" s="323">
        <v>5.4583333333333357</v>
      </c>
      <c r="I74" s="323">
        <v>0</v>
      </c>
      <c r="J74" s="208">
        <v>182.1908909412258</v>
      </c>
      <c r="K74" s="208">
        <v>8.6979166666666679</v>
      </c>
    </row>
    <row r="75" spans="1:11" x14ac:dyDescent="0.25">
      <c r="A75">
        <f t="shared" si="4"/>
        <v>2005</v>
      </c>
      <c r="B75">
        <f t="shared" si="5"/>
        <v>11</v>
      </c>
      <c r="C75" s="15">
        <v>905452</v>
      </c>
      <c r="D75" s="208">
        <v>77.25</v>
      </c>
      <c r="E75" s="208">
        <v>18.708333333333336</v>
      </c>
      <c r="F75" s="15">
        <v>255484.34099999999</v>
      </c>
      <c r="G75" s="15">
        <v>533.11</v>
      </c>
      <c r="H75" s="323">
        <v>6.5833333333333357</v>
      </c>
      <c r="I75" s="323">
        <v>0</v>
      </c>
      <c r="J75" s="208">
        <v>72.302083333333343</v>
      </c>
      <c r="K75" s="208">
        <v>50.125000000000007</v>
      </c>
    </row>
    <row r="76" spans="1:11" x14ac:dyDescent="0.25">
      <c r="A76">
        <f>A75</f>
        <v>2005</v>
      </c>
      <c r="B76">
        <f>B75+1</f>
        <v>12</v>
      </c>
      <c r="C76" s="15">
        <v>909073</v>
      </c>
      <c r="D76" s="208">
        <v>18.166666666666668</v>
      </c>
      <c r="E76" s="208">
        <v>143.75</v>
      </c>
      <c r="F76" s="15">
        <v>257586.60800000001</v>
      </c>
      <c r="G76" s="15">
        <v>552.66</v>
      </c>
      <c r="H76" s="323">
        <v>12.625</v>
      </c>
      <c r="I76" s="323">
        <v>0</v>
      </c>
      <c r="J76" s="208">
        <v>41.454166666666666</v>
      </c>
      <c r="K76" s="208">
        <v>119.41875</v>
      </c>
    </row>
    <row r="77" spans="1:11" x14ac:dyDescent="0.25">
      <c r="A77">
        <f>A65+1</f>
        <v>2006</v>
      </c>
      <c r="B77">
        <f>B65</f>
        <v>1</v>
      </c>
      <c r="C77" s="15">
        <v>913687</v>
      </c>
      <c r="D77" s="208">
        <v>32.416666666666671</v>
      </c>
      <c r="E77" s="208">
        <v>128.70833333333334</v>
      </c>
      <c r="F77" s="15">
        <v>269220.35499999998</v>
      </c>
      <c r="G77" s="15">
        <v>653.94000000000005</v>
      </c>
      <c r="H77" s="323">
        <v>15.875</v>
      </c>
      <c r="I77" s="323">
        <v>1</v>
      </c>
      <c r="J77" s="208">
        <v>29.16041666666667</v>
      </c>
      <c r="K77" s="208">
        <v>168.17708333333331</v>
      </c>
    </row>
    <row r="78" spans="1:11" x14ac:dyDescent="0.25">
      <c r="A78">
        <f t="shared" ref="A78:A141" si="6">A66+1</f>
        <v>2006</v>
      </c>
      <c r="B78">
        <f t="shared" ref="B78:B141" si="7">B66</f>
        <v>2</v>
      </c>
      <c r="C78" s="15">
        <v>918684</v>
      </c>
      <c r="D78" s="208">
        <v>27.708333333333336</v>
      </c>
      <c r="E78" s="208">
        <v>157.20833333333331</v>
      </c>
      <c r="F78" s="15">
        <v>262670.87300000002</v>
      </c>
      <c r="G78" s="15">
        <v>822.85</v>
      </c>
      <c r="H78" s="323">
        <v>18.875</v>
      </c>
      <c r="I78" s="323">
        <v>1</v>
      </c>
      <c r="J78" s="208">
        <v>41.325000000000003</v>
      </c>
      <c r="K78" s="208">
        <v>110.81458333333335</v>
      </c>
    </row>
    <row r="79" spans="1:11" x14ac:dyDescent="0.25">
      <c r="A79">
        <f t="shared" si="6"/>
        <v>2006</v>
      </c>
      <c r="B79">
        <f t="shared" si="7"/>
        <v>3</v>
      </c>
      <c r="C79" s="15">
        <v>923025</v>
      </c>
      <c r="D79" s="208">
        <v>68.166666666666657</v>
      </c>
      <c r="E79" s="208">
        <v>68</v>
      </c>
      <c r="F79" s="15">
        <v>272539.36800000002</v>
      </c>
      <c r="G79" s="15">
        <v>555.20000000000005</v>
      </c>
      <c r="H79" s="323">
        <v>7.0833333333333357</v>
      </c>
      <c r="I79" s="323">
        <v>0</v>
      </c>
      <c r="J79" s="208">
        <v>75.108333333333334</v>
      </c>
      <c r="K79" s="208">
        <v>70.810416666666669</v>
      </c>
    </row>
    <row r="80" spans="1:11" x14ac:dyDescent="0.25">
      <c r="A80">
        <f t="shared" si="6"/>
        <v>2006</v>
      </c>
      <c r="B80">
        <f t="shared" si="7"/>
        <v>4</v>
      </c>
      <c r="C80" s="15">
        <v>923025</v>
      </c>
      <c r="D80" s="208">
        <v>146.125</v>
      </c>
      <c r="E80" s="208">
        <v>13.166666666666666</v>
      </c>
      <c r="F80" s="15">
        <v>294873.27799999999</v>
      </c>
      <c r="G80" s="15">
        <v>656.98</v>
      </c>
      <c r="H80" s="323">
        <v>0</v>
      </c>
      <c r="I80" s="323">
        <v>0</v>
      </c>
      <c r="J80" s="208">
        <v>122.93020833333333</v>
      </c>
      <c r="K80" s="208">
        <v>20.379166666666666</v>
      </c>
    </row>
    <row r="81" spans="1:11" x14ac:dyDescent="0.25">
      <c r="A81">
        <f t="shared" si="6"/>
        <v>2006</v>
      </c>
      <c r="B81">
        <f t="shared" si="7"/>
        <v>5</v>
      </c>
      <c r="C81" s="15">
        <v>925619</v>
      </c>
      <c r="D81" s="208">
        <v>205.16666666666663</v>
      </c>
      <c r="E81" s="208">
        <v>4.75</v>
      </c>
      <c r="F81" s="15">
        <v>323209.554</v>
      </c>
      <c r="G81" s="15">
        <v>682.02</v>
      </c>
      <c r="H81" s="323">
        <v>0</v>
      </c>
      <c r="I81" s="323">
        <v>0</v>
      </c>
      <c r="J81" s="208">
        <v>221.07291666666666</v>
      </c>
      <c r="K81" s="208">
        <v>2.3374999999999999</v>
      </c>
    </row>
    <row r="82" spans="1:11" x14ac:dyDescent="0.25">
      <c r="A82">
        <f t="shared" si="6"/>
        <v>2006</v>
      </c>
      <c r="B82">
        <f t="shared" si="7"/>
        <v>6</v>
      </c>
      <c r="C82" s="15">
        <v>927163</v>
      </c>
      <c r="D82" s="208">
        <v>262.91666666666669</v>
      </c>
      <c r="E82" s="208">
        <v>0</v>
      </c>
      <c r="F82" s="15">
        <v>346983.77500000002</v>
      </c>
      <c r="G82" s="15">
        <v>710.47</v>
      </c>
      <c r="H82" s="323">
        <v>0</v>
      </c>
      <c r="I82" s="323">
        <v>0</v>
      </c>
      <c r="J82" s="208">
        <v>263.85208333333333</v>
      </c>
      <c r="K82" s="208">
        <v>0</v>
      </c>
    </row>
    <row r="83" spans="1:11" x14ac:dyDescent="0.25">
      <c r="A83">
        <f t="shared" si="6"/>
        <v>2006</v>
      </c>
      <c r="B83">
        <f t="shared" si="7"/>
        <v>7</v>
      </c>
      <c r="C83" s="15">
        <v>928800</v>
      </c>
      <c r="D83" s="208">
        <v>266.70833333333331</v>
      </c>
      <c r="E83" s="208">
        <v>0</v>
      </c>
      <c r="F83" s="15">
        <v>354474.614</v>
      </c>
      <c r="G83" s="15">
        <v>747.95</v>
      </c>
      <c r="H83" s="323">
        <v>0</v>
      </c>
      <c r="I83" s="323">
        <v>0</v>
      </c>
      <c r="J83" s="208">
        <v>296.31354166666671</v>
      </c>
      <c r="K83" s="208">
        <v>0</v>
      </c>
    </row>
    <row r="84" spans="1:11" x14ac:dyDescent="0.25">
      <c r="A84">
        <f t="shared" si="6"/>
        <v>2006</v>
      </c>
      <c r="B84">
        <f t="shared" si="7"/>
        <v>8</v>
      </c>
      <c r="C84" s="15">
        <v>930950</v>
      </c>
      <c r="D84" s="208">
        <v>292.625</v>
      </c>
      <c r="E84" s="208">
        <v>0</v>
      </c>
      <c r="F84" s="15">
        <v>372898.27799999999</v>
      </c>
      <c r="G84" s="15">
        <v>767.99</v>
      </c>
      <c r="H84" s="323">
        <v>0</v>
      </c>
      <c r="I84" s="323">
        <v>0</v>
      </c>
      <c r="J84" s="208">
        <v>302.04166666666674</v>
      </c>
      <c r="K84" s="208">
        <v>9.1666666666666674E-2</v>
      </c>
    </row>
    <row r="85" spans="1:11" x14ac:dyDescent="0.25">
      <c r="A85">
        <f t="shared" si="6"/>
        <v>2006</v>
      </c>
      <c r="B85">
        <f t="shared" si="7"/>
        <v>9</v>
      </c>
      <c r="C85" s="15">
        <v>934190</v>
      </c>
      <c r="D85" s="208">
        <v>256.04166666666669</v>
      </c>
      <c r="E85" s="208">
        <v>0</v>
      </c>
      <c r="F85" s="15">
        <v>347574.89299999998</v>
      </c>
      <c r="G85" s="15">
        <v>744.74</v>
      </c>
      <c r="H85" s="323">
        <v>0</v>
      </c>
      <c r="I85" s="323">
        <v>0</v>
      </c>
      <c r="J85" s="208">
        <v>256.48333333333329</v>
      </c>
      <c r="K85" s="208">
        <v>8.3333333333333329E-2</v>
      </c>
    </row>
    <row r="86" spans="1:11" x14ac:dyDescent="0.25">
      <c r="A86">
        <f t="shared" si="6"/>
        <v>2006</v>
      </c>
      <c r="B86">
        <f t="shared" si="7"/>
        <v>10</v>
      </c>
      <c r="C86" s="15">
        <v>935580</v>
      </c>
      <c r="D86" s="208">
        <v>178.87500000000003</v>
      </c>
      <c r="E86" s="208">
        <v>15.875</v>
      </c>
      <c r="F86" s="15">
        <v>320987.55099999998</v>
      </c>
      <c r="G86" s="15">
        <v>703.13</v>
      </c>
      <c r="H86" s="323">
        <v>4.125</v>
      </c>
      <c r="I86" s="323">
        <v>0</v>
      </c>
      <c r="J86" s="208">
        <v>182.1908909412258</v>
      </c>
      <c r="K86" s="208">
        <v>8.6979166666666679</v>
      </c>
    </row>
    <row r="87" spans="1:11" x14ac:dyDescent="0.25">
      <c r="A87">
        <f t="shared" si="6"/>
        <v>2006</v>
      </c>
      <c r="B87">
        <f t="shared" si="7"/>
        <v>11</v>
      </c>
      <c r="C87" s="15">
        <v>940178</v>
      </c>
      <c r="D87" s="208">
        <v>56.75</v>
      </c>
      <c r="E87" s="208">
        <v>74.333333333333357</v>
      </c>
      <c r="F87" s="15">
        <v>265134.46399999998</v>
      </c>
      <c r="G87" s="15">
        <v>628.46</v>
      </c>
      <c r="H87" s="323">
        <v>13.125</v>
      </c>
      <c r="I87" s="323">
        <v>0</v>
      </c>
      <c r="J87" s="208">
        <v>72.302083333333343</v>
      </c>
      <c r="K87" s="208">
        <v>50.125000000000007</v>
      </c>
    </row>
    <row r="88" spans="1:11" x14ac:dyDescent="0.25">
      <c r="A88">
        <f t="shared" si="6"/>
        <v>2006</v>
      </c>
      <c r="B88">
        <f t="shared" si="7"/>
        <v>12</v>
      </c>
      <c r="C88" s="15">
        <v>945731</v>
      </c>
      <c r="D88" s="208">
        <v>63.166666666666671</v>
      </c>
      <c r="E88" s="208">
        <v>49.166666666666664</v>
      </c>
      <c r="F88" s="15">
        <v>277738.67</v>
      </c>
      <c r="G88" s="15">
        <v>558.15</v>
      </c>
      <c r="H88" s="323">
        <v>10.5</v>
      </c>
      <c r="I88" s="323">
        <v>0</v>
      </c>
      <c r="J88" s="208">
        <v>41.454166666666666</v>
      </c>
      <c r="K88" s="208">
        <v>119.41875</v>
      </c>
    </row>
    <row r="89" spans="1:11" x14ac:dyDescent="0.25">
      <c r="A89">
        <f t="shared" si="6"/>
        <v>2007</v>
      </c>
      <c r="B89">
        <f t="shared" si="7"/>
        <v>1</v>
      </c>
      <c r="C89" s="15">
        <v>949906</v>
      </c>
      <c r="D89" s="208">
        <v>48.041666666666671</v>
      </c>
      <c r="E89" s="208">
        <v>95.083333333333329</v>
      </c>
      <c r="F89" s="15">
        <v>286699.84100000001</v>
      </c>
      <c r="G89" s="15">
        <v>679.35</v>
      </c>
      <c r="H89" s="323">
        <v>14.125</v>
      </c>
      <c r="I89" s="323">
        <v>1</v>
      </c>
      <c r="J89" s="208">
        <v>29.16041666666667</v>
      </c>
      <c r="K89" s="208">
        <v>168.17708333333331</v>
      </c>
    </row>
    <row r="90" spans="1:11" x14ac:dyDescent="0.25">
      <c r="A90">
        <f t="shared" si="6"/>
        <v>2007</v>
      </c>
      <c r="B90">
        <f t="shared" si="7"/>
        <v>2</v>
      </c>
      <c r="C90" s="15">
        <v>952250</v>
      </c>
      <c r="D90" s="208">
        <v>29.166666666666664</v>
      </c>
      <c r="E90" s="208">
        <v>141.70833333333329</v>
      </c>
      <c r="F90" s="15">
        <v>268216.24</v>
      </c>
      <c r="G90" s="15">
        <v>799.27</v>
      </c>
      <c r="H90" s="323">
        <v>15.375</v>
      </c>
      <c r="I90" s="323">
        <v>1</v>
      </c>
      <c r="J90" s="208">
        <v>41.325000000000003</v>
      </c>
      <c r="K90" s="208">
        <v>110.81458333333335</v>
      </c>
    </row>
    <row r="91" spans="1:11" x14ac:dyDescent="0.25">
      <c r="A91">
        <f t="shared" si="6"/>
        <v>2007</v>
      </c>
      <c r="B91">
        <f t="shared" si="7"/>
        <v>3</v>
      </c>
      <c r="C91" s="15">
        <v>956034</v>
      </c>
      <c r="D91" s="208">
        <v>91.000000000000014</v>
      </c>
      <c r="E91" s="208">
        <v>56.833333333333336</v>
      </c>
      <c r="F91" s="15">
        <v>288746.05099999998</v>
      </c>
      <c r="G91" s="15">
        <v>583.6</v>
      </c>
      <c r="H91" s="323">
        <v>5.6666666666666643</v>
      </c>
      <c r="I91" s="323">
        <v>0</v>
      </c>
      <c r="J91" s="208">
        <v>75.108333333333334</v>
      </c>
      <c r="K91" s="208">
        <v>70.810416666666669</v>
      </c>
    </row>
    <row r="92" spans="1:11" x14ac:dyDescent="0.25">
      <c r="A92">
        <f t="shared" si="6"/>
        <v>2007</v>
      </c>
      <c r="B92">
        <f t="shared" si="7"/>
        <v>4</v>
      </c>
      <c r="C92" s="15">
        <v>956730</v>
      </c>
      <c r="D92" s="208">
        <v>114.625</v>
      </c>
      <c r="E92" s="208">
        <v>30.208333333333332</v>
      </c>
      <c r="F92" s="15">
        <v>292342.65100000001</v>
      </c>
      <c r="G92" s="15">
        <v>686.35</v>
      </c>
      <c r="H92" s="323">
        <v>3.7916666666666643</v>
      </c>
      <c r="I92" s="323">
        <v>0</v>
      </c>
      <c r="J92" s="208">
        <v>122.93020833333333</v>
      </c>
      <c r="K92" s="208">
        <v>20.379166666666666</v>
      </c>
    </row>
    <row r="93" spans="1:11" x14ac:dyDescent="0.25">
      <c r="A93">
        <f t="shared" si="6"/>
        <v>2007</v>
      </c>
      <c r="B93">
        <f t="shared" si="7"/>
        <v>5</v>
      </c>
      <c r="C93" s="15">
        <v>955294</v>
      </c>
      <c r="D93" s="208">
        <v>170.79166666666671</v>
      </c>
      <c r="E93" s="208">
        <v>2.541666666666667</v>
      </c>
      <c r="F93" s="15">
        <v>326392.37599999999</v>
      </c>
      <c r="G93" s="15">
        <v>707.68000000000006</v>
      </c>
      <c r="H93" s="323">
        <v>0</v>
      </c>
      <c r="I93" s="323">
        <v>0</v>
      </c>
      <c r="J93" s="208">
        <v>221.07291666666666</v>
      </c>
      <c r="K93" s="208">
        <v>2.3374999999999999</v>
      </c>
    </row>
    <row r="94" spans="1:11" x14ac:dyDescent="0.25">
      <c r="A94">
        <f t="shared" si="6"/>
        <v>2007</v>
      </c>
      <c r="B94">
        <f t="shared" si="7"/>
        <v>6</v>
      </c>
      <c r="C94" s="15">
        <v>954279</v>
      </c>
      <c r="D94" s="208">
        <v>252.5</v>
      </c>
      <c r="E94" s="208">
        <v>0</v>
      </c>
      <c r="F94" s="15">
        <v>352536.63900000002</v>
      </c>
      <c r="G94" s="15">
        <v>734.03</v>
      </c>
      <c r="H94" s="323">
        <v>0</v>
      </c>
      <c r="I94" s="323">
        <v>0</v>
      </c>
      <c r="J94" s="208">
        <v>263.85208333333333</v>
      </c>
      <c r="K94" s="208">
        <v>0</v>
      </c>
    </row>
    <row r="95" spans="1:11" x14ac:dyDescent="0.25">
      <c r="A95">
        <f t="shared" si="6"/>
        <v>2007</v>
      </c>
      <c r="B95">
        <f t="shared" si="7"/>
        <v>7</v>
      </c>
      <c r="C95" s="15">
        <v>955339</v>
      </c>
      <c r="D95" s="208">
        <v>297.12500000000006</v>
      </c>
      <c r="E95" s="208">
        <v>0</v>
      </c>
      <c r="F95" s="15">
        <v>384571.11599999998</v>
      </c>
      <c r="G95" s="15">
        <v>798</v>
      </c>
      <c r="H95" s="323">
        <v>0</v>
      </c>
      <c r="I95" s="323">
        <v>0</v>
      </c>
      <c r="J95" s="208">
        <v>296.31354166666671</v>
      </c>
      <c r="K95" s="208">
        <v>0</v>
      </c>
    </row>
    <row r="96" spans="1:11" x14ac:dyDescent="0.25">
      <c r="A96">
        <f t="shared" si="6"/>
        <v>2007</v>
      </c>
      <c r="B96">
        <f t="shared" si="7"/>
        <v>8</v>
      </c>
      <c r="C96" s="15">
        <v>956209</v>
      </c>
      <c r="D96" s="208">
        <v>335.00000000000006</v>
      </c>
      <c r="E96" s="208">
        <v>0</v>
      </c>
      <c r="F96" s="15">
        <v>402367.42099999997</v>
      </c>
      <c r="G96" s="15">
        <v>801.58</v>
      </c>
      <c r="H96" s="323">
        <v>0</v>
      </c>
      <c r="I96" s="323">
        <v>0</v>
      </c>
      <c r="J96" s="208">
        <v>302.04166666666674</v>
      </c>
      <c r="K96" s="208">
        <v>9.1666666666666674E-2</v>
      </c>
    </row>
    <row r="97" spans="1:11" x14ac:dyDescent="0.25">
      <c r="A97">
        <f t="shared" si="6"/>
        <v>2007</v>
      </c>
      <c r="B97">
        <f t="shared" si="7"/>
        <v>9</v>
      </c>
      <c r="C97" s="15">
        <v>956913</v>
      </c>
      <c r="D97" s="208">
        <v>265.04166666666663</v>
      </c>
      <c r="E97" s="208">
        <v>0</v>
      </c>
      <c r="F97" s="15">
        <v>354749.772</v>
      </c>
      <c r="G97" s="15">
        <v>764.65</v>
      </c>
      <c r="H97" s="323">
        <v>0</v>
      </c>
      <c r="I97" s="323">
        <v>0</v>
      </c>
      <c r="J97" s="208">
        <v>256.48333333333329</v>
      </c>
      <c r="K97" s="208">
        <v>8.3333333333333329E-2</v>
      </c>
    </row>
    <row r="98" spans="1:11" x14ac:dyDescent="0.25">
      <c r="A98">
        <f t="shared" si="6"/>
        <v>2007</v>
      </c>
      <c r="B98">
        <f t="shared" si="7"/>
        <v>10</v>
      </c>
      <c r="C98" s="15">
        <v>957339</v>
      </c>
      <c r="D98" s="208">
        <v>239.875</v>
      </c>
      <c r="E98" s="208">
        <v>0</v>
      </c>
      <c r="F98" s="15">
        <v>353817.99</v>
      </c>
      <c r="G98" s="15">
        <v>740.15</v>
      </c>
      <c r="H98" s="323">
        <v>0</v>
      </c>
      <c r="I98" s="323">
        <v>0</v>
      </c>
      <c r="J98" s="208">
        <v>182.1908909412258</v>
      </c>
      <c r="K98" s="208">
        <v>8.6979166666666679</v>
      </c>
    </row>
    <row r="99" spans="1:11" x14ac:dyDescent="0.25">
      <c r="A99">
        <f t="shared" si="6"/>
        <v>2007</v>
      </c>
      <c r="B99">
        <f t="shared" si="7"/>
        <v>11</v>
      </c>
      <c r="C99" s="15">
        <v>957951</v>
      </c>
      <c r="D99" s="208">
        <v>75.333333333333329</v>
      </c>
      <c r="E99" s="208">
        <v>53.833333333333336</v>
      </c>
      <c r="F99" s="15">
        <v>260036.21799999999</v>
      </c>
      <c r="G99" s="15">
        <v>601.79</v>
      </c>
      <c r="H99" s="323">
        <v>8.5</v>
      </c>
      <c r="I99" s="323">
        <v>0</v>
      </c>
      <c r="J99" s="208">
        <v>72.302083333333343</v>
      </c>
      <c r="K99" s="208">
        <v>50.125000000000007</v>
      </c>
    </row>
    <row r="100" spans="1:11" x14ac:dyDescent="0.25">
      <c r="A100">
        <f t="shared" si="6"/>
        <v>2007</v>
      </c>
      <c r="B100">
        <f t="shared" si="7"/>
        <v>12</v>
      </c>
      <c r="C100" s="15">
        <v>958658</v>
      </c>
      <c r="D100" s="208">
        <v>72.666666666666657</v>
      </c>
      <c r="E100" s="208">
        <v>55.124999999999993</v>
      </c>
      <c r="F100" s="15">
        <v>281807.53000000003</v>
      </c>
      <c r="G100" s="15">
        <v>564.41999999999996</v>
      </c>
      <c r="H100" s="323">
        <v>13.958333333333336</v>
      </c>
      <c r="I100" s="323">
        <v>0</v>
      </c>
      <c r="J100" s="208">
        <v>41.454166666666666</v>
      </c>
      <c r="K100" s="208">
        <v>119.41875</v>
      </c>
    </row>
    <row r="101" spans="1:11" x14ac:dyDescent="0.25">
      <c r="A101">
        <f t="shared" si="6"/>
        <v>2008</v>
      </c>
      <c r="B101">
        <f t="shared" si="7"/>
        <v>1</v>
      </c>
      <c r="C101" s="15">
        <v>959913</v>
      </c>
      <c r="D101" s="208">
        <v>29.375</v>
      </c>
      <c r="E101" s="208">
        <v>137.37499999999997</v>
      </c>
      <c r="F101" s="15">
        <v>286761.897</v>
      </c>
      <c r="G101" s="15">
        <v>885.58</v>
      </c>
      <c r="H101" s="323">
        <v>20.791666666666664</v>
      </c>
      <c r="I101" s="323">
        <v>1</v>
      </c>
      <c r="J101" s="208">
        <v>29.16041666666667</v>
      </c>
      <c r="K101" s="208">
        <v>168.17708333333331</v>
      </c>
    </row>
    <row r="102" spans="1:11" x14ac:dyDescent="0.25">
      <c r="A102">
        <f t="shared" si="6"/>
        <v>2008</v>
      </c>
      <c r="B102">
        <f t="shared" si="7"/>
        <v>2</v>
      </c>
      <c r="C102" s="15">
        <v>960469</v>
      </c>
      <c r="D102" s="208">
        <v>65.833333333333329</v>
      </c>
      <c r="E102" s="208">
        <v>54.166666666666664</v>
      </c>
      <c r="F102" s="15">
        <v>266737.86499999999</v>
      </c>
      <c r="G102" s="15">
        <v>592.38</v>
      </c>
      <c r="H102" s="323">
        <v>12.291666666666664</v>
      </c>
      <c r="I102" s="323">
        <v>0</v>
      </c>
      <c r="J102" s="208">
        <v>41.325000000000003</v>
      </c>
      <c r="K102" s="208">
        <v>110.81458333333335</v>
      </c>
    </row>
    <row r="103" spans="1:11" x14ac:dyDescent="0.25">
      <c r="A103">
        <f t="shared" si="6"/>
        <v>2008</v>
      </c>
      <c r="B103">
        <f t="shared" si="7"/>
        <v>3</v>
      </c>
      <c r="C103" s="15">
        <v>959904</v>
      </c>
      <c r="D103" s="208">
        <v>76.416666666666643</v>
      </c>
      <c r="E103" s="208">
        <v>53.375</v>
      </c>
      <c r="F103" s="15">
        <v>285287.11800000002</v>
      </c>
      <c r="G103" s="15">
        <v>619.14</v>
      </c>
      <c r="H103" s="323">
        <v>6.7916666666666643</v>
      </c>
      <c r="I103" s="323">
        <v>0</v>
      </c>
      <c r="J103" s="208">
        <v>75.108333333333334</v>
      </c>
      <c r="K103" s="208">
        <v>70.810416666666669</v>
      </c>
    </row>
    <row r="104" spans="1:11" x14ac:dyDescent="0.25">
      <c r="A104">
        <f t="shared" si="6"/>
        <v>2008</v>
      </c>
      <c r="B104">
        <f t="shared" si="7"/>
        <v>4</v>
      </c>
      <c r="C104" s="15">
        <v>959270</v>
      </c>
      <c r="D104" s="208">
        <v>123.62499999999999</v>
      </c>
      <c r="E104" s="208">
        <v>21.583333333333336</v>
      </c>
      <c r="F104" s="15">
        <v>291320.57400000002</v>
      </c>
      <c r="G104" s="15">
        <v>635.16</v>
      </c>
      <c r="H104" s="323">
        <v>6.4583333333333357</v>
      </c>
      <c r="I104" s="323">
        <v>0</v>
      </c>
      <c r="J104" s="208">
        <v>122.93020833333333</v>
      </c>
      <c r="K104" s="208">
        <v>20.379166666666666</v>
      </c>
    </row>
    <row r="105" spans="1:11" x14ac:dyDescent="0.25">
      <c r="A105">
        <f t="shared" si="6"/>
        <v>2008</v>
      </c>
      <c r="B105">
        <f t="shared" si="7"/>
        <v>5</v>
      </c>
      <c r="C105" s="15">
        <v>956017</v>
      </c>
      <c r="D105" s="208">
        <v>258.66666666666663</v>
      </c>
      <c r="E105" s="208">
        <v>2.2083333333333335</v>
      </c>
      <c r="F105" s="15">
        <v>348026.28899999999</v>
      </c>
      <c r="G105" s="15">
        <v>733.12</v>
      </c>
      <c r="H105" s="323">
        <v>0</v>
      </c>
      <c r="I105" s="323">
        <v>0</v>
      </c>
      <c r="J105" s="208">
        <v>221.07291666666666</v>
      </c>
      <c r="K105" s="208">
        <v>2.3374999999999999</v>
      </c>
    </row>
    <row r="106" spans="1:11" x14ac:dyDescent="0.25">
      <c r="A106">
        <f t="shared" si="6"/>
        <v>2008</v>
      </c>
      <c r="B106">
        <f t="shared" si="7"/>
        <v>6</v>
      </c>
      <c r="C106" s="15">
        <v>954333</v>
      </c>
      <c r="D106" s="208">
        <v>259.16666666666663</v>
      </c>
      <c r="E106" s="208">
        <v>0</v>
      </c>
      <c r="F106" s="15">
        <v>344041.63199999998</v>
      </c>
      <c r="G106" s="15">
        <v>741.76</v>
      </c>
      <c r="H106" s="323">
        <v>0</v>
      </c>
      <c r="I106" s="323">
        <v>0</v>
      </c>
      <c r="J106" s="208">
        <v>263.85208333333333</v>
      </c>
      <c r="K106" s="208">
        <v>0</v>
      </c>
    </row>
    <row r="107" spans="1:11" x14ac:dyDescent="0.25">
      <c r="A107">
        <f t="shared" si="6"/>
        <v>2008</v>
      </c>
      <c r="B107">
        <f t="shared" si="7"/>
        <v>7</v>
      </c>
      <c r="C107" s="15">
        <v>953548</v>
      </c>
      <c r="D107" s="208">
        <v>266.54166666666663</v>
      </c>
      <c r="E107" s="208">
        <v>0</v>
      </c>
      <c r="F107" s="15">
        <v>348884.00799999997</v>
      </c>
      <c r="G107" s="15">
        <v>743.49</v>
      </c>
      <c r="H107" s="323">
        <v>0</v>
      </c>
      <c r="I107" s="323">
        <v>0</v>
      </c>
      <c r="J107" s="208">
        <v>296.31354166666671</v>
      </c>
      <c r="K107" s="208">
        <v>0</v>
      </c>
    </row>
    <row r="108" spans="1:11" x14ac:dyDescent="0.25">
      <c r="A108">
        <f t="shared" si="6"/>
        <v>2008</v>
      </c>
      <c r="B108">
        <f t="shared" si="7"/>
        <v>8</v>
      </c>
      <c r="C108" s="15">
        <v>953341</v>
      </c>
      <c r="D108" s="208">
        <v>330.45833333333331</v>
      </c>
      <c r="E108" s="208">
        <v>0</v>
      </c>
      <c r="F108" s="15">
        <v>366641.228</v>
      </c>
      <c r="G108" s="15">
        <v>769.21</v>
      </c>
      <c r="H108" s="323">
        <v>0</v>
      </c>
      <c r="I108" s="323">
        <v>0</v>
      </c>
      <c r="J108" s="208">
        <v>302.04166666666674</v>
      </c>
      <c r="K108" s="208">
        <v>9.1666666666666674E-2</v>
      </c>
    </row>
    <row r="109" spans="1:11" x14ac:dyDescent="0.25">
      <c r="A109">
        <f t="shared" si="6"/>
        <v>2008</v>
      </c>
      <c r="B109">
        <f t="shared" si="7"/>
        <v>9</v>
      </c>
      <c r="C109" s="15">
        <v>952147</v>
      </c>
      <c r="D109" s="208">
        <v>260.49999999999994</v>
      </c>
      <c r="E109" s="208">
        <v>0</v>
      </c>
      <c r="F109" s="15">
        <v>339460.342</v>
      </c>
      <c r="G109" s="15">
        <v>734.45</v>
      </c>
      <c r="H109" s="323">
        <v>0</v>
      </c>
      <c r="I109" s="323">
        <v>0</v>
      </c>
      <c r="J109" s="208">
        <v>256.48333333333329</v>
      </c>
      <c r="K109" s="208">
        <v>8.3333333333333329E-2</v>
      </c>
    </row>
    <row r="110" spans="1:11" x14ac:dyDescent="0.25">
      <c r="A110">
        <f t="shared" si="6"/>
        <v>2008</v>
      </c>
      <c r="B110">
        <f t="shared" si="7"/>
        <v>10</v>
      </c>
      <c r="C110" s="15">
        <v>953117</v>
      </c>
      <c r="D110" s="208">
        <v>145.16666666666666</v>
      </c>
      <c r="E110" s="208">
        <v>26.375</v>
      </c>
      <c r="F110" s="15">
        <v>298597.12900000002</v>
      </c>
      <c r="G110" s="15">
        <v>693.76</v>
      </c>
      <c r="H110" s="323">
        <v>8.25</v>
      </c>
      <c r="I110" s="323">
        <v>0</v>
      </c>
      <c r="J110" s="208">
        <v>182.1908909412258</v>
      </c>
      <c r="K110" s="208">
        <v>8.6979166666666679</v>
      </c>
    </row>
    <row r="111" spans="1:11" x14ac:dyDescent="0.25">
      <c r="A111">
        <f t="shared" si="6"/>
        <v>2008</v>
      </c>
      <c r="B111">
        <f t="shared" si="7"/>
        <v>11</v>
      </c>
      <c r="C111" s="15">
        <v>953673</v>
      </c>
      <c r="D111" s="208">
        <v>48</v>
      </c>
      <c r="E111" s="208">
        <v>117.62500000000001</v>
      </c>
      <c r="F111" s="15">
        <v>250655.065</v>
      </c>
      <c r="G111" s="15">
        <v>570.32000000000005</v>
      </c>
      <c r="H111" s="323">
        <v>11.5</v>
      </c>
      <c r="I111" s="323">
        <v>0</v>
      </c>
      <c r="J111" s="208">
        <v>72.302083333333343</v>
      </c>
      <c r="K111" s="208">
        <v>50.125000000000007</v>
      </c>
    </row>
    <row r="112" spans="1:11" x14ac:dyDescent="0.25">
      <c r="A112">
        <f t="shared" si="6"/>
        <v>2008</v>
      </c>
      <c r="B112">
        <f t="shared" si="7"/>
        <v>12</v>
      </c>
      <c r="C112" s="15">
        <v>954293</v>
      </c>
      <c r="D112" s="208">
        <v>38.500000000000007</v>
      </c>
      <c r="E112" s="208">
        <v>82.458333333333329</v>
      </c>
      <c r="F112" s="15">
        <v>257212.20300000001</v>
      </c>
      <c r="G112" s="15">
        <v>537.25</v>
      </c>
      <c r="H112" s="323">
        <v>10.375</v>
      </c>
      <c r="I112" s="323">
        <v>0</v>
      </c>
      <c r="J112" s="208">
        <v>41.454166666666666</v>
      </c>
      <c r="K112" s="208">
        <v>119.41875</v>
      </c>
    </row>
    <row r="113" spans="1:11" x14ac:dyDescent="0.25">
      <c r="A113">
        <f t="shared" si="6"/>
        <v>2009</v>
      </c>
      <c r="B113">
        <f t="shared" si="7"/>
        <v>1</v>
      </c>
      <c r="C113" s="15">
        <v>955000</v>
      </c>
      <c r="D113" s="208">
        <v>26.083333333333332</v>
      </c>
      <c r="E113" s="208">
        <v>184.29166666666666</v>
      </c>
      <c r="F113" s="15">
        <v>288515.94</v>
      </c>
      <c r="G113" s="15">
        <v>880.96</v>
      </c>
      <c r="H113" s="323">
        <v>19.5</v>
      </c>
      <c r="I113" s="323">
        <v>1</v>
      </c>
      <c r="J113" s="208">
        <v>29.16041666666667</v>
      </c>
      <c r="K113" s="208">
        <v>168.17708333333331</v>
      </c>
    </row>
    <row r="114" spans="1:11" x14ac:dyDescent="0.25">
      <c r="A114">
        <f t="shared" si="6"/>
        <v>2009</v>
      </c>
      <c r="B114">
        <f t="shared" si="7"/>
        <v>2</v>
      </c>
      <c r="C114" s="15">
        <v>956387</v>
      </c>
      <c r="D114" s="208">
        <v>25.333333333333336</v>
      </c>
      <c r="E114" s="208">
        <v>150.83333333333331</v>
      </c>
      <c r="F114" s="15">
        <v>259590.62899999999</v>
      </c>
      <c r="G114" s="15">
        <v>930.89</v>
      </c>
      <c r="H114" s="323">
        <v>22.125</v>
      </c>
      <c r="I114" s="323">
        <v>1</v>
      </c>
      <c r="J114" s="208">
        <v>41.325000000000003</v>
      </c>
      <c r="K114" s="208">
        <v>110.81458333333335</v>
      </c>
    </row>
    <row r="115" spans="1:11" x14ac:dyDescent="0.25">
      <c r="A115">
        <f t="shared" si="6"/>
        <v>2009</v>
      </c>
      <c r="B115">
        <f t="shared" si="7"/>
        <v>3</v>
      </c>
      <c r="C115" s="15">
        <v>956555</v>
      </c>
      <c r="D115" s="208">
        <v>76.708333333333329</v>
      </c>
      <c r="E115" s="208">
        <v>72.25</v>
      </c>
      <c r="F115" s="15">
        <v>274917.08299999998</v>
      </c>
      <c r="G115" s="15">
        <v>644.18000000000006</v>
      </c>
      <c r="H115" s="323">
        <v>11.041666666666664</v>
      </c>
      <c r="I115" s="323">
        <v>0</v>
      </c>
      <c r="J115" s="208">
        <v>75.108333333333334</v>
      </c>
      <c r="K115" s="208">
        <v>70.810416666666669</v>
      </c>
    </row>
    <row r="116" spans="1:11" x14ac:dyDescent="0.25">
      <c r="A116">
        <f t="shared" si="6"/>
        <v>2009</v>
      </c>
      <c r="B116">
        <f t="shared" si="7"/>
        <v>4</v>
      </c>
      <c r="C116" s="15">
        <v>956176</v>
      </c>
      <c r="D116" s="208">
        <v>133.70833333333337</v>
      </c>
      <c r="E116" s="208">
        <v>20.458333333333336</v>
      </c>
      <c r="F116" s="15">
        <v>283821.17499999999</v>
      </c>
      <c r="G116" s="15">
        <v>611.6</v>
      </c>
      <c r="H116" s="323">
        <v>4.0833333333333357</v>
      </c>
      <c r="I116" s="323">
        <v>0</v>
      </c>
      <c r="J116" s="208">
        <v>122.93020833333333</v>
      </c>
      <c r="K116" s="208">
        <v>20.379166666666666</v>
      </c>
    </row>
    <row r="117" spans="1:11" x14ac:dyDescent="0.25">
      <c r="A117">
        <f t="shared" si="6"/>
        <v>2009</v>
      </c>
      <c r="B117">
        <f t="shared" si="7"/>
        <v>5</v>
      </c>
      <c r="C117" s="15">
        <v>953354</v>
      </c>
      <c r="D117" s="208">
        <v>215.79166666666666</v>
      </c>
      <c r="E117" s="208">
        <v>0.375</v>
      </c>
      <c r="F117" s="15">
        <v>324241.89600000001</v>
      </c>
      <c r="G117" s="15">
        <v>691.01</v>
      </c>
      <c r="H117" s="323">
        <v>0</v>
      </c>
      <c r="I117" s="323">
        <v>0</v>
      </c>
      <c r="J117" s="208">
        <v>221.07291666666666</v>
      </c>
      <c r="K117" s="208">
        <v>2.3374999999999999</v>
      </c>
    </row>
    <row r="118" spans="1:11" x14ac:dyDescent="0.25">
      <c r="A118">
        <f t="shared" si="6"/>
        <v>2009</v>
      </c>
      <c r="B118">
        <f t="shared" si="7"/>
        <v>6</v>
      </c>
      <c r="C118" s="15">
        <v>952519</v>
      </c>
      <c r="D118" s="208">
        <v>307.95833333333337</v>
      </c>
      <c r="E118" s="208">
        <v>0</v>
      </c>
      <c r="F118" s="15">
        <v>348053.66899999999</v>
      </c>
      <c r="G118" s="15">
        <v>761.7</v>
      </c>
      <c r="H118" s="323">
        <v>0</v>
      </c>
      <c r="I118" s="323">
        <v>0</v>
      </c>
      <c r="J118" s="208">
        <v>263.85208333333333</v>
      </c>
      <c r="K118" s="208">
        <v>0</v>
      </c>
    </row>
    <row r="119" spans="1:11" x14ac:dyDescent="0.25">
      <c r="A119">
        <f t="shared" si="6"/>
        <v>2009</v>
      </c>
      <c r="B119">
        <f t="shared" si="7"/>
        <v>7</v>
      </c>
      <c r="C119" s="15">
        <v>952395</v>
      </c>
      <c r="D119" s="208">
        <v>314.87500000000006</v>
      </c>
      <c r="E119" s="208">
        <v>0</v>
      </c>
      <c r="F119" s="15">
        <v>370379.011</v>
      </c>
      <c r="G119" s="15">
        <v>757.18000000000006</v>
      </c>
      <c r="H119" s="323">
        <v>0</v>
      </c>
      <c r="I119" s="323">
        <v>0</v>
      </c>
      <c r="J119" s="208">
        <v>296.31354166666671</v>
      </c>
      <c r="K119" s="208">
        <v>0</v>
      </c>
    </row>
    <row r="120" spans="1:11" x14ac:dyDescent="0.25">
      <c r="A120">
        <f t="shared" si="6"/>
        <v>2009</v>
      </c>
      <c r="B120">
        <f t="shared" si="7"/>
        <v>8</v>
      </c>
      <c r="C120" s="15">
        <v>951818</v>
      </c>
      <c r="D120" s="208">
        <v>298.66666666666663</v>
      </c>
      <c r="E120" s="208">
        <v>0</v>
      </c>
      <c r="F120" s="15">
        <v>360354.70500000002</v>
      </c>
      <c r="G120" s="15">
        <v>765.48</v>
      </c>
      <c r="H120" s="323">
        <v>0</v>
      </c>
      <c r="I120" s="323">
        <v>0</v>
      </c>
      <c r="J120" s="208">
        <v>302.04166666666674</v>
      </c>
      <c r="K120" s="208">
        <v>9.1666666666666674E-2</v>
      </c>
    </row>
    <row r="121" spans="1:11" x14ac:dyDescent="0.25">
      <c r="A121">
        <f t="shared" si="6"/>
        <v>2009</v>
      </c>
      <c r="B121">
        <f t="shared" si="7"/>
        <v>9</v>
      </c>
      <c r="C121" s="15">
        <v>951482</v>
      </c>
      <c r="D121" s="208">
        <v>266.79166666666663</v>
      </c>
      <c r="E121" s="208">
        <v>0</v>
      </c>
      <c r="F121" s="15">
        <v>338902.908</v>
      </c>
      <c r="G121" s="15">
        <v>723.13</v>
      </c>
      <c r="H121" s="323">
        <v>0</v>
      </c>
      <c r="I121" s="323">
        <v>0</v>
      </c>
      <c r="J121" s="208">
        <v>256.48333333333329</v>
      </c>
      <c r="K121" s="208">
        <v>8.3333333333333329E-2</v>
      </c>
    </row>
    <row r="122" spans="1:11" x14ac:dyDescent="0.25">
      <c r="A122">
        <f t="shared" si="6"/>
        <v>2009</v>
      </c>
      <c r="B122">
        <f t="shared" si="7"/>
        <v>10</v>
      </c>
      <c r="C122" s="15">
        <v>951890</v>
      </c>
      <c r="D122" s="208">
        <v>229.20833333333331</v>
      </c>
      <c r="E122" s="208">
        <v>13.416666666666666</v>
      </c>
      <c r="F122" s="15">
        <v>335929.69799999997</v>
      </c>
      <c r="G122" s="15">
        <v>746.5</v>
      </c>
      <c r="H122" s="323">
        <v>5.5416666666666643</v>
      </c>
      <c r="I122" s="323">
        <v>0</v>
      </c>
      <c r="J122" s="208">
        <v>182.1908909412258</v>
      </c>
      <c r="K122" s="208">
        <v>8.6979166666666679</v>
      </c>
    </row>
    <row r="123" spans="1:11" x14ac:dyDescent="0.25">
      <c r="A123">
        <f t="shared" si="6"/>
        <v>2009</v>
      </c>
      <c r="B123">
        <f t="shared" si="7"/>
        <v>11</v>
      </c>
      <c r="C123" s="15">
        <v>954179</v>
      </c>
      <c r="D123" s="208">
        <v>78.708333333333329</v>
      </c>
      <c r="E123" s="208">
        <v>45.416666666666671</v>
      </c>
      <c r="F123" s="15">
        <v>259066.18900000001</v>
      </c>
      <c r="G123" s="15">
        <v>656.85</v>
      </c>
      <c r="H123" s="323">
        <v>9.8333333333333357</v>
      </c>
      <c r="I123" s="323">
        <v>0</v>
      </c>
      <c r="J123" s="208">
        <v>72.302083333333343</v>
      </c>
      <c r="K123" s="208">
        <v>50.125000000000007</v>
      </c>
    </row>
    <row r="124" spans="1:11" x14ac:dyDescent="0.25">
      <c r="A124">
        <f t="shared" si="6"/>
        <v>2009</v>
      </c>
      <c r="B124">
        <f t="shared" si="7"/>
        <v>12</v>
      </c>
      <c r="C124" s="15">
        <v>955367</v>
      </c>
      <c r="D124" s="208">
        <v>47.583333333333336</v>
      </c>
      <c r="E124" s="208">
        <v>100.62499999999999</v>
      </c>
      <c r="F124" s="15">
        <v>268099.51299999998</v>
      </c>
      <c r="G124" s="15">
        <v>567.98</v>
      </c>
      <c r="H124" s="323">
        <v>14.375</v>
      </c>
      <c r="I124" s="323">
        <v>0</v>
      </c>
      <c r="J124" s="208">
        <v>41.454166666666666</v>
      </c>
      <c r="K124" s="208">
        <v>119.41875</v>
      </c>
    </row>
    <row r="125" spans="1:11" x14ac:dyDescent="0.25">
      <c r="A125">
        <f t="shared" si="6"/>
        <v>2010</v>
      </c>
      <c r="B125">
        <f t="shared" si="7"/>
        <v>1</v>
      </c>
      <c r="C125" s="15">
        <v>957750</v>
      </c>
      <c r="D125" s="208">
        <v>18.458333333333336</v>
      </c>
      <c r="E125" s="208">
        <v>307.54166666666669</v>
      </c>
      <c r="F125" s="15">
        <v>356190.87199999997</v>
      </c>
      <c r="G125" s="15">
        <v>1130.8399999999999</v>
      </c>
      <c r="H125" s="323">
        <v>26.708333333333336</v>
      </c>
      <c r="I125" s="323">
        <v>1</v>
      </c>
      <c r="J125" s="208">
        <v>29.16041666666667</v>
      </c>
      <c r="K125" s="208">
        <v>168.17708333333331</v>
      </c>
    </row>
    <row r="126" spans="1:11" x14ac:dyDescent="0.25">
      <c r="A126">
        <f t="shared" si="6"/>
        <v>2010</v>
      </c>
      <c r="B126">
        <f t="shared" si="7"/>
        <v>2</v>
      </c>
      <c r="C126" s="15">
        <v>959850</v>
      </c>
      <c r="D126" s="208">
        <v>8.3333333333333321</v>
      </c>
      <c r="E126" s="208">
        <v>236.0833333333334</v>
      </c>
      <c r="F126" s="15">
        <v>279087.163</v>
      </c>
      <c r="G126" s="15">
        <v>740.48</v>
      </c>
      <c r="H126" s="323">
        <v>16.291666666666664</v>
      </c>
      <c r="I126" s="323">
        <v>0</v>
      </c>
      <c r="J126" s="208">
        <v>41.325000000000003</v>
      </c>
      <c r="K126" s="208">
        <v>110.81458333333335</v>
      </c>
    </row>
    <row r="127" spans="1:11" x14ac:dyDescent="0.25">
      <c r="A127">
        <f t="shared" si="6"/>
        <v>2010</v>
      </c>
      <c r="B127">
        <f t="shared" si="7"/>
        <v>3</v>
      </c>
      <c r="C127" s="15">
        <v>960863</v>
      </c>
      <c r="D127" s="208">
        <v>16.375</v>
      </c>
      <c r="E127" s="208">
        <v>163.875</v>
      </c>
      <c r="F127" s="15">
        <v>277552.57500000001</v>
      </c>
      <c r="G127" s="15">
        <v>761.08</v>
      </c>
      <c r="H127" s="323">
        <v>14.125</v>
      </c>
      <c r="I127" s="323">
        <v>0</v>
      </c>
      <c r="J127" s="208">
        <v>75.108333333333334</v>
      </c>
      <c r="K127" s="208">
        <v>70.810416666666669</v>
      </c>
    </row>
    <row r="128" spans="1:11" x14ac:dyDescent="0.25">
      <c r="A128">
        <f t="shared" si="6"/>
        <v>2010</v>
      </c>
      <c r="B128">
        <f t="shared" si="7"/>
        <v>4</v>
      </c>
      <c r="C128" s="15">
        <v>961074</v>
      </c>
      <c r="D128" s="208">
        <v>86.625</v>
      </c>
      <c r="E128" s="208">
        <v>18.333333333333329</v>
      </c>
      <c r="F128" s="15">
        <v>259045.82</v>
      </c>
      <c r="G128" s="15">
        <v>569.16999999999996</v>
      </c>
      <c r="H128" s="323">
        <v>0</v>
      </c>
      <c r="I128" s="323">
        <v>0</v>
      </c>
      <c r="J128" s="208">
        <v>122.93020833333333</v>
      </c>
      <c r="K128" s="208">
        <v>20.379166666666666</v>
      </c>
    </row>
    <row r="129" spans="1:11" x14ac:dyDescent="0.25">
      <c r="A129">
        <f t="shared" si="6"/>
        <v>2010</v>
      </c>
      <c r="B129">
        <f t="shared" si="7"/>
        <v>5</v>
      </c>
      <c r="C129" s="15">
        <v>959268</v>
      </c>
      <c r="D129" s="208">
        <v>256.79166666666669</v>
      </c>
      <c r="E129" s="208">
        <v>0</v>
      </c>
      <c r="F129" s="15">
        <v>348772.37099999998</v>
      </c>
      <c r="G129" s="15">
        <v>712.93000000000006</v>
      </c>
      <c r="H129" s="323">
        <v>0</v>
      </c>
      <c r="I129" s="323">
        <v>0</v>
      </c>
      <c r="J129" s="208">
        <v>221.07291666666666</v>
      </c>
      <c r="K129" s="208">
        <v>2.3374999999999999</v>
      </c>
    </row>
    <row r="130" spans="1:11" x14ac:dyDescent="0.25">
      <c r="A130">
        <f t="shared" si="6"/>
        <v>2010</v>
      </c>
      <c r="B130">
        <f t="shared" si="7"/>
        <v>6</v>
      </c>
      <c r="C130" s="15">
        <v>958522</v>
      </c>
      <c r="D130" s="208">
        <v>346.33333333333337</v>
      </c>
      <c r="E130" s="208">
        <v>0</v>
      </c>
      <c r="F130" s="15">
        <v>374770.853</v>
      </c>
      <c r="G130" s="15">
        <v>797.42000000000007</v>
      </c>
      <c r="H130" s="323">
        <v>0</v>
      </c>
      <c r="I130" s="323">
        <v>0</v>
      </c>
      <c r="J130" s="208">
        <v>263.85208333333333</v>
      </c>
      <c r="K130" s="208">
        <v>0</v>
      </c>
    </row>
    <row r="131" spans="1:11" x14ac:dyDescent="0.25">
      <c r="A131">
        <f t="shared" si="6"/>
        <v>2010</v>
      </c>
      <c r="B131">
        <f t="shared" si="7"/>
        <v>7</v>
      </c>
      <c r="C131" s="15">
        <v>958565</v>
      </c>
      <c r="D131" s="208">
        <v>337.49999999999994</v>
      </c>
      <c r="E131" s="208">
        <v>0</v>
      </c>
      <c r="F131" s="15">
        <v>366580.64500000002</v>
      </c>
      <c r="G131" s="15">
        <v>765.29</v>
      </c>
      <c r="H131" s="323">
        <v>0</v>
      </c>
      <c r="I131" s="323">
        <v>0</v>
      </c>
      <c r="J131" s="208">
        <v>296.31354166666671</v>
      </c>
      <c r="K131" s="208">
        <v>0</v>
      </c>
    </row>
    <row r="132" spans="1:11" x14ac:dyDescent="0.25">
      <c r="A132">
        <f t="shared" si="6"/>
        <v>2010</v>
      </c>
      <c r="B132">
        <f t="shared" si="7"/>
        <v>8</v>
      </c>
      <c r="C132" s="15">
        <v>959088</v>
      </c>
      <c r="D132" s="208">
        <v>329.54166666666657</v>
      </c>
      <c r="E132" s="208">
        <v>0</v>
      </c>
      <c r="F132" s="15">
        <v>366051.24699999997</v>
      </c>
      <c r="G132" s="15">
        <v>793.6</v>
      </c>
      <c r="H132" s="323">
        <v>0</v>
      </c>
      <c r="I132" s="323">
        <v>0</v>
      </c>
      <c r="J132" s="208">
        <v>302.04166666666674</v>
      </c>
      <c r="K132" s="208">
        <v>9.1666666666666674E-2</v>
      </c>
    </row>
    <row r="133" spans="1:11" x14ac:dyDescent="0.25">
      <c r="A133">
        <f t="shared" si="6"/>
        <v>2010</v>
      </c>
      <c r="B133">
        <f t="shared" si="7"/>
        <v>9</v>
      </c>
      <c r="C133" s="15">
        <v>959621</v>
      </c>
      <c r="D133" s="208">
        <v>282.33333333333337</v>
      </c>
      <c r="E133" s="208">
        <v>0</v>
      </c>
      <c r="F133" s="15">
        <v>341190.85100000002</v>
      </c>
      <c r="G133" s="15">
        <v>732.59</v>
      </c>
      <c r="H133" s="323">
        <v>0</v>
      </c>
      <c r="I133" s="323">
        <v>0</v>
      </c>
      <c r="J133" s="208">
        <v>256.48333333333329</v>
      </c>
      <c r="K133" s="208">
        <v>8.3333333333333329E-2</v>
      </c>
    </row>
    <row r="134" spans="1:11" x14ac:dyDescent="0.25">
      <c r="A134">
        <f t="shared" si="6"/>
        <v>2010</v>
      </c>
      <c r="B134">
        <f t="shared" si="7"/>
        <v>10</v>
      </c>
      <c r="C134" s="15">
        <v>960399</v>
      </c>
      <c r="D134" s="208">
        <v>173.70833333333331</v>
      </c>
      <c r="E134" s="208">
        <v>4.7083333333333339</v>
      </c>
      <c r="F134" s="15">
        <v>293449.73700000002</v>
      </c>
      <c r="G134" s="15">
        <v>679.54</v>
      </c>
      <c r="H134" s="323">
        <v>0</v>
      </c>
      <c r="I134" s="323">
        <v>0</v>
      </c>
      <c r="J134" s="208">
        <v>182.1908909412258</v>
      </c>
      <c r="K134" s="208">
        <v>8.6979166666666679</v>
      </c>
    </row>
    <row r="135" spans="1:11" x14ac:dyDescent="0.25">
      <c r="A135">
        <f t="shared" si="6"/>
        <v>2010</v>
      </c>
      <c r="B135">
        <f t="shared" si="7"/>
        <v>11</v>
      </c>
      <c r="C135" s="15">
        <v>962186</v>
      </c>
      <c r="D135" s="208">
        <v>76.958333333333329</v>
      </c>
      <c r="E135" s="208">
        <v>53.541666666666671</v>
      </c>
      <c r="F135" s="15">
        <v>251386.29399999999</v>
      </c>
      <c r="G135" s="15">
        <v>595.83000000000004</v>
      </c>
      <c r="H135" s="323">
        <v>8.4583333333333357</v>
      </c>
      <c r="I135" s="323">
        <v>0</v>
      </c>
      <c r="J135" s="208">
        <v>72.302083333333343</v>
      </c>
      <c r="K135" s="208">
        <v>50.125000000000007</v>
      </c>
    </row>
    <row r="136" spans="1:11" x14ac:dyDescent="0.25">
      <c r="A136">
        <f t="shared" si="6"/>
        <v>2010</v>
      </c>
      <c r="B136">
        <f t="shared" si="7"/>
        <v>12</v>
      </c>
      <c r="C136" s="15">
        <v>963349</v>
      </c>
      <c r="D136" s="208">
        <v>3.9583333333333335</v>
      </c>
      <c r="E136" s="208">
        <v>333.83333333333331</v>
      </c>
      <c r="F136" s="15">
        <v>325126.25900000002</v>
      </c>
      <c r="G136" s="15">
        <v>880.98</v>
      </c>
      <c r="H136" s="323">
        <v>22.958333333333336</v>
      </c>
      <c r="I136" s="323">
        <v>1</v>
      </c>
      <c r="J136" s="208">
        <v>41.454166666666666</v>
      </c>
      <c r="K136" s="208">
        <v>119.41875</v>
      </c>
    </row>
    <row r="137" spans="1:11" x14ac:dyDescent="0.25">
      <c r="A137">
        <f t="shared" si="6"/>
        <v>2011</v>
      </c>
      <c r="B137">
        <f t="shared" si="7"/>
        <v>1</v>
      </c>
      <c r="C137" s="15">
        <v>965842.99999999988</v>
      </c>
      <c r="D137" s="208">
        <v>15.833333333333334</v>
      </c>
      <c r="E137" s="208">
        <v>179.08333333333334</v>
      </c>
      <c r="F137" s="15">
        <v>278354.89399999997</v>
      </c>
      <c r="G137" s="15">
        <v>835.56</v>
      </c>
      <c r="H137" s="323">
        <v>18.791666666666664</v>
      </c>
      <c r="I137" s="323">
        <v>1</v>
      </c>
      <c r="J137" s="208">
        <v>29.16041666666667</v>
      </c>
      <c r="K137" s="208">
        <v>168.17708333333331</v>
      </c>
    </row>
    <row r="138" spans="1:11" x14ac:dyDescent="0.25">
      <c r="A138">
        <f t="shared" si="6"/>
        <v>2011</v>
      </c>
      <c r="B138">
        <f t="shared" si="7"/>
        <v>2</v>
      </c>
      <c r="C138" s="15">
        <v>967620.99999999988</v>
      </c>
      <c r="D138" s="208">
        <v>44.875000000000007</v>
      </c>
      <c r="E138" s="208">
        <v>84.624999999999986</v>
      </c>
      <c r="F138" s="15">
        <v>241660.003</v>
      </c>
      <c r="G138" s="15">
        <v>588.01</v>
      </c>
      <c r="H138" s="323">
        <v>10.875</v>
      </c>
      <c r="I138" s="323">
        <v>0</v>
      </c>
      <c r="J138" s="208">
        <v>41.325000000000003</v>
      </c>
      <c r="K138" s="208">
        <v>110.81458333333335</v>
      </c>
    </row>
    <row r="139" spans="1:11" x14ac:dyDescent="0.25">
      <c r="A139">
        <f t="shared" si="6"/>
        <v>2011</v>
      </c>
      <c r="B139">
        <f t="shared" si="7"/>
        <v>3</v>
      </c>
      <c r="C139" s="15">
        <v>969258</v>
      </c>
      <c r="D139" s="208">
        <v>83.333333333333343</v>
      </c>
      <c r="E139" s="208">
        <v>57.999999999999993</v>
      </c>
      <c r="F139" s="15">
        <v>273316.79399999999</v>
      </c>
      <c r="G139" s="15">
        <v>571.61</v>
      </c>
      <c r="H139" s="323">
        <v>7.5416666666666643</v>
      </c>
      <c r="I139" s="323">
        <v>0</v>
      </c>
      <c r="J139" s="208">
        <v>75.108333333333334</v>
      </c>
      <c r="K139" s="208">
        <v>70.810416666666669</v>
      </c>
    </row>
    <row r="140" spans="1:11" x14ac:dyDescent="0.25">
      <c r="A140">
        <f t="shared" si="6"/>
        <v>2011</v>
      </c>
      <c r="B140">
        <f t="shared" si="7"/>
        <v>4</v>
      </c>
      <c r="C140" s="15">
        <v>969576</v>
      </c>
      <c r="D140" s="208">
        <v>182.25000000000006</v>
      </c>
      <c r="E140" s="208">
        <v>5.8333333333333339</v>
      </c>
      <c r="F140" s="15">
        <v>314878.19300000003</v>
      </c>
      <c r="G140" s="15">
        <v>709.58</v>
      </c>
      <c r="H140" s="323">
        <v>0</v>
      </c>
      <c r="I140" s="323">
        <v>0</v>
      </c>
      <c r="J140" s="208">
        <v>122.93020833333333</v>
      </c>
      <c r="K140" s="208">
        <v>20.379166666666666</v>
      </c>
    </row>
    <row r="141" spans="1:11" x14ac:dyDescent="0.25">
      <c r="A141">
        <f t="shared" si="6"/>
        <v>2011</v>
      </c>
      <c r="B141">
        <f t="shared" si="7"/>
        <v>5</v>
      </c>
      <c r="C141" s="15">
        <v>968176.99999999988</v>
      </c>
      <c r="D141" s="208">
        <v>232.00000000000003</v>
      </c>
      <c r="E141" s="208">
        <v>0.375</v>
      </c>
      <c r="F141" s="15">
        <v>335810.05200000003</v>
      </c>
      <c r="G141" s="15">
        <v>710.69</v>
      </c>
      <c r="H141" s="323">
        <v>0</v>
      </c>
      <c r="I141" s="323">
        <v>0</v>
      </c>
      <c r="J141" s="208">
        <v>221.07291666666666</v>
      </c>
      <c r="K141" s="208">
        <v>2.3374999999999999</v>
      </c>
    </row>
    <row r="142" spans="1:11" x14ac:dyDescent="0.25">
      <c r="A142">
        <f t="shared" ref="A142:A205" si="8">A130+1</f>
        <v>2011</v>
      </c>
      <c r="B142">
        <f t="shared" ref="B142:B205" si="9">B130</f>
        <v>6</v>
      </c>
      <c r="C142" s="15">
        <v>967613</v>
      </c>
      <c r="D142" s="208">
        <v>288.33333333333331</v>
      </c>
      <c r="E142" s="208">
        <v>0</v>
      </c>
      <c r="F142" s="15">
        <v>350670.76500000001</v>
      </c>
      <c r="G142" s="15">
        <v>746.2</v>
      </c>
      <c r="H142" s="323">
        <v>0</v>
      </c>
      <c r="I142" s="323">
        <v>0</v>
      </c>
      <c r="J142" s="208">
        <v>263.85208333333333</v>
      </c>
      <c r="K142" s="208">
        <v>0</v>
      </c>
    </row>
    <row r="143" spans="1:11" x14ac:dyDescent="0.25">
      <c r="A143">
        <f t="shared" si="8"/>
        <v>2011</v>
      </c>
      <c r="B143">
        <f t="shared" si="9"/>
        <v>7</v>
      </c>
      <c r="C143" s="15">
        <v>967927</v>
      </c>
      <c r="D143" s="208">
        <v>320.00000000000011</v>
      </c>
      <c r="E143" s="208">
        <v>0</v>
      </c>
      <c r="F143" s="15">
        <v>363658.77799999999</v>
      </c>
      <c r="G143" s="15">
        <v>763.14</v>
      </c>
      <c r="H143" s="323">
        <v>0</v>
      </c>
      <c r="I143" s="323">
        <v>0</v>
      </c>
      <c r="J143" s="208">
        <v>296.31354166666671</v>
      </c>
      <c r="K143" s="208">
        <v>0</v>
      </c>
    </row>
    <row r="144" spans="1:11" x14ac:dyDescent="0.25">
      <c r="A144">
        <f t="shared" si="8"/>
        <v>2011</v>
      </c>
      <c r="B144">
        <f t="shared" si="9"/>
        <v>8</v>
      </c>
      <c r="C144" s="15">
        <v>968745</v>
      </c>
      <c r="D144" s="208">
        <v>328.04166666666663</v>
      </c>
      <c r="E144" s="208">
        <v>0</v>
      </c>
      <c r="F144" s="15">
        <v>370053.86</v>
      </c>
      <c r="G144" s="15">
        <v>782.39</v>
      </c>
      <c r="H144" s="323">
        <v>0</v>
      </c>
      <c r="I144" s="323">
        <v>0</v>
      </c>
      <c r="J144" s="208">
        <v>302.04166666666674</v>
      </c>
      <c r="K144" s="208">
        <v>9.1666666666666674E-2</v>
      </c>
    </row>
    <row r="145" spans="1:11" x14ac:dyDescent="0.25">
      <c r="A145">
        <f t="shared" si="8"/>
        <v>2011</v>
      </c>
      <c r="B145">
        <f t="shared" si="9"/>
        <v>9</v>
      </c>
      <c r="C145" s="15">
        <v>968521</v>
      </c>
      <c r="D145" s="208">
        <v>283.66666666666669</v>
      </c>
      <c r="E145" s="208">
        <v>0</v>
      </c>
      <c r="F145" s="15">
        <v>341490.54200000002</v>
      </c>
      <c r="G145" s="15">
        <v>750.42</v>
      </c>
      <c r="H145" s="323">
        <v>0</v>
      </c>
      <c r="I145" s="323">
        <v>0</v>
      </c>
      <c r="J145" s="208">
        <v>256.48333333333329</v>
      </c>
      <c r="K145" s="208">
        <v>8.3333333333333329E-2</v>
      </c>
    </row>
    <row r="146" spans="1:11" x14ac:dyDescent="0.25">
      <c r="A146">
        <f t="shared" si="8"/>
        <v>2011</v>
      </c>
      <c r="B146">
        <f t="shared" si="9"/>
        <v>10</v>
      </c>
      <c r="C146" s="15">
        <v>969279</v>
      </c>
      <c r="D146" s="208">
        <v>136.25</v>
      </c>
      <c r="E146" s="208">
        <v>8.6249999999999982</v>
      </c>
      <c r="F146" s="15">
        <v>280285.79800000001</v>
      </c>
      <c r="G146" s="15">
        <v>646.01</v>
      </c>
      <c r="H146" s="323">
        <v>0</v>
      </c>
      <c r="I146" s="323">
        <v>0</v>
      </c>
      <c r="J146" s="208">
        <v>182.1908909412258</v>
      </c>
      <c r="K146" s="208">
        <v>8.6979166666666679</v>
      </c>
    </row>
    <row r="147" spans="1:11" x14ac:dyDescent="0.25">
      <c r="A147">
        <f t="shared" si="8"/>
        <v>2011</v>
      </c>
      <c r="B147">
        <f t="shared" si="9"/>
        <v>11</v>
      </c>
      <c r="C147" s="15">
        <v>970323</v>
      </c>
      <c r="D147" s="208">
        <v>79.874999999999986</v>
      </c>
      <c r="E147" s="208">
        <v>30.541666666666664</v>
      </c>
      <c r="F147" s="15">
        <v>251891.47</v>
      </c>
      <c r="G147" s="15">
        <v>571.76</v>
      </c>
      <c r="H147" s="323">
        <v>4.625</v>
      </c>
      <c r="I147" s="323">
        <v>0</v>
      </c>
      <c r="J147" s="208">
        <v>72.302083333333343</v>
      </c>
      <c r="K147" s="208">
        <v>50.125000000000007</v>
      </c>
    </row>
    <row r="148" spans="1:11" x14ac:dyDescent="0.25">
      <c r="A148">
        <f t="shared" si="8"/>
        <v>2011</v>
      </c>
      <c r="B148">
        <f t="shared" si="9"/>
        <v>12</v>
      </c>
      <c r="C148" s="15">
        <v>972541</v>
      </c>
      <c r="D148" s="208">
        <v>58.875</v>
      </c>
      <c r="E148" s="208">
        <v>64</v>
      </c>
      <c r="F148" s="15">
        <v>256646.924</v>
      </c>
      <c r="G148" s="15">
        <v>521.91999999999996</v>
      </c>
      <c r="H148" s="323">
        <v>9.875</v>
      </c>
      <c r="I148" s="323">
        <v>0</v>
      </c>
      <c r="J148" s="208">
        <v>41.454166666666666</v>
      </c>
      <c r="K148" s="208">
        <v>119.41875</v>
      </c>
    </row>
    <row r="149" spans="1:11" x14ac:dyDescent="0.25">
      <c r="A149">
        <f t="shared" si="8"/>
        <v>2012</v>
      </c>
      <c r="B149">
        <f t="shared" si="9"/>
        <v>1</v>
      </c>
      <c r="C149" s="15">
        <v>974236</v>
      </c>
      <c r="D149" s="208">
        <v>37</v>
      </c>
      <c r="E149" s="208">
        <v>146.49999999999994</v>
      </c>
      <c r="F149" s="15">
        <v>271973.90000000002</v>
      </c>
      <c r="G149" s="15">
        <v>744.95</v>
      </c>
      <c r="H149" s="323">
        <v>17.833333333333336</v>
      </c>
      <c r="I149" s="323">
        <v>1</v>
      </c>
      <c r="J149" s="208">
        <v>29.16041666666667</v>
      </c>
      <c r="K149" s="208">
        <v>168.17708333333331</v>
      </c>
    </row>
    <row r="150" spans="1:11" x14ac:dyDescent="0.25">
      <c r="A150">
        <f t="shared" si="8"/>
        <v>2012</v>
      </c>
      <c r="B150">
        <f t="shared" si="9"/>
        <v>2</v>
      </c>
      <c r="C150" s="15">
        <v>975602</v>
      </c>
      <c r="D150" s="208">
        <v>66.458333333333329</v>
      </c>
      <c r="E150" s="208">
        <v>48.041666666666657</v>
      </c>
      <c r="F150" s="15">
        <v>258518.84400000001</v>
      </c>
      <c r="G150" s="15">
        <v>714.35</v>
      </c>
      <c r="H150" s="323">
        <v>16.5</v>
      </c>
      <c r="I150" s="323">
        <v>1</v>
      </c>
      <c r="J150" s="208">
        <v>41.325000000000003</v>
      </c>
      <c r="K150" s="208">
        <v>110.81458333333335</v>
      </c>
    </row>
    <row r="151" spans="1:11" x14ac:dyDescent="0.25">
      <c r="A151">
        <f t="shared" si="8"/>
        <v>2012</v>
      </c>
      <c r="B151">
        <f t="shared" si="9"/>
        <v>3</v>
      </c>
      <c r="C151" s="15">
        <v>977049</v>
      </c>
      <c r="D151" s="208">
        <v>126.49999999999997</v>
      </c>
      <c r="E151" s="208">
        <v>19.249999999999996</v>
      </c>
      <c r="F151" s="15">
        <v>293510.663</v>
      </c>
      <c r="G151" s="15">
        <v>583.42999999999995</v>
      </c>
      <c r="H151" s="323">
        <v>3.4166666666666643</v>
      </c>
      <c r="I151" s="323">
        <v>0</v>
      </c>
      <c r="J151" s="208">
        <v>75.108333333333334</v>
      </c>
      <c r="K151" s="208">
        <v>70.810416666666669</v>
      </c>
    </row>
    <row r="152" spans="1:11" x14ac:dyDescent="0.25">
      <c r="A152">
        <f t="shared" si="8"/>
        <v>2012</v>
      </c>
      <c r="B152">
        <f t="shared" si="9"/>
        <v>4</v>
      </c>
      <c r="C152" s="15">
        <v>976883</v>
      </c>
      <c r="D152" s="208">
        <v>144.12500000000003</v>
      </c>
      <c r="E152" s="208">
        <v>10.708333333333334</v>
      </c>
      <c r="F152" s="15">
        <v>284706.55599999998</v>
      </c>
      <c r="G152" s="15">
        <v>641.09</v>
      </c>
      <c r="H152" s="323">
        <v>0</v>
      </c>
      <c r="I152" s="323">
        <v>0</v>
      </c>
      <c r="J152" s="208">
        <v>122.93020833333333</v>
      </c>
      <c r="K152" s="208">
        <v>20.379166666666666</v>
      </c>
    </row>
    <row r="153" spans="1:11" x14ac:dyDescent="0.25">
      <c r="A153">
        <f t="shared" si="8"/>
        <v>2012</v>
      </c>
      <c r="B153">
        <f t="shared" si="9"/>
        <v>5</v>
      </c>
      <c r="C153" s="15">
        <v>975534</v>
      </c>
      <c r="D153" s="208">
        <v>249.125</v>
      </c>
      <c r="E153" s="208">
        <v>0</v>
      </c>
      <c r="F153" s="15">
        <v>338407.875</v>
      </c>
      <c r="G153" s="15">
        <v>731.04</v>
      </c>
      <c r="H153" s="323">
        <v>0</v>
      </c>
      <c r="I153" s="323">
        <v>0</v>
      </c>
      <c r="J153" s="208">
        <v>221.07291666666666</v>
      </c>
      <c r="K153" s="208">
        <v>2.3374999999999999</v>
      </c>
    </row>
    <row r="154" spans="1:11" x14ac:dyDescent="0.25">
      <c r="A154">
        <f t="shared" si="8"/>
        <v>2012</v>
      </c>
      <c r="B154">
        <f t="shared" si="9"/>
        <v>6</v>
      </c>
      <c r="C154" s="15">
        <v>974547</v>
      </c>
      <c r="D154" s="208">
        <v>288.41666666666663</v>
      </c>
      <c r="E154" s="208">
        <v>0</v>
      </c>
      <c r="F154" s="15">
        <v>331937.67599999998</v>
      </c>
      <c r="G154" s="15">
        <v>744.99</v>
      </c>
      <c r="H154" s="323">
        <v>0</v>
      </c>
      <c r="I154" s="323">
        <v>0</v>
      </c>
      <c r="J154" s="208">
        <v>263.85208333333333</v>
      </c>
      <c r="K154" s="208">
        <v>0</v>
      </c>
    </row>
    <row r="155" spans="1:11" x14ac:dyDescent="0.25">
      <c r="A155">
        <f t="shared" si="8"/>
        <v>2012</v>
      </c>
      <c r="B155">
        <f t="shared" si="9"/>
        <v>7</v>
      </c>
      <c r="C155" s="15">
        <v>974520</v>
      </c>
      <c r="D155" s="208">
        <v>313.29166666666669</v>
      </c>
      <c r="E155" s="208">
        <v>0</v>
      </c>
      <c r="F155" s="15">
        <v>360756.272</v>
      </c>
      <c r="G155" s="15">
        <v>769.73</v>
      </c>
      <c r="H155" s="323">
        <v>0</v>
      </c>
      <c r="I155" s="323">
        <v>0</v>
      </c>
      <c r="J155" s="208">
        <v>296.31354166666671</v>
      </c>
      <c r="K155" s="208">
        <v>0</v>
      </c>
    </row>
    <row r="156" spans="1:11" x14ac:dyDescent="0.25">
      <c r="A156">
        <f t="shared" si="8"/>
        <v>2012</v>
      </c>
      <c r="B156">
        <f t="shared" si="9"/>
        <v>8</v>
      </c>
      <c r="C156" s="15">
        <v>974981</v>
      </c>
      <c r="D156" s="208">
        <v>326.37500000000006</v>
      </c>
      <c r="E156" s="208">
        <v>0</v>
      </c>
      <c r="F156" s="15">
        <v>368576.47499999998</v>
      </c>
      <c r="G156" s="15">
        <v>794.07</v>
      </c>
      <c r="H156" s="323">
        <v>0</v>
      </c>
      <c r="I156" s="323">
        <v>0</v>
      </c>
      <c r="J156" s="208">
        <v>302.04166666666674</v>
      </c>
      <c r="K156" s="208">
        <v>9.1666666666666674E-2</v>
      </c>
    </row>
    <row r="157" spans="1:11" x14ac:dyDescent="0.25">
      <c r="A157">
        <f t="shared" si="8"/>
        <v>2012</v>
      </c>
      <c r="B157">
        <f t="shared" si="9"/>
        <v>9</v>
      </c>
      <c r="C157" s="15">
        <v>975328</v>
      </c>
      <c r="D157" s="208">
        <v>264.125</v>
      </c>
      <c r="E157" s="208">
        <v>0</v>
      </c>
      <c r="F157" s="15">
        <v>333902.40500000003</v>
      </c>
      <c r="G157" s="15">
        <v>728.17</v>
      </c>
      <c r="H157" s="323">
        <v>0</v>
      </c>
      <c r="I157" s="323">
        <v>0</v>
      </c>
      <c r="J157" s="208">
        <v>256.48333333333329</v>
      </c>
      <c r="K157" s="208">
        <v>8.3333333333333329E-2</v>
      </c>
    </row>
    <row r="158" spans="1:11" x14ac:dyDescent="0.25">
      <c r="A158">
        <f t="shared" si="8"/>
        <v>2012</v>
      </c>
      <c r="B158">
        <f t="shared" si="9"/>
        <v>10</v>
      </c>
      <c r="C158" s="15">
        <v>976288</v>
      </c>
      <c r="D158" s="208">
        <v>181.66666666666663</v>
      </c>
      <c r="E158" s="208">
        <v>8.7083333333333339</v>
      </c>
      <c r="F158" s="15">
        <v>310953.02</v>
      </c>
      <c r="G158" s="15">
        <v>703.91</v>
      </c>
      <c r="H158" s="323">
        <v>2.4583333333333357</v>
      </c>
      <c r="I158" s="323">
        <v>0</v>
      </c>
      <c r="J158" s="208">
        <v>182.1908909412258</v>
      </c>
      <c r="K158" s="208">
        <v>8.6979166666666679</v>
      </c>
    </row>
    <row r="159" spans="1:11" x14ac:dyDescent="0.25">
      <c r="A159">
        <f t="shared" si="8"/>
        <v>2012</v>
      </c>
      <c r="B159">
        <f t="shared" si="9"/>
        <v>11</v>
      </c>
      <c r="C159" s="15">
        <v>977932</v>
      </c>
      <c r="D159" s="208">
        <v>41.916666666666679</v>
      </c>
      <c r="E159" s="208">
        <v>76.208333333333329</v>
      </c>
      <c r="F159" s="15">
        <v>235280.79500000001</v>
      </c>
      <c r="G159" s="15">
        <v>461.63</v>
      </c>
      <c r="H159" s="323">
        <v>6.375</v>
      </c>
      <c r="I159" s="323">
        <v>0</v>
      </c>
      <c r="J159" s="208">
        <v>72.302083333333343</v>
      </c>
      <c r="K159" s="208">
        <v>50.125000000000007</v>
      </c>
    </row>
    <row r="160" spans="1:11" x14ac:dyDescent="0.25">
      <c r="A160">
        <f t="shared" si="8"/>
        <v>2012</v>
      </c>
      <c r="B160">
        <f t="shared" si="9"/>
        <v>12</v>
      </c>
      <c r="C160" s="15">
        <v>979548</v>
      </c>
      <c r="D160" s="208">
        <v>50.583333333333321</v>
      </c>
      <c r="E160" s="208">
        <v>92.208333333333357</v>
      </c>
      <c r="F160" s="15">
        <v>262826.84600000002</v>
      </c>
      <c r="G160" s="15">
        <v>552.99</v>
      </c>
      <c r="H160" s="323">
        <v>12.541666666666664</v>
      </c>
      <c r="I160" s="323">
        <v>1</v>
      </c>
      <c r="J160" s="208">
        <v>41.454166666666666</v>
      </c>
      <c r="K160" s="208">
        <v>119.41875</v>
      </c>
    </row>
    <row r="161" spans="1:11" x14ac:dyDescent="0.25">
      <c r="A161">
        <f t="shared" si="8"/>
        <v>2013</v>
      </c>
      <c r="B161">
        <f t="shared" si="9"/>
        <v>1</v>
      </c>
      <c r="C161" s="15">
        <v>981662</v>
      </c>
      <c r="D161" s="208">
        <v>56.583333333333329</v>
      </c>
      <c r="E161" s="208">
        <v>59.583333333333336</v>
      </c>
      <c r="F161" s="15">
        <v>264921.56599999999</v>
      </c>
      <c r="G161" s="15">
        <v>516.29999999999995</v>
      </c>
      <c r="H161" s="323">
        <v>7.2916666666666643</v>
      </c>
      <c r="I161" s="323">
        <v>0</v>
      </c>
      <c r="J161" s="208">
        <v>29.16041666666667</v>
      </c>
      <c r="K161" s="208">
        <v>168.17708333333331</v>
      </c>
    </row>
    <row r="162" spans="1:11" x14ac:dyDescent="0.25">
      <c r="A162">
        <f t="shared" si="8"/>
        <v>2013</v>
      </c>
      <c r="B162">
        <f t="shared" si="9"/>
        <v>2</v>
      </c>
      <c r="C162" s="15">
        <v>982519</v>
      </c>
      <c r="D162" s="208">
        <v>49.416666666666671</v>
      </c>
      <c r="E162" s="208">
        <v>91.041666666666671</v>
      </c>
      <c r="F162" s="15">
        <v>253823.40599999999</v>
      </c>
      <c r="G162" s="15">
        <v>656.87</v>
      </c>
      <c r="H162" s="323">
        <v>15.458333333333336</v>
      </c>
      <c r="I162" s="323">
        <v>1</v>
      </c>
      <c r="J162" s="208">
        <v>41.325000000000003</v>
      </c>
      <c r="K162" s="208">
        <v>110.81458333333335</v>
      </c>
    </row>
    <row r="163" spans="1:11" x14ac:dyDescent="0.25">
      <c r="A163">
        <f t="shared" si="8"/>
        <v>2013</v>
      </c>
      <c r="B163">
        <f t="shared" si="9"/>
        <v>3</v>
      </c>
      <c r="C163" s="15">
        <v>983687</v>
      </c>
      <c r="D163" s="208">
        <v>30.166666666666664</v>
      </c>
      <c r="E163" s="208">
        <v>160.91666666666671</v>
      </c>
      <c r="F163" s="15">
        <v>279207.196</v>
      </c>
      <c r="G163" s="15">
        <v>638.20000000000005</v>
      </c>
      <c r="H163" s="323">
        <v>13.583333333333336</v>
      </c>
      <c r="I163" s="323">
        <v>1</v>
      </c>
      <c r="J163" s="208">
        <v>75.108333333333334</v>
      </c>
      <c r="K163" s="208">
        <v>70.810416666666669</v>
      </c>
    </row>
    <row r="164" spans="1:11" x14ac:dyDescent="0.25">
      <c r="A164">
        <f t="shared" si="8"/>
        <v>2013</v>
      </c>
      <c r="B164">
        <f t="shared" si="9"/>
        <v>4</v>
      </c>
      <c r="C164" s="15">
        <v>983516</v>
      </c>
      <c r="D164" s="208">
        <v>155.29166666666669</v>
      </c>
      <c r="E164" s="208">
        <v>4.9583333333333339</v>
      </c>
      <c r="F164" s="15">
        <v>303275.59499999997</v>
      </c>
      <c r="G164" s="15">
        <v>608.87</v>
      </c>
      <c r="H164" s="323">
        <v>0</v>
      </c>
      <c r="I164" s="323">
        <v>0</v>
      </c>
      <c r="J164" s="208">
        <v>122.93020833333333</v>
      </c>
      <c r="K164" s="208">
        <v>20.379166666666666</v>
      </c>
    </row>
    <row r="165" spans="1:11" x14ac:dyDescent="0.25">
      <c r="A165">
        <f t="shared" si="8"/>
        <v>2013</v>
      </c>
      <c r="B165">
        <f t="shared" si="9"/>
        <v>5</v>
      </c>
      <c r="C165" s="15">
        <v>982778</v>
      </c>
      <c r="D165" s="208">
        <v>170.41666666666663</v>
      </c>
      <c r="E165" s="208">
        <v>4.125</v>
      </c>
      <c r="F165" s="15">
        <v>312588.462</v>
      </c>
      <c r="G165" s="15">
        <v>714.4</v>
      </c>
      <c r="H165" s="323">
        <v>0</v>
      </c>
      <c r="I165" s="323">
        <v>0</v>
      </c>
      <c r="J165" s="208">
        <v>221.07291666666666</v>
      </c>
      <c r="K165" s="208">
        <v>2.3374999999999999</v>
      </c>
    </row>
    <row r="166" spans="1:11" x14ac:dyDescent="0.25">
      <c r="A166">
        <f t="shared" si="8"/>
        <v>2013</v>
      </c>
      <c r="B166">
        <f t="shared" si="9"/>
        <v>6</v>
      </c>
      <c r="C166" s="15">
        <v>982973</v>
      </c>
      <c r="D166" s="208">
        <v>246.95833333333331</v>
      </c>
      <c r="E166" s="208">
        <v>0</v>
      </c>
      <c r="F166" s="15">
        <v>339208.98300000001</v>
      </c>
      <c r="G166" s="15">
        <v>761.88</v>
      </c>
      <c r="H166" s="323">
        <v>0</v>
      </c>
      <c r="I166" s="323">
        <v>0</v>
      </c>
      <c r="J166" s="208">
        <v>263.85208333333333</v>
      </c>
      <c r="K166" s="208">
        <v>0</v>
      </c>
    </row>
    <row r="167" spans="1:11" x14ac:dyDescent="0.25">
      <c r="A167">
        <f t="shared" si="8"/>
        <v>2013</v>
      </c>
      <c r="B167">
        <f t="shared" si="9"/>
        <v>7</v>
      </c>
      <c r="C167" s="15">
        <v>983964</v>
      </c>
      <c r="D167" s="208">
        <v>243.125</v>
      </c>
      <c r="E167" s="208">
        <v>0</v>
      </c>
      <c r="F167" s="15">
        <v>343956.25099999999</v>
      </c>
      <c r="G167" s="15">
        <v>765.04</v>
      </c>
      <c r="H167" s="323">
        <v>0</v>
      </c>
      <c r="I167" s="323">
        <v>0</v>
      </c>
      <c r="J167" s="208">
        <v>296.31354166666671</v>
      </c>
      <c r="K167" s="208">
        <v>0</v>
      </c>
    </row>
    <row r="168" spans="1:11" x14ac:dyDescent="0.25">
      <c r="A168">
        <f t="shared" si="8"/>
        <v>2013</v>
      </c>
      <c r="B168">
        <f t="shared" si="9"/>
        <v>8</v>
      </c>
      <c r="C168" s="15">
        <v>984882</v>
      </c>
      <c r="D168" s="208">
        <v>266.79166666666669</v>
      </c>
      <c r="E168" s="208">
        <v>0</v>
      </c>
      <c r="F168" s="15">
        <v>366324.56199999998</v>
      </c>
      <c r="G168" s="15">
        <v>776.39</v>
      </c>
      <c r="H168" s="323">
        <v>0</v>
      </c>
      <c r="I168" s="323">
        <v>0</v>
      </c>
      <c r="J168" s="208">
        <v>302.04166666666674</v>
      </c>
      <c r="K168" s="208">
        <v>9.1666666666666674E-2</v>
      </c>
    </row>
    <row r="169" spans="1:11" x14ac:dyDescent="0.25">
      <c r="A169">
        <f t="shared" si="8"/>
        <v>2013</v>
      </c>
      <c r="B169">
        <f t="shared" si="9"/>
        <v>9</v>
      </c>
      <c r="C169" s="15">
        <v>986631</v>
      </c>
      <c r="D169" s="208">
        <v>216.87500000000003</v>
      </c>
      <c r="E169" s="208">
        <v>0</v>
      </c>
      <c r="F169" s="15">
        <v>328855.84100000001</v>
      </c>
      <c r="G169" s="15">
        <v>760.21</v>
      </c>
      <c r="H169" s="323">
        <v>0</v>
      </c>
      <c r="I169" s="323">
        <v>0</v>
      </c>
      <c r="J169" s="208">
        <v>256.48333333333329</v>
      </c>
      <c r="K169" s="208">
        <v>8.3333333333333329E-2</v>
      </c>
    </row>
    <row r="170" spans="1:11" x14ac:dyDescent="0.25">
      <c r="A170">
        <f t="shared" si="8"/>
        <v>2013</v>
      </c>
      <c r="B170">
        <f t="shared" si="9"/>
        <v>10</v>
      </c>
      <c r="C170" s="15">
        <v>990496</v>
      </c>
      <c r="D170" s="208">
        <v>187.58333333333334</v>
      </c>
      <c r="E170" s="208">
        <v>4.041666666666667</v>
      </c>
      <c r="F170" s="15">
        <v>323482.283</v>
      </c>
      <c r="G170" s="15">
        <v>714.08</v>
      </c>
      <c r="H170" s="323">
        <v>0</v>
      </c>
      <c r="I170" s="323">
        <v>0</v>
      </c>
      <c r="J170" s="208">
        <v>182.1908909412258</v>
      </c>
      <c r="K170" s="208">
        <v>8.6979166666666679</v>
      </c>
    </row>
    <row r="171" spans="1:11" x14ac:dyDescent="0.25">
      <c r="A171">
        <f t="shared" si="8"/>
        <v>2013</v>
      </c>
      <c r="B171">
        <f t="shared" si="9"/>
        <v>11</v>
      </c>
      <c r="C171" s="15">
        <v>994046</v>
      </c>
      <c r="D171" s="208">
        <v>82.916666666666686</v>
      </c>
      <c r="E171" s="208">
        <v>26.5</v>
      </c>
      <c r="F171" s="15">
        <v>275260.64799999999</v>
      </c>
      <c r="G171" s="15">
        <v>619.30999999999995</v>
      </c>
      <c r="H171" s="323">
        <v>9.8333333333333357</v>
      </c>
      <c r="I171" s="323">
        <v>0</v>
      </c>
      <c r="J171" s="208">
        <v>72.302083333333343</v>
      </c>
      <c r="K171" s="208">
        <v>50.125000000000007</v>
      </c>
    </row>
    <row r="172" spans="1:11" x14ac:dyDescent="0.25">
      <c r="A172">
        <f t="shared" si="8"/>
        <v>2013</v>
      </c>
      <c r="B172">
        <f t="shared" si="9"/>
        <v>12</v>
      </c>
      <c r="C172" s="15">
        <v>996461</v>
      </c>
      <c r="D172" s="208">
        <v>71.791666666666671</v>
      </c>
      <c r="E172" s="208">
        <v>35.625</v>
      </c>
      <c r="F172" s="15">
        <v>274570.495</v>
      </c>
      <c r="G172" s="15">
        <v>571.82000000000005</v>
      </c>
      <c r="H172" s="323">
        <v>3.6666666666666643</v>
      </c>
      <c r="I172" s="323">
        <v>0</v>
      </c>
      <c r="J172" s="208">
        <v>41.454166666666666</v>
      </c>
      <c r="K172" s="208">
        <v>119.41875</v>
      </c>
    </row>
    <row r="173" spans="1:11" x14ac:dyDescent="0.25">
      <c r="A173">
        <f t="shared" si="8"/>
        <v>2014</v>
      </c>
      <c r="B173">
        <f t="shared" si="9"/>
        <v>1</v>
      </c>
      <c r="C173" s="15">
        <v>998884</v>
      </c>
      <c r="D173" s="208">
        <v>23.666666666666664</v>
      </c>
      <c r="E173" s="208">
        <v>186.87500000000003</v>
      </c>
      <c r="F173" s="15">
        <v>302663.98175208498</v>
      </c>
      <c r="G173" s="15">
        <v>762.85500000000002</v>
      </c>
      <c r="H173" s="323">
        <v>17.416666666666664</v>
      </c>
      <c r="I173" s="323">
        <v>1</v>
      </c>
      <c r="J173" s="208">
        <v>29.16041666666667</v>
      </c>
      <c r="K173" s="208">
        <v>168.17708333333331</v>
      </c>
    </row>
    <row r="174" spans="1:11" x14ac:dyDescent="0.25">
      <c r="A174">
        <f t="shared" si="8"/>
        <v>2014</v>
      </c>
      <c r="B174">
        <f t="shared" si="9"/>
        <v>2</v>
      </c>
      <c r="C174" s="15">
        <v>1000673</v>
      </c>
      <c r="D174" s="208">
        <v>61.874999999999986</v>
      </c>
      <c r="E174" s="208">
        <v>58.958333333333343</v>
      </c>
      <c r="F174" s="15">
        <v>247855.38629166124</v>
      </c>
      <c r="G174" s="15">
        <v>610.40700000000004</v>
      </c>
      <c r="H174" s="323">
        <v>9.6666666666666643</v>
      </c>
      <c r="I174" s="323">
        <v>0</v>
      </c>
      <c r="J174" s="208">
        <v>41.325000000000003</v>
      </c>
      <c r="K174" s="208">
        <v>110.81458333333335</v>
      </c>
    </row>
    <row r="175" spans="1:11" x14ac:dyDescent="0.25">
      <c r="A175">
        <f t="shared" si="8"/>
        <v>2014</v>
      </c>
      <c r="B175">
        <f t="shared" si="9"/>
        <v>3</v>
      </c>
      <c r="C175" s="15">
        <v>1002335</v>
      </c>
      <c r="D175" s="208">
        <v>57.333333333333321</v>
      </c>
      <c r="E175" s="208">
        <v>60.083333333333329</v>
      </c>
      <c r="F175" s="15">
        <v>277647.81523986027</v>
      </c>
      <c r="G175" s="15">
        <v>590.11</v>
      </c>
      <c r="H175" s="323">
        <v>6.25</v>
      </c>
      <c r="I175" s="323">
        <v>0</v>
      </c>
      <c r="J175" s="208">
        <v>75.108333333333334</v>
      </c>
      <c r="K175" s="208">
        <v>70.810416666666669</v>
      </c>
    </row>
    <row r="176" spans="1:11" x14ac:dyDescent="0.25">
      <c r="A176">
        <f t="shared" si="8"/>
        <v>2014</v>
      </c>
      <c r="B176">
        <f t="shared" si="9"/>
        <v>4</v>
      </c>
      <c r="C176" s="15">
        <v>1002789</v>
      </c>
      <c r="D176" s="208">
        <v>126.75000000000001</v>
      </c>
      <c r="E176" s="208">
        <v>13.416666666666668</v>
      </c>
      <c r="F176" s="15">
        <v>311518.40575135191</v>
      </c>
      <c r="G176" s="15">
        <v>723.71299999999997</v>
      </c>
      <c r="H176" s="323">
        <v>0</v>
      </c>
      <c r="I176" s="323">
        <v>0</v>
      </c>
      <c r="J176" s="208">
        <v>122.93020833333333</v>
      </c>
      <c r="K176" s="208">
        <v>20.379166666666666</v>
      </c>
    </row>
    <row r="177" spans="1:11" x14ac:dyDescent="0.25">
      <c r="A177">
        <f t="shared" si="8"/>
        <v>2014</v>
      </c>
      <c r="B177">
        <f t="shared" si="9"/>
        <v>5</v>
      </c>
      <c r="C177" s="15">
        <v>1002688</v>
      </c>
      <c r="D177" s="208">
        <v>219.4583333333334</v>
      </c>
      <c r="E177" s="208">
        <v>2.333333333333333</v>
      </c>
      <c r="F177" s="15">
        <v>346316.90070568124</v>
      </c>
      <c r="G177" s="15">
        <v>758.00699999999995</v>
      </c>
      <c r="H177" s="323">
        <v>0</v>
      </c>
      <c r="I177" s="323">
        <v>0</v>
      </c>
      <c r="J177" s="208">
        <v>221.07291666666666</v>
      </c>
      <c r="K177" s="208">
        <v>2.3374999999999999</v>
      </c>
    </row>
    <row r="178" spans="1:11" x14ac:dyDescent="0.25">
      <c r="A178">
        <f t="shared" si="8"/>
        <v>2014</v>
      </c>
      <c r="B178">
        <f t="shared" si="9"/>
        <v>6</v>
      </c>
      <c r="C178" s="15">
        <v>1003167</v>
      </c>
      <c r="D178" s="208">
        <v>265.29166666666663</v>
      </c>
      <c r="E178" s="208">
        <v>0</v>
      </c>
      <c r="F178" s="15">
        <v>361951.71226013481</v>
      </c>
      <c r="G178" s="15">
        <v>836.13499999999999</v>
      </c>
      <c r="H178" s="323">
        <v>0</v>
      </c>
      <c r="I178" s="323">
        <v>0</v>
      </c>
      <c r="J178" s="208">
        <v>263.85208333333333</v>
      </c>
      <c r="K178" s="208">
        <v>0</v>
      </c>
    </row>
    <row r="179" spans="1:11" x14ac:dyDescent="0.25">
      <c r="A179">
        <f t="shared" si="8"/>
        <v>2014</v>
      </c>
      <c r="B179">
        <f t="shared" si="9"/>
        <v>7</v>
      </c>
      <c r="C179" s="15">
        <v>1004417</v>
      </c>
      <c r="D179" s="208">
        <v>296.31354166666671</v>
      </c>
      <c r="E179" s="208">
        <v>0</v>
      </c>
      <c r="F179" s="15">
        <v>342204.55535516626</v>
      </c>
      <c r="G179" s="208">
        <v>788.87099999999998</v>
      </c>
      <c r="H179" s="323">
        <v>0</v>
      </c>
      <c r="I179" s="323">
        <v>0</v>
      </c>
      <c r="J179" s="208">
        <v>296.31354166666671</v>
      </c>
      <c r="K179" s="208">
        <v>0</v>
      </c>
    </row>
    <row r="180" spans="1:11" x14ac:dyDescent="0.25">
      <c r="A180">
        <f t="shared" si="8"/>
        <v>2014</v>
      </c>
      <c r="B180">
        <f t="shared" si="9"/>
        <v>8</v>
      </c>
      <c r="C180" s="15">
        <v>1005467</v>
      </c>
      <c r="D180" s="208">
        <v>302.04166666666674</v>
      </c>
      <c r="E180" s="208">
        <v>9.1666666666666674E-2</v>
      </c>
      <c r="F180" s="15">
        <v>419564.14984265558</v>
      </c>
      <c r="H180" s="323">
        <v>0</v>
      </c>
      <c r="I180" s="323">
        <v>0</v>
      </c>
      <c r="J180" s="208">
        <v>302.04166666666674</v>
      </c>
      <c r="K180" s="208">
        <v>9.1666666666666674E-2</v>
      </c>
    </row>
    <row r="181" spans="1:11" x14ac:dyDescent="0.25">
      <c r="A181">
        <f t="shared" si="8"/>
        <v>2014</v>
      </c>
      <c r="B181">
        <f t="shared" si="9"/>
        <v>9</v>
      </c>
      <c r="C181" s="15"/>
      <c r="D181" s="208">
        <v>256.48333333333329</v>
      </c>
      <c r="E181" s="208">
        <v>8.3333333333333329E-2</v>
      </c>
      <c r="H181" s="323">
        <v>0</v>
      </c>
      <c r="I181" s="323">
        <v>0.05</v>
      </c>
      <c r="J181" s="208">
        <v>256.48333333333329</v>
      </c>
      <c r="K181" s="208">
        <v>8.3333333333333329E-2</v>
      </c>
    </row>
    <row r="182" spans="1:11" x14ac:dyDescent="0.25">
      <c r="A182">
        <f t="shared" si="8"/>
        <v>2014</v>
      </c>
      <c r="B182">
        <f t="shared" si="9"/>
        <v>10</v>
      </c>
      <c r="C182" s="15"/>
      <c r="D182" s="208">
        <v>182.1908909412258</v>
      </c>
      <c r="E182" s="208">
        <v>8.6979166666666679</v>
      </c>
      <c r="H182" s="323">
        <v>1.5854166666666667</v>
      </c>
      <c r="I182" s="323">
        <v>0</v>
      </c>
      <c r="J182" s="208">
        <v>182.1908909412258</v>
      </c>
      <c r="K182" s="208">
        <v>8.6979166666666679</v>
      </c>
    </row>
    <row r="183" spans="1:11" x14ac:dyDescent="0.25">
      <c r="A183">
        <f t="shared" si="8"/>
        <v>2014</v>
      </c>
      <c r="B183">
        <f t="shared" si="9"/>
        <v>11</v>
      </c>
      <c r="C183" s="15"/>
      <c r="D183" s="208">
        <v>72.302083333333343</v>
      </c>
      <c r="E183" s="208">
        <v>50.125000000000007</v>
      </c>
      <c r="H183" s="323">
        <v>7.1208333333333345</v>
      </c>
      <c r="I183" s="323">
        <v>0</v>
      </c>
      <c r="J183" s="208">
        <v>72.302083333333343</v>
      </c>
      <c r="K183" s="208">
        <v>50.125000000000007</v>
      </c>
    </row>
    <row r="184" spans="1:11" x14ac:dyDescent="0.25">
      <c r="A184">
        <f t="shared" si="8"/>
        <v>2014</v>
      </c>
      <c r="B184">
        <f t="shared" si="9"/>
        <v>12</v>
      </c>
      <c r="C184" s="15"/>
      <c r="D184" s="208">
        <v>41.454166666666666</v>
      </c>
      <c r="E184" s="208">
        <v>119.41875</v>
      </c>
      <c r="H184" s="323">
        <v>14.15</v>
      </c>
      <c r="I184" s="323">
        <v>0.35</v>
      </c>
      <c r="J184" s="208">
        <v>41.454166666666666</v>
      </c>
      <c r="K184" s="208">
        <v>119.41875</v>
      </c>
    </row>
    <row r="185" spans="1:11" x14ac:dyDescent="0.25">
      <c r="A185">
        <f t="shared" si="8"/>
        <v>2015</v>
      </c>
      <c r="B185">
        <f t="shared" si="9"/>
        <v>1</v>
      </c>
      <c r="C185" s="15"/>
      <c r="D185" s="208">
        <v>29.16041666666667</v>
      </c>
      <c r="E185" s="208">
        <v>170.95833333333331</v>
      </c>
      <c r="H185" s="323">
        <v>17.858333333333331</v>
      </c>
      <c r="I185" s="323">
        <v>0.9</v>
      </c>
      <c r="J185" s="208">
        <v>29.16041666666667</v>
      </c>
      <c r="K185" s="208">
        <v>170.95833333333331</v>
      </c>
    </row>
    <row r="186" spans="1:11" x14ac:dyDescent="0.25">
      <c r="A186">
        <f t="shared" si="8"/>
        <v>2015</v>
      </c>
      <c r="B186">
        <f t="shared" si="9"/>
        <v>2</v>
      </c>
      <c r="C186" s="15"/>
      <c r="D186" s="208">
        <v>41.325000000000003</v>
      </c>
      <c r="E186" s="208">
        <v>111.00208333333333</v>
      </c>
      <c r="H186" s="323">
        <v>13.941666666666666</v>
      </c>
      <c r="I186" s="323">
        <v>0.45</v>
      </c>
      <c r="J186" s="208">
        <v>41.325000000000003</v>
      </c>
      <c r="K186" s="208">
        <v>111.00208333333333</v>
      </c>
    </row>
    <row r="187" spans="1:11" x14ac:dyDescent="0.25">
      <c r="A187">
        <f t="shared" si="8"/>
        <v>2015</v>
      </c>
      <c r="B187">
        <f t="shared" si="9"/>
        <v>3</v>
      </c>
      <c r="C187" s="15"/>
      <c r="D187" s="208">
        <v>75.108333333333334</v>
      </c>
      <c r="E187" s="208">
        <v>70.897916666666674</v>
      </c>
      <c r="H187" s="323">
        <v>8.1687499999999993</v>
      </c>
      <c r="I187" s="323">
        <v>0.1</v>
      </c>
      <c r="J187" s="208">
        <v>75.108333333333334</v>
      </c>
      <c r="K187" s="208">
        <v>70.897916666666674</v>
      </c>
    </row>
    <row r="188" spans="1:11" x14ac:dyDescent="0.25">
      <c r="A188">
        <f t="shared" si="8"/>
        <v>2015</v>
      </c>
      <c r="B188">
        <f t="shared" si="9"/>
        <v>4</v>
      </c>
      <c r="C188" s="15"/>
      <c r="D188" s="208">
        <v>122.93020833333333</v>
      </c>
      <c r="E188" s="208">
        <v>20.608333333333334</v>
      </c>
      <c r="H188" s="323">
        <v>1.9020833333333336</v>
      </c>
      <c r="I188" s="323">
        <v>0</v>
      </c>
      <c r="J188" s="208">
        <v>122.93020833333333</v>
      </c>
      <c r="K188" s="208">
        <v>20.608333333333334</v>
      </c>
    </row>
    <row r="189" spans="1:11" x14ac:dyDescent="0.25">
      <c r="A189">
        <f t="shared" si="8"/>
        <v>2015</v>
      </c>
      <c r="B189">
        <f t="shared" si="9"/>
        <v>5</v>
      </c>
      <c r="C189" s="15"/>
      <c r="D189" s="208">
        <v>221.07291666666666</v>
      </c>
      <c r="E189" s="208">
        <v>2.4541666666666666</v>
      </c>
      <c r="H189" s="323">
        <v>8.3333333333333565E-2</v>
      </c>
      <c r="I189" s="323">
        <v>0.05</v>
      </c>
      <c r="J189" s="208">
        <v>221.07291666666666</v>
      </c>
      <c r="K189" s="208">
        <v>2.4541666666666666</v>
      </c>
    </row>
    <row r="190" spans="1:11" x14ac:dyDescent="0.25">
      <c r="A190">
        <f t="shared" si="8"/>
        <v>2015</v>
      </c>
      <c r="B190">
        <f t="shared" si="9"/>
        <v>6</v>
      </c>
      <c r="C190" s="15"/>
      <c r="D190" s="208">
        <v>263.85208333333333</v>
      </c>
      <c r="E190" s="208">
        <v>0</v>
      </c>
      <c r="H190" s="323">
        <v>0</v>
      </c>
      <c r="I190" s="323">
        <v>0</v>
      </c>
      <c r="J190" s="208">
        <v>263.85208333333333</v>
      </c>
      <c r="K190" s="208">
        <v>0</v>
      </c>
    </row>
    <row r="191" spans="1:11" x14ac:dyDescent="0.25">
      <c r="A191">
        <f t="shared" si="8"/>
        <v>2015</v>
      </c>
      <c r="B191">
        <f t="shared" si="9"/>
        <v>7</v>
      </c>
      <c r="C191" s="15"/>
      <c r="D191" s="208">
        <v>296.31354166666671</v>
      </c>
      <c r="E191" s="208">
        <v>0</v>
      </c>
      <c r="H191" s="323">
        <v>0</v>
      </c>
      <c r="I191" s="323">
        <v>0</v>
      </c>
      <c r="J191" s="208">
        <v>296.31354166666671</v>
      </c>
      <c r="K191" s="208">
        <v>0</v>
      </c>
    </row>
    <row r="192" spans="1:11" x14ac:dyDescent="0.25">
      <c r="A192">
        <f t="shared" si="8"/>
        <v>2015</v>
      </c>
      <c r="B192">
        <f t="shared" si="9"/>
        <v>8</v>
      </c>
      <c r="C192" s="15"/>
      <c r="D192" s="208">
        <v>302.04166666666674</v>
      </c>
      <c r="E192" s="208">
        <v>9.1666666666666674E-2</v>
      </c>
      <c r="H192" s="323">
        <v>0</v>
      </c>
      <c r="I192" s="323">
        <v>0</v>
      </c>
      <c r="J192" s="208">
        <v>302.04166666666674</v>
      </c>
      <c r="K192" s="208">
        <v>9.1666666666666674E-2</v>
      </c>
    </row>
    <row r="193" spans="1:11" x14ac:dyDescent="0.25">
      <c r="A193">
        <f t="shared" si="8"/>
        <v>2015</v>
      </c>
      <c r="B193">
        <f t="shared" si="9"/>
        <v>9</v>
      </c>
      <c r="C193" s="15"/>
      <c r="D193" s="208">
        <v>256.48333333333329</v>
      </c>
      <c r="E193" s="208">
        <v>8.3333333333333329E-2</v>
      </c>
      <c r="H193" s="323">
        <v>0</v>
      </c>
      <c r="I193" s="323">
        <v>0.05</v>
      </c>
      <c r="J193" s="208">
        <v>256.48333333333329</v>
      </c>
      <c r="K193" s="208">
        <v>8.3333333333333329E-2</v>
      </c>
    </row>
    <row r="194" spans="1:11" x14ac:dyDescent="0.25">
      <c r="A194">
        <f t="shared" si="8"/>
        <v>2015</v>
      </c>
      <c r="B194">
        <f t="shared" si="9"/>
        <v>10</v>
      </c>
      <c r="C194" s="15"/>
      <c r="D194" s="208">
        <v>182.1908909412258</v>
      </c>
      <c r="E194" s="208">
        <v>8.6979166666666679</v>
      </c>
      <c r="H194" s="323">
        <v>1.5854166666666667</v>
      </c>
      <c r="I194" s="323">
        <v>0</v>
      </c>
      <c r="J194" s="208">
        <v>182.1908909412258</v>
      </c>
      <c r="K194" s="208">
        <v>8.6979166666666679</v>
      </c>
    </row>
    <row r="195" spans="1:11" x14ac:dyDescent="0.25">
      <c r="A195">
        <f t="shared" si="8"/>
        <v>2015</v>
      </c>
      <c r="B195">
        <f t="shared" si="9"/>
        <v>11</v>
      </c>
      <c r="C195" s="15"/>
      <c r="D195" s="208">
        <v>72.302083333333343</v>
      </c>
      <c r="E195" s="208">
        <v>50.125000000000007</v>
      </c>
      <c r="H195" s="323">
        <v>7.1208333333333345</v>
      </c>
      <c r="I195" s="323">
        <v>0</v>
      </c>
      <c r="J195" s="208">
        <v>72.302083333333343</v>
      </c>
      <c r="K195" s="208">
        <v>50.125000000000007</v>
      </c>
    </row>
    <row r="196" spans="1:11" x14ac:dyDescent="0.25">
      <c r="A196">
        <f t="shared" si="8"/>
        <v>2015</v>
      </c>
      <c r="B196">
        <f t="shared" si="9"/>
        <v>12</v>
      </c>
      <c r="C196" s="15"/>
      <c r="D196" s="208">
        <v>41.454166666666666</v>
      </c>
      <c r="E196" s="208">
        <v>119.41875</v>
      </c>
      <c r="H196" s="323">
        <v>14.15</v>
      </c>
      <c r="I196" s="323">
        <v>0.35</v>
      </c>
      <c r="J196" s="208">
        <v>41.454166666666666</v>
      </c>
      <c r="K196" s="208">
        <v>119.41875</v>
      </c>
    </row>
    <row r="197" spans="1:11" x14ac:dyDescent="0.25">
      <c r="A197">
        <f t="shared" si="8"/>
        <v>2016</v>
      </c>
      <c r="B197">
        <f t="shared" si="9"/>
        <v>1</v>
      </c>
      <c r="C197" s="15"/>
      <c r="D197" s="208">
        <v>29.16041666666667</v>
      </c>
      <c r="E197" s="208">
        <v>170.95833333333331</v>
      </c>
      <c r="H197" s="323">
        <v>17.858333333333331</v>
      </c>
      <c r="I197" s="323">
        <v>0.9</v>
      </c>
      <c r="J197" s="208">
        <v>29.16041666666667</v>
      </c>
      <c r="K197" s="208">
        <v>170.95833333333331</v>
      </c>
    </row>
    <row r="198" spans="1:11" x14ac:dyDescent="0.25">
      <c r="A198">
        <f t="shared" si="8"/>
        <v>2016</v>
      </c>
      <c r="B198">
        <f t="shared" si="9"/>
        <v>2</v>
      </c>
      <c r="C198" s="15"/>
      <c r="D198" s="208">
        <v>41.325000000000003</v>
      </c>
      <c r="E198" s="208">
        <v>111.00208333333333</v>
      </c>
      <c r="H198" s="323">
        <v>13.941666666666666</v>
      </c>
      <c r="I198" s="323">
        <v>0.45</v>
      </c>
      <c r="J198" s="208">
        <v>41.325000000000003</v>
      </c>
      <c r="K198" s="208">
        <v>111.00208333333333</v>
      </c>
    </row>
    <row r="199" spans="1:11" x14ac:dyDescent="0.25">
      <c r="A199">
        <f t="shared" si="8"/>
        <v>2016</v>
      </c>
      <c r="B199">
        <f t="shared" si="9"/>
        <v>3</v>
      </c>
      <c r="C199" s="15"/>
      <c r="D199" s="208">
        <v>75.108333333333334</v>
      </c>
      <c r="E199" s="208">
        <v>70.897916666666674</v>
      </c>
      <c r="H199" s="323">
        <v>8.1687499999999993</v>
      </c>
      <c r="I199" s="323">
        <v>0.1</v>
      </c>
      <c r="J199" s="208">
        <v>75.108333333333334</v>
      </c>
      <c r="K199" s="208">
        <v>70.897916666666674</v>
      </c>
    </row>
    <row r="200" spans="1:11" x14ac:dyDescent="0.25">
      <c r="A200">
        <f t="shared" si="8"/>
        <v>2016</v>
      </c>
      <c r="B200">
        <f t="shared" si="9"/>
        <v>4</v>
      </c>
      <c r="C200" s="15"/>
      <c r="D200" s="208">
        <v>122.93020833333333</v>
      </c>
      <c r="E200" s="208">
        <v>20.608333333333334</v>
      </c>
      <c r="H200" s="323">
        <v>1.9020833333333336</v>
      </c>
      <c r="I200" s="323">
        <v>0</v>
      </c>
      <c r="J200" s="208">
        <v>122.93020833333333</v>
      </c>
      <c r="K200" s="208">
        <v>20.608333333333334</v>
      </c>
    </row>
    <row r="201" spans="1:11" x14ac:dyDescent="0.25">
      <c r="A201">
        <f t="shared" si="8"/>
        <v>2016</v>
      </c>
      <c r="B201">
        <f t="shared" si="9"/>
        <v>5</v>
      </c>
      <c r="C201" s="15"/>
      <c r="D201" s="208">
        <v>221.07291666666666</v>
      </c>
      <c r="E201" s="208">
        <v>2.4541666666666666</v>
      </c>
      <c r="H201" s="323">
        <v>8.3333333333333565E-2</v>
      </c>
      <c r="I201" s="323">
        <v>0.05</v>
      </c>
      <c r="J201" s="208">
        <v>221.07291666666666</v>
      </c>
      <c r="K201" s="208">
        <v>2.4541666666666666</v>
      </c>
    </row>
    <row r="202" spans="1:11" x14ac:dyDescent="0.25">
      <c r="A202">
        <f t="shared" si="8"/>
        <v>2016</v>
      </c>
      <c r="B202">
        <f t="shared" si="9"/>
        <v>6</v>
      </c>
      <c r="C202" s="15"/>
      <c r="D202" s="208">
        <v>263.85208333333333</v>
      </c>
      <c r="E202" s="208">
        <v>0</v>
      </c>
      <c r="H202" s="323">
        <v>0</v>
      </c>
      <c r="I202" s="323">
        <v>0</v>
      </c>
      <c r="J202" s="208">
        <v>263.85208333333333</v>
      </c>
      <c r="K202" s="208">
        <v>0</v>
      </c>
    </row>
    <row r="203" spans="1:11" x14ac:dyDescent="0.25">
      <c r="A203">
        <f t="shared" si="8"/>
        <v>2016</v>
      </c>
      <c r="B203">
        <f t="shared" si="9"/>
        <v>7</v>
      </c>
      <c r="C203" s="15"/>
      <c r="D203" s="208">
        <v>296.31354166666671</v>
      </c>
      <c r="E203" s="208">
        <v>0</v>
      </c>
      <c r="H203" s="323">
        <v>0</v>
      </c>
      <c r="I203" s="323">
        <v>0</v>
      </c>
      <c r="J203" s="208">
        <v>296.31354166666671</v>
      </c>
      <c r="K203" s="208">
        <v>0</v>
      </c>
    </row>
    <row r="204" spans="1:11" x14ac:dyDescent="0.25">
      <c r="A204">
        <f t="shared" si="8"/>
        <v>2016</v>
      </c>
      <c r="B204">
        <f t="shared" si="9"/>
        <v>8</v>
      </c>
      <c r="C204" s="15"/>
      <c r="D204" s="208">
        <v>302.04166666666674</v>
      </c>
      <c r="E204" s="208">
        <v>9.1666666666666674E-2</v>
      </c>
      <c r="H204" s="323">
        <v>0</v>
      </c>
      <c r="I204" s="323">
        <v>0</v>
      </c>
      <c r="J204" s="208">
        <v>302.04166666666674</v>
      </c>
      <c r="K204" s="208">
        <v>9.1666666666666674E-2</v>
      </c>
    </row>
    <row r="205" spans="1:11" x14ac:dyDescent="0.25">
      <c r="A205">
        <f t="shared" si="8"/>
        <v>2016</v>
      </c>
      <c r="B205">
        <f t="shared" si="9"/>
        <v>9</v>
      </c>
      <c r="C205" s="15"/>
      <c r="D205" s="208">
        <v>256.48333333333329</v>
      </c>
      <c r="E205" s="208">
        <v>8.3333333333333329E-2</v>
      </c>
      <c r="H205" s="323">
        <v>0</v>
      </c>
      <c r="I205" s="323">
        <v>0.05</v>
      </c>
      <c r="J205" s="208">
        <v>256.48333333333329</v>
      </c>
      <c r="K205" s="208">
        <v>8.3333333333333329E-2</v>
      </c>
    </row>
    <row r="206" spans="1:11" x14ac:dyDescent="0.25">
      <c r="A206">
        <f t="shared" ref="A206:A269" si="10">A194+1</f>
        <v>2016</v>
      </c>
      <c r="B206">
        <f t="shared" ref="B206:B269" si="11">B194</f>
        <v>10</v>
      </c>
      <c r="C206" s="15"/>
      <c r="D206" s="208">
        <v>182.1908909412258</v>
      </c>
      <c r="E206" s="208">
        <v>8.6979166666666679</v>
      </c>
      <c r="H206" s="323">
        <v>1.5854166666666667</v>
      </c>
      <c r="I206" s="323">
        <v>0</v>
      </c>
      <c r="J206" s="208">
        <v>182.1908909412258</v>
      </c>
      <c r="K206" s="208">
        <v>8.6979166666666679</v>
      </c>
    </row>
    <row r="207" spans="1:11" x14ac:dyDescent="0.25">
      <c r="A207">
        <f t="shared" si="10"/>
        <v>2016</v>
      </c>
      <c r="B207">
        <f t="shared" si="11"/>
        <v>11</v>
      </c>
      <c r="C207" s="15"/>
      <c r="D207" s="208">
        <v>72.302083333333343</v>
      </c>
      <c r="E207" s="208">
        <v>50.125000000000007</v>
      </c>
      <c r="H207" s="323">
        <v>7.1208333333333345</v>
      </c>
      <c r="I207" s="323">
        <v>0</v>
      </c>
      <c r="J207" s="208">
        <v>72.302083333333343</v>
      </c>
      <c r="K207" s="208">
        <v>50.125000000000007</v>
      </c>
    </row>
    <row r="208" spans="1:11" x14ac:dyDescent="0.25">
      <c r="A208">
        <f t="shared" si="10"/>
        <v>2016</v>
      </c>
      <c r="B208">
        <f t="shared" si="11"/>
        <v>12</v>
      </c>
      <c r="C208" s="15"/>
      <c r="D208" s="208">
        <v>41.454166666666666</v>
      </c>
      <c r="E208" s="208">
        <v>119.41875</v>
      </c>
      <c r="H208" s="323">
        <v>14.15</v>
      </c>
      <c r="I208" s="323">
        <v>0.35</v>
      </c>
      <c r="J208" s="208">
        <v>41.454166666666666</v>
      </c>
      <c r="K208" s="208">
        <v>119.41875</v>
      </c>
    </row>
    <row r="209" spans="1:11" x14ac:dyDescent="0.25">
      <c r="A209">
        <f t="shared" si="10"/>
        <v>2017</v>
      </c>
      <c r="B209">
        <f t="shared" si="11"/>
        <v>1</v>
      </c>
      <c r="C209" s="15"/>
      <c r="D209" s="208">
        <v>29.16041666666667</v>
      </c>
      <c r="E209" s="208">
        <v>170.95833333333331</v>
      </c>
      <c r="H209" s="323">
        <v>17.858333333333331</v>
      </c>
      <c r="I209" s="323">
        <v>0.9</v>
      </c>
      <c r="J209" s="208">
        <v>29.16041666666667</v>
      </c>
      <c r="K209" s="208">
        <v>170.95833333333331</v>
      </c>
    </row>
    <row r="210" spans="1:11" x14ac:dyDescent="0.25">
      <c r="A210">
        <f t="shared" si="10"/>
        <v>2017</v>
      </c>
      <c r="B210">
        <f t="shared" si="11"/>
        <v>2</v>
      </c>
      <c r="C210" s="15"/>
      <c r="D210" s="208">
        <v>41.325000000000003</v>
      </c>
      <c r="E210" s="208">
        <v>111.00208333333333</v>
      </c>
      <c r="H210" s="323">
        <v>13.941666666666666</v>
      </c>
      <c r="I210" s="323">
        <v>0.45</v>
      </c>
      <c r="J210" s="208">
        <v>41.325000000000003</v>
      </c>
      <c r="K210" s="208">
        <v>111.00208333333333</v>
      </c>
    </row>
    <row r="211" spans="1:11" x14ac:dyDescent="0.25">
      <c r="A211">
        <f t="shared" si="10"/>
        <v>2017</v>
      </c>
      <c r="B211">
        <f t="shared" si="11"/>
        <v>3</v>
      </c>
      <c r="C211" s="15"/>
      <c r="D211" s="208">
        <v>75.108333333333334</v>
      </c>
      <c r="E211" s="208">
        <v>70.897916666666674</v>
      </c>
      <c r="H211" s="323">
        <v>8.1687499999999993</v>
      </c>
      <c r="I211" s="323">
        <v>0.1</v>
      </c>
      <c r="J211" s="208">
        <v>75.108333333333334</v>
      </c>
      <c r="K211" s="208">
        <v>70.897916666666674</v>
      </c>
    </row>
    <row r="212" spans="1:11" x14ac:dyDescent="0.25">
      <c r="A212">
        <f t="shared" si="10"/>
        <v>2017</v>
      </c>
      <c r="B212">
        <f t="shared" si="11"/>
        <v>4</v>
      </c>
      <c r="C212" s="15"/>
      <c r="D212" s="208">
        <v>122.93020833333333</v>
      </c>
      <c r="E212" s="208">
        <v>20.608333333333334</v>
      </c>
      <c r="H212" s="323">
        <v>1.9020833333333336</v>
      </c>
      <c r="I212" s="323">
        <v>0</v>
      </c>
      <c r="J212" s="208">
        <v>122.93020833333333</v>
      </c>
      <c r="K212" s="208">
        <v>20.608333333333334</v>
      </c>
    </row>
    <row r="213" spans="1:11" x14ac:dyDescent="0.25">
      <c r="A213">
        <f t="shared" si="10"/>
        <v>2017</v>
      </c>
      <c r="B213">
        <f t="shared" si="11"/>
        <v>5</v>
      </c>
      <c r="C213" s="15"/>
      <c r="D213" s="208">
        <v>221.07291666666666</v>
      </c>
      <c r="E213" s="208">
        <v>2.4541666666666666</v>
      </c>
      <c r="H213" s="323">
        <v>8.3333333333333565E-2</v>
      </c>
      <c r="I213" s="323">
        <v>0.05</v>
      </c>
      <c r="J213" s="208">
        <v>221.07291666666666</v>
      </c>
      <c r="K213" s="208">
        <v>2.4541666666666666</v>
      </c>
    </row>
    <row r="214" spans="1:11" x14ac:dyDescent="0.25">
      <c r="A214">
        <f t="shared" si="10"/>
        <v>2017</v>
      </c>
      <c r="B214">
        <f t="shared" si="11"/>
        <v>6</v>
      </c>
      <c r="C214" s="15"/>
      <c r="D214" s="208">
        <v>263.85208333333333</v>
      </c>
      <c r="E214" s="208">
        <v>0</v>
      </c>
      <c r="H214" s="323">
        <v>0</v>
      </c>
      <c r="I214" s="323">
        <v>0</v>
      </c>
      <c r="J214" s="208">
        <v>263.85208333333333</v>
      </c>
      <c r="K214" s="208">
        <v>0</v>
      </c>
    </row>
    <row r="215" spans="1:11" x14ac:dyDescent="0.25">
      <c r="A215">
        <f t="shared" si="10"/>
        <v>2017</v>
      </c>
      <c r="B215">
        <f t="shared" si="11"/>
        <v>7</v>
      </c>
      <c r="C215" s="15"/>
      <c r="D215" s="208">
        <v>296.31354166666671</v>
      </c>
      <c r="E215" s="208">
        <v>0</v>
      </c>
      <c r="H215" s="323">
        <v>0</v>
      </c>
      <c r="I215" s="323">
        <v>0</v>
      </c>
      <c r="J215" s="208">
        <v>296.31354166666671</v>
      </c>
      <c r="K215" s="208">
        <v>0</v>
      </c>
    </row>
    <row r="216" spans="1:11" x14ac:dyDescent="0.25">
      <c r="A216">
        <f t="shared" si="10"/>
        <v>2017</v>
      </c>
      <c r="B216">
        <f t="shared" si="11"/>
        <v>8</v>
      </c>
      <c r="C216" s="15"/>
      <c r="D216" s="208">
        <v>302.04166666666674</v>
      </c>
      <c r="E216" s="208">
        <v>9.1666666666666674E-2</v>
      </c>
      <c r="H216" s="323">
        <v>0</v>
      </c>
      <c r="I216" s="323">
        <v>0</v>
      </c>
      <c r="J216" s="208">
        <v>302.04166666666674</v>
      </c>
      <c r="K216" s="208">
        <v>9.1666666666666674E-2</v>
      </c>
    </row>
    <row r="217" spans="1:11" x14ac:dyDescent="0.25">
      <c r="A217">
        <f t="shared" si="10"/>
        <v>2017</v>
      </c>
      <c r="B217">
        <f t="shared" si="11"/>
        <v>9</v>
      </c>
      <c r="C217" s="15"/>
      <c r="D217" s="208">
        <v>256.48333333333329</v>
      </c>
      <c r="E217" s="208">
        <v>8.3333333333333329E-2</v>
      </c>
      <c r="H217" s="323">
        <v>0</v>
      </c>
      <c r="I217" s="323">
        <v>0.05</v>
      </c>
      <c r="J217" s="208">
        <v>256.48333333333329</v>
      </c>
      <c r="K217" s="208">
        <v>8.3333333333333329E-2</v>
      </c>
    </row>
    <row r="218" spans="1:11" x14ac:dyDescent="0.25">
      <c r="A218">
        <f t="shared" si="10"/>
        <v>2017</v>
      </c>
      <c r="B218">
        <f t="shared" si="11"/>
        <v>10</v>
      </c>
      <c r="C218" s="15"/>
      <c r="D218" s="208">
        <v>182.1908909412258</v>
      </c>
      <c r="E218" s="208">
        <v>8.6979166666666679</v>
      </c>
      <c r="H218" s="323">
        <v>1.5854166666666667</v>
      </c>
      <c r="I218" s="323">
        <v>0</v>
      </c>
      <c r="J218" s="208">
        <v>182.1908909412258</v>
      </c>
      <c r="K218" s="208">
        <v>8.6979166666666679</v>
      </c>
    </row>
    <row r="219" spans="1:11" x14ac:dyDescent="0.25">
      <c r="A219">
        <f t="shared" si="10"/>
        <v>2017</v>
      </c>
      <c r="B219">
        <f t="shared" si="11"/>
        <v>11</v>
      </c>
      <c r="C219" s="15"/>
      <c r="D219" s="208">
        <v>72.302083333333343</v>
      </c>
      <c r="E219" s="208">
        <v>50.125000000000007</v>
      </c>
      <c r="H219" s="323">
        <v>7.1208333333333345</v>
      </c>
      <c r="I219" s="323">
        <v>0</v>
      </c>
      <c r="J219" s="208">
        <v>72.302083333333343</v>
      </c>
      <c r="K219" s="208">
        <v>50.125000000000007</v>
      </c>
    </row>
    <row r="220" spans="1:11" x14ac:dyDescent="0.25">
      <c r="A220">
        <f t="shared" si="10"/>
        <v>2017</v>
      </c>
      <c r="B220">
        <f t="shared" si="11"/>
        <v>12</v>
      </c>
      <c r="C220" s="15"/>
      <c r="D220" s="208">
        <v>41.454166666666666</v>
      </c>
      <c r="E220" s="208">
        <v>119.41875</v>
      </c>
      <c r="H220" s="323">
        <v>14.15</v>
      </c>
      <c r="I220" s="323">
        <v>0.35</v>
      </c>
      <c r="J220" s="208">
        <v>41.454166666666666</v>
      </c>
      <c r="K220" s="208">
        <v>119.41875</v>
      </c>
    </row>
    <row r="221" spans="1:11" x14ac:dyDescent="0.25">
      <c r="A221">
        <f t="shared" si="10"/>
        <v>2018</v>
      </c>
      <c r="B221">
        <f t="shared" si="11"/>
        <v>1</v>
      </c>
      <c r="C221" s="15"/>
      <c r="D221" s="208">
        <v>29.16041666666667</v>
      </c>
      <c r="E221" s="208">
        <v>170.95833333333331</v>
      </c>
      <c r="H221" s="323">
        <v>17.858333333333331</v>
      </c>
      <c r="I221" s="323">
        <v>0.9</v>
      </c>
      <c r="J221" s="208">
        <v>29.16041666666667</v>
      </c>
      <c r="K221" s="208">
        <v>170.95833333333331</v>
      </c>
    </row>
    <row r="222" spans="1:11" x14ac:dyDescent="0.25">
      <c r="A222">
        <f t="shared" si="10"/>
        <v>2018</v>
      </c>
      <c r="B222">
        <f t="shared" si="11"/>
        <v>2</v>
      </c>
      <c r="C222" s="15"/>
      <c r="D222" s="208">
        <v>41.325000000000003</v>
      </c>
      <c r="E222" s="208">
        <v>111.00208333333333</v>
      </c>
      <c r="H222" s="323">
        <v>13.941666666666666</v>
      </c>
      <c r="I222" s="323">
        <v>0.45</v>
      </c>
      <c r="J222" s="208">
        <v>41.325000000000003</v>
      </c>
      <c r="K222" s="208">
        <v>111.00208333333333</v>
      </c>
    </row>
    <row r="223" spans="1:11" x14ac:dyDescent="0.25">
      <c r="A223">
        <f t="shared" si="10"/>
        <v>2018</v>
      </c>
      <c r="B223">
        <f t="shared" si="11"/>
        <v>3</v>
      </c>
      <c r="C223" s="15"/>
      <c r="D223" s="208">
        <v>75.108333333333334</v>
      </c>
      <c r="E223" s="208">
        <v>70.897916666666674</v>
      </c>
      <c r="H223" s="323">
        <v>8.1687499999999993</v>
      </c>
      <c r="I223" s="323">
        <v>0.1</v>
      </c>
      <c r="J223" s="208">
        <v>75.108333333333334</v>
      </c>
      <c r="K223" s="208">
        <v>70.897916666666674</v>
      </c>
    </row>
    <row r="224" spans="1:11" x14ac:dyDescent="0.25">
      <c r="A224">
        <f t="shared" si="10"/>
        <v>2018</v>
      </c>
      <c r="B224">
        <f t="shared" si="11"/>
        <v>4</v>
      </c>
      <c r="C224" s="15"/>
      <c r="D224" s="208">
        <v>122.93020833333333</v>
      </c>
      <c r="E224" s="208">
        <v>20.608333333333334</v>
      </c>
      <c r="H224" s="323">
        <v>1.9020833333333336</v>
      </c>
      <c r="I224" s="323">
        <v>0</v>
      </c>
      <c r="J224" s="208">
        <v>122.93020833333333</v>
      </c>
      <c r="K224" s="208">
        <v>20.608333333333334</v>
      </c>
    </row>
    <row r="225" spans="1:11" x14ac:dyDescent="0.25">
      <c r="A225">
        <f t="shared" si="10"/>
        <v>2018</v>
      </c>
      <c r="B225">
        <f t="shared" si="11"/>
        <v>5</v>
      </c>
      <c r="C225" s="15"/>
      <c r="D225" s="208">
        <v>221.07291666666666</v>
      </c>
      <c r="E225" s="208">
        <v>2.4541666666666666</v>
      </c>
      <c r="H225" s="323">
        <v>8.3333333333333565E-2</v>
      </c>
      <c r="I225" s="323">
        <v>0.05</v>
      </c>
      <c r="J225" s="208">
        <v>221.07291666666666</v>
      </c>
      <c r="K225" s="208">
        <v>2.4541666666666666</v>
      </c>
    </row>
    <row r="226" spans="1:11" x14ac:dyDescent="0.25">
      <c r="A226">
        <f t="shared" si="10"/>
        <v>2018</v>
      </c>
      <c r="B226">
        <f t="shared" si="11"/>
        <v>6</v>
      </c>
      <c r="C226" s="15"/>
      <c r="D226" s="208">
        <v>263.85208333333333</v>
      </c>
      <c r="E226" s="208">
        <v>0</v>
      </c>
      <c r="H226" s="323">
        <v>0</v>
      </c>
      <c r="I226" s="323">
        <v>0</v>
      </c>
      <c r="J226" s="208">
        <v>263.85208333333333</v>
      </c>
      <c r="K226" s="208">
        <v>0</v>
      </c>
    </row>
    <row r="227" spans="1:11" x14ac:dyDescent="0.25">
      <c r="A227">
        <f t="shared" si="10"/>
        <v>2018</v>
      </c>
      <c r="B227">
        <f t="shared" si="11"/>
        <v>7</v>
      </c>
      <c r="C227" s="15"/>
      <c r="D227" s="208">
        <v>296.31354166666671</v>
      </c>
      <c r="E227" s="208">
        <v>0</v>
      </c>
      <c r="H227" s="323">
        <v>0</v>
      </c>
      <c r="I227" s="323">
        <v>0</v>
      </c>
      <c r="J227" s="208">
        <v>296.31354166666671</v>
      </c>
      <c r="K227" s="208">
        <v>0</v>
      </c>
    </row>
    <row r="228" spans="1:11" x14ac:dyDescent="0.25">
      <c r="A228">
        <f t="shared" si="10"/>
        <v>2018</v>
      </c>
      <c r="B228">
        <f t="shared" si="11"/>
        <v>8</v>
      </c>
      <c r="C228" s="15"/>
      <c r="D228" s="208">
        <v>302.04166666666674</v>
      </c>
      <c r="E228" s="208">
        <v>9.1666666666666674E-2</v>
      </c>
      <c r="H228" s="323">
        <v>0</v>
      </c>
      <c r="I228" s="323">
        <v>0</v>
      </c>
      <c r="J228" s="208">
        <v>302.04166666666674</v>
      </c>
      <c r="K228" s="208">
        <v>9.1666666666666674E-2</v>
      </c>
    </row>
    <row r="229" spans="1:11" x14ac:dyDescent="0.25">
      <c r="A229">
        <f t="shared" si="10"/>
        <v>2018</v>
      </c>
      <c r="B229">
        <f t="shared" si="11"/>
        <v>9</v>
      </c>
      <c r="C229" s="15"/>
      <c r="D229" s="208">
        <v>256.48333333333329</v>
      </c>
      <c r="E229" s="208">
        <v>8.3333333333333329E-2</v>
      </c>
      <c r="H229" s="323">
        <v>0</v>
      </c>
      <c r="I229" s="323">
        <v>0.05</v>
      </c>
      <c r="J229" s="208">
        <v>256.48333333333329</v>
      </c>
      <c r="K229" s="208">
        <v>8.3333333333333329E-2</v>
      </c>
    </row>
    <row r="230" spans="1:11" x14ac:dyDescent="0.25">
      <c r="A230">
        <f t="shared" si="10"/>
        <v>2018</v>
      </c>
      <c r="B230">
        <f t="shared" si="11"/>
        <v>10</v>
      </c>
      <c r="C230" s="15"/>
      <c r="D230" s="208">
        <v>182.1908909412258</v>
      </c>
      <c r="E230" s="208">
        <v>8.6979166666666679</v>
      </c>
      <c r="H230" s="323">
        <v>1.5854166666666667</v>
      </c>
      <c r="I230" s="323">
        <v>0</v>
      </c>
      <c r="J230" s="208">
        <v>182.1908909412258</v>
      </c>
      <c r="K230" s="208">
        <v>8.6979166666666679</v>
      </c>
    </row>
    <row r="231" spans="1:11" x14ac:dyDescent="0.25">
      <c r="A231">
        <f t="shared" si="10"/>
        <v>2018</v>
      </c>
      <c r="B231">
        <f t="shared" si="11"/>
        <v>11</v>
      </c>
      <c r="C231" s="15"/>
      <c r="D231" s="208">
        <v>72.302083333333343</v>
      </c>
      <c r="E231" s="208">
        <v>50.125000000000007</v>
      </c>
      <c r="H231" s="323">
        <v>7.1208333333333345</v>
      </c>
      <c r="I231" s="323">
        <v>0</v>
      </c>
      <c r="J231" s="208">
        <v>72.302083333333343</v>
      </c>
      <c r="K231" s="208">
        <v>50.125000000000007</v>
      </c>
    </row>
    <row r="232" spans="1:11" x14ac:dyDescent="0.25">
      <c r="A232">
        <f t="shared" si="10"/>
        <v>2018</v>
      </c>
      <c r="B232">
        <f t="shared" si="11"/>
        <v>12</v>
      </c>
      <c r="C232" s="15"/>
      <c r="D232" s="208">
        <v>41.454166666666666</v>
      </c>
      <c r="E232" s="208">
        <v>119.41875</v>
      </c>
      <c r="H232" s="323">
        <v>14.15</v>
      </c>
      <c r="I232" s="323">
        <v>0.35</v>
      </c>
      <c r="J232" s="208">
        <v>41.454166666666666</v>
      </c>
      <c r="K232" s="208">
        <v>119.41875</v>
      </c>
    </row>
    <row r="233" spans="1:11" x14ac:dyDescent="0.25">
      <c r="A233">
        <f t="shared" si="10"/>
        <v>2019</v>
      </c>
      <c r="B233">
        <f t="shared" si="11"/>
        <v>1</v>
      </c>
      <c r="C233" s="15"/>
      <c r="D233" s="208">
        <v>29.16041666666667</v>
      </c>
      <c r="E233" s="208">
        <v>170.95833333333331</v>
      </c>
      <c r="H233" s="323">
        <v>17.858333333333331</v>
      </c>
      <c r="I233" s="323">
        <v>0.9</v>
      </c>
      <c r="J233" s="208">
        <v>29.16041666666667</v>
      </c>
      <c r="K233" s="208">
        <v>170.95833333333331</v>
      </c>
    </row>
    <row r="234" spans="1:11" x14ac:dyDescent="0.25">
      <c r="A234">
        <f t="shared" si="10"/>
        <v>2019</v>
      </c>
      <c r="B234">
        <f t="shared" si="11"/>
        <v>2</v>
      </c>
      <c r="C234" s="15"/>
      <c r="D234" s="208">
        <v>41.325000000000003</v>
      </c>
      <c r="E234" s="208">
        <v>111.00208333333333</v>
      </c>
      <c r="H234" s="323">
        <v>13.941666666666666</v>
      </c>
      <c r="I234" s="323">
        <v>0.45</v>
      </c>
      <c r="J234" s="208">
        <v>41.325000000000003</v>
      </c>
      <c r="K234" s="208">
        <v>111.00208333333333</v>
      </c>
    </row>
    <row r="235" spans="1:11" x14ac:dyDescent="0.25">
      <c r="A235">
        <f t="shared" si="10"/>
        <v>2019</v>
      </c>
      <c r="B235">
        <f t="shared" si="11"/>
        <v>3</v>
      </c>
      <c r="C235" s="15"/>
      <c r="D235" s="208">
        <v>75.108333333333334</v>
      </c>
      <c r="E235" s="208">
        <v>70.897916666666674</v>
      </c>
      <c r="H235" s="323">
        <v>8.1687499999999993</v>
      </c>
      <c r="I235" s="323">
        <v>0.1</v>
      </c>
      <c r="J235" s="208">
        <v>75.108333333333334</v>
      </c>
      <c r="K235" s="208">
        <v>70.897916666666674</v>
      </c>
    </row>
    <row r="236" spans="1:11" x14ac:dyDescent="0.25">
      <c r="A236">
        <f t="shared" si="10"/>
        <v>2019</v>
      </c>
      <c r="B236">
        <f t="shared" si="11"/>
        <v>4</v>
      </c>
      <c r="C236" s="15"/>
      <c r="D236" s="208">
        <v>122.93020833333333</v>
      </c>
      <c r="E236" s="208">
        <v>20.608333333333334</v>
      </c>
      <c r="H236" s="323">
        <v>1.9020833333333336</v>
      </c>
      <c r="I236" s="323">
        <v>0</v>
      </c>
      <c r="J236" s="208">
        <v>122.93020833333333</v>
      </c>
      <c r="K236" s="208">
        <v>20.608333333333334</v>
      </c>
    </row>
    <row r="237" spans="1:11" x14ac:dyDescent="0.25">
      <c r="A237">
        <f t="shared" si="10"/>
        <v>2019</v>
      </c>
      <c r="B237">
        <f t="shared" si="11"/>
        <v>5</v>
      </c>
      <c r="C237" s="15"/>
      <c r="D237" s="208">
        <v>221.07291666666666</v>
      </c>
      <c r="E237" s="208">
        <v>2.4541666666666666</v>
      </c>
      <c r="H237" s="323">
        <v>8.3333333333333565E-2</v>
      </c>
      <c r="I237" s="323">
        <v>0.05</v>
      </c>
      <c r="J237" s="208">
        <v>221.07291666666666</v>
      </c>
      <c r="K237" s="208">
        <v>2.4541666666666666</v>
      </c>
    </row>
    <row r="238" spans="1:11" x14ac:dyDescent="0.25">
      <c r="A238">
        <f t="shared" si="10"/>
        <v>2019</v>
      </c>
      <c r="B238">
        <f t="shared" si="11"/>
        <v>6</v>
      </c>
      <c r="C238" s="15"/>
      <c r="D238" s="208">
        <v>263.85208333333333</v>
      </c>
      <c r="E238" s="208">
        <v>0</v>
      </c>
      <c r="H238" s="323">
        <v>0</v>
      </c>
      <c r="I238" s="323">
        <v>0</v>
      </c>
      <c r="J238" s="208">
        <v>263.85208333333333</v>
      </c>
      <c r="K238" s="208">
        <v>0</v>
      </c>
    </row>
    <row r="239" spans="1:11" x14ac:dyDescent="0.25">
      <c r="A239">
        <f t="shared" si="10"/>
        <v>2019</v>
      </c>
      <c r="B239">
        <f t="shared" si="11"/>
        <v>7</v>
      </c>
      <c r="C239" s="15"/>
      <c r="D239" s="208">
        <v>296.31354166666671</v>
      </c>
      <c r="E239" s="208">
        <v>0</v>
      </c>
      <c r="H239" s="323">
        <v>0</v>
      </c>
      <c r="I239" s="323">
        <v>0</v>
      </c>
      <c r="J239" s="208">
        <v>296.31354166666671</v>
      </c>
      <c r="K239" s="208">
        <v>0</v>
      </c>
    </row>
    <row r="240" spans="1:11" x14ac:dyDescent="0.25">
      <c r="A240">
        <f t="shared" si="10"/>
        <v>2019</v>
      </c>
      <c r="B240">
        <f t="shared" si="11"/>
        <v>8</v>
      </c>
      <c r="C240" s="15"/>
      <c r="D240" s="208">
        <v>302.04166666666674</v>
      </c>
      <c r="E240" s="208">
        <v>9.1666666666666674E-2</v>
      </c>
      <c r="H240" s="323">
        <v>0</v>
      </c>
      <c r="I240" s="323">
        <v>0</v>
      </c>
      <c r="J240" s="208">
        <v>302.04166666666674</v>
      </c>
      <c r="K240" s="208">
        <v>9.1666666666666674E-2</v>
      </c>
    </row>
    <row r="241" spans="1:11" x14ac:dyDescent="0.25">
      <c r="A241">
        <f t="shared" si="10"/>
        <v>2019</v>
      </c>
      <c r="B241">
        <f t="shared" si="11"/>
        <v>9</v>
      </c>
      <c r="C241" s="15"/>
      <c r="D241" s="208">
        <v>256.48333333333329</v>
      </c>
      <c r="E241" s="208">
        <v>8.3333333333333329E-2</v>
      </c>
      <c r="H241" s="323">
        <v>0</v>
      </c>
      <c r="I241" s="323">
        <v>0.05</v>
      </c>
      <c r="J241" s="208">
        <v>256.48333333333329</v>
      </c>
      <c r="K241" s="208">
        <v>8.3333333333333329E-2</v>
      </c>
    </row>
    <row r="242" spans="1:11" x14ac:dyDescent="0.25">
      <c r="A242">
        <f t="shared" si="10"/>
        <v>2019</v>
      </c>
      <c r="B242">
        <f t="shared" si="11"/>
        <v>10</v>
      </c>
      <c r="C242" s="15"/>
      <c r="D242" s="208">
        <v>182.1908909412258</v>
      </c>
      <c r="E242" s="208">
        <v>8.6979166666666679</v>
      </c>
      <c r="H242" s="323">
        <v>1.5854166666666667</v>
      </c>
      <c r="I242" s="323">
        <v>0</v>
      </c>
      <c r="J242" s="208">
        <v>182.1908909412258</v>
      </c>
      <c r="K242" s="208">
        <v>8.6979166666666679</v>
      </c>
    </row>
    <row r="243" spans="1:11" x14ac:dyDescent="0.25">
      <c r="A243">
        <f t="shared" si="10"/>
        <v>2019</v>
      </c>
      <c r="B243">
        <f t="shared" si="11"/>
        <v>11</v>
      </c>
      <c r="C243" s="15"/>
      <c r="D243" s="208">
        <v>72.302083333333343</v>
      </c>
      <c r="E243" s="208">
        <v>50.125000000000007</v>
      </c>
      <c r="H243" s="323">
        <v>7.1208333333333345</v>
      </c>
      <c r="I243" s="323">
        <v>0</v>
      </c>
      <c r="J243" s="208">
        <v>72.302083333333343</v>
      </c>
      <c r="K243" s="208">
        <v>50.125000000000007</v>
      </c>
    </row>
    <row r="244" spans="1:11" x14ac:dyDescent="0.25">
      <c r="A244">
        <f t="shared" si="10"/>
        <v>2019</v>
      </c>
      <c r="B244">
        <f t="shared" si="11"/>
        <v>12</v>
      </c>
      <c r="C244" s="15"/>
      <c r="D244" s="208">
        <v>41.454166666666666</v>
      </c>
      <c r="E244" s="208">
        <v>119.41875</v>
      </c>
      <c r="H244" s="323">
        <v>14.15</v>
      </c>
      <c r="I244" s="323">
        <v>0.35</v>
      </c>
      <c r="J244" s="208">
        <v>41.454166666666666</v>
      </c>
      <c r="K244" s="208">
        <v>119.41875</v>
      </c>
    </row>
    <row r="245" spans="1:11" x14ac:dyDescent="0.25">
      <c r="A245">
        <f t="shared" si="10"/>
        <v>2020</v>
      </c>
      <c r="B245">
        <f t="shared" si="11"/>
        <v>1</v>
      </c>
      <c r="C245" s="15"/>
      <c r="D245" s="208">
        <v>29.16041666666667</v>
      </c>
      <c r="E245" s="208">
        <v>170.95833333333331</v>
      </c>
      <c r="H245" s="323">
        <v>17.858333333333331</v>
      </c>
      <c r="I245" s="323">
        <v>0.9</v>
      </c>
      <c r="J245" s="208">
        <v>29.16041666666667</v>
      </c>
      <c r="K245" s="208">
        <v>170.95833333333331</v>
      </c>
    </row>
    <row r="246" spans="1:11" x14ac:dyDescent="0.25">
      <c r="A246">
        <f t="shared" si="10"/>
        <v>2020</v>
      </c>
      <c r="B246">
        <f t="shared" si="11"/>
        <v>2</v>
      </c>
      <c r="C246" s="15"/>
      <c r="D246" s="208">
        <v>41.325000000000003</v>
      </c>
      <c r="E246" s="208">
        <v>111.00208333333333</v>
      </c>
      <c r="H246" s="323">
        <v>13.941666666666666</v>
      </c>
      <c r="I246" s="323">
        <v>0.45</v>
      </c>
      <c r="J246" s="208">
        <v>41.325000000000003</v>
      </c>
      <c r="K246" s="208">
        <v>111.00208333333333</v>
      </c>
    </row>
    <row r="247" spans="1:11" x14ac:dyDescent="0.25">
      <c r="A247">
        <f t="shared" si="10"/>
        <v>2020</v>
      </c>
      <c r="B247">
        <f t="shared" si="11"/>
        <v>3</v>
      </c>
      <c r="C247" s="15"/>
      <c r="D247" s="208">
        <v>75.108333333333334</v>
      </c>
      <c r="E247" s="208">
        <v>70.897916666666674</v>
      </c>
      <c r="H247" s="323">
        <v>8.1687499999999993</v>
      </c>
      <c r="I247" s="323">
        <v>0.1</v>
      </c>
      <c r="J247" s="208">
        <v>75.108333333333334</v>
      </c>
      <c r="K247" s="208">
        <v>70.897916666666674</v>
      </c>
    </row>
    <row r="248" spans="1:11" x14ac:dyDescent="0.25">
      <c r="A248">
        <f t="shared" si="10"/>
        <v>2020</v>
      </c>
      <c r="B248">
        <f t="shared" si="11"/>
        <v>4</v>
      </c>
      <c r="C248" s="15"/>
      <c r="D248" s="208">
        <v>122.93020833333333</v>
      </c>
      <c r="E248" s="208">
        <v>20.608333333333334</v>
      </c>
      <c r="H248" s="323">
        <v>1.9020833333333336</v>
      </c>
      <c r="I248" s="323">
        <v>0</v>
      </c>
      <c r="J248" s="208">
        <v>122.93020833333333</v>
      </c>
      <c r="K248" s="208">
        <v>20.608333333333334</v>
      </c>
    </row>
    <row r="249" spans="1:11" x14ac:dyDescent="0.25">
      <c r="A249">
        <f t="shared" si="10"/>
        <v>2020</v>
      </c>
      <c r="B249">
        <f t="shared" si="11"/>
        <v>5</v>
      </c>
      <c r="C249" s="15"/>
      <c r="D249" s="208">
        <v>221.07291666666666</v>
      </c>
      <c r="E249" s="208">
        <v>2.4541666666666666</v>
      </c>
      <c r="H249" s="323">
        <v>8.3333333333333565E-2</v>
      </c>
      <c r="I249" s="323">
        <v>0.05</v>
      </c>
      <c r="J249" s="208">
        <v>221.07291666666666</v>
      </c>
      <c r="K249" s="208">
        <v>2.4541666666666666</v>
      </c>
    </row>
    <row r="250" spans="1:11" x14ac:dyDescent="0.25">
      <c r="A250">
        <f t="shared" si="10"/>
        <v>2020</v>
      </c>
      <c r="B250">
        <f t="shared" si="11"/>
        <v>6</v>
      </c>
      <c r="C250" s="15"/>
      <c r="D250" s="208">
        <v>263.85208333333333</v>
      </c>
      <c r="E250" s="208">
        <v>0</v>
      </c>
      <c r="H250" s="323">
        <v>0</v>
      </c>
      <c r="I250" s="323">
        <v>0</v>
      </c>
      <c r="J250" s="208">
        <v>263.85208333333333</v>
      </c>
      <c r="K250" s="208">
        <v>0</v>
      </c>
    </row>
    <row r="251" spans="1:11" x14ac:dyDescent="0.25">
      <c r="A251">
        <f t="shared" si="10"/>
        <v>2020</v>
      </c>
      <c r="B251">
        <f t="shared" si="11"/>
        <v>7</v>
      </c>
      <c r="C251" s="15"/>
      <c r="D251" s="208">
        <v>296.31354166666671</v>
      </c>
      <c r="E251" s="208">
        <v>0</v>
      </c>
      <c r="H251" s="323">
        <v>0</v>
      </c>
      <c r="I251" s="323">
        <v>0</v>
      </c>
      <c r="J251" s="208">
        <v>296.31354166666671</v>
      </c>
      <c r="K251" s="208">
        <v>0</v>
      </c>
    </row>
    <row r="252" spans="1:11" x14ac:dyDescent="0.25">
      <c r="A252">
        <f t="shared" si="10"/>
        <v>2020</v>
      </c>
      <c r="B252">
        <f t="shared" si="11"/>
        <v>8</v>
      </c>
      <c r="C252" s="15"/>
      <c r="D252" s="208">
        <v>302.04166666666674</v>
      </c>
      <c r="E252" s="208">
        <v>9.1666666666666674E-2</v>
      </c>
      <c r="H252" s="323">
        <v>0</v>
      </c>
      <c r="I252" s="323">
        <v>0</v>
      </c>
      <c r="J252" s="208">
        <v>302.04166666666674</v>
      </c>
      <c r="K252" s="208">
        <v>9.1666666666666674E-2</v>
      </c>
    </row>
    <row r="253" spans="1:11" x14ac:dyDescent="0.25">
      <c r="A253">
        <f t="shared" si="10"/>
        <v>2020</v>
      </c>
      <c r="B253">
        <f t="shared" si="11"/>
        <v>9</v>
      </c>
      <c r="C253" s="15"/>
      <c r="D253" s="208">
        <v>256.48333333333329</v>
      </c>
      <c r="E253" s="208">
        <v>8.3333333333333329E-2</v>
      </c>
      <c r="H253" s="323">
        <v>0</v>
      </c>
      <c r="I253" s="323">
        <v>0.05</v>
      </c>
      <c r="J253" s="208">
        <v>256.48333333333329</v>
      </c>
      <c r="K253" s="208">
        <v>8.3333333333333329E-2</v>
      </c>
    </row>
    <row r="254" spans="1:11" x14ac:dyDescent="0.25">
      <c r="A254">
        <f t="shared" si="10"/>
        <v>2020</v>
      </c>
      <c r="B254">
        <f t="shared" si="11"/>
        <v>10</v>
      </c>
      <c r="C254" s="15"/>
      <c r="D254" s="208">
        <v>182.1908909412258</v>
      </c>
      <c r="E254" s="208">
        <v>8.6979166666666679</v>
      </c>
      <c r="H254" s="323">
        <v>1.5854166666666667</v>
      </c>
      <c r="I254" s="323">
        <v>0</v>
      </c>
      <c r="J254" s="208">
        <v>182.1908909412258</v>
      </c>
      <c r="K254" s="208">
        <v>8.6979166666666679</v>
      </c>
    </row>
    <row r="255" spans="1:11" x14ac:dyDescent="0.25">
      <c r="A255">
        <f t="shared" si="10"/>
        <v>2020</v>
      </c>
      <c r="B255">
        <f t="shared" si="11"/>
        <v>11</v>
      </c>
      <c r="C255" s="15"/>
      <c r="D255" s="208">
        <v>72.302083333333343</v>
      </c>
      <c r="E255" s="208">
        <v>50.125000000000007</v>
      </c>
      <c r="H255" s="323">
        <v>7.1208333333333345</v>
      </c>
      <c r="I255" s="323">
        <v>0</v>
      </c>
      <c r="J255" s="208">
        <v>72.302083333333343</v>
      </c>
      <c r="K255" s="208">
        <v>50.125000000000007</v>
      </c>
    </row>
    <row r="256" spans="1:11" x14ac:dyDescent="0.25">
      <c r="A256">
        <f t="shared" si="10"/>
        <v>2020</v>
      </c>
      <c r="B256">
        <f t="shared" si="11"/>
        <v>12</v>
      </c>
      <c r="C256" s="15"/>
      <c r="D256" s="208">
        <v>41.454166666666666</v>
      </c>
      <c r="E256" s="208">
        <v>119.41875</v>
      </c>
      <c r="H256" s="323">
        <v>14.15</v>
      </c>
      <c r="I256" s="323">
        <v>0.35</v>
      </c>
      <c r="J256" s="208">
        <v>41.454166666666666</v>
      </c>
      <c r="K256" s="208">
        <v>119.41875</v>
      </c>
    </row>
    <row r="257" spans="1:11" x14ac:dyDescent="0.25">
      <c r="A257">
        <f t="shared" si="10"/>
        <v>2021</v>
      </c>
      <c r="B257">
        <f t="shared" si="11"/>
        <v>1</v>
      </c>
      <c r="C257" s="15"/>
      <c r="D257" s="208">
        <v>29.16041666666667</v>
      </c>
      <c r="E257" s="208">
        <v>170.95833333333331</v>
      </c>
      <c r="H257" s="323">
        <v>17.858333333333331</v>
      </c>
      <c r="I257" s="323">
        <v>0.9</v>
      </c>
      <c r="J257" s="208">
        <v>29.16041666666667</v>
      </c>
      <c r="K257" s="208">
        <v>170.95833333333331</v>
      </c>
    </row>
    <row r="258" spans="1:11" x14ac:dyDescent="0.25">
      <c r="A258">
        <f t="shared" si="10"/>
        <v>2021</v>
      </c>
      <c r="B258">
        <f t="shared" si="11"/>
        <v>2</v>
      </c>
      <c r="C258" s="15"/>
      <c r="D258" s="208">
        <v>41.325000000000003</v>
      </c>
      <c r="E258" s="208">
        <v>111.00208333333333</v>
      </c>
      <c r="H258" s="323">
        <v>13.941666666666666</v>
      </c>
      <c r="I258" s="323">
        <v>0.45</v>
      </c>
      <c r="J258" s="208">
        <v>41.325000000000003</v>
      </c>
      <c r="K258" s="208">
        <v>111.00208333333333</v>
      </c>
    </row>
    <row r="259" spans="1:11" x14ac:dyDescent="0.25">
      <c r="A259">
        <f t="shared" si="10"/>
        <v>2021</v>
      </c>
      <c r="B259">
        <f t="shared" si="11"/>
        <v>3</v>
      </c>
      <c r="C259" s="15"/>
      <c r="D259" s="208">
        <v>75.108333333333334</v>
      </c>
      <c r="E259" s="208">
        <v>70.897916666666674</v>
      </c>
      <c r="H259" s="323">
        <v>8.1687499999999993</v>
      </c>
      <c r="I259" s="323">
        <v>0.1</v>
      </c>
      <c r="J259" s="208">
        <v>75.108333333333334</v>
      </c>
      <c r="K259" s="208">
        <v>70.897916666666674</v>
      </c>
    </row>
    <row r="260" spans="1:11" x14ac:dyDescent="0.25">
      <c r="A260">
        <f t="shared" si="10"/>
        <v>2021</v>
      </c>
      <c r="B260">
        <f t="shared" si="11"/>
        <v>4</v>
      </c>
      <c r="C260" s="15"/>
      <c r="D260" s="208">
        <v>122.93020833333333</v>
      </c>
      <c r="E260" s="208">
        <v>20.608333333333334</v>
      </c>
      <c r="H260" s="323">
        <v>1.9020833333333336</v>
      </c>
      <c r="I260" s="323">
        <v>0</v>
      </c>
      <c r="J260" s="208">
        <v>122.93020833333333</v>
      </c>
      <c r="K260" s="208">
        <v>20.608333333333334</v>
      </c>
    </row>
    <row r="261" spans="1:11" x14ac:dyDescent="0.25">
      <c r="A261">
        <f t="shared" si="10"/>
        <v>2021</v>
      </c>
      <c r="B261">
        <f t="shared" si="11"/>
        <v>5</v>
      </c>
      <c r="C261" s="15"/>
      <c r="D261" s="208">
        <v>221.07291666666666</v>
      </c>
      <c r="E261" s="208">
        <v>2.4541666666666666</v>
      </c>
      <c r="H261" s="323">
        <v>8.3333333333333565E-2</v>
      </c>
      <c r="I261" s="323">
        <v>0.05</v>
      </c>
      <c r="J261" s="208">
        <v>221.07291666666666</v>
      </c>
      <c r="K261" s="208">
        <v>2.4541666666666666</v>
      </c>
    </row>
    <row r="262" spans="1:11" x14ac:dyDescent="0.25">
      <c r="A262">
        <f t="shared" si="10"/>
        <v>2021</v>
      </c>
      <c r="B262">
        <f t="shared" si="11"/>
        <v>6</v>
      </c>
      <c r="C262" s="15"/>
      <c r="D262" s="208">
        <v>263.85208333333333</v>
      </c>
      <c r="E262" s="208">
        <v>0</v>
      </c>
      <c r="H262" s="323">
        <v>0</v>
      </c>
      <c r="I262" s="323">
        <v>0</v>
      </c>
      <c r="J262" s="208">
        <v>263.85208333333333</v>
      </c>
      <c r="K262" s="208">
        <v>0</v>
      </c>
    </row>
    <row r="263" spans="1:11" x14ac:dyDescent="0.25">
      <c r="A263">
        <f t="shared" si="10"/>
        <v>2021</v>
      </c>
      <c r="B263">
        <f t="shared" si="11"/>
        <v>7</v>
      </c>
      <c r="C263" s="15"/>
      <c r="D263" s="208">
        <v>296.31354166666671</v>
      </c>
      <c r="E263" s="208">
        <v>0</v>
      </c>
      <c r="H263" s="323">
        <v>0</v>
      </c>
      <c r="I263" s="323">
        <v>0</v>
      </c>
      <c r="J263" s="208">
        <v>296.31354166666671</v>
      </c>
      <c r="K263" s="208">
        <v>0</v>
      </c>
    </row>
    <row r="264" spans="1:11" x14ac:dyDescent="0.25">
      <c r="A264">
        <f t="shared" si="10"/>
        <v>2021</v>
      </c>
      <c r="B264">
        <f t="shared" si="11"/>
        <v>8</v>
      </c>
      <c r="C264" s="15"/>
      <c r="D264" s="208">
        <v>302.04166666666674</v>
      </c>
      <c r="E264" s="208">
        <v>9.1666666666666674E-2</v>
      </c>
      <c r="H264" s="323">
        <v>0</v>
      </c>
      <c r="I264" s="323">
        <v>0</v>
      </c>
      <c r="J264" s="208">
        <v>302.04166666666674</v>
      </c>
      <c r="K264" s="208">
        <v>9.1666666666666674E-2</v>
      </c>
    </row>
    <row r="265" spans="1:11" x14ac:dyDescent="0.25">
      <c r="A265">
        <f t="shared" si="10"/>
        <v>2021</v>
      </c>
      <c r="B265">
        <f t="shared" si="11"/>
        <v>9</v>
      </c>
      <c r="C265" s="15"/>
      <c r="D265" s="208">
        <v>256.48333333333329</v>
      </c>
      <c r="E265" s="208">
        <v>8.3333333333333329E-2</v>
      </c>
      <c r="H265" s="323">
        <v>0</v>
      </c>
      <c r="I265" s="323">
        <v>0.05</v>
      </c>
      <c r="J265" s="208">
        <v>256.48333333333329</v>
      </c>
      <c r="K265" s="208">
        <v>8.3333333333333329E-2</v>
      </c>
    </row>
    <row r="266" spans="1:11" x14ac:dyDescent="0.25">
      <c r="A266">
        <f t="shared" si="10"/>
        <v>2021</v>
      </c>
      <c r="B266">
        <f t="shared" si="11"/>
        <v>10</v>
      </c>
      <c r="C266" s="15"/>
      <c r="D266" s="208">
        <v>182.1908909412258</v>
      </c>
      <c r="E266" s="208">
        <v>8.6979166666666679</v>
      </c>
      <c r="H266" s="323">
        <v>1.5854166666666667</v>
      </c>
      <c r="I266" s="323">
        <v>0</v>
      </c>
      <c r="J266" s="208">
        <v>182.1908909412258</v>
      </c>
      <c r="K266" s="208">
        <v>8.6979166666666679</v>
      </c>
    </row>
    <row r="267" spans="1:11" x14ac:dyDescent="0.25">
      <c r="A267">
        <f t="shared" si="10"/>
        <v>2021</v>
      </c>
      <c r="B267">
        <f t="shared" si="11"/>
        <v>11</v>
      </c>
      <c r="C267" s="15"/>
      <c r="D267" s="208">
        <v>72.302083333333343</v>
      </c>
      <c r="E267" s="208">
        <v>50.125000000000007</v>
      </c>
      <c r="H267" s="323">
        <v>7.1208333333333345</v>
      </c>
      <c r="I267" s="323">
        <v>0</v>
      </c>
      <c r="J267" s="208">
        <v>72.302083333333343</v>
      </c>
      <c r="K267" s="208">
        <v>50.125000000000007</v>
      </c>
    </row>
    <row r="268" spans="1:11" x14ac:dyDescent="0.25">
      <c r="A268">
        <f t="shared" si="10"/>
        <v>2021</v>
      </c>
      <c r="B268">
        <f t="shared" si="11"/>
        <v>12</v>
      </c>
      <c r="C268" s="15"/>
      <c r="D268" s="208">
        <v>41.454166666666666</v>
      </c>
      <c r="E268" s="208">
        <v>119.41875</v>
      </c>
      <c r="H268" s="323">
        <v>14.15</v>
      </c>
      <c r="I268" s="323">
        <v>0.35</v>
      </c>
      <c r="J268" s="208">
        <v>41.454166666666666</v>
      </c>
      <c r="K268" s="208">
        <v>119.41875</v>
      </c>
    </row>
    <row r="269" spans="1:11" x14ac:dyDescent="0.25">
      <c r="A269">
        <f t="shared" si="10"/>
        <v>2022</v>
      </c>
      <c r="B269">
        <f t="shared" si="11"/>
        <v>1</v>
      </c>
      <c r="C269" s="15"/>
      <c r="D269" s="208">
        <v>29.16041666666667</v>
      </c>
      <c r="E269" s="208">
        <v>170.95833333333331</v>
      </c>
      <c r="H269" s="323">
        <v>17.858333333333331</v>
      </c>
      <c r="I269" s="323">
        <v>0.9</v>
      </c>
      <c r="J269" s="208">
        <v>29.16041666666667</v>
      </c>
      <c r="K269" s="208">
        <v>170.95833333333331</v>
      </c>
    </row>
    <row r="270" spans="1:11" x14ac:dyDescent="0.25">
      <c r="A270">
        <f t="shared" ref="A270:A333" si="12">A258+1</f>
        <v>2022</v>
      </c>
      <c r="B270">
        <f t="shared" ref="B270:B333" si="13">B258</f>
        <v>2</v>
      </c>
      <c r="C270" s="15"/>
      <c r="D270" s="208">
        <v>41.325000000000003</v>
      </c>
      <c r="E270" s="208">
        <v>111.00208333333333</v>
      </c>
      <c r="H270" s="323">
        <v>13.941666666666666</v>
      </c>
      <c r="I270" s="323">
        <v>0.45</v>
      </c>
      <c r="J270" s="208">
        <v>41.325000000000003</v>
      </c>
      <c r="K270" s="208">
        <v>111.00208333333333</v>
      </c>
    </row>
    <row r="271" spans="1:11" x14ac:dyDescent="0.25">
      <c r="A271">
        <f t="shared" si="12"/>
        <v>2022</v>
      </c>
      <c r="B271">
        <f t="shared" si="13"/>
        <v>3</v>
      </c>
      <c r="C271" s="15"/>
      <c r="D271" s="208">
        <v>75.108333333333334</v>
      </c>
      <c r="E271" s="208">
        <v>70.897916666666674</v>
      </c>
      <c r="H271" s="323">
        <v>8.1687499999999993</v>
      </c>
      <c r="I271" s="323">
        <v>0.1</v>
      </c>
      <c r="J271" s="208">
        <v>75.108333333333334</v>
      </c>
      <c r="K271" s="208">
        <v>70.897916666666674</v>
      </c>
    </row>
    <row r="272" spans="1:11" x14ac:dyDescent="0.25">
      <c r="A272">
        <f t="shared" si="12"/>
        <v>2022</v>
      </c>
      <c r="B272">
        <f t="shared" si="13"/>
        <v>4</v>
      </c>
      <c r="C272" s="15"/>
      <c r="D272" s="208">
        <v>122.93020833333333</v>
      </c>
      <c r="E272" s="208">
        <v>20.608333333333334</v>
      </c>
      <c r="H272" s="323">
        <v>1.9020833333333336</v>
      </c>
      <c r="I272" s="323">
        <v>0</v>
      </c>
      <c r="J272" s="208">
        <v>122.93020833333333</v>
      </c>
      <c r="K272" s="208">
        <v>20.608333333333334</v>
      </c>
    </row>
    <row r="273" spans="1:11" x14ac:dyDescent="0.25">
      <c r="A273">
        <f t="shared" si="12"/>
        <v>2022</v>
      </c>
      <c r="B273">
        <f t="shared" si="13"/>
        <v>5</v>
      </c>
      <c r="C273" s="15"/>
      <c r="D273" s="208">
        <v>221.07291666666666</v>
      </c>
      <c r="E273" s="208">
        <v>2.4541666666666666</v>
      </c>
      <c r="H273" s="323">
        <v>8.3333333333333565E-2</v>
      </c>
      <c r="I273" s="323">
        <v>0.05</v>
      </c>
      <c r="J273" s="208">
        <v>221.07291666666666</v>
      </c>
      <c r="K273" s="208">
        <v>2.4541666666666666</v>
      </c>
    </row>
    <row r="274" spans="1:11" x14ac:dyDescent="0.25">
      <c r="A274">
        <f t="shared" si="12"/>
        <v>2022</v>
      </c>
      <c r="B274">
        <f t="shared" si="13"/>
        <v>6</v>
      </c>
      <c r="C274" s="15"/>
      <c r="D274" s="208">
        <v>263.85208333333333</v>
      </c>
      <c r="E274" s="208">
        <v>0</v>
      </c>
      <c r="H274" s="323">
        <v>0</v>
      </c>
      <c r="I274" s="323">
        <v>0</v>
      </c>
      <c r="J274" s="208">
        <v>263.85208333333333</v>
      </c>
      <c r="K274" s="208">
        <v>0</v>
      </c>
    </row>
    <row r="275" spans="1:11" x14ac:dyDescent="0.25">
      <c r="A275">
        <f t="shared" si="12"/>
        <v>2022</v>
      </c>
      <c r="B275">
        <f t="shared" si="13"/>
        <v>7</v>
      </c>
      <c r="C275" s="15"/>
      <c r="D275" s="208">
        <v>296.31354166666671</v>
      </c>
      <c r="E275" s="208">
        <v>0</v>
      </c>
      <c r="H275" s="323">
        <v>0</v>
      </c>
      <c r="I275" s="323">
        <v>0</v>
      </c>
      <c r="J275" s="208">
        <v>296.31354166666671</v>
      </c>
      <c r="K275" s="208">
        <v>0</v>
      </c>
    </row>
    <row r="276" spans="1:11" x14ac:dyDescent="0.25">
      <c r="A276">
        <f t="shared" si="12"/>
        <v>2022</v>
      </c>
      <c r="B276">
        <f t="shared" si="13"/>
        <v>8</v>
      </c>
      <c r="C276" s="15"/>
      <c r="D276" s="208">
        <v>302.04166666666674</v>
      </c>
      <c r="E276" s="208">
        <v>9.1666666666666674E-2</v>
      </c>
      <c r="H276" s="323">
        <v>0</v>
      </c>
      <c r="I276" s="323">
        <v>0</v>
      </c>
      <c r="J276" s="208">
        <v>302.04166666666674</v>
      </c>
      <c r="K276" s="208">
        <v>9.1666666666666674E-2</v>
      </c>
    </row>
    <row r="277" spans="1:11" x14ac:dyDescent="0.25">
      <c r="A277">
        <f t="shared" si="12"/>
        <v>2022</v>
      </c>
      <c r="B277">
        <f t="shared" si="13"/>
        <v>9</v>
      </c>
      <c r="C277" s="15"/>
      <c r="D277" s="208">
        <v>256.48333333333329</v>
      </c>
      <c r="E277" s="208">
        <v>8.3333333333333329E-2</v>
      </c>
      <c r="H277" s="323">
        <v>0</v>
      </c>
      <c r="I277" s="323">
        <v>0.05</v>
      </c>
      <c r="J277" s="208">
        <v>256.48333333333329</v>
      </c>
      <c r="K277" s="208">
        <v>8.3333333333333329E-2</v>
      </c>
    </row>
    <row r="278" spans="1:11" x14ac:dyDescent="0.25">
      <c r="A278">
        <f t="shared" si="12"/>
        <v>2022</v>
      </c>
      <c r="B278">
        <f t="shared" si="13"/>
        <v>10</v>
      </c>
      <c r="C278" s="15"/>
      <c r="D278" s="208">
        <v>182.1908909412258</v>
      </c>
      <c r="E278" s="208">
        <v>8.6979166666666679</v>
      </c>
      <c r="H278" s="323">
        <v>1.5854166666666667</v>
      </c>
      <c r="I278" s="323">
        <v>0</v>
      </c>
      <c r="J278" s="208">
        <v>182.1908909412258</v>
      </c>
      <c r="K278" s="208">
        <v>8.6979166666666679</v>
      </c>
    </row>
    <row r="279" spans="1:11" x14ac:dyDescent="0.25">
      <c r="A279">
        <f t="shared" si="12"/>
        <v>2022</v>
      </c>
      <c r="B279">
        <f t="shared" si="13"/>
        <v>11</v>
      </c>
      <c r="C279" s="15"/>
      <c r="D279" s="208">
        <v>72.302083333333343</v>
      </c>
      <c r="E279" s="208">
        <v>50.125000000000007</v>
      </c>
      <c r="H279" s="323">
        <v>7.1208333333333345</v>
      </c>
      <c r="I279" s="323">
        <v>0</v>
      </c>
      <c r="J279" s="208">
        <v>72.302083333333343</v>
      </c>
      <c r="K279" s="208">
        <v>50.125000000000007</v>
      </c>
    </row>
    <row r="280" spans="1:11" x14ac:dyDescent="0.25">
      <c r="A280">
        <f t="shared" si="12"/>
        <v>2022</v>
      </c>
      <c r="B280">
        <f t="shared" si="13"/>
        <v>12</v>
      </c>
      <c r="C280" s="15"/>
      <c r="D280" s="208">
        <v>41.454166666666666</v>
      </c>
      <c r="E280" s="208">
        <v>119.41875</v>
      </c>
      <c r="H280" s="323">
        <v>14.15</v>
      </c>
      <c r="I280" s="323">
        <v>0.35</v>
      </c>
      <c r="J280" s="208">
        <v>41.454166666666666</v>
      </c>
      <c r="K280" s="208">
        <v>119.41875</v>
      </c>
    </row>
    <row r="281" spans="1:11" x14ac:dyDescent="0.25">
      <c r="A281">
        <f t="shared" si="12"/>
        <v>2023</v>
      </c>
      <c r="B281">
        <f t="shared" si="13"/>
        <v>1</v>
      </c>
      <c r="C281" s="15"/>
      <c r="D281" s="208">
        <v>29.16041666666667</v>
      </c>
      <c r="E281" s="208">
        <v>170.95833333333331</v>
      </c>
      <c r="H281" s="323">
        <v>17.858333333333331</v>
      </c>
      <c r="I281" s="323">
        <v>0.9</v>
      </c>
      <c r="J281" s="208">
        <v>29.16041666666667</v>
      </c>
      <c r="K281" s="208">
        <v>170.95833333333331</v>
      </c>
    </row>
    <row r="282" spans="1:11" x14ac:dyDescent="0.25">
      <c r="A282">
        <f t="shared" si="12"/>
        <v>2023</v>
      </c>
      <c r="B282">
        <f t="shared" si="13"/>
        <v>2</v>
      </c>
      <c r="C282" s="15"/>
      <c r="D282" s="208">
        <v>41.325000000000003</v>
      </c>
      <c r="E282" s="208">
        <v>111.00208333333333</v>
      </c>
      <c r="H282" s="323">
        <v>13.941666666666666</v>
      </c>
      <c r="I282" s="323">
        <v>0.45</v>
      </c>
      <c r="J282" s="208">
        <v>41.325000000000003</v>
      </c>
      <c r="K282" s="208">
        <v>111.00208333333333</v>
      </c>
    </row>
    <row r="283" spans="1:11" x14ac:dyDescent="0.25">
      <c r="A283">
        <f t="shared" si="12"/>
        <v>2023</v>
      </c>
      <c r="B283">
        <f t="shared" si="13"/>
        <v>3</v>
      </c>
      <c r="C283" s="15"/>
      <c r="D283" s="208">
        <v>75.108333333333334</v>
      </c>
      <c r="E283" s="208">
        <v>70.897916666666674</v>
      </c>
      <c r="H283" s="323">
        <v>8.1687499999999993</v>
      </c>
      <c r="I283" s="323">
        <v>0.1</v>
      </c>
      <c r="J283" s="208">
        <v>75.108333333333334</v>
      </c>
      <c r="K283" s="208">
        <v>70.897916666666674</v>
      </c>
    </row>
    <row r="284" spans="1:11" x14ac:dyDescent="0.25">
      <c r="A284">
        <f t="shared" si="12"/>
        <v>2023</v>
      </c>
      <c r="B284">
        <f t="shared" si="13"/>
        <v>4</v>
      </c>
      <c r="C284" s="15"/>
      <c r="D284" s="208">
        <v>122.93020833333333</v>
      </c>
      <c r="E284" s="208">
        <v>20.608333333333334</v>
      </c>
      <c r="H284" s="323">
        <v>1.9020833333333336</v>
      </c>
      <c r="I284" s="323">
        <v>0</v>
      </c>
      <c r="J284" s="208">
        <v>122.93020833333333</v>
      </c>
      <c r="K284" s="208">
        <v>20.608333333333334</v>
      </c>
    </row>
    <row r="285" spans="1:11" x14ac:dyDescent="0.25">
      <c r="A285">
        <f t="shared" si="12"/>
        <v>2023</v>
      </c>
      <c r="B285">
        <f t="shared" si="13"/>
        <v>5</v>
      </c>
      <c r="C285" s="15"/>
      <c r="D285" s="208">
        <v>221.07291666666666</v>
      </c>
      <c r="E285" s="208">
        <v>2.4541666666666666</v>
      </c>
      <c r="H285" s="323">
        <v>8.3333333333333565E-2</v>
      </c>
      <c r="I285" s="323">
        <v>0.05</v>
      </c>
      <c r="J285" s="208">
        <v>221.07291666666666</v>
      </c>
      <c r="K285" s="208">
        <v>2.4541666666666666</v>
      </c>
    </row>
    <row r="286" spans="1:11" x14ac:dyDescent="0.25">
      <c r="A286">
        <f t="shared" si="12"/>
        <v>2023</v>
      </c>
      <c r="B286">
        <f t="shared" si="13"/>
        <v>6</v>
      </c>
      <c r="C286" s="15"/>
      <c r="D286" s="208">
        <v>263.85208333333333</v>
      </c>
      <c r="E286" s="208">
        <v>0</v>
      </c>
      <c r="H286" s="323">
        <v>0</v>
      </c>
      <c r="I286" s="323">
        <v>0</v>
      </c>
      <c r="J286" s="208">
        <v>263.85208333333333</v>
      </c>
      <c r="K286" s="208">
        <v>0</v>
      </c>
    </row>
    <row r="287" spans="1:11" x14ac:dyDescent="0.25">
      <c r="A287">
        <f t="shared" si="12"/>
        <v>2023</v>
      </c>
      <c r="B287">
        <f t="shared" si="13"/>
        <v>7</v>
      </c>
      <c r="C287" s="15"/>
      <c r="D287" s="208">
        <v>296.31354166666671</v>
      </c>
      <c r="E287" s="208">
        <v>0</v>
      </c>
      <c r="H287" s="323">
        <v>0</v>
      </c>
      <c r="I287" s="323">
        <v>0</v>
      </c>
      <c r="J287" s="208">
        <v>296.31354166666671</v>
      </c>
      <c r="K287" s="208">
        <v>0</v>
      </c>
    </row>
    <row r="288" spans="1:11" x14ac:dyDescent="0.25">
      <c r="A288">
        <f t="shared" si="12"/>
        <v>2023</v>
      </c>
      <c r="B288">
        <f t="shared" si="13"/>
        <v>8</v>
      </c>
      <c r="C288" s="15"/>
      <c r="D288" s="208">
        <v>302.04166666666674</v>
      </c>
      <c r="E288" s="208">
        <v>9.1666666666666674E-2</v>
      </c>
      <c r="H288" s="323">
        <v>0</v>
      </c>
      <c r="I288" s="323">
        <v>0</v>
      </c>
      <c r="J288" s="208">
        <v>302.04166666666674</v>
      </c>
      <c r="K288" s="208">
        <v>9.1666666666666674E-2</v>
      </c>
    </row>
    <row r="289" spans="1:11" x14ac:dyDescent="0.25">
      <c r="A289">
        <f t="shared" si="12"/>
        <v>2023</v>
      </c>
      <c r="B289">
        <f t="shared" si="13"/>
        <v>9</v>
      </c>
      <c r="C289" s="15"/>
      <c r="D289" s="208">
        <v>256.48333333333329</v>
      </c>
      <c r="E289" s="208">
        <v>8.3333333333333329E-2</v>
      </c>
      <c r="H289" s="323">
        <v>0</v>
      </c>
      <c r="I289" s="323">
        <v>0.05</v>
      </c>
      <c r="J289" s="208">
        <v>256.48333333333329</v>
      </c>
      <c r="K289" s="208">
        <v>8.3333333333333329E-2</v>
      </c>
    </row>
    <row r="290" spans="1:11" x14ac:dyDescent="0.25">
      <c r="A290">
        <f t="shared" si="12"/>
        <v>2023</v>
      </c>
      <c r="B290">
        <f t="shared" si="13"/>
        <v>10</v>
      </c>
      <c r="C290" s="15"/>
      <c r="D290" s="208">
        <v>182.1908909412258</v>
      </c>
      <c r="E290" s="208">
        <v>8.6979166666666679</v>
      </c>
      <c r="H290" s="323">
        <v>1.5854166666666667</v>
      </c>
      <c r="I290" s="323">
        <v>0</v>
      </c>
      <c r="J290" s="208">
        <v>182.1908909412258</v>
      </c>
      <c r="K290" s="208">
        <v>8.6979166666666679</v>
      </c>
    </row>
    <row r="291" spans="1:11" x14ac:dyDescent="0.25">
      <c r="A291">
        <f t="shared" si="12"/>
        <v>2023</v>
      </c>
      <c r="B291">
        <f t="shared" si="13"/>
        <v>11</v>
      </c>
      <c r="C291" s="15"/>
      <c r="D291" s="208">
        <v>72.302083333333343</v>
      </c>
      <c r="E291" s="208">
        <v>50.125000000000007</v>
      </c>
      <c r="H291" s="323">
        <v>7.1208333333333345</v>
      </c>
      <c r="I291" s="323">
        <v>0</v>
      </c>
      <c r="J291" s="208">
        <v>72.302083333333343</v>
      </c>
      <c r="K291" s="208">
        <v>50.125000000000007</v>
      </c>
    </row>
    <row r="292" spans="1:11" x14ac:dyDescent="0.25">
      <c r="A292">
        <f t="shared" si="12"/>
        <v>2023</v>
      </c>
      <c r="B292">
        <f t="shared" si="13"/>
        <v>12</v>
      </c>
      <c r="C292" s="15"/>
      <c r="D292" s="208">
        <v>41.454166666666666</v>
      </c>
      <c r="E292" s="208">
        <v>119.41875</v>
      </c>
      <c r="H292" s="323">
        <v>14.15</v>
      </c>
      <c r="I292" s="323">
        <v>0.35</v>
      </c>
      <c r="J292" s="208">
        <v>41.454166666666666</v>
      </c>
      <c r="K292" s="208">
        <v>119.41875</v>
      </c>
    </row>
    <row r="293" spans="1:11" x14ac:dyDescent="0.25">
      <c r="A293">
        <f t="shared" si="12"/>
        <v>2024</v>
      </c>
      <c r="B293">
        <f t="shared" si="13"/>
        <v>1</v>
      </c>
      <c r="C293" s="15"/>
      <c r="D293" s="208">
        <v>29.16041666666667</v>
      </c>
      <c r="E293" s="208">
        <v>170.95833333333331</v>
      </c>
      <c r="H293" s="323">
        <v>17.858333333333331</v>
      </c>
      <c r="I293" s="323">
        <v>0.9</v>
      </c>
      <c r="J293" s="208">
        <v>29.16041666666667</v>
      </c>
      <c r="K293" s="208">
        <v>170.95833333333331</v>
      </c>
    </row>
    <row r="294" spans="1:11" x14ac:dyDescent="0.25">
      <c r="A294">
        <f t="shared" si="12"/>
        <v>2024</v>
      </c>
      <c r="B294">
        <f t="shared" si="13"/>
        <v>2</v>
      </c>
      <c r="C294" s="15"/>
      <c r="D294" s="208">
        <v>41.325000000000003</v>
      </c>
      <c r="E294" s="208">
        <v>111.00208333333333</v>
      </c>
      <c r="H294" s="323">
        <v>13.941666666666666</v>
      </c>
      <c r="I294" s="323">
        <v>0.45</v>
      </c>
      <c r="J294" s="208">
        <v>41.325000000000003</v>
      </c>
      <c r="K294" s="208">
        <v>111.00208333333333</v>
      </c>
    </row>
    <row r="295" spans="1:11" x14ac:dyDescent="0.25">
      <c r="A295">
        <f t="shared" si="12"/>
        <v>2024</v>
      </c>
      <c r="B295">
        <f t="shared" si="13"/>
        <v>3</v>
      </c>
      <c r="C295" s="15"/>
      <c r="D295" s="208">
        <v>75.108333333333334</v>
      </c>
      <c r="E295" s="208">
        <v>70.897916666666674</v>
      </c>
      <c r="H295" s="323">
        <v>8.1687499999999993</v>
      </c>
      <c r="I295" s="323">
        <v>0.1</v>
      </c>
      <c r="J295" s="208">
        <v>75.108333333333334</v>
      </c>
      <c r="K295" s="208">
        <v>70.897916666666674</v>
      </c>
    </row>
    <row r="296" spans="1:11" x14ac:dyDescent="0.25">
      <c r="A296">
        <f t="shared" si="12"/>
        <v>2024</v>
      </c>
      <c r="B296">
        <f t="shared" si="13"/>
        <v>4</v>
      </c>
      <c r="C296" s="15"/>
      <c r="D296" s="208">
        <v>122.93020833333333</v>
      </c>
      <c r="E296" s="208">
        <v>20.608333333333334</v>
      </c>
      <c r="H296" s="323">
        <v>1.9020833333333336</v>
      </c>
      <c r="I296" s="323">
        <v>0</v>
      </c>
      <c r="J296" s="208">
        <v>122.93020833333333</v>
      </c>
      <c r="K296" s="208">
        <v>20.608333333333334</v>
      </c>
    </row>
    <row r="297" spans="1:11" x14ac:dyDescent="0.25">
      <c r="A297">
        <f t="shared" si="12"/>
        <v>2024</v>
      </c>
      <c r="B297">
        <f t="shared" si="13"/>
        <v>5</v>
      </c>
      <c r="C297" s="15"/>
      <c r="D297" s="208">
        <v>221.07291666666666</v>
      </c>
      <c r="E297" s="208">
        <v>2.4541666666666666</v>
      </c>
      <c r="H297" s="323">
        <v>8.3333333333333565E-2</v>
      </c>
      <c r="I297" s="323">
        <v>0.05</v>
      </c>
      <c r="J297" s="208">
        <v>221.07291666666666</v>
      </c>
      <c r="K297" s="208">
        <v>2.4541666666666666</v>
      </c>
    </row>
    <row r="298" spans="1:11" x14ac:dyDescent="0.25">
      <c r="A298">
        <f t="shared" si="12"/>
        <v>2024</v>
      </c>
      <c r="B298">
        <f t="shared" si="13"/>
        <v>6</v>
      </c>
      <c r="C298" s="15"/>
      <c r="D298" s="208">
        <v>263.85208333333333</v>
      </c>
      <c r="E298" s="208">
        <v>0</v>
      </c>
      <c r="H298" s="323">
        <v>0</v>
      </c>
      <c r="I298" s="323">
        <v>0</v>
      </c>
      <c r="J298" s="208">
        <v>263.85208333333333</v>
      </c>
      <c r="K298" s="208">
        <v>0</v>
      </c>
    </row>
    <row r="299" spans="1:11" x14ac:dyDescent="0.25">
      <c r="A299">
        <f t="shared" si="12"/>
        <v>2024</v>
      </c>
      <c r="B299">
        <f t="shared" si="13"/>
        <v>7</v>
      </c>
      <c r="C299" s="15"/>
      <c r="D299" s="208">
        <v>296.31354166666671</v>
      </c>
      <c r="E299" s="208">
        <v>0</v>
      </c>
      <c r="H299" s="323">
        <v>0</v>
      </c>
      <c r="I299" s="323">
        <v>0</v>
      </c>
      <c r="J299" s="208">
        <v>296.31354166666671</v>
      </c>
      <c r="K299" s="208">
        <v>0</v>
      </c>
    </row>
    <row r="300" spans="1:11" x14ac:dyDescent="0.25">
      <c r="A300">
        <f t="shared" si="12"/>
        <v>2024</v>
      </c>
      <c r="B300">
        <f t="shared" si="13"/>
        <v>8</v>
      </c>
      <c r="C300" s="15"/>
      <c r="D300" s="208">
        <v>302.04166666666674</v>
      </c>
      <c r="E300" s="208">
        <v>9.1666666666666674E-2</v>
      </c>
      <c r="H300" s="323">
        <v>0</v>
      </c>
      <c r="I300" s="323">
        <v>0</v>
      </c>
      <c r="J300" s="208">
        <v>302.04166666666674</v>
      </c>
      <c r="K300" s="208">
        <v>9.1666666666666674E-2</v>
      </c>
    </row>
    <row r="301" spans="1:11" x14ac:dyDescent="0.25">
      <c r="A301">
        <f t="shared" si="12"/>
        <v>2024</v>
      </c>
      <c r="B301">
        <f t="shared" si="13"/>
        <v>9</v>
      </c>
      <c r="C301" s="15"/>
      <c r="D301" s="208">
        <v>256.48333333333329</v>
      </c>
      <c r="E301" s="208">
        <v>8.3333333333333329E-2</v>
      </c>
      <c r="H301" s="323">
        <v>0</v>
      </c>
      <c r="I301" s="323">
        <v>0.05</v>
      </c>
      <c r="J301" s="208">
        <v>256.48333333333329</v>
      </c>
      <c r="K301" s="208">
        <v>8.3333333333333329E-2</v>
      </c>
    </row>
    <row r="302" spans="1:11" x14ac:dyDescent="0.25">
      <c r="A302">
        <f t="shared" si="12"/>
        <v>2024</v>
      </c>
      <c r="B302">
        <f t="shared" si="13"/>
        <v>10</v>
      </c>
      <c r="C302" s="15"/>
      <c r="D302" s="208">
        <v>182.1908909412258</v>
      </c>
      <c r="E302" s="208">
        <v>8.6979166666666679</v>
      </c>
      <c r="H302" s="323">
        <v>1.5854166666666667</v>
      </c>
      <c r="I302" s="323">
        <v>0</v>
      </c>
      <c r="J302" s="208">
        <v>182.1908909412258</v>
      </c>
      <c r="K302" s="208">
        <v>8.6979166666666679</v>
      </c>
    </row>
    <row r="303" spans="1:11" x14ac:dyDescent="0.25">
      <c r="A303">
        <f t="shared" si="12"/>
        <v>2024</v>
      </c>
      <c r="B303">
        <f t="shared" si="13"/>
        <v>11</v>
      </c>
      <c r="C303" s="15"/>
      <c r="D303" s="208">
        <v>72.302083333333343</v>
      </c>
      <c r="E303" s="208">
        <v>50.125000000000007</v>
      </c>
      <c r="H303" s="323">
        <v>7.1208333333333345</v>
      </c>
      <c r="I303" s="323">
        <v>0</v>
      </c>
      <c r="J303" s="208">
        <v>72.302083333333343</v>
      </c>
      <c r="K303" s="208">
        <v>50.125000000000007</v>
      </c>
    </row>
    <row r="304" spans="1:11" x14ac:dyDescent="0.25">
      <c r="A304">
        <f t="shared" si="12"/>
        <v>2024</v>
      </c>
      <c r="B304">
        <f t="shared" si="13"/>
        <v>12</v>
      </c>
      <c r="C304" s="15"/>
      <c r="D304" s="208">
        <v>41.454166666666666</v>
      </c>
      <c r="E304" s="208">
        <v>119.41875</v>
      </c>
      <c r="H304" s="323">
        <v>14.15</v>
      </c>
      <c r="I304" s="323">
        <v>0.35</v>
      </c>
      <c r="J304" s="208">
        <v>41.454166666666666</v>
      </c>
      <c r="K304" s="208">
        <v>119.41875</v>
      </c>
    </row>
    <row r="305" spans="1:11" x14ac:dyDescent="0.25">
      <c r="A305">
        <f t="shared" si="12"/>
        <v>2025</v>
      </c>
      <c r="B305">
        <f t="shared" si="13"/>
        <v>1</v>
      </c>
      <c r="C305" s="15"/>
      <c r="D305" s="208">
        <v>29.16041666666667</v>
      </c>
      <c r="E305" s="208">
        <v>170.95833333333331</v>
      </c>
      <c r="H305" s="323">
        <v>17.858333333333331</v>
      </c>
      <c r="I305" s="323">
        <v>0.9</v>
      </c>
      <c r="J305" s="208">
        <v>29.16041666666667</v>
      </c>
      <c r="K305" s="208">
        <v>170.95833333333331</v>
      </c>
    </row>
    <row r="306" spans="1:11" x14ac:dyDescent="0.25">
      <c r="A306">
        <f t="shared" si="12"/>
        <v>2025</v>
      </c>
      <c r="B306">
        <f t="shared" si="13"/>
        <v>2</v>
      </c>
      <c r="C306" s="15"/>
      <c r="D306" s="208">
        <v>41.325000000000003</v>
      </c>
      <c r="E306" s="208">
        <v>111.00208333333333</v>
      </c>
      <c r="H306" s="323">
        <v>13.941666666666666</v>
      </c>
      <c r="I306" s="323">
        <v>0.45</v>
      </c>
      <c r="J306" s="208">
        <v>41.325000000000003</v>
      </c>
      <c r="K306" s="208">
        <v>111.00208333333333</v>
      </c>
    </row>
    <row r="307" spans="1:11" x14ac:dyDescent="0.25">
      <c r="A307">
        <f t="shared" si="12"/>
        <v>2025</v>
      </c>
      <c r="B307">
        <f t="shared" si="13"/>
        <v>3</v>
      </c>
      <c r="C307" s="15"/>
      <c r="D307" s="208">
        <v>75.108333333333334</v>
      </c>
      <c r="E307" s="208">
        <v>70.897916666666674</v>
      </c>
      <c r="H307" s="323">
        <v>8.1687499999999993</v>
      </c>
      <c r="I307" s="323">
        <v>0.1</v>
      </c>
      <c r="J307" s="208">
        <v>75.108333333333334</v>
      </c>
      <c r="K307" s="208">
        <v>70.897916666666674</v>
      </c>
    </row>
    <row r="308" spans="1:11" x14ac:dyDescent="0.25">
      <c r="A308">
        <f t="shared" si="12"/>
        <v>2025</v>
      </c>
      <c r="B308">
        <f t="shared" si="13"/>
        <v>4</v>
      </c>
      <c r="C308" s="15"/>
      <c r="D308" s="208">
        <v>122.93020833333333</v>
      </c>
      <c r="E308" s="208">
        <v>20.608333333333334</v>
      </c>
      <c r="H308" s="323">
        <v>1.9020833333333336</v>
      </c>
      <c r="I308" s="323">
        <v>0</v>
      </c>
      <c r="J308" s="208">
        <v>122.93020833333333</v>
      </c>
      <c r="K308" s="208">
        <v>20.608333333333334</v>
      </c>
    </row>
    <row r="309" spans="1:11" x14ac:dyDescent="0.25">
      <c r="A309">
        <f t="shared" si="12"/>
        <v>2025</v>
      </c>
      <c r="B309">
        <f t="shared" si="13"/>
        <v>5</v>
      </c>
      <c r="C309" s="15"/>
      <c r="D309" s="208">
        <v>221.07291666666666</v>
      </c>
      <c r="E309" s="208">
        <v>2.4541666666666666</v>
      </c>
      <c r="H309" s="323">
        <v>8.3333333333333565E-2</v>
      </c>
      <c r="I309" s="323">
        <v>0.05</v>
      </c>
      <c r="J309" s="208">
        <v>221.07291666666666</v>
      </c>
      <c r="K309" s="208">
        <v>2.4541666666666666</v>
      </c>
    </row>
    <row r="310" spans="1:11" x14ac:dyDescent="0.25">
      <c r="A310">
        <f t="shared" si="12"/>
        <v>2025</v>
      </c>
      <c r="B310">
        <f t="shared" si="13"/>
        <v>6</v>
      </c>
      <c r="C310" s="15"/>
      <c r="D310" s="208">
        <v>263.85208333333333</v>
      </c>
      <c r="E310" s="208">
        <v>0</v>
      </c>
      <c r="H310" s="323">
        <v>0</v>
      </c>
      <c r="I310" s="323">
        <v>0</v>
      </c>
      <c r="J310" s="208">
        <v>263.85208333333333</v>
      </c>
      <c r="K310" s="208">
        <v>0</v>
      </c>
    </row>
    <row r="311" spans="1:11" x14ac:dyDescent="0.25">
      <c r="A311">
        <f t="shared" si="12"/>
        <v>2025</v>
      </c>
      <c r="B311">
        <f t="shared" si="13"/>
        <v>7</v>
      </c>
      <c r="C311" s="15"/>
      <c r="D311" s="208">
        <v>296.31354166666671</v>
      </c>
      <c r="E311" s="208">
        <v>0</v>
      </c>
      <c r="H311" s="323">
        <v>0</v>
      </c>
      <c r="I311" s="323">
        <v>0</v>
      </c>
      <c r="J311" s="208">
        <v>296.31354166666671</v>
      </c>
      <c r="K311" s="208">
        <v>0</v>
      </c>
    </row>
    <row r="312" spans="1:11" x14ac:dyDescent="0.25">
      <c r="A312">
        <f t="shared" si="12"/>
        <v>2025</v>
      </c>
      <c r="B312">
        <f t="shared" si="13"/>
        <v>8</v>
      </c>
      <c r="C312" s="15"/>
      <c r="D312" s="208">
        <v>302.04166666666674</v>
      </c>
      <c r="E312" s="208">
        <v>9.1666666666666674E-2</v>
      </c>
      <c r="H312" s="323">
        <v>0</v>
      </c>
      <c r="I312" s="323">
        <v>0</v>
      </c>
      <c r="J312" s="208">
        <v>302.04166666666674</v>
      </c>
      <c r="K312" s="208">
        <v>9.1666666666666674E-2</v>
      </c>
    </row>
    <row r="313" spans="1:11" x14ac:dyDescent="0.25">
      <c r="A313">
        <f t="shared" si="12"/>
        <v>2025</v>
      </c>
      <c r="B313">
        <f t="shared" si="13"/>
        <v>9</v>
      </c>
      <c r="C313" s="15"/>
      <c r="D313" s="208">
        <v>256.48333333333329</v>
      </c>
      <c r="E313" s="208">
        <v>8.3333333333333329E-2</v>
      </c>
      <c r="H313" s="323">
        <v>0</v>
      </c>
      <c r="I313" s="323">
        <v>0.05</v>
      </c>
      <c r="J313" s="208">
        <v>256.48333333333329</v>
      </c>
      <c r="K313" s="208">
        <v>8.3333333333333329E-2</v>
      </c>
    </row>
    <row r="314" spans="1:11" x14ac:dyDescent="0.25">
      <c r="A314">
        <f t="shared" si="12"/>
        <v>2025</v>
      </c>
      <c r="B314">
        <f t="shared" si="13"/>
        <v>10</v>
      </c>
      <c r="C314" s="15"/>
      <c r="D314" s="208">
        <v>182.1908909412258</v>
      </c>
      <c r="E314" s="208">
        <v>8.6979166666666679</v>
      </c>
      <c r="H314" s="323">
        <v>1.5854166666666667</v>
      </c>
      <c r="I314" s="323">
        <v>0</v>
      </c>
      <c r="J314" s="208">
        <v>182.1908909412258</v>
      </c>
      <c r="K314" s="208">
        <v>8.6979166666666679</v>
      </c>
    </row>
    <row r="315" spans="1:11" x14ac:dyDescent="0.25">
      <c r="A315">
        <f t="shared" si="12"/>
        <v>2025</v>
      </c>
      <c r="B315">
        <f t="shared" si="13"/>
        <v>11</v>
      </c>
      <c r="C315" s="15"/>
      <c r="D315" s="208">
        <v>72.302083333333343</v>
      </c>
      <c r="E315" s="208">
        <v>50.125000000000007</v>
      </c>
      <c r="H315" s="323">
        <v>7.1208333333333345</v>
      </c>
      <c r="I315" s="323">
        <v>0</v>
      </c>
      <c r="J315" s="208">
        <v>72.302083333333343</v>
      </c>
      <c r="K315" s="208">
        <v>50.125000000000007</v>
      </c>
    </row>
    <row r="316" spans="1:11" x14ac:dyDescent="0.25">
      <c r="A316">
        <f t="shared" si="12"/>
        <v>2025</v>
      </c>
      <c r="B316">
        <f t="shared" si="13"/>
        <v>12</v>
      </c>
      <c r="C316" s="15"/>
      <c r="D316" s="208">
        <v>41.454166666666666</v>
      </c>
      <c r="E316" s="208">
        <v>119.41875</v>
      </c>
      <c r="H316" s="323">
        <v>14.15</v>
      </c>
      <c r="I316" s="323">
        <v>0.35</v>
      </c>
      <c r="J316" s="208">
        <v>41.454166666666666</v>
      </c>
      <c r="K316" s="208">
        <v>119.41875</v>
      </c>
    </row>
    <row r="317" spans="1:11" x14ac:dyDescent="0.25">
      <c r="A317">
        <f t="shared" si="12"/>
        <v>2026</v>
      </c>
      <c r="B317">
        <f t="shared" si="13"/>
        <v>1</v>
      </c>
      <c r="C317" s="15"/>
      <c r="D317" s="208">
        <v>29.16041666666667</v>
      </c>
      <c r="E317" s="208">
        <v>170.95833333333331</v>
      </c>
      <c r="H317" s="323">
        <v>17.858333333333331</v>
      </c>
      <c r="I317" s="323">
        <v>0.9</v>
      </c>
      <c r="J317" s="208">
        <v>29.16041666666667</v>
      </c>
      <c r="K317" s="208">
        <v>170.95833333333331</v>
      </c>
    </row>
    <row r="318" spans="1:11" x14ac:dyDescent="0.25">
      <c r="A318">
        <f t="shared" si="12"/>
        <v>2026</v>
      </c>
      <c r="B318">
        <f t="shared" si="13"/>
        <v>2</v>
      </c>
      <c r="C318" s="15"/>
      <c r="D318" s="208">
        <v>41.325000000000003</v>
      </c>
      <c r="E318" s="208">
        <v>111.00208333333333</v>
      </c>
      <c r="H318" s="323">
        <v>13.941666666666666</v>
      </c>
      <c r="I318" s="323">
        <v>0.45</v>
      </c>
      <c r="J318" s="208">
        <v>41.325000000000003</v>
      </c>
      <c r="K318" s="208">
        <v>111.00208333333333</v>
      </c>
    </row>
    <row r="319" spans="1:11" x14ac:dyDescent="0.25">
      <c r="A319">
        <f t="shared" si="12"/>
        <v>2026</v>
      </c>
      <c r="B319">
        <f t="shared" si="13"/>
        <v>3</v>
      </c>
      <c r="C319" s="15"/>
      <c r="D319" s="208">
        <v>75.108333333333334</v>
      </c>
      <c r="E319" s="208">
        <v>70.897916666666674</v>
      </c>
      <c r="H319" s="323">
        <v>8.1687499999999993</v>
      </c>
      <c r="I319" s="323">
        <v>0.1</v>
      </c>
      <c r="J319" s="208">
        <v>75.108333333333334</v>
      </c>
      <c r="K319" s="208">
        <v>70.897916666666674</v>
      </c>
    </row>
    <row r="320" spans="1:11" x14ac:dyDescent="0.25">
      <c r="A320">
        <f t="shared" si="12"/>
        <v>2026</v>
      </c>
      <c r="B320">
        <f t="shared" si="13"/>
        <v>4</v>
      </c>
      <c r="C320" s="15"/>
      <c r="D320" s="208">
        <v>122.93020833333333</v>
      </c>
      <c r="E320" s="208">
        <v>20.608333333333334</v>
      </c>
      <c r="H320" s="323">
        <v>1.9020833333333336</v>
      </c>
      <c r="I320" s="323">
        <v>0</v>
      </c>
      <c r="J320" s="208">
        <v>122.93020833333333</v>
      </c>
      <c r="K320" s="208">
        <v>20.608333333333334</v>
      </c>
    </row>
    <row r="321" spans="1:11" x14ac:dyDescent="0.25">
      <c r="A321">
        <f t="shared" si="12"/>
        <v>2026</v>
      </c>
      <c r="B321">
        <f t="shared" si="13"/>
        <v>5</v>
      </c>
      <c r="C321" s="15"/>
      <c r="D321" s="208">
        <v>221.07291666666666</v>
      </c>
      <c r="E321" s="208">
        <v>2.4541666666666666</v>
      </c>
      <c r="H321" s="323">
        <v>8.3333333333333565E-2</v>
      </c>
      <c r="I321" s="323">
        <v>0.05</v>
      </c>
      <c r="J321" s="208">
        <v>221.07291666666666</v>
      </c>
      <c r="K321" s="208">
        <v>2.4541666666666666</v>
      </c>
    </row>
    <row r="322" spans="1:11" x14ac:dyDescent="0.25">
      <c r="A322">
        <f t="shared" si="12"/>
        <v>2026</v>
      </c>
      <c r="B322">
        <f t="shared" si="13"/>
        <v>6</v>
      </c>
      <c r="C322" s="15"/>
      <c r="D322" s="208">
        <v>263.85208333333333</v>
      </c>
      <c r="E322" s="208">
        <v>0</v>
      </c>
      <c r="H322" s="323">
        <v>0</v>
      </c>
      <c r="I322" s="323">
        <v>0</v>
      </c>
      <c r="J322" s="208">
        <v>263.85208333333333</v>
      </c>
      <c r="K322" s="208">
        <v>0</v>
      </c>
    </row>
    <row r="323" spans="1:11" x14ac:dyDescent="0.25">
      <c r="A323">
        <f t="shared" si="12"/>
        <v>2026</v>
      </c>
      <c r="B323">
        <f t="shared" si="13"/>
        <v>7</v>
      </c>
      <c r="C323" s="15"/>
      <c r="D323" s="208">
        <v>296.31354166666671</v>
      </c>
      <c r="E323" s="208">
        <v>0</v>
      </c>
      <c r="H323" s="323">
        <v>0</v>
      </c>
      <c r="I323" s="323">
        <v>0</v>
      </c>
      <c r="J323" s="208">
        <v>296.31354166666671</v>
      </c>
      <c r="K323" s="208">
        <v>0</v>
      </c>
    </row>
    <row r="324" spans="1:11" x14ac:dyDescent="0.25">
      <c r="A324">
        <f t="shared" si="12"/>
        <v>2026</v>
      </c>
      <c r="B324">
        <f t="shared" si="13"/>
        <v>8</v>
      </c>
      <c r="C324" s="15"/>
      <c r="D324" s="208">
        <v>302.04166666666674</v>
      </c>
      <c r="E324" s="208">
        <v>9.1666666666666674E-2</v>
      </c>
      <c r="H324" s="323">
        <v>0</v>
      </c>
      <c r="I324" s="323">
        <v>0</v>
      </c>
      <c r="J324" s="208">
        <v>302.04166666666674</v>
      </c>
      <c r="K324" s="208">
        <v>9.1666666666666674E-2</v>
      </c>
    </row>
    <row r="325" spans="1:11" x14ac:dyDescent="0.25">
      <c r="A325">
        <f t="shared" si="12"/>
        <v>2026</v>
      </c>
      <c r="B325">
        <f t="shared" si="13"/>
        <v>9</v>
      </c>
      <c r="C325" s="15"/>
      <c r="D325" s="208">
        <v>256.48333333333329</v>
      </c>
      <c r="E325" s="208">
        <v>8.3333333333333329E-2</v>
      </c>
      <c r="H325" s="323">
        <v>0</v>
      </c>
      <c r="I325" s="323">
        <v>0.05</v>
      </c>
      <c r="J325" s="208">
        <v>256.48333333333329</v>
      </c>
      <c r="K325" s="208">
        <v>8.3333333333333329E-2</v>
      </c>
    </row>
    <row r="326" spans="1:11" x14ac:dyDescent="0.25">
      <c r="A326">
        <f t="shared" si="12"/>
        <v>2026</v>
      </c>
      <c r="B326">
        <f t="shared" si="13"/>
        <v>10</v>
      </c>
      <c r="C326" s="15"/>
      <c r="D326" s="208">
        <v>182.1908909412258</v>
      </c>
      <c r="E326" s="208">
        <v>8.6979166666666679</v>
      </c>
      <c r="H326" s="323">
        <v>1.5854166666666667</v>
      </c>
      <c r="I326" s="323">
        <v>0</v>
      </c>
      <c r="J326" s="208">
        <v>182.1908909412258</v>
      </c>
      <c r="K326" s="208">
        <v>8.6979166666666679</v>
      </c>
    </row>
    <row r="327" spans="1:11" x14ac:dyDescent="0.25">
      <c r="A327">
        <f t="shared" si="12"/>
        <v>2026</v>
      </c>
      <c r="B327">
        <f t="shared" si="13"/>
        <v>11</v>
      </c>
      <c r="C327" s="15"/>
      <c r="D327" s="208">
        <v>72.302083333333343</v>
      </c>
      <c r="E327" s="208">
        <v>50.125000000000007</v>
      </c>
      <c r="H327" s="323">
        <v>7.1208333333333345</v>
      </c>
      <c r="I327" s="323">
        <v>0</v>
      </c>
      <c r="J327" s="208">
        <v>72.302083333333343</v>
      </c>
      <c r="K327" s="208">
        <v>50.125000000000007</v>
      </c>
    </row>
    <row r="328" spans="1:11" x14ac:dyDescent="0.25">
      <c r="A328">
        <f t="shared" si="12"/>
        <v>2026</v>
      </c>
      <c r="B328">
        <f t="shared" si="13"/>
        <v>12</v>
      </c>
      <c r="C328" s="15"/>
      <c r="D328" s="208">
        <v>41.454166666666666</v>
      </c>
      <c r="E328" s="208">
        <v>119.41875</v>
      </c>
      <c r="H328" s="323">
        <v>14.15</v>
      </c>
      <c r="I328" s="323">
        <v>0.35</v>
      </c>
      <c r="J328" s="208">
        <v>41.454166666666666</v>
      </c>
      <c r="K328" s="208">
        <v>119.41875</v>
      </c>
    </row>
    <row r="329" spans="1:11" x14ac:dyDescent="0.25">
      <c r="A329">
        <f t="shared" si="12"/>
        <v>2027</v>
      </c>
      <c r="B329">
        <f t="shared" si="13"/>
        <v>1</v>
      </c>
      <c r="C329" s="15"/>
      <c r="D329" s="208">
        <v>29.16041666666667</v>
      </c>
      <c r="E329" s="208">
        <v>170.95833333333331</v>
      </c>
      <c r="H329" s="323">
        <v>17.858333333333331</v>
      </c>
      <c r="I329" s="323">
        <v>0.9</v>
      </c>
      <c r="J329" s="208">
        <v>29.16041666666667</v>
      </c>
      <c r="K329" s="208">
        <v>170.95833333333331</v>
      </c>
    </row>
    <row r="330" spans="1:11" x14ac:dyDescent="0.25">
      <c r="A330">
        <f t="shared" si="12"/>
        <v>2027</v>
      </c>
      <c r="B330">
        <f t="shared" si="13"/>
        <v>2</v>
      </c>
      <c r="C330" s="15"/>
      <c r="D330" s="208">
        <v>41.325000000000003</v>
      </c>
      <c r="E330" s="208">
        <v>111.00208333333333</v>
      </c>
      <c r="H330" s="323">
        <v>13.941666666666666</v>
      </c>
      <c r="I330" s="323">
        <v>0.45</v>
      </c>
      <c r="J330" s="208">
        <v>41.325000000000003</v>
      </c>
      <c r="K330" s="208">
        <v>111.00208333333333</v>
      </c>
    </row>
    <row r="331" spans="1:11" x14ac:dyDescent="0.25">
      <c r="A331">
        <f t="shared" si="12"/>
        <v>2027</v>
      </c>
      <c r="B331">
        <f t="shared" si="13"/>
        <v>3</v>
      </c>
      <c r="C331" s="15"/>
      <c r="D331" s="208">
        <v>75.108333333333334</v>
      </c>
      <c r="E331" s="208">
        <v>70.897916666666674</v>
      </c>
      <c r="H331" s="323">
        <v>8.1687499999999993</v>
      </c>
      <c r="I331" s="323">
        <v>0.1</v>
      </c>
      <c r="J331" s="208">
        <v>75.108333333333334</v>
      </c>
      <c r="K331" s="208">
        <v>70.897916666666674</v>
      </c>
    </row>
    <row r="332" spans="1:11" x14ac:dyDescent="0.25">
      <c r="A332">
        <f t="shared" si="12"/>
        <v>2027</v>
      </c>
      <c r="B332">
        <f t="shared" si="13"/>
        <v>4</v>
      </c>
      <c r="C332" s="15"/>
      <c r="D332" s="208">
        <v>122.93020833333333</v>
      </c>
      <c r="E332" s="208">
        <v>20.608333333333334</v>
      </c>
      <c r="H332" s="323">
        <v>1.9020833333333336</v>
      </c>
      <c r="I332" s="323">
        <v>0</v>
      </c>
      <c r="J332" s="208">
        <v>122.93020833333333</v>
      </c>
      <c r="K332" s="208">
        <v>20.608333333333334</v>
      </c>
    </row>
    <row r="333" spans="1:11" x14ac:dyDescent="0.25">
      <c r="A333">
        <f t="shared" si="12"/>
        <v>2027</v>
      </c>
      <c r="B333">
        <f t="shared" si="13"/>
        <v>5</v>
      </c>
      <c r="C333" s="15"/>
      <c r="D333" s="208">
        <v>221.07291666666666</v>
      </c>
      <c r="E333" s="208">
        <v>2.4541666666666666</v>
      </c>
      <c r="H333" s="323">
        <v>8.3333333333333565E-2</v>
      </c>
      <c r="I333" s="323">
        <v>0.05</v>
      </c>
      <c r="J333" s="208">
        <v>221.07291666666666</v>
      </c>
      <c r="K333" s="208">
        <v>2.4541666666666666</v>
      </c>
    </row>
    <row r="334" spans="1:11" x14ac:dyDescent="0.25">
      <c r="A334">
        <f t="shared" ref="A334:A338" si="14">A322+1</f>
        <v>2027</v>
      </c>
      <c r="B334">
        <f t="shared" ref="B334:B338" si="15">B322</f>
        <v>6</v>
      </c>
      <c r="C334" s="15"/>
      <c r="D334" s="208">
        <v>263.85208333333333</v>
      </c>
      <c r="E334" s="208">
        <v>0</v>
      </c>
      <c r="H334" s="323">
        <v>0</v>
      </c>
      <c r="I334" s="323">
        <v>0</v>
      </c>
      <c r="J334" s="208">
        <v>263.85208333333333</v>
      </c>
      <c r="K334" s="208">
        <v>0</v>
      </c>
    </row>
    <row r="335" spans="1:11" x14ac:dyDescent="0.25">
      <c r="A335">
        <f t="shared" si="14"/>
        <v>2027</v>
      </c>
      <c r="B335">
        <f t="shared" si="15"/>
        <v>7</v>
      </c>
      <c r="C335" s="15"/>
      <c r="D335" s="208">
        <v>296.31354166666671</v>
      </c>
      <c r="E335" s="208">
        <v>0</v>
      </c>
      <c r="H335" s="323">
        <v>0</v>
      </c>
      <c r="I335" s="323">
        <v>0</v>
      </c>
      <c r="J335" s="208">
        <v>296.31354166666671</v>
      </c>
      <c r="K335" s="208">
        <v>0</v>
      </c>
    </row>
    <row r="336" spans="1:11" x14ac:dyDescent="0.25">
      <c r="A336">
        <f t="shared" si="14"/>
        <v>2027</v>
      </c>
      <c r="B336">
        <f t="shared" si="15"/>
        <v>8</v>
      </c>
      <c r="C336" s="15"/>
      <c r="D336" s="208">
        <v>302.04166666666674</v>
      </c>
      <c r="E336" s="208">
        <v>9.1666666666666674E-2</v>
      </c>
      <c r="H336" s="323">
        <v>0</v>
      </c>
      <c r="I336" s="323">
        <v>0</v>
      </c>
      <c r="J336" s="208">
        <v>302.04166666666674</v>
      </c>
      <c r="K336" s="208">
        <v>9.1666666666666674E-2</v>
      </c>
    </row>
    <row r="337" spans="1:11" x14ac:dyDescent="0.25">
      <c r="A337">
        <f t="shared" si="14"/>
        <v>2027</v>
      </c>
      <c r="B337">
        <f t="shared" si="15"/>
        <v>9</v>
      </c>
      <c r="C337" s="15"/>
      <c r="D337" s="208">
        <v>256.48333333333329</v>
      </c>
      <c r="E337" s="208">
        <v>8.3333333333333329E-2</v>
      </c>
      <c r="H337" s="323">
        <v>0</v>
      </c>
      <c r="I337" s="323">
        <v>0.05</v>
      </c>
      <c r="J337" s="208">
        <v>256.48333333333329</v>
      </c>
      <c r="K337" s="208">
        <v>8.3333333333333329E-2</v>
      </c>
    </row>
    <row r="338" spans="1:11" x14ac:dyDescent="0.25">
      <c r="A338">
        <f t="shared" si="14"/>
        <v>2027</v>
      </c>
      <c r="B338">
        <f t="shared" si="15"/>
        <v>10</v>
      </c>
      <c r="C338" s="15"/>
      <c r="D338" s="208">
        <v>182.1908909412258</v>
      </c>
      <c r="E338" s="208">
        <v>8.6979166666666679</v>
      </c>
      <c r="H338" s="323">
        <v>1.5854166666666667</v>
      </c>
      <c r="I338" s="323">
        <v>0</v>
      </c>
      <c r="J338" s="208">
        <v>182.1908909412258</v>
      </c>
      <c r="K338" s="208">
        <v>8.6979166666666679</v>
      </c>
    </row>
    <row r="339" spans="1:11" x14ac:dyDescent="0.25">
      <c r="A339">
        <f>A327+1</f>
        <v>2027</v>
      </c>
      <c r="B339">
        <f>B327</f>
        <v>11</v>
      </c>
      <c r="C339" s="15"/>
      <c r="D339" s="208">
        <v>72.302083333333343</v>
      </c>
      <c r="E339" s="208">
        <v>50.125000000000007</v>
      </c>
      <c r="H339" s="323">
        <v>7.1208333333333345</v>
      </c>
      <c r="I339" s="323">
        <v>0</v>
      </c>
      <c r="J339" s="208">
        <v>72.302083333333343</v>
      </c>
      <c r="K339" s="208">
        <v>50.125000000000007</v>
      </c>
    </row>
    <row r="340" spans="1:11" x14ac:dyDescent="0.25">
      <c r="A340">
        <f t="shared" ref="A340:A403" si="16">A328+1</f>
        <v>2027</v>
      </c>
      <c r="B340">
        <f t="shared" ref="B340:B403" si="17">B328</f>
        <v>12</v>
      </c>
      <c r="C340" s="15"/>
      <c r="D340" s="208">
        <v>41.454166666666666</v>
      </c>
      <c r="E340" s="208">
        <v>119.41875</v>
      </c>
      <c r="H340" s="323">
        <v>14.15</v>
      </c>
      <c r="I340" s="323">
        <v>0.35</v>
      </c>
      <c r="J340" s="208">
        <v>41.454166666666666</v>
      </c>
      <c r="K340" s="208">
        <v>119.41875</v>
      </c>
    </row>
    <row r="341" spans="1:11" x14ac:dyDescent="0.25">
      <c r="A341">
        <f t="shared" si="16"/>
        <v>2028</v>
      </c>
      <c r="B341">
        <f t="shared" si="17"/>
        <v>1</v>
      </c>
      <c r="C341" s="15"/>
      <c r="D341" s="208">
        <v>29.16041666666667</v>
      </c>
      <c r="E341" s="208">
        <v>170.95833333333331</v>
      </c>
      <c r="H341" s="323">
        <v>17.858333333333331</v>
      </c>
      <c r="I341" s="323">
        <v>0.9</v>
      </c>
      <c r="J341" s="208">
        <v>29.16041666666667</v>
      </c>
      <c r="K341" s="208">
        <v>170.95833333333331</v>
      </c>
    </row>
    <row r="342" spans="1:11" x14ac:dyDescent="0.25">
      <c r="A342">
        <f t="shared" si="16"/>
        <v>2028</v>
      </c>
      <c r="B342">
        <f t="shared" si="17"/>
        <v>2</v>
      </c>
      <c r="C342" s="15"/>
      <c r="D342" s="208">
        <v>41.325000000000003</v>
      </c>
      <c r="E342" s="208">
        <v>111.00208333333333</v>
      </c>
      <c r="H342" s="323">
        <v>13.941666666666666</v>
      </c>
      <c r="I342" s="323">
        <v>0.45</v>
      </c>
      <c r="J342" s="208">
        <v>41.325000000000003</v>
      </c>
      <c r="K342" s="208">
        <v>111.00208333333333</v>
      </c>
    </row>
    <row r="343" spans="1:11" x14ac:dyDescent="0.25">
      <c r="A343">
        <f t="shared" si="16"/>
        <v>2028</v>
      </c>
      <c r="B343">
        <f t="shared" si="17"/>
        <v>3</v>
      </c>
      <c r="C343" s="15"/>
      <c r="D343" s="208">
        <v>75.108333333333334</v>
      </c>
      <c r="E343" s="208">
        <v>70.897916666666674</v>
      </c>
      <c r="H343" s="323">
        <v>8.1687499999999993</v>
      </c>
      <c r="I343" s="323">
        <v>0.1</v>
      </c>
      <c r="J343" s="208">
        <v>75.108333333333334</v>
      </c>
      <c r="K343" s="208">
        <v>70.897916666666674</v>
      </c>
    </row>
    <row r="344" spans="1:11" x14ac:dyDescent="0.25">
      <c r="A344">
        <f t="shared" si="16"/>
        <v>2028</v>
      </c>
      <c r="B344">
        <f t="shared" si="17"/>
        <v>4</v>
      </c>
      <c r="C344" s="15"/>
      <c r="D344" s="208">
        <v>122.93020833333333</v>
      </c>
      <c r="E344" s="208">
        <v>20.608333333333334</v>
      </c>
      <c r="H344" s="323">
        <v>1.9020833333333336</v>
      </c>
      <c r="I344" s="323">
        <v>0</v>
      </c>
      <c r="J344" s="208">
        <v>122.93020833333333</v>
      </c>
      <c r="K344" s="208">
        <v>20.608333333333334</v>
      </c>
    </row>
    <row r="345" spans="1:11" x14ac:dyDescent="0.25">
      <c r="A345">
        <f t="shared" si="16"/>
        <v>2028</v>
      </c>
      <c r="B345">
        <f t="shared" si="17"/>
        <v>5</v>
      </c>
      <c r="C345" s="15"/>
      <c r="D345" s="208">
        <v>221.07291666666666</v>
      </c>
      <c r="E345" s="208">
        <v>2.4541666666666666</v>
      </c>
      <c r="H345" s="323">
        <v>8.3333333333333565E-2</v>
      </c>
      <c r="I345" s="323">
        <v>0.05</v>
      </c>
      <c r="J345" s="208">
        <v>221.07291666666666</v>
      </c>
      <c r="K345" s="208">
        <v>2.4541666666666666</v>
      </c>
    </row>
    <row r="346" spans="1:11" x14ac:dyDescent="0.25">
      <c r="A346">
        <f t="shared" si="16"/>
        <v>2028</v>
      </c>
      <c r="B346">
        <f t="shared" si="17"/>
        <v>6</v>
      </c>
      <c r="C346" s="15"/>
      <c r="D346" s="208">
        <v>263.85208333333333</v>
      </c>
      <c r="E346" s="208">
        <v>0</v>
      </c>
      <c r="H346" s="323">
        <v>0</v>
      </c>
      <c r="I346" s="323">
        <v>0</v>
      </c>
      <c r="J346" s="208">
        <v>263.85208333333333</v>
      </c>
      <c r="K346" s="208">
        <v>0</v>
      </c>
    </row>
    <row r="347" spans="1:11" x14ac:dyDescent="0.25">
      <c r="A347">
        <f t="shared" si="16"/>
        <v>2028</v>
      </c>
      <c r="B347">
        <f t="shared" si="17"/>
        <v>7</v>
      </c>
      <c r="C347" s="15"/>
      <c r="D347" s="208">
        <v>296.31354166666671</v>
      </c>
      <c r="E347" s="208">
        <v>0</v>
      </c>
      <c r="H347" s="323">
        <v>0</v>
      </c>
      <c r="I347" s="323">
        <v>0</v>
      </c>
      <c r="J347" s="208">
        <v>296.31354166666671</v>
      </c>
      <c r="K347" s="208">
        <v>0</v>
      </c>
    </row>
    <row r="348" spans="1:11" x14ac:dyDescent="0.25">
      <c r="A348">
        <f t="shared" si="16"/>
        <v>2028</v>
      </c>
      <c r="B348">
        <f t="shared" si="17"/>
        <v>8</v>
      </c>
      <c r="C348" s="15"/>
      <c r="D348" s="208">
        <v>302.04166666666674</v>
      </c>
      <c r="E348" s="208">
        <v>9.1666666666666674E-2</v>
      </c>
      <c r="H348" s="323">
        <v>0</v>
      </c>
      <c r="I348" s="323">
        <v>0</v>
      </c>
      <c r="J348" s="208">
        <v>302.04166666666674</v>
      </c>
      <c r="K348" s="208">
        <v>9.1666666666666674E-2</v>
      </c>
    </row>
    <row r="349" spans="1:11" x14ac:dyDescent="0.25">
      <c r="A349">
        <f t="shared" si="16"/>
        <v>2028</v>
      </c>
      <c r="B349">
        <f t="shared" si="17"/>
        <v>9</v>
      </c>
      <c r="C349" s="15"/>
      <c r="D349" s="208">
        <v>256.48333333333329</v>
      </c>
      <c r="E349" s="208">
        <v>8.3333333333333329E-2</v>
      </c>
      <c r="H349" s="323">
        <v>0</v>
      </c>
      <c r="I349" s="323">
        <v>0.05</v>
      </c>
      <c r="J349" s="208">
        <v>256.48333333333329</v>
      </c>
      <c r="K349" s="208">
        <v>8.3333333333333329E-2</v>
      </c>
    </row>
    <row r="350" spans="1:11" x14ac:dyDescent="0.25">
      <c r="A350">
        <f t="shared" si="16"/>
        <v>2028</v>
      </c>
      <c r="B350">
        <f t="shared" si="17"/>
        <v>10</v>
      </c>
      <c r="C350" s="15"/>
      <c r="D350" s="208">
        <v>182.1908909412258</v>
      </c>
      <c r="E350" s="208">
        <v>8.6979166666666679</v>
      </c>
      <c r="H350" s="323">
        <v>1.5854166666666667</v>
      </c>
      <c r="I350" s="323">
        <v>0</v>
      </c>
      <c r="J350" s="208">
        <v>182.1908909412258</v>
      </c>
      <c r="K350" s="208">
        <v>8.6979166666666679</v>
      </c>
    </row>
    <row r="351" spans="1:11" x14ac:dyDescent="0.25">
      <c r="A351">
        <f t="shared" si="16"/>
        <v>2028</v>
      </c>
      <c r="B351">
        <f t="shared" si="17"/>
        <v>11</v>
      </c>
      <c r="C351" s="15"/>
      <c r="D351" s="208">
        <v>72.302083333333343</v>
      </c>
      <c r="E351" s="208">
        <v>50.125000000000007</v>
      </c>
      <c r="H351" s="323">
        <v>7.1208333333333345</v>
      </c>
      <c r="I351" s="323">
        <v>0</v>
      </c>
      <c r="J351" s="208">
        <v>72.302083333333343</v>
      </c>
      <c r="K351" s="208">
        <v>50.125000000000007</v>
      </c>
    </row>
    <row r="352" spans="1:11" x14ac:dyDescent="0.25">
      <c r="A352">
        <f t="shared" si="16"/>
        <v>2028</v>
      </c>
      <c r="B352">
        <f t="shared" si="17"/>
        <v>12</v>
      </c>
      <c r="C352" s="15"/>
      <c r="D352" s="208">
        <v>41.454166666666666</v>
      </c>
      <c r="E352" s="208">
        <v>119.41875</v>
      </c>
      <c r="H352" s="323">
        <v>14.15</v>
      </c>
      <c r="I352" s="323">
        <v>0.35</v>
      </c>
      <c r="J352" s="208">
        <v>41.454166666666666</v>
      </c>
      <c r="K352" s="208">
        <v>119.41875</v>
      </c>
    </row>
    <row r="353" spans="1:11" x14ac:dyDescent="0.25">
      <c r="A353">
        <f t="shared" si="16"/>
        <v>2029</v>
      </c>
      <c r="B353">
        <f t="shared" si="17"/>
        <v>1</v>
      </c>
      <c r="C353" s="15"/>
      <c r="D353" s="208">
        <v>29.16041666666667</v>
      </c>
      <c r="E353" s="208">
        <v>170.95833333333331</v>
      </c>
      <c r="H353" s="323">
        <v>17.858333333333331</v>
      </c>
      <c r="I353" s="323">
        <v>0.9</v>
      </c>
      <c r="J353" s="208">
        <v>29.16041666666667</v>
      </c>
      <c r="K353" s="208">
        <v>170.95833333333331</v>
      </c>
    </row>
    <row r="354" spans="1:11" x14ac:dyDescent="0.25">
      <c r="A354">
        <f t="shared" si="16"/>
        <v>2029</v>
      </c>
      <c r="B354">
        <f t="shared" si="17"/>
        <v>2</v>
      </c>
      <c r="C354" s="15"/>
      <c r="D354" s="208">
        <v>41.325000000000003</v>
      </c>
      <c r="E354" s="208">
        <v>111.00208333333333</v>
      </c>
      <c r="H354" s="323">
        <v>13.941666666666666</v>
      </c>
      <c r="I354" s="323">
        <v>0.45</v>
      </c>
      <c r="J354" s="208">
        <v>41.325000000000003</v>
      </c>
      <c r="K354" s="208">
        <v>111.00208333333333</v>
      </c>
    </row>
    <row r="355" spans="1:11" x14ac:dyDescent="0.25">
      <c r="A355">
        <f t="shared" si="16"/>
        <v>2029</v>
      </c>
      <c r="B355">
        <f t="shared" si="17"/>
        <v>3</v>
      </c>
      <c r="C355" s="15"/>
      <c r="D355" s="208">
        <v>75.108333333333334</v>
      </c>
      <c r="E355" s="208">
        <v>70.897916666666674</v>
      </c>
      <c r="H355" s="323">
        <v>8.1687499999999993</v>
      </c>
      <c r="I355" s="323">
        <v>0.1</v>
      </c>
      <c r="J355" s="208">
        <v>75.108333333333334</v>
      </c>
      <c r="K355" s="208">
        <v>70.897916666666674</v>
      </c>
    </row>
    <row r="356" spans="1:11" x14ac:dyDescent="0.25">
      <c r="A356">
        <f t="shared" si="16"/>
        <v>2029</v>
      </c>
      <c r="B356">
        <f t="shared" si="17"/>
        <v>4</v>
      </c>
      <c r="C356" s="15"/>
      <c r="D356" s="208">
        <v>122.93020833333333</v>
      </c>
      <c r="E356" s="208">
        <v>20.608333333333334</v>
      </c>
      <c r="H356" s="323">
        <v>1.9020833333333336</v>
      </c>
      <c r="I356" s="323">
        <v>0</v>
      </c>
      <c r="J356" s="208">
        <v>122.93020833333333</v>
      </c>
      <c r="K356" s="208">
        <v>20.608333333333334</v>
      </c>
    </row>
    <row r="357" spans="1:11" x14ac:dyDescent="0.25">
      <c r="A357">
        <f t="shared" si="16"/>
        <v>2029</v>
      </c>
      <c r="B357">
        <f t="shared" si="17"/>
        <v>5</v>
      </c>
      <c r="C357" s="15"/>
      <c r="D357" s="208">
        <v>221.07291666666666</v>
      </c>
      <c r="E357" s="208">
        <v>2.4541666666666666</v>
      </c>
      <c r="H357" s="323">
        <v>8.3333333333333565E-2</v>
      </c>
      <c r="I357" s="323">
        <v>0.05</v>
      </c>
      <c r="J357" s="208">
        <v>221.07291666666666</v>
      </c>
      <c r="K357" s="208">
        <v>2.4541666666666666</v>
      </c>
    </row>
    <row r="358" spans="1:11" x14ac:dyDescent="0.25">
      <c r="A358">
        <f t="shared" si="16"/>
        <v>2029</v>
      </c>
      <c r="B358">
        <f t="shared" si="17"/>
        <v>6</v>
      </c>
      <c r="C358" s="15"/>
      <c r="D358" s="208">
        <v>263.85208333333333</v>
      </c>
      <c r="E358" s="208">
        <v>0</v>
      </c>
      <c r="H358" s="323">
        <v>0</v>
      </c>
      <c r="I358" s="323">
        <v>0</v>
      </c>
      <c r="J358" s="208">
        <v>263.85208333333333</v>
      </c>
      <c r="K358" s="208">
        <v>0</v>
      </c>
    </row>
    <row r="359" spans="1:11" x14ac:dyDescent="0.25">
      <c r="A359">
        <f t="shared" si="16"/>
        <v>2029</v>
      </c>
      <c r="B359">
        <f t="shared" si="17"/>
        <v>7</v>
      </c>
      <c r="C359" s="15"/>
      <c r="D359" s="208">
        <v>296.31354166666671</v>
      </c>
      <c r="E359" s="208">
        <v>0</v>
      </c>
      <c r="H359" s="323">
        <v>0</v>
      </c>
      <c r="I359" s="323">
        <v>0</v>
      </c>
      <c r="J359" s="208">
        <v>296.31354166666671</v>
      </c>
      <c r="K359" s="208">
        <v>0</v>
      </c>
    </row>
    <row r="360" spans="1:11" x14ac:dyDescent="0.25">
      <c r="A360">
        <f t="shared" si="16"/>
        <v>2029</v>
      </c>
      <c r="B360">
        <f t="shared" si="17"/>
        <v>8</v>
      </c>
      <c r="C360" s="15"/>
      <c r="D360" s="208">
        <v>302.04166666666674</v>
      </c>
      <c r="E360" s="208">
        <v>9.1666666666666674E-2</v>
      </c>
      <c r="H360" s="323">
        <v>0</v>
      </c>
      <c r="I360" s="323">
        <v>0</v>
      </c>
      <c r="J360" s="208">
        <v>302.04166666666674</v>
      </c>
      <c r="K360" s="208">
        <v>9.1666666666666674E-2</v>
      </c>
    </row>
    <row r="361" spans="1:11" x14ac:dyDescent="0.25">
      <c r="A361">
        <f t="shared" si="16"/>
        <v>2029</v>
      </c>
      <c r="B361">
        <f t="shared" si="17"/>
        <v>9</v>
      </c>
      <c r="C361" s="15"/>
      <c r="D361" s="208">
        <v>256.48333333333329</v>
      </c>
      <c r="E361" s="208">
        <v>8.3333333333333329E-2</v>
      </c>
      <c r="H361" s="323">
        <v>0</v>
      </c>
      <c r="I361" s="323">
        <v>0.05</v>
      </c>
      <c r="J361" s="208">
        <v>256.48333333333329</v>
      </c>
      <c r="K361" s="208">
        <v>8.3333333333333329E-2</v>
      </c>
    </row>
    <row r="362" spans="1:11" x14ac:dyDescent="0.25">
      <c r="A362">
        <f t="shared" si="16"/>
        <v>2029</v>
      </c>
      <c r="B362">
        <f t="shared" si="17"/>
        <v>10</v>
      </c>
      <c r="C362" s="15"/>
      <c r="D362" s="208">
        <v>182.1908909412258</v>
      </c>
      <c r="E362" s="208">
        <v>8.6979166666666679</v>
      </c>
      <c r="H362" s="323">
        <v>1.5854166666666667</v>
      </c>
      <c r="I362" s="323">
        <v>0</v>
      </c>
      <c r="J362" s="208">
        <v>182.1908909412258</v>
      </c>
      <c r="K362" s="208">
        <v>8.6979166666666679</v>
      </c>
    </row>
    <row r="363" spans="1:11" x14ac:dyDescent="0.25">
      <c r="A363">
        <f t="shared" si="16"/>
        <v>2029</v>
      </c>
      <c r="B363">
        <f t="shared" si="17"/>
        <v>11</v>
      </c>
      <c r="C363" s="15"/>
      <c r="D363" s="208">
        <v>72.302083333333343</v>
      </c>
      <c r="E363" s="208">
        <v>50.125000000000007</v>
      </c>
      <c r="H363" s="323">
        <v>7.1208333333333345</v>
      </c>
      <c r="I363" s="323">
        <v>0</v>
      </c>
      <c r="J363" s="208">
        <v>72.302083333333343</v>
      </c>
      <c r="K363" s="208">
        <v>50.125000000000007</v>
      </c>
    </row>
    <row r="364" spans="1:11" x14ac:dyDescent="0.25">
      <c r="A364">
        <f t="shared" si="16"/>
        <v>2029</v>
      </c>
      <c r="B364">
        <f t="shared" si="17"/>
        <v>12</v>
      </c>
      <c r="C364" s="15"/>
      <c r="D364" s="208">
        <v>41.454166666666666</v>
      </c>
      <c r="E364" s="208">
        <v>119.41875</v>
      </c>
      <c r="H364" s="323">
        <v>14.15</v>
      </c>
      <c r="I364" s="323">
        <v>0.35</v>
      </c>
      <c r="J364" s="208">
        <v>41.454166666666666</v>
      </c>
      <c r="K364" s="208">
        <v>119.41875</v>
      </c>
    </row>
    <row r="365" spans="1:11" x14ac:dyDescent="0.25">
      <c r="A365">
        <f t="shared" si="16"/>
        <v>2030</v>
      </c>
      <c r="B365">
        <f t="shared" si="17"/>
        <v>1</v>
      </c>
      <c r="C365" s="15"/>
      <c r="D365" s="208">
        <v>29.16041666666667</v>
      </c>
      <c r="E365" s="208">
        <v>170.95833333333331</v>
      </c>
      <c r="H365" s="323">
        <v>17.858333333333331</v>
      </c>
      <c r="I365" s="323">
        <v>0.9</v>
      </c>
      <c r="J365" s="208">
        <v>29.16041666666667</v>
      </c>
      <c r="K365" s="208">
        <v>170.95833333333331</v>
      </c>
    </row>
    <row r="366" spans="1:11" x14ac:dyDescent="0.25">
      <c r="A366">
        <f t="shared" si="16"/>
        <v>2030</v>
      </c>
      <c r="B366">
        <f t="shared" si="17"/>
        <v>2</v>
      </c>
      <c r="C366" s="15"/>
      <c r="D366" s="208">
        <v>41.325000000000003</v>
      </c>
      <c r="E366" s="208">
        <v>111.00208333333333</v>
      </c>
      <c r="H366" s="323">
        <v>13.941666666666666</v>
      </c>
      <c r="I366" s="323">
        <v>0.45</v>
      </c>
      <c r="J366" s="208">
        <v>41.325000000000003</v>
      </c>
      <c r="K366" s="208">
        <v>111.00208333333333</v>
      </c>
    </row>
    <row r="367" spans="1:11" x14ac:dyDescent="0.25">
      <c r="A367">
        <f t="shared" si="16"/>
        <v>2030</v>
      </c>
      <c r="B367">
        <f t="shared" si="17"/>
        <v>3</v>
      </c>
      <c r="C367" s="15"/>
      <c r="D367" s="208">
        <v>75.108333333333334</v>
      </c>
      <c r="E367" s="208">
        <v>70.897916666666674</v>
      </c>
      <c r="H367" s="323">
        <v>8.1687499999999993</v>
      </c>
      <c r="I367" s="323">
        <v>0.1</v>
      </c>
      <c r="J367" s="208">
        <v>75.108333333333334</v>
      </c>
      <c r="K367" s="208">
        <v>70.897916666666674</v>
      </c>
    </row>
    <row r="368" spans="1:11" x14ac:dyDescent="0.25">
      <c r="A368">
        <f t="shared" si="16"/>
        <v>2030</v>
      </c>
      <c r="B368">
        <f t="shared" si="17"/>
        <v>4</v>
      </c>
      <c r="C368" s="15"/>
      <c r="D368" s="208">
        <v>122.93020833333333</v>
      </c>
      <c r="E368" s="208">
        <v>20.608333333333334</v>
      </c>
      <c r="H368" s="323">
        <v>1.9020833333333336</v>
      </c>
      <c r="I368" s="323">
        <v>0</v>
      </c>
      <c r="J368" s="208">
        <v>122.93020833333333</v>
      </c>
      <c r="K368" s="208">
        <v>20.608333333333334</v>
      </c>
    </row>
    <row r="369" spans="1:11" x14ac:dyDescent="0.25">
      <c r="A369">
        <f t="shared" si="16"/>
        <v>2030</v>
      </c>
      <c r="B369">
        <f t="shared" si="17"/>
        <v>5</v>
      </c>
      <c r="C369" s="15"/>
      <c r="D369" s="208">
        <v>221.07291666666666</v>
      </c>
      <c r="E369" s="208">
        <v>2.4541666666666666</v>
      </c>
      <c r="H369" s="323">
        <v>8.3333333333333565E-2</v>
      </c>
      <c r="I369" s="323">
        <v>0.05</v>
      </c>
      <c r="J369" s="208">
        <v>221.07291666666666</v>
      </c>
      <c r="K369" s="208">
        <v>2.4541666666666666</v>
      </c>
    </row>
    <row r="370" spans="1:11" x14ac:dyDescent="0.25">
      <c r="A370">
        <f t="shared" si="16"/>
        <v>2030</v>
      </c>
      <c r="B370">
        <f t="shared" si="17"/>
        <v>6</v>
      </c>
      <c r="C370" s="15"/>
      <c r="D370" s="208">
        <v>263.85208333333333</v>
      </c>
      <c r="E370" s="208">
        <v>0</v>
      </c>
      <c r="H370" s="323">
        <v>0</v>
      </c>
      <c r="I370" s="323">
        <v>0</v>
      </c>
      <c r="J370" s="208">
        <v>263.85208333333333</v>
      </c>
      <c r="K370" s="208">
        <v>0</v>
      </c>
    </row>
    <row r="371" spans="1:11" x14ac:dyDescent="0.25">
      <c r="A371">
        <f t="shared" si="16"/>
        <v>2030</v>
      </c>
      <c r="B371">
        <f t="shared" si="17"/>
        <v>7</v>
      </c>
      <c r="C371" s="15"/>
      <c r="D371" s="208">
        <v>296.31354166666671</v>
      </c>
      <c r="E371" s="208">
        <v>0</v>
      </c>
      <c r="H371" s="323">
        <v>0</v>
      </c>
      <c r="I371" s="323">
        <v>0</v>
      </c>
      <c r="J371" s="208">
        <v>296.31354166666671</v>
      </c>
      <c r="K371" s="208">
        <v>0</v>
      </c>
    </row>
    <row r="372" spans="1:11" x14ac:dyDescent="0.25">
      <c r="A372">
        <f t="shared" si="16"/>
        <v>2030</v>
      </c>
      <c r="B372">
        <f t="shared" si="17"/>
        <v>8</v>
      </c>
      <c r="C372" s="15"/>
      <c r="D372" s="208">
        <v>302.04166666666674</v>
      </c>
      <c r="E372" s="208">
        <v>9.1666666666666674E-2</v>
      </c>
      <c r="H372" s="323">
        <v>0</v>
      </c>
      <c r="I372" s="323">
        <v>0</v>
      </c>
      <c r="J372" s="208">
        <v>302.04166666666674</v>
      </c>
      <c r="K372" s="208">
        <v>9.1666666666666674E-2</v>
      </c>
    </row>
    <row r="373" spans="1:11" x14ac:dyDescent="0.25">
      <c r="A373">
        <f t="shared" si="16"/>
        <v>2030</v>
      </c>
      <c r="B373">
        <f t="shared" si="17"/>
        <v>9</v>
      </c>
      <c r="C373" s="15"/>
      <c r="D373" s="208">
        <v>256.48333333333329</v>
      </c>
      <c r="E373" s="208">
        <v>8.3333333333333329E-2</v>
      </c>
      <c r="H373" s="323">
        <v>0</v>
      </c>
      <c r="I373" s="323">
        <v>0.05</v>
      </c>
      <c r="J373" s="208">
        <v>256.48333333333329</v>
      </c>
      <c r="K373" s="208">
        <v>8.3333333333333329E-2</v>
      </c>
    </row>
    <row r="374" spans="1:11" x14ac:dyDescent="0.25">
      <c r="A374">
        <f t="shared" si="16"/>
        <v>2030</v>
      </c>
      <c r="B374">
        <f t="shared" si="17"/>
        <v>10</v>
      </c>
      <c r="C374" s="15"/>
      <c r="D374" s="208">
        <v>182.1908909412258</v>
      </c>
      <c r="E374" s="208">
        <v>8.6979166666666679</v>
      </c>
      <c r="H374" s="323">
        <v>1.5854166666666667</v>
      </c>
      <c r="I374" s="323">
        <v>0</v>
      </c>
      <c r="J374" s="208">
        <v>182.1908909412258</v>
      </c>
      <c r="K374" s="208">
        <v>8.6979166666666679</v>
      </c>
    </row>
    <row r="375" spans="1:11" x14ac:dyDescent="0.25">
      <c r="A375">
        <f t="shared" si="16"/>
        <v>2030</v>
      </c>
      <c r="B375">
        <f t="shared" si="17"/>
        <v>11</v>
      </c>
      <c r="C375" s="15"/>
      <c r="D375" s="208">
        <v>72.302083333333343</v>
      </c>
      <c r="E375" s="208">
        <v>50.125000000000007</v>
      </c>
      <c r="H375" s="323">
        <v>7.1208333333333345</v>
      </c>
      <c r="I375" s="323">
        <v>0</v>
      </c>
      <c r="J375" s="208">
        <v>72.302083333333343</v>
      </c>
      <c r="K375" s="208">
        <v>50.125000000000007</v>
      </c>
    </row>
    <row r="376" spans="1:11" x14ac:dyDescent="0.25">
      <c r="A376">
        <f t="shared" si="16"/>
        <v>2030</v>
      </c>
      <c r="B376">
        <f t="shared" si="17"/>
        <v>12</v>
      </c>
      <c r="C376" s="15"/>
      <c r="D376" s="208">
        <v>41.454166666666666</v>
      </c>
      <c r="E376" s="208">
        <v>119.41875</v>
      </c>
      <c r="H376" s="323">
        <v>14.15</v>
      </c>
      <c r="I376" s="323">
        <v>0.35</v>
      </c>
      <c r="J376" s="208">
        <v>41.454166666666666</v>
      </c>
      <c r="K376" s="208">
        <v>119.41875</v>
      </c>
    </row>
    <row r="377" spans="1:11" x14ac:dyDescent="0.25">
      <c r="A377">
        <f t="shared" si="16"/>
        <v>2031</v>
      </c>
      <c r="B377">
        <f t="shared" si="17"/>
        <v>1</v>
      </c>
      <c r="C377" s="15"/>
      <c r="D377" s="208">
        <v>29.16041666666667</v>
      </c>
      <c r="E377" s="208">
        <v>170.95833333333331</v>
      </c>
      <c r="H377" s="323">
        <v>17.858333333333331</v>
      </c>
      <c r="I377" s="323">
        <v>0.9</v>
      </c>
      <c r="J377" s="208">
        <v>29.16041666666667</v>
      </c>
      <c r="K377" s="208">
        <v>170.95833333333331</v>
      </c>
    </row>
    <row r="378" spans="1:11" x14ac:dyDescent="0.25">
      <c r="A378">
        <f t="shared" si="16"/>
        <v>2031</v>
      </c>
      <c r="B378">
        <f t="shared" si="17"/>
        <v>2</v>
      </c>
      <c r="C378" s="15"/>
      <c r="D378" s="208">
        <v>41.325000000000003</v>
      </c>
      <c r="E378" s="208">
        <v>111.00208333333333</v>
      </c>
      <c r="H378" s="323">
        <v>13.941666666666666</v>
      </c>
      <c r="I378" s="323">
        <v>0.45</v>
      </c>
      <c r="J378" s="208">
        <v>41.325000000000003</v>
      </c>
      <c r="K378" s="208">
        <v>111.00208333333333</v>
      </c>
    </row>
    <row r="379" spans="1:11" x14ac:dyDescent="0.25">
      <c r="A379">
        <f t="shared" si="16"/>
        <v>2031</v>
      </c>
      <c r="B379">
        <f t="shared" si="17"/>
        <v>3</v>
      </c>
      <c r="C379" s="15"/>
      <c r="D379" s="208">
        <v>75.108333333333334</v>
      </c>
      <c r="E379" s="208">
        <v>70.897916666666674</v>
      </c>
      <c r="H379" s="323">
        <v>8.1687499999999993</v>
      </c>
      <c r="I379" s="323">
        <v>0.1</v>
      </c>
      <c r="J379" s="208">
        <v>75.108333333333334</v>
      </c>
      <c r="K379" s="208">
        <v>70.897916666666674</v>
      </c>
    </row>
    <row r="380" spans="1:11" x14ac:dyDescent="0.25">
      <c r="A380">
        <f t="shared" si="16"/>
        <v>2031</v>
      </c>
      <c r="B380">
        <f t="shared" si="17"/>
        <v>4</v>
      </c>
      <c r="C380" s="15"/>
      <c r="D380" s="208">
        <v>122.93020833333333</v>
      </c>
      <c r="E380" s="208">
        <v>20.608333333333334</v>
      </c>
      <c r="H380" s="323">
        <v>1.9020833333333336</v>
      </c>
      <c r="I380" s="323">
        <v>0</v>
      </c>
      <c r="J380" s="208">
        <v>122.93020833333333</v>
      </c>
      <c r="K380" s="208">
        <v>20.608333333333334</v>
      </c>
    </row>
    <row r="381" spans="1:11" x14ac:dyDescent="0.25">
      <c r="A381">
        <f t="shared" si="16"/>
        <v>2031</v>
      </c>
      <c r="B381">
        <f t="shared" si="17"/>
        <v>5</v>
      </c>
      <c r="C381" s="15"/>
      <c r="D381" s="208">
        <v>221.07291666666666</v>
      </c>
      <c r="E381" s="208">
        <v>2.4541666666666666</v>
      </c>
      <c r="H381" s="323">
        <v>8.3333333333333565E-2</v>
      </c>
      <c r="I381" s="323">
        <v>0.05</v>
      </c>
      <c r="J381" s="208">
        <v>221.07291666666666</v>
      </c>
      <c r="K381" s="208">
        <v>2.4541666666666666</v>
      </c>
    </row>
    <row r="382" spans="1:11" x14ac:dyDescent="0.25">
      <c r="A382">
        <f t="shared" si="16"/>
        <v>2031</v>
      </c>
      <c r="B382">
        <f t="shared" si="17"/>
        <v>6</v>
      </c>
      <c r="C382" s="15"/>
      <c r="D382" s="208">
        <v>263.85208333333333</v>
      </c>
      <c r="E382" s="208">
        <v>0</v>
      </c>
      <c r="H382" s="323">
        <v>0</v>
      </c>
      <c r="I382" s="323">
        <v>0</v>
      </c>
      <c r="J382" s="208">
        <v>263.85208333333333</v>
      </c>
      <c r="K382" s="208">
        <v>0</v>
      </c>
    </row>
    <row r="383" spans="1:11" x14ac:dyDescent="0.25">
      <c r="A383">
        <f t="shared" si="16"/>
        <v>2031</v>
      </c>
      <c r="B383">
        <f t="shared" si="17"/>
        <v>7</v>
      </c>
      <c r="C383" s="15"/>
      <c r="D383" s="208">
        <v>296.31354166666671</v>
      </c>
      <c r="E383" s="208">
        <v>0</v>
      </c>
      <c r="H383" s="323">
        <v>0</v>
      </c>
      <c r="I383" s="323">
        <v>0</v>
      </c>
      <c r="J383" s="208">
        <v>296.31354166666671</v>
      </c>
      <c r="K383" s="208">
        <v>0</v>
      </c>
    </row>
    <row r="384" spans="1:11" x14ac:dyDescent="0.25">
      <c r="A384">
        <f t="shared" si="16"/>
        <v>2031</v>
      </c>
      <c r="B384">
        <f t="shared" si="17"/>
        <v>8</v>
      </c>
      <c r="C384" s="15"/>
      <c r="D384" s="208">
        <v>302.04166666666674</v>
      </c>
      <c r="E384" s="208">
        <v>9.1666666666666674E-2</v>
      </c>
      <c r="H384" s="323">
        <v>0</v>
      </c>
      <c r="I384" s="323">
        <v>0</v>
      </c>
      <c r="J384" s="208">
        <v>302.04166666666674</v>
      </c>
      <c r="K384" s="208">
        <v>9.1666666666666674E-2</v>
      </c>
    </row>
    <row r="385" spans="1:11" x14ac:dyDescent="0.25">
      <c r="A385">
        <f t="shared" si="16"/>
        <v>2031</v>
      </c>
      <c r="B385">
        <f t="shared" si="17"/>
        <v>9</v>
      </c>
      <c r="C385" s="15"/>
      <c r="D385" s="208">
        <v>256.48333333333329</v>
      </c>
      <c r="E385" s="208">
        <v>8.3333333333333329E-2</v>
      </c>
      <c r="H385" s="323">
        <v>0</v>
      </c>
      <c r="I385" s="323">
        <v>0.05</v>
      </c>
      <c r="J385" s="208">
        <v>256.48333333333329</v>
      </c>
      <c r="K385" s="208">
        <v>8.3333333333333329E-2</v>
      </c>
    </row>
    <row r="386" spans="1:11" x14ac:dyDescent="0.25">
      <c r="A386">
        <f t="shared" si="16"/>
        <v>2031</v>
      </c>
      <c r="B386">
        <f t="shared" si="17"/>
        <v>10</v>
      </c>
      <c r="C386" s="15"/>
      <c r="D386" s="208">
        <v>182.1908909412258</v>
      </c>
      <c r="E386" s="208">
        <v>8.6979166666666679</v>
      </c>
      <c r="H386" s="323">
        <v>1.5854166666666667</v>
      </c>
      <c r="I386" s="323">
        <v>0</v>
      </c>
      <c r="J386" s="208">
        <v>182.1908909412258</v>
      </c>
      <c r="K386" s="208">
        <v>8.6979166666666679</v>
      </c>
    </row>
    <row r="387" spans="1:11" x14ac:dyDescent="0.25">
      <c r="A387">
        <f t="shared" si="16"/>
        <v>2031</v>
      </c>
      <c r="B387">
        <f t="shared" si="17"/>
        <v>11</v>
      </c>
      <c r="C387" s="15"/>
      <c r="D387" s="208">
        <v>72.302083333333343</v>
      </c>
      <c r="E387" s="208">
        <v>50.125000000000007</v>
      </c>
      <c r="H387" s="323">
        <v>7.1208333333333345</v>
      </c>
      <c r="I387" s="323">
        <v>0</v>
      </c>
      <c r="J387" s="208">
        <v>72.302083333333343</v>
      </c>
      <c r="K387" s="208">
        <v>50.125000000000007</v>
      </c>
    </row>
    <row r="388" spans="1:11" x14ac:dyDescent="0.25">
      <c r="A388">
        <f t="shared" si="16"/>
        <v>2031</v>
      </c>
      <c r="B388">
        <f t="shared" si="17"/>
        <v>12</v>
      </c>
      <c r="C388" s="15"/>
      <c r="D388" s="208">
        <v>41.454166666666666</v>
      </c>
      <c r="E388" s="208">
        <v>119.41875</v>
      </c>
      <c r="H388" s="323">
        <v>14.15</v>
      </c>
      <c r="I388" s="323">
        <v>0.35</v>
      </c>
      <c r="J388" s="208">
        <v>41.454166666666666</v>
      </c>
      <c r="K388" s="208">
        <v>119.41875</v>
      </c>
    </row>
    <row r="389" spans="1:11" x14ac:dyDescent="0.25">
      <c r="A389">
        <f t="shared" si="16"/>
        <v>2032</v>
      </c>
      <c r="B389">
        <f t="shared" si="17"/>
        <v>1</v>
      </c>
      <c r="C389" s="15"/>
      <c r="D389" s="208">
        <v>29.16041666666667</v>
      </c>
      <c r="E389" s="208">
        <v>170.95833333333331</v>
      </c>
      <c r="H389" s="323">
        <v>17.858333333333331</v>
      </c>
      <c r="I389" s="323">
        <v>0.9</v>
      </c>
      <c r="J389" s="208">
        <v>29.16041666666667</v>
      </c>
      <c r="K389" s="208">
        <v>170.95833333333331</v>
      </c>
    </row>
    <row r="390" spans="1:11" x14ac:dyDescent="0.25">
      <c r="A390">
        <f t="shared" si="16"/>
        <v>2032</v>
      </c>
      <c r="B390">
        <f t="shared" si="17"/>
        <v>2</v>
      </c>
      <c r="C390" s="15"/>
      <c r="D390" s="208">
        <v>41.325000000000003</v>
      </c>
      <c r="E390" s="208">
        <v>111.00208333333333</v>
      </c>
      <c r="H390" s="323">
        <v>13.941666666666666</v>
      </c>
      <c r="I390" s="323">
        <v>0.45</v>
      </c>
      <c r="J390" s="208">
        <v>41.325000000000003</v>
      </c>
      <c r="K390" s="208">
        <v>111.00208333333333</v>
      </c>
    </row>
    <row r="391" spans="1:11" x14ac:dyDescent="0.25">
      <c r="A391">
        <f t="shared" si="16"/>
        <v>2032</v>
      </c>
      <c r="B391">
        <f t="shared" si="17"/>
        <v>3</v>
      </c>
      <c r="C391" s="15"/>
      <c r="D391" s="208">
        <v>75.108333333333334</v>
      </c>
      <c r="E391" s="208">
        <v>70.897916666666674</v>
      </c>
      <c r="H391" s="323">
        <v>8.1687499999999993</v>
      </c>
      <c r="I391" s="323">
        <v>0.1</v>
      </c>
      <c r="J391" s="208">
        <v>75.108333333333334</v>
      </c>
      <c r="K391" s="208">
        <v>70.897916666666674</v>
      </c>
    </row>
    <row r="392" spans="1:11" x14ac:dyDescent="0.25">
      <c r="A392">
        <f t="shared" si="16"/>
        <v>2032</v>
      </c>
      <c r="B392">
        <f t="shared" si="17"/>
        <v>4</v>
      </c>
      <c r="C392" s="15"/>
      <c r="D392" s="208">
        <v>122.93020833333333</v>
      </c>
      <c r="E392" s="208">
        <v>20.608333333333334</v>
      </c>
      <c r="H392" s="323">
        <v>1.9020833333333336</v>
      </c>
      <c r="I392" s="323">
        <v>0</v>
      </c>
      <c r="J392" s="208">
        <v>122.93020833333333</v>
      </c>
      <c r="K392" s="208">
        <v>20.608333333333334</v>
      </c>
    </row>
    <row r="393" spans="1:11" x14ac:dyDescent="0.25">
      <c r="A393">
        <f t="shared" si="16"/>
        <v>2032</v>
      </c>
      <c r="B393">
        <f t="shared" si="17"/>
        <v>5</v>
      </c>
      <c r="C393" s="15"/>
      <c r="D393" s="208">
        <v>221.07291666666666</v>
      </c>
      <c r="E393" s="208">
        <v>2.4541666666666666</v>
      </c>
      <c r="H393" s="323">
        <v>8.3333333333333565E-2</v>
      </c>
      <c r="I393" s="323">
        <v>0.05</v>
      </c>
      <c r="J393" s="208">
        <v>221.07291666666666</v>
      </c>
      <c r="K393" s="208">
        <v>2.4541666666666666</v>
      </c>
    </row>
    <row r="394" spans="1:11" x14ac:dyDescent="0.25">
      <c r="A394">
        <f t="shared" si="16"/>
        <v>2032</v>
      </c>
      <c r="B394">
        <f t="shared" si="17"/>
        <v>6</v>
      </c>
      <c r="C394" s="15"/>
      <c r="D394" s="208">
        <v>263.85208333333333</v>
      </c>
      <c r="E394" s="208">
        <v>0</v>
      </c>
      <c r="H394" s="323">
        <v>0</v>
      </c>
      <c r="I394" s="323">
        <v>0</v>
      </c>
      <c r="J394" s="208">
        <v>263.85208333333333</v>
      </c>
      <c r="K394" s="208">
        <v>0</v>
      </c>
    </row>
    <row r="395" spans="1:11" x14ac:dyDescent="0.25">
      <c r="A395">
        <f t="shared" si="16"/>
        <v>2032</v>
      </c>
      <c r="B395">
        <f t="shared" si="17"/>
        <v>7</v>
      </c>
      <c r="C395" s="15"/>
      <c r="D395" s="208">
        <v>296.31354166666671</v>
      </c>
      <c r="E395" s="208">
        <v>0</v>
      </c>
      <c r="H395" s="323">
        <v>0</v>
      </c>
      <c r="I395" s="323">
        <v>0</v>
      </c>
      <c r="J395" s="208">
        <v>296.31354166666671</v>
      </c>
      <c r="K395" s="208">
        <v>0</v>
      </c>
    </row>
    <row r="396" spans="1:11" x14ac:dyDescent="0.25">
      <c r="A396">
        <f t="shared" si="16"/>
        <v>2032</v>
      </c>
      <c r="B396">
        <f t="shared" si="17"/>
        <v>8</v>
      </c>
      <c r="C396" s="15"/>
      <c r="D396" s="208">
        <v>302.04166666666674</v>
      </c>
      <c r="E396" s="208">
        <v>9.1666666666666674E-2</v>
      </c>
      <c r="H396" s="323">
        <v>0</v>
      </c>
      <c r="I396" s="323">
        <v>0</v>
      </c>
      <c r="J396" s="208">
        <v>302.04166666666674</v>
      </c>
      <c r="K396" s="208">
        <v>9.1666666666666674E-2</v>
      </c>
    </row>
    <row r="397" spans="1:11" x14ac:dyDescent="0.25">
      <c r="A397">
        <f t="shared" si="16"/>
        <v>2032</v>
      </c>
      <c r="B397">
        <f t="shared" si="17"/>
        <v>9</v>
      </c>
      <c r="C397" s="15"/>
      <c r="D397" s="208">
        <v>256.48333333333329</v>
      </c>
      <c r="E397" s="208">
        <v>8.3333333333333329E-2</v>
      </c>
      <c r="H397" s="323">
        <v>0</v>
      </c>
      <c r="I397" s="323">
        <v>0.05</v>
      </c>
      <c r="J397" s="208">
        <v>256.48333333333329</v>
      </c>
      <c r="K397" s="208">
        <v>8.3333333333333329E-2</v>
      </c>
    </row>
    <row r="398" spans="1:11" x14ac:dyDescent="0.25">
      <c r="A398">
        <f t="shared" si="16"/>
        <v>2032</v>
      </c>
      <c r="B398">
        <f t="shared" si="17"/>
        <v>10</v>
      </c>
      <c r="C398" s="15"/>
      <c r="D398" s="208">
        <v>182.1908909412258</v>
      </c>
      <c r="E398" s="208">
        <v>8.6979166666666679</v>
      </c>
      <c r="H398" s="323">
        <v>1.5854166666666667</v>
      </c>
      <c r="I398" s="323">
        <v>0</v>
      </c>
      <c r="J398" s="208">
        <v>182.1908909412258</v>
      </c>
      <c r="K398" s="208">
        <v>8.6979166666666679</v>
      </c>
    </row>
    <row r="399" spans="1:11" x14ac:dyDescent="0.25">
      <c r="A399">
        <f t="shared" si="16"/>
        <v>2032</v>
      </c>
      <c r="B399">
        <f t="shared" si="17"/>
        <v>11</v>
      </c>
      <c r="C399" s="15"/>
      <c r="D399" s="208">
        <v>72.302083333333343</v>
      </c>
      <c r="E399" s="208">
        <v>50.125000000000007</v>
      </c>
      <c r="H399" s="323">
        <v>7.1208333333333345</v>
      </c>
      <c r="I399" s="323">
        <v>0</v>
      </c>
      <c r="J399" s="208">
        <v>72.302083333333343</v>
      </c>
      <c r="K399" s="208">
        <v>50.125000000000007</v>
      </c>
    </row>
    <row r="400" spans="1:11" x14ac:dyDescent="0.25">
      <c r="A400">
        <f t="shared" si="16"/>
        <v>2032</v>
      </c>
      <c r="B400">
        <f t="shared" si="17"/>
        <v>12</v>
      </c>
      <c r="C400" s="15"/>
      <c r="D400" s="208">
        <v>41.454166666666666</v>
      </c>
      <c r="E400" s="208">
        <v>119.41875</v>
      </c>
      <c r="H400" s="323">
        <v>14.15</v>
      </c>
      <c r="I400" s="323">
        <v>0.35</v>
      </c>
      <c r="J400" s="208">
        <v>41.454166666666666</v>
      </c>
      <c r="K400" s="208">
        <v>119.41875</v>
      </c>
    </row>
    <row r="401" spans="1:11" x14ac:dyDescent="0.25">
      <c r="A401">
        <f t="shared" si="16"/>
        <v>2033</v>
      </c>
      <c r="B401">
        <f t="shared" si="17"/>
        <v>1</v>
      </c>
      <c r="C401" s="15"/>
      <c r="D401" s="208">
        <v>29.16041666666667</v>
      </c>
      <c r="E401" s="208">
        <v>170.95833333333331</v>
      </c>
      <c r="H401" s="323">
        <v>17.858333333333331</v>
      </c>
      <c r="I401" s="323">
        <v>0.9</v>
      </c>
      <c r="J401" s="208">
        <v>29.16041666666667</v>
      </c>
      <c r="K401" s="208">
        <v>170.95833333333331</v>
      </c>
    </row>
    <row r="402" spans="1:11" x14ac:dyDescent="0.25">
      <c r="A402">
        <f t="shared" si="16"/>
        <v>2033</v>
      </c>
      <c r="B402">
        <f t="shared" si="17"/>
        <v>2</v>
      </c>
      <c r="C402" s="15"/>
      <c r="D402" s="208">
        <v>41.325000000000003</v>
      </c>
      <c r="E402" s="208">
        <v>111.00208333333333</v>
      </c>
      <c r="H402" s="323">
        <v>13.941666666666666</v>
      </c>
      <c r="I402" s="323">
        <v>0.45</v>
      </c>
      <c r="J402" s="208">
        <v>41.325000000000003</v>
      </c>
      <c r="K402" s="208">
        <v>111.00208333333333</v>
      </c>
    </row>
    <row r="403" spans="1:11" x14ac:dyDescent="0.25">
      <c r="A403">
        <f t="shared" si="16"/>
        <v>2033</v>
      </c>
      <c r="B403">
        <f t="shared" si="17"/>
        <v>3</v>
      </c>
      <c r="C403" s="15"/>
      <c r="D403" s="208">
        <v>75.108333333333334</v>
      </c>
      <c r="E403" s="208">
        <v>70.897916666666674</v>
      </c>
      <c r="H403" s="323">
        <v>8.1687499999999993</v>
      </c>
      <c r="I403" s="323">
        <v>0.1</v>
      </c>
      <c r="J403" s="208">
        <v>75.108333333333334</v>
      </c>
      <c r="K403" s="208">
        <v>70.897916666666674</v>
      </c>
    </row>
    <row r="404" spans="1:11" x14ac:dyDescent="0.25">
      <c r="A404">
        <f t="shared" ref="A404:A467" si="18">A392+1</f>
        <v>2033</v>
      </c>
      <c r="B404">
        <f t="shared" ref="B404:B467" si="19">B392</f>
        <v>4</v>
      </c>
      <c r="C404" s="15"/>
      <c r="D404" s="208">
        <v>122.93020833333333</v>
      </c>
      <c r="E404" s="208">
        <v>20.608333333333334</v>
      </c>
      <c r="H404" s="323">
        <v>1.9020833333333336</v>
      </c>
      <c r="I404" s="323">
        <v>0</v>
      </c>
      <c r="J404" s="208">
        <v>122.93020833333333</v>
      </c>
      <c r="K404" s="208">
        <v>20.608333333333334</v>
      </c>
    </row>
    <row r="405" spans="1:11" x14ac:dyDescent="0.25">
      <c r="A405">
        <f t="shared" si="18"/>
        <v>2033</v>
      </c>
      <c r="B405">
        <f t="shared" si="19"/>
        <v>5</v>
      </c>
      <c r="C405" s="15"/>
      <c r="D405" s="208">
        <v>221.07291666666666</v>
      </c>
      <c r="E405" s="208">
        <v>2.4541666666666666</v>
      </c>
      <c r="H405" s="323">
        <v>8.3333333333333565E-2</v>
      </c>
      <c r="I405" s="323">
        <v>0.05</v>
      </c>
      <c r="J405" s="208">
        <v>221.07291666666666</v>
      </c>
      <c r="K405" s="208">
        <v>2.4541666666666666</v>
      </c>
    </row>
    <row r="406" spans="1:11" x14ac:dyDescent="0.25">
      <c r="A406">
        <f t="shared" si="18"/>
        <v>2033</v>
      </c>
      <c r="B406">
        <f t="shared" si="19"/>
        <v>6</v>
      </c>
      <c r="C406" s="15"/>
      <c r="D406" s="208">
        <v>263.85208333333333</v>
      </c>
      <c r="E406" s="208">
        <v>0</v>
      </c>
      <c r="H406" s="323">
        <v>0</v>
      </c>
      <c r="I406" s="323">
        <v>0</v>
      </c>
      <c r="J406" s="208">
        <v>263.85208333333333</v>
      </c>
      <c r="K406" s="208">
        <v>0</v>
      </c>
    </row>
    <row r="407" spans="1:11" x14ac:dyDescent="0.25">
      <c r="A407">
        <f t="shared" si="18"/>
        <v>2033</v>
      </c>
      <c r="B407">
        <f t="shared" si="19"/>
        <v>7</v>
      </c>
      <c r="C407" s="15"/>
      <c r="D407" s="208">
        <v>296.31354166666671</v>
      </c>
      <c r="E407" s="208">
        <v>0</v>
      </c>
      <c r="H407" s="323">
        <v>0</v>
      </c>
      <c r="I407" s="323">
        <v>0</v>
      </c>
      <c r="J407" s="208">
        <v>296.31354166666671</v>
      </c>
      <c r="K407" s="208">
        <v>0</v>
      </c>
    </row>
    <row r="408" spans="1:11" x14ac:dyDescent="0.25">
      <c r="A408">
        <f t="shared" si="18"/>
        <v>2033</v>
      </c>
      <c r="B408">
        <f t="shared" si="19"/>
        <v>8</v>
      </c>
      <c r="C408" s="15"/>
      <c r="D408" s="208">
        <v>302.04166666666674</v>
      </c>
      <c r="E408" s="208">
        <v>9.1666666666666674E-2</v>
      </c>
      <c r="H408" s="323">
        <v>0</v>
      </c>
      <c r="I408" s="323">
        <v>0</v>
      </c>
      <c r="J408" s="208">
        <v>302.04166666666674</v>
      </c>
      <c r="K408" s="208">
        <v>9.1666666666666674E-2</v>
      </c>
    </row>
    <row r="409" spans="1:11" x14ac:dyDescent="0.25">
      <c r="A409">
        <f t="shared" si="18"/>
        <v>2033</v>
      </c>
      <c r="B409">
        <f t="shared" si="19"/>
        <v>9</v>
      </c>
      <c r="C409" s="15"/>
      <c r="D409" s="208">
        <v>256.48333333333329</v>
      </c>
      <c r="E409" s="208">
        <v>8.3333333333333329E-2</v>
      </c>
      <c r="H409" s="323">
        <v>0</v>
      </c>
      <c r="I409" s="323">
        <v>0.05</v>
      </c>
      <c r="J409" s="208">
        <v>256.48333333333329</v>
      </c>
      <c r="K409" s="208">
        <v>8.3333333333333329E-2</v>
      </c>
    </row>
    <row r="410" spans="1:11" x14ac:dyDescent="0.25">
      <c r="A410">
        <f t="shared" si="18"/>
        <v>2033</v>
      </c>
      <c r="B410">
        <f t="shared" si="19"/>
        <v>10</v>
      </c>
      <c r="C410" s="15"/>
      <c r="D410" s="208">
        <v>182.1908909412258</v>
      </c>
      <c r="E410" s="208">
        <v>8.6979166666666679</v>
      </c>
      <c r="H410" s="323">
        <v>1.5854166666666667</v>
      </c>
      <c r="I410" s="323">
        <v>0</v>
      </c>
      <c r="J410" s="208">
        <v>182.1908909412258</v>
      </c>
      <c r="K410" s="208">
        <v>8.6979166666666679</v>
      </c>
    </row>
    <row r="411" spans="1:11" x14ac:dyDescent="0.25">
      <c r="A411">
        <f t="shared" si="18"/>
        <v>2033</v>
      </c>
      <c r="B411">
        <f t="shared" si="19"/>
        <v>11</v>
      </c>
      <c r="C411" s="15"/>
      <c r="D411" s="208">
        <v>72.302083333333343</v>
      </c>
      <c r="E411" s="208">
        <v>50.125000000000007</v>
      </c>
      <c r="H411" s="323">
        <v>7.1208333333333345</v>
      </c>
      <c r="I411" s="323">
        <v>0</v>
      </c>
      <c r="J411" s="208">
        <v>72.302083333333343</v>
      </c>
      <c r="K411" s="208">
        <v>50.125000000000007</v>
      </c>
    </row>
    <row r="412" spans="1:11" x14ac:dyDescent="0.25">
      <c r="A412">
        <f t="shared" si="18"/>
        <v>2033</v>
      </c>
      <c r="B412">
        <f t="shared" si="19"/>
        <v>12</v>
      </c>
      <c r="C412" s="15"/>
      <c r="D412" s="208">
        <v>41.454166666666666</v>
      </c>
      <c r="E412" s="208">
        <v>119.41875</v>
      </c>
      <c r="H412" s="323">
        <v>14.15</v>
      </c>
      <c r="I412" s="323">
        <v>0.35</v>
      </c>
      <c r="J412" s="208">
        <v>41.454166666666666</v>
      </c>
      <c r="K412" s="208">
        <v>119.41875</v>
      </c>
    </row>
    <row r="413" spans="1:11" x14ac:dyDescent="0.25">
      <c r="A413">
        <f t="shared" si="18"/>
        <v>2034</v>
      </c>
      <c r="B413">
        <f t="shared" si="19"/>
        <v>1</v>
      </c>
      <c r="C413" s="15"/>
      <c r="D413" s="208">
        <v>29.16041666666667</v>
      </c>
      <c r="E413" s="208">
        <v>170.95833333333331</v>
      </c>
      <c r="H413" s="323">
        <v>17.858333333333331</v>
      </c>
      <c r="I413" s="323">
        <v>0.9</v>
      </c>
      <c r="J413" s="208">
        <v>29.16041666666667</v>
      </c>
      <c r="K413" s="208">
        <v>170.95833333333331</v>
      </c>
    </row>
    <row r="414" spans="1:11" x14ac:dyDescent="0.25">
      <c r="A414">
        <f t="shared" si="18"/>
        <v>2034</v>
      </c>
      <c r="B414">
        <f t="shared" si="19"/>
        <v>2</v>
      </c>
      <c r="C414" s="15"/>
      <c r="D414" s="208">
        <v>41.325000000000003</v>
      </c>
      <c r="E414" s="208">
        <v>111.00208333333333</v>
      </c>
      <c r="H414" s="323">
        <v>13.941666666666666</v>
      </c>
      <c r="I414" s="323">
        <v>0.45</v>
      </c>
      <c r="J414" s="208">
        <v>41.325000000000003</v>
      </c>
      <c r="K414" s="208">
        <v>111.00208333333333</v>
      </c>
    </row>
    <row r="415" spans="1:11" x14ac:dyDescent="0.25">
      <c r="A415">
        <f t="shared" si="18"/>
        <v>2034</v>
      </c>
      <c r="B415">
        <f t="shared" si="19"/>
        <v>3</v>
      </c>
      <c r="C415" s="15"/>
      <c r="D415" s="208">
        <v>75.108333333333334</v>
      </c>
      <c r="E415" s="208">
        <v>70.897916666666674</v>
      </c>
      <c r="H415" s="323">
        <v>8.1687499999999993</v>
      </c>
      <c r="I415" s="323">
        <v>0.1</v>
      </c>
      <c r="J415" s="208">
        <v>75.108333333333334</v>
      </c>
      <c r="K415" s="208">
        <v>70.897916666666674</v>
      </c>
    </row>
    <row r="416" spans="1:11" x14ac:dyDescent="0.25">
      <c r="A416">
        <f t="shared" si="18"/>
        <v>2034</v>
      </c>
      <c r="B416">
        <f t="shared" si="19"/>
        <v>4</v>
      </c>
      <c r="C416" s="15"/>
      <c r="D416" s="208">
        <v>122.93020833333333</v>
      </c>
      <c r="E416" s="208">
        <v>20.608333333333334</v>
      </c>
      <c r="H416" s="323">
        <v>1.9020833333333336</v>
      </c>
      <c r="I416" s="323">
        <v>0</v>
      </c>
      <c r="J416" s="208">
        <v>122.93020833333333</v>
      </c>
      <c r="K416" s="208">
        <v>20.608333333333334</v>
      </c>
    </row>
    <row r="417" spans="1:11" x14ac:dyDescent="0.25">
      <c r="A417">
        <f t="shared" si="18"/>
        <v>2034</v>
      </c>
      <c r="B417">
        <f t="shared" si="19"/>
        <v>5</v>
      </c>
      <c r="C417" s="15"/>
      <c r="D417" s="208">
        <v>221.07291666666666</v>
      </c>
      <c r="E417" s="208">
        <v>2.4541666666666666</v>
      </c>
      <c r="H417" s="323">
        <v>8.3333333333333565E-2</v>
      </c>
      <c r="I417" s="323">
        <v>0.05</v>
      </c>
      <c r="J417" s="208">
        <v>221.07291666666666</v>
      </c>
      <c r="K417" s="208">
        <v>2.4541666666666666</v>
      </c>
    </row>
    <row r="418" spans="1:11" x14ac:dyDescent="0.25">
      <c r="A418">
        <f t="shared" si="18"/>
        <v>2034</v>
      </c>
      <c r="B418">
        <f t="shared" si="19"/>
        <v>6</v>
      </c>
      <c r="C418" s="15"/>
      <c r="D418" s="208">
        <v>263.85208333333333</v>
      </c>
      <c r="E418" s="208">
        <v>0</v>
      </c>
      <c r="H418" s="323">
        <v>0</v>
      </c>
      <c r="I418" s="323">
        <v>0</v>
      </c>
      <c r="J418" s="208">
        <v>263.85208333333333</v>
      </c>
      <c r="K418" s="208">
        <v>0</v>
      </c>
    </row>
    <row r="419" spans="1:11" x14ac:dyDescent="0.25">
      <c r="A419">
        <f t="shared" si="18"/>
        <v>2034</v>
      </c>
      <c r="B419">
        <f t="shared" si="19"/>
        <v>7</v>
      </c>
      <c r="C419" s="15"/>
      <c r="D419" s="208">
        <v>296.31354166666671</v>
      </c>
      <c r="E419" s="208">
        <v>0</v>
      </c>
      <c r="H419" s="323">
        <v>0</v>
      </c>
      <c r="I419" s="323">
        <v>0</v>
      </c>
      <c r="J419" s="208">
        <v>296.31354166666671</v>
      </c>
      <c r="K419" s="208">
        <v>0</v>
      </c>
    </row>
    <row r="420" spans="1:11" x14ac:dyDescent="0.25">
      <c r="A420">
        <f t="shared" si="18"/>
        <v>2034</v>
      </c>
      <c r="B420">
        <f t="shared" si="19"/>
        <v>8</v>
      </c>
      <c r="C420" s="15"/>
      <c r="D420" s="208">
        <v>302.04166666666674</v>
      </c>
      <c r="E420" s="208">
        <v>9.1666666666666674E-2</v>
      </c>
      <c r="H420" s="323">
        <v>0</v>
      </c>
      <c r="I420" s="323">
        <v>0</v>
      </c>
      <c r="J420" s="208">
        <v>302.04166666666674</v>
      </c>
      <c r="K420" s="208">
        <v>9.1666666666666674E-2</v>
      </c>
    </row>
    <row r="421" spans="1:11" x14ac:dyDescent="0.25">
      <c r="A421">
        <f t="shared" si="18"/>
        <v>2034</v>
      </c>
      <c r="B421">
        <f t="shared" si="19"/>
        <v>9</v>
      </c>
      <c r="C421" s="15"/>
      <c r="D421" s="208">
        <v>256.48333333333329</v>
      </c>
      <c r="E421" s="208">
        <v>8.3333333333333329E-2</v>
      </c>
      <c r="H421" s="323">
        <v>0</v>
      </c>
      <c r="I421" s="323">
        <v>0.05</v>
      </c>
      <c r="J421" s="208">
        <v>256.48333333333329</v>
      </c>
      <c r="K421" s="208">
        <v>8.3333333333333329E-2</v>
      </c>
    </row>
    <row r="422" spans="1:11" x14ac:dyDescent="0.25">
      <c r="A422">
        <f t="shared" si="18"/>
        <v>2034</v>
      </c>
      <c r="B422">
        <f t="shared" si="19"/>
        <v>10</v>
      </c>
      <c r="C422" s="15"/>
      <c r="D422" s="208">
        <v>182.1908909412258</v>
      </c>
      <c r="E422" s="208">
        <v>8.6979166666666679</v>
      </c>
      <c r="H422" s="323">
        <v>1.5854166666666667</v>
      </c>
      <c r="I422" s="323">
        <v>0</v>
      </c>
      <c r="J422" s="208">
        <v>182.1908909412258</v>
      </c>
      <c r="K422" s="208">
        <v>8.6979166666666679</v>
      </c>
    </row>
    <row r="423" spans="1:11" x14ac:dyDescent="0.25">
      <c r="A423">
        <f t="shared" si="18"/>
        <v>2034</v>
      </c>
      <c r="B423">
        <f t="shared" si="19"/>
        <v>11</v>
      </c>
      <c r="C423" s="15"/>
      <c r="D423" s="208">
        <v>72.302083333333343</v>
      </c>
      <c r="E423" s="208">
        <v>50.125000000000007</v>
      </c>
      <c r="H423" s="323">
        <v>7.1208333333333345</v>
      </c>
      <c r="I423" s="323">
        <v>0</v>
      </c>
      <c r="J423" s="208">
        <v>72.302083333333343</v>
      </c>
      <c r="K423" s="208">
        <v>50.125000000000007</v>
      </c>
    </row>
    <row r="424" spans="1:11" x14ac:dyDescent="0.25">
      <c r="A424">
        <f t="shared" si="18"/>
        <v>2034</v>
      </c>
      <c r="B424">
        <f t="shared" si="19"/>
        <v>12</v>
      </c>
      <c r="C424" s="15"/>
      <c r="D424" s="208">
        <v>41.454166666666666</v>
      </c>
      <c r="E424" s="208">
        <v>119.41875</v>
      </c>
      <c r="H424" s="323">
        <v>14.15</v>
      </c>
      <c r="I424" s="323">
        <v>0.35</v>
      </c>
      <c r="J424" s="208">
        <v>41.454166666666666</v>
      </c>
      <c r="K424" s="208">
        <v>119.41875</v>
      </c>
    </row>
    <row r="425" spans="1:11" x14ac:dyDescent="0.25">
      <c r="A425">
        <f t="shared" si="18"/>
        <v>2035</v>
      </c>
      <c r="B425">
        <f t="shared" si="19"/>
        <v>1</v>
      </c>
      <c r="D425" s="208">
        <v>29.16041666666667</v>
      </c>
      <c r="E425" s="208">
        <v>170.95833333333331</v>
      </c>
      <c r="H425" s="323">
        <v>17.858333333333331</v>
      </c>
      <c r="I425" s="323">
        <v>0.9</v>
      </c>
      <c r="J425" s="208">
        <v>29.16041666666667</v>
      </c>
      <c r="K425" s="208">
        <v>170.95833333333331</v>
      </c>
    </row>
    <row r="426" spans="1:11" x14ac:dyDescent="0.25">
      <c r="A426">
        <f t="shared" si="18"/>
        <v>2035</v>
      </c>
      <c r="B426">
        <f t="shared" si="19"/>
        <v>2</v>
      </c>
      <c r="D426" s="208">
        <v>41.325000000000003</v>
      </c>
      <c r="E426" s="208">
        <v>111.00208333333333</v>
      </c>
      <c r="H426" s="323">
        <v>13.941666666666666</v>
      </c>
      <c r="I426" s="323">
        <v>0.45</v>
      </c>
      <c r="J426" s="208">
        <v>41.325000000000003</v>
      </c>
      <c r="K426" s="208">
        <v>111.00208333333333</v>
      </c>
    </row>
    <row r="427" spans="1:11" x14ac:dyDescent="0.25">
      <c r="A427">
        <f t="shared" si="18"/>
        <v>2035</v>
      </c>
      <c r="B427">
        <f t="shared" si="19"/>
        <v>3</v>
      </c>
      <c r="D427" s="208">
        <v>75.108333333333334</v>
      </c>
      <c r="E427" s="208">
        <v>70.897916666666674</v>
      </c>
      <c r="H427" s="323">
        <v>8.1687499999999993</v>
      </c>
      <c r="I427" s="323">
        <v>0.1</v>
      </c>
      <c r="J427" s="208">
        <v>75.108333333333334</v>
      </c>
      <c r="K427" s="208">
        <v>70.897916666666674</v>
      </c>
    </row>
    <row r="428" spans="1:11" x14ac:dyDescent="0.25">
      <c r="A428">
        <f t="shared" si="18"/>
        <v>2035</v>
      </c>
      <c r="B428">
        <f t="shared" si="19"/>
        <v>4</v>
      </c>
      <c r="D428" s="208">
        <v>122.93020833333333</v>
      </c>
      <c r="E428" s="208">
        <v>20.608333333333334</v>
      </c>
      <c r="H428" s="323">
        <v>1.9020833333333336</v>
      </c>
      <c r="I428" s="323">
        <v>0</v>
      </c>
      <c r="J428" s="208">
        <v>122.93020833333333</v>
      </c>
      <c r="K428" s="208">
        <v>20.608333333333334</v>
      </c>
    </row>
    <row r="429" spans="1:11" x14ac:dyDescent="0.25">
      <c r="A429">
        <f t="shared" si="18"/>
        <v>2035</v>
      </c>
      <c r="B429">
        <f t="shared" si="19"/>
        <v>5</v>
      </c>
      <c r="D429" s="208">
        <v>221.07291666666666</v>
      </c>
      <c r="E429" s="208">
        <v>2.4541666666666666</v>
      </c>
      <c r="H429" s="323">
        <v>8.3333333333333565E-2</v>
      </c>
      <c r="I429" s="323">
        <v>0.05</v>
      </c>
      <c r="J429" s="208">
        <v>221.07291666666666</v>
      </c>
      <c r="K429" s="208">
        <v>2.4541666666666666</v>
      </c>
    </row>
    <row r="430" spans="1:11" x14ac:dyDescent="0.25">
      <c r="A430">
        <f t="shared" si="18"/>
        <v>2035</v>
      </c>
      <c r="B430">
        <f t="shared" si="19"/>
        <v>6</v>
      </c>
      <c r="D430" s="208">
        <v>263.85208333333333</v>
      </c>
      <c r="E430" s="208">
        <v>0</v>
      </c>
      <c r="H430" s="323">
        <v>0</v>
      </c>
      <c r="I430" s="323">
        <v>0</v>
      </c>
      <c r="J430" s="208">
        <v>263.85208333333333</v>
      </c>
      <c r="K430" s="208">
        <v>0</v>
      </c>
    </row>
    <row r="431" spans="1:11" x14ac:dyDescent="0.25">
      <c r="A431">
        <f t="shared" si="18"/>
        <v>2035</v>
      </c>
      <c r="B431">
        <f t="shared" si="19"/>
        <v>7</v>
      </c>
      <c r="D431" s="208">
        <v>296.31354166666671</v>
      </c>
      <c r="E431" s="208">
        <v>0</v>
      </c>
      <c r="H431" s="323">
        <v>0</v>
      </c>
      <c r="I431" s="323">
        <v>0</v>
      </c>
      <c r="J431" s="208">
        <v>296.31354166666671</v>
      </c>
      <c r="K431" s="208">
        <v>0</v>
      </c>
    </row>
    <row r="432" spans="1:11" x14ac:dyDescent="0.25">
      <c r="A432">
        <f t="shared" si="18"/>
        <v>2035</v>
      </c>
      <c r="B432">
        <f t="shared" si="19"/>
        <v>8</v>
      </c>
      <c r="D432" s="208">
        <v>302.04166666666674</v>
      </c>
      <c r="E432" s="208">
        <v>9.1666666666666674E-2</v>
      </c>
      <c r="H432" s="323">
        <v>0</v>
      </c>
      <c r="I432" s="323">
        <v>0</v>
      </c>
      <c r="J432" s="208">
        <v>302.04166666666674</v>
      </c>
      <c r="K432" s="208">
        <v>9.1666666666666674E-2</v>
      </c>
    </row>
    <row r="433" spans="1:11" x14ac:dyDescent="0.25">
      <c r="A433">
        <f t="shared" si="18"/>
        <v>2035</v>
      </c>
      <c r="B433">
        <f t="shared" si="19"/>
        <v>9</v>
      </c>
      <c r="D433" s="208">
        <v>256.48333333333329</v>
      </c>
      <c r="E433" s="208">
        <v>8.3333333333333329E-2</v>
      </c>
      <c r="H433" s="323">
        <v>0</v>
      </c>
      <c r="I433" s="323">
        <v>0.05</v>
      </c>
      <c r="J433" s="208">
        <v>256.48333333333329</v>
      </c>
      <c r="K433" s="208">
        <v>8.3333333333333329E-2</v>
      </c>
    </row>
    <row r="434" spans="1:11" x14ac:dyDescent="0.25">
      <c r="A434">
        <f t="shared" si="18"/>
        <v>2035</v>
      </c>
      <c r="B434">
        <f t="shared" si="19"/>
        <v>10</v>
      </c>
      <c r="D434" s="208">
        <v>182.1908909412258</v>
      </c>
      <c r="E434" s="208">
        <v>8.6979166666666679</v>
      </c>
      <c r="H434" s="323">
        <v>1.5854166666666667</v>
      </c>
      <c r="I434" s="323">
        <v>0</v>
      </c>
      <c r="J434" s="208">
        <v>182.1908909412258</v>
      </c>
      <c r="K434" s="208">
        <v>8.6979166666666679</v>
      </c>
    </row>
    <row r="435" spans="1:11" x14ac:dyDescent="0.25">
      <c r="A435">
        <f t="shared" si="18"/>
        <v>2035</v>
      </c>
      <c r="B435">
        <f t="shared" si="19"/>
        <v>11</v>
      </c>
      <c r="D435" s="208">
        <v>72.302083333333343</v>
      </c>
      <c r="E435" s="208">
        <v>50.125000000000007</v>
      </c>
      <c r="H435" s="323">
        <v>7.1208333333333345</v>
      </c>
      <c r="I435" s="323">
        <v>0</v>
      </c>
      <c r="J435" s="208">
        <v>72.302083333333343</v>
      </c>
      <c r="K435" s="208">
        <v>50.125000000000007</v>
      </c>
    </row>
    <row r="436" spans="1:11" x14ac:dyDescent="0.25">
      <c r="A436">
        <f t="shared" si="18"/>
        <v>2035</v>
      </c>
      <c r="B436">
        <f t="shared" si="19"/>
        <v>12</v>
      </c>
      <c r="D436" s="208">
        <v>41.454166666666666</v>
      </c>
      <c r="E436" s="208">
        <v>119.41875</v>
      </c>
      <c r="H436" s="323">
        <v>14.15</v>
      </c>
      <c r="I436" s="323">
        <v>0.35</v>
      </c>
      <c r="J436" s="208">
        <v>41.454166666666666</v>
      </c>
      <c r="K436" s="208">
        <v>119.41875</v>
      </c>
    </row>
    <row r="437" spans="1:11" x14ac:dyDescent="0.25">
      <c r="A437">
        <f t="shared" si="18"/>
        <v>2036</v>
      </c>
      <c r="B437">
        <f t="shared" si="19"/>
        <v>1</v>
      </c>
      <c r="D437" s="208">
        <v>29.16041666666667</v>
      </c>
      <c r="E437" s="208">
        <v>170.95833333333331</v>
      </c>
      <c r="H437" s="323">
        <v>17.858333333333331</v>
      </c>
      <c r="I437" s="323">
        <v>0.9</v>
      </c>
      <c r="J437" s="208">
        <v>29.16041666666667</v>
      </c>
      <c r="K437" s="208">
        <v>170.95833333333331</v>
      </c>
    </row>
    <row r="438" spans="1:11" x14ac:dyDescent="0.25">
      <c r="A438">
        <f t="shared" si="18"/>
        <v>2036</v>
      </c>
      <c r="B438">
        <f t="shared" si="19"/>
        <v>2</v>
      </c>
      <c r="D438" s="208">
        <v>41.325000000000003</v>
      </c>
      <c r="E438" s="208">
        <v>111.00208333333333</v>
      </c>
      <c r="H438" s="323">
        <v>13.941666666666666</v>
      </c>
      <c r="I438" s="323">
        <v>0.45</v>
      </c>
      <c r="J438" s="208">
        <v>41.325000000000003</v>
      </c>
      <c r="K438" s="208">
        <v>111.00208333333333</v>
      </c>
    </row>
    <row r="439" spans="1:11" x14ac:dyDescent="0.25">
      <c r="A439">
        <f t="shared" si="18"/>
        <v>2036</v>
      </c>
      <c r="B439">
        <f t="shared" si="19"/>
        <v>3</v>
      </c>
      <c r="D439" s="208">
        <v>75.108333333333334</v>
      </c>
      <c r="E439" s="208">
        <v>70.897916666666674</v>
      </c>
      <c r="H439" s="323">
        <v>8.1687499999999993</v>
      </c>
      <c r="I439" s="323">
        <v>0.1</v>
      </c>
      <c r="J439" s="208">
        <v>75.108333333333334</v>
      </c>
      <c r="K439" s="208">
        <v>70.897916666666674</v>
      </c>
    </row>
    <row r="440" spans="1:11" x14ac:dyDescent="0.25">
      <c r="A440">
        <f t="shared" si="18"/>
        <v>2036</v>
      </c>
      <c r="B440">
        <f t="shared" si="19"/>
        <v>4</v>
      </c>
      <c r="D440" s="208">
        <v>122.93020833333333</v>
      </c>
      <c r="E440" s="208">
        <v>20.608333333333334</v>
      </c>
      <c r="H440" s="323">
        <v>1.9020833333333336</v>
      </c>
      <c r="I440" s="323">
        <v>0</v>
      </c>
      <c r="J440" s="208">
        <v>122.93020833333333</v>
      </c>
      <c r="K440" s="208">
        <v>20.608333333333334</v>
      </c>
    </row>
    <row r="441" spans="1:11" x14ac:dyDescent="0.25">
      <c r="A441">
        <f t="shared" si="18"/>
        <v>2036</v>
      </c>
      <c r="B441">
        <f t="shared" si="19"/>
        <v>5</v>
      </c>
      <c r="D441" s="208">
        <v>221.07291666666666</v>
      </c>
      <c r="E441" s="208">
        <v>2.4541666666666666</v>
      </c>
      <c r="H441" s="323">
        <v>8.3333333333333565E-2</v>
      </c>
      <c r="I441" s="323">
        <v>0.05</v>
      </c>
      <c r="J441" s="208">
        <v>221.07291666666666</v>
      </c>
      <c r="K441" s="208">
        <v>2.4541666666666666</v>
      </c>
    </row>
    <row r="442" spans="1:11" x14ac:dyDescent="0.25">
      <c r="A442">
        <f t="shared" si="18"/>
        <v>2036</v>
      </c>
      <c r="B442">
        <f t="shared" si="19"/>
        <v>6</v>
      </c>
      <c r="D442" s="208">
        <v>263.85208333333333</v>
      </c>
      <c r="E442" s="208">
        <v>0</v>
      </c>
      <c r="H442" s="323">
        <v>0</v>
      </c>
      <c r="I442" s="323">
        <v>0</v>
      </c>
      <c r="J442" s="208">
        <v>263.85208333333333</v>
      </c>
      <c r="K442" s="208">
        <v>0</v>
      </c>
    </row>
    <row r="443" spans="1:11" x14ac:dyDescent="0.25">
      <c r="A443">
        <f t="shared" si="18"/>
        <v>2036</v>
      </c>
      <c r="B443">
        <f t="shared" si="19"/>
        <v>7</v>
      </c>
      <c r="D443" s="208">
        <v>296.31354166666671</v>
      </c>
      <c r="E443" s="208">
        <v>0</v>
      </c>
      <c r="H443" s="323">
        <v>0</v>
      </c>
      <c r="I443" s="323">
        <v>0</v>
      </c>
      <c r="J443" s="208">
        <v>296.31354166666671</v>
      </c>
      <c r="K443" s="208">
        <v>0</v>
      </c>
    </row>
    <row r="444" spans="1:11" x14ac:dyDescent="0.25">
      <c r="A444">
        <f t="shared" si="18"/>
        <v>2036</v>
      </c>
      <c r="B444">
        <f t="shared" si="19"/>
        <v>8</v>
      </c>
      <c r="D444" s="208">
        <v>302.04166666666674</v>
      </c>
      <c r="E444" s="208">
        <v>9.1666666666666674E-2</v>
      </c>
      <c r="H444" s="323">
        <v>0</v>
      </c>
      <c r="I444" s="323">
        <v>0</v>
      </c>
      <c r="J444" s="208">
        <v>302.04166666666674</v>
      </c>
      <c r="K444" s="208">
        <v>9.1666666666666674E-2</v>
      </c>
    </row>
    <row r="445" spans="1:11" x14ac:dyDescent="0.25">
      <c r="A445">
        <f t="shared" si="18"/>
        <v>2036</v>
      </c>
      <c r="B445">
        <f t="shared" si="19"/>
        <v>9</v>
      </c>
      <c r="D445" s="208">
        <v>256.48333333333329</v>
      </c>
      <c r="E445" s="208">
        <v>8.3333333333333329E-2</v>
      </c>
      <c r="H445" s="323">
        <v>0</v>
      </c>
      <c r="I445" s="323">
        <v>0.05</v>
      </c>
      <c r="J445" s="208">
        <v>256.48333333333329</v>
      </c>
      <c r="K445" s="208">
        <v>8.3333333333333329E-2</v>
      </c>
    </row>
    <row r="446" spans="1:11" x14ac:dyDescent="0.25">
      <c r="A446">
        <f t="shared" si="18"/>
        <v>2036</v>
      </c>
      <c r="B446">
        <f t="shared" si="19"/>
        <v>10</v>
      </c>
      <c r="D446" s="208">
        <v>182.1908909412258</v>
      </c>
      <c r="E446" s="208">
        <v>8.6979166666666679</v>
      </c>
      <c r="H446" s="323">
        <v>1.5854166666666667</v>
      </c>
      <c r="I446" s="323">
        <v>0</v>
      </c>
      <c r="J446" s="208">
        <v>182.1908909412258</v>
      </c>
      <c r="K446" s="208">
        <v>8.6979166666666679</v>
      </c>
    </row>
    <row r="447" spans="1:11" x14ac:dyDescent="0.25">
      <c r="A447">
        <f t="shared" si="18"/>
        <v>2036</v>
      </c>
      <c r="B447">
        <f t="shared" si="19"/>
        <v>11</v>
      </c>
      <c r="D447" s="208">
        <v>72.302083333333343</v>
      </c>
      <c r="E447" s="208">
        <v>50.125000000000007</v>
      </c>
      <c r="H447" s="323">
        <v>7.1208333333333345</v>
      </c>
      <c r="I447" s="323">
        <v>0</v>
      </c>
      <c r="J447" s="208">
        <v>72.302083333333343</v>
      </c>
      <c r="K447" s="208">
        <v>50.125000000000007</v>
      </c>
    </row>
    <row r="448" spans="1:11" x14ac:dyDescent="0.25">
      <c r="A448">
        <f t="shared" si="18"/>
        <v>2036</v>
      </c>
      <c r="B448">
        <f t="shared" si="19"/>
        <v>12</v>
      </c>
      <c r="D448" s="208">
        <v>41.454166666666666</v>
      </c>
      <c r="E448" s="208">
        <v>119.41875</v>
      </c>
      <c r="H448" s="323">
        <v>14.15</v>
      </c>
      <c r="I448" s="323">
        <v>0.35</v>
      </c>
      <c r="J448" s="208">
        <v>41.454166666666666</v>
      </c>
      <c r="K448" s="208">
        <v>119.41875</v>
      </c>
    </row>
    <row r="449" spans="1:11" x14ac:dyDescent="0.25">
      <c r="A449">
        <f t="shared" si="18"/>
        <v>2037</v>
      </c>
      <c r="B449">
        <f t="shared" si="19"/>
        <v>1</v>
      </c>
      <c r="D449" s="208">
        <v>29.16041666666667</v>
      </c>
      <c r="E449" s="208">
        <v>170.95833333333331</v>
      </c>
      <c r="H449" s="323">
        <v>17.858333333333331</v>
      </c>
      <c r="I449" s="323">
        <v>0.9</v>
      </c>
      <c r="J449" s="208">
        <v>29.16041666666667</v>
      </c>
      <c r="K449" s="208">
        <v>170.95833333333331</v>
      </c>
    </row>
    <row r="450" spans="1:11" x14ac:dyDescent="0.25">
      <c r="A450">
        <f t="shared" si="18"/>
        <v>2037</v>
      </c>
      <c r="B450">
        <f t="shared" si="19"/>
        <v>2</v>
      </c>
      <c r="D450" s="208">
        <v>41.325000000000003</v>
      </c>
      <c r="E450" s="208">
        <v>111.00208333333333</v>
      </c>
      <c r="H450" s="323">
        <v>13.941666666666666</v>
      </c>
      <c r="I450" s="323">
        <v>0.45</v>
      </c>
      <c r="J450" s="208">
        <v>41.325000000000003</v>
      </c>
      <c r="K450" s="208">
        <v>111.00208333333333</v>
      </c>
    </row>
    <row r="451" spans="1:11" x14ac:dyDescent="0.25">
      <c r="A451">
        <f t="shared" si="18"/>
        <v>2037</v>
      </c>
      <c r="B451">
        <f t="shared" si="19"/>
        <v>3</v>
      </c>
      <c r="D451" s="208">
        <v>75.108333333333334</v>
      </c>
      <c r="E451" s="208">
        <v>70.897916666666674</v>
      </c>
      <c r="H451" s="323">
        <v>8.1687499999999993</v>
      </c>
      <c r="I451" s="323">
        <v>0.1</v>
      </c>
      <c r="J451" s="208">
        <v>75.108333333333334</v>
      </c>
      <c r="K451" s="208">
        <v>70.897916666666674</v>
      </c>
    </row>
    <row r="452" spans="1:11" x14ac:dyDescent="0.25">
      <c r="A452">
        <f t="shared" si="18"/>
        <v>2037</v>
      </c>
      <c r="B452">
        <f t="shared" si="19"/>
        <v>4</v>
      </c>
      <c r="D452" s="208">
        <v>122.93020833333333</v>
      </c>
      <c r="E452" s="208">
        <v>20.608333333333334</v>
      </c>
      <c r="H452" s="323">
        <v>1.9020833333333336</v>
      </c>
      <c r="I452" s="323">
        <v>0</v>
      </c>
      <c r="J452" s="208">
        <v>122.93020833333333</v>
      </c>
      <c r="K452" s="208">
        <v>20.608333333333334</v>
      </c>
    </row>
    <row r="453" spans="1:11" x14ac:dyDescent="0.25">
      <c r="A453">
        <f t="shared" si="18"/>
        <v>2037</v>
      </c>
      <c r="B453">
        <f t="shared" si="19"/>
        <v>5</v>
      </c>
      <c r="D453" s="208">
        <v>221.07291666666666</v>
      </c>
      <c r="E453" s="208">
        <v>2.4541666666666666</v>
      </c>
      <c r="H453" s="323">
        <v>8.3333333333333565E-2</v>
      </c>
      <c r="I453" s="323">
        <v>0.05</v>
      </c>
      <c r="J453" s="208">
        <v>221.07291666666666</v>
      </c>
      <c r="K453" s="208">
        <v>2.4541666666666666</v>
      </c>
    </row>
    <row r="454" spans="1:11" x14ac:dyDescent="0.25">
      <c r="A454">
        <f t="shared" si="18"/>
        <v>2037</v>
      </c>
      <c r="B454">
        <f t="shared" si="19"/>
        <v>6</v>
      </c>
      <c r="D454" s="208">
        <v>263.85208333333333</v>
      </c>
      <c r="E454" s="208">
        <v>0</v>
      </c>
      <c r="H454" s="323">
        <v>0</v>
      </c>
      <c r="I454" s="323">
        <v>0</v>
      </c>
      <c r="J454" s="208">
        <v>263.85208333333333</v>
      </c>
      <c r="K454" s="208">
        <v>0</v>
      </c>
    </row>
    <row r="455" spans="1:11" x14ac:dyDescent="0.25">
      <c r="A455">
        <f t="shared" si="18"/>
        <v>2037</v>
      </c>
      <c r="B455">
        <f t="shared" si="19"/>
        <v>7</v>
      </c>
      <c r="D455" s="208">
        <v>296.31354166666671</v>
      </c>
      <c r="E455" s="208">
        <v>0</v>
      </c>
      <c r="H455" s="323">
        <v>0</v>
      </c>
      <c r="I455" s="323">
        <v>0</v>
      </c>
      <c r="J455" s="208">
        <v>296.31354166666671</v>
      </c>
      <c r="K455" s="208">
        <v>0</v>
      </c>
    </row>
    <row r="456" spans="1:11" x14ac:dyDescent="0.25">
      <c r="A456">
        <f t="shared" si="18"/>
        <v>2037</v>
      </c>
      <c r="B456">
        <f t="shared" si="19"/>
        <v>8</v>
      </c>
      <c r="D456" s="208">
        <v>302.04166666666674</v>
      </c>
      <c r="E456" s="208">
        <v>9.1666666666666674E-2</v>
      </c>
      <c r="H456" s="323">
        <v>0</v>
      </c>
      <c r="I456" s="323">
        <v>0</v>
      </c>
      <c r="J456" s="208">
        <v>302.04166666666674</v>
      </c>
      <c r="K456" s="208">
        <v>9.1666666666666674E-2</v>
      </c>
    </row>
    <row r="457" spans="1:11" x14ac:dyDescent="0.25">
      <c r="A457">
        <f t="shared" si="18"/>
        <v>2037</v>
      </c>
      <c r="B457">
        <f t="shared" si="19"/>
        <v>9</v>
      </c>
      <c r="D457" s="208">
        <v>256.48333333333329</v>
      </c>
      <c r="E457" s="208">
        <v>8.3333333333333329E-2</v>
      </c>
      <c r="H457" s="323">
        <v>0</v>
      </c>
      <c r="I457" s="323">
        <v>0.05</v>
      </c>
      <c r="J457" s="208">
        <v>256.48333333333329</v>
      </c>
      <c r="K457" s="208">
        <v>8.3333333333333329E-2</v>
      </c>
    </row>
    <row r="458" spans="1:11" x14ac:dyDescent="0.25">
      <c r="A458">
        <f t="shared" si="18"/>
        <v>2037</v>
      </c>
      <c r="B458">
        <f t="shared" si="19"/>
        <v>10</v>
      </c>
      <c r="D458" s="208">
        <v>182.1908909412258</v>
      </c>
      <c r="E458" s="208">
        <v>8.6979166666666679</v>
      </c>
      <c r="H458" s="323">
        <v>1.5854166666666667</v>
      </c>
      <c r="I458" s="323">
        <v>0</v>
      </c>
      <c r="J458" s="208">
        <v>182.1908909412258</v>
      </c>
      <c r="K458" s="208">
        <v>8.6979166666666679</v>
      </c>
    </row>
    <row r="459" spans="1:11" x14ac:dyDescent="0.25">
      <c r="A459">
        <f t="shared" si="18"/>
        <v>2037</v>
      </c>
      <c r="B459">
        <f t="shared" si="19"/>
        <v>11</v>
      </c>
      <c r="D459" s="208">
        <v>72.302083333333343</v>
      </c>
      <c r="E459" s="208">
        <v>50.125000000000007</v>
      </c>
      <c r="H459" s="323">
        <v>7.1208333333333345</v>
      </c>
      <c r="I459" s="323">
        <v>0</v>
      </c>
      <c r="J459" s="208">
        <v>72.302083333333343</v>
      </c>
      <c r="K459" s="208">
        <v>50.125000000000007</v>
      </c>
    </row>
    <row r="460" spans="1:11" x14ac:dyDescent="0.25">
      <c r="A460">
        <f t="shared" si="18"/>
        <v>2037</v>
      </c>
      <c r="B460">
        <f t="shared" si="19"/>
        <v>12</v>
      </c>
      <c r="D460" s="208">
        <v>41.454166666666666</v>
      </c>
      <c r="E460" s="208">
        <v>119.41875</v>
      </c>
      <c r="H460" s="323">
        <v>14.15</v>
      </c>
      <c r="I460" s="323">
        <v>0.35</v>
      </c>
      <c r="J460" s="208">
        <v>41.454166666666666</v>
      </c>
      <c r="K460" s="208">
        <v>119.41875</v>
      </c>
    </row>
    <row r="461" spans="1:11" x14ac:dyDescent="0.25">
      <c r="A461">
        <f t="shared" si="18"/>
        <v>2038</v>
      </c>
      <c r="B461">
        <f t="shared" si="19"/>
        <v>1</v>
      </c>
      <c r="D461" s="208">
        <v>29.16041666666667</v>
      </c>
      <c r="E461" s="208">
        <v>170.95833333333331</v>
      </c>
      <c r="H461" s="323">
        <v>17.858333333333331</v>
      </c>
      <c r="I461" s="323">
        <v>0.9</v>
      </c>
      <c r="J461" s="208">
        <v>29.16041666666667</v>
      </c>
      <c r="K461" s="208">
        <v>170.95833333333331</v>
      </c>
    </row>
    <row r="462" spans="1:11" x14ac:dyDescent="0.25">
      <c r="A462">
        <f t="shared" si="18"/>
        <v>2038</v>
      </c>
      <c r="B462">
        <f t="shared" si="19"/>
        <v>2</v>
      </c>
      <c r="D462" s="208">
        <v>41.325000000000003</v>
      </c>
      <c r="E462" s="208">
        <v>111.00208333333333</v>
      </c>
      <c r="H462" s="323">
        <v>13.941666666666666</v>
      </c>
      <c r="I462" s="323">
        <v>0.45</v>
      </c>
      <c r="J462" s="208">
        <v>41.325000000000003</v>
      </c>
      <c r="K462" s="208">
        <v>111.00208333333333</v>
      </c>
    </row>
    <row r="463" spans="1:11" x14ac:dyDescent="0.25">
      <c r="A463">
        <f t="shared" si="18"/>
        <v>2038</v>
      </c>
      <c r="B463">
        <f t="shared" si="19"/>
        <v>3</v>
      </c>
      <c r="D463" s="208">
        <v>75.108333333333334</v>
      </c>
      <c r="E463" s="208">
        <v>70.897916666666674</v>
      </c>
      <c r="H463" s="323">
        <v>8.1687499999999993</v>
      </c>
      <c r="I463" s="323">
        <v>0.1</v>
      </c>
      <c r="J463" s="208">
        <v>75.108333333333334</v>
      </c>
      <c r="K463" s="208">
        <v>70.897916666666674</v>
      </c>
    </row>
    <row r="464" spans="1:11" x14ac:dyDescent="0.25">
      <c r="A464">
        <f t="shared" si="18"/>
        <v>2038</v>
      </c>
      <c r="B464">
        <f t="shared" si="19"/>
        <v>4</v>
      </c>
      <c r="D464" s="208">
        <v>122.93020833333333</v>
      </c>
      <c r="E464" s="208">
        <v>20.608333333333334</v>
      </c>
      <c r="H464" s="323">
        <v>1.9020833333333336</v>
      </c>
      <c r="I464" s="323">
        <v>0</v>
      </c>
      <c r="J464" s="208">
        <v>122.93020833333333</v>
      </c>
      <c r="K464" s="208">
        <v>20.608333333333334</v>
      </c>
    </row>
    <row r="465" spans="1:11" x14ac:dyDescent="0.25">
      <c r="A465">
        <f t="shared" si="18"/>
        <v>2038</v>
      </c>
      <c r="B465">
        <f t="shared" si="19"/>
        <v>5</v>
      </c>
      <c r="D465" s="208">
        <v>221.07291666666666</v>
      </c>
      <c r="E465" s="208">
        <v>2.4541666666666666</v>
      </c>
      <c r="H465" s="323">
        <v>8.3333333333333565E-2</v>
      </c>
      <c r="I465" s="323">
        <v>0.05</v>
      </c>
      <c r="J465" s="208">
        <v>221.07291666666666</v>
      </c>
      <c r="K465" s="208">
        <v>2.4541666666666666</v>
      </c>
    </row>
    <row r="466" spans="1:11" x14ac:dyDescent="0.25">
      <c r="A466">
        <f t="shared" si="18"/>
        <v>2038</v>
      </c>
      <c r="B466">
        <f t="shared" si="19"/>
        <v>6</v>
      </c>
      <c r="D466" s="208">
        <v>263.85208333333333</v>
      </c>
      <c r="E466" s="208">
        <v>0</v>
      </c>
      <c r="H466" s="323">
        <v>0</v>
      </c>
      <c r="I466" s="323">
        <v>0</v>
      </c>
      <c r="J466" s="208">
        <v>263.85208333333333</v>
      </c>
      <c r="K466" s="208">
        <v>0</v>
      </c>
    </row>
    <row r="467" spans="1:11" x14ac:dyDescent="0.25">
      <c r="A467">
        <f t="shared" si="18"/>
        <v>2038</v>
      </c>
      <c r="B467">
        <f t="shared" si="19"/>
        <v>7</v>
      </c>
      <c r="D467" s="208">
        <v>296.31354166666671</v>
      </c>
      <c r="E467" s="208">
        <v>0</v>
      </c>
      <c r="H467" s="323">
        <v>0</v>
      </c>
      <c r="I467" s="323">
        <v>0</v>
      </c>
      <c r="J467" s="208">
        <v>296.31354166666671</v>
      </c>
      <c r="K467" s="208">
        <v>0</v>
      </c>
    </row>
    <row r="468" spans="1:11" x14ac:dyDescent="0.25">
      <c r="A468">
        <f t="shared" ref="A468:A496" si="20">A456+1</f>
        <v>2038</v>
      </c>
      <c r="B468">
        <f t="shared" ref="B468:B496" si="21">B456</f>
        <v>8</v>
      </c>
      <c r="D468" s="208">
        <v>302.04166666666674</v>
      </c>
      <c r="E468" s="208">
        <v>9.1666666666666674E-2</v>
      </c>
      <c r="H468" s="323">
        <v>0</v>
      </c>
      <c r="I468" s="323">
        <v>0</v>
      </c>
      <c r="J468" s="208">
        <v>302.04166666666674</v>
      </c>
      <c r="K468" s="208">
        <v>9.1666666666666674E-2</v>
      </c>
    </row>
    <row r="469" spans="1:11" x14ac:dyDescent="0.25">
      <c r="A469">
        <f t="shared" si="20"/>
        <v>2038</v>
      </c>
      <c r="B469">
        <f t="shared" si="21"/>
        <v>9</v>
      </c>
      <c r="D469" s="208">
        <v>256.48333333333329</v>
      </c>
      <c r="E469" s="208">
        <v>8.3333333333333329E-2</v>
      </c>
      <c r="H469" s="323">
        <v>0</v>
      </c>
      <c r="I469" s="323">
        <v>0.05</v>
      </c>
      <c r="J469" s="208">
        <v>256.48333333333329</v>
      </c>
      <c r="K469" s="208">
        <v>8.3333333333333329E-2</v>
      </c>
    </row>
    <row r="470" spans="1:11" x14ac:dyDescent="0.25">
      <c r="A470">
        <f t="shared" si="20"/>
        <v>2038</v>
      </c>
      <c r="B470">
        <f t="shared" si="21"/>
        <v>10</v>
      </c>
      <c r="D470" s="208">
        <v>182.1908909412258</v>
      </c>
      <c r="E470" s="208">
        <v>8.6979166666666679</v>
      </c>
      <c r="H470" s="323">
        <v>1.5854166666666667</v>
      </c>
      <c r="I470" s="323">
        <v>0</v>
      </c>
      <c r="J470" s="208">
        <v>182.1908909412258</v>
      </c>
      <c r="K470" s="208">
        <v>8.6979166666666679</v>
      </c>
    </row>
    <row r="471" spans="1:11" x14ac:dyDescent="0.25">
      <c r="A471">
        <f t="shared" si="20"/>
        <v>2038</v>
      </c>
      <c r="B471">
        <f t="shared" si="21"/>
        <v>11</v>
      </c>
      <c r="D471" s="208">
        <v>72.302083333333343</v>
      </c>
      <c r="E471" s="208">
        <v>50.125000000000007</v>
      </c>
      <c r="H471" s="323">
        <v>7.1208333333333345</v>
      </c>
      <c r="I471" s="323">
        <v>0</v>
      </c>
      <c r="J471" s="208">
        <v>72.302083333333343</v>
      </c>
      <c r="K471" s="208">
        <v>50.125000000000007</v>
      </c>
    </row>
    <row r="472" spans="1:11" x14ac:dyDescent="0.25">
      <c r="A472">
        <f t="shared" si="20"/>
        <v>2038</v>
      </c>
      <c r="B472">
        <f t="shared" si="21"/>
        <v>12</v>
      </c>
      <c r="D472" s="208">
        <v>41.454166666666666</v>
      </c>
      <c r="E472" s="208">
        <v>119.41875</v>
      </c>
      <c r="H472" s="323">
        <v>14.15</v>
      </c>
      <c r="I472" s="323">
        <v>0.35</v>
      </c>
      <c r="J472" s="208">
        <v>41.454166666666666</v>
      </c>
      <c r="K472" s="208">
        <v>119.41875</v>
      </c>
    </row>
    <row r="473" spans="1:11" x14ac:dyDescent="0.25">
      <c r="A473">
        <f t="shared" si="20"/>
        <v>2039</v>
      </c>
      <c r="B473">
        <f t="shared" si="21"/>
        <v>1</v>
      </c>
      <c r="D473" s="208">
        <v>29.16041666666667</v>
      </c>
      <c r="E473" s="208">
        <v>170.95833333333331</v>
      </c>
      <c r="H473" s="323">
        <v>17.858333333333331</v>
      </c>
      <c r="I473" s="323">
        <v>0.9</v>
      </c>
      <c r="J473" s="208">
        <v>29.16041666666667</v>
      </c>
      <c r="K473" s="208">
        <v>170.95833333333331</v>
      </c>
    </row>
    <row r="474" spans="1:11" x14ac:dyDescent="0.25">
      <c r="A474">
        <f t="shared" si="20"/>
        <v>2039</v>
      </c>
      <c r="B474">
        <f t="shared" si="21"/>
        <v>2</v>
      </c>
      <c r="D474" s="208">
        <v>41.325000000000003</v>
      </c>
      <c r="E474" s="208">
        <v>111.00208333333333</v>
      </c>
      <c r="H474" s="323">
        <v>13.941666666666666</v>
      </c>
      <c r="I474" s="323">
        <v>0.45</v>
      </c>
      <c r="J474" s="208">
        <v>41.325000000000003</v>
      </c>
      <c r="K474" s="208">
        <v>111.00208333333333</v>
      </c>
    </row>
    <row r="475" spans="1:11" x14ac:dyDescent="0.25">
      <c r="A475">
        <f t="shared" si="20"/>
        <v>2039</v>
      </c>
      <c r="B475">
        <f t="shared" si="21"/>
        <v>3</v>
      </c>
      <c r="D475" s="208">
        <v>75.108333333333334</v>
      </c>
      <c r="E475" s="208">
        <v>70.897916666666674</v>
      </c>
      <c r="H475" s="323">
        <v>8.1687499999999993</v>
      </c>
      <c r="I475" s="323">
        <v>0.1</v>
      </c>
      <c r="J475" s="208">
        <v>75.108333333333334</v>
      </c>
      <c r="K475" s="208">
        <v>70.897916666666674</v>
      </c>
    </row>
    <row r="476" spans="1:11" x14ac:dyDescent="0.25">
      <c r="A476">
        <f t="shared" si="20"/>
        <v>2039</v>
      </c>
      <c r="B476">
        <f t="shared" si="21"/>
        <v>4</v>
      </c>
      <c r="D476" s="208">
        <v>122.93020833333333</v>
      </c>
      <c r="E476" s="208">
        <v>20.608333333333334</v>
      </c>
      <c r="H476" s="323">
        <v>1.9020833333333336</v>
      </c>
      <c r="I476" s="323">
        <v>0</v>
      </c>
      <c r="J476" s="208">
        <v>122.93020833333333</v>
      </c>
      <c r="K476" s="208">
        <v>20.608333333333334</v>
      </c>
    </row>
    <row r="477" spans="1:11" x14ac:dyDescent="0.25">
      <c r="A477">
        <f t="shared" si="20"/>
        <v>2039</v>
      </c>
      <c r="B477">
        <f t="shared" si="21"/>
        <v>5</v>
      </c>
      <c r="D477" s="208">
        <v>221.07291666666666</v>
      </c>
      <c r="E477" s="208">
        <v>2.4541666666666666</v>
      </c>
      <c r="H477" s="323">
        <v>8.3333333333333565E-2</v>
      </c>
      <c r="I477" s="323">
        <v>0.05</v>
      </c>
      <c r="J477" s="208">
        <v>221.07291666666666</v>
      </c>
      <c r="K477" s="208">
        <v>2.4541666666666666</v>
      </c>
    </row>
    <row r="478" spans="1:11" x14ac:dyDescent="0.25">
      <c r="A478">
        <f t="shared" si="20"/>
        <v>2039</v>
      </c>
      <c r="B478">
        <f t="shared" si="21"/>
        <v>6</v>
      </c>
      <c r="D478" s="208">
        <v>263.85208333333333</v>
      </c>
      <c r="E478" s="208">
        <v>0</v>
      </c>
      <c r="H478" s="323">
        <v>0</v>
      </c>
      <c r="I478" s="323">
        <v>0</v>
      </c>
      <c r="J478" s="208">
        <v>263.85208333333333</v>
      </c>
      <c r="K478" s="208">
        <v>0</v>
      </c>
    </row>
    <row r="479" spans="1:11" x14ac:dyDescent="0.25">
      <c r="A479">
        <f t="shared" si="20"/>
        <v>2039</v>
      </c>
      <c r="B479">
        <f t="shared" si="21"/>
        <v>7</v>
      </c>
      <c r="D479" s="208">
        <v>296.31354166666671</v>
      </c>
      <c r="E479" s="208">
        <v>0</v>
      </c>
      <c r="H479" s="323">
        <v>0</v>
      </c>
      <c r="I479" s="323">
        <v>0</v>
      </c>
      <c r="J479" s="208">
        <v>296.31354166666671</v>
      </c>
      <c r="K479" s="208">
        <v>0</v>
      </c>
    </row>
    <row r="480" spans="1:11" x14ac:dyDescent="0.25">
      <c r="A480">
        <f t="shared" si="20"/>
        <v>2039</v>
      </c>
      <c r="B480">
        <f t="shared" si="21"/>
        <v>8</v>
      </c>
      <c r="D480" s="208">
        <v>302.04166666666674</v>
      </c>
      <c r="E480" s="208">
        <v>9.1666666666666674E-2</v>
      </c>
      <c r="H480" s="323">
        <v>0</v>
      </c>
      <c r="I480" s="323">
        <v>0</v>
      </c>
      <c r="J480" s="208">
        <v>302.04166666666674</v>
      </c>
      <c r="K480" s="208">
        <v>9.1666666666666674E-2</v>
      </c>
    </row>
    <row r="481" spans="1:11" x14ac:dyDescent="0.25">
      <c r="A481">
        <f t="shared" si="20"/>
        <v>2039</v>
      </c>
      <c r="B481">
        <f t="shared" si="21"/>
        <v>9</v>
      </c>
      <c r="D481" s="208">
        <v>256.48333333333329</v>
      </c>
      <c r="E481" s="208">
        <v>8.3333333333333329E-2</v>
      </c>
      <c r="H481" s="323">
        <v>0</v>
      </c>
      <c r="I481" s="323">
        <v>0.05</v>
      </c>
      <c r="J481" s="208">
        <v>256.48333333333329</v>
      </c>
      <c r="K481" s="208">
        <v>8.3333333333333329E-2</v>
      </c>
    </row>
    <row r="482" spans="1:11" x14ac:dyDescent="0.25">
      <c r="A482">
        <f t="shared" si="20"/>
        <v>2039</v>
      </c>
      <c r="B482">
        <f t="shared" si="21"/>
        <v>10</v>
      </c>
      <c r="D482" s="208">
        <v>182.1908909412258</v>
      </c>
      <c r="E482" s="208">
        <v>8.6979166666666679</v>
      </c>
      <c r="H482" s="323">
        <v>1.5854166666666667</v>
      </c>
      <c r="I482" s="323">
        <v>0</v>
      </c>
      <c r="J482" s="208">
        <v>182.1908909412258</v>
      </c>
      <c r="K482" s="208">
        <v>8.6979166666666679</v>
      </c>
    </row>
    <row r="483" spans="1:11" x14ac:dyDescent="0.25">
      <c r="A483">
        <f t="shared" si="20"/>
        <v>2039</v>
      </c>
      <c r="B483">
        <f t="shared" si="21"/>
        <v>11</v>
      </c>
      <c r="D483" s="208">
        <v>72.302083333333343</v>
      </c>
      <c r="E483" s="208">
        <v>50.125000000000007</v>
      </c>
      <c r="H483" s="323">
        <v>7.1208333333333345</v>
      </c>
      <c r="I483" s="323">
        <v>0</v>
      </c>
      <c r="J483" s="208">
        <v>72.302083333333343</v>
      </c>
      <c r="K483" s="208">
        <v>50.125000000000007</v>
      </c>
    </row>
    <row r="484" spans="1:11" x14ac:dyDescent="0.25">
      <c r="A484">
        <f t="shared" si="20"/>
        <v>2039</v>
      </c>
      <c r="B484">
        <f t="shared" si="21"/>
        <v>12</v>
      </c>
      <c r="D484" s="208">
        <v>41.454166666666666</v>
      </c>
      <c r="E484" s="208">
        <v>119.41875</v>
      </c>
      <c r="H484" s="323">
        <v>14.15</v>
      </c>
      <c r="I484" s="323">
        <v>0.35</v>
      </c>
      <c r="J484" s="208">
        <v>41.454166666666666</v>
      </c>
      <c r="K484" s="208">
        <v>119.41875</v>
      </c>
    </row>
    <row r="485" spans="1:11" x14ac:dyDescent="0.25">
      <c r="A485">
        <f t="shared" si="20"/>
        <v>2040</v>
      </c>
      <c r="B485">
        <f t="shared" si="21"/>
        <v>1</v>
      </c>
      <c r="D485" s="208">
        <v>29.16041666666667</v>
      </c>
      <c r="E485" s="208">
        <v>170.95833333333331</v>
      </c>
      <c r="H485" s="323">
        <v>17.858333333333331</v>
      </c>
      <c r="I485" s="323">
        <v>0.9</v>
      </c>
      <c r="J485" s="208">
        <v>29.16041666666667</v>
      </c>
      <c r="K485" s="208">
        <v>170.95833333333331</v>
      </c>
    </row>
    <row r="486" spans="1:11" x14ac:dyDescent="0.25">
      <c r="A486">
        <f t="shared" si="20"/>
        <v>2040</v>
      </c>
      <c r="B486">
        <f t="shared" si="21"/>
        <v>2</v>
      </c>
      <c r="D486" s="208">
        <v>41.325000000000003</v>
      </c>
      <c r="E486" s="208">
        <v>111.00208333333333</v>
      </c>
      <c r="H486" s="323">
        <v>13.941666666666666</v>
      </c>
      <c r="I486" s="323">
        <v>0.45</v>
      </c>
      <c r="J486" s="208">
        <v>41.325000000000003</v>
      </c>
      <c r="K486" s="208">
        <v>111.00208333333333</v>
      </c>
    </row>
    <row r="487" spans="1:11" x14ac:dyDescent="0.25">
      <c r="A487">
        <f t="shared" si="20"/>
        <v>2040</v>
      </c>
      <c r="B487">
        <f t="shared" si="21"/>
        <v>3</v>
      </c>
      <c r="D487" s="208">
        <v>75.108333333333334</v>
      </c>
      <c r="E487" s="208">
        <v>70.897916666666674</v>
      </c>
      <c r="H487" s="323">
        <v>8.1687499999999993</v>
      </c>
      <c r="I487" s="323">
        <v>0.1</v>
      </c>
      <c r="J487" s="208">
        <v>75.108333333333334</v>
      </c>
      <c r="K487" s="208">
        <v>70.897916666666674</v>
      </c>
    </row>
    <row r="488" spans="1:11" x14ac:dyDescent="0.25">
      <c r="A488">
        <f t="shared" si="20"/>
        <v>2040</v>
      </c>
      <c r="B488">
        <f t="shared" si="21"/>
        <v>4</v>
      </c>
      <c r="D488" s="208">
        <v>122.93020833333333</v>
      </c>
      <c r="E488" s="208">
        <v>20.608333333333334</v>
      </c>
      <c r="H488" s="323">
        <v>1.9020833333333336</v>
      </c>
      <c r="I488" s="323">
        <v>0</v>
      </c>
      <c r="J488" s="208">
        <v>122.93020833333333</v>
      </c>
      <c r="K488" s="208">
        <v>20.608333333333334</v>
      </c>
    </row>
    <row r="489" spans="1:11" x14ac:dyDescent="0.25">
      <c r="A489">
        <f t="shared" si="20"/>
        <v>2040</v>
      </c>
      <c r="B489">
        <f t="shared" si="21"/>
        <v>5</v>
      </c>
      <c r="D489" s="208">
        <v>221.07291666666666</v>
      </c>
      <c r="E489" s="208">
        <v>2.4541666666666666</v>
      </c>
      <c r="H489" s="323">
        <v>8.3333333333333565E-2</v>
      </c>
      <c r="I489" s="323">
        <v>0.05</v>
      </c>
      <c r="J489" s="208">
        <v>221.07291666666666</v>
      </c>
      <c r="K489" s="208">
        <v>2.4541666666666666</v>
      </c>
    </row>
    <row r="490" spans="1:11" x14ac:dyDescent="0.25">
      <c r="A490">
        <f t="shared" si="20"/>
        <v>2040</v>
      </c>
      <c r="B490">
        <f t="shared" si="21"/>
        <v>6</v>
      </c>
      <c r="D490" s="208">
        <v>263.85208333333333</v>
      </c>
      <c r="E490" s="208">
        <v>0</v>
      </c>
      <c r="H490" s="323">
        <v>0</v>
      </c>
      <c r="I490" s="323">
        <v>0</v>
      </c>
      <c r="J490" s="208">
        <v>263.85208333333333</v>
      </c>
      <c r="K490" s="208">
        <v>0</v>
      </c>
    </row>
    <row r="491" spans="1:11" x14ac:dyDescent="0.25">
      <c r="A491">
        <f t="shared" si="20"/>
        <v>2040</v>
      </c>
      <c r="B491">
        <f t="shared" si="21"/>
        <v>7</v>
      </c>
      <c r="D491" s="208">
        <v>296.31354166666671</v>
      </c>
      <c r="E491" s="208">
        <v>0</v>
      </c>
      <c r="H491" s="323">
        <v>0</v>
      </c>
      <c r="I491" s="323">
        <v>0</v>
      </c>
      <c r="J491" s="208">
        <v>296.31354166666671</v>
      </c>
      <c r="K491" s="208">
        <v>0</v>
      </c>
    </row>
    <row r="492" spans="1:11" x14ac:dyDescent="0.25">
      <c r="A492">
        <f t="shared" si="20"/>
        <v>2040</v>
      </c>
      <c r="B492">
        <f t="shared" si="21"/>
        <v>8</v>
      </c>
      <c r="D492" s="208">
        <v>302.04166666666674</v>
      </c>
      <c r="E492" s="208">
        <v>9.1666666666666674E-2</v>
      </c>
      <c r="H492" s="323">
        <v>0</v>
      </c>
      <c r="I492" s="323">
        <v>0</v>
      </c>
      <c r="J492" s="208">
        <v>302.04166666666674</v>
      </c>
      <c r="K492" s="208">
        <v>9.1666666666666674E-2</v>
      </c>
    </row>
    <row r="493" spans="1:11" x14ac:dyDescent="0.25">
      <c r="A493">
        <f t="shared" si="20"/>
        <v>2040</v>
      </c>
      <c r="B493">
        <f t="shared" si="21"/>
        <v>9</v>
      </c>
      <c r="D493" s="208">
        <v>256.48333333333329</v>
      </c>
      <c r="E493" s="208">
        <v>8.3333333333333329E-2</v>
      </c>
      <c r="H493" s="323">
        <v>0</v>
      </c>
      <c r="I493" s="323">
        <v>0.05</v>
      </c>
      <c r="J493" s="208">
        <v>256.48333333333329</v>
      </c>
      <c r="K493" s="208">
        <v>8.3333333333333329E-2</v>
      </c>
    </row>
    <row r="494" spans="1:11" x14ac:dyDescent="0.25">
      <c r="A494">
        <f t="shared" si="20"/>
        <v>2040</v>
      </c>
      <c r="B494">
        <f t="shared" si="21"/>
        <v>10</v>
      </c>
      <c r="D494" s="208">
        <v>182.1908909412258</v>
      </c>
      <c r="E494" s="208">
        <v>8.6979166666666679</v>
      </c>
      <c r="H494" s="323">
        <v>1.5854166666666667</v>
      </c>
      <c r="I494" s="323">
        <v>0</v>
      </c>
      <c r="J494" s="208">
        <v>182.1908909412258</v>
      </c>
      <c r="K494" s="208">
        <v>8.6979166666666679</v>
      </c>
    </row>
    <row r="495" spans="1:11" x14ac:dyDescent="0.25">
      <c r="A495">
        <f t="shared" si="20"/>
        <v>2040</v>
      </c>
      <c r="B495">
        <f t="shared" si="21"/>
        <v>11</v>
      </c>
      <c r="D495" s="208">
        <v>72.302083333333343</v>
      </c>
      <c r="E495" s="208">
        <v>50.125000000000007</v>
      </c>
      <c r="H495" s="323">
        <v>7.1208333333333345</v>
      </c>
      <c r="I495" s="323">
        <v>0</v>
      </c>
      <c r="J495" s="208">
        <v>72.302083333333343</v>
      </c>
      <c r="K495" s="208">
        <v>50.125000000000007</v>
      </c>
    </row>
    <row r="496" spans="1:11" x14ac:dyDescent="0.25">
      <c r="A496">
        <f t="shared" si="20"/>
        <v>2040</v>
      </c>
      <c r="B496">
        <f t="shared" si="21"/>
        <v>12</v>
      </c>
      <c r="D496" s="208">
        <v>41.454166666666666</v>
      </c>
      <c r="E496" s="208">
        <v>119.41875</v>
      </c>
      <c r="H496" s="323">
        <v>14.15</v>
      </c>
      <c r="I496" s="323">
        <v>0.35</v>
      </c>
      <c r="J496" s="208">
        <v>41.454166666666666</v>
      </c>
      <c r="K496" s="208">
        <v>119.41875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U112"/>
  <sheetViews>
    <sheetView zoomScaleNormal="100" workbookViewId="0">
      <pane xSplit="1" ySplit="4" topLeftCell="B5" activePane="bottomRight" state="frozen"/>
      <selection activeCell="D2" sqref="D2"/>
      <selection pane="topRight" activeCell="D2" sqref="D2"/>
      <selection pane="bottomLeft" activeCell="D2" sqref="D2"/>
      <selection pane="bottomRight" activeCell="A2" sqref="A2"/>
    </sheetView>
  </sheetViews>
  <sheetFormatPr defaultColWidth="9.109375" defaultRowHeight="11.4" x14ac:dyDescent="0.2"/>
  <cols>
    <col min="1" max="1" width="5" style="21" bestFit="1" customWidth="1"/>
    <col min="2" max="2" width="6.44140625" style="22" bestFit="1" customWidth="1"/>
    <col min="3" max="3" width="17" style="22" customWidth="1"/>
    <col min="4" max="4" width="11.33203125" style="23" customWidth="1"/>
    <col min="5" max="5" width="7.88671875" style="98" customWidth="1"/>
    <col min="6" max="6" width="8.33203125" style="98" customWidth="1"/>
    <col min="7" max="7" width="9.33203125" style="18" customWidth="1"/>
    <col min="8" max="8" width="7.6640625" style="48" customWidth="1"/>
    <col min="9" max="9" width="14.88671875" style="14" customWidth="1"/>
    <col min="10" max="10" width="9.88671875" style="14" customWidth="1"/>
    <col min="11" max="11" width="6.44140625" style="49" customWidth="1"/>
    <col min="12" max="12" width="8.5546875" style="21" customWidth="1"/>
    <col min="13" max="13" width="8.88671875" style="23" customWidth="1"/>
    <col min="14" max="14" width="7.5546875" style="53" customWidth="1"/>
    <col min="15" max="15" width="10" style="53" customWidth="1"/>
    <col min="16" max="16" width="8.5546875" style="51" customWidth="1"/>
    <col min="17" max="18" width="6.88671875" style="21" customWidth="1"/>
    <col min="19" max="19" width="6.44140625" style="21" customWidth="1"/>
    <col min="20" max="20" width="6.88671875" style="21" customWidth="1"/>
    <col min="21" max="21" width="10.5546875" style="21" customWidth="1"/>
    <col min="22" max="22" width="11.88671875" style="21" customWidth="1"/>
    <col min="23" max="23" width="7.44140625" style="14" customWidth="1"/>
    <col min="24" max="24" width="7.109375" style="14" customWidth="1"/>
    <col min="25" max="25" width="8.33203125" style="102" customWidth="1"/>
    <col min="26" max="26" width="7.88671875" style="52" customWidth="1"/>
    <col min="27" max="27" width="7.109375" style="33" customWidth="1"/>
    <col min="28" max="28" width="8.88671875" style="14" customWidth="1"/>
    <col min="29" max="29" width="10.6640625" style="33" customWidth="1"/>
    <col min="30" max="30" width="8.88671875" style="21" customWidth="1"/>
    <col min="31" max="31" width="9" style="21" customWidth="1"/>
    <col min="32" max="32" width="10.109375" style="21" customWidth="1"/>
    <col min="33" max="33" width="11" style="21" bestFit="1" customWidth="1"/>
    <col min="34" max="34" width="12.33203125" style="21" bestFit="1" customWidth="1"/>
    <col min="35" max="35" width="5.44140625" style="23" bestFit="1" customWidth="1"/>
    <col min="36" max="36" width="8.5546875" style="23" bestFit="1" customWidth="1"/>
    <col min="37" max="37" width="7.5546875" style="53" bestFit="1" customWidth="1"/>
    <col min="38" max="38" width="10.33203125" style="53" bestFit="1" customWidth="1"/>
    <col min="39" max="39" width="12.33203125" style="21" bestFit="1" customWidth="1"/>
    <col min="40" max="41" width="6.88671875" style="21" bestFit="1" customWidth="1"/>
    <col min="42" max="42" width="6.44140625" style="21" bestFit="1" customWidth="1"/>
    <col min="43" max="43" width="6.88671875" style="21" bestFit="1" customWidth="1"/>
    <col min="44" max="45" width="8.44140625" style="21" bestFit="1" customWidth="1"/>
    <col min="46" max="46" width="9.33203125" style="21" bestFit="1" customWidth="1"/>
    <col min="47" max="47" width="9.109375" style="21" bestFit="1" customWidth="1"/>
    <col min="48" max="48" width="11.109375" style="21" bestFit="1" customWidth="1"/>
    <col min="49" max="49" width="8.6640625" style="21" bestFit="1" customWidth="1"/>
    <col min="50" max="50" width="12" style="21" bestFit="1" customWidth="1"/>
    <col min="51" max="51" width="9" style="14" bestFit="1" customWidth="1"/>
    <col min="52" max="52" width="14.109375" style="14" bestFit="1" customWidth="1"/>
    <col min="53" max="53" width="9.109375" style="21" bestFit="1" customWidth="1"/>
    <col min="54" max="54" width="12" style="21" bestFit="1" customWidth="1"/>
    <col min="55" max="55" width="9.109375" style="21" bestFit="1" customWidth="1"/>
    <col min="56" max="56" width="8.6640625" style="21" bestFit="1" customWidth="1"/>
    <col min="57" max="57" width="12.5546875" style="21" bestFit="1" customWidth="1"/>
    <col min="58" max="58" width="9" style="21" bestFit="1" customWidth="1"/>
    <col min="59" max="59" width="11.5546875" style="21" bestFit="1" customWidth="1"/>
    <col min="60" max="60" width="11" style="21" bestFit="1" customWidth="1"/>
    <col min="61" max="61" width="8.5546875" style="21" bestFit="1" customWidth="1"/>
    <col min="62" max="63" width="8.88671875" style="21" bestFit="1" customWidth="1"/>
    <col min="64" max="64" width="10.44140625" style="21" bestFit="1" customWidth="1"/>
    <col min="65" max="65" width="10.44140625" style="21" customWidth="1"/>
    <col min="66" max="66" width="8.6640625" style="21" bestFit="1" customWidth="1"/>
    <col min="67" max="67" width="15.109375" style="21" customWidth="1"/>
    <col min="68" max="68" width="10.44140625" style="21" customWidth="1"/>
    <col min="69" max="69" width="13" style="21" customWidth="1"/>
    <col min="70" max="70" width="10.44140625" style="21" customWidth="1"/>
    <col min="71" max="71" width="8.88671875" style="21" customWidth="1"/>
    <col min="72" max="72" width="17.33203125" style="21" customWidth="1"/>
    <col min="73" max="73" width="11.6640625" style="21" customWidth="1"/>
    <col min="74" max="79" width="8.88671875" style="21" customWidth="1"/>
    <col min="80" max="80" width="16.33203125" style="21" bestFit="1" customWidth="1"/>
    <col min="81" max="81" width="8.88671875" style="21" bestFit="1" customWidth="1"/>
    <col min="82" max="82" width="13.44140625" style="21" bestFit="1" customWidth="1"/>
    <col min="83" max="83" width="8.44140625" style="21" bestFit="1" customWidth="1"/>
    <col min="84" max="84" width="10.44140625" style="21" bestFit="1" customWidth="1"/>
    <col min="85" max="85" width="9.88671875" style="21" bestFit="1" customWidth="1"/>
    <col min="86" max="86" width="12" style="21" bestFit="1" customWidth="1"/>
    <col min="87" max="87" width="9.109375" style="21"/>
    <col min="88" max="88" width="13.5546875" style="21" customWidth="1"/>
    <col min="89" max="89" width="9.109375" style="21"/>
    <col min="90" max="90" width="11.6640625" style="21" customWidth="1"/>
    <col min="91" max="91" width="12.5546875" style="21" customWidth="1"/>
    <col min="92" max="95" width="9.109375" style="21"/>
    <col min="96" max="96" width="11.6640625" style="21" customWidth="1"/>
    <col min="97" max="98" width="15.109375" style="21" customWidth="1"/>
    <col min="99" max="16384" width="9.109375" style="21"/>
  </cols>
  <sheetData>
    <row r="1" spans="1:99" ht="12" x14ac:dyDescent="0.25">
      <c r="A1" s="385" t="s">
        <v>306</v>
      </c>
      <c r="B1" s="392"/>
    </row>
    <row r="2" spans="1:99" ht="12" x14ac:dyDescent="0.25">
      <c r="A2" s="385" t="s">
        <v>302</v>
      </c>
      <c r="B2" s="392"/>
    </row>
    <row r="4" spans="1:99" s="58" customFormat="1" ht="34.799999999999997" x14ac:dyDescent="0.25">
      <c r="A4" s="206" t="s">
        <v>15</v>
      </c>
      <c r="B4" s="285" t="s">
        <v>1</v>
      </c>
      <c r="C4" s="280" t="s">
        <v>2</v>
      </c>
      <c r="D4" s="285" t="s">
        <v>0</v>
      </c>
      <c r="E4" s="286" t="s">
        <v>29</v>
      </c>
      <c r="F4" s="287" t="s">
        <v>30</v>
      </c>
      <c r="G4" s="289" t="s">
        <v>59</v>
      </c>
      <c r="H4" s="292" t="s">
        <v>28</v>
      </c>
      <c r="I4" s="289" t="s">
        <v>3</v>
      </c>
      <c r="J4" s="294" t="s">
        <v>13</v>
      </c>
      <c r="K4" s="289" t="s">
        <v>18</v>
      </c>
      <c r="L4" s="293" t="s">
        <v>88</v>
      </c>
      <c r="M4" s="289" t="s">
        <v>4</v>
      </c>
      <c r="N4" s="294" t="s">
        <v>5</v>
      </c>
      <c r="O4" s="289" t="s">
        <v>7</v>
      </c>
      <c r="P4" s="293" t="s">
        <v>6</v>
      </c>
      <c r="Q4" s="289" t="s">
        <v>9</v>
      </c>
      <c r="R4" s="294" t="s">
        <v>10</v>
      </c>
      <c r="S4" s="289" t="s">
        <v>11</v>
      </c>
      <c r="T4" s="293" t="s">
        <v>12</v>
      </c>
      <c r="U4" s="296" t="s">
        <v>36</v>
      </c>
      <c r="V4" s="297" t="s">
        <v>136</v>
      </c>
      <c r="W4" s="296" t="s">
        <v>52</v>
      </c>
      <c r="X4" s="270" t="s">
        <v>48</v>
      </c>
      <c r="Y4" s="283" t="s">
        <v>35</v>
      </c>
      <c r="Z4" s="283" t="s">
        <v>27</v>
      </c>
      <c r="AA4" s="279" t="s">
        <v>37</v>
      </c>
      <c r="AB4" s="279" t="s">
        <v>50</v>
      </c>
      <c r="AC4" s="296" t="s">
        <v>56</v>
      </c>
      <c r="AD4" s="310" t="s">
        <v>82</v>
      </c>
      <c r="AE4" s="310" t="s">
        <v>83</v>
      </c>
      <c r="AF4" s="271" t="s">
        <v>57</v>
      </c>
      <c r="AG4" s="281" t="s">
        <v>67</v>
      </c>
      <c r="AH4" s="282" t="s">
        <v>68</v>
      </c>
      <c r="AI4" s="283" t="s">
        <v>70</v>
      </c>
      <c r="AJ4" s="283" t="s">
        <v>71</v>
      </c>
      <c r="AK4" s="281" t="s">
        <v>72</v>
      </c>
      <c r="AL4" s="282" t="s">
        <v>73</v>
      </c>
      <c r="AM4" s="282" t="s">
        <v>74</v>
      </c>
      <c r="AN4" s="281" t="s">
        <v>75</v>
      </c>
      <c r="AO4" s="282" t="s">
        <v>76</v>
      </c>
      <c r="AP4" s="283" t="s">
        <v>77</v>
      </c>
      <c r="AQ4" s="283" t="s">
        <v>78</v>
      </c>
      <c r="AR4" s="281" t="s">
        <v>79</v>
      </c>
      <c r="AS4" s="282" t="s">
        <v>80</v>
      </c>
      <c r="AT4" s="282" t="s">
        <v>81</v>
      </c>
      <c r="AU4" s="284" t="s">
        <v>86</v>
      </c>
      <c r="AV4" s="284" t="s">
        <v>87</v>
      </c>
      <c r="AW4" s="282" t="s">
        <v>91</v>
      </c>
      <c r="AX4" s="300" t="s">
        <v>90</v>
      </c>
      <c r="AY4" s="300" t="s">
        <v>85</v>
      </c>
      <c r="AZ4" s="300" t="s">
        <v>92</v>
      </c>
      <c r="BA4" s="300" t="s">
        <v>149</v>
      </c>
      <c r="BB4" s="300" t="s">
        <v>125</v>
      </c>
      <c r="BC4" s="300" t="s">
        <v>126</v>
      </c>
      <c r="BD4" s="300" t="s">
        <v>129</v>
      </c>
      <c r="BE4" s="300" t="s">
        <v>130</v>
      </c>
      <c r="BF4" s="300" t="s">
        <v>133</v>
      </c>
      <c r="BG4" s="300" t="s">
        <v>119</v>
      </c>
      <c r="BH4" s="300" t="s">
        <v>135</v>
      </c>
      <c r="BI4" s="271" t="s">
        <v>159</v>
      </c>
      <c r="BJ4" s="271" t="s">
        <v>160</v>
      </c>
      <c r="BK4" s="271" t="s">
        <v>161</v>
      </c>
      <c r="BL4" s="302" t="s">
        <v>185</v>
      </c>
      <c r="BM4" s="302" t="s">
        <v>248</v>
      </c>
      <c r="BN4" s="302" t="s">
        <v>188</v>
      </c>
      <c r="BO4" s="302" t="s">
        <v>189</v>
      </c>
      <c r="BP4" s="302" t="s">
        <v>190</v>
      </c>
      <c r="BQ4" s="302" t="s">
        <v>245</v>
      </c>
      <c r="BR4" s="302" t="s">
        <v>246</v>
      </c>
      <c r="BS4" s="302" t="s">
        <v>249</v>
      </c>
      <c r="BT4" s="310" t="s">
        <v>282</v>
      </c>
      <c r="BU4" s="271" t="s">
        <v>247</v>
      </c>
      <c r="BV4" s="310" t="s">
        <v>283</v>
      </c>
      <c r="BW4" s="310" t="s">
        <v>284</v>
      </c>
      <c r="BX4" s="271" t="s">
        <v>285</v>
      </c>
      <c r="BY4" s="271" t="s">
        <v>286</v>
      </c>
      <c r="BZ4" s="271" t="s">
        <v>287</v>
      </c>
      <c r="CA4" s="271" t="s">
        <v>288</v>
      </c>
      <c r="CB4" s="271" t="s">
        <v>193</v>
      </c>
      <c r="CC4" s="196" t="s">
        <v>195</v>
      </c>
      <c r="CD4" s="271" t="s">
        <v>198</v>
      </c>
      <c r="CE4" s="271" t="s">
        <v>199</v>
      </c>
      <c r="CF4" s="271" t="s">
        <v>200</v>
      </c>
      <c r="CG4" s="271" t="s">
        <v>202</v>
      </c>
      <c r="CH4" s="271" t="s">
        <v>205</v>
      </c>
      <c r="CI4" s="58" t="s">
        <v>250</v>
      </c>
      <c r="CJ4" s="58" t="s">
        <v>252</v>
      </c>
      <c r="CK4" s="58" t="s">
        <v>253</v>
      </c>
      <c r="CL4" s="58" t="s">
        <v>254</v>
      </c>
      <c r="CM4" s="58" t="s">
        <v>270</v>
      </c>
      <c r="CN4" s="58" t="s">
        <v>271</v>
      </c>
      <c r="CO4" s="58" t="s">
        <v>275</v>
      </c>
      <c r="CP4" s="58" t="s">
        <v>276</v>
      </c>
      <c r="CQ4" s="58" t="s">
        <v>277</v>
      </c>
      <c r="CR4" s="58" t="s">
        <v>251</v>
      </c>
      <c r="CT4" s="58" t="s">
        <v>278</v>
      </c>
    </row>
    <row r="5" spans="1:99" x14ac:dyDescent="0.2">
      <c r="A5" s="45">
        <v>1970</v>
      </c>
      <c r="B5" s="59">
        <v>4716</v>
      </c>
      <c r="C5" s="59">
        <v>5230</v>
      </c>
      <c r="D5" s="59">
        <v>1253124.333333333</v>
      </c>
      <c r="E5" s="96">
        <f>+B5/D5*1000</f>
        <v>3.7633935233348761</v>
      </c>
      <c r="F5" s="96">
        <f>+C5/D5*1000</f>
        <v>4.1735683051402459</v>
      </c>
      <c r="G5" s="57">
        <v>35.64056677439347</v>
      </c>
      <c r="H5" s="64">
        <f>IF(G5&gt;40,0,1)</f>
        <v>1</v>
      </c>
      <c r="I5" s="57">
        <v>812.37</v>
      </c>
      <c r="J5" s="57">
        <v>0</v>
      </c>
      <c r="K5" s="65">
        <v>38.841666666666661</v>
      </c>
      <c r="L5" s="62">
        <v>0</v>
      </c>
      <c r="M5" s="62">
        <v>0</v>
      </c>
      <c r="N5" s="66">
        <v>89.676644418235384</v>
      </c>
      <c r="O5" s="66">
        <v>0</v>
      </c>
      <c r="P5" s="67">
        <v>1</v>
      </c>
      <c r="Q5" s="66">
        <v>1</v>
      </c>
      <c r="R5" s="66">
        <v>1</v>
      </c>
      <c r="S5" s="66">
        <v>1</v>
      </c>
      <c r="T5" s="66">
        <v>1</v>
      </c>
      <c r="U5" s="165">
        <v>0</v>
      </c>
      <c r="V5" s="166">
        <v>0</v>
      </c>
      <c r="W5" s="62">
        <v>0</v>
      </c>
      <c r="X5" s="62">
        <v>0</v>
      </c>
      <c r="Y5" s="101">
        <f t="shared" ref="Y5:Y48" si="0">F5+U5</f>
        <v>4.1735683051402459</v>
      </c>
      <c r="Z5" s="103">
        <f>Z6</f>
        <v>5.9806382464396741E-2</v>
      </c>
      <c r="AA5" s="100">
        <f t="shared" ref="AA5:AA12" si="1">E5-V5</f>
        <v>3.7633935233348761</v>
      </c>
      <c r="AB5" s="62">
        <v>0</v>
      </c>
      <c r="AC5" s="62">
        <v>0</v>
      </c>
      <c r="AD5" s="39">
        <v>0</v>
      </c>
      <c r="AE5" s="39">
        <v>0</v>
      </c>
      <c r="AF5" s="14">
        <v>0</v>
      </c>
      <c r="AG5" s="59">
        <v>4716</v>
      </c>
      <c r="AH5" s="59">
        <v>5230</v>
      </c>
      <c r="AI5" s="57">
        <f t="shared" ref="AI5:AI49" si="2">+AH5/D5*1000</f>
        <v>4.1735683051402459</v>
      </c>
      <c r="AJ5" s="62">
        <v>0</v>
      </c>
      <c r="AK5" s="66">
        <v>89.676644418235384</v>
      </c>
      <c r="AL5" s="66">
        <v>0</v>
      </c>
      <c r="AM5" s="62">
        <f>+AJ47</f>
        <v>83.973730437215224</v>
      </c>
      <c r="AN5" s="66">
        <v>1</v>
      </c>
      <c r="AO5" s="66">
        <v>1</v>
      </c>
      <c r="AP5" s="66">
        <v>1</v>
      </c>
      <c r="AQ5" s="66">
        <v>1</v>
      </c>
      <c r="AR5" s="62">
        <f>SUM(AN5:AO5)</f>
        <v>2</v>
      </c>
      <c r="AS5" s="62">
        <f>SUM(AN5:AP5)</f>
        <v>3</v>
      </c>
      <c r="AT5" s="62">
        <f>SUM(AN5:AQ5)</f>
        <v>4</v>
      </c>
      <c r="AU5" s="33">
        <f t="shared" ref="AU5:AU49" si="3">+AG5/D5*1000</f>
        <v>3.7633935233348761</v>
      </c>
      <c r="AV5" s="99">
        <f t="shared" ref="AV5:AV49" si="4">+AU5+V5</f>
        <v>3.7633935233348761</v>
      </c>
      <c r="AW5" s="99">
        <f t="shared" ref="AW5:AW47" si="5">AI5+U5</f>
        <v>4.1735683051402459</v>
      </c>
      <c r="AX5" s="33"/>
      <c r="AY5" s="62">
        <v>0</v>
      </c>
      <c r="AZ5" s="62">
        <v>0</v>
      </c>
      <c r="BA5" s="62">
        <v>0</v>
      </c>
      <c r="BL5" s="21">
        <v>0</v>
      </c>
      <c r="BN5" s="47">
        <v>0</v>
      </c>
      <c r="BO5" s="21">
        <v>0</v>
      </c>
      <c r="BP5" s="21">
        <v>0</v>
      </c>
      <c r="BT5" s="21">
        <v>0</v>
      </c>
      <c r="BV5" s="47">
        <v>0</v>
      </c>
      <c r="BW5" s="21">
        <v>0</v>
      </c>
      <c r="CB5" s="62">
        <v>0</v>
      </c>
      <c r="CC5" s="21">
        <v>0</v>
      </c>
      <c r="CE5" s="61">
        <v>205.39275000000001</v>
      </c>
      <c r="CF5" s="61"/>
      <c r="CI5" s="62">
        <v>0</v>
      </c>
      <c r="CS5" s="364">
        <v>1233831</v>
      </c>
      <c r="CT5" s="364"/>
    </row>
    <row r="6" spans="1:99" x14ac:dyDescent="0.2">
      <c r="A6" s="45">
        <v>1971</v>
      </c>
      <c r="B6" s="59">
        <v>5059</v>
      </c>
      <c r="C6" s="59">
        <v>5635</v>
      </c>
      <c r="D6" s="59">
        <v>1340416.0833333333</v>
      </c>
      <c r="E6" s="96">
        <f t="shared" ref="E6:E44" si="6">+B6/D6*1000</f>
        <v>3.7742012072992512</v>
      </c>
      <c r="F6" s="96">
        <f t="shared" ref="F6:F44" si="7">+C6/D6*1000</f>
        <v>4.2039185220658783</v>
      </c>
      <c r="G6" s="57">
        <v>33.023325090002672</v>
      </c>
      <c r="H6" s="64">
        <f t="shared" ref="H6:H69" si="8">IF(G6&gt;40,0,1)</f>
        <v>1</v>
      </c>
      <c r="I6" s="57">
        <v>458.84</v>
      </c>
      <c r="J6" s="57">
        <v>0</v>
      </c>
      <c r="K6" s="65">
        <v>40.483333333333334</v>
      </c>
      <c r="L6" s="62">
        <v>0</v>
      </c>
      <c r="M6" s="62">
        <v>0</v>
      </c>
      <c r="N6" s="66">
        <v>88.036331884061397</v>
      </c>
      <c r="O6" s="66">
        <v>0</v>
      </c>
      <c r="P6" s="67">
        <v>0</v>
      </c>
      <c r="Q6" s="66">
        <v>1</v>
      </c>
      <c r="R6" s="66">
        <v>1</v>
      </c>
      <c r="S6" s="66">
        <v>1</v>
      </c>
      <c r="T6" s="66">
        <v>1</v>
      </c>
      <c r="U6" s="165">
        <v>0</v>
      </c>
      <c r="V6" s="166">
        <v>0</v>
      </c>
      <c r="W6" s="62">
        <v>0</v>
      </c>
      <c r="X6" s="62">
        <v>0</v>
      </c>
      <c r="Y6" s="101">
        <f t="shared" si="0"/>
        <v>4.2039185220658783</v>
      </c>
      <c r="Z6" s="103">
        <f>Z7</f>
        <v>5.9806382464396741E-2</v>
      </c>
      <c r="AA6" s="100">
        <f t="shared" si="1"/>
        <v>3.7742012072992512</v>
      </c>
      <c r="AB6" s="62">
        <v>0</v>
      </c>
      <c r="AC6" s="62">
        <v>0</v>
      </c>
      <c r="AD6" s="39">
        <v>0</v>
      </c>
      <c r="AE6" s="39">
        <v>0</v>
      </c>
      <c r="AF6" s="14">
        <v>0</v>
      </c>
      <c r="AG6" s="59">
        <v>5059</v>
      </c>
      <c r="AH6" s="59">
        <v>5635</v>
      </c>
      <c r="AI6" s="57">
        <f t="shared" si="2"/>
        <v>4.2039185220658783</v>
      </c>
      <c r="AJ6" s="62">
        <v>0</v>
      </c>
      <c r="AK6" s="66">
        <v>88.036331884061397</v>
      </c>
      <c r="AL6" s="66">
        <v>0</v>
      </c>
      <c r="AM6" s="62">
        <f t="shared" ref="AM6:AM37" si="9">+AM5</f>
        <v>83.973730437215224</v>
      </c>
      <c r="AN6" s="66">
        <v>1</v>
      </c>
      <c r="AO6" s="66">
        <v>1</v>
      </c>
      <c r="AP6" s="66">
        <v>1</v>
      </c>
      <c r="AQ6" s="66">
        <v>1</v>
      </c>
      <c r="AR6" s="62">
        <f t="shared" ref="AR6:AR69" si="10">SUM(AN6:AO6)</f>
        <v>2</v>
      </c>
      <c r="AS6" s="62">
        <f t="shared" ref="AS6:AS69" si="11">SUM(AN6:AP6)</f>
        <v>3</v>
      </c>
      <c r="AT6" s="62">
        <f t="shared" ref="AT6:AT69" si="12">SUM(AN6:AQ6)</f>
        <v>4</v>
      </c>
      <c r="AU6" s="33">
        <f t="shared" si="3"/>
        <v>3.7742012072992512</v>
      </c>
      <c r="AV6" s="99">
        <f t="shared" si="4"/>
        <v>3.7742012072992512</v>
      </c>
      <c r="AW6" s="99">
        <f t="shared" si="5"/>
        <v>4.2039185220658783</v>
      </c>
      <c r="AX6" s="21">
        <f t="shared" ref="AX6:AX37" si="13">AY6*AB6</f>
        <v>0</v>
      </c>
      <c r="AY6" s="62">
        <v>0</v>
      </c>
      <c r="AZ6" s="62">
        <v>0</v>
      </c>
      <c r="BA6" s="62">
        <v>0</v>
      </c>
      <c r="BF6" s="160">
        <f t="shared" ref="BF6:BF37" si="14">K6/K5-1</f>
        <v>4.2265608238575503E-2</v>
      </c>
      <c r="BG6" s="160"/>
      <c r="BL6" s="21">
        <v>0</v>
      </c>
      <c r="BN6" s="47">
        <v>0</v>
      </c>
      <c r="BO6" s="21">
        <v>0</v>
      </c>
      <c r="BP6" s="21">
        <v>0</v>
      </c>
      <c r="BT6" s="21">
        <v>0</v>
      </c>
      <c r="BV6" s="47">
        <v>0</v>
      </c>
      <c r="BW6" s="21">
        <v>0</v>
      </c>
      <c r="CB6" s="62">
        <v>0</v>
      </c>
      <c r="CC6" s="21">
        <v>0</v>
      </c>
      <c r="CD6" s="241">
        <f>X6/Population_Annual!B7</f>
        <v>0</v>
      </c>
      <c r="CE6" s="61">
        <v>207.917</v>
      </c>
      <c r="CF6" s="61"/>
      <c r="CI6" s="62">
        <v>0</v>
      </c>
      <c r="CS6" s="364">
        <v>1315937</v>
      </c>
      <c r="CT6" s="364"/>
    </row>
    <row r="7" spans="1:99" x14ac:dyDescent="0.2">
      <c r="A7" s="45">
        <v>1972</v>
      </c>
      <c r="B7" s="59">
        <v>4816</v>
      </c>
      <c r="C7" s="59">
        <v>6270</v>
      </c>
      <c r="D7" s="59">
        <v>1446113.75</v>
      </c>
      <c r="E7" s="96">
        <f t="shared" si="6"/>
        <v>3.3303051022092833</v>
      </c>
      <c r="F7" s="96">
        <f t="shared" si="7"/>
        <v>4.335758511389578</v>
      </c>
      <c r="G7" s="57">
        <v>43.179740619878672</v>
      </c>
      <c r="H7" s="64">
        <f t="shared" si="8"/>
        <v>0</v>
      </c>
      <c r="I7" s="57">
        <v>535.86</v>
      </c>
      <c r="J7" s="57">
        <v>0</v>
      </c>
      <c r="K7" s="65">
        <v>41.80833333333333</v>
      </c>
      <c r="L7" s="62">
        <v>0</v>
      </c>
      <c r="M7" s="62">
        <v>0</v>
      </c>
      <c r="N7" s="66">
        <v>88.576340743586613</v>
      </c>
      <c r="O7" s="66">
        <v>0</v>
      </c>
      <c r="P7" s="67">
        <v>0</v>
      </c>
      <c r="Q7" s="66">
        <v>1</v>
      </c>
      <c r="R7" s="66">
        <v>1</v>
      </c>
      <c r="S7" s="66">
        <v>1</v>
      </c>
      <c r="T7" s="66">
        <v>1</v>
      </c>
      <c r="U7" s="165">
        <v>0</v>
      </c>
      <c r="V7" s="166">
        <v>0</v>
      </c>
      <c r="W7" s="62">
        <v>0</v>
      </c>
      <c r="X7" s="62">
        <v>0</v>
      </c>
      <c r="Y7" s="101">
        <f t="shared" si="0"/>
        <v>4.335758511389578</v>
      </c>
      <c r="Z7" s="103">
        <v>5.9806382464396741E-2</v>
      </c>
      <c r="AA7" s="100">
        <f t="shared" si="1"/>
        <v>3.3303051022092833</v>
      </c>
      <c r="AB7" s="62">
        <v>0</v>
      </c>
      <c r="AC7" s="62">
        <v>0</v>
      </c>
      <c r="AD7" s="39">
        <v>0</v>
      </c>
      <c r="AE7" s="39">
        <v>0</v>
      </c>
      <c r="AF7" s="14">
        <v>0</v>
      </c>
      <c r="AG7" s="59">
        <v>4816</v>
      </c>
      <c r="AH7" s="59">
        <v>6270</v>
      </c>
      <c r="AI7" s="57">
        <f t="shared" si="2"/>
        <v>4.335758511389578</v>
      </c>
      <c r="AJ7" s="62">
        <v>0</v>
      </c>
      <c r="AK7" s="66">
        <v>88.576340743586613</v>
      </c>
      <c r="AL7" s="66">
        <v>0</v>
      </c>
      <c r="AM7" s="62">
        <f t="shared" si="9"/>
        <v>83.973730437215224</v>
      </c>
      <c r="AN7" s="66">
        <v>1</v>
      </c>
      <c r="AO7" s="66">
        <v>1</v>
      </c>
      <c r="AP7" s="66">
        <v>1</v>
      </c>
      <c r="AQ7" s="66">
        <v>1</v>
      </c>
      <c r="AR7" s="62">
        <f t="shared" si="10"/>
        <v>2</v>
      </c>
      <c r="AS7" s="62">
        <f t="shared" si="11"/>
        <v>3</v>
      </c>
      <c r="AT7" s="62">
        <f t="shared" si="12"/>
        <v>4</v>
      </c>
      <c r="AU7" s="33">
        <f t="shared" si="3"/>
        <v>3.3303051022092833</v>
      </c>
      <c r="AV7" s="99">
        <f t="shared" si="4"/>
        <v>3.3303051022092833</v>
      </c>
      <c r="AW7" s="99">
        <f t="shared" si="5"/>
        <v>4.335758511389578</v>
      </c>
      <c r="AX7" s="21">
        <f t="shared" si="13"/>
        <v>0</v>
      </c>
      <c r="AY7" s="62">
        <v>0</v>
      </c>
      <c r="AZ7" s="62">
        <v>0</v>
      </c>
      <c r="BA7" s="62">
        <v>0</v>
      </c>
      <c r="BF7" s="160">
        <f t="shared" si="14"/>
        <v>3.2729518320296247E-2</v>
      </c>
      <c r="BG7" s="160"/>
      <c r="BL7" s="21">
        <v>0</v>
      </c>
      <c r="BN7" s="47">
        <v>0</v>
      </c>
      <c r="BO7" s="21">
        <v>0</v>
      </c>
      <c r="BP7" s="21">
        <v>0</v>
      </c>
      <c r="BT7" s="21">
        <v>0</v>
      </c>
      <c r="BV7" s="47">
        <v>0</v>
      </c>
      <c r="BW7" s="21">
        <v>0</v>
      </c>
      <c r="CB7" s="62">
        <v>0</v>
      </c>
      <c r="CC7" s="21">
        <v>0</v>
      </c>
      <c r="CD7" s="241">
        <f>X7/Population_Annual!B8</f>
        <v>0</v>
      </c>
      <c r="CE7" s="61">
        <v>210.13374999999999</v>
      </c>
      <c r="CF7" s="61"/>
      <c r="CI7" s="62">
        <v>0</v>
      </c>
      <c r="CS7" s="364">
        <v>1415199</v>
      </c>
      <c r="CT7" s="364"/>
    </row>
    <row r="8" spans="1:99" x14ac:dyDescent="0.2">
      <c r="A8" s="45">
        <v>1973</v>
      </c>
      <c r="B8" s="59">
        <v>5853</v>
      </c>
      <c r="C8" s="59">
        <v>7239</v>
      </c>
      <c r="D8" s="59">
        <v>1567637.9166666667</v>
      </c>
      <c r="E8" s="96">
        <f t="shared" si="6"/>
        <v>3.7336427868786659</v>
      </c>
      <c r="F8" s="96">
        <f t="shared" si="7"/>
        <v>4.6177755226746395</v>
      </c>
      <c r="G8" s="57">
        <v>40.304714364451215</v>
      </c>
      <c r="H8" s="64">
        <f t="shared" si="8"/>
        <v>0</v>
      </c>
      <c r="I8" s="57">
        <v>407.05</v>
      </c>
      <c r="J8" s="57">
        <v>0</v>
      </c>
      <c r="K8" s="65">
        <v>44.424999999999997</v>
      </c>
      <c r="L8" s="62">
        <v>0</v>
      </c>
      <c r="M8" s="62">
        <v>0</v>
      </c>
      <c r="N8" s="66">
        <v>89.677230840980656</v>
      </c>
      <c r="O8" s="66">
        <v>0</v>
      </c>
      <c r="P8" s="67">
        <v>0</v>
      </c>
      <c r="Q8" s="66">
        <v>1</v>
      </c>
      <c r="R8" s="66">
        <v>1</v>
      </c>
      <c r="S8" s="66">
        <v>1</v>
      </c>
      <c r="T8" s="66">
        <v>1</v>
      </c>
      <c r="U8" s="165">
        <v>0</v>
      </c>
      <c r="V8" s="166">
        <v>0</v>
      </c>
      <c r="W8" s="62">
        <v>0</v>
      </c>
      <c r="X8" s="62">
        <v>0</v>
      </c>
      <c r="Y8" s="101">
        <f t="shared" si="0"/>
        <v>4.6177755226746395</v>
      </c>
      <c r="Z8" s="103">
        <v>5.6889833923972899E-2</v>
      </c>
      <c r="AA8" s="100">
        <f t="shared" si="1"/>
        <v>3.7336427868786659</v>
      </c>
      <c r="AB8" s="62">
        <v>0</v>
      </c>
      <c r="AC8" s="62">
        <v>0</v>
      </c>
      <c r="AD8" s="39">
        <v>0</v>
      </c>
      <c r="AE8" s="39">
        <v>0</v>
      </c>
      <c r="AF8" s="14">
        <v>0</v>
      </c>
      <c r="AG8" s="59">
        <v>5853</v>
      </c>
      <c r="AH8" s="59">
        <v>7239</v>
      </c>
      <c r="AI8" s="57">
        <f t="shared" si="2"/>
        <v>4.6177755226746395</v>
      </c>
      <c r="AJ8" s="62">
        <v>0</v>
      </c>
      <c r="AK8" s="66">
        <v>89.677230840980656</v>
      </c>
      <c r="AL8" s="66">
        <v>0</v>
      </c>
      <c r="AM8" s="62">
        <f t="shared" si="9"/>
        <v>83.973730437215224</v>
      </c>
      <c r="AN8" s="66">
        <v>1</v>
      </c>
      <c r="AO8" s="66">
        <v>1</v>
      </c>
      <c r="AP8" s="66">
        <v>1</v>
      </c>
      <c r="AQ8" s="66">
        <v>1</v>
      </c>
      <c r="AR8" s="62">
        <f t="shared" si="10"/>
        <v>2</v>
      </c>
      <c r="AS8" s="62">
        <f t="shared" si="11"/>
        <v>3</v>
      </c>
      <c r="AT8" s="62">
        <f t="shared" si="12"/>
        <v>4</v>
      </c>
      <c r="AU8" s="33">
        <f t="shared" si="3"/>
        <v>3.7336427868786659</v>
      </c>
      <c r="AV8" s="99">
        <f t="shared" si="4"/>
        <v>3.7336427868786659</v>
      </c>
      <c r="AW8" s="99">
        <f t="shared" si="5"/>
        <v>4.6177755226746395</v>
      </c>
      <c r="AX8" s="21">
        <f t="shared" si="13"/>
        <v>0</v>
      </c>
      <c r="AY8" s="62">
        <v>0</v>
      </c>
      <c r="AZ8" s="62">
        <v>0</v>
      </c>
      <c r="BA8" s="62">
        <v>0</v>
      </c>
      <c r="BF8" s="160">
        <f t="shared" si="14"/>
        <v>6.2587203508072564E-2</v>
      </c>
      <c r="BG8" s="160"/>
      <c r="BL8" s="21">
        <v>0</v>
      </c>
      <c r="BN8" s="47">
        <v>0</v>
      </c>
      <c r="BO8" s="21">
        <v>0</v>
      </c>
      <c r="BP8" s="21">
        <v>0</v>
      </c>
      <c r="BT8" s="21">
        <v>0</v>
      </c>
      <c r="BV8" s="47">
        <v>0</v>
      </c>
      <c r="BW8" s="21">
        <v>0</v>
      </c>
      <c r="CB8" s="62">
        <v>0</v>
      </c>
      <c r="CC8" s="21">
        <v>0</v>
      </c>
      <c r="CD8" s="241">
        <f>X8/Population_Annual!B9</f>
        <v>0</v>
      </c>
      <c r="CE8" s="61">
        <v>212.147875</v>
      </c>
      <c r="CF8" s="61">
        <f>CC8/CE8</f>
        <v>0</v>
      </c>
      <c r="CI8" s="62">
        <v>0</v>
      </c>
      <c r="CS8" s="364">
        <v>1532259</v>
      </c>
      <c r="CT8" s="364"/>
    </row>
    <row r="9" spans="1:99" x14ac:dyDescent="0.2">
      <c r="A9" s="45">
        <v>1974</v>
      </c>
      <c r="B9" s="59">
        <v>6258</v>
      </c>
      <c r="C9" s="59">
        <v>7619</v>
      </c>
      <c r="D9" s="59">
        <v>1676021.6666666667</v>
      </c>
      <c r="E9" s="96">
        <f t="shared" si="6"/>
        <v>3.733841945161807</v>
      </c>
      <c r="F9" s="96">
        <f t="shared" si="7"/>
        <v>4.5458839533697351</v>
      </c>
      <c r="G9" s="57">
        <v>42.429706574521582</v>
      </c>
      <c r="H9" s="64">
        <f t="shared" si="8"/>
        <v>0</v>
      </c>
      <c r="I9" s="57">
        <v>568.65</v>
      </c>
      <c r="J9" s="57">
        <v>0</v>
      </c>
      <c r="K9" s="65">
        <v>49.316666666666663</v>
      </c>
      <c r="L9" s="62">
        <v>0</v>
      </c>
      <c r="M9" s="62">
        <v>0</v>
      </c>
      <c r="N9" s="66">
        <v>89.425206207286877</v>
      </c>
      <c r="O9" s="66">
        <v>0</v>
      </c>
      <c r="P9" s="67">
        <v>1</v>
      </c>
      <c r="Q9" s="66">
        <v>1</v>
      </c>
      <c r="R9" s="66">
        <v>1</v>
      </c>
      <c r="S9" s="66">
        <v>1</v>
      </c>
      <c r="T9" s="66">
        <v>1</v>
      </c>
      <c r="U9" s="165">
        <v>0</v>
      </c>
      <c r="V9" s="166">
        <v>0</v>
      </c>
      <c r="W9" s="62">
        <v>0</v>
      </c>
      <c r="X9" s="62">
        <v>0</v>
      </c>
      <c r="Y9" s="101">
        <f t="shared" si="0"/>
        <v>4.5458839533697351</v>
      </c>
      <c r="Z9" s="103">
        <v>7.0338151422713116E-2</v>
      </c>
      <c r="AA9" s="100">
        <f t="shared" si="1"/>
        <v>3.733841945161807</v>
      </c>
      <c r="AB9" s="62">
        <v>0</v>
      </c>
      <c r="AC9" s="62">
        <v>0</v>
      </c>
      <c r="AD9" s="39">
        <v>0</v>
      </c>
      <c r="AE9" s="39">
        <v>0</v>
      </c>
      <c r="AF9" s="14">
        <v>0</v>
      </c>
      <c r="AG9" s="59">
        <v>6258</v>
      </c>
      <c r="AH9" s="59">
        <v>7619</v>
      </c>
      <c r="AI9" s="57">
        <f t="shared" si="2"/>
        <v>4.5458839533697351</v>
      </c>
      <c r="AJ9" s="62">
        <v>0</v>
      </c>
      <c r="AK9" s="66">
        <v>89.425206207286877</v>
      </c>
      <c r="AL9" s="66">
        <v>0</v>
      </c>
      <c r="AM9" s="62">
        <f t="shared" si="9"/>
        <v>83.973730437215224</v>
      </c>
      <c r="AN9" s="66">
        <v>1</v>
      </c>
      <c r="AO9" s="66">
        <v>1</v>
      </c>
      <c r="AP9" s="66">
        <v>1</v>
      </c>
      <c r="AQ9" s="66">
        <v>1</v>
      </c>
      <c r="AR9" s="62">
        <f t="shared" si="10"/>
        <v>2</v>
      </c>
      <c r="AS9" s="62">
        <f t="shared" si="11"/>
        <v>3</v>
      </c>
      <c r="AT9" s="62">
        <f t="shared" si="12"/>
        <v>4</v>
      </c>
      <c r="AU9" s="33">
        <f t="shared" si="3"/>
        <v>3.733841945161807</v>
      </c>
      <c r="AV9" s="99">
        <f t="shared" si="4"/>
        <v>3.733841945161807</v>
      </c>
      <c r="AW9" s="99">
        <f t="shared" si="5"/>
        <v>4.5458839533697351</v>
      </c>
      <c r="AX9" s="21">
        <f t="shared" si="13"/>
        <v>0</v>
      </c>
      <c r="AY9" s="62">
        <v>0</v>
      </c>
      <c r="AZ9" s="62">
        <v>0</v>
      </c>
      <c r="BA9" s="62">
        <v>0</v>
      </c>
      <c r="BF9" s="160">
        <f t="shared" si="14"/>
        <v>0.11011067341962111</v>
      </c>
      <c r="BG9" s="160"/>
      <c r="BL9" s="21">
        <v>0</v>
      </c>
      <c r="BN9" s="47">
        <v>0</v>
      </c>
      <c r="BO9" s="21">
        <v>0</v>
      </c>
      <c r="BP9" s="21">
        <v>0</v>
      </c>
      <c r="BT9" s="21">
        <v>0</v>
      </c>
      <c r="BV9" s="47">
        <v>0</v>
      </c>
      <c r="BW9" s="21">
        <v>0</v>
      </c>
      <c r="CB9" s="62">
        <v>0</v>
      </c>
      <c r="CC9" s="21">
        <v>0</v>
      </c>
      <c r="CD9" s="241">
        <f>X9/Population_Annual!B10</f>
        <v>0</v>
      </c>
      <c r="CE9" s="61">
        <v>214.12975</v>
      </c>
      <c r="CF9" s="61">
        <f t="shared" ref="CF9:CF69" si="15">CC9/CE9</f>
        <v>0</v>
      </c>
      <c r="CI9" s="62">
        <v>0</v>
      </c>
      <c r="CS9" s="364">
        <v>1650315</v>
      </c>
      <c r="CT9" s="364"/>
    </row>
    <row r="10" spans="1:99" x14ac:dyDescent="0.2">
      <c r="A10" s="45">
        <v>1975</v>
      </c>
      <c r="B10" s="59">
        <v>5807</v>
      </c>
      <c r="C10" s="59">
        <v>7076</v>
      </c>
      <c r="D10" s="59">
        <v>1738071.4166666667</v>
      </c>
      <c r="E10" s="96">
        <f t="shared" si="6"/>
        <v>3.3410594894523178</v>
      </c>
      <c r="F10" s="96">
        <f t="shared" si="7"/>
        <v>4.0711790851325294</v>
      </c>
      <c r="G10" s="57">
        <v>46.007825421334573</v>
      </c>
      <c r="H10" s="64">
        <f t="shared" si="8"/>
        <v>0</v>
      </c>
      <c r="I10" s="57">
        <v>535.84</v>
      </c>
      <c r="J10" s="57">
        <v>0</v>
      </c>
      <c r="K10" s="65">
        <v>53.825000000000003</v>
      </c>
      <c r="L10" s="62">
        <v>0</v>
      </c>
      <c r="M10" s="62">
        <v>0</v>
      </c>
      <c r="N10" s="66">
        <v>88.226231565641712</v>
      </c>
      <c r="O10" s="66">
        <v>0</v>
      </c>
      <c r="P10" s="67">
        <v>0</v>
      </c>
      <c r="Q10" s="66">
        <v>1</v>
      </c>
      <c r="R10" s="66">
        <v>1</v>
      </c>
      <c r="S10" s="66">
        <v>1</v>
      </c>
      <c r="T10" s="66">
        <v>1</v>
      </c>
      <c r="U10" s="165">
        <v>0</v>
      </c>
      <c r="V10" s="166">
        <v>0</v>
      </c>
      <c r="W10" s="62">
        <v>0</v>
      </c>
      <c r="X10" s="62">
        <v>0</v>
      </c>
      <c r="Y10" s="101">
        <f t="shared" si="0"/>
        <v>4.0711790851325294</v>
      </c>
      <c r="Z10" s="103">
        <v>8.8915360357416914E-2</v>
      </c>
      <c r="AA10" s="100">
        <f t="shared" si="1"/>
        <v>3.3410594894523178</v>
      </c>
      <c r="AB10" s="62">
        <v>0</v>
      </c>
      <c r="AC10" s="62">
        <v>0</v>
      </c>
      <c r="AD10" s="39">
        <v>0</v>
      </c>
      <c r="AE10" s="39">
        <v>0</v>
      </c>
      <c r="AF10" s="14">
        <v>0</v>
      </c>
      <c r="AG10" s="59">
        <v>5807</v>
      </c>
      <c r="AH10" s="59">
        <v>7076</v>
      </c>
      <c r="AI10" s="57">
        <f t="shared" si="2"/>
        <v>4.0711790851325294</v>
      </c>
      <c r="AJ10" s="62">
        <v>0</v>
      </c>
      <c r="AK10" s="66">
        <v>88.226231565641712</v>
      </c>
      <c r="AL10" s="66">
        <v>0</v>
      </c>
      <c r="AM10" s="62">
        <f t="shared" si="9"/>
        <v>83.973730437215224</v>
      </c>
      <c r="AN10" s="66">
        <v>1</v>
      </c>
      <c r="AO10" s="66">
        <v>1</v>
      </c>
      <c r="AP10" s="66">
        <v>1</v>
      </c>
      <c r="AQ10" s="66">
        <v>1</v>
      </c>
      <c r="AR10" s="62">
        <f t="shared" si="10"/>
        <v>2</v>
      </c>
      <c r="AS10" s="62">
        <f t="shared" si="11"/>
        <v>3</v>
      </c>
      <c r="AT10" s="62">
        <f t="shared" si="12"/>
        <v>4</v>
      </c>
      <c r="AU10" s="33">
        <f t="shared" si="3"/>
        <v>3.3410594894523178</v>
      </c>
      <c r="AV10" s="99">
        <f t="shared" si="4"/>
        <v>3.3410594894523178</v>
      </c>
      <c r="AW10" s="99">
        <f t="shared" si="5"/>
        <v>4.0711790851325294</v>
      </c>
      <c r="AX10" s="21">
        <f t="shared" si="13"/>
        <v>0</v>
      </c>
      <c r="AY10" s="62">
        <v>0</v>
      </c>
      <c r="AZ10" s="62">
        <v>0</v>
      </c>
      <c r="BA10" s="62">
        <v>0</v>
      </c>
      <c r="BF10" s="160">
        <f t="shared" si="14"/>
        <v>9.1416018925312814E-2</v>
      </c>
      <c r="BG10" s="160"/>
      <c r="BL10" s="21">
        <v>0</v>
      </c>
      <c r="BN10" s="47">
        <v>0</v>
      </c>
      <c r="BO10" s="21">
        <v>0</v>
      </c>
      <c r="BP10" s="21">
        <v>0</v>
      </c>
      <c r="BT10" s="21">
        <v>0</v>
      </c>
      <c r="BV10" s="47">
        <v>0</v>
      </c>
      <c r="BW10" s="21">
        <v>0</v>
      </c>
      <c r="CB10" s="62">
        <v>0</v>
      </c>
      <c r="CC10" s="21">
        <v>0</v>
      </c>
      <c r="CD10" s="241">
        <f>X10/Population_Annual!B11</f>
        <v>0</v>
      </c>
      <c r="CE10" s="61">
        <v>216.22718750000001</v>
      </c>
      <c r="CF10" s="61">
        <f t="shared" si="15"/>
        <v>0</v>
      </c>
      <c r="CI10" s="62">
        <v>0</v>
      </c>
      <c r="CJ10" s="21">
        <v>0</v>
      </c>
      <c r="CK10" s="21">
        <v>43.475234633277026</v>
      </c>
      <c r="CR10" s="325">
        <v>27409</v>
      </c>
      <c r="CS10" s="364">
        <v>1737226</v>
      </c>
      <c r="CT10" s="365">
        <f>B10/CS10*1000+V10</f>
        <v>3.3426854076556531</v>
      </c>
    </row>
    <row r="11" spans="1:99" x14ac:dyDescent="0.2">
      <c r="A11" s="45">
        <v>1976</v>
      </c>
      <c r="B11" s="59">
        <v>7287</v>
      </c>
      <c r="C11" s="59">
        <v>7598</v>
      </c>
      <c r="D11" s="59">
        <v>1795792.75</v>
      </c>
      <c r="E11" s="96">
        <f t="shared" si="6"/>
        <v>4.0578179191334858</v>
      </c>
      <c r="F11" s="96">
        <f t="shared" si="7"/>
        <v>4.2310004871107756</v>
      </c>
      <c r="G11" s="57">
        <v>39.60164138012464</v>
      </c>
      <c r="H11" s="64">
        <f t="shared" si="8"/>
        <v>1</v>
      </c>
      <c r="I11" s="57">
        <v>711.13</v>
      </c>
      <c r="J11" s="57">
        <v>0</v>
      </c>
      <c r="K11" s="65">
        <v>56.933333333333337</v>
      </c>
      <c r="L11" s="62">
        <v>0</v>
      </c>
      <c r="M11" s="62">
        <v>0</v>
      </c>
      <c r="N11" s="66">
        <v>91.856123787124133</v>
      </c>
      <c r="O11" s="66">
        <v>0</v>
      </c>
      <c r="P11" s="67">
        <v>0</v>
      </c>
      <c r="Q11" s="66">
        <v>1</v>
      </c>
      <c r="R11" s="66">
        <v>1</v>
      </c>
      <c r="S11" s="66">
        <v>1</v>
      </c>
      <c r="T11" s="66">
        <v>1</v>
      </c>
      <c r="U11" s="165">
        <v>0</v>
      </c>
      <c r="V11" s="166">
        <v>0</v>
      </c>
      <c r="W11" s="62">
        <v>0</v>
      </c>
      <c r="X11" s="62">
        <v>0</v>
      </c>
      <c r="Y11" s="101">
        <f t="shared" si="0"/>
        <v>4.2310004871107756</v>
      </c>
      <c r="Z11" s="103">
        <v>8.3173533852081441E-2</v>
      </c>
      <c r="AA11" s="100">
        <f t="shared" si="1"/>
        <v>4.0578179191334858</v>
      </c>
      <c r="AB11" s="62">
        <v>0</v>
      </c>
      <c r="AC11" s="62">
        <v>0</v>
      </c>
      <c r="AD11" s="39">
        <v>0</v>
      </c>
      <c r="AE11" s="39">
        <v>0</v>
      </c>
      <c r="AF11" s="14">
        <v>0</v>
      </c>
      <c r="AG11" s="59">
        <v>7287</v>
      </c>
      <c r="AH11" s="59">
        <v>7598</v>
      </c>
      <c r="AI11" s="57">
        <f t="shared" si="2"/>
        <v>4.2310004871107756</v>
      </c>
      <c r="AJ11" s="62">
        <v>0</v>
      </c>
      <c r="AK11" s="66">
        <v>91.856123787124133</v>
      </c>
      <c r="AL11" s="66">
        <v>0</v>
      </c>
      <c r="AM11" s="62">
        <f t="shared" si="9"/>
        <v>83.973730437215224</v>
      </c>
      <c r="AN11" s="66">
        <v>1</v>
      </c>
      <c r="AO11" s="66">
        <v>1</v>
      </c>
      <c r="AP11" s="66">
        <v>1</v>
      </c>
      <c r="AQ11" s="66">
        <v>1</v>
      </c>
      <c r="AR11" s="62">
        <f t="shared" si="10"/>
        <v>2</v>
      </c>
      <c r="AS11" s="62">
        <f t="shared" si="11"/>
        <v>3</v>
      </c>
      <c r="AT11" s="62">
        <f t="shared" si="12"/>
        <v>4</v>
      </c>
      <c r="AU11" s="33">
        <f t="shared" si="3"/>
        <v>4.0578179191334858</v>
      </c>
      <c r="AV11" s="99">
        <f t="shared" si="4"/>
        <v>4.0578179191334858</v>
      </c>
      <c r="AW11" s="99">
        <f t="shared" si="5"/>
        <v>4.2310004871107756</v>
      </c>
      <c r="AX11" s="21">
        <f t="shared" si="13"/>
        <v>0</v>
      </c>
      <c r="AY11" s="62">
        <v>0</v>
      </c>
      <c r="AZ11" s="62">
        <v>0</v>
      </c>
      <c r="BA11" s="62">
        <v>0</v>
      </c>
      <c r="BF11" s="160">
        <f t="shared" si="14"/>
        <v>5.7748877535222176E-2</v>
      </c>
      <c r="BG11" s="160"/>
      <c r="BL11" s="21">
        <v>0</v>
      </c>
      <c r="BN11" s="47">
        <v>0</v>
      </c>
      <c r="BO11" s="21">
        <v>0</v>
      </c>
      <c r="BP11" s="21">
        <v>0</v>
      </c>
      <c r="BT11" s="21">
        <v>0</v>
      </c>
      <c r="BV11" s="47">
        <v>0</v>
      </c>
      <c r="BW11" s="21">
        <v>0</v>
      </c>
      <c r="CB11" s="62">
        <v>0</v>
      </c>
      <c r="CC11" s="21">
        <v>0</v>
      </c>
      <c r="CD11" s="241">
        <f>X11/Population_Annual!B12</f>
        <v>0</v>
      </c>
      <c r="CE11" s="61">
        <v>218.31937500000001</v>
      </c>
      <c r="CF11" s="61">
        <f t="shared" si="15"/>
        <v>0</v>
      </c>
      <c r="CI11" s="62">
        <v>0</v>
      </c>
      <c r="CJ11" s="21">
        <v>1</v>
      </c>
      <c r="CK11" s="21">
        <v>37.6865771410679</v>
      </c>
      <c r="CR11" s="325">
        <v>27778</v>
      </c>
      <c r="CS11" s="364">
        <v>1789183</v>
      </c>
      <c r="CT11" s="365">
        <f t="shared" ref="CT11:CT49" si="16">B11/CS11*1000+V11</f>
        <v>4.0728086506522807</v>
      </c>
      <c r="CU11" s="21">
        <v>1</v>
      </c>
    </row>
    <row r="12" spans="1:99" x14ac:dyDescent="0.2">
      <c r="A12" s="45">
        <v>1977</v>
      </c>
      <c r="B12" s="59">
        <v>8723</v>
      </c>
      <c r="C12" s="59">
        <v>7841</v>
      </c>
      <c r="D12" s="59">
        <v>1875821.1666666665</v>
      </c>
      <c r="E12" s="96">
        <f t="shared" si="6"/>
        <v>4.6502300725717722</v>
      </c>
      <c r="F12" s="96">
        <f t="shared" si="7"/>
        <v>4.1800359966794991</v>
      </c>
      <c r="G12" s="57">
        <v>33.156296536253862</v>
      </c>
      <c r="H12" s="64">
        <f t="shared" si="8"/>
        <v>1</v>
      </c>
      <c r="I12" s="57">
        <v>755.01</v>
      </c>
      <c r="J12" s="57">
        <v>0</v>
      </c>
      <c r="K12" s="65">
        <v>60.616666666666667</v>
      </c>
      <c r="L12" s="62">
        <v>0</v>
      </c>
      <c r="M12" s="62">
        <v>0</v>
      </c>
      <c r="N12" s="66">
        <v>90.154277502809293</v>
      </c>
      <c r="O12" s="66">
        <v>0</v>
      </c>
      <c r="P12" s="67">
        <v>0</v>
      </c>
      <c r="Q12" s="66">
        <v>1</v>
      </c>
      <c r="R12" s="66">
        <v>1</v>
      </c>
      <c r="S12" s="66">
        <v>1</v>
      </c>
      <c r="T12" s="66">
        <v>1</v>
      </c>
      <c r="U12" s="165">
        <v>0</v>
      </c>
      <c r="V12" s="166">
        <v>0</v>
      </c>
      <c r="W12" s="62">
        <v>0</v>
      </c>
      <c r="X12" s="62">
        <v>0</v>
      </c>
      <c r="Y12" s="101">
        <f t="shared" si="0"/>
        <v>4.1800359966794991</v>
      </c>
      <c r="Z12" s="103">
        <v>7.962940131430947E-2</v>
      </c>
      <c r="AA12" s="100">
        <f t="shared" si="1"/>
        <v>4.6502300725717722</v>
      </c>
      <c r="AB12" s="62">
        <v>0</v>
      </c>
      <c r="AC12" s="62">
        <v>0</v>
      </c>
      <c r="AD12" s="39">
        <v>0</v>
      </c>
      <c r="AE12" s="39">
        <v>0</v>
      </c>
      <c r="AF12" s="14">
        <v>0</v>
      </c>
      <c r="AG12" s="59">
        <v>8723</v>
      </c>
      <c r="AH12" s="59">
        <v>7841</v>
      </c>
      <c r="AI12" s="57">
        <f t="shared" si="2"/>
        <v>4.1800359966794991</v>
      </c>
      <c r="AJ12" s="62">
        <v>0</v>
      </c>
      <c r="AK12" s="66">
        <v>90.154277502809293</v>
      </c>
      <c r="AL12" s="66">
        <v>0</v>
      </c>
      <c r="AM12" s="62">
        <f t="shared" si="9"/>
        <v>83.973730437215224</v>
      </c>
      <c r="AN12" s="66">
        <v>1</v>
      </c>
      <c r="AO12" s="66">
        <v>1</v>
      </c>
      <c r="AP12" s="66">
        <v>1</v>
      </c>
      <c r="AQ12" s="66">
        <v>1</v>
      </c>
      <c r="AR12" s="62">
        <f t="shared" si="10"/>
        <v>2</v>
      </c>
      <c r="AS12" s="62">
        <f t="shared" si="11"/>
        <v>3</v>
      </c>
      <c r="AT12" s="62">
        <f t="shared" si="12"/>
        <v>4</v>
      </c>
      <c r="AU12" s="33">
        <f t="shared" si="3"/>
        <v>4.6502300725717722</v>
      </c>
      <c r="AV12" s="99">
        <f t="shared" si="4"/>
        <v>4.6502300725717722</v>
      </c>
      <c r="AW12" s="99">
        <f t="shared" si="5"/>
        <v>4.1800359966794991</v>
      </c>
      <c r="AX12" s="21">
        <f t="shared" si="13"/>
        <v>0</v>
      </c>
      <c r="AY12" s="62">
        <v>0</v>
      </c>
      <c r="AZ12" s="62">
        <v>0</v>
      </c>
      <c r="BA12" s="62">
        <v>0</v>
      </c>
      <c r="BF12" s="160">
        <f t="shared" si="14"/>
        <v>6.4695550351288045E-2</v>
      </c>
      <c r="BG12" s="160"/>
      <c r="BL12" s="21">
        <v>0</v>
      </c>
      <c r="BN12" s="47">
        <v>0</v>
      </c>
      <c r="BO12" s="21">
        <v>0</v>
      </c>
      <c r="BP12" s="21">
        <v>0</v>
      </c>
      <c r="BT12" s="21">
        <v>0</v>
      </c>
      <c r="BV12" s="47">
        <v>0</v>
      </c>
      <c r="BW12" s="21">
        <v>0</v>
      </c>
      <c r="CB12" s="62">
        <v>0</v>
      </c>
      <c r="CC12" s="21">
        <v>0</v>
      </c>
      <c r="CD12" s="241">
        <f>X12/Population_Annual!B13</f>
        <v>0</v>
      </c>
      <c r="CE12" s="61">
        <v>220.54112499999999</v>
      </c>
      <c r="CF12" s="61">
        <f t="shared" si="15"/>
        <v>0</v>
      </c>
      <c r="CI12" s="62">
        <v>0</v>
      </c>
      <c r="CJ12" s="21">
        <v>1</v>
      </c>
      <c r="CK12" s="21">
        <v>34.773402467253362</v>
      </c>
      <c r="CR12" s="325">
        <v>28144</v>
      </c>
      <c r="CS12" s="364">
        <v>1862717</v>
      </c>
      <c r="CT12" s="365">
        <f t="shared" si="16"/>
        <v>4.6829443227285736</v>
      </c>
      <c r="CU12" s="21">
        <v>1</v>
      </c>
    </row>
    <row r="13" spans="1:99" x14ac:dyDescent="0.2">
      <c r="A13" s="45">
        <v>1978</v>
      </c>
      <c r="B13" s="59">
        <v>8617</v>
      </c>
      <c r="C13" s="59">
        <v>8345</v>
      </c>
      <c r="D13" s="59">
        <v>1967352.3333333333</v>
      </c>
      <c r="E13" s="96">
        <f t="shared" si="6"/>
        <v>4.3799983632824961</v>
      </c>
      <c r="F13" s="96">
        <f t="shared" si="7"/>
        <v>4.2417414809785807</v>
      </c>
      <c r="G13" s="57">
        <v>35.007856261130868</v>
      </c>
      <c r="H13" s="64">
        <f t="shared" si="8"/>
        <v>1</v>
      </c>
      <c r="I13" s="57">
        <v>674.82</v>
      </c>
      <c r="J13" s="57">
        <v>0</v>
      </c>
      <c r="K13" s="65">
        <v>65.24166666666666</v>
      </c>
      <c r="L13" s="62">
        <v>0</v>
      </c>
      <c r="M13" s="62">
        <v>0</v>
      </c>
      <c r="N13" s="66">
        <v>88.704817317082629</v>
      </c>
      <c r="O13" s="66">
        <v>0</v>
      </c>
      <c r="P13" s="67">
        <v>0</v>
      </c>
      <c r="Q13" s="66">
        <v>1</v>
      </c>
      <c r="R13" s="66">
        <v>1</v>
      </c>
      <c r="S13" s="66">
        <v>1</v>
      </c>
      <c r="T13" s="66">
        <v>1</v>
      </c>
      <c r="U13" s="165">
        <v>0</v>
      </c>
      <c r="V13" s="166">
        <v>0</v>
      </c>
      <c r="W13" s="62">
        <v>0</v>
      </c>
      <c r="X13" s="62">
        <v>0</v>
      </c>
      <c r="Y13" s="101">
        <f t="shared" si="0"/>
        <v>4.2417414809785807</v>
      </c>
      <c r="Z13" s="103">
        <v>5.6594461481266338E-2</v>
      </c>
      <c r="AA13" s="100">
        <f t="shared" ref="AA13:AA49" si="17">E13+V13</f>
        <v>4.3799983632824961</v>
      </c>
      <c r="AB13" s="62">
        <v>0</v>
      </c>
      <c r="AC13" s="62">
        <v>0</v>
      </c>
      <c r="AD13" s="39">
        <v>0</v>
      </c>
      <c r="AE13" s="39">
        <v>0</v>
      </c>
      <c r="AF13" s="14">
        <v>0</v>
      </c>
      <c r="AG13" s="59">
        <v>8617</v>
      </c>
      <c r="AH13" s="59">
        <v>8345</v>
      </c>
      <c r="AI13" s="57">
        <f t="shared" si="2"/>
        <v>4.2417414809785807</v>
      </c>
      <c r="AJ13" s="62">
        <v>0</v>
      </c>
      <c r="AK13" s="66">
        <v>88.704817317082629</v>
      </c>
      <c r="AL13" s="66">
        <v>0</v>
      </c>
      <c r="AM13" s="62">
        <f t="shared" si="9"/>
        <v>83.973730437215224</v>
      </c>
      <c r="AN13" s="66">
        <v>1</v>
      </c>
      <c r="AO13" s="66">
        <v>1</v>
      </c>
      <c r="AP13" s="66">
        <v>1</v>
      </c>
      <c r="AQ13" s="66">
        <v>1</v>
      </c>
      <c r="AR13" s="62">
        <f t="shared" si="10"/>
        <v>2</v>
      </c>
      <c r="AS13" s="62">
        <f t="shared" si="11"/>
        <v>3</v>
      </c>
      <c r="AT13" s="62">
        <f t="shared" si="12"/>
        <v>4</v>
      </c>
      <c r="AU13" s="33">
        <f t="shared" si="3"/>
        <v>4.3799983632824961</v>
      </c>
      <c r="AV13" s="99">
        <f t="shared" si="4"/>
        <v>4.3799983632824961</v>
      </c>
      <c r="AW13" s="99">
        <f t="shared" si="5"/>
        <v>4.2417414809785807</v>
      </c>
      <c r="AX13" s="21">
        <f t="shared" si="13"/>
        <v>0</v>
      </c>
      <c r="AY13" s="62">
        <v>0</v>
      </c>
      <c r="AZ13" s="62">
        <v>0</v>
      </c>
      <c r="BA13" s="62">
        <v>0</v>
      </c>
      <c r="BF13" s="160">
        <f t="shared" si="14"/>
        <v>7.6299147649161236E-2</v>
      </c>
      <c r="BG13" s="160"/>
      <c r="BL13" s="21">
        <v>0</v>
      </c>
      <c r="BN13" s="47">
        <v>0</v>
      </c>
      <c r="BO13" s="21">
        <v>0</v>
      </c>
      <c r="BP13" s="21">
        <v>0</v>
      </c>
      <c r="BT13" s="21">
        <v>0</v>
      </c>
      <c r="BV13" s="47">
        <v>0</v>
      </c>
      <c r="BW13" s="21">
        <v>0</v>
      </c>
      <c r="CB13" s="62">
        <v>0</v>
      </c>
      <c r="CC13" s="21">
        <v>0</v>
      </c>
      <c r="CD13" s="241">
        <f>X13/Population_Annual!B14</f>
        <v>0</v>
      </c>
      <c r="CE13" s="61">
        <v>222.9015</v>
      </c>
      <c r="CF13" s="61">
        <f t="shared" si="15"/>
        <v>0</v>
      </c>
      <c r="CI13" s="62">
        <v>0</v>
      </c>
      <c r="CJ13" s="21">
        <v>1</v>
      </c>
      <c r="CK13" s="21">
        <v>35</v>
      </c>
      <c r="CO13" s="21">
        <v>183.25988235190334</v>
      </c>
      <c r="CP13" s="21">
        <v>177.32011051884737</v>
      </c>
      <c r="CQ13" s="21">
        <v>197.96160531176125</v>
      </c>
      <c r="CR13" s="325">
        <v>28544</v>
      </c>
      <c r="CS13" s="364">
        <v>1945396</v>
      </c>
      <c r="CT13" s="365">
        <f t="shared" si="16"/>
        <v>4.4294323623570726</v>
      </c>
      <c r="CU13" s="21">
        <v>1</v>
      </c>
    </row>
    <row r="14" spans="1:99" x14ac:dyDescent="0.2">
      <c r="A14" s="45">
        <v>1979</v>
      </c>
      <c r="B14" s="59">
        <v>8791</v>
      </c>
      <c r="C14" s="59">
        <v>8650</v>
      </c>
      <c r="D14" s="59">
        <v>2074327.0833333333</v>
      </c>
      <c r="E14" s="96">
        <f t="shared" si="6"/>
        <v>4.2380008777947067</v>
      </c>
      <c r="F14" s="96">
        <f t="shared" si="7"/>
        <v>4.1700270268370163</v>
      </c>
      <c r="G14" s="57">
        <v>38.828082620701217</v>
      </c>
      <c r="H14" s="64">
        <f t="shared" si="8"/>
        <v>1</v>
      </c>
      <c r="I14" s="57">
        <v>675.59</v>
      </c>
      <c r="J14" s="57">
        <v>0</v>
      </c>
      <c r="K14" s="65">
        <v>72.583333333333329</v>
      </c>
      <c r="L14" s="62">
        <v>0</v>
      </c>
      <c r="M14" s="62">
        <v>0</v>
      </c>
      <c r="N14" s="66">
        <v>90.306553399821311</v>
      </c>
      <c r="O14" s="66">
        <v>0</v>
      </c>
      <c r="P14" s="67">
        <v>0</v>
      </c>
      <c r="Q14" s="66">
        <v>1</v>
      </c>
      <c r="R14" s="66">
        <v>1</v>
      </c>
      <c r="S14" s="66">
        <v>1</v>
      </c>
      <c r="T14" s="66">
        <v>1</v>
      </c>
      <c r="U14" s="165">
        <v>0</v>
      </c>
      <c r="V14" s="166">
        <v>0</v>
      </c>
      <c r="W14" s="62">
        <v>0</v>
      </c>
      <c r="X14" s="62">
        <v>0</v>
      </c>
      <c r="Y14" s="101">
        <f t="shared" si="0"/>
        <v>4.1700270268370163</v>
      </c>
      <c r="Z14" s="103">
        <v>4.7500507957029918E-2</v>
      </c>
      <c r="AA14" s="100">
        <f t="shared" si="17"/>
        <v>4.2380008777947067</v>
      </c>
      <c r="AB14" s="62">
        <v>0</v>
      </c>
      <c r="AC14" s="62">
        <v>0</v>
      </c>
      <c r="AD14" s="39">
        <v>0</v>
      </c>
      <c r="AE14" s="39">
        <v>0</v>
      </c>
      <c r="AF14" s="14">
        <v>0</v>
      </c>
      <c r="AG14" s="59">
        <v>8791</v>
      </c>
      <c r="AH14" s="59">
        <v>8650</v>
      </c>
      <c r="AI14" s="57">
        <f t="shared" si="2"/>
        <v>4.1700270268370163</v>
      </c>
      <c r="AJ14" s="62">
        <v>0</v>
      </c>
      <c r="AK14" s="66">
        <v>90.306553399821311</v>
      </c>
      <c r="AL14" s="66">
        <v>0</v>
      </c>
      <c r="AM14" s="62">
        <f t="shared" si="9"/>
        <v>83.973730437215224</v>
      </c>
      <c r="AN14" s="66">
        <v>1</v>
      </c>
      <c r="AO14" s="66">
        <v>1</v>
      </c>
      <c r="AP14" s="66">
        <v>1</v>
      </c>
      <c r="AQ14" s="66">
        <v>1</v>
      </c>
      <c r="AR14" s="62">
        <f>SUM(AN14:AO14)</f>
        <v>2</v>
      </c>
      <c r="AS14" s="62">
        <f t="shared" si="11"/>
        <v>3</v>
      </c>
      <c r="AT14" s="62">
        <f t="shared" si="12"/>
        <v>4</v>
      </c>
      <c r="AU14" s="33">
        <f t="shared" si="3"/>
        <v>4.2380008777947067</v>
      </c>
      <c r="AV14" s="99">
        <f t="shared" si="4"/>
        <v>4.2380008777947067</v>
      </c>
      <c r="AW14" s="99">
        <f t="shared" si="5"/>
        <v>4.1700270268370163</v>
      </c>
      <c r="AX14" s="21">
        <f t="shared" si="13"/>
        <v>0</v>
      </c>
      <c r="AY14" s="62">
        <v>0</v>
      </c>
      <c r="AZ14" s="62">
        <v>0</v>
      </c>
      <c r="BA14" s="62">
        <v>0</v>
      </c>
      <c r="BB14" s="62"/>
      <c r="BF14" s="160">
        <f t="shared" si="14"/>
        <v>0.11253033593051476</v>
      </c>
      <c r="BG14" s="160"/>
      <c r="BL14" s="21">
        <v>0</v>
      </c>
      <c r="BN14" s="47">
        <v>0</v>
      </c>
      <c r="BO14" s="21">
        <v>0</v>
      </c>
      <c r="BP14" s="21">
        <v>0</v>
      </c>
      <c r="BT14" s="21">
        <v>0</v>
      </c>
      <c r="BV14" s="47">
        <v>0</v>
      </c>
      <c r="BW14" s="21">
        <v>0</v>
      </c>
      <c r="CB14" s="62">
        <v>0</v>
      </c>
      <c r="CC14" s="21">
        <v>0</v>
      </c>
      <c r="CD14" s="241">
        <f>X14/Population_Annual!B15</f>
        <v>0</v>
      </c>
      <c r="CE14" s="61">
        <v>225.40143749999999</v>
      </c>
      <c r="CF14" s="61">
        <f t="shared" si="15"/>
        <v>0</v>
      </c>
      <c r="CI14" s="62">
        <v>0</v>
      </c>
      <c r="CJ14" s="21">
        <v>1</v>
      </c>
      <c r="CK14" s="21">
        <v>39</v>
      </c>
      <c r="CO14" s="21">
        <v>206.15031520062138</v>
      </c>
      <c r="CP14" s="21">
        <v>187.6072599773176</v>
      </c>
      <c r="CQ14" s="21">
        <v>222.04867813314451</v>
      </c>
      <c r="CR14" s="325">
        <v>28888</v>
      </c>
      <c r="CS14" s="364">
        <v>2051202</v>
      </c>
      <c r="CT14" s="365">
        <f t="shared" si="16"/>
        <v>4.2857797525548431</v>
      </c>
      <c r="CU14" s="21">
        <v>1</v>
      </c>
    </row>
    <row r="15" spans="1:99" x14ac:dyDescent="0.2">
      <c r="A15" s="45">
        <v>1980</v>
      </c>
      <c r="B15" s="59">
        <v>9732</v>
      </c>
      <c r="C15" s="59">
        <v>9623</v>
      </c>
      <c r="D15" s="59">
        <v>2184973.5833333326</v>
      </c>
      <c r="E15" s="96">
        <f t="shared" si="6"/>
        <v>4.4540584262593885</v>
      </c>
      <c r="F15" s="96">
        <f t="shared" si="7"/>
        <v>4.4041722396109844</v>
      </c>
      <c r="G15" s="68">
        <v>31.039168803303994</v>
      </c>
      <c r="H15" s="64">
        <f t="shared" si="8"/>
        <v>1</v>
      </c>
      <c r="I15" s="57">
        <v>684</v>
      </c>
      <c r="J15" s="57">
        <v>42.047256719000885</v>
      </c>
      <c r="K15" s="62">
        <f>AVERAGE(Economics!E5:E16)</f>
        <v>0.8314687316387892</v>
      </c>
      <c r="L15" s="62">
        <f>AVERAGE(Economics!N5:N16)</f>
        <v>87.163635713990175</v>
      </c>
      <c r="M15" s="62">
        <v>0</v>
      </c>
      <c r="N15" s="66">
        <v>93.992133138864816</v>
      </c>
      <c r="O15" s="66">
        <v>79.252387958578495</v>
      </c>
      <c r="P15" s="67">
        <v>0</v>
      </c>
      <c r="Q15" s="66">
        <v>306.93289860807636</v>
      </c>
      <c r="R15" s="66">
        <v>326.59665367265023</v>
      </c>
      <c r="S15" s="66">
        <v>330.28900843859299</v>
      </c>
      <c r="T15" s="66">
        <v>301.29991927372396</v>
      </c>
      <c r="U15" s="165">
        <v>0</v>
      </c>
      <c r="V15" s="166">
        <v>0</v>
      </c>
      <c r="W15" s="62">
        <f>AVERAGE(Economics!D5:D16)</f>
        <v>53.779937066594606</v>
      </c>
      <c r="X15" s="62">
        <f>AVERAGE(Economics!G16:G27)</f>
        <v>166.33970425496216</v>
      </c>
      <c r="Y15" s="101">
        <f t="shared" si="0"/>
        <v>4.4041722396109844</v>
      </c>
      <c r="Z15" s="103">
        <f>AVERAGE(Misc!I5:I16)</f>
        <v>4.5869471114155319E-2</v>
      </c>
      <c r="AA15" s="100">
        <f t="shared" si="17"/>
        <v>4.4540584262593885</v>
      </c>
      <c r="AB15" s="62">
        <f>AVERAGE(Economics!K5:K16)</f>
        <v>23.078603488253567</v>
      </c>
      <c r="AC15" s="62">
        <v>12</v>
      </c>
      <c r="AD15" s="39">
        <v>0</v>
      </c>
      <c r="AE15" s="39">
        <v>0</v>
      </c>
      <c r="AF15" s="14">
        <v>0</v>
      </c>
      <c r="AG15" s="59">
        <v>9732</v>
      </c>
      <c r="AH15" s="59">
        <v>9623</v>
      </c>
      <c r="AI15" s="57">
        <f t="shared" si="2"/>
        <v>4.4041722396109844</v>
      </c>
      <c r="AJ15" s="62">
        <v>0</v>
      </c>
      <c r="AK15" s="66">
        <v>93.992133138864816</v>
      </c>
      <c r="AL15" s="66">
        <v>79.252387958578495</v>
      </c>
      <c r="AM15" s="62">
        <f t="shared" si="9"/>
        <v>83.973730437215224</v>
      </c>
      <c r="AN15" s="66">
        <v>306.93289860807636</v>
      </c>
      <c r="AO15" s="66">
        <v>326.59665367265023</v>
      </c>
      <c r="AP15" s="66">
        <v>330.28900843859299</v>
      </c>
      <c r="AQ15" s="66">
        <v>301.29991927372396</v>
      </c>
      <c r="AR15" s="62">
        <f t="shared" si="10"/>
        <v>633.52955228072665</v>
      </c>
      <c r="AS15" s="62">
        <f t="shared" si="11"/>
        <v>963.81856071931963</v>
      </c>
      <c r="AT15" s="62">
        <f t="shared" si="12"/>
        <v>1265.1184799930436</v>
      </c>
      <c r="AU15" s="33">
        <f t="shared" si="3"/>
        <v>4.4540584262593885</v>
      </c>
      <c r="AV15" s="99">
        <f t="shared" si="4"/>
        <v>4.4540584262593885</v>
      </c>
      <c r="AW15" s="99">
        <f t="shared" si="5"/>
        <v>4.4041722396109844</v>
      </c>
      <c r="AX15" s="21">
        <f t="shared" si="13"/>
        <v>8.4330046514000774</v>
      </c>
      <c r="AY15" s="62">
        <f>AVERAGE(Economics!L5:L16)</f>
        <v>0.36540359366598008</v>
      </c>
      <c r="AZ15" s="62">
        <f>AVERAGE(Economics!C5:C16)</f>
        <v>202447.03761556593</v>
      </c>
      <c r="BA15" s="62">
        <f>AVERAGE(Economics!D5:D16)</f>
        <v>53.779937066594606</v>
      </c>
      <c r="BB15" s="62">
        <f>AVERAGE(Economics!Q5:Q16)</f>
        <v>8.4332690662304675</v>
      </c>
      <c r="BC15" s="157">
        <f>AVERAGE(Economics!P5:P16)</f>
        <v>148.59123775223267</v>
      </c>
      <c r="BD15" s="157">
        <f>Economics!$P$11</f>
        <v>149.01882258716381</v>
      </c>
      <c r="BE15" s="157">
        <f>Economics!$P$10</f>
        <v>150.92138593907259</v>
      </c>
      <c r="BF15" s="160">
        <f t="shared" si="14"/>
        <v>-0.98854463285916705</v>
      </c>
      <c r="BG15" s="160"/>
      <c r="BH15" s="157">
        <f>Economics!U11</f>
        <v>86.573507786824166</v>
      </c>
      <c r="BI15" s="61">
        <f>Economics!$P$5</f>
        <v>148.71362294396783</v>
      </c>
      <c r="BJ15" s="14">
        <f>Economics!$Q$5</f>
        <v>8.3499834651819675</v>
      </c>
      <c r="BK15" s="61">
        <f>Economics!$P$16</f>
        <v>148.72972609131867</v>
      </c>
      <c r="BL15" s="21">
        <v>0</v>
      </c>
      <c r="BN15" s="47">
        <v>0</v>
      </c>
      <c r="BO15" s="21">
        <v>0</v>
      </c>
      <c r="BP15" s="21">
        <v>0</v>
      </c>
      <c r="BT15" s="21">
        <v>0</v>
      </c>
      <c r="BV15" s="47">
        <v>0</v>
      </c>
      <c r="BW15" s="21">
        <v>0</v>
      </c>
      <c r="CB15" s="62">
        <f>GI_Data_Monthly!$Q$16</f>
        <v>228773.51779248429</v>
      </c>
      <c r="CC15" s="62">
        <f>GI_Data_Monthly!$M$16</f>
        <v>6451.070543452096</v>
      </c>
      <c r="CD15" s="241">
        <f>(X15*1000)/(Population_Annual!B16/1000)</f>
        <v>16.451985146598599</v>
      </c>
      <c r="CE15" s="61">
        <v>227.9790625</v>
      </c>
      <c r="CF15" s="61">
        <f t="shared" si="15"/>
        <v>28.296767574663118</v>
      </c>
      <c r="CG15" s="61">
        <f t="shared" ref="CG15:CG46" si="18">+AZ15*AY15</f>
        <v>73974.875071759641</v>
      </c>
      <c r="CH15" s="21">
        <f>(X15*1000)/(Population_Annual!B15/1000)</f>
        <v>17.065801766823746</v>
      </c>
      <c r="CI15" s="62">
        <v>0</v>
      </c>
      <c r="CJ15" s="21">
        <v>1</v>
      </c>
      <c r="CK15" s="21">
        <v>31.042654268138484</v>
      </c>
      <c r="CL15" s="62">
        <f>GI_Data_Monthly!$AF$16</f>
        <v>0</v>
      </c>
      <c r="CO15" s="21">
        <v>211.58645221502024</v>
      </c>
      <c r="CP15" s="21">
        <v>232.39041384771841</v>
      </c>
      <c r="CQ15" s="21">
        <v>230.19418552256087</v>
      </c>
      <c r="CR15" s="325">
        <v>29283</v>
      </c>
      <c r="CS15" s="364">
        <v>2159133</v>
      </c>
      <c r="CT15" s="365">
        <f t="shared" si="16"/>
        <v>4.5073647616890664</v>
      </c>
      <c r="CU15" s="21">
        <v>1</v>
      </c>
    </row>
    <row r="16" spans="1:99" x14ac:dyDescent="0.2">
      <c r="A16" s="45">
        <v>1981</v>
      </c>
      <c r="B16" s="59">
        <v>11360</v>
      </c>
      <c r="C16" s="59">
        <v>9738</v>
      </c>
      <c r="D16" s="59">
        <v>2285187.4166666665</v>
      </c>
      <c r="E16" s="96">
        <f t="shared" si="6"/>
        <v>4.9711458750155764</v>
      </c>
      <c r="F16" s="96">
        <f t="shared" si="7"/>
        <v>4.261357265044162</v>
      </c>
      <c r="G16" s="68">
        <v>30.582020861937821</v>
      </c>
      <c r="H16" s="64">
        <f t="shared" si="8"/>
        <v>1</v>
      </c>
      <c r="I16" s="57">
        <v>855</v>
      </c>
      <c r="J16" s="57">
        <v>43.541874444037745</v>
      </c>
      <c r="K16" s="62">
        <f>AVERAGE(Economics!E17:E28)</f>
        <v>0.91508249616305404</v>
      </c>
      <c r="L16" s="62">
        <f>AVERAGE(Economics!N17:N28)</f>
        <v>98.156700907064291</v>
      </c>
      <c r="M16" s="62">
        <v>0</v>
      </c>
      <c r="N16" s="66">
        <v>95.855434946893723</v>
      </c>
      <c r="O16" s="66">
        <v>78.358526304591223</v>
      </c>
      <c r="P16" s="67">
        <v>1</v>
      </c>
      <c r="Q16" s="66">
        <v>327.64621489185873</v>
      </c>
      <c r="R16" s="66">
        <v>312.91768001172807</v>
      </c>
      <c r="S16" s="66">
        <v>308.27020733085374</v>
      </c>
      <c r="T16" s="66">
        <v>293.45092287593235</v>
      </c>
      <c r="U16" s="165">
        <v>0</v>
      </c>
      <c r="V16" s="166">
        <v>0</v>
      </c>
      <c r="W16" s="62">
        <f>AVERAGE(Economics!D17:D28)</f>
        <v>54.012309165134731</v>
      </c>
      <c r="X16" s="62">
        <f>AVERAGE(Economics!G17:G28)</f>
        <v>156.85718115659216</v>
      </c>
      <c r="Y16" s="101">
        <f t="shared" si="0"/>
        <v>4.261357265044162</v>
      </c>
      <c r="Z16" s="103">
        <f>AVERAGE(Misc!I17:I28)</f>
        <v>4.7484467513191735E-2</v>
      </c>
      <c r="AA16" s="100">
        <f t="shared" si="17"/>
        <v>4.9711458750155764</v>
      </c>
      <c r="AB16" s="62">
        <f>AVERAGE(Economics!K17:K28)</f>
        <v>23.660593126273081</v>
      </c>
      <c r="AC16" s="62">
        <v>358</v>
      </c>
      <c r="AD16" s="39">
        <v>0</v>
      </c>
      <c r="AE16" s="39">
        <v>0</v>
      </c>
      <c r="AF16" s="14">
        <v>0</v>
      </c>
      <c r="AG16" s="59">
        <v>11360</v>
      </c>
      <c r="AH16" s="59">
        <v>9738</v>
      </c>
      <c r="AI16" s="57">
        <f t="shared" si="2"/>
        <v>4.261357265044162</v>
      </c>
      <c r="AJ16" s="62">
        <v>0</v>
      </c>
      <c r="AK16" s="66">
        <v>95.855434946893723</v>
      </c>
      <c r="AL16" s="66">
        <v>78.358526304591223</v>
      </c>
      <c r="AM16" s="62">
        <f t="shared" si="9"/>
        <v>83.973730437215224</v>
      </c>
      <c r="AN16" s="66">
        <v>327.64621489185873</v>
      </c>
      <c r="AO16" s="66">
        <v>312.91768001172807</v>
      </c>
      <c r="AP16" s="66">
        <v>308.27020733085374</v>
      </c>
      <c r="AQ16" s="66">
        <v>293.45092287593235</v>
      </c>
      <c r="AR16" s="62">
        <f t="shared" si="10"/>
        <v>640.56389490358674</v>
      </c>
      <c r="AS16" s="62">
        <f t="shared" si="11"/>
        <v>948.83410223444048</v>
      </c>
      <c r="AT16" s="62">
        <f t="shared" si="12"/>
        <v>1242.2850251103728</v>
      </c>
      <c r="AU16" s="33">
        <f t="shared" si="3"/>
        <v>4.9711458750155764</v>
      </c>
      <c r="AV16" s="99">
        <f t="shared" si="4"/>
        <v>4.9711458750155764</v>
      </c>
      <c r="AW16" s="99">
        <f t="shared" si="5"/>
        <v>4.261357265044162</v>
      </c>
      <c r="AX16" s="21">
        <f t="shared" si="13"/>
        <v>8.710905420524977</v>
      </c>
      <c r="AY16" s="62">
        <f>AVERAGE(Economics!L17:L28)</f>
        <v>0.36816090678860691</v>
      </c>
      <c r="AZ16" s="62">
        <f>AVERAGE(Economics!C17:C28)</f>
        <v>213993.54172744238</v>
      </c>
      <c r="BA16" s="62">
        <f>AVERAGE(Economics!D17:D28)</f>
        <v>54.012309165134731</v>
      </c>
      <c r="BB16" s="62">
        <f>AVERAGE(Economics!Q17:Q28)</f>
        <v>8.7108932433340041</v>
      </c>
      <c r="BC16" s="157">
        <f>AVERAGE(Economics!P17:P28)</f>
        <v>148.04447717301963</v>
      </c>
      <c r="BD16" s="157">
        <f>Economics!$P$23</f>
        <v>146.64017341035165</v>
      </c>
      <c r="BE16" s="157">
        <f>Economics!$P$22</f>
        <v>148.52411548486756</v>
      </c>
      <c r="BF16" s="160">
        <f t="shared" si="14"/>
        <v>0.10056152605939328</v>
      </c>
      <c r="BG16" s="160"/>
      <c r="BH16" s="157">
        <f>Economics!U23</f>
        <v>97.616970796598096</v>
      </c>
      <c r="BI16" s="61">
        <f>Economics!$P$17</f>
        <v>152.00909780142266</v>
      </c>
      <c r="BJ16" s="14">
        <f>Economics!$Q$17</f>
        <v>8.6201914964533142</v>
      </c>
      <c r="BK16" s="61">
        <f>Economics!$P$28</f>
        <v>141.16752059213215</v>
      </c>
      <c r="BL16" s="21">
        <v>0</v>
      </c>
      <c r="BN16" s="47">
        <v>0</v>
      </c>
      <c r="BO16" s="21">
        <v>0</v>
      </c>
      <c r="BP16" s="21">
        <v>0</v>
      </c>
      <c r="BT16" s="21">
        <v>0</v>
      </c>
      <c r="BV16" s="47">
        <v>0</v>
      </c>
      <c r="BW16" s="21">
        <v>0</v>
      </c>
      <c r="CB16" s="62">
        <f>GI_Data_Monthly!$Q$28</f>
        <v>242471.85302892406</v>
      </c>
      <c r="CC16" s="62">
        <f>GI_Data_Monthly!$M$28</f>
        <v>6597.958985205777</v>
      </c>
      <c r="CD16" s="241">
        <f>(X16*1000)/(Population_Annual!B17/1000)</f>
        <v>15.076944275107769</v>
      </c>
      <c r="CE16" s="61">
        <v>230.242625</v>
      </c>
      <c r="CF16" s="61">
        <f t="shared" si="15"/>
        <v>28.656548652560648</v>
      </c>
      <c r="CG16" s="61">
        <f t="shared" si="18"/>
        <v>78784.056369280777</v>
      </c>
      <c r="CH16" s="21">
        <f>(X16*1000)/(Population_Annual!B16/1000)</f>
        <v>15.514107266717691</v>
      </c>
      <c r="CI16" s="62">
        <v>0</v>
      </c>
      <c r="CJ16" s="21">
        <v>1</v>
      </c>
      <c r="CK16" s="21">
        <v>30.58339807509876</v>
      </c>
      <c r="CL16" s="62">
        <f>GI_Data_Monthly!$AE$28</f>
        <v>6.9209459989210442</v>
      </c>
      <c r="CO16" s="21">
        <v>226.96402879097874</v>
      </c>
      <c r="CP16" s="21">
        <v>207.35236450064028</v>
      </c>
      <c r="CQ16" s="21">
        <v>245.20594397746754</v>
      </c>
      <c r="CR16" s="325">
        <v>29599</v>
      </c>
      <c r="CS16" s="364">
        <v>2266527</v>
      </c>
      <c r="CT16" s="365">
        <f t="shared" si="16"/>
        <v>5.0120735380606538</v>
      </c>
      <c r="CU16" s="21">
        <v>1</v>
      </c>
    </row>
    <row r="17" spans="1:99" x14ac:dyDescent="0.2">
      <c r="A17" s="45">
        <v>1982</v>
      </c>
      <c r="B17" s="59">
        <v>11345</v>
      </c>
      <c r="C17" s="59">
        <v>9862</v>
      </c>
      <c r="D17" s="59">
        <v>2358166.916666667</v>
      </c>
      <c r="E17" s="96">
        <f t="shared" si="6"/>
        <v>4.8109401924934412</v>
      </c>
      <c r="F17" s="96">
        <f t="shared" si="7"/>
        <v>4.1820618932014382</v>
      </c>
      <c r="G17" s="68">
        <v>30.871022010940941</v>
      </c>
      <c r="H17" s="64">
        <f t="shared" si="8"/>
        <v>1</v>
      </c>
      <c r="I17" s="57">
        <v>778.89</v>
      </c>
      <c r="J17" s="57">
        <v>46.257721074590414</v>
      </c>
      <c r="K17" s="62">
        <f>AVERAGE(Economics!E29:E40)</f>
        <v>0.96822776669033894</v>
      </c>
      <c r="L17" s="62">
        <f>AVERAGE(Economics!N29:N40)</f>
        <v>99.099167700476457</v>
      </c>
      <c r="M17" s="57">
        <v>84.3</v>
      </c>
      <c r="N17" s="66">
        <v>91.52316790946594</v>
      </c>
      <c r="O17" s="66">
        <v>78.510838389032372</v>
      </c>
      <c r="P17" s="67">
        <v>1</v>
      </c>
      <c r="Q17" s="66">
        <v>294.09207009613476</v>
      </c>
      <c r="R17" s="66">
        <v>263.92765522228876</v>
      </c>
      <c r="S17" s="66">
        <v>273.63557734899092</v>
      </c>
      <c r="T17" s="66">
        <v>257.64499032308021</v>
      </c>
      <c r="U17" s="165">
        <v>0</v>
      </c>
      <c r="V17" s="166">
        <v>0</v>
      </c>
      <c r="W17" s="62">
        <f>AVERAGE(Economics!D29:D40)</f>
        <v>53.601677655374253</v>
      </c>
      <c r="X17" s="62">
        <f>AVERAGE(Economics!G29:G40)</f>
        <v>121.32611934143348</v>
      </c>
      <c r="Y17" s="101">
        <f t="shared" si="0"/>
        <v>4.1820618932014382</v>
      </c>
      <c r="Z17" s="103">
        <f>AVERAGE(Misc!I29:I40)</f>
        <v>5.3939338291148185E-2</v>
      </c>
      <c r="AA17" s="100">
        <f t="shared" si="17"/>
        <v>4.8109401924934412</v>
      </c>
      <c r="AB17" s="62">
        <f>AVERAGE(Economics!K29:K40)</f>
        <v>23.607691117243217</v>
      </c>
      <c r="AC17" s="62">
        <v>285</v>
      </c>
      <c r="AD17" s="39">
        <v>0</v>
      </c>
      <c r="AE17" s="39">
        <v>0</v>
      </c>
      <c r="AF17" s="14">
        <v>0</v>
      </c>
      <c r="AG17" s="59">
        <v>11345</v>
      </c>
      <c r="AH17" s="59">
        <v>9862</v>
      </c>
      <c r="AI17" s="57">
        <f t="shared" si="2"/>
        <v>4.1820618932014382</v>
      </c>
      <c r="AJ17" s="57">
        <v>84.3</v>
      </c>
      <c r="AK17" s="66">
        <v>91.52316790946594</v>
      </c>
      <c r="AL17" s="66">
        <v>78.510838389032372</v>
      </c>
      <c r="AM17" s="62">
        <f t="shared" si="9"/>
        <v>83.973730437215224</v>
      </c>
      <c r="AN17" s="66">
        <v>294.09207009613476</v>
      </c>
      <c r="AO17" s="66">
        <v>263.92765522228876</v>
      </c>
      <c r="AP17" s="66">
        <v>273.63557734899092</v>
      </c>
      <c r="AQ17" s="66">
        <v>257.64499032308021</v>
      </c>
      <c r="AR17" s="62">
        <f t="shared" si="10"/>
        <v>558.01972531842353</v>
      </c>
      <c r="AS17" s="62">
        <f t="shared" si="11"/>
        <v>831.65530266741439</v>
      </c>
      <c r="AT17" s="62">
        <f t="shared" si="12"/>
        <v>1089.3002929904947</v>
      </c>
      <c r="AU17" s="33">
        <f t="shared" si="3"/>
        <v>4.8109401924934412</v>
      </c>
      <c r="AV17" s="99">
        <f t="shared" si="4"/>
        <v>4.8109401924934412</v>
      </c>
      <c r="AW17" s="99">
        <f t="shared" si="5"/>
        <v>4.1820618932014382</v>
      </c>
      <c r="AX17" s="21">
        <f t="shared" si="13"/>
        <v>8.4936898294376402</v>
      </c>
      <c r="AY17" s="62">
        <f>AVERAGE(Economics!L29:L40)</f>
        <v>0.3597848594026119</v>
      </c>
      <c r="AZ17" s="62">
        <f>AVERAGE(Economics!C29:C40)</f>
        <v>218229.05048196242</v>
      </c>
      <c r="BA17" s="62">
        <f>AVERAGE(Economics!D29:D40)</f>
        <v>53.601677655374253</v>
      </c>
      <c r="BB17" s="62">
        <f>AVERAGE(Economics!Q29:Q40)</f>
        <v>8.4937398443536214</v>
      </c>
      <c r="BC17" s="157">
        <f>AVERAGE(Economics!P29:P40)</f>
        <v>131.0022455256001</v>
      </c>
      <c r="BD17" s="157">
        <f>Economics!$P$36</f>
        <v>133.78834116704425</v>
      </c>
      <c r="BE17" s="157">
        <f>Economics!$P$35</f>
        <v>133.83407306252471</v>
      </c>
      <c r="BF17" s="160">
        <f t="shared" si="14"/>
        <v>5.8077026661665254E-2</v>
      </c>
      <c r="BG17" s="160">
        <f t="shared" ref="BG17:BG48" si="19">L17/L16-1</f>
        <v>9.6016551565287767E-3</v>
      </c>
      <c r="BH17" s="157">
        <f>Economics!U36</f>
        <v>98.24647117691147</v>
      </c>
      <c r="BI17" s="61">
        <f>Economics!$P$29</f>
        <v>138.37209302325581</v>
      </c>
      <c r="BJ17" s="14">
        <f>Economics!$Q$29</f>
        <v>8.6511743067285867</v>
      </c>
      <c r="BK17" s="61">
        <f>Economics!$P$40</f>
        <v>121.68125506319848</v>
      </c>
      <c r="BL17" s="21">
        <v>0</v>
      </c>
      <c r="BN17" s="47">
        <v>0</v>
      </c>
      <c r="BO17" s="21">
        <v>0</v>
      </c>
      <c r="BP17" s="21">
        <v>0</v>
      </c>
      <c r="BT17" s="21">
        <v>0</v>
      </c>
      <c r="BV17" s="47">
        <v>0</v>
      </c>
      <c r="BW17" s="21">
        <v>0</v>
      </c>
      <c r="CB17" s="62">
        <f>GI_Data_Monthly!$Q$40</f>
        <v>248563.99617562152</v>
      </c>
      <c r="CC17" s="62">
        <f>GI_Data_Monthly!$M$40</f>
        <v>6490.0244445378021</v>
      </c>
      <c r="CD17" s="241">
        <f>(X17*1000)/(Population_Annual!B18/1000)</f>
        <v>11.361725664820664</v>
      </c>
      <c r="CE17" s="61">
        <v>232.4464375</v>
      </c>
      <c r="CF17" s="61">
        <f t="shared" si="15"/>
        <v>27.920515858789198</v>
      </c>
      <c r="CG17" s="61">
        <f t="shared" si="18"/>
        <v>78515.508245218341</v>
      </c>
      <c r="CH17" s="21">
        <f>(X17*1000)/(Population_Annual!B17/1000)</f>
        <v>11.661736663492194</v>
      </c>
      <c r="CI17" s="62">
        <v>0</v>
      </c>
      <c r="CJ17" s="21">
        <v>1</v>
      </c>
      <c r="CK17" s="21">
        <v>30.873866196894589</v>
      </c>
      <c r="CL17" s="62">
        <f>GI_Data_Monthly!$AE$40</f>
        <v>8.5604135347327155</v>
      </c>
      <c r="CO17" s="21">
        <v>201.26477155887147</v>
      </c>
      <c r="CP17" s="21">
        <v>176.02651187070958</v>
      </c>
      <c r="CQ17" s="21">
        <v>216.61054118409692</v>
      </c>
      <c r="CR17" s="325">
        <v>29963</v>
      </c>
      <c r="CS17" s="364">
        <v>2351764</v>
      </c>
      <c r="CT17" s="365">
        <f t="shared" si="16"/>
        <v>4.8240384664447626</v>
      </c>
      <c r="CU17" s="21">
        <v>1</v>
      </c>
    </row>
    <row r="18" spans="1:99" x14ac:dyDescent="0.2">
      <c r="A18" s="45">
        <v>1983</v>
      </c>
      <c r="B18" s="59">
        <v>9280</v>
      </c>
      <c r="C18" s="59">
        <v>10676</v>
      </c>
      <c r="D18" s="59">
        <v>2429687.666666667</v>
      </c>
      <c r="E18" s="96">
        <f t="shared" si="6"/>
        <v>3.8194209598682298</v>
      </c>
      <c r="F18" s="96">
        <f t="shared" si="7"/>
        <v>4.3939804059863379</v>
      </c>
      <c r="G18" s="68">
        <v>40.218776709392841</v>
      </c>
      <c r="H18" s="64">
        <f t="shared" si="8"/>
        <v>0</v>
      </c>
      <c r="I18" s="57">
        <v>460.66</v>
      </c>
      <c r="J18" s="57">
        <v>49.332643186914019</v>
      </c>
      <c r="K18" s="62">
        <f>AVERAGE(Economics!E41:E52)</f>
        <v>0.99950728155338153</v>
      </c>
      <c r="L18" s="62">
        <f>AVERAGE(Economics!N41:N52)</f>
        <v>100.06129882568365</v>
      </c>
      <c r="M18" s="57">
        <v>86.3</v>
      </c>
      <c r="N18" s="66">
        <v>94.863554810493895</v>
      </c>
      <c r="O18" s="66">
        <v>78.911501676957542</v>
      </c>
      <c r="P18" s="67">
        <v>0</v>
      </c>
      <c r="Q18" s="66">
        <v>342.28102705434043</v>
      </c>
      <c r="R18" s="66">
        <v>342.93063763172449</v>
      </c>
      <c r="S18" s="66">
        <v>301.80629626716694</v>
      </c>
      <c r="T18" s="66">
        <v>304.38139067346583</v>
      </c>
      <c r="U18" s="165">
        <v>0</v>
      </c>
      <c r="V18" s="166">
        <v>0</v>
      </c>
      <c r="W18" s="62">
        <f>AVERAGE(Economics!D41:D52)</f>
        <v>56.993683320457059</v>
      </c>
      <c r="X18" s="62">
        <f>AVERAGE(Economics!G41:G52)</f>
        <v>207.65780565065464</v>
      </c>
      <c r="Y18" s="101">
        <f t="shared" si="0"/>
        <v>4.3939804059863379</v>
      </c>
      <c r="Z18" s="103">
        <f>AVERAGE(Misc!I41:I52)</f>
        <v>5.3404921844546073E-2</v>
      </c>
      <c r="AA18" s="100">
        <f t="shared" si="17"/>
        <v>3.8194209598682298</v>
      </c>
      <c r="AB18" s="62">
        <f>AVERAGE(Economics!K41:K52)</f>
        <v>24.555235733855373</v>
      </c>
      <c r="AC18" s="62">
        <v>21</v>
      </c>
      <c r="AD18" s="39">
        <v>0</v>
      </c>
      <c r="AE18" s="39">
        <v>0</v>
      </c>
      <c r="AF18" s="14">
        <v>0</v>
      </c>
      <c r="AG18" s="59">
        <v>9280</v>
      </c>
      <c r="AH18" s="59">
        <v>10676</v>
      </c>
      <c r="AI18" s="57">
        <f t="shared" si="2"/>
        <v>4.3939804059863379</v>
      </c>
      <c r="AJ18" s="57">
        <v>86.3</v>
      </c>
      <c r="AK18" s="66">
        <v>94.863554810493895</v>
      </c>
      <c r="AL18" s="66">
        <v>78.911501676957542</v>
      </c>
      <c r="AM18" s="62">
        <f t="shared" si="9"/>
        <v>83.973730437215224</v>
      </c>
      <c r="AN18" s="66">
        <v>342.28102705434043</v>
      </c>
      <c r="AO18" s="66">
        <v>342.93063763172449</v>
      </c>
      <c r="AP18" s="66">
        <v>301.80629626716694</v>
      </c>
      <c r="AQ18" s="66">
        <v>304.38139067346583</v>
      </c>
      <c r="AR18" s="62">
        <f t="shared" si="10"/>
        <v>685.21166468606498</v>
      </c>
      <c r="AS18" s="62">
        <f t="shared" si="11"/>
        <v>987.01796095323198</v>
      </c>
      <c r="AT18" s="62">
        <f t="shared" si="12"/>
        <v>1291.3993516266978</v>
      </c>
      <c r="AU18" s="33">
        <f t="shared" si="3"/>
        <v>3.8194209598682298</v>
      </c>
      <c r="AV18" s="99">
        <f t="shared" si="4"/>
        <v>3.8194209598682298</v>
      </c>
      <c r="AW18" s="99">
        <f t="shared" si="5"/>
        <v>4.3939804059863379</v>
      </c>
      <c r="AX18" s="21">
        <f t="shared" si="13"/>
        <v>8.9877516504753547</v>
      </c>
      <c r="AY18" s="62">
        <f>AVERAGE(Economics!L41:L52)</f>
        <v>0.3660218027588939</v>
      </c>
      <c r="AZ18" s="62">
        <f>AVERAGE(Economics!C41:C52)</f>
        <v>238542.64935565865</v>
      </c>
      <c r="BA18" s="62">
        <f>AVERAGE(Economics!D41:D52)</f>
        <v>56.993683320457059</v>
      </c>
      <c r="BB18" s="62">
        <f>AVERAGE(Economics!Q41:Q52)</f>
        <v>8.9890536530313003</v>
      </c>
      <c r="BC18" s="157">
        <f>AVERAGE(Economics!P41:P52)</f>
        <v>122.69000217494289</v>
      </c>
      <c r="BD18" s="157">
        <f>Economics!$P$47</f>
        <v>126.47352647352648</v>
      </c>
      <c r="BE18" s="157">
        <f>Economics!$P$46</f>
        <v>126.75488465395726</v>
      </c>
      <c r="BF18" s="160">
        <f t="shared" si="14"/>
        <v>3.2305946946723507E-2</v>
      </c>
      <c r="BG18" s="160">
        <f t="shared" si="19"/>
        <v>9.7087709971006575E-3</v>
      </c>
      <c r="BH18" s="157">
        <f>Economics!U47</f>
        <v>100.55189434943001</v>
      </c>
      <c r="BI18" s="61">
        <f>Economics!$P$41</f>
        <v>119.69387755102041</v>
      </c>
      <c r="BJ18" s="14">
        <f>Economics!$Q$41</f>
        <v>8.6544859667935423</v>
      </c>
      <c r="BK18" s="61">
        <f>Economics!$P$52</f>
        <v>117.46906495528995</v>
      </c>
      <c r="BL18" s="21">
        <v>0</v>
      </c>
      <c r="BN18" s="47">
        <v>0</v>
      </c>
      <c r="BO18" s="21">
        <v>0</v>
      </c>
      <c r="BP18" s="21">
        <v>0</v>
      </c>
      <c r="BT18" s="21">
        <v>0</v>
      </c>
      <c r="BV18" s="47">
        <v>0</v>
      </c>
      <c r="BW18" s="21">
        <v>0</v>
      </c>
      <c r="CB18" s="62">
        <f>GI_Data_Monthly!$Q$52</f>
        <v>265466.48034517438</v>
      </c>
      <c r="CC18" s="62">
        <f>GI_Data_Monthly!$M$52</f>
        <v>6831.5293726410137</v>
      </c>
      <c r="CD18" s="241">
        <f>(X18*1000)/(Population_Annual!B19/1000)</f>
        <v>18.937946757839107</v>
      </c>
      <c r="CE18" s="61">
        <v>234.55725000000001</v>
      </c>
      <c r="CF18" s="61">
        <f t="shared" si="15"/>
        <v>29.125210892611562</v>
      </c>
      <c r="CG18" s="61">
        <f t="shared" si="18"/>
        <v>87311.810552040886</v>
      </c>
      <c r="CH18" s="21">
        <f>(X18*1000)/(Population_Annual!B18/1000)</f>
        <v>19.446356916120813</v>
      </c>
      <c r="CI18" s="62">
        <v>0</v>
      </c>
      <c r="CJ18" s="21">
        <v>0</v>
      </c>
      <c r="CK18" s="21">
        <v>40.219093564515909</v>
      </c>
      <c r="CL18" s="62">
        <f>GI_Data_Monthly!$AE$52</f>
        <v>8.3833234182135197</v>
      </c>
      <c r="CO18" s="21">
        <v>224.03300261051601</v>
      </c>
      <c r="CP18" s="21">
        <v>230.0533499826002</v>
      </c>
      <c r="CQ18" s="21">
        <v>244.04632884744052</v>
      </c>
      <c r="CR18" s="325">
        <v>30329</v>
      </c>
      <c r="CS18" s="364">
        <v>2420821</v>
      </c>
      <c r="CT18" s="365">
        <f t="shared" si="16"/>
        <v>3.8334102356184121</v>
      </c>
      <c r="CU18" s="21">
        <v>0</v>
      </c>
    </row>
    <row r="19" spans="1:99" x14ac:dyDescent="0.2">
      <c r="A19" s="45">
        <v>1984</v>
      </c>
      <c r="B19" s="59">
        <v>11050</v>
      </c>
      <c r="C19" s="59">
        <v>10270</v>
      </c>
      <c r="D19" s="59">
        <v>2520523.0833333335</v>
      </c>
      <c r="E19" s="96">
        <f t="shared" si="6"/>
        <v>4.3840106337715543</v>
      </c>
      <c r="F19" s="96">
        <f t="shared" si="7"/>
        <v>4.0745510596229737</v>
      </c>
      <c r="G19" s="68">
        <v>30.04696324090007</v>
      </c>
      <c r="H19" s="64">
        <f t="shared" si="8"/>
        <v>1</v>
      </c>
      <c r="I19" s="57">
        <v>939.3</v>
      </c>
      <c r="J19" s="57">
        <v>40.75138884202476</v>
      </c>
      <c r="K19" s="62">
        <f>AVERAGE(Economics!E53:E64)</f>
        <v>1.0424930046573768</v>
      </c>
      <c r="L19" s="62">
        <f>AVERAGE(Economics!N53:N64)</f>
        <v>100.82465168329009</v>
      </c>
      <c r="M19" s="57">
        <v>84.2</v>
      </c>
      <c r="N19" s="66">
        <v>91.122696450832606</v>
      </c>
      <c r="O19" s="66">
        <v>77.900731414687328</v>
      </c>
      <c r="P19" s="67">
        <v>0</v>
      </c>
      <c r="Q19" s="66">
        <v>292.46898959108074</v>
      </c>
      <c r="R19" s="66">
        <v>281.55824560439669</v>
      </c>
      <c r="S19" s="66">
        <v>254.97397264150109</v>
      </c>
      <c r="T19" s="66">
        <v>239.54640124270071</v>
      </c>
      <c r="U19" s="165">
        <v>0</v>
      </c>
      <c r="V19" s="166">
        <v>0</v>
      </c>
      <c r="W19" s="62">
        <f>AVERAGE(Economics!D53:D64)</f>
        <v>59.246879070150669</v>
      </c>
      <c r="X19" s="62">
        <f>AVERAGE(Economics!G53:G64)</f>
        <v>212.43460401495327</v>
      </c>
      <c r="Y19" s="101">
        <f t="shared" si="0"/>
        <v>4.0745510596229737</v>
      </c>
      <c r="Z19" s="103">
        <f>AVERAGE(Misc!I53:I64)</f>
        <v>5.4237755265349914E-2</v>
      </c>
      <c r="AA19" s="100">
        <f t="shared" si="17"/>
        <v>4.3840106337715543</v>
      </c>
      <c r="AB19" s="62">
        <f>AVERAGE(Economics!K53:K64)</f>
        <v>25.632468341815553</v>
      </c>
      <c r="AC19" s="62">
        <v>77</v>
      </c>
      <c r="AD19" s="39">
        <v>0</v>
      </c>
      <c r="AE19" s="39">
        <v>0</v>
      </c>
      <c r="AF19" s="14">
        <v>0</v>
      </c>
      <c r="AG19" s="59">
        <v>11050</v>
      </c>
      <c r="AH19" s="59">
        <v>10270</v>
      </c>
      <c r="AI19" s="57">
        <f t="shared" si="2"/>
        <v>4.0745510596229737</v>
      </c>
      <c r="AJ19" s="57">
        <v>84.2</v>
      </c>
      <c r="AK19" s="66">
        <v>91.122696450832606</v>
      </c>
      <c r="AL19" s="66">
        <v>77.900731414687328</v>
      </c>
      <c r="AM19" s="62">
        <f t="shared" si="9"/>
        <v>83.973730437215224</v>
      </c>
      <c r="AN19" s="66">
        <v>292.46898959108074</v>
      </c>
      <c r="AO19" s="66">
        <v>281.55824560439669</v>
      </c>
      <c r="AP19" s="66">
        <v>254.97397264150109</v>
      </c>
      <c r="AQ19" s="66">
        <v>239.54640124270071</v>
      </c>
      <c r="AR19" s="62">
        <f t="shared" si="10"/>
        <v>574.02723519547749</v>
      </c>
      <c r="AS19" s="62">
        <f t="shared" si="11"/>
        <v>829.00120783697855</v>
      </c>
      <c r="AT19" s="62">
        <f t="shared" si="12"/>
        <v>1068.5476090796792</v>
      </c>
      <c r="AU19" s="33">
        <f t="shared" si="3"/>
        <v>4.3840106337715543</v>
      </c>
      <c r="AV19" s="99">
        <f t="shared" si="4"/>
        <v>4.3840106337715543</v>
      </c>
      <c r="AW19" s="99">
        <f t="shared" si="5"/>
        <v>4.0745510596229737</v>
      </c>
      <c r="AX19" s="21">
        <f t="shared" si="13"/>
        <v>9.8165679673310962</v>
      </c>
      <c r="AY19" s="62">
        <f>AVERAGE(Economics!L53:L64)</f>
        <v>0.38297396241456888</v>
      </c>
      <c r="AZ19" s="62">
        <f>AVERAGE(Economics!C53:C64)</f>
        <v>257577.02972833693</v>
      </c>
      <c r="BA19" s="62">
        <f>AVERAGE(Economics!D53:D64)</f>
        <v>59.246879070150669</v>
      </c>
      <c r="BB19" s="62">
        <f>AVERAGE(Economics!Q53:Q64)</f>
        <v>9.8176579890484366</v>
      </c>
      <c r="BC19" s="157">
        <f>AVERAGE(Economics!P53:P64)</f>
        <v>114.44723443774886</v>
      </c>
      <c r="BD19" s="157">
        <f>Economics!$P$60</f>
        <v>113.75913366303746</v>
      </c>
      <c r="BE19" s="157">
        <f>Economics!$P$59</f>
        <v>113.98467432950191</v>
      </c>
      <c r="BF19" s="160">
        <f t="shared" si="14"/>
        <v>4.3006913403561331E-2</v>
      </c>
      <c r="BG19" s="160">
        <f t="shared" si="19"/>
        <v>7.6288521792653441E-3</v>
      </c>
      <c r="BH19" s="157">
        <f>Economics!U60</f>
        <v>100.70869408630701</v>
      </c>
      <c r="BI19" s="61">
        <f>Economics!$P$53</f>
        <v>116.61248374516178</v>
      </c>
      <c r="BJ19" s="14">
        <f>Economics!$Q$53</f>
        <v>9.4685681527502759</v>
      </c>
      <c r="BK19" s="61">
        <f>Economics!$P$64</f>
        <v>108.50556534563042</v>
      </c>
      <c r="BL19" s="21">
        <v>0</v>
      </c>
      <c r="BN19" s="47">
        <v>0</v>
      </c>
      <c r="BO19" s="21">
        <v>0</v>
      </c>
      <c r="BP19" s="21">
        <v>0</v>
      </c>
      <c r="BT19" s="21">
        <v>0</v>
      </c>
      <c r="BV19" s="47">
        <v>0</v>
      </c>
      <c r="BW19" s="21">
        <v>0</v>
      </c>
      <c r="CB19" s="62">
        <f>GI_Data_Monthly!$Q$64</f>
        <v>284677.98237458587</v>
      </c>
      <c r="CC19" s="62">
        <f>GI_Data_Monthly!$M$64</f>
        <v>7305.9896552804266</v>
      </c>
      <c r="CD19" s="241">
        <f>(X19*1000)/(Population_Annual!B20/1000)</f>
        <v>18.845674368296208</v>
      </c>
      <c r="CE19" s="61">
        <v>236.61756249999999</v>
      </c>
      <c r="CF19" s="61">
        <f t="shared" si="15"/>
        <v>30.87678521445519</v>
      </c>
      <c r="CG19" s="61">
        <f t="shared" si="18"/>
        <v>98645.295702036397</v>
      </c>
      <c r="CH19" s="21">
        <f>(X19*1000)/(Population_Annual!B19/1000)</f>
        <v>19.373580529526972</v>
      </c>
      <c r="CI19" s="62">
        <v>0</v>
      </c>
      <c r="CJ19" s="21">
        <v>1</v>
      </c>
      <c r="CK19" s="21">
        <v>30.04990720901591</v>
      </c>
      <c r="CL19" s="62">
        <f>GI_Data_Monthly!$AE$64</f>
        <v>6.5736515585251318</v>
      </c>
      <c r="CO19" s="21">
        <v>198.56189328033287</v>
      </c>
      <c r="CP19" s="21">
        <v>190.20004510800212</v>
      </c>
      <c r="CQ19" s="21">
        <v>213.69272342247473</v>
      </c>
      <c r="CR19" s="325">
        <v>30676</v>
      </c>
      <c r="CS19" s="364">
        <v>2502362</v>
      </c>
      <c r="CT19" s="365">
        <f t="shared" si="16"/>
        <v>4.4158279257757265</v>
      </c>
      <c r="CU19" s="21">
        <v>1</v>
      </c>
    </row>
    <row r="20" spans="1:99" x14ac:dyDescent="0.2">
      <c r="A20" s="45">
        <v>1985</v>
      </c>
      <c r="B20" s="59">
        <v>12533</v>
      </c>
      <c r="C20" s="59">
        <v>10654</v>
      </c>
      <c r="D20" s="59">
        <v>2617556.0833333335</v>
      </c>
      <c r="E20" s="96">
        <f t="shared" si="6"/>
        <v>4.7880540477435805</v>
      </c>
      <c r="F20" s="96">
        <f t="shared" si="7"/>
        <v>4.0702088745440124</v>
      </c>
      <c r="G20" s="68">
        <v>28.765604460883488</v>
      </c>
      <c r="H20" s="64">
        <f t="shared" si="8"/>
        <v>1</v>
      </c>
      <c r="I20" s="57">
        <v>926.92</v>
      </c>
      <c r="J20" s="57">
        <v>39.281689306621139</v>
      </c>
      <c r="K20" s="62">
        <f>AVERAGE(Economics!E65:E76)</f>
        <v>1.0790019279901457</v>
      </c>
      <c r="L20" s="62">
        <f>AVERAGE(Economics!N65:N76)</f>
        <v>101.53380369311026</v>
      </c>
      <c r="M20" s="57">
        <v>84.5</v>
      </c>
      <c r="N20" s="66">
        <v>95.950734557546895</v>
      </c>
      <c r="O20" s="66">
        <v>75.236437873784169</v>
      </c>
      <c r="P20" s="67">
        <v>0</v>
      </c>
      <c r="Q20" s="66">
        <v>300.94873733810027</v>
      </c>
      <c r="R20" s="66">
        <v>272.21783859634269</v>
      </c>
      <c r="S20" s="66">
        <v>238.30927852429858</v>
      </c>
      <c r="T20" s="66">
        <v>208.41795620605171</v>
      </c>
      <c r="U20" s="165">
        <v>0</v>
      </c>
      <c r="V20" s="166">
        <v>0</v>
      </c>
      <c r="W20" s="62">
        <f>AVERAGE(Economics!D65:D76)</f>
        <v>60.126695319673708</v>
      </c>
      <c r="X20" s="62">
        <f>AVERAGE(Economics!G65:G76)</f>
        <v>207.68206176641658</v>
      </c>
      <c r="Y20" s="101">
        <f t="shared" si="0"/>
        <v>4.0702088745440124</v>
      </c>
      <c r="Z20" s="103">
        <f>AVERAGE(Misc!I65:I76)</f>
        <v>5.5932990638603214E-2</v>
      </c>
      <c r="AA20" s="100">
        <f t="shared" si="17"/>
        <v>4.7880540477435805</v>
      </c>
      <c r="AB20" s="62">
        <f>AVERAGE(Economics!K65:K76)</f>
        <v>26.447711886972503</v>
      </c>
      <c r="AC20" s="62">
        <v>187</v>
      </c>
      <c r="AD20" s="39">
        <v>0</v>
      </c>
      <c r="AE20" s="39">
        <v>0</v>
      </c>
      <c r="AF20" s="14">
        <v>0</v>
      </c>
      <c r="AG20" s="59">
        <v>12533</v>
      </c>
      <c r="AH20" s="59">
        <v>10654</v>
      </c>
      <c r="AI20" s="57">
        <f t="shared" si="2"/>
        <v>4.0702088745440124</v>
      </c>
      <c r="AJ20" s="57">
        <v>84.5</v>
      </c>
      <c r="AK20" s="66">
        <v>95.950734557546895</v>
      </c>
      <c r="AL20" s="66">
        <v>75.236437873784169</v>
      </c>
      <c r="AM20" s="62">
        <f t="shared" si="9"/>
        <v>83.973730437215224</v>
      </c>
      <c r="AN20" s="66">
        <v>300.94873733810027</v>
      </c>
      <c r="AO20" s="66">
        <v>272.21783859634269</v>
      </c>
      <c r="AP20" s="66">
        <v>238.30927852429858</v>
      </c>
      <c r="AQ20" s="66">
        <v>208.41795620605171</v>
      </c>
      <c r="AR20" s="62">
        <f t="shared" si="10"/>
        <v>573.16657593444302</v>
      </c>
      <c r="AS20" s="62">
        <f t="shared" si="11"/>
        <v>811.47585445874165</v>
      </c>
      <c r="AT20" s="62">
        <f t="shared" si="12"/>
        <v>1019.8938106647934</v>
      </c>
      <c r="AU20" s="33">
        <f t="shared" si="3"/>
        <v>4.7880540477435805</v>
      </c>
      <c r="AV20" s="99">
        <f t="shared" si="4"/>
        <v>4.7880540477435805</v>
      </c>
      <c r="AW20" s="99">
        <f t="shared" si="5"/>
        <v>4.0702088745440124</v>
      </c>
      <c r="AX20" s="21">
        <f t="shared" si="13"/>
        <v>10.320995642373507</v>
      </c>
      <c r="AY20" s="62">
        <f>AVERAGE(Economics!L65:L76)</f>
        <v>0.39024153342570922</v>
      </c>
      <c r="AZ20" s="62">
        <f>AVERAGE(Economics!C65:C76)</f>
        <v>270306.6265553534</v>
      </c>
      <c r="BA20" s="62">
        <f>AVERAGE(Economics!D65:D76)</f>
        <v>60.126695319673708</v>
      </c>
      <c r="BB20" s="62">
        <f>AVERAGE(Economics!Q65:Q76)</f>
        <v>10.321234921843462</v>
      </c>
      <c r="BC20" s="157">
        <f>AVERAGE(Economics!P65:P76)</f>
        <v>110.79339863390322</v>
      </c>
      <c r="BD20" s="157">
        <f>Economics!$P$70</f>
        <v>113.99929342828025</v>
      </c>
      <c r="BE20" s="157">
        <f>Economics!$P$69</f>
        <v>114.38267413071682</v>
      </c>
      <c r="BF20" s="160">
        <f t="shared" si="14"/>
        <v>3.5020784954588491E-2</v>
      </c>
      <c r="BG20" s="160">
        <f t="shared" si="19"/>
        <v>7.0335180730181079E-3</v>
      </c>
      <c r="BH20" s="157">
        <f>Economics!U70</f>
        <v>102.065683095061</v>
      </c>
      <c r="BI20" s="61">
        <f>Economics!$P$65</f>
        <v>107.52823086571314</v>
      </c>
      <c r="BJ20" s="14">
        <f>Economics!$Q$65</f>
        <v>10.147881437176268</v>
      </c>
      <c r="BK20" s="61">
        <f>Economics!$P$76</f>
        <v>104.59647008077273</v>
      </c>
      <c r="BL20" s="21">
        <v>0</v>
      </c>
      <c r="BN20" s="47">
        <v>0</v>
      </c>
      <c r="BO20" s="21">
        <v>0</v>
      </c>
      <c r="BP20" s="21">
        <v>0</v>
      </c>
      <c r="BT20" s="21">
        <v>0</v>
      </c>
      <c r="BV20" s="47">
        <v>0</v>
      </c>
      <c r="BW20" s="21">
        <v>0</v>
      </c>
      <c r="CB20" s="62">
        <f>GI_Data_Monthly!$Q$76</f>
        <v>301962.19818174042</v>
      </c>
      <c r="CC20" s="62">
        <f>GI_Data_Monthly!$M$76</f>
        <v>7612.1889904271593</v>
      </c>
      <c r="CD20" s="241">
        <f>(X20*1000)/(Population_Annual!B21/1000)</f>
        <v>17.923374173424754</v>
      </c>
      <c r="CE20" s="61">
        <v>238.7433125</v>
      </c>
      <c r="CF20" s="61">
        <f t="shared" si="15"/>
        <v>31.884407193299538</v>
      </c>
      <c r="CG20" s="61">
        <f t="shared" si="18"/>
        <v>105484.87244209164</v>
      </c>
      <c r="CH20" s="21">
        <f>(X20*1000)/(Population_Annual!B20/1000)</f>
        <v>18.424062907899728</v>
      </c>
      <c r="CI20" s="62">
        <v>0</v>
      </c>
      <c r="CJ20" s="21">
        <v>1</v>
      </c>
      <c r="CK20" s="21">
        <v>28.767746099083681</v>
      </c>
      <c r="CL20" s="62">
        <f>GI_Data_Monthly!$AE$76</f>
        <v>6.1018763719222369</v>
      </c>
      <c r="CO20" s="21">
        <v>194.19763055985206</v>
      </c>
      <c r="CP20" s="21">
        <v>177.33951407437246</v>
      </c>
      <c r="CQ20" s="21">
        <v>213.29278247671527</v>
      </c>
      <c r="CR20" s="325">
        <v>31069</v>
      </c>
      <c r="CS20" s="364">
        <v>2598456</v>
      </c>
      <c r="CT20" s="365">
        <f t="shared" si="16"/>
        <v>4.8232488831829361</v>
      </c>
      <c r="CU20" s="21">
        <v>1</v>
      </c>
    </row>
    <row r="21" spans="1:99" x14ac:dyDescent="0.2">
      <c r="A21" s="45">
        <v>1986</v>
      </c>
      <c r="B21" s="59">
        <v>12139</v>
      </c>
      <c r="C21" s="59">
        <v>11022</v>
      </c>
      <c r="D21" s="59">
        <v>2723555.3333333335</v>
      </c>
      <c r="E21" s="96">
        <f t="shared" si="6"/>
        <v>4.457041812748189</v>
      </c>
      <c r="F21" s="96">
        <f t="shared" si="7"/>
        <v>4.046916126543417</v>
      </c>
      <c r="G21" s="68">
        <v>32.703057960991963</v>
      </c>
      <c r="H21" s="64">
        <f t="shared" si="8"/>
        <v>1</v>
      </c>
      <c r="I21" s="57">
        <v>615.54999999999995</v>
      </c>
      <c r="J21" s="57">
        <v>41.898419920102867</v>
      </c>
      <c r="K21" s="62">
        <f>AVERAGE(Economics!E77:E88)</f>
        <v>1.0984797185892068</v>
      </c>
      <c r="L21" s="62">
        <f>AVERAGE(Economics!N77:N88)</f>
        <v>87.065062031972616</v>
      </c>
      <c r="M21" s="57">
        <v>83.1</v>
      </c>
      <c r="N21" s="66">
        <v>90.311396412871801</v>
      </c>
      <c r="O21" s="66">
        <v>75.369457676432148</v>
      </c>
      <c r="P21" s="67">
        <v>0</v>
      </c>
      <c r="Q21" s="66">
        <v>267.05610707835876</v>
      </c>
      <c r="R21" s="66">
        <v>264.51512624148097</v>
      </c>
      <c r="S21" s="66">
        <v>253.52446029202196</v>
      </c>
      <c r="T21" s="66">
        <v>268.32597881279969</v>
      </c>
      <c r="U21" s="165">
        <v>0</v>
      </c>
      <c r="V21" s="166">
        <v>0</v>
      </c>
      <c r="W21" s="62">
        <f>AVERAGE(Economics!D77:D88)</f>
        <v>61.542434695353542</v>
      </c>
      <c r="X21" s="62">
        <f>AVERAGE(Economics!G77:G88)</f>
        <v>200.96787727397975</v>
      </c>
      <c r="Y21" s="101">
        <f t="shared" si="0"/>
        <v>4.046916126543417</v>
      </c>
      <c r="Z21" s="103">
        <f>AVERAGE(Misc!I77:I88)</f>
        <v>5.7986200934111859E-2</v>
      </c>
      <c r="AA21" s="100">
        <f t="shared" si="17"/>
        <v>4.457041812748189</v>
      </c>
      <c r="AB21" s="62">
        <f>AVERAGE(Economics!K77:K88)</f>
        <v>27.22671943983319</v>
      </c>
      <c r="AC21" s="62">
        <v>160</v>
      </c>
      <c r="AD21" s="39">
        <v>0</v>
      </c>
      <c r="AE21" s="39">
        <v>0</v>
      </c>
      <c r="AF21" s="14">
        <v>0</v>
      </c>
      <c r="AG21" s="59">
        <v>12139</v>
      </c>
      <c r="AH21" s="59">
        <v>11022</v>
      </c>
      <c r="AI21" s="57">
        <f t="shared" si="2"/>
        <v>4.046916126543417</v>
      </c>
      <c r="AJ21" s="57">
        <v>83.1</v>
      </c>
      <c r="AK21" s="66">
        <v>90.311396412871801</v>
      </c>
      <c r="AL21" s="66">
        <v>75.369457676432148</v>
      </c>
      <c r="AM21" s="62">
        <f t="shared" si="9"/>
        <v>83.973730437215224</v>
      </c>
      <c r="AN21" s="66">
        <v>267.05610707835876</v>
      </c>
      <c r="AO21" s="66">
        <v>264.51512624148097</v>
      </c>
      <c r="AP21" s="66">
        <v>253.52446029202196</v>
      </c>
      <c r="AQ21" s="66">
        <v>268.32597881279969</v>
      </c>
      <c r="AR21" s="62">
        <f t="shared" si="10"/>
        <v>531.57123331983973</v>
      </c>
      <c r="AS21" s="62">
        <f t="shared" si="11"/>
        <v>785.09569361186163</v>
      </c>
      <c r="AT21" s="62">
        <f t="shared" si="12"/>
        <v>1053.4216724246612</v>
      </c>
      <c r="AU21" s="33">
        <f t="shared" si="3"/>
        <v>4.457041812748189</v>
      </c>
      <c r="AV21" s="99">
        <f t="shared" si="4"/>
        <v>4.457041812748189</v>
      </c>
      <c r="AW21" s="99">
        <f t="shared" si="5"/>
        <v>4.046916126543417</v>
      </c>
      <c r="AX21" s="21">
        <f t="shared" si="13"/>
        <v>10.785034703036938</v>
      </c>
      <c r="AY21" s="62">
        <f>AVERAGE(Economics!L77:L88)</f>
        <v>0.39611950778242622</v>
      </c>
      <c r="AZ21" s="62">
        <f>AVERAGE(Economics!C77:C88)</f>
        <v>285131.62859431235</v>
      </c>
      <c r="BA21" s="62">
        <f>AVERAGE(Economics!D77:D88)</f>
        <v>61.542434695353542</v>
      </c>
      <c r="BB21" s="62">
        <f>AVERAGE(Economics!Q77:Q88)</f>
        <v>10.785245289619221</v>
      </c>
      <c r="BC21" s="157">
        <f>AVERAGE(Economics!P77:P88)</f>
        <v>82.875350770567351</v>
      </c>
      <c r="BD21" s="157">
        <f>Economics!$P$84</f>
        <v>77.419180092525181</v>
      </c>
      <c r="BE21" s="157">
        <f>Economics!$P$83</f>
        <v>79.21604375569737</v>
      </c>
      <c r="BF21" s="160">
        <f t="shared" si="14"/>
        <v>1.8051673582587746E-2</v>
      </c>
      <c r="BG21" s="160">
        <f t="shared" si="19"/>
        <v>-0.14250171996776517</v>
      </c>
      <c r="BH21" s="157">
        <f>Economics!U84</f>
        <v>85.215475488519971</v>
      </c>
      <c r="BI21" s="61">
        <f>Economics!$P$77</f>
        <v>100.15211438999052</v>
      </c>
      <c r="BJ21" s="14">
        <f>Economics!$Q$77</f>
        <v>10.584403203171016</v>
      </c>
      <c r="BK21" s="61">
        <f>Economics!$P$88</f>
        <v>78.261160764493525</v>
      </c>
      <c r="BL21" s="21">
        <v>0</v>
      </c>
      <c r="BN21" s="47">
        <v>0</v>
      </c>
      <c r="BO21" s="21">
        <v>0</v>
      </c>
      <c r="BP21" s="21">
        <v>0</v>
      </c>
      <c r="BT21" s="21">
        <v>0</v>
      </c>
      <c r="BV21" s="47">
        <v>0</v>
      </c>
      <c r="BW21" s="21">
        <v>0</v>
      </c>
      <c r="CB21" s="62">
        <f>GI_Data_Monthly!$Q$88</f>
        <v>319544.22365298681</v>
      </c>
      <c r="CC21" s="62">
        <f>GI_Data_Monthly!$M$88</f>
        <v>7869.0873950366431</v>
      </c>
      <c r="CD21" s="241">
        <f>(X21*1000)/(Population_Annual!B22/1000)</f>
        <v>16.864847199277072</v>
      </c>
      <c r="CE21" s="61">
        <v>240.918125</v>
      </c>
      <c r="CF21" s="61">
        <f t="shared" si="15"/>
        <v>32.662911497574719</v>
      </c>
      <c r="CG21" s="61">
        <f t="shared" si="18"/>
        <v>112946.20037198058</v>
      </c>
      <c r="CH21" s="21">
        <f>(X21*1000)/(Population_Annual!B21/1000)</f>
        <v>17.343926724262289</v>
      </c>
      <c r="CI21" s="62">
        <v>0</v>
      </c>
      <c r="CJ21" s="21">
        <v>1</v>
      </c>
      <c r="CK21" s="21">
        <v>32.709330125145357</v>
      </c>
      <c r="CL21" s="62">
        <f>GI_Data_Monthly!$AE$88</f>
        <v>5.8680091050204952</v>
      </c>
      <c r="CO21" s="21">
        <v>186.43246066911041</v>
      </c>
      <c r="CP21" s="21">
        <v>177.03571693959384</v>
      </c>
      <c r="CQ21" s="21">
        <v>199.01991563568077</v>
      </c>
      <c r="CR21" s="325">
        <v>31440</v>
      </c>
      <c r="CS21" s="364">
        <v>2701067</v>
      </c>
      <c r="CT21" s="365">
        <f t="shared" si="16"/>
        <v>4.4941499044636801</v>
      </c>
      <c r="CU21" s="21">
        <v>1</v>
      </c>
    </row>
    <row r="22" spans="1:99" x14ac:dyDescent="0.2">
      <c r="A22" s="45">
        <v>1987</v>
      </c>
      <c r="B22" s="59">
        <v>10779</v>
      </c>
      <c r="C22" s="59">
        <v>12394</v>
      </c>
      <c r="D22" s="59">
        <v>2840206.5833333335</v>
      </c>
      <c r="E22" s="96">
        <f t="shared" si="6"/>
        <v>3.7951464739404663</v>
      </c>
      <c r="F22" s="96">
        <f t="shared" si="7"/>
        <v>4.3637670839612337</v>
      </c>
      <c r="G22" s="68">
        <v>40.078048854703496</v>
      </c>
      <c r="H22" s="64">
        <f t="shared" si="8"/>
        <v>0</v>
      </c>
      <c r="I22" s="57">
        <v>525.61</v>
      </c>
      <c r="J22" s="57">
        <v>54.639726170658982</v>
      </c>
      <c r="K22" s="62">
        <f>AVERAGE(Economics!E89:E100)</f>
        <v>1.139928932247315</v>
      </c>
      <c r="L22" s="62">
        <f>AVERAGE(Economics!N89:N100)</f>
        <v>88.782196486056478</v>
      </c>
      <c r="M22" s="57">
        <v>85.7</v>
      </c>
      <c r="N22" s="66">
        <v>92.926739602038893</v>
      </c>
      <c r="O22" s="66">
        <v>81.099215855049607</v>
      </c>
      <c r="P22" s="67">
        <v>0</v>
      </c>
      <c r="Q22" s="66">
        <v>329.96889638536629</v>
      </c>
      <c r="R22" s="66">
        <v>323.53915104099781</v>
      </c>
      <c r="S22" s="66">
        <v>305.49105633974614</v>
      </c>
      <c r="T22" s="66">
        <v>269.35086618600292</v>
      </c>
      <c r="U22" s="165">
        <v>0</v>
      </c>
      <c r="V22" s="166">
        <v>0</v>
      </c>
      <c r="W22" s="62">
        <f>AVERAGE(Economics!D89:D100)</f>
        <v>62.670985003839043</v>
      </c>
      <c r="X22" s="62">
        <f>AVERAGE(Economics!G89:G100)</f>
        <v>189.89120230890026</v>
      </c>
      <c r="Y22" s="101">
        <f t="shared" si="0"/>
        <v>4.3637670839612337</v>
      </c>
      <c r="Z22" s="103">
        <f>AVERAGE(Misc!I89:I100)</f>
        <v>5.5408508233594229E-2</v>
      </c>
      <c r="AA22" s="100">
        <f t="shared" si="17"/>
        <v>3.7951464739404663</v>
      </c>
      <c r="AB22" s="62">
        <f>AVERAGE(Economics!K89:K100)</f>
        <v>27.840023091797416</v>
      </c>
      <c r="AC22" s="62">
        <v>82</v>
      </c>
      <c r="AD22" s="39">
        <v>0</v>
      </c>
      <c r="AE22" s="39">
        <v>0</v>
      </c>
      <c r="AF22" s="14">
        <v>0</v>
      </c>
      <c r="AG22" s="59">
        <v>10779</v>
      </c>
      <c r="AH22" s="59">
        <v>12394</v>
      </c>
      <c r="AI22" s="57">
        <f t="shared" si="2"/>
        <v>4.3637670839612337</v>
      </c>
      <c r="AJ22" s="57">
        <v>85.7</v>
      </c>
      <c r="AK22" s="66">
        <v>92.926739602038893</v>
      </c>
      <c r="AL22" s="66">
        <v>81.099215855049607</v>
      </c>
      <c r="AM22" s="62">
        <f t="shared" si="9"/>
        <v>83.973730437215224</v>
      </c>
      <c r="AN22" s="66">
        <v>329.96889638536629</v>
      </c>
      <c r="AO22" s="66">
        <v>323.53915104099781</v>
      </c>
      <c r="AP22" s="66">
        <v>305.49105633974614</v>
      </c>
      <c r="AQ22" s="66">
        <v>269.35086618600292</v>
      </c>
      <c r="AR22" s="62">
        <f t="shared" si="10"/>
        <v>653.5080474263641</v>
      </c>
      <c r="AS22" s="62">
        <f t="shared" si="11"/>
        <v>958.99910376611024</v>
      </c>
      <c r="AT22" s="62">
        <f t="shared" si="12"/>
        <v>1228.349969952113</v>
      </c>
      <c r="AU22" s="33">
        <f t="shared" si="3"/>
        <v>3.7951464739404663</v>
      </c>
      <c r="AV22" s="99">
        <f t="shared" si="4"/>
        <v>3.7951464739404663</v>
      </c>
      <c r="AW22" s="99">
        <f t="shared" si="5"/>
        <v>4.3637670839612337</v>
      </c>
      <c r="AX22" s="21">
        <f t="shared" si="13"/>
        <v>11.310437794134435</v>
      </c>
      <c r="AY22" s="62">
        <f>AVERAGE(Economics!L89:L100)</f>
        <v>0.40626538838851972</v>
      </c>
      <c r="AZ22" s="62">
        <f>AVERAGE(Economics!C89:C100)</f>
        <v>299238.20672889095</v>
      </c>
      <c r="BA22" s="62">
        <f>AVERAGE(Economics!D89:D100)</f>
        <v>62.670985003839043</v>
      </c>
      <c r="BB22" s="62">
        <f>AVERAGE(Economics!Q89:Q100)</f>
        <v>11.311174891368092</v>
      </c>
      <c r="BC22" s="157">
        <f>AVERAGE(Economics!P89:P100)</f>
        <v>84.333283834831335</v>
      </c>
      <c r="BD22" s="157">
        <f>Economics!$P$96</f>
        <v>87.140335138204918</v>
      </c>
      <c r="BE22" s="157">
        <f>Economics!$P$95</f>
        <v>87.047841306859368</v>
      </c>
      <c r="BF22" s="160">
        <f t="shared" si="14"/>
        <v>3.773325347448564E-2</v>
      </c>
      <c r="BG22" s="160">
        <f t="shared" si="19"/>
        <v>1.9722428423163407E-2</v>
      </c>
      <c r="BH22" s="157">
        <f>Economics!U96</f>
        <v>89.225001315502709</v>
      </c>
      <c r="BI22" s="61">
        <f>Economics!$P$89</f>
        <v>80.411449016100178</v>
      </c>
      <c r="BJ22" s="14">
        <f>Economics!$Q$89</f>
        <v>11.044900778023116</v>
      </c>
      <c r="BK22" s="61">
        <f>Economics!$P$100</f>
        <v>81.431706167539232</v>
      </c>
      <c r="BL22" s="21">
        <v>0</v>
      </c>
      <c r="BN22" s="47">
        <v>0</v>
      </c>
      <c r="BO22" s="21">
        <v>0</v>
      </c>
      <c r="BP22" s="21">
        <v>0</v>
      </c>
      <c r="BT22" s="21">
        <v>0</v>
      </c>
      <c r="BV22" s="47">
        <v>0</v>
      </c>
      <c r="BW22" s="21">
        <v>0</v>
      </c>
      <c r="CB22" s="62">
        <f>GI_Data_Monthly!$Q$100</f>
        <v>335785.61312483123</v>
      </c>
      <c r="CC22" s="62">
        <f>GI_Data_Monthly!$M$100</f>
        <v>8152.8700432184523</v>
      </c>
      <c r="CD22" s="241">
        <f>(X22*1000)/(Population_Annual!B23/1000)</f>
        <v>15.525060137573634</v>
      </c>
      <c r="CE22" s="61">
        <v>243.08512500000001</v>
      </c>
      <c r="CF22" s="61">
        <f t="shared" si="15"/>
        <v>33.539156471291498</v>
      </c>
      <c r="CG22" s="61">
        <f t="shared" si="18"/>
        <v>121570.12627739704</v>
      </c>
      <c r="CH22" s="21">
        <f>(X22*1000)/(Population_Annual!B22/1000)</f>
        <v>15.935313418575149</v>
      </c>
      <c r="CI22" s="62">
        <v>0</v>
      </c>
      <c r="CJ22" s="21">
        <v>0</v>
      </c>
      <c r="CK22" s="21">
        <v>40.078771225746138</v>
      </c>
      <c r="CL22" s="62">
        <f>GI_Data_Monthly!$AE$100</f>
        <v>5.4009741280484436</v>
      </c>
      <c r="CM22" s="61">
        <f>GI_Data_Monthly!$AF$100</f>
        <v>273207.55591637798</v>
      </c>
      <c r="CN22" s="21">
        <f>CM22/Population_Annual!B22*1000</f>
        <v>22.927065492840484</v>
      </c>
      <c r="CO22" s="21">
        <v>230.84817756962323</v>
      </c>
      <c r="CP22" s="21">
        <v>214.91013745607756</v>
      </c>
      <c r="CQ22" s="21">
        <v>246.83213798522058</v>
      </c>
      <c r="CR22" s="325">
        <v>31805</v>
      </c>
      <c r="CS22" s="364">
        <v>2813786</v>
      </c>
      <c r="CT22" s="365">
        <f t="shared" si="16"/>
        <v>3.8307817296695625</v>
      </c>
      <c r="CU22" s="21">
        <v>0</v>
      </c>
    </row>
    <row r="23" spans="1:99" x14ac:dyDescent="0.2">
      <c r="A23" s="45">
        <v>1988</v>
      </c>
      <c r="B23" s="59">
        <v>12372</v>
      </c>
      <c r="C23" s="59">
        <v>12382</v>
      </c>
      <c r="D23" s="59">
        <v>2953663.25</v>
      </c>
      <c r="E23" s="96">
        <f t="shared" si="6"/>
        <v>4.1886968665097486</v>
      </c>
      <c r="F23" s="96">
        <f t="shared" si="7"/>
        <v>4.1920824928163363</v>
      </c>
      <c r="G23" s="68">
        <v>42.398349024460842</v>
      </c>
      <c r="H23" s="64">
        <f t="shared" si="8"/>
        <v>0</v>
      </c>
      <c r="I23" s="57">
        <v>599.65</v>
      </c>
      <c r="J23" s="57">
        <v>53.12452166582878</v>
      </c>
      <c r="K23" s="62">
        <f>AVERAGE(Economics!E101:E112)</f>
        <v>1.1871491496118616</v>
      </c>
      <c r="L23" s="62">
        <f>AVERAGE(Economics!N101:N112)</f>
        <v>89.306928513631135</v>
      </c>
      <c r="M23" s="57">
        <v>83.9</v>
      </c>
      <c r="N23" s="66">
        <v>91.067728166879704</v>
      </c>
      <c r="O23" s="66">
        <v>77.910042831007488</v>
      </c>
      <c r="P23" s="67">
        <v>0</v>
      </c>
      <c r="Q23" s="66">
        <v>284.99356670197051</v>
      </c>
      <c r="R23" s="66">
        <v>275.90729713266842</v>
      </c>
      <c r="S23" s="66">
        <v>254.98078797245077</v>
      </c>
      <c r="T23" s="66">
        <v>248.76331985988156</v>
      </c>
      <c r="U23" s="165">
        <v>0</v>
      </c>
      <c r="V23" s="166">
        <v>0</v>
      </c>
      <c r="W23" s="62">
        <f>AVERAGE(Economics!D101:D112)</f>
        <v>64.734912205297846</v>
      </c>
      <c r="X23" s="62">
        <f>AVERAGE(Economics!G101:G112)</f>
        <v>178.68251855953557</v>
      </c>
      <c r="Y23" s="101">
        <f t="shared" si="0"/>
        <v>4.1920824928163363</v>
      </c>
      <c r="Z23" s="103">
        <f>AVERAGE(Misc!I101:I112)</f>
        <v>5.4612783901798322E-2</v>
      </c>
      <c r="AA23" s="100">
        <f t="shared" si="17"/>
        <v>4.1886968665097486</v>
      </c>
      <c r="AB23" s="62">
        <f>AVERAGE(Economics!K101:K112)</f>
        <v>28.66345813469891</v>
      </c>
      <c r="AC23" s="62">
        <v>331</v>
      </c>
      <c r="AD23" s="39">
        <v>0</v>
      </c>
      <c r="AE23" s="39">
        <v>0</v>
      </c>
      <c r="AF23" s="14">
        <v>0</v>
      </c>
      <c r="AG23" s="59">
        <v>12372</v>
      </c>
      <c r="AH23" s="59">
        <v>12382</v>
      </c>
      <c r="AI23" s="57">
        <f t="shared" si="2"/>
        <v>4.1920824928163363</v>
      </c>
      <c r="AJ23" s="57">
        <v>83.9</v>
      </c>
      <c r="AK23" s="66">
        <v>91.067728166879704</v>
      </c>
      <c r="AL23" s="66">
        <v>77.910042831007488</v>
      </c>
      <c r="AM23" s="62">
        <f t="shared" si="9"/>
        <v>83.973730437215224</v>
      </c>
      <c r="AN23" s="66">
        <v>284.99356670197051</v>
      </c>
      <c r="AO23" s="66">
        <v>275.90729713266842</v>
      </c>
      <c r="AP23" s="66">
        <v>254.98078797245077</v>
      </c>
      <c r="AQ23" s="66">
        <v>248.76331985988156</v>
      </c>
      <c r="AR23" s="62">
        <f t="shared" si="10"/>
        <v>560.90086383463893</v>
      </c>
      <c r="AS23" s="62">
        <f t="shared" si="11"/>
        <v>815.88165180708972</v>
      </c>
      <c r="AT23" s="62">
        <f t="shared" si="12"/>
        <v>1064.6449716669713</v>
      </c>
      <c r="AU23" s="33">
        <f t="shared" si="3"/>
        <v>4.1886968665097486</v>
      </c>
      <c r="AV23" s="99">
        <f t="shared" si="4"/>
        <v>4.1886968665097486</v>
      </c>
      <c r="AW23" s="99">
        <f t="shared" si="5"/>
        <v>4.1920824928163363</v>
      </c>
      <c r="AX23" s="21">
        <f t="shared" si="13"/>
        <v>11.85141471151374</v>
      </c>
      <c r="AY23" s="62">
        <f>AVERAGE(Economics!L101:L112)</f>
        <v>0.41346772102026524</v>
      </c>
      <c r="AZ23" s="62">
        <f>AVERAGE(Economics!C101:C112)</f>
        <v>317388.80985133722</v>
      </c>
      <c r="BA23" s="62">
        <f>AVERAGE(Economics!D101:D112)</f>
        <v>64.734912205297846</v>
      </c>
      <c r="BB23" s="62">
        <f>AVERAGE(Economics!Q101:Q112)</f>
        <v>11.852271106932191</v>
      </c>
      <c r="BC23" s="157">
        <f>AVERAGE(Economics!P101:P112)</f>
        <v>81.145389822859499</v>
      </c>
      <c r="BD23" s="157">
        <f>Economics!$P$108</f>
        <v>83.006525812195775</v>
      </c>
      <c r="BE23" s="157">
        <f>Economics!$P$107</f>
        <v>83.473389355742029</v>
      </c>
      <c r="BF23" s="160">
        <f t="shared" si="14"/>
        <v>4.142382566907421E-2</v>
      </c>
      <c r="BG23" s="160">
        <f t="shared" si="19"/>
        <v>5.9103294167437426E-3</v>
      </c>
      <c r="BH23" s="157">
        <f>Economics!U108</f>
        <v>89.434483981675314</v>
      </c>
      <c r="BI23" s="61">
        <f>Economics!$P$101</f>
        <v>80.154860911981984</v>
      </c>
      <c r="BJ23" s="14">
        <f>Economics!$Q$101</f>
        <v>11.617880401199827</v>
      </c>
      <c r="BK23" s="61">
        <f>Economics!$P$112</f>
        <v>77.476443430603354</v>
      </c>
      <c r="BL23" s="21">
        <v>0</v>
      </c>
      <c r="BN23" s="47">
        <v>0</v>
      </c>
      <c r="BO23" s="21">
        <v>0</v>
      </c>
      <c r="BP23" s="21">
        <v>0</v>
      </c>
      <c r="BT23" s="21">
        <v>0</v>
      </c>
      <c r="BV23" s="47">
        <v>0</v>
      </c>
      <c r="BW23" s="21">
        <v>0</v>
      </c>
      <c r="CB23" s="62">
        <f>GI_Data_Monthly!$Q$112</f>
        <v>354760.12524668692</v>
      </c>
      <c r="CC23" s="62">
        <f>GI_Data_Monthly!$M$112</f>
        <v>8495.4840621074181</v>
      </c>
      <c r="CD23" s="241">
        <f>(X23*1000)/(Population_Annual!B24/1000)</f>
        <v>14.240226603500041</v>
      </c>
      <c r="CE23" s="61">
        <v>245.31762499999999</v>
      </c>
      <c r="CF23" s="61">
        <f t="shared" si="15"/>
        <v>34.630549118137836</v>
      </c>
      <c r="CG23" s="61">
        <f t="shared" si="18"/>
        <v>131230.02788656671</v>
      </c>
      <c r="CH23" s="21">
        <f>(X23*1000)/(Population_Annual!B23/1000)</f>
        <v>14.608664395400931</v>
      </c>
      <c r="CI23" s="62">
        <v>0</v>
      </c>
      <c r="CJ23" s="21">
        <v>0</v>
      </c>
      <c r="CK23" s="21">
        <v>42.260131453168036</v>
      </c>
      <c r="CL23" s="62">
        <f>GI_Data_Monthly!$AE$112</f>
        <v>5.2926584328299571</v>
      </c>
      <c r="CM23" s="61">
        <f>GI_Data_Monthly!$AF$112</f>
        <v>289020.25593169476</v>
      </c>
      <c r="CN23" s="21">
        <f>CM23/Population_Annual!B23*1000</f>
        <v>23.629619486095457</v>
      </c>
      <c r="CO23" s="21">
        <v>199.51231066114588</v>
      </c>
      <c r="CP23" s="21">
        <v>193.98905651076203</v>
      </c>
      <c r="CQ23" s="21">
        <v>215.48837620015121</v>
      </c>
      <c r="CR23" s="325">
        <v>32170</v>
      </c>
      <c r="CS23" s="364">
        <v>2928352</v>
      </c>
      <c r="CT23" s="365">
        <f t="shared" si="16"/>
        <v>4.2249019243588197</v>
      </c>
      <c r="CU23" s="21">
        <v>0</v>
      </c>
    </row>
    <row r="24" spans="1:99" x14ac:dyDescent="0.2">
      <c r="A24" s="45">
        <v>1989</v>
      </c>
      <c r="B24" s="59">
        <v>12876</v>
      </c>
      <c r="C24" s="59">
        <v>13425</v>
      </c>
      <c r="D24" s="59">
        <v>3064435.8333333335</v>
      </c>
      <c r="E24" s="96">
        <f t="shared" si="6"/>
        <v>4.2017521985422546</v>
      </c>
      <c r="F24" s="96">
        <f t="shared" si="7"/>
        <v>4.3809042610616471</v>
      </c>
      <c r="G24" s="68">
        <v>35.296883715138364</v>
      </c>
      <c r="H24" s="64">
        <f t="shared" si="8"/>
        <v>1</v>
      </c>
      <c r="I24" s="57">
        <v>738</v>
      </c>
      <c r="J24" s="57">
        <v>48.458333333333336</v>
      </c>
      <c r="K24" s="62">
        <f>AVERAGE(Economics!E113:E124)</f>
        <v>1.2447573741120193</v>
      </c>
      <c r="L24" s="62">
        <f>AVERAGE(Economics!N113:N124)</f>
        <v>94.974189727527644</v>
      </c>
      <c r="M24" s="57">
        <v>84.916666666666671</v>
      </c>
      <c r="N24" s="66">
        <v>95</v>
      </c>
      <c r="O24" s="66">
        <v>78</v>
      </c>
      <c r="P24" s="67">
        <v>0</v>
      </c>
      <c r="Q24" s="69">
        <v>310</v>
      </c>
      <c r="R24" s="69">
        <v>309</v>
      </c>
      <c r="S24" s="69">
        <v>272</v>
      </c>
      <c r="T24" s="69">
        <v>273</v>
      </c>
      <c r="U24" s="165">
        <v>0</v>
      </c>
      <c r="V24" s="166">
        <v>0</v>
      </c>
      <c r="W24" s="62">
        <f>AVERAGE(Economics!D113:D124)</f>
        <v>67.251035760475418</v>
      </c>
      <c r="X24" s="62">
        <f>AVERAGE(Economics!G113:G124)</f>
        <v>167.36420320629142</v>
      </c>
      <c r="Y24" s="101">
        <f t="shared" si="0"/>
        <v>4.3809042610616471</v>
      </c>
      <c r="Z24" s="103">
        <f>AVERAGE(Misc!I113:I124)</f>
        <v>5.2674876429344097E-2</v>
      </c>
      <c r="AA24" s="100">
        <f t="shared" si="17"/>
        <v>4.2017521985422546</v>
      </c>
      <c r="AB24" s="62">
        <f>AVERAGE(Economics!K113:K124)</f>
        <v>29.771176546146972</v>
      </c>
      <c r="AC24" s="62">
        <v>262</v>
      </c>
      <c r="AD24" s="39">
        <v>0</v>
      </c>
      <c r="AE24" s="39">
        <v>0</v>
      </c>
      <c r="AF24" s="14">
        <v>0</v>
      </c>
      <c r="AG24" s="59">
        <v>12928</v>
      </c>
      <c r="AH24" s="59">
        <v>13425</v>
      </c>
      <c r="AI24" s="57">
        <f t="shared" si="2"/>
        <v>4.3809042610616471</v>
      </c>
      <c r="AJ24" s="57">
        <v>84.916666666666671</v>
      </c>
      <c r="AK24" s="66">
        <v>95</v>
      </c>
      <c r="AL24" s="66">
        <v>78</v>
      </c>
      <c r="AM24" s="62">
        <f t="shared" si="9"/>
        <v>83.973730437215224</v>
      </c>
      <c r="AN24" s="69">
        <v>310</v>
      </c>
      <c r="AO24" s="69">
        <v>309</v>
      </c>
      <c r="AP24" s="69">
        <v>272</v>
      </c>
      <c r="AQ24" s="69">
        <v>273</v>
      </c>
      <c r="AR24" s="62">
        <f t="shared" si="10"/>
        <v>619</v>
      </c>
      <c r="AS24" s="62">
        <f t="shared" si="11"/>
        <v>891</v>
      </c>
      <c r="AT24" s="62">
        <f t="shared" si="12"/>
        <v>1164</v>
      </c>
      <c r="AU24" s="33">
        <f t="shared" si="3"/>
        <v>4.2187210642089363</v>
      </c>
      <c r="AV24" s="99">
        <f t="shared" si="4"/>
        <v>4.2187210642089363</v>
      </c>
      <c r="AW24" s="99">
        <f t="shared" si="5"/>
        <v>4.3809042610616471</v>
      </c>
      <c r="AX24" s="21">
        <f t="shared" si="13"/>
        <v>12.429659990401781</v>
      </c>
      <c r="AY24" s="62">
        <f>AVERAGE(Economics!L113:L124)</f>
        <v>0.41750650906036985</v>
      </c>
      <c r="AZ24" s="62">
        <f>AVERAGE(Economics!C113:C124)</f>
        <v>338746.83101144427</v>
      </c>
      <c r="BA24" s="62">
        <f>AVERAGE(Economics!D113:D124)</f>
        <v>67.251035760475418</v>
      </c>
      <c r="BB24" s="62">
        <f>AVERAGE(Economics!Q113:Q124)</f>
        <v>12.429689749851191</v>
      </c>
      <c r="BC24" s="157">
        <f>AVERAGE(Economics!P113:P124)</f>
        <v>86.120528212555129</v>
      </c>
      <c r="BD24" s="157">
        <f>Economics!$P$120</f>
        <v>85.938782577517557</v>
      </c>
      <c r="BE24" s="157">
        <f>Economics!$P$119</f>
        <v>88.30925628678412</v>
      </c>
      <c r="BF24" s="160">
        <f t="shared" si="14"/>
        <v>4.852652635853949E-2</v>
      </c>
      <c r="BG24" s="160">
        <f t="shared" si="19"/>
        <v>6.3458247957004721E-2</v>
      </c>
      <c r="BH24" s="157">
        <f>Economics!U120</f>
        <v>96.212132131440001</v>
      </c>
      <c r="BI24" s="61">
        <f>Economics!$P$113</f>
        <v>78.712328767101994</v>
      </c>
      <c r="BJ24" s="14">
        <f>Economics!$Q$113</f>
        <v>12.348911369410375</v>
      </c>
      <c r="BK24" s="61">
        <f>Economics!$P$124</f>
        <v>83.964832717307488</v>
      </c>
      <c r="BL24" s="21">
        <v>0</v>
      </c>
      <c r="BN24" s="47">
        <v>0</v>
      </c>
      <c r="BO24" s="21">
        <v>0</v>
      </c>
      <c r="BP24" s="21">
        <v>0</v>
      </c>
      <c r="BT24" s="21">
        <v>0</v>
      </c>
      <c r="BV24" s="47">
        <v>0</v>
      </c>
      <c r="BW24" s="21">
        <v>0</v>
      </c>
      <c r="CB24" s="62">
        <f>GI_Data_Monthly!$Q$124</f>
        <v>378748.28291134327</v>
      </c>
      <c r="CC24" s="62">
        <f>GI_Data_Monthly!$M$124</f>
        <v>8797.5472486155795</v>
      </c>
      <c r="CD24" s="241">
        <f>(X24*1000)/(Population_Annual!B25/1000)</f>
        <v>12.935792608209633</v>
      </c>
      <c r="CE24" s="61">
        <v>247.69033924999999</v>
      </c>
      <c r="CF24" s="61">
        <f t="shared" si="15"/>
        <v>35.518330166829791</v>
      </c>
      <c r="CG24" s="61">
        <f t="shared" si="18"/>
        <v>141429.00687085112</v>
      </c>
      <c r="CH24" s="21">
        <f>(X24*1000)/(Population_Annual!B24/1000)</f>
        <v>13.338205652041559</v>
      </c>
      <c r="CI24" s="62">
        <v>1</v>
      </c>
      <c r="CJ24" s="21">
        <v>1</v>
      </c>
      <c r="CK24" s="21">
        <v>35</v>
      </c>
      <c r="CL24" s="62">
        <f>GI_Data_Monthly!$AE$124</f>
        <v>5.7063905117127449</v>
      </c>
      <c r="CM24" s="61">
        <f>GI_Data_Monthly!$AF$124</f>
        <v>309353.05758648185</v>
      </c>
      <c r="CN24" s="21">
        <f>CM24/Population_Annual!B24*1000</f>
        <v>24.654105370970036</v>
      </c>
      <c r="CO24" s="21">
        <v>233</v>
      </c>
      <c r="CP24" s="21">
        <v>217</v>
      </c>
      <c r="CQ24" s="21">
        <v>247</v>
      </c>
      <c r="CR24" s="325">
        <v>32564</v>
      </c>
      <c r="CS24" s="364">
        <v>3040617</v>
      </c>
      <c r="CT24" s="365">
        <f t="shared" si="16"/>
        <v>4.2346668455777232</v>
      </c>
      <c r="CU24" s="21">
        <v>1</v>
      </c>
    </row>
    <row r="25" spans="1:99" x14ac:dyDescent="0.2">
      <c r="A25" s="45">
        <v>1990</v>
      </c>
      <c r="B25" s="59">
        <v>16046</v>
      </c>
      <c r="C25" s="59">
        <v>13754</v>
      </c>
      <c r="D25" s="59">
        <v>3158817.25</v>
      </c>
      <c r="E25" s="96">
        <f t="shared" si="6"/>
        <v>5.0797493903770476</v>
      </c>
      <c r="F25" s="96">
        <f>+C25/D25*1000</f>
        <v>4.354161355804929</v>
      </c>
      <c r="G25" s="68">
        <v>28.421822601655933</v>
      </c>
      <c r="H25" s="64">
        <f t="shared" si="8"/>
        <v>1</v>
      </c>
      <c r="I25" s="57">
        <v>789</v>
      </c>
      <c r="J25" s="57">
        <v>34.5</v>
      </c>
      <c r="K25" s="62">
        <f>AVERAGE(Economics!E125:E136)</f>
        <v>1.3123983359937574</v>
      </c>
      <c r="L25" s="62">
        <f>AVERAGE(Economics!N125:N136)</f>
        <v>102.770582397049</v>
      </c>
      <c r="M25" s="57">
        <v>84.708333333333329</v>
      </c>
      <c r="N25" s="66">
        <v>95</v>
      </c>
      <c r="O25" s="66">
        <v>78</v>
      </c>
      <c r="P25" s="67">
        <v>1</v>
      </c>
      <c r="Q25" s="66">
        <v>305</v>
      </c>
      <c r="R25" s="66">
        <v>306</v>
      </c>
      <c r="S25" s="66">
        <v>268</v>
      </c>
      <c r="T25" s="66">
        <v>296</v>
      </c>
      <c r="U25" s="165">
        <v>0</v>
      </c>
      <c r="V25" s="166">
        <v>0</v>
      </c>
      <c r="W25" s="62">
        <f>AVERAGE(Economics!D125:D136)</f>
        <v>67.14375950102432</v>
      </c>
      <c r="X25" s="62">
        <f>AVERAGE(Economics!G125:G136)</f>
        <v>137.15024716665457</v>
      </c>
      <c r="Y25" s="101">
        <f t="shared" si="0"/>
        <v>4.354161355804929</v>
      </c>
      <c r="Z25" s="103">
        <f>AVERAGE(Misc!I125:I136)</f>
        <v>5.4034369875977588E-2</v>
      </c>
      <c r="AA25" s="100">
        <f t="shared" si="17"/>
        <v>5.0797493903770476</v>
      </c>
      <c r="AB25" s="62">
        <f>AVERAGE(Economics!K125:K136)</f>
        <v>29.424739488048861</v>
      </c>
      <c r="AC25" s="62">
        <v>147</v>
      </c>
      <c r="AD25" s="39">
        <v>0</v>
      </c>
      <c r="AE25" s="39">
        <v>0</v>
      </c>
      <c r="AF25" s="14">
        <v>0</v>
      </c>
      <c r="AG25" s="59">
        <v>14125</v>
      </c>
      <c r="AH25" s="59">
        <v>13754</v>
      </c>
      <c r="AI25" s="57">
        <f t="shared" si="2"/>
        <v>4.354161355804929</v>
      </c>
      <c r="AJ25" s="57">
        <v>84.708333333333329</v>
      </c>
      <c r="AK25" s="66">
        <v>95</v>
      </c>
      <c r="AL25" s="66">
        <v>78</v>
      </c>
      <c r="AM25" s="62">
        <f t="shared" si="9"/>
        <v>83.973730437215224</v>
      </c>
      <c r="AN25" s="66">
        <v>305</v>
      </c>
      <c r="AO25" s="66">
        <v>306</v>
      </c>
      <c r="AP25" s="66">
        <v>268</v>
      </c>
      <c r="AQ25" s="66">
        <v>296</v>
      </c>
      <c r="AR25" s="62">
        <f t="shared" si="10"/>
        <v>611</v>
      </c>
      <c r="AS25" s="62">
        <f t="shared" si="11"/>
        <v>879</v>
      </c>
      <c r="AT25" s="62">
        <f t="shared" si="12"/>
        <v>1175</v>
      </c>
      <c r="AU25" s="33">
        <f t="shared" si="3"/>
        <v>4.4716103788530344</v>
      </c>
      <c r="AV25" s="99">
        <f t="shared" si="4"/>
        <v>4.4716103788530344</v>
      </c>
      <c r="AW25" s="99">
        <f t="shared" si="5"/>
        <v>4.354161355804929</v>
      </c>
      <c r="AX25" s="21">
        <f t="shared" si="13"/>
        <v>12.130325954757804</v>
      </c>
      <c r="AY25" s="62">
        <f>AVERAGE(Economics!L125:L136)</f>
        <v>0.4122492217708385</v>
      </c>
      <c r="AZ25" s="62">
        <f>AVERAGE(Economics!C125:C136)</f>
        <v>346231.11936848966</v>
      </c>
      <c r="BA25" s="62">
        <f>AVERAGE(Economics!D125:D136)</f>
        <v>67.14375950102432</v>
      </c>
      <c r="BB25" s="62">
        <f>AVERAGE(Economics!Q125:Q136)</f>
        <v>12.131639643266515</v>
      </c>
      <c r="BC25" s="157">
        <f>AVERAGE(Economics!P125:P136)</f>
        <v>93.759050036731068</v>
      </c>
      <c r="BD25" s="157">
        <f>Economics!$P$132</f>
        <v>100.31965909697514</v>
      </c>
      <c r="BE25" s="157">
        <f>Economics!$P$131</f>
        <v>94.576786619385359</v>
      </c>
      <c r="BF25" s="160">
        <f t="shared" si="14"/>
        <v>5.4340679789096846E-2</v>
      </c>
      <c r="BG25" s="160">
        <f t="shared" si="19"/>
        <v>8.2089593940085193E-2</v>
      </c>
      <c r="BH25" s="157">
        <f>Economics!U132</f>
        <v>99.461139096508987</v>
      </c>
      <c r="BI25" s="61">
        <f>Economics!$P$125</f>
        <v>84.66545170530712</v>
      </c>
      <c r="BJ25" s="14">
        <f>Economics!$Q$125</f>
        <v>12.441228508469262</v>
      </c>
      <c r="BK25" s="61">
        <f>Economics!$P$136</f>
        <v>95.996655559908689</v>
      </c>
      <c r="BL25" s="21">
        <v>0</v>
      </c>
      <c r="BN25" s="47">
        <v>0</v>
      </c>
      <c r="BO25" s="21">
        <v>0</v>
      </c>
      <c r="BP25" s="21">
        <v>0</v>
      </c>
      <c r="BT25" s="21">
        <v>0</v>
      </c>
      <c r="BV25" s="47">
        <v>0</v>
      </c>
      <c r="BW25" s="21">
        <v>0</v>
      </c>
      <c r="CB25" s="62">
        <f>GI_Data_Monthly!$Q$136</f>
        <v>385451.42647847388</v>
      </c>
      <c r="CC25" s="62">
        <f>GI_Data_Monthly!$M$136</f>
        <v>8939.5367764138628</v>
      </c>
      <c r="CD25" s="241">
        <f>(X25*1000)/(Population_Annual!B26/1000)</f>
        <v>10.344145063544127</v>
      </c>
      <c r="CE25" s="61">
        <v>250.5958555</v>
      </c>
      <c r="CF25" s="61">
        <f t="shared" si="15"/>
        <v>35.673122999489763</v>
      </c>
      <c r="CG25" s="61">
        <f t="shared" si="18"/>
        <v>142733.50951250616</v>
      </c>
      <c r="CH25" s="21">
        <f>(X25*1000)/(Population_Annual!B25/1000)</f>
        <v>10.600517431590426</v>
      </c>
      <c r="CI25" s="62">
        <v>1</v>
      </c>
      <c r="CJ25" s="21">
        <v>1</v>
      </c>
      <c r="CK25" s="21">
        <v>28</v>
      </c>
      <c r="CL25" s="62">
        <f>GI_Data_Monthly!$AE$136</f>
        <v>6.3382926627582696</v>
      </c>
      <c r="CM25" s="61">
        <f>GI_Data_Monthly!$AF$136</f>
        <v>442686.9785588333</v>
      </c>
      <c r="CN25" s="21">
        <f>CM25/Population_Annual!B25*1000</f>
        <v>34.215840874488421</v>
      </c>
      <c r="CO25" s="21">
        <v>220</v>
      </c>
      <c r="CP25" s="21">
        <v>209</v>
      </c>
      <c r="CQ25" s="21">
        <v>232</v>
      </c>
      <c r="CR25" s="325">
        <v>32866</v>
      </c>
      <c r="CS25" s="364">
        <v>3143305</v>
      </c>
      <c r="CT25" s="365">
        <f t="shared" si="16"/>
        <v>5.1048180179778919</v>
      </c>
      <c r="CU25" s="21">
        <v>1</v>
      </c>
    </row>
    <row r="26" spans="1:99" x14ac:dyDescent="0.2">
      <c r="A26" s="45">
        <v>1991</v>
      </c>
      <c r="B26" s="59">
        <v>11868</v>
      </c>
      <c r="C26" s="59">
        <v>14123</v>
      </c>
      <c r="D26" s="59">
        <v>3226455.3333333335</v>
      </c>
      <c r="E26" s="96">
        <f t="shared" si="6"/>
        <v>3.6783400896298368</v>
      </c>
      <c r="F26" s="96">
        <f t="shared" si="7"/>
        <v>4.3772495016719066</v>
      </c>
      <c r="G26" s="68">
        <v>38.578102597198843</v>
      </c>
      <c r="H26" s="64">
        <f t="shared" si="8"/>
        <v>1</v>
      </c>
      <c r="I26" s="57">
        <v>300</v>
      </c>
      <c r="J26" s="57">
        <v>46.625</v>
      </c>
      <c r="K26" s="62">
        <f>AVERAGE(Economics!E137:E148)</f>
        <v>1.364880890917151</v>
      </c>
      <c r="L26" s="62">
        <f>AVERAGE(Economics!N137:N148)</f>
        <v>102.04621097533452</v>
      </c>
      <c r="M26" s="57">
        <v>84.625</v>
      </c>
      <c r="N26" s="66">
        <v>92</v>
      </c>
      <c r="O26" s="66">
        <v>79</v>
      </c>
      <c r="P26" s="67">
        <v>0</v>
      </c>
      <c r="Q26" s="66">
        <v>303</v>
      </c>
      <c r="R26" s="66">
        <v>286</v>
      </c>
      <c r="S26" s="66">
        <v>272</v>
      </c>
      <c r="T26" s="66">
        <v>266</v>
      </c>
      <c r="U26" s="165">
        <v>0</v>
      </c>
      <c r="V26" s="166">
        <v>0</v>
      </c>
      <c r="W26" s="62">
        <f>AVERAGE(Economics!D137:D148)</f>
        <v>66.363707303392815</v>
      </c>
      <c r="X26" s="62">
        <f>AVERAGE(Economics!G137:G148)</f>
        <v>105.43237668789043</v>
      </c>
      <c r="Y26" s="101">
        <f t="shared" si="0"/>
        <v>4.3772495016719066</v>
      </c>
      <c r="Z26" s="103">
        <f>AVERAGE(Misc!I137:I148)</f>
        <v>5.6612458779553364E-2</v>
      </c>
      <c r="AA26" s="100">
        <f t="shared" si="17"/>
        <v>3.6783400896298368</v>
      </c>
      <c r="AB26" s="62">
        <f>AVERAGE(Economics!K137:K148)</f>
        <v>28.942562561972391</v>
      </c>
      <c r="AC26" s="62">
        <v>2</v>
      </c>
      <c r="AD26" s="39">
        <v>0</v>
      </c>
      <c r="AE26" s="39">
        <v>0</v>
      </c>
      <c r="AF26" s="14">
        <v>0</v>
      </c>
      <c r="AG26" s="59">
        <v>11868</v>
      </c>
      <c r="AH26" s="59">
        <v>14123</v>
      </c>
      <c r="AI26" s="57">
        <f t="shared" si="2"/>
        <v>4.3772495016719066</v>
      </c>
      <c r="AJ26" s="57">
        <v>84.625</v>
      </c>
      <c r="AK26" s="66">
        <v>92</v>
      </c>
      <c r="AL26" s="66">
        <v>79</v>
      </c>
      <c r="AM26" s="62">
        <f t="shared" si="9"/>
        <v>83.973730437215224</v>
      </c>
      <c r="AN26" s="66">
        <v>303</v>
      </c>
      <c r="AO26" s="66">
        <v>286</v>
      </c>
      <c r="AP26" s="66">
        <v>272</v>
      </c>
      <c r="AQ26" s="66">
        <v>266</v>
      </c>
      <c r="AR26" s="62">
        <f t="shared" si="10"/>
        <v>589</v>
      </c>
      <c r="AS26" s="62">
        <f t="shared" si="11"/>
        <v>861</v>
      </c>
      <c r="AT26" s="62">
        <f t="shared" si="12"/>
        <v>1127</v>
      </c>
      <c r="AU26" s="33">
        <f t="shared" si="3"/>
        <v>3.6783400896298368</v>
      </c>
      <c r="AV26" s="99">
        <f t="shared" si="4"/>
        <v>3.6783400896298368</v>
      </c>
      <c r="AW26" s="99">
        <f t="shared" si="5"/>
        <v>4.3772495016719066</v>
      </c>
      <c r="AX26" s="21">
        <f t="shared" si="13"/>
        <v>11.471166786369578</v>
      </c>
      <c r="AY26" s="62">
        <f>AVERAGE(Economics!L137:L148)</f>
        <v>0.39634247181144677</v>
      </c>
      <c r="AZ26" s="62">
        <f>AVERAGE(Economics!C137:C148)</f>
        <v>351356.25331284385</v>
      </c>
      <c r="BA26" s="62">
        <f>AVERAGE(Economics!D137:D148)</f>
        <v>66.363707303392815</v>
      </c>
      <c r="BB26" s="62">
        <f>AVERAGE(Economics!Q137:Q148)</f>
        <v>11.471293941343403</v>
      </c>
      <c r="BC26" s="157">
        <f>AVERAGE(Economics!P137:P148)</f>
        <v>86.899256492112372</v>
      </c>
      <c r="BD26" s="157">
        <f>Economics!$P$144</f>
        <v>87.223628085449349</v>
      </c>
      <c r="BE26" s="157">
        <f>Economics!$P$143</f>
        <v>87.359687652513173</v>
      </c>
      <c r="BF26" s="160">
        <f t="shared" si="14"/>
        <v>3.9989806055074961E-2</v>
      </c>
      <c r="BG26" s="160">
        <f t="shared" si="19"/>
        <v>-7.04843161164459E-3</v>
      </c>
      <c r="BH26" s="157">
        <f>Economics!U144</f>
        <v>101.046190095621</v>
      </c>
      <c r="BI26" s="61">
        <f>Economics!$P$137</f>
        <v>90.032154340813491</v>
      </c>
      <c r="BJ26" s="14">
        <f>Economics!$Q$137</f>
        <v>11.668223287452852</v>
      </c>
      <c r="BK26" s="61">
        <f>Economics!$P$148</f>
        <v>82.151321658753702</v>
      </c>
      <c r="BL26" s="21">
        <v>0</v>
      </c>
      <c r="BN26" s="47">
        <v>0</v>
      </c>
      <c r="BO26" s="21">
        <v>0</v>
      </c>
      <c r="BP26" s="21">
        <v>0</v>
      </c>
      <c r="BT26" s="21">
        <v>0</v>
      </c>
      <c r="BV26" s="47">
        <v>0</v>
      </c>
      <c r="BW26" s="21">
        <v>0</v>
      </c>
      <c r="CB26" s="62">
        <f>GI_Data_Monthly!$Q$148</f>
        <v>388574.56449893536</v>
      </c>
      <c r="CC26" s="62">
        <f>GI_Data_Monthly!$M$148</f>
        <v>8958.65579337079</v>
      </c>
      <c r="CD26" s="241">
        <f>(X26*1000)/(Population_Annual!B27/1000)</f>
        <v>7.8112284813871229</v>
      </c>
      <c r="CE26" s="61">
        <v>253.946169</v>
      </c>
      <c r="CF26" s="61">
        <f t="shared" si="15"/>
        <v>35.27777492627105</v>
      </c>
      <c r="CG26" s="61">
        <f t="shared" si="18"/>
        <v>139257.40592442136</v>
      </c>
      <c r="CH26" s="21">
        <f>(X26*1000)/(Population_Annual!B26/1000)</f>
        <v>7.9519200394042526</v>
      </c>
      <c r="CI26" s="62">
        <v>1</v>
      </c>
      <c r="CJ26" s="21">
        <v>1</v>
      </c>
      <c r="CK26" s="21">
        <v>39</v>
      </c>
      <c r="CL26" s="62">
        <f>GI_Data_Monthly!$AE$148</f>
        <v>7.7505772490224105</v>
      </c>
      <c r="CM26" s="61">
        <f>GI_Data_Monthly!$AF$148</f>
        <v>442877.3117386548</v>
      </c>
      <c r="CN26" s="21">
        <f>CM26/Population_Annual!B26*1000</f>
        <v>33.402689769930845</v>
      </c>
      <c r="CO26" s="21">
        <v>214</v>
      </c>
      <c r="CP26" s="21">
        <v>187</v>
      </c>
      <c r="CQ26" s="21">
        <v>230</v>
      </c>
      <c r="CR26" s="325">
        <v>33285</v>
      </c>
      <c r="CS26" s="364">
        <v>3224326</v>
      </c>
      <c r="CT26" s="365">
        <f t="shared" si="16"/>
        <v>3.6807692522406232</v>
      </c>
      <c r="CU26" s="21">
        <v>1</v>
      </c>
    </row>
    <row r="27" spans="1:99" x14ac:dyDescent="0.2">
      <c r="A27" s="45">
        <v>1992</v>
      </c>
      <c r="B27" s="59">
        <v>13319</v>
      </c>
      <c r="C27" s="59">
        <v>14661</v>
      </c>
      <c r="D27" s="59">
        <v>3281238.0833333335</v>
      </c>
      <c r="E27" s="96">
        <f t="shared" si="6"/>
        <v>4.0591385512841347</v>
      </c>
      <c r="F27" s="96">
        <f t="shared" si="7"/>
        <v>4.4681305128295454</v>
      </c>
      <c r="G27" s="68">
        <v>42.726572528111824</v>
      </c>
      <c r="H27" s="64">
        <f t="shared" si="8"/>
        <v>0</v>
      </c>
      <c r="I27" s="57">
        <v>556</v>
      </c>
      <c r="J27" s="57">
        <v>54.708333333333336</v>
      </c>
      <c r="K27" s="62">
        <f>AVERAGE(Economics!E149:E160)</f>
        <v>1.4067430700430734</v>
      </c>
      <c r="L27" s="62">
        <f>AVERAGE(Economics!N149:N160)</f>
        <v>103.29219103925776</v>
      </c>
      <c r="M27" s="57">
        <v>84.875</v>
      </c>
      <c r="N27" s="66">
        <v>91</v>
      </c>
      <c r="O27" s="66">
        <v>79</v>
      </c>
      <c r="P27" s="67">
        <v>0</v>
      </c>
      <c r="Q27" s="66">
        <v>309</v>
      </c>
      <c r="R27" s="66">
        <v>315</v>
      </c>
      <c r="S27" s="66">
        <v>274</v>
      </c>
      <c r="T27" s="66">
        <v>265</v>
      </c>
      <c r="U27" s="165">
        <v>0</v>
      </c>
      <c r="V27" s="166">
        <v>0</v>
      </c>
      <c r="W27" s="62">
        <f>AVERAGE(Economics!D149:D160)</f>
        <v>67.221842278912376</v>
      </c>
      <c r="X27" s="62">
        <f>AVERAGE(Economics!G149:G160)</f>
        <v>114.05839233107235</v>
      </c>
      <c r="Y27" s="101">
        <f t="shared" si="0"/>
        <v>4.4681305128295454</v>
      </c>
      <c r="Z27" s="103">
        <f>AVERAGE(Misc!I149:I160)</f>
        <v>5.4564433073866769E-2</v>
      </c>
      <c r="AA27" s="100">
        <f t="shared" si="17"/>
        <v>4.0591385512841347</v>
      </c>
      <c r="AB27" s="62">
        <f>AVERAGE(Economics!K149:K160)</f>
        <v>29.325847639025639</v>
      </c>
      <c r="AC27" s="62">
        <v>256</v>
      </c>
      <c r="AD27" s="39">
        <v>0</v>
      </c>
      <c r="AE27" s="39">
        <v>0</v>
      </c>
      <c r="AF27" s="14">
        <v>0</v>
      </c>
      <c r="AG27" s="59">
        <v>13571</v>
      </c>
      <c r="AH27" s="59">
        <v>14661</v>
      </c>
      <c r="AI27" s="57">
        <f t="shared" si="2"/>
        <v>4.4681305128295454</v>
      </c>
      <c r="AJ27" s="57">
        <v>84.875</v>
      </c>
      <c r="AK27" s="66">
        <v>91</v>
      </c>
      <c r="AL27" s="66">
        <v>79</v>
      </c>
      <c r="AM27" s="62">
        <f t="shared" si="9"/>
        <v>83.973730437215224</v>
      </c>
      <c r="AN27" s="66">
        <v>309</v>
      </c>
      <c r="AO27" s="66">
        <v>315</v>
      </c>
      <c r="AP27" s="66">
        <v>274</v>
      </c>
      <c r="AQ27" s="66">
        <v>265</v>
      </c>
      <c r="AR27" s="62">
        <f t="shared" si="10"/>
        <v>624</v>
      </c>
      <c r="AS27" s="62">
        <f t="shared" si="11"/>
        <v>898</v>
      </c>
      <c r="AT27" s="62">
        <f t="shared" si="12"/>
        <v>1163</v>
      </c>
      <c r="AU27" s="33">
        <f t="shared" si="3"/>
        <v>4.1359388302032434</v>
      </c>
      <c r="AV27" s="99">
        <f t="shared" si="4"/>
        <v>4.1359388302032434</v>
      </c>
      <c r="AW27" s="99">
        <f t="shared" si="5"/>
        <v>4.4681305128295454</v>
      </c>
      <c r="AX27" s="21">
        <f t="shared" si="13"/>
        <v>11.581867379116225</v>
      </c>
      <c r="AY27" s="62">
        <f>AVERAGE(Economics!L149:L160)</f>
        <v>0.39493717357051089</v>
      </c>
      <c r="AZ27" s="62">
        <f>AVERAGE(Economics!C149:C160)</f>
        <v>363537.53921106452</v>
      </c>
      <c r="BA27" s="62">
        <f>AVERAGE(Economics!D149:D160)</f>
        <v>67.221842278912376</v>
      </c>
      <c r="BB27" s="62">
        <f>AVERAGE(Economics!Q149:Q160)</f>
        <v>11.582163901047601</v>
      </c>
      <c r="BC27" s="157">
        <f>AVERAGE(Economics!P149:P160)</f>
        <v>84.855105770638175</v>
      </c>
      <c r="BD27" s="157">
        <f>Economics!$P$155</f>
        <v>87.121212121212366</v>
      </c>
      <c r="BE27" s="157">
        <f>Economics!$P$154</f>
        <v>87.044997376172475</v>
      </c>
      <c r="BF27" s="160">
        <f t="shared" si="14"/>
        <v>3.0670939423727006E-2</v>
      </c>
      <c r="BG27" s="160">
        <f t="shared" si="19"/>
        <v>1.2209959115722535E-2</v>
      </c>
      <c r="BH27" s="157">
        <f>Economics!U155</f>
        <v>102.68730754187199</v>
      </c>
      <c r="BI27" s="61">
        <f>Economics!$P$149</f>
        <v>81.105769230749971</v>
      </c>
      <c r="BJ27" s="14">
        <f>Economics!$Q$149</f>
        <v>11.438559003585942</v>
      </c>
      <c r="BK27" s="61">
        <f>Economics!$P$160</f>
        <v>82.796624082780838</v>
      </c>
      <c r="BL27" s="21">
        <v>0</v>
      </c>
      <c r="BN27" s="47">
        <v>0</v>
      </c>
      <c r="BO27" s="21">
        <v>0</v>
      </c>
      <c r="BP27" s="21">
        <v>0</v>
      </c>
      <c r="BT27" s="21">
        <v>0</v>
      </c>
      <c r="BV27" s="47">
        <v>0</v>
      </c>
      <c r="BW27" s="21">
        <v>0</v>
      </c>
      <c r="CB27" s="62">
        <f>GI_Data_Monthly!$Q$160</f>
        <v>402003.91977906175</v>
      </c>
      <c r="CC27" s="62">
        <f>GI_Data_Monthly!$M$160</f>
        <v>9283.3693465887245</v>
      </c>
      <c r="CD27" s="241">
        <f>(X27*1000)/(Population_Annual!B28/1000)</f>
        <v>8.3071694833635679</v>
      </c>
      <c r="CE27" s="61">
        <v>257.35660875000002</v>
      </c>
      <c r="CF27" s="61">
        <f t="shared" si="15"/>
        <v>36.072006822279533</v>
      </c>
      <c r="CG27" s="61">
        <f t="shared" si="18"/>
        <v>143574.48822279659</v>
      </c>
      <c r="CH27" s="21">
        <f>(X27*1000)/(Population_Annual!B27/1000)</f>
        <v>8.450309010439188</v>
      </c>
      <c r="CI27" s="62">
        <v>0</v>
      </c>
      <c r="CJ27" s="21">
        <v>0</v>
      </c>
      <c r="CK27" s="21">
        <v>43</v>
      </c>
      <c r="CL27" s="62">
        <f>GI_Data_Monthly!$AE$160</f>
        <v>8.2773309107920792</v>
      </c>
      <c r="CM27" s="61">
        <f>GI_Data_Monthly!$AF$160</f>
        <v>460121.98528103792</v>
      </c>
      <c r="CN27" s="21">
        <f>CM27/Population_Annual!B27*1000</f>
        <v>34.089319327204706</v>
      </c>
      <c r="CO27" s="21">
        <v>208</v>
      </c>
      <c r="CP27" s="21">
        <v>215</v>
      </c>
      <c r="CQ27" s="21">
        <v>225</v>
      </c>
      <c r="CR27" s="325">
        <v>33620</v>
      </c>
      <c r="CS27" s="364">
        <v>3279470</v>
      </c>
      <c r="CT27" s="365">
        <f t="shared" si="16"/>
        <v>4.0613269827136707</v>
      </c>
      <c r="CU27" s="21">
        <v>0</v>
      </c>
    </row>
    <row r="28" spans="1:99" x14ac:dyDescent="0.2">
      <c r="A28" s="45">
        <v>1993</v>
      </c>
      <c r="B28" s="59">
        <v>12964</v>
      </c>
      <c r="C28" s="59">
        <v>15266</v>
      </c>
      <c r="D28" s="59">
        <v>3355794.083333333</v>
      </c>
      <c r="E28" s="96">
        <f t="shared" si="6"/>
        <v>3.8631690974086141</v>
      </c>
      <c r="F28" s="96">
        <f t="shared" si="7"/>
        <v>4.5491468251342102</v>
      </c>
      <c r="G28" s="68">
        <v>40.773398190486894</v>
      </c>
      <c r="H28" s="64">
        <f t="shared" si="8"/>
        <v>0</v>
      </c>
      <c r="I28" s="57">
        <v>602</v>
      </c>
      <c r="J28" s="57">
        <v>54.666666666666664</v>
      </c>
      <c r="K28" s="62">
        <f>AVERAGE(Economics!E161:E172)</f>
        <v>1.4478768608125592</v>
      </c>
      <c r="L28" s="62">
        <f>AVERAGE(Economics!N161:N172)</f>
        <v>104.14949445103157</v>
      </c>
      <c r="M28" s="57">
        <v>86.083333333333329</v>
      </c>
      <c r="N28" s="66">
        <v>91</v>
      </c>
      <c r="O28" s="66">
        <v>81</v>
      </c>
      <c r="P28" s="67">
        <v>0</v>
      </c>
      <c r="Q28" s="66">
        <v>338</v>
      </c>
      <c r="R28" s="66">
        <v>341</v>
      </c>
      <c r="S28" s="66">
        <v>316</v>
      </c>
      <c r="T28" s="66">
        <v>282</v>
      </c>
      <c r="U28" s="165">
        <v>0</v>
      </c>
      <c r="V28" s="166">
        <v>0</v>
      </c>
      <c r="W28" s="62">
        <f>AVERAGE(Economics!D161:D172)</f>
        <v>68.431149792163595</v>
      </c>
      <c r="X28" s="62">
        <f>AVERAGE(Economics!G161:G172)</f>
        <v>130.12847348224906</v>
      </c>
      <c r="Y28" s="101">
        <f t="shared" si="0"/>
        <v>4.5491468251342102</v>
      </c>
      <c r="Z28" s="103">
        <f>AVERAGE(Misc!I161:I172)</f>
        <v>5.2466897550396734E-2</v>
      </c>
      <c r="AA28" s="100">
        <f t="shared" si="17"/>
        <v>3.8631690974086141</v>
      </c>
      <c r="AB28" s="62">
        <f>AVERAGE(Economics!K161:K172)</f>
        <v>29.707042511044488</v>
      </c>
      <c r="AC28" s="62">
        <v>120</v>
      </c>
      <c r="AD28" s="39">
        <v>0</v>
      </c>
      <c r="AE28" s="39">
        <v>0</v>
      </c>
      <c r="AF28" s="14">
        <v>0</v>
      </c>
      <c r="AG28" s="59">
        <v>13647</v>
      </c>
      <c r="AH28" s="59">
        <v>15266</v>
      </c>
      <c r="AI28" s="57">
        <f t="shared" si="2"/>
        <v>4.5491468251342102</v>
      </c>
      <c r="AJ28" s="57">
        <v>86.083333333333329</v>
      </c>
      <c r="AK28" s="66">
        <v>91</v>
      </c>
      <c r="AL28" s="66">
        <v>81</v>
      </c>
      <c r="AM28" s="62">
        <f t="shared" si="9"/>
        <v>83.973730437215224</v>
      </c>
      <c r="AN28" s="66">
        <v>338</v>
      </c>
      <c r="AO28" s="66">
        <v>341</v>
      </c>
      <c r="AP28" s="66">
        <v>316</v>
      </c>
      <c r="AQ28" s="66">
        <v>282</v>
      </c>
      <c r="AR28" s="62">
        <f t="shared" si="10"/>
        <v>679</v>
      </c>
      <c r="AS28" s="62">
        <f t="shared" si="11"/>
        <v>995</v>
      </c>
      <c r="AT28" s="62">
        <f t="shared" si="12"/>
        <v>1277</v>
      </c>
      <c r="AU28" s="33">
        <f t="shared" si="3"/>
        <v>4.0666976760517857</v>
      </c>
      <c r="AV28" s="99">
        <f t="shared" si="4"/>
        <v>4.0666976760517857</v>
      </c>
      <c r="AW28" s="99">
        <f t="shared" si="5"/>
        <v>4.5491468251342102</v>
      </c>
      <c r="AX28" s="21">
        <f t="shared" si="13"/>
        <v>11.986731281738729</v>
      </c>
      <c r="AY28" s="62">
        <f>AVERAGE(Economics!L161:L172)</f>
        <v>0.40349796777253411</v>
      </c>
      <c r="AZ28" s="62">
        <f>AVERAGE(Economics!C161:C172)</f>
        <v>375490.28270652035</v>
      </c>
      <c r="BA28" s="62">
        <f>AVERAGE(Economics!D161:D172)</f>
        <v>68.431149792163595</v>
      </c>
      <c r="BB28" s="62">
        <f>AVERAGE(Economics!Q161:Q172)</f>
        <v>11.986624410205364</v>
      </c>
      <c r="BC28" s="157">
        <f>AVERAGE(Economics!P161:P172)</f>
        <v>80.686025143054835</v>
      </c>
      <c r="BD28" s="157">
        <f>Economics!$P$168</f>
        <v>80.318850903136337</v>
      </c>
      <c r="BE28" s="157">
        <f>Economics!$P$167</f>
        <v>80.313147593810896</v>
      </c>
      <c r="BF28" s="160">
        <f t="shared" si="14"/>
        <v>2.9240443152299456E-2</v>
      </c>
      <c r="BG28" s="160">
        <f t="shared" si="19"/>
        <v>8.2997892013731978E-3</v>
      </c>
      <c r="BH28" s="157">
        <f>Economics!U168</f>
        <v>103.54270585526034</v>
      </c>
      <c r="BI28" s="61">
        <f>Economics!$P$161</f>
        <v>81.943150046578992</v>
      </c>
      <c r="BJ28" s="14">
        <f>Economics!$Q$161</f>
        <v>11.90210157020887</v>
      </c>
      <c r="BK28" s="61">
        <f>Economics!$P$172</f>
        <v>77.008956288662972</v>
      </c>
      <c r="BL28" s="21">
        <v>0</v>
      </c>
      <c r="BN28" s="47">
        <v>0</v>
      </c>
      <c r="BO28" s="21">
        <v>0</v>
      </c>
      <c r="BP28" s="21">
        <v>0</v>
      </c>
      <c r="BT28" s="21">
        <v>0</v>
      </c>
      <c r="BV28" s="47">
        <v>0</v>
      </c>
      <c r="BW28" s="21">
        <v>0</v>
      </c>
      <c r="CB28" s="62">
        <f>GI_Data_Monthly!$Q$172</f>
        <v>415687.21934098238</v>
      </c>
      <c r="CC28" s="62">
        <f>GI_Data_Monthly!$M$172</f>
        <v>9536.2312524572444</v>
      </c>
      <c r="CD28" s="241">
        <f>(X28*1000)/(Population_Annual!B29/1000)</f>
        <v>9.2659302978717921</v>
      </c>
      <c r="CE28" s="61">
        <v>260.6879485</v>
      </c>
      <c r="CF28" s="61">
        <f t="shared" si="15"/>
        <v>36.581020746562224</v>
      </c>
      <c r="CG28" s="61">
        <f t="shared" si="18"/>
        <v>151509.56599041526</v>
      </c>
      <c r="CH28" s="21">
        <f>(X28*1000)/(Population_Annual!B28/1000)</f>
        <v>9.477595306539607</v>
      </c>
      <c r="CI28" s="62">
        <v>0</v>
      </c>
      <c r="CJ28" s="21">
        <v>0</v>
      </c>
      <c r="CK28" s="21">
        <v>41</v>
      </c>
      <c r="CL28" s="62">
        <f>GI_Data_Monthly!$AE$172</f>
        <v>7.1974717826176002</v>
      </c>
      <c r="CM28" s="61">
        <f>GI_Data_Monthly!$AF$172</f>
        <v>478014.69106589374</v>
      </c>
      <c r="CN28" s="21">
        <f>CM28/Population_Annual!B28*1000</f>
        <v>34.815053702455785</v>
      </c>
      <c r="CO28" s="21">
        <v>225</v>
      </c>
      <c r="CP28" s="21">
        <v>233</v>
      </c>
      <c r="CQ28" s="21">
        <v>243</v>
      </c>
      <c r="CR28" s="325">
        <v>34043</v>
      </c>
      <c r="CS28" s="364">
        <v>3331185</v>
      </c>
      <c r="CT28" s="365">
        <f t="shared" si="16"/>
        <v>3.8917082059387278</v>
      </c>
      <c r="CU28" s="21">
        <v>0</v>
      </c>
    </row>
    <row r="29" spans="1:99" x14ac:dyDescent="0.2">
      <c r="A29" s="45">
        <v>1994</v>
      </c>
      <c r="B29" s="59">
        <v>12594</v>
      </c>
      <c r="C29" s="59">
        <v>15179</v>
      </c>
      <c r="D29" s="59">
        <v>3422186.666666667</v>
      </c>
      <c r="E29" s="96">
        <f t="shared" si="6"/>
        <v>3.6801031699030635</v>
      </c>
      <c r="F29" s="96">
        <f t="shared" si="7"/>
        <v>4.4354681607081625</v>
      </c>
      <c r="G29" s="68">
        <v>48.234427538844081</v>
      </c>
      <c r="H29" s="64">
        <f t="shared" si="8"/>
        <v>0</v>
      </c>
      <c r="I29" s="57">
        <v>447</v>
      </c>
      <c r="J29" s="57">
        <v>58.166666666666664</v>
      </c>
      <c r="K29" s="62">
        <f>AVERAGE(Economics!E173:E184)</f>
        <v>1.4856035432772483</v>
      </c>
      <c r="L29" s="62">
        <f>AVERAGE(Economics!N173:N184)</f>
        <v>104.77883652441015</v>
      </c>
      <c r="M29" s="57">
        <v>84.875</v>
      </c>
      <c r="N29" s="66">
        <v>92</v>
      </c>
      <c r="O29" s="66">
        <v>78</v>
      </c>
      <c r="P29" s="67">
        <v>0</v>
      </c>
      <c r="Q29" s="66">
        <v>309</v>
      </c>
      <c r="R29" s="66">
        <v>248</v>
      </c>
      <c r="S29" s="66">
        <v>192</v>
      </c>
      <c r="T29" s="66">
        <v>237</v>
      </c>
      <c r="U29" s="165">
        <v>0</v>
      </c>
      <c r="V29" s="166">
        <v>0</v>
      </c>
      <c r="W29" s="62">
        <f>AVERAGE(Economics!D173:D184)</f>
        <v>69.34044955863142</v>
      </c>
      <c r="X29" s="62">
        <f>AVERAGE(Economics!G173:G184)</f>
        <v>138.90533100509484</v>
      </c>
      <c r="Y29" s="101">
        <f t="shared" si="0"/>
        <v>4.4354681607081625</v>
      </c>
      <c r="Z29" s="103">
        <f>AVERAGE(Misc!I173:I184)</f>
        <v>5.069039127269967E-2</v>
      </c>
      <c r="AA29" s="100">
        <f t="shared" si="17"/>
        <v>3.6801031699030635</v>
      </c>
      <c r="AB29" s="62">
        <f>AVERAGE(Economics!K173:K184)</f>
        <v>30.073346894254197</v>
      </c>
      <c r="AC29" s="62">
        <v>126</v>
      </c>
      <c r="AD29" s="39">
        <v>0</v>
      </c>
      <c r="AE29" s="39">
        <v>0</v>
      </c>
      <c r="AF29" s="14">
        <v>0</v>
      </c>
      <c r="AG29" s="59">
        <v>12594</v>
      </c>
      <c r="AH29" s="59">
        <v>15179</v>
      </c>
      <c r="AI29" s="57">
        <f t="shared" si="2"/>
        <v>4.4354681607081625</v>
      </c>
      <c r="AJ29" s="57">
        <v>84.875</v>
      </c>
      <c r="AK29" s="66">
        <v>92</v>
      </c>
      <c r="AL29" s="66">
        <v>78</v>
      </c>
      <c r="AM29" s="62">
        <f t="shared" si="9"/>
        <v>83.973730437215224</v>
      </c>
      <c r="AN29" s="66">
        <v>309</v>
      </c>
      <c r="AO29" s="66">
        <v>248</v>
      </c>
      <c r="AP29" s="66">
        <v>192</v>
      </c>
      <c r="AQ29" s="66">
        <v>237</v>
      </c>
      <c r="AR29" s="62">
        <f t="shared" si="10"/>
        <v>557</v>
      </c>
      <c r="AS29" s="62">
        <f t="shared" si="11"/>
        <v>749</v>
      </c>
      <c r="AT29" s="62">
        <f t="shared" si="12"/>
        <v>986</v>
      </c>
      <c r="AU29" s="33">
        <f t="shared" si="3"/>
        <v>3.6801031699030635</v>
      </c>
      <c r="AV29" s="99">
        <f t="shared" si="4"/>
        <v>3.6801031699030635</v>
      </c>
      <c r="AW29" s="99">
        <f t="shared" si="5"/>
        <v>4.4354681607081625</v>
      </c>
      <c r="AX29" s="21">
        <f t="shared" si="13"/>
        <v>12.357399598273307</v>
      </c>
      <c r="AY29" s="62">
        <f>AVERAGE(Economics!L173:L184)</f>
        <v>0.41090869073286646</v>
      </c>
      <c r="AZ29" s="62">
        <f>AVERAGE(Economics!C173:C184)</f>
        <v>387661.82367110049</v>
      </c>
      <c r="BA29" s="62">
        <f>AVERAGE(Economics!D173:D184)</f>
        <v>69.34044955863142</v>
      </c>
      <c r="BB29" s="62">
        <f>AVERAGE(Economics!Q173:Q184)</f>
        <v>12.357862156795619</v>
      </c>
      <c r="BC29" s="157">
        <f>AVERAGE(Economics!P173:P184)</f>
        <v>79.333968569571269</v>
      </c>
      <c r="BD29" s="157">
        <f>Economics!$P$178</f>
        <v>81.233335361334099</v>
      </c>
      <c r="BE29" s="157">
        <f>Economics!$P$177</f>
        <v>79.496098424865281</v>
      </c>
      <c r="BF29" s="160">
        <f t="shared" si="14"/>
        <v>2.6056554590917713E-2</v>
      </c>
      <c r="BG29" s="160">
        <f t="shared" si="19"/>
        <v>6.0426800600024144E-3</v>
      </c>
      <c r="BH29" s="157">
        <f>Economics!U178</f>
        <v>103.38512990489066</v>
      </c>
      <c r="BI29" s="61">
        <f>Economics!$P$173</f>
        <v>75.710065894115203</v>
      </c>
      <c r="BJ29" s="14">
        <f>Economics!$Q$173</f>
        <v>12.100531414840125</v>
      </c>
      <c r="BK29" s="61">
        <f>Economics!$P$184</f>
        <v>78.533034740666935</v>
      </c>
      <c r="BL29" s="21">
        <v>0</v>
      </c>
      <c r="BN29" s="47">
        <v>0</v>
      </c>
      <c r="BO29" s="21">
        <v>0</v>
      </c>
      <c r="BP29" s="21">
        <v>0</v>
      </c>
      <c r="BT29" s="21">
        <v>0</v>
      </c>
      <c r="BV29" s="47">
        <v>0</v>
      </c>
      <c r="BW29" s="21">
        <v>0</v>
      </c>
      <c r="CB29" s="62">
        <f>GI_Data_Monthly!$Q$184</f>
        <v>430088.83637086721</v>
      </c>
      <c r="CC29" s="62">
        <f>GI_Data_Monthly!$M$184</f>
        <v>9924.9704579180743</v>
      </c>
      <c r="CD29" s="241">
        <f>(X29*1000)/(Population_Annual!B30/1000)</f>
        <v>9.6892723576502302</v>
      </c>
      <c r="CE29" s="61">
        <v>263.85291799999999</v>
      </c>
      <c r="CF29" s="61">
        <f t="shared" si="15"/>
        <v>37.615541769062695</v>
      </c>
      <c r="CG29" s="61">
        <f t="shared" si="18"/>
        <v>159293.61241180723</v>
      </c>
      <c r="CH29" s="21">
        <f>(X29*1000)/(Population_Annual!B29/1000)</f>
        <v>9.8908953640464468</v>
      </c>
      <c r="CI29" s="62">
        <v>0</v>
      </c>
      <c r="CJ29" s="21">
        <v>0</v>
      </c>
      <c r="CK29" s="21">
        <v>48</v>
      </c>
      <c r="CL29" s="62">
        <f>GI_Data_Monthly!$AE$184</f>
        <v>6.4123432527204427</v>
      </c>
      <c r="CM29" s="61">
        <f>GI_Data_Monthly!$AF$184</f>
        <v>497958.05060508358</v>
      </c>
      <c r="CN29" s="21">
        <f>CM29/Population_Annual!B29*1000</f>
        <v>35.457609427810773</v>
      </c>
      <c r="CO29" s="21">
        <v>205</v>
      </c>
      <c r="CP29" s="21">
        <v>168</v>
      </c>
      <c r="CQ29" s="21">
        <v>223</v>
      </c>
      <c r="CR29" s="325">
        <v>34368</v>
      </c>
      <c r="CS29" s="364">
        <v>3408346</v>
      </c>
      <c r="CT29" s="365">
        <f t="shared" si="16"/>
        <v>3.6950473924889082</v>
      </c>
      <c r="CU29" s="21">
        <v>0</v>
      </c>
    </row>
    <row r="30" spans="1:99" x14ac:dyDescent="0.2">
      <c r="A30" s="45">
        <v>1995</v>
      </c>
      <c r="B30" s="59">
        <v>16563</v>
      </c>
      <c r="C30" s="59">
        <v>15813</v>
      </c>
      <c r="D30" s="59">
        <v>3488796</v>
      </c>
      <c r="E30" s="96">
        <f t="shared" si="6"/>
        <v>4.7474830858554071</v>
      </c>
      <c r="F30" s="96">
        <f t="shared" si="7"/>
        <v>4.5325092094808639</v>
      </c>
      <c r="G30" s="68">
        <v>36.015552196238779</v>
      </c>
      <c r="H30" s="64">
        <f t="shared" si="8"/>
        <v>1</v>
      </c>
      <c r="I30" s="57">
        <v>507</v>
      </c>
      <c r="J30" s="57">
        <v>48.791666666666664</v>
      </c>
      <c r="K30" s="62">
        <f>AVERAGE(Economics!E185:E196)</f>
        <v>1.5273018877708981</v>
      </c>
      <c r="L30" s="62">
        <f>AVERAGE(Economics!N185:N196)</f>
        <v>105.29175548480474</v>
      </c>
      <c r="M30" s="57">
        <v>84.625</v>
      </c>
      <c r="N30" s="66">
        <v>93</v>
      </c>
      <c r="O30" s="66">
        <v>78</v>
      </c>
      <c r="P30" s="67">
        <v>0</v>
      </c>
      <c r="Q30" s="66">
        <v>303</v>
      </c>
      <c r="R30" s="66">
        <v>269</v>
      </c>
      <c r="S30" s="66">
        <v>240</v>
      </c>
      <c r="T30" s="66">
        <v>203</v>
      </c>
      <c r="U30" s="165">
        <v>0</v>
      </c>
      <c r="V30" s="166">
        <v>0</v>
      </c>
      <c r="W30" s="62">
        <f>AVERAGE(Economics!D185:D196)</f>
        <v>70.973792283743009</v>
      </c>
      <c r="X30" s="62">
        <f>AVERAGE(Economics!G185:G196)</f>
        <v>128.73796545491601</v>
      </c>
      <c r="Y30" s="101">
        <f t="shared" si="0"/>
        <v>4.5325092094808639</v>
      </c>
      <c r="Z30" s="103">
        <f>AVERAGE(Misc!I185:I196)</f>
        <v>4.9624218377981179E-2</v>
      </c>
      <c r="AA30" s="100">
        <f t="shared" si="17"/>
        <v>4.7474830858554071</v>
      </c>
      <c r="AB30" s="62">
        <f>AVERAGE(Economics!K185:K196)</f>
        <v>30.960738068025591</v>
      </c>
      <c r="AC30" s="62">
        <v>230</v>
      </c>
      <c r="AD30" s="39">
        <v>0</v>
      </c>
      <c r="AE30" s="39">
        <v>0</v>
      </c>
      <c r="AF30" s="14">
        <v>0</v>
      </c>
      <c r="AG30" s="59">
        <v>16563</v>
      </c>
      <c r="AH30" s="84">
        <v>16259</v>
      </c>
      <c r="AI30" s="85">
        <f t="shared" si="2"/>
        <v>4.6603470079649254</v>
      </c>
      <c r="AJ30" s="85">
        <v>84.5</v>
      </c>
      <c r="AK30" s="86">
        <v>94</v>
      </c>
      <c r="AL30" s="86">
        <v>79</v>
      </c>
      <c r="AM30" s="86">
        <f t="shared" si="9"/>
        <v>83.973730437215224</v>
      </c>
      <c r="AN30" s="87">
        <v>300</v>
      </c>
      <c r="AO30" s="87">
        <v>313</v>
      </c>
      <c r="AP30" s="87">
        <v>295</v>
      </c>
      <c r="AQ30" s="87">
        <v>257</v>
      </c>
      <c r="AR30" s="86">
        <f t="shared" si="10"/>
        <v>613</v>
      </c>
      <c r="AS30" s="86">
        <f t="shared" si="11"/>
        <v>908</v>
      </c>
      <c r="AT30" s="86">
        <f t="shared" si="12"/>
        <v>1165</v>
      </c>
      <c r="AU30" s="33">
        <f t="shared" si="3"/>
        <v>4.7474830858554071</v>
      </c>
      <c r="AV30" s="99">
        <f t="shared" si="4"/>
        <v>4.7474830858554071</v>
      </c>
      <c r="AW30" s="99">
        <f t="shared" si="5"/>
        <v>4.6603470079649254</v>
      </c>
      <c r="AX30" s="21">
        <f t="shared" si="13"/>
        <v>12.87970194266369</v>
      </c>
      <c r="AY30" s="62">
        <f>AVERAGE(Economics!L185:L196)</f>
        <v>0.4160011274396937</v>
      </c>
      <c r="AZ30" s="62">
        <f>AVERAGE(Economics!C185:C196)</f>
        <v>406570.88276887237</v>
      </c>
      <c r="BA30" s="62">
        <f>AVERAGE(Economics!D185:D196)</f>
        <v>70.973792283743009</v>
      </c>
      <c r="BB30" s="62">
        <f>AVERAGE(Economics!Q185:Q196)</f>
        <v>12.879907105784262</v>
      </c>
      <c r="BC30" s="157">
        <f>AVERAGE(Economics!P185:P196)</f>
        <v>78.877851336141674</v>
      </c>
      <c r="BD30" s="157">
        <f>Economics!$P$190</f>
        <v>81.410719385071999</v>
      </c>
      <c r="BE30" s="157">
        <f>Economics!$P$189</f>
        <v>82.051278605621945</v>
      </c>
      <c r="BF30" s="160">
        <f t="shared" si="14"/>
        <v>2.8068285568074947E-2</v>
      </c>
      <c r="BG30" s="160">
        <f t="shared" si="19"/>
        <v>4.8952534443831297E-3</v>
      </c>
      <c r="BH30" s="157">
        <f>Economics!U190</f>
        <v>105.97379674156234</v>
      </c>
      <c r="BI30" s="61">
        <f>Economics!$P$185</f>
        <v>78.303137428175148</v>
      </c>
      <c r="BJ30" s="14">
        <f>Economics!$Q$185</f>
        <v>12.734328038010496</v>
      </c>
      <c r="BK30" s="61">
        <f>Economics!$P$196</f>
        <v>75.447519763853876</v>
      </c>
      <c r="BL30" s="21">
        <v>0</v>
      </c>
      <c r="BN30" s="47">
        <v>0</v>
      </c>
      <c r="BO30" s="21">
        <v>0</v>
      </c>
      <c r="BP30" s="21">
        <v>0</v>
      </c>
      <c r="BT30" s="21">
        <v>0</v>
      </c>
      <c r="BV30" s="47">
        <v>0</v>
      </c>
      <c r="BW30" s="21">
        <v>0</v>
      </c>
      <c r="CB30" s="62">
        <f>GI_Data_Monthly!$Q$196</f>
        <v>452158.98880795651</v>
      </c>
      <c r="CC30" s="62">
        <f>GI_Data_Monthly!$M$196</f>
        <v>10183.282971441577</v>
      </c>
      <c r="CD30" s="241">
        <f>(X30*1000)/(Population_Annual!B31/1000)</f>
        <v>8.8035464105776615</v>
      </c>
      <c r="CE30" s="61">
        <v>266.979782</v>
      </c>
      <c r="CF30" s="61">
        <f t="shared" si="15"/>
        <v>38.142524857712175</v>
      </c>
      <c r="CG30" s="61">
        <f t="shared" si="18"/>
        <v>169133.94561600243</v>
      </c>
      <c r="CH30" s="21">
        <f>(X30*1000)/(Population_Annual!B30/1000)</f>
        <v>8.9800528247306506</v>
      </c>
      <c r="CI30" s="62">
        <v>0</v>
      </c>
      <c r="CJ30" s="21">
        <v>1</v>
      </c>
      <c r="CK30" s="21">
        <v>36</v>
      </c>
      <c r="CL30" s="62">
        <f>GI_Data_Monthly!$AE$196</f>
        <v>5.6450649239029902</v>
      </c>
      <c r="CM30" s="61">
        <f>GI_Data_Monthly!$AF$196</f>
        <v>508961.23115649191</v>
      </c>
      <c r="CN30" s="21">
        <f>CM30/Population_Annual!B30*1000</f>
        <v>35.50233783309114</v>
      </c>
      <c r="CO30" s="21">
        <v>209</v>
      </c>
      <c r="CP30" s="21">
        <v>180</v>
      </c>
      <c r="CQ30" s="21">
        <v>225</v>
      </c>
      <c r="CR30" s="325">
        <v>34739</v>
      </c>
      <c r="CS30" s="364">
        <v>3479882</v>
      </c>
      <c r="CT30" s="365">
        <f t="shared" si="16"/>
        <v>4.7596441488533232</v>
      </c>
      <c r="CU30" s="21">
        <v>1</v>
      </c>
    </row>
    <row r="31" spans="1:99" x14ac:dyDescent="0.2">
      <c r="A31" s="45">
        <v>1996</v>
      </c>
      <c r="B31" s="59">
        <v>18252</v>
      </c>
      <c r="C31" s="59">
        <v>16064</v>
      </c>
      <c r="D31" s="59">
        <v>3550747.333333334</v>
      </c>
      <c r="E31" s="96">
        <f t="shared" si="6"/>
        <v>5.1403263275468198</v>
      </c>
      <c r="F31" s="96">
        <f t="shared" si="7"/>
        <v>4.5241180213517485</v>
      </c>
      <c r="G31" s="68">
        <v>33.460872672421445</v>
      </c>
      <c r="H31" s="64">
        <f t="shared" si="8"/>
        <v>1</v>
      </c>
      <c r="I31" s="57">
        <v>669</v>
      </c>
      <c r="J31" s="57">
        <v>46.208333333333336</v>
      </c>
      <c r="K31" s="62">
        <f>AVERAGE(Economics!E197:E208)</f>
        <v>1.5725797055254842</v>
      </c>
      <c r="L31" s="62">
        <f>AVERAGE(Economics!N197:N208)</f>
        <v>110.84515267373524</v>
      </c>
      <c r="M31" s="57">
        <v>84.291666666666671</v>
      </c>
      <c r="N31" s="66">
        <v>90</v>
      </c>
      <c r="O31" s="66">
        <v>79</v>
      </c>
      <c r="P31" s="67">
        <v>0</v>
      </c>
      <c r="Q31" s="66">
        <v>295</v>
      </c>
      <c r="R31" s="66">
        <v>274</v>
      </c>
      <c r="S31" s="66">
        <v>291</v>
      </c>
      <c r="T31" s="66">
        <v>285</v>
      </c>
      <c r="U31" s="165">
        <v>0</v>
      </c>
      <c r="V31" s="166">
        <v>0</v>
      </c>
      <c r="W31" s="62">
        <f>AVERAGE(Economics!D197:D208)</f>
        <v>71.351065402831736</v>
      </c>
      <c r="X31" s="62">
        <f>AVERAGE(Economics!G197:G208)</f>
        <v>132.34542561501965</v>
      </c>
      <c r="Y31" s="101">
        <f t="shared" si="0"/>
        <v>4.5241180213517485</v>
      </c>
      <c r="Z31" s="103">
        <f>AVERAGE(Misc!I197:I208)</f>
        <v>5.1414002201107478E-2</v>
      </c>
      <c r="AA31" s="100">
        <f t="shared" si="17"/>
        <v>5.1403263275468198</v>
      </c>
      <c r="AB31" s="62">
        <f>AVERAGE(Economics!K197:K208)</f>
        <v>31.546995041834702</v>
      </c>
      <c r="AC31" s="62">
        <v>41</v>
      </c>
      <c r="AD31" s="39">
        <v>0</v>
      </c>
      <c r="AE31" s="39">
        <v>0</v>
      </c>
      <c r="AF31" s="14">
        <v>0</v>
      </c>
      <c r="AG31" s="59">
        <v>18567</v>
      </c>
      <c r="AH31" s="59">
        <v>16064</v>
      </c>
      <c r="AI31" s="57">
        <f t="shared" si="2"/>
        <v>4.5241180213517485</v>
      </c>
      <c r="AJ31" s="57">
        <v>84.291666666666671</v>
      </c>
      <c r="AK31" s="62">
        <v>90</v>
      </c>
      <c r="AL31" s="62">
        <v>79</v>
      </c>
      <c r="AM31" s="62">
        <f t="shared" si="9"/>
        <v>83.973730437215224</v>
      </c>
      <c r="AN31" s="66">
        <v>295</v>
      </c>
      <c r="AO31" s="66">
        <v>274</v>
      </c>
      <c r="AP31" s="66">
        <v>291</v>
      </c>
      <c r="AQ31" s="66">
        <v>285</v>
      </c>
      <c r="AR31" s="62">
        <f t="shared" si="10"/>
        <v>569</v>
      </c>
      <c r="AS31" s="62">
        <f t="shared" si="11"/>
        <v>860</v>
      </c>
      <c r="AT31" s="62">
        <f t="shared" si="12"/>
        <v>1145</v>
      </c>
      <c r="AU31" s="33">
        <f t="shared" si="3"/>
        <v>5.2290400462174995</v>
      </c>
      <c r="AV31" s="99">
        <f t="shared" si="4"/>
        <v>5.2290400462174995</v>
      </c>
      <c r="AW31" s="99">
        <f t="shared" si="5"/>
        <v>4.5241180213517485</v>
      </c>
      <c r="AX31" s="21">
        <f t="shared" si="13"/>
        <v>13.262332981591927</v>
      </c>
      <c r="AY31" s="62">
        <f>AVERAGE(Economics!L197:L208)</f>
        <v>0.4203992476622464</v>
      </c>
      <c r="AZ31" s="62">
        <f>AVERAGE(Economics!C197:C208)</f>
        <v>419026.49934180285</v>
      </c>
      <c r="BA31" s="62">
        <f>AVERAGE(Economics!D197:D208)</f>
        <v>71.351065402831736</v>
      </c>
      <c r="BB31" s="62">
        <f>AVERAGE(Economics!Q197:Q208)</f>
        <v>13.262451437972709</v>
      </c>
      <c r="BC31" s="157">
        <f>AVERAGE(Economics!P197:P208)</f>
        <v>82.660860479850612</v>
      </c>
      <c r="BD31" s="157">
        <f>Economics!$P$203</f>
        <v>83.047255774528296</v>
      </c>
      <c r="BE31" s="157">
        <f>Economics!$P$202</f>
        <v>84.64156481374161</v>
      </c>
      <c r="BF31" s="160">
        <f t="shared" si="14"/>
        <v>2.9645624167118134E-2</v>
      </c>
      <c r="BG31" s="160">
        <f t="shared" si="19"/>
        <v>5.2742944244404288E-2</v>
      </c>
      <c r="BH31" s="157">
        <f>Economics!U203</f>
        <v>110.826773141807</v>
      </c>
      <c r="BI31" s="61">
        <f>Economics!$P$197</f>
        <v>77.085124677541259</v>
      </c>
      <c r="BJ31" s="14">
        <f>Economics!$Q$197</f>
        <v>13.126482014281484</v>
      </c>
      <c r="BK31" s="61">
        <f>Economics!$P$208</f>
        <v>82.238003196802836</v>
      </c>
      <c r="BL31" s="21">
        <v>0</v>
      </c>
      <c r="BN31" s="47">
        <v>0</v>
      </c>
      <c r="BO31" s="21">
        <v>0</v>
      </c>
      <c r="BP31" s="21">
        <v>0</v>
      </c>
      <c r="BT31" s="21">
        <v>0</v>
      </c>
      <c r="BV31" s="47">
        <v>0</v>
      </c>
      <c r="BW31" s="21">
        <v>0</v>
      </c>
      <c r="CB31" s="62">
        <f>GI_Data_Monthly!$Q$208</f>
        <v>470779.40909731929</v>
      </c>
      <c r="CC31" s="62">
        <f>GI_Data_Monthly!$M$208</f>
        <v>10589.196929410316</v>
      </c>
      <c r="CD31" s="241">
        <f>(X31*1000)/(Population_Annual!B32/1000)</f>
        <v>8.8594620259702435</v>
      </c>
      <c r="CE31" s="61">
        <v>270.11541999999997</v>
      </c>
      <c r="CF31" s="61">
        <f t="shared" si="15"/>
        <v>39.202489548394972</v>
      </c>
      <c r="CG31" s="61">
        <f t="shared" si="18"/>
        <v>176158.42507383871</v>
      </c>
      <c r="CH31" s="21">
        <f>(X31*1000)/(Population_Annual!B31/1000)</f>
        <v>9.0502369872972714</v>
      </c>
      <c r="CI31" s="62">
        <v>0</v>
      </c>
      <c r="CJ31" s="21">
        <v>1</v>
      </c>
      <c r="CK31" s="21">
        <v>33</v>
      </c>
      <c r="CL31" s="62">
        <f>GI_Data_Monthly!$AE$208</f>
        <v>5.2956470831560631</v>
      </c>
      <c r="CM31" s="61">
        <f>GI_Data_Monthly!$AF$208</f>
        <v>531459.24659558071</v>
      </c>
      <c r="CN31" s="21">
        <f>CM31/Population_Annual!B31*1000</f>
        <v>36.343017587716361</v>
      </c>
      <c r="CO31" s="21">
        <v>201</v>
      </c>
      <c r="CP31" s="21">
        <v>179</v>
      </c>
      <c r="CQ31" s="21">
        <v>217</v>
      </c>
      <c r="CR31" s="325">
        <v>35100</v>
      </c>
      <c r="CS31" s="364">
        <v>3542723</v>
      </c>
      <c r="CT31" s="365">
        <f t="shared" si="16"/>
        <v>5.1519692620619795</v>
      </c>
      <c r="CU31" s="21">
        <v>1</v>
      </c>
    </row>
    <row r="32" spans="1:99" x14ac:dyDescent="0.2">
      <c r="A32" s="45">
        <v>1997</v>
      </c>
      <c r="B32" s="59">
        <v>16490</v>
      </c>
      <c r="C32" s="59">
        <v>16612.986456389575</v>
      </c>
      <c r="D32" s="59">
        <v>3615485.0833333335</v>
      </c>
      <c r="E32" s="96">
        <f t="shared" si="6"/>
        <v>4.5609370858742073</v>
      </c>
      <c r="F32" s="96">
        <f t="shared" si="7"/>
        <v>4.5949536710778141</v>
      </c>
      <c r="G32" s="68">
        <v>35.257765102172883</v>
      </c>
      <c r="H32" s="64">
        <f t="shared" si="8"/>
        <v>1</v>
      </c>
      <c r="I32" s="57">
        <v>743</v>
      </c>
      <c r="J32" s="57">
        <v>45.666666666666664</v>
      </c>
      <c r="K32" s="62">
        <f>AVERAGE(Economics!E209:E220)</f>
        <v>1.6072706868994633</v>
      </c>
      <c r="L32" s="62">
        <f>AVERAGE(Economics!N209:N220)</f>
        <v>110.82968927832941</v>
      </c>
      <c r="M32" s="57">
        <v>84.875</v>
      </c>
      <c r="N32" s="66">
        <v>92</v>
      </c>
      <c r="O32" s="66">
        <v>79</v>
      </c>
      <c r="P32" s="67">
        <v>0</v>
      </c>
      <c r="Q32" s="66">
        <v>309</v>
      </c>
      <c r="R32" s="66">
        <v>288</v>
      </c>
      <c r="S32" s="66">
        <v>286</v>
      </c>
      <c r="T32" s="66">
        <v>253</v>
      </c>
      <c r="U32" s="165">
        <v>0</v>
      </c>
      <c r="V32" s="166">
        <v>0</v>
      </c>
      <c r="W32" s="62">
        <f>AVERAGE(Economics!D209:D220)</f>
        <v>72.12687522279559</v>
      </c>
      <c r="X32" s="62">
        <f>AVERAGE(Economics!G209:G220)</f>
        <v>140.03993896123052</v>
      </c>
      <c r="Y32" s="101">
        <f t="shared" si="0"/>
        <v>4.5949536710778141</v>
      </c>
      <c r="Z32" s="103">
        <f>AVERAGE(Misc!I209:I220)</f>
        <v>5.2168025639213293E-2</v>
      </c>
      <c r="AA32" s="100">
        <f t="shared" si="17"/>
        <v>4.5609370858742073</v>
      </c>
      <c r="AB32" s="62">
        <f>AVERAGE(Economics!K209:K220)</f>
        <v>32.216760084533298</v>
      </c>
      <c r="AC32" s="62">
        <v>364</v>
      </c>
      <c r="AD32" s="39">
        <v>0</v>
      </c>
      <c r="AE32" s="39">
        <v>0</v>
      </c>
      <c r="AF32" s="14">
        <v>0</v>
      </c>
      <c r="AG32" s="59">
        <v>16490</v>
      </c>
      <c r="AH32" s="59">
        <v>16612.986456389575</v>
      </c>
      <c r="AI32" s="57">
        <f t="shared" si="2"/>
        <v>4.5949536710778141</v>
      </c>
      <c r="AJ32" s="57">
        <v>84.875</v>
      </c>
      <c r="AK32" s="62">
        <v>92</v>
      </c>
      <c r="AL32" s="62">
        <v>79</v>
      </c>
      <c r="AM32" s="62">
        <f t="shared" si="9"/>
        <v>83.973730437215224</v>
      </c>
      <c r="AN32" s="66">
        <v>309</v>
      </c>
      <c r="AO32" s="66">
        <v>288</v>
      </c>
      <c r="AP32" s="66">
        <v>286</v>
      </c>
      <c r="AQ32" s="66">
        <v>253</v>
      </c>
      <c r="AR32" s="62">
        <f t="shared" si="10"/>
        <v>597</v>
      </c>
      <c r="AS32" s="62">
        <f t="shared" si="11"/>
        <v>883</v>
      </c>
      <c r="AT32" s="62">
        <f t="shared" si="12"/>
        <v>1136</v>
      </c>
      <c r="AU32" s="33">
        <f t="shared" si="3"/>
        <v>4.5609370858742073</v>
      </c>
      <c r="AV32" s="99">
        <f t="shared" si="4"/>
        <v>4.5609370858742073</v>
      </c>
      <c r="AW32" s="99">
        <f t="shared" si="5"/>
        <v>4.5949536710778141</v>
      </c>
      <c r="AX32" s="21">
        <f t="shared" si="13"/>
        <v>13.779548308033004</v>
      </c>
      <c r="AY32" s="62">
        <f>AVERAGE(Economics!L209:L220)</f>
        <v>0.42771365810456907</v>
      </c>
      <c r="AZ32" s="62">
        <f>AVERAGE(Economics!C209:C220)</f>
        <v>433571.49519683752</v>
      </c>
      <c r="BA32" s="62">
        <f>AVERAGE(Economics!D209:D220)</f>
        <v>72.12687522279559</v>
      </c>
      <c r="BB32" s="62">
        <f>AVERAGE(Economics!Q209:Q220)</f>
        <v>13.780223228253702</v>
      </c>
      <c r="BC32" s="157">
        <f>AVERAGE(Economics!P209:P220)</f>
        <v>79.542600381264847</v>
      </c>
      <c r="BD32" s="157">
        <f>Economics!$P$216</f>
        <v>80.914074737674568</v>
      </c>
      <c r="BE32" s="157">
        <f>Economics!$P$215</f>
        <v>80.990878938639923</v>
      </c>
      <c r="BF32" s="160">
        <f t="shared" si="14"/>
        <v>2.2059919285545515E-2</v>
      </c>
      <c r="BG32" s="160">
        <f t="shared" si="19"/>
        <v>-1.3950448019450779E-4</v>
      </c>
      <c r="BH32" s="157">
        <f>Economics!U216</f>
        <v>110.12532763007101</v>
      </c>
      <c r="BI32" s="61">
        <f>Economics!$P$209</f>
        <v>81.916892879532867</v>
      </c>
      <c r="BJ32" s="14">
        <f>Economics!$Q$209</f>
        <v>13.486407702262486</v>
      </c>
      <c r="BK32" s="61">
        <f>Economics!$P$220</f>
        <v>72.707762678639909</v>
      </c>
      <c r="BL32" s="21">
        <v>0</v>
      </c>
      <c r="BN32" s="47">
        <v>0</v>
      </c>
      <c r="BO32" s="21">
        <v>0</v>
      </c>
      <c r="BP32" s="21">
        <v>0</v>
      </c>
      <c r="BT32" s="21">
        <v>0</v>
      </c>
      <c r="BV32" s="47">
        <v>0</v>
      </c>
      <c r="BW32" s="21">
        <v>0</v>
      </c>
      <c r="CB32" s="62">
        <f>GI_Data_Monthly!$Q$220</f>
        <v>491246.87597503676</v>
      </c>
      <c r="CC32" s="62">
        <f>GI_Data_Monthly!$M$220</f>
        <v>11064.72126186565</v>
      </c>
      <c r="CD32" s="241">
        <f>(X32*1000)/(Population_Annual!B33/1000)</f>
        <v>9.1947516724081702</v>
      </c>
      <c r="CE32" s="61">
        <v>273.368379</v>
      </c>
      <c r="CF32" s="61">
        <f t="shared" si="15"/>
        <v>40.475497942889916</v>
      </c>
      <c r="CG32" s="61">
        <f t="shared" si="18"/>
        <v>185444.45026050697</v>
      </c>
      <c r="CH32" s="21">
        <f>(X32*1000)/(Population_Annual!B32/1000)</f>
        <v>9.3745478212086386</v>
      </c>
      <c r="CI32" s="62">
        <v>1</v>
      </c>
      <c r="CJ32" s="21">
        <v>1</v>
      </c>
      <c r="CK32" s="21">
        <v>35</v>
      </c>
      <c r="CL32" s="62">
        <f>GI_Data_Monthly!$AE$220</f>
        <v>4.9289895522711014</v>
      </c>
      <c r="CM32" s="61">
        <f>GI_Data_Monthly!$AF$220</f>
        <v>550342.95039847435</v>
      </c>
      <c r="CN32" s="21">
        <f>CM32/Population_Annual!B32*1000</f>
        <v>36.841035099307348</v>
      </c>
      <c r="CO32" s="21">
        <v>209</v>
      </c>
      <c r="CP32" s="21">
        <v>193</v>
      </c>
      <c r="CQ32" s="21">
        <v>226</v>
      </c>
      <c r="CR32" s="325">
        <v>35449</v>
      </c>
      <c r="CS32" s="364">
        <v>3598844</v>
      </c>
      <c r="CT32" s="365">
        <f t="shared" si="16"/>
        <v>4.5820268953030476</v>
      </c>
      <c r="CU32" s="21">
        <v>1</v>
      </c>
    </row>
    <row r="33" spans="1:99" x14ac:dyDescent="0.2">
      <c r="A33" s="45">
        <v>1998</v>
      </c>
      <c r="B33" s="59">
        <v>13060</v>
      </c>
      <c r="C33" s="59">
        <v>17897</v>
      </c>
      <c r="D33" s="59">
        <v>3680469.9166666665</v>
      </c>
      <c r="E33" s="96">
        <f t="shared" si="6"/>
        <v>3.5484599237882644</v>
      </c>
      <c r="F33" s="96">
        <f t="shared" si="7"/>
        <v>4.8626942768789103</v>
      </c>
      <c r="G33" s="68">
        <v>48.218772278024666</v>
      </c>
      <c r="H33" s="64">
        <f t="shared" si="8"/>
        <v>0</v>
      </c>
      <c r="I33" s="57">
        <v>426</v>
      </c>
      <c r="J33" s="57">
        <v>55.541666666666664</v>
      </c>
      <c r="K33" s="62">
        <f>AVERAGE(Economics!E221:E232)</f>
        <v>1.6322613080076653</v>
      </c>
      <c r="L33" s="62">
        <f>AVERAGE(Economics!N221:N232)</f>
        <v>102.28200802316225</v>
      </c>
      <c r="M33" s="57">
        <v>86</v>
      </c>
      <c r="N33" s="66">
        <v>94</v>
      </c>
      <c r="O33" s="66">
        <v>79</v>
      </c>
      <c r="P33" s="67">
        <v>0</v>
      </c>
      <c r="Q33" s="66">
        <v>336</v>
      </c>
      <c r="R33" s="66">
        <v>279</v>
      </c>
      <c r="S33" s="66">
        <v>301</v>
      </c>
      <c r="T33" s="66">
        <v>311</v>
      </c>
      <c r="U33" s="165">
        <v>0</v>
      </c>
      <c r="V33" s="166">
        <v>0</v>
      </c>
      <c r="W33" s="62">
        <f>AVERAGE(Economics!D221:D232)</f>
        <v>75.179524288662094</v>
      </c>
      <c r="X33" s="62">
        <f>AVERAGE(Economics!G221:G232)</f>
        <v>152.20914716970751</v>
      </c>
      <c r="Y33" s="101">
        <f t="shared" si="0"/>
        <v>4.8626942768789103</v>
      </c>
      <c r="Z33" s="103">
        <f>AVERAGE(Misc!I221:I232)</f>
        <v>5.3357899409271652E-2</v>
      </c>
      <c r="AA33" s="100">
        <f t="shared" si="17"/>
        <v>3.5484599237882644</v>
      </c>
      <c r="AB33" s="62">
        <f>AVERAGE(Economics!K221:K232)</f>
        <v>33.818845307015735</v>
      </c>
      <c r="AC33" s="62">
        <v>281</v>
      </c>
      <c r="AD33" s="39">
        <v>0</v>
      </c>
      <c r="AE33" s="39">
        <v>0</v>
      </c>
      <c r="AF33" s="14">
        <v>0</v>
      </c>
      <c r="AG33" s="59">
        <v>13060</v>
      </c>
      <c r="AH33" s="84">
        <v>18047</v>
      </c>
      <c r="AI33" s="85">
        <f t="shared" si="2"/>
        <v>4.9034499421597868</v>
      </c>
      <c r="AJ33" s="85">
        <v>84.041666666666671</v>
      </c>
      <c r="AK33" s="86">
        <v>93</v>
      </c>
      <c r="AL33" s="86">
        <v>76</v>
      </c>
      <c r="AM33" s="86">
        <f t="shared" si="9"/>
        <v>83.973730437215224</v>
      </c>
      <c r="AN33" s="87">
        <v>289</v>
      </c>
      <c r="AO33" s="87">
        <v>282</v>
      </c>
      <c r="AP33" s="87">
        <v>282</v>
      </c>
      <c r="AQ33" s="87">
        <v>313</v>
      </c>
      <c r="AR33" s="86">
        <f t="shared" si="10"/>
        <v>571</v>
      </c>
      <c r="AS33" s="86">
        <f t="shared" si="11"/>
        <v>853</v>
      </c>
      <c r="AT33" s="86">
        <f t="shared" si="12"/>
        <v>1166</v>
      </c>
      <c r="AU33" s="33">
        <f t="shared" si="3"/>
        <v>3.5484599237882644</v>
      </c>
      <c r="AV33" s="99">
        <f t="shared" si="4"/>
        <v>3.5484599237882644</v>
      </c>
      <c r="AW33" s="99">
        <f t="shared" si="5"/>
        <v>4.9034499421597868</v>
      </c>
      <c r="AX33" s="21">
        <f t="shared" si="13"/>
        <v>14.638231528984422</v>
      </c>
      <c r="AY33" s="62">
        <f>AVERAGE(Economics!L221:L232)</f>
        <v>0.43284244024581509</v>
      </c>
      <c r="AZ33" s="62">
        <f>AVERAGE(Economics!C221:C232)</f>
        <v>462218.00204559462</v>
      </c>
      <c r="BA33" s="62">
        <f>AVERAGE(Economics!D221:D232)</f>
        <v>75.179524288662094</v>
      </c>
      <c r="BB33" s="62">
        <f>AVERAGE(Economics!Q221:Q232)</f>
        <v>14.638422700284236</v>
      </c>
      <c r="BC33" s="157">
        <f>AVERAGE(Economics!P221:P232)</f>
        <v>67.596456705723469</v>
      </c>
      <c r="BD33" s="157">
        <f>Economics!$P$226</f>
        <v>68.704862364990433</v>
      </c>
      <c r="BE33" s="157">
        <f>Economics!$P$225</f>
        <v>69.403673651118353</v>
      </c>
      <c r="BF33" s="160">
        <f t="shared" si="14"/>
        <v>1.5548483097399535E-2</v>
      </c>
      <c r="BG33" s="160">
        <f t="shared" si="19"/>
        <v>-7.7124471888585289E-2</v>
      </c>
      <c r="BH33" s="157">
        <f>Economics!U226</f>
        <v>103.09693417649265</v>
      </c>
      <c r="BI33" s="61">
        <f>Economics!$P$221</f>
        <v>70.370370370370367</v>
      </c>
      <c r="BJ33" s="14">
        <f>Economics!$Q$221</f>
        <v>14.388740394298409</v>
      </c>
      <c r="BK33" s="61">
        <f>Economics!$P$232</f>
        <v>62.266792863471039</v>
      </c>
      <c r="BL33" s="21">
        <v>0</v>
      </c>
      <c r="BN33" s="47">
        <v>0</v>
      </c>
      <c r="BO33" s="21">
        <v>0</v>
      </c>
      <c r="BP33" s="21">
        <v>0</v>
      </c>
      <c r="BT33" s="21">
        <v>0</v>
      </c>
      <c r="BV33" s="47">
        <v>0</v>
      </c>
      <c r="BW33" s="21">
        <v>0</v>
      </c>
      <c r="CB33" s="62">
        <f>GI_Data_Monthly!$Q$232</f>
        <v>525632.09789775603</v>
      </c>
      <c r="CC33" s="62">
        <f>GI_Data_Monthly!$M$232</f>
        <v>11560.589757363368</v>
      </c>
      <c r="CD33" s="241">
        <f>(X33*1000)/(Population_Annual!B34/1000)</f>
        <v>9.7693686420897841</v>
      </c>
      <c r="CE33" s="61">
        <v>276.55313849999999</v>
      </c>
      <c r="CF33" s="61">
        <f t="shared" si="15"/>
        <v>41.802417503077329</v>
      </c>
      <c r="CG33" s="61">
        <f t="shared" si="18"/>
        <v>200067.56793096033</v>
      </c>
      <c r="CH33" s="21">
        <f>(X33*1000)/(Population_Annual!B33/1000)</f>
        <v>9.9937583583347767</v>
      </c>
      <c r="CI33" s="62">
        <v>0</v>
      </c>
      <c r="CJ33" s="21">
        <v>0</v>
      </c>
      <c r="CK33" s="21">
        <v>47</v>
      </c>
      <c r="CL33" s="62">
        <f>GI_Data_Monthly!$AE$232</f>
        <v>4.425814076166116</v>
      </c>
      <c r="CM33" s="61">
        <f>GI_Data_Monthly!$AF$232</f>
        <v>571516.54738308245</v>
      </c>
      <c r="CN33" s="21">
        <f>CM33/Population_Annual!B33*1000</f>
        <v>37.524671667518746</v>
      </c>
      <c r="CO33" s="21">
        <v>220</v>
      </c>
      <c r="CP33" s="21">
        <v>179</v>
      </c>
      <c r="CQ33" s="21">
        <v>240</v>
      </c>
      <c r="CR33" s="325">
        <v>35835</v>
      </c>
      <c r="CS33" s="364">
        <v>3659292</v>
      </c>
      <c r="CT33" s="365">
        <f t="shared" si="16"/>
        <v>3.5689964069552254</v>
      </c>
      <c r="CU33" s="21">
        <v>0</v>
      </c>
    </row>
    <row r="34" spans="1:99" x14ac:dyDescent="0.2">
      <c r="A34" s="45">
        <v>1999</v>
      </c>
      <c r="B34" s="59">
        <v>16802</v>
      </c>
      <c r="C34" s="59">
        <v>17615</v>
      </c>
      <c r="D34" s="59">
        <v>3756009.333333333</v>
      </c>
      <c r="E34" s="96">
        <f t="shared" si="6"/>
        <v>4.4733648159198758</v>
      </c>
      <c r="F34" s="96">
        <f t="shared" si="7"/>
        <v>4.6898179521740637</v>
      </c>
      <c r="G34" s="68">
        <v>40</v>
      </c>
      <c r="H34" s="64">
        <f t="shared" si="8"/>
        <v>1</v>
      </c>
      <c r="I34" s="57">
        <v>677</v>
      </c>
      <c r="J34" s="57">
        <v>52.125</v>
      </c>
      <c r="K34" s="62">
        <f>AVERAGE(Economics!E233:E244)</f>
        <v>1.6702051552452524</v>
      </c>
      <c r="L34" s="62">
        <f>AVERAGE(Economics!N233:N244)</f>
        <v>108.20088345228091</v>
      </c>
      <c r="M34" s="57">
        <v>83.125</v>
      </c>
      <c r="N34" s="66">
        <v>91</v>
      </c>
      <c r="O34" s="66">
        <v>79</v>
      </c>
      <c r="P34" s="67">
        <v>0</v>
      </c>
      <c r="Q34" s="66">
        <v>267</v>
      </c>
      <c r="R34" s="66">
        <v>320</v>
      </c>
      <c r="S34" s="66">
        <v>307</v>
      </c>
      <c r="T34" s="66">
        <v>304</v>
      </c>
      <c r="U34" s="165">
        <v>0</v>
      </c>
      <c r="V34" s="166">
        <v>0</v>
      </c>
      <c r="W34" s="62">
        <f>AVERAGE(Economics!D233:D244)</f>
        <v>76.110514660546158</v>
      </c>
      <c r="X34" s="62">
        <f>AVERAGE(Economics!G233:G244)</f>
        <v>159.90956199495164</v>
      </c>
      <c r="Y34" s="101">
        <f t="shared" si="0"/>
        <v>4.6898179521740637</v>
      </c>
      <c r="Z34" s="103">
        <f>AVERAGE(Misc!I233:I244)</f>
        <v>5.2381103069779021E-2</v>
      </c>
      <c r="AA34" s="100">
        <f t="shared" si="17"/>
        <v>4.4733648159198758</v>
      </c>
      <c r="AB34" s="62">
        <f>AVERAGE(Economics!K233:K244)</f>
        <v>34.365601071342638</v>
      </c>
      <c r="AC34" s="62">
        <v>295</v>
      </c>
      <c r="AD34" s="39">
        <v>0</v>
      </c>
      <c r="AE34" s="39">
        <v>0</v>
      </c>
      <c r="AF34" s="14">
        <v>0</v>
      </c>
      <c r="AG34" s="59">
        <v>16802</v>
      </c>
      <c r="AH34" s="84">
        <v>17977</v>
      </c>
      <c r="AI34" s="85">
        <f t="shared" si="2"/>
        <v>4.7861968394114749</v>
      </c>
      <c r="AJ34" s="85">
        <v>86.166666666666671</v>
      </c>
      <c r="AK34" s="86">
        <v>94</v>
      </c>
      <c r="AL34" s="86">
        <v>79</v>
      </c>
      <c r="AM34" s="86">
        <f t="shared" si="9"/>
        <v>83.973730437215224</v>
      </c>
      <c r="AN34" s="87">
        <v>340</v>
      </c>
      <c r="AO34" s="87">
        <v>318</v>
      </c>
      <c r="AP34" s="87">
        <v>301</v>
      </c>
      <c r="AQ34" s="87">
        <v>281</v>
      </c>
      <c r="AR34" s="86">
        <f t="shared" si="10"/>
        <v>658</v>
      </c>
      <c r="AS34" s="86">
        <f t="shared" si="11"/>
        <v>959</v>
      </c>
      <c r="AT34" s="86">
        <f t="shared" si="12"/>
        <v>1240</v>
      </c>
      <c r="AU34" s="33">
        <f t="shared" si="3"/>
        <v>4.4733648159198758</v>
      </c>
      <c r="AV34" s="99">
        <f t="shared" si="4"/>
        <v>4.4733648159198758</v>
      </c>
      <c r="AW34" s="99">
        <f t="shared" si="5"/>
        <v>4.7861968394114749</v>
      </c>
      <c r="AX34" s="21">
        <f t="shared" si="13"/>
        <v>14.957993397443467</v>
      </c>
      <c r="AY34" s="62">
        <f>AVERAGE(Economics!L233:L244)</f>
        <v>0.43526063654148883</v>
      </c>
      <c r="AZ34" s="62">
        <f>AVERAGE(Economics!C233:C244)</f>
        <v>477566.64822360227</v>
      </c>
      <c r="BA34" s="62">
        <f>AVERAGE(Economics!D233:D244)</f>
        <v>76.110514660546158</v>
      </c>
      <c r="BB34" s="62">
        <f>AVERAGE(Economics!Q233:Q244)</f>
        <v>14.958227300384458</v>
      </c>
      <c r="BC34" s="157">
        <f>AVERAGE(Economics!P233:P244)</f>
        <v>75.09747314464461</v>
      </c>
      <c r="BD34" s="157">
        <f>Economics!$P$240</f>
        <v>77.751482569855682</v>
      </c>
      <c r="BE34" s="157">
        <f>Economics!$P$239</f>
        <v>77.492025518341507</v>
      </c>
      <c r="BF34" s="160">
        <f t="shared" si="14"/>
        <v>2.3246184328109321E-2</v>
      </c>
      <c r="BG34" s="160">
        <f t="shared" si="19"/>
        <v>5.7868197384023823E-2</v>
      </c>
      <c r="BH34" s="157">
        <f>Economics!U240</f>
        <v>108.11901240776832</v>
      </c>
      <c r="BI34" s="61">
        <f>Economics!$P$233</f>
        <v>62.585997571845922</v>
      </c>
      <c r="BJ34" s="14">
        <f>Economics!$Q$233</f>
        <v>14.853096620501747</v>
      </c>
      <c r="BK34" s="61">
        <f>Economics!$P$244</f>
        <v>82.996397786380498</v>
      </c>
      <c r="BL34" s="21">
        <v>0</v>
      </c>
      <c r="BN34" s="47">
        <v>0</v>
      </c>
      <c r="BO34" s="21">
        <v>0</v>
      </c>
      <c r="BP34" s="21">
        <v>0</v>
      </c>
      <c r="BT34" s="21">
        <v>0</v>
      </c>
      <c r="BV34" s="47">
        <v>0</v>
      </c>
      <c r="BW34" s="21">
        <v>0</v>
      </c>
      <c r="CB34" s="62">
        <f>GI_Data_Monthly!$Q$244</f>
        <v>543764.27556627186</v>
      </c>
      <c r="CC34" s="62">
        <f>GI_Data_Monthly!$M$244</f>
        <v>12112.055912975809</v>
      </c>
      <c r="CD34" s="241">
        <f>(X34*1000)/(Population_Annual!B35/1000)</f>
        <v>10.0050880867456</v>
      </c>
      <c r="CE34" s="61">
        <v>279.73122174999997</v>
      </c>
      <c r="CF34" s="61">
        <f t="shared" si="15"/>
        <v>43.298906132832528</v>
      </c>
      <c r="CG34" s="61">
        <f t="shared" si="18"/>
        <v>207865.9632967904</v>
      </c>
      <c r="CH34" s="21">
        <f>(X34*1000)/(Population_Annual!B34/1000)</f>
        <v>10.263610890493862</v>
      </c>
      <c r="CI34" s="62">
        <v>0</v>
      </c>
      <c r="CJ34" s="21">
        <v>0</v>
      </c>
      <c r="CK34" s="21">
        <v>40</v>
      </c>
      <c r="CL34" s="62">
        <f>GI_Data_Monthly!$AE$244</f>
        <v>3.9501322873645717</v>
      </c>
      <c r="CM34" s="61">
        <f>GI_Data_Monthly!$AF$244</f>
        <v>596242.0719405195</v>
      </c>
      <c r="CN34" s="21">
        <f>CM34/Population_Annual!B34*1000</f>
        <v>38.269110030659313</v>
      </c>
      <c r="CO34" s="21">
        <v>195</v>
      </c>
      <c r="CP34" s="21">
        <v>223</v>
      </c>
      <c r="CQ34" s="21">
        <v>206</v>
      </c>
      <c r="CR34" s="325">
        <v>36166</v>
      </c>
      <c r="CS34" s="364">
        <v>3728425</v>
      </c>
      <c r="CT34" s="365">
        <f t="shared" si="16"/>
        <v>4.5064605027592082</v>
      </c>
      <c r="CU34" s="21">
        <v>0</v>
      </c>
    </row>
    <row r="35" spans="1:99" x14ac:dyDescent="0.2">
      <c r="A35" s="45">
        <v>2000</v>
      </c>
      <c r="B35" s="59">
        <v>17057</v>
      </c>
      <c r="C35" s="59">
        <v>17808</v>
      </c>
      <c r="D35" s="59">
        <v>3848350.333333333</v>
      </c>
      <c r="E35" s="96">
        <f t="shared" si="6"/>
        <v>4.4322887789755114</v>
      </c>
      <c r="F35" s="96">
        <f t="shared" si="7"/>
        <v>4.6274373322387232</v>
      </c>
      <c r="G35" s="68">
        <v>38.799999999999997</v>
      </c>
      <c r="H35" s="64">
        <f t="shared" si="8"/>
        <v>1</v>
      </c>
      <c r="I35" s="57">
        <v>613</v>
      </c>
      <c r="J35" s="57">
        <v>49.75</v>
      </c>
      <c r="K35" s="62">
        <f>AVERAGE(Economics!E245:E256)</f>
        <v>1.7267424867377503</v>
      </c>
      <c r="L35" s="62">
        <f>AVERAGE(Economics!N245:N256)</f>
        <v>125.79172898801117</v>
      </c>
      <c r="M35" s="68">
        <v>82.833333333333329</v>
      </c>
      <c r="N35" s="66">
        <v>90</v>
      </c>
      <c r="O35" s="66">
        <v>75</v>
      </c>
      <c r="P35" s="67">
        <v>0</v>
      </c>
      <c r="Q35" s="66">
        <v>260</v>
      </c>
      <c r="R35" s="66">
        <v>287</v>
      </c>
      <c r="S35" s="66">
        <v>287</v>
      </c>
      <c r="T35" s="66">
        <v>287</v>
      </c>
      <c r="U35" s="165">
        <v>0</v>
      </c>
      <c r="V35" s="166">
        <v>0</v>
      </c>
      <c r="W35" s="62">
        <f>AVERAGE(Economics!D245:D256)</f>
        <v>78.166287721444704</v>
      </c>
      <c r="X35" s="62">
        <f>AVERAGE(Economics!G245:G256)</f>
        <v>156.02278724520724</v>
      </c>
      <c r="Y35" s="101">
        <f t="shared" si="0"/>
        <v>4.6274373322387232</v>
      </c>
      <c r="Z35" s="103">
        <f>AVERAGE(Misc!I245:I256)</f>
        <v>4.9962736938496906E-2</v>
      </c>
      <c r="AA35" s="100">
        <f t="shared" si="17"/>
        <v>4.4322887789755114</v>
      </c>
      <c r="AB35" s="62">
        <f>AVERAGE(Economics!K245:K256)</f>
        <v>35.549687074904405</v>
      </c>
      <c r="AC35" s="62">
        <v>300</v>
      </c>
      <c r="AD35" s="39">
        <v>0</v>
      </c>
      <c r="AE35" s="39">
        <v>0</v>
      </c>
      <c r="AF35" s="14">
        <v>0</v>
      </c>
      <c r="AG35" s="59">
        <v>17057</v>
      </c>
      <c r="AH35" s="84">
        <v>18058</v>
      </c>
      <c r="AI35" s="85">
        <f t="shared" si="2"/>
        <v>4.692400232792389</v>
      </c>
      <c r="AJ35" s="85">
        <v>84.166666666666671</v>
      </c>
      <c r="AK35" s="86">
        <v>91</v>
      </c>
      <c r="AL35" s="86">
        <v>79</v>
      </c>
      <c r="AM35" s="86">
        <f t="shared" si="9"/>
        <v>83.973730437215224</v>
      </c>
      <c r="AN35" s="87">
        <v>292</v>
      </c>
      <c r="AO35" s="87">
        <v>266</v>
      </c>
      <c r="AP35" s="87">
        <v>248</v>
      </c>
      <c r="AQ35" s="87">
        <v>241</v>
      </c>
      <c r="AR35" s="86">
        <f t="shared" si="10"/>
        <v>558</v>
      </c>
      <c r="AS35" s="86">
        <f t="shared" si="11"/>
        <v>806</v>
      </c>
      <c r="AT35" s="86">
        <f t="shared" si="12"/>
        <v>1047</v>
      </c>
      <c r="AU35" s="33">
        <f t="shared" si="3"/>
        <v>4.4322887789755114</v>
      </c>
      <c r="AV35" s="99">
        <f t="shared" si="4"/>
        <v>4.4322887789755114</v>
      </c>
      <c r="AW35" s="99">
        <f t="shared" si="5"/>
        <v>4.692400232792389</v>
      </c>
      <c r="AX35" s="21">
        <f t="shared" si="13"/>
        <v>15.665177953031014</v>
      </c>
      <c r="AY35" s="62">
        <f>AVERAGE(Economics!L245:L256)</f>
        <v>0.44065586062751971</v>
      </c>
      <c r="AZ35" s="62">
        <f>AVERAGE(Economics!C245:C256)</f>
        <v>501661.74361264758</v>
      </c>
      <c r="BA35" s="62">
        <f>AVERAGE(Economics!D245:D256)</f>
        <v>78.166287721444704</v>
      </c>
      <c r="BB35" s="62">
        <f>AVERAGE(Economics!Q245:Q256)</f>
        <v>15.66532596563682</v>
      </c>
      <c r="BC35" s="157">
        <f>AVERAGE(Economics!P245:P256)</f>
        <v>90.856488671867112</v>
      </c>
      <c r="BD35" s="157">
        <f>Economics!$P$252</f>
        <v>93.011969347218582</v>
      </c>
      <c r="BE35" s="157">
        <f>Economics!$P$251</f>
        <v>93.179190751445077</v>
      </c>
      <c r="BF35" s="160">
        <f t="shared" si="14"/>
        <v>3.3850531064967271E-2</v>
      </c>
      <c r="BG35" s="160">
        <f t="shared" si="19"/>
        <v>0.16257580321410448</v>
      </c>
      <c r="BH35" s="157">
        <f>Economics!U252</f>
        <v>125.33702851689033</v>
      </c>
      <c r="BI35" s="61">
        <f>Economics!$P$245</f>
        <v>85.675093082500297</v>
      </c>
      <c r="BJ35" s="14">
        <f>Economics!$Q$245</f>
        <v>15.475678936610688</v>
      </c>
      <c r="BK35" s="61">
        <f>Economics!$P$256</f>
        <v>86.471796113643208</v>
      </c>
      <c r="BL35" s="21">
        <v>0</v>
      </c>
      <c r="BN35" s="47">
        <v>0</v>
      </c>
      <c r="BO35" s="21">
        <v>0</v>
      </c>
      <c r="BP35" s="21">
        <v>0</v>
      </c>
      <c r="BT35" s="21">
        <v>0</v>
      </c>
      <c r="BV35" s="47">
        <v>0</v>
      </c>
      <c r="BW35" s="21">
        <v>0</v>
      </c>
      <c r="CB35" s="62">
        <f>GI_Data_Monthly!$Q$256</f>
        <v>572848.56991066074</v>
      </c>
      <c r="CC35" s="62">
        <f>GI_Data_Monthly!$M$256</f>
        <v>12590.991122656435</v>
      </c>
      <c r="CD35" s="241">
        <f>(X35*1000)/(Population_Annual!B36/1000)</f>
        <v>9.5689561698614067</v>
      </c>
      <c r="CE35" s="61">
        <v>282.789582</v>
      </c>
      <c r="CF35" s="61">
        <f t="shared" si="15"/>
        <v>44.524239661192453</v>
      </c>
      <c r="CG35" s="61">
        <f t="shared" si="18"/>
        <v>221060.18737553337</v>
      </c>
      <c r="CH35" s="21">
        <f>(X35*1000)/(Population_Annual!B35/1000)</f>
        <v>9.7619036063468645</v>
      </c>
      <c r="CI35" s="62">
        <v>0</v>
      </c>
      <c r="CJ35" s="21">
        <v>1</v>
      </c>
      <c r="CK35" s="21">
        <v>39</v>
      </c>
      <c r="CL35" s="62">
        <f>GI_Data_Monthly!$AE$256</f>
        <v>3.8316991507365237</v>
      </c>
      <c r="CM35" s="61">
        <f>GI_Data_Monthly!$AF$256</f>
        <v>620433.22052213876</v>
      </c>
      <c r="CN35" s="21">
        <f>CM35/Population_Annual!B35*1000</f>
        <v>38.818748208835856</v>
      </c>
      <c r="CO35" s="21">
        <v>191</v>
      </c>
      <c r="CP35" s="21">
        <v>197</v>
      </c>
      <c r="CQ35" s="21">
        <v>204</v>
      </c>
      <c r="CR35" s="325">
        <v>36552</v>
      </c>
      <c r="CS35" s="364">
        <v>3813825</v>
      </c>
      <c r="CT35" s="365">
        <f t="shared" si="16"/>
        <v>4.4724128663480887</v>
      </c>
      <c r="CU35" s="21">
        <v>1</v>
      </c>
    </row>
    <row r="36" spans="1:99" x14ac:dyDescent="0.2">
      <c r="A36" s="45">
        <v>2001</v>
      </c>
      <c r="B36" s="59">
        <v>18199</v>
      </c>
      <c r="C36" s="59">
        <v>18754</v>
      </c>
      <c r="D36" s="59">
        <v>3935281.25</v>
      </c>
      <c r="E36" s="96">
        <f t="shared" si="6"/>
        <v>4.6245741648071537</v>
      </c>
      <c r="F36" s="96">
        <f t="shared" si="7"/>
        <v>4.7656060160884302</v>
      </c>
      <c r="G36" s="68">
        <v>35.799999999999997</v>
      </c>
      <c r="H36" s="64">
        <f t="shared" si="8"/>
        <v>1</v>
      </c>
      <c r="I36" s="57">
        <v>653.47132121883794</v>
      </c>
      <c r="J36" s="57">
        <v>49.72026596325022</v>
      </c>
      <c r="K36" s="62">
        <f>AVERAGE(Economics!E257:E268)</f>
        <v>1.7722986709704249</v>
      </c>
      <c r="L36" s="62">
        <f>AVERAGE(Economics!N257:N268)</f>
        <v>127.60972494195367</v>
      </c>
      <c r="M36" s="68">
        <v>84.517182800470593</v>
      </c>
      <c r="N36" s="66">
        <v>91.332325467427822</v>
      </c>
      <c r="O36" s="66">
        <v>78.619828179594037</v>
      </c>
      <c r="P36" s="67">
        <v>0</v>
      </c>
      <c r="Q36" s="66">
        <v>300.41238721129463</v>
      </c>
      <c r="R36" s="66">
        <v>279.50441802524369</v>
      </c>
      <c r="S36" s="66">
        <v>280.33046436026541</v>
      </c>
      <c r="T36" s="66">
        <v>281.17910958647877</v>
      </c>
      <c r="U36" s="165">
        <v>0</v>
      </c>
      <c r="V36" s="166">
        <v>0</v>
      </c>
      <c r="W36" s="62">
        <f>AVERAGE(Economics!D257:D268)</f>
        <v>79.221939848308438</v>
      </c>
      <c r="X36" s="62">
        <f>AVERAGE(Economics!G257:G268)</f>
        <v>167.07862850798873</v>
      </c>
      <c r="Y36" s="101">
        <f t="shared" si="0"/>
        <v>4.7656060160884302</v>
      </c>
      <c r="Z36" s="103">
        <f>AVERAGE(Misc!I257:I268)</f>
        <v>4.8721016457356409E-2</v>
      </c>
      <c r="AA36" s="100">
        <f t="shared" si="17"/>
        <v>4.6245741648071537</v>
      </c>
      <c r="AB36" s="62">
        <f>AVERAGE(Economics!K257:K268)</f>
        <v>35.984517542854284</v>
      </c>
      <c r="AC36" s="62">
        <v>282.52016307711528</v>
      </c>
      <c r="AD36" s="39">
        <v>0</v>
      </c>
      <c r="AE36" s="39">
        <v>0</v>
      </c>
      <c r="AF36" s="14">
        <v>0</v>
      </c>
      <c r="AG36" s="59">
        <v>19019</v>
      </c>
      <c r="AH36" s="59">
        <v>18754</v>
      </c>
      <c r="AI36" s="57">
        <f t="shared" si="2"/>
        <v>4.7656060160884302</v>
      </c>
      <c r="AJ36" s="57">
        <v>84.517182800470593</v>
      </c>
      <c r="AK36" s="66">
        <v>91.332325467427822</v>
      </c>
      <c r="AL36" s="66">
        <v>78.619828179594037</v>
      </c>
      <c r="AM36" s="62">
        <f t="shared" si="9"/>
        <v>83.973730437215224</v>
      </c>
      <c r="AN36" s="66">
        <v>300.41238721129463</v>
      </c>
      <c r="AO36" s="66">
        <v>279.50441802524369</v>
      </c>
      <c r="AP36" s="66">
        <v>280.33046436026541</v>
      </c>
      <c r="AQ36" s="66">
        <v>281.17910958647877</v>
      </c>
      <c r="AR36" s="62">
        <f t="shared" si="10"/>
        <v>579.91680523653827</v>
      </c>
      <c r="AS36" s="62">
        <f t="shared" si="11"/>
        <v>860.24726959680368</v>
      </c>
      <c r="AT36" s="62">
        <f t="shared" si="12"/>
        <v>1141.4263791832825</v>
      </c>
      <c r="AU36" s="33">
        <f t="shared" si="3"/>
        <v>4.8329455486821944</v>
      </c>
      <c r="AV36" s="99">
        <f t="shared" si="4"/>
        <v>4.8329455486821944</v>
      </c>
      <c r="AW36" s="99">
        <f t="shared" si="5"/>
        <v>4.7656060160884302</v>
      </c>
      <c r="AX36" s="21">
        <f t="shared" si="13"/>
        <v>15.697265583328988</v>
      </c>
      <c r="AY36" s="62">
        <f>AVERAGE(Economics!L257:L268)</f>
        <v>0.436222760653522</v>
      </c>
      <c r="AZ36" s="62">
        <f>AVERAGE(Economics!C257:C268)</f>
        <v>521969.93367085076</v>
      </c>
      <c r="BA36" s="62">
        <f>AVERAGE(Economics!D257:D268)</f>
        <v>79.221939848308438</v>
      </c>
      <c r="BB36" s="62">
        <f>AVERAGE(Economics!Q257:Q268)</f>
        <v>15.697396643878564</v>
      </c>
      <c r="BC36" s="157">
        <f>AVERAGE(Economics!P257:P268)</f>
        <v>85.065121908946182</v>
      </c>
      <c r="BD36" s="157">
        <f>Economics!$P$264</f>
        <v>82.979852071602238</v>
      </c>
      <c r="BE36" s="157">
        <f>Economics!$P$263</f>
        <v>87.877650591121764</v>
      </c>
      <c r="BF36" s="160">
        <f t="shared" si="14"/>
        <v>2.6382731983818575E-2</v>
      </c>
      <c r="BG36" s="160">
        <f t="shared" si="19"/>
        <v>1.4452428379577942E-2</v>
      </c>
      <c r="BH36" s="157">
        <f>Economics!U264</f>
        <v>132.14356235990797</v>
      </c>
      <c r="BI36" s="61">
        <f>Economics!$P$257</f>
        <v>86.526435474701529</v>
      </c>
      <c r="BJ36" s="14">
        <f>Economics!$Q$257</f>
        <v>15.883641704107639</v>
      </c>
      <c r="BK36" s="61">
        <f>Economics!$P$268</f>
        <v>69.23643483194644</v>
      </c>
      <c r="BL36" s="21">
        <v>0</v>
      </c>
      <c r="BN36" s="47">
        <v>0</v>
      </c>
      <c r="BO36" s="21">
        <v>0</v>
      </c>
      <c r="BP36" s="21">
        <v>0</v>
      </c>
      <c r="BT36" s="21">
        <v>0</v>
      </c>
      <c r="BV36" s="47">
        <v>0</v>
      </c>
      <c r="BW36" s="21">
        <v>0</v>
      </c>
      <c r="CB36" s="62">
        <f>GI_Data_Monthly!$Q$268</f>
        <v>591097.79344518553</v>
      </c>
      <c r="CC36" s="62">
        <f>GI_Data_Monthly!$M$268</f>
        <v>12697.758289036043</v>
      </c>
      <c r="CD36" s="241">
        <f>(X36*1000)/(Population_Annual!B37/1000)</f>
        <v>10.044250161112629</v>
      </c>
      <c r="CE36" s="61">
        <v>285.68420491197401</v>
      </c>
      <c r="CF36" s="61">
        <f t="shared" si="15"/>
        <v>44.446833499067687</v>
      </c>
      <c r="CG36" s="61">
        <f t="shared" si="18"/>
        <v>227695.1654440343</v>
      </c>
      <c r="CH36" s="21">
        <f>(X36*1000)/(Population_Annual!B36/1000)</f>
        <v>10.247016486129414</v>
      </c>
      <c r="CI36" s="62">
        <v>0</v>
      </c>
      <c r="CJ36" s="21">
        <v>1</v>
      </c>
      <c r="CK36" s="366">
        <v>35.846656434855689</v>
      </c>
      <c r="CL36" s="62">
        <f>GI_Data_Monthly!$AE$268</f>
        <v>4.8512430116146215</v>
      </c>
      <c r="CM36" s="61">
        <f>GI_Data_Monthly!$AF$268</f>
        <v>637218.65851001092</v>
      </c>
      <c r="CN36" s="21">
        <f>CM36/Population_Annual!B36*1000</f>
        <v>39.0809414545149</v>
      </c>
      <c r="CO36" s="21">
        <v>203.17342900109986</v>
      </c>
      <c r="CP36" s="21">
        <v>187.25912176316984</v>
      </c>
      <c r="CQ36" s="21">
        <v>218.08534018046197</v>
      </c>
      <c r="CR36" s="325">
        <v>36896</v>
      </c>
      <c r="CS36" s="364">
        <v>3906441</v>
      </c>
      <c r="CT36" s="365">
        <f t="shared" si="16"/>
        <v>4.6587162074123221</v>
      </c>
      <c r="CU36" s="21">
        <v>1</v>
      </c>
    </row>
    <row r="37" spans="1:99" x14ac:dyDescent="0.2">
      <c r="A37" s="45">
        <v>2002</v>
      </c>
      <c r="B37" s="59">
        <v>17597</v>
      </c>
      <c r="C37" s="59">
        <v>19219</v>
      </c>
      <c r="D37" s="59">
        <v>4019804.5</v>
      </c>
      <c r="E37" s="96">
        <f t="shared" si="6"/>
        <v>4.3775760736622891</v>
      </c>
      <c r="F37" s="96">
        <f t="shared" si="7"/>
        <v>4.7810782837822092</v>
      </c>
      <c r="G37" s="68">
        <v>40.1</v>
      </c>
      <c r="H37" s="64">
        <f t="shared" si="8"/>
        <v>0</v>
      </c>
      <c r="I37" s="57">
        <v>628.67539601667556</v>
      </c>
      <c r="J37" s="57">
        <v>51.377038503339428</v>
      </c>
      <c r="K37" s="62">
        <f>AVERAGE(Economics!E269:E280)</f>
        <v>1.803195742088026</v>
      </c>
      <c r="L37" s="62">
        <f>AVERAGE(Economics!N269:N280)</f>
        <v>123.76082407951401</v>
      </c>
      <c r="M37" s="68">
        <v>83.321228284143999</v>
      </c>
      <c r="N37" s="66">
        <v>91.31132450976915</v>
      </c>
      <c r="O37" s="66">
        <v>77.771756440770247</v>
      </c>
      <c r="P37" s="67">
        <v>1</v>
      </c>
      <c r="Q37" s="66">
        <v>271.70947881945568</v>
      </c>
      <c r="R37" s="66">
        <v>274.25498814239074</v>
      </c>
      <c r="S37" s="66">
        <v>289.95825381640526</v>
      </c>
      <c r="T37" s="66">
        <v>279.11206611937507</v>
      </c>
      <c r="U37" s="165">
        <v>0</v>
      </c>
      <c r="V37" s="166">
        <v>0</v>
      </c>
      <c r="W37" s="62">
        <f>AVERAGE(Economics!D269:D280)</f>
        <v>80.577506439843788</v>
      </c>
      <c r="X37" s="62">
        <f>AVERAGE(Economics!G269:G280)</f>
        <v>181.40014152267614</v>
      </c>
      <c r="Y37" s="101">
        <f t="shared" si="0"/>
        <v>4.7810782837822092</v>
      </c>
      <c r="Z37" s="103">
        <f>AVERAGE(Misc!I269:I280)</f>
        <v>4.8570337766447896E-2</v>
      </c>
      <c r="AA37" s="100">
        <f t="shared" si="17"/>
        <v>4.3775760736622891</v>
      </c>
      <c r="AB37" s="62">
        <f>AVERAGE(Economics!K269:K280)</f>
        <v>36.067639546884195</v>
      </c>
      <c r="AC37" s="62">
        <v>182.7523280231369</v>
      </c>
      <c r="AD37" s="39">
        <v>0</v>
      </c>
      <c r="AE37" s="39">
        <v>0</v>
      </c>
      <c r="AF37" s="14">
        <v>0</v>
      </c>
      <c r="AG37" s="59">
        <v>17597</v>
      </c>
      <c r="AH37" s="59">
        <v>19219</v>
      </c>
      <c r="AI37" s="57">
        <f t="shared" si="2"/>
        <v>4.7810782837822092</v>
      </c>
      <c r="AJ37" s="57">
        <v>83.321228284143999</v>
      </c>
      <c r="AK37" s="66">
        <v>91.31132450976915</v>
      </c>
      <c r="AL37" s="66">
        <v>77.771756440770247</v>
      </c>
      <c r="AM37" s="62">
        <f t="shared" si="9"/>
        <v>83.973730437215224</v>
      </c>
      <c r="AN37" s="66">
        <v>271.70947881945568</v>
      </c>
      <c r="AO37" s="66">
        <v>274.25498814239074</v>
      </c>
      <c r="AP37" s="66">
        <v>289.95825381640526</v>
      </c>
      <c r="AQ37" s="66">
        <v>279.11206611937507</v>
      </c>
      <c r="AR37" s="62">
        <f t="shared" si="10"/>
        <v>545.96446696184648</v>
      </c>
      <c r="AS37" s="62">
        <f t="shared" si="11"/>
        <v>835.92272077825169</v>
      </c>
      <c r="AT37" s="62">
        <f t="shared" si="12"/>
        <v>1115.0347868976269</v>
      </c>
      <c r="AU37" s="33">
        <f t="shared" si="3"/>
        <v>4.3775760736622891</v>
      </c>
      <c r="AV37" s="99">
        <f t="shared" si="4"/>
        <v>4.3775760736622891</v>
      </c>
      <c r="AW37" s="99">
        <f t="shared" si="5"/>
        <v>4.7810782837822092</v>
      </c>
      <c r="AX37" s="21">
        <f t="shared" si="13"/>
        <v>15.457202931723153</v>
      </c>
      <c r="AY37" s="62">
        <f>AVERAGE(Economics!L269:L280)</f>
        <v>0.42856153399310731</v>
      </c>
      <c r="AZ37" s="62">
        <f>AVERAGE(Economics!C269:C280)</f>
        <v>545013.17667080846</v>
      </c>
      <c r="BA37" s="62">
        <f>AVERAGE(Economics!D269:D280)</f>
        <v>80.577506439843788</v>
      </c>
      <c r="BB37" s="62">
        <f>AVERAGE(Economics!Q269:Q280)</f>
        <v>15.457279838252047</v>
      </c>
      <c r="BC37" s="157">
        <f>AVERAGE(Economics!P269:P280)</f>
        <v>81.960059229004486</v>
      </c>
      <c r="BD37" s="157">
        <f>Economics!$P$276</f>
        <v>82.297908804754471</v>
      </c>
      <c r="BE37" s="157">
        <f>Economics!$P$275</f>
        <v>83.336412340676944</v>
      </c>
      <c r="BF37" s="160">
        <f t="shared" si="14"/>
        <v>1.743333199064212E-2</v>
      </c>
      <c r="BG37" s="160">
        <f t="shared" si="19"/>
        <v>-3.0161501125329004E-2</v>
      </c>
      <c r="BH37" s="157">
        <f>Economics!U276</f>
        <v>123.00960166306432</v>
      </c>
      <c r="BI37" s="61">
        <f>Economics!$P$269</f>
        <v>70.06739049044009</v>
      </c>
      <c r="BJ37" s="14">
        <f>Economics!$Q$269</f>
        <v>15.563508610481051</v>
      </c>
      <c r="BK37" s="61">
        <f>Economics!$P$280</f>
        <v>89.592074645148074</v>
      </c>
      <c r="BL37" s="21">
        <v>0</v>
      </c>
      <c r="BN37" s="47">
        <v>0</v>
      </c>
      <c r="BO37" s="21">
        <v>0</v>
      </c>
      <c r="BP37" s="21">
        <v>0</v>
      </c>
      <c r="BT37" s="21">
        <v>0</v>
      </c>
      <c r="BV37" s="47">
        <v>0</v>
      </c>
      <c r="BW37" s="21">
        <v>0</v>
      </c>
      <c r="CB37" s="62">
        <f>GI_Data_Monthly!$Q$280</f>
        <v>604267.47480753704</v>
      </c>
      <c r="CC37" s="62">
        <f>GI_Data_Monthly!$M$280</f>
        <v>12926.902541371324</v>
      </c>
      <c r="CD37" s="241">
        <f>(X37*1000)/(Population_Annual!B38/1000)</f>
        <v>10.683349966287764</v>
      </c>
      <c r="CE37" s="61">
        <v>288.43646101057197</v>
      </c>
      <c r="CF37" s="61">
        <f t="shared" si="15"/>
        <v>44.81715833040095</v>
      </c>
      <c r="CG37" s="61">
        <f t="shared" si="18"/>
        <v>233571.68304049809</v>
      </c>
      <c r="CH37" s="21">
        <f>(X37*1000)/(Population_Annual!B37/1000)</f>
        <v>10.905215209064723</v>
      </c>
      <c r="CI37" s="62">
        <v>0</v>
      </c>
      <c r="CJ37" s="21">
        <v>0</v>
      </c>
      <c r="CK37" s="366">
        <v>40.09083631880425</v>
      </c>
      <c r="CL37" s="62">
        <f>GI_Data_Monthly!$AE$280</f>
        <v>5.6691204539584952</v>
      </c>
      <c r="CM37" s="61">
        <f>GI_Data_Monthly!$AF$280</f>
        <v>660531.9520224263</v>
      </c>
      <c r="CN37" s="21">
        <f>CM37/Population_Annual!B37*1000</f>
        <v>39.70913709771127</v>
      </c>
      <c r="CO37" s="21">
        <v>195.00432912129452</v>
      </c>
      <c r="CP37" s="21">
        <v>190.92318616242821</v>
      </c>
      <c r="CQ37" s="21">
        <v>208.82645919666859</v>
      </c>
      <c r="CR37" s="325">
        <v>37265</v>
      </c>
      <c r="CS37" s="364">
        <v>3979705</v>
      </c>
      <c r="CT37" s="365">
        <f t="shared" si="16"/>
        <v>4.4216845218426997</v>
      </c>
      <c r="CU37" s="21">
        <v>0</v>
      </c>
    </row>
    <row r="38" spans="1:99" x14ac:dyDescent="0.2">
      <c r="A38" s="45">
        <v>2003</v>
      </c>
      <c r="B38" s="59">
        <v>20190</v>
      </c>
      <c r="C38" s="59">
        <v>19668</v>
      </c>
      <c r="D38" s="59">
        <v>4117220.6666666665</v>
      </c>
      <c r="E38" s="96">
        <f t="shared" si="6"/>
        <v>4.9037935137797657</v>
      </c>
      <c r="F38" s="96">
        <f t="shared" si="7"/>
        <v>4.7770089563655489</v>
      </c>
      <c r="G38" s="68">
        <v>33.1</v>
      </c>
      <c r="H38" s="64">
        <f t="shared" si="8"/>
        <v>1</v>
      </c>
      <c r="I38" s="57">
        <v>669</v>
      </c>
      <c r="J38" s="57">
        <v>43.571473784104768</v>
      </c>
      <c r="K38" s="62">
        <f>AVERAGE(Economics!E281:E292)</f>
        <v>1.8425701462361184</v>
      </c>
      <c r="L38" s="62">
        <f>AVERAGE(Economics!N281:N292)</f>
        <v>137.06111882173508</v>
      </c>
      <c r="M38" s="68">
        <v>84.130509477618872</v>
      </c>
      <c r="N38" s="66">
        <v>89.722472935881214</v>
      </c>
      <c r="O38" s="66">
        <v>79.633233396523153</v>
      </c>
      <c r="P38" s="67">
        <v>1</v>
      </c>
      <c r="Q38" s="66">
        <v>291.13222746285322</v>
      </c>
      <c r="R38" s="66">
        <v>291.18204420731223</v>
      </c>
      <c r="S38" s="66">
        <v>275.4386654035597</v>
      </c>
      <c r="T38" s="66">
        <v>275.19097285957901</v>
      </c>
      <c r="U38" s="165">
        <v>0</v>
      </c>
      <c r="V38" s="166">
        <v>0</v>
      </c>
      <c r="W38" s="62">
        <f>AVERAGE(Economics!D281:D292)</f>
        <v>81.935291898561687</v>
      </c>
      <c r="X38" s="62">
        <f>AVERAGE(Economics!G281:G292)</f>
        <v>211.42649043420681</v>
      </c>
      <c r="Y38" s="101">
        <f t="shared" si="0"/>
        <v>4.7770089563655489</v>
      </c>
      <c r="Z38" s="103">
        <f>AVERAGE(Misc!I281:I292)</f>
        <v>4.7592573356360357E-2</v>
      </c>
      <c r="AA38" s="100">
        <f t="shared" si="17"/>
        <v>4.9037935137797657</v>
      </c>
      <c r="AB38" s="62">
        <f>AVERAGE(Economics!K281:K292)</f>
        <v>36.460584788957966</v>
      </c>
      <c r="AC38" s="62">
        <v>121.61483662140353</v>
      </c>
      <c r="AD38" s="39">
        <v>0</v>
      </c>
      <c r="AE38" s="39">
        <v>0</v>
      </c>
      <c r="AF38" s="14">
        <v>0</v>
      </c>
      <c r="AG38" s="59">
        <v>20232</v>
      </c>
      <c r="AH38" s="59">
        <v>19668</v>
      </c>
      <c r="AI38" s="57">
        <f t="shared" si="2"/>
        <v>4.7770089563655489</v>
      </c>
      <c r="AJ38" s="57">
        <v>84.130509477618872</v>
      </c>
      <c r="AK38" s="66">
        <v>89.722472935881214</v>
      </c>
      <c r="AL38" s="66">
        <v>79.633233396523153</v>
      </c>
      <c r="AM38" s="62">
        <f t="shared" ref="AM38:AM69" si="20">+AM37</f>
        <v>83.973730437215224</v>
      </c>
      <c r="AN38" s="66">
        <v>291.13222746285322</v>
      </c>
      <c r="AO38" s="66">
        <v>291.18204420731223</v>
      </c>
      <c r="AP38" s="66">
        <v>275.4386654035597</v>
      </c>
      <c r="AQ38" s="66">
        <v>275.19097285957901</v>
      </c>
      <c r="AR38" s="62">
        <f t="shared" si="10"/>
        <v>582.31427167016545</v>
      </c>
      <c r="AS38" s="62">
        <f t="shared" si="11"/>
        <v>857.75293707372521</v>
      </c>
      <c r="AT38" s="62">
        <f t="shared" si="12"/>
        <v>1132.9439099333042</v>
      </c>
      <c r="AU38" s="33">
        <f t="shared" si="3"/>
        <v>4.913994570123438</v>
      </c>
      <c r="AV38" s="99">
        <f t="shared" si="4"/>
        <v>4.913994570123438</v>
      </c>
      <c r="AW38" s="99">
        <f t="shared" si="5"/>
        <v>4.7770089563655489</v>
      </c>
      <c r="AX38" s="21">
        <f t="shared" ref="AX38:AX69" si="21">AY38*AB38</f>
        <v>15.479802184936128</v>
      </c>
      <c r="AY38" s="62">
        <f>AVERAGE(Economics!L281:L292)</f>
        <v>0.42456264139855932</v>
      </c>
      <c r="AZ38" s="62">
        <f>AVERAGE(Economics!C281:C292)</f>
        <v>568974.42113845574</v>
      </c>
      <c r="BA38" s="62">
        <f>AVERAGE(Economics!D281:D292)</f>
        <v>81.935291898561687</v>
      </c>
      <c r="BB38" s="62">
        <f>AVERAGE(Economics!Q281:Q292)</f>
        <v>15.479662285542821</v>
      </c>
      <c r="BC38" s="157">
        <f>AVERAGE(Economics!P281:P292)</f>
        <v>88.821697064268108</v>
      </c>
      <c r="BD38" s="157">
        <f>Economics!$P$287</f>
        <v>90.52954997290648</v>
      </c>
      <c r="BE38" s="157">
        <f>Economics!$P$286</f>
        <v>90.041695676553715</v>
      </c>
      <c r="BF38" s="160">
        <f t="shared" ref="BF38:BF69" si="22">K38/K37-1</f>
        <v>2.1835901244142475E-2</v>
      </c>
      <c r="BG38" s="160">
        <f t="shared" si="19"/>
        <v>0.10746772931695969</v>
      </c>
      <c r="BH38" s="157">
        <f>Economics!U287</f>
        <v>133.26824317948532</v>
      </c>
      <c r="BI38" s="61">
        <f>Economics!$P$281</f>
        <v>91.510634430086981</v>
      </c>
      <c r="BJ38" s="14">
        <f>Economics!$Q$281</f>
        <v>15.312114800313287</v>
      </c>
      <c r="BK38" s="61">
        <f>Economics!$P$292</f>
        <v>88.031667561785483</v>
      </c>
      <c r="BL38" s="21">
        <v>0</v>
      </c>
      <c r="BN38" s="47">
        <v>0</v>
      </c>
      <c r="BO38" s="21">
        <v>0</v>
      </c>
      <c r="BP38" s="21">
        <v>0</v>
      </c>
      <c r="BT38" s="21">
        <v>0</v>
      </c>
      <c r="BV38" s="47">
        <v>0</v>
      </c>
      <c r="BW38" s="21">
        <v>0</v>
      </c>
      <c r="CB38" s="62">
        <f>GI_Data_Monthly!$Q$292</f>
        <v>623257.48053750803</v>
      </c>
      <c r="CC38" s="62">
        <f>GI_Data_Monthly!$M$292</f>
        <v>13318.46601900315</v>
      </c>
      <c r="CD38" s="241">
        <f>(X38*1000)/(Population_Annual!B39/1000)</f>
        <v>12.168554365454684</v>
      </c>
      <c r="CE38" s="61">
        <v>291.11565535916998</v>
      </c>
      <c r="CF38" s="61">
        <f t="shared" si="15"/>
        <v>45.749741636433868</v>
      </c>
      <c r="CG38" s="61">
        <f t="shared" si="18"/>
        <v>241565.28312675905</v>
      </c>
      <c r="CH38" s="21">
        <f>(X38*1000)/(Population_Annual!B38/1000)</f>
        <v>12.451716798524476</v>
      </c>
      <c r="CI38" s="62">
        <v>0</v>
      </c>
      <c r="CJ38" s="21">
        <v>1</v>
      </c>
      <c r="CK38" s="366">
        <v>35.406255030347026</v>
      </c>
      <c r="CL38" s="62">
        <f>GI_Data_Monthly!$AE$292</f>
        <v>5.2267219364302937</v>
      </c>
      <c r="CM38" s="61">
        <f>GI_Data_Monthly!$AF$292</f>
        <v>689056.29010594112</v>
      </c>
      <c r="CN38" s="21">
        <f>CM38/Population_Annual!B38*1000</f>
        <v>40.581167312669677</v>
      </c>
      <c r="CO38" s="21">
        <v>199.93313025142007</v>
      </c>
      <c r="CP38" s="21">
        <v>199.28308952642618</v>
      </c>
      <c r="CQ38" s="21">
        <v>214.26434191187843</v>
      </c>
      <c r="CR38" s="325">
        <v>37645</v>
      </c>
      <c r="CS38" s="364">
        <v>4072297</v>
      </c>
      <c r="CT38" s="365">
        <f t="shared" si="16"/>
        <v>4.957889859212135</v>
      </c>
      <c r="CU38" s="21">
        <v>1</v>
      </c>
    </row>
    <row r="39" spans="1:99" x14ac:dyDescent="0.2">
      <c r="A39" s="45">
        <v>2004</v>
      </c>
      <c r="B39" s="59">
        <v>14752</v>
      </c>
      <c r="C39" s="59">
        <v>20545</v>
      </c>
      <c r="D39" s="59">
        <v>4224509.166666667</v>
      </c>
      <c r="E39" s="96">
        <f t="shared" si="6"/>
        <v>3.492003311627327</v>
      </c>
      <c r="F39" s="96">
        <f t="shared" si="7"/>
        <v>4.8632868788898742</v>
      </c>
      <c r="G39" s="68">
        <v>46.7</v>
      </c>
      <c r="H39" s="64">
        <f t="shared" si="8"/>
        <v>0</v>
      </c>
      <c r="I39" s="57">
        <v>448.55981996355911</v>
      </c>
      <c r="J39" s="57">
        <v>58.702749505430127</v>
      </c>
      <c r="K39" s="62">
        <f>AVERAGE(Economics!E293:E304)</f>
        <v>1.894019666870481</v>
      </c>
      <c r="L39" s="62">
        <f>AVERAGE(Economics!N293:N304)</f>
        <v>152.97001509674774</v>
      </c>
      <c r="M39" s="68">
        <v>84.776346703055694</v>
      </c>
      <c r="N39" s="66">
        <v>91.8807673679933</v>
      </c>
      <c r="O39" s="66">
        <v>77.783062609965967</v>
      </c>
      <c r="P39" s="67">
        <v>0</v>
      </c>
      <c r="Q39" s="66">
        <v>306.63232087333654</v>
      </c>
      <c r="R39" s="66">
        <v>268.9593749889529</v>
      </c>
      <c r="S39" s="66">
        <v>243.47988162301215</v>
      </c>
      <c r="T39" s="66">
        <v>248.802148854162</v>
      </c>
      <c r="U39" s="165">
        <v>0</v>
      </c>
      <c r="V39" s="166">
        <v>0</v>
      </c>
      <c r="W39" s="62">
        <f>AVERAGE(Economics!D293:D304)</f>
        <v>84.72039993143251</v>
      </c>
      <c r="X39" s="62">
        <f>AVERAGE(Economics!G293:G304)</f>
        <v>240.97480724042632</v>
      </c>
      <c r="Y39" s="101">
        <f t="shared" si="0"/>
        <v>4.8632868788898742</v>
      </c>
      <c r="Z39" s="103">
        <f>AVERAGE(Misc!I293:I304)</f>
        <v>4.5296804292800308E-2</v>
      </c>
      <c r="AA39" s="100">
        <f t="shared" si="17"/>
        <v>3.492003311627327</v>
      </c>
      <c r="AB39" s="62">
        <f>AVERAGE(Economics!K293:K304)</f>
        <v>37.981913736466545</v>
      </c>
      <c r="AC39" s="62">
        <v>122.5427911959391</v>
      </c>
      <c r="AD39" s="39">
        <v>0</v>
      </c>
      <c r="AE39" s="39">
        <v>0</v>
      </c>
      <c r="AF39" s="14">
        <v>0</v>
      </c>
      <c r="AG39" s="59">
        <v>14752</v>
      </c>
      <c r="AH39" s="59">
        <v>20545</v>
      </c>
      <c r="AI39" s="57">
        <f t="shared" si="2"/>
        <v>4.8632868788898742</v>
      </c>
      <c r="AJ39" s="57">
        <v>84.776346703055694</v>
      </c>
      <c r="AK39" s="66">
        <v>91.8807673679933</v>
      </c>
      <c r="AL39" s="66">
        <v>77.783062609965967</v>
      </c>
      <c r="AM39" s="62">
        <f t="shared" si="20"/>
        <v>83.973730437215224</v>
      </c>
      <c r="AN39" s="66">
        <v>306.63232087333654</v>
      </c>
      <c r="AO39" s="66">
        <v>268.9593749889529</v>
      </c>
      <c r="AP39" s="66">
        <v>243.47988162301215</v>
      </c>
      <c r="AQ39" s="66">
        <v>248.802148854162</v>
      </c>
      <c r="AR39" s="62">
        <f t="shared" si="10"/>
        <v>575.5916958622895</v>
      </c>
      <c r="AS39" s="62">
        <f t="shared" si="11"/>
        <v>819.07157748530165</v>
      </c>
      <c r="AT39" s="62">
        <f t="shared" si="12"/>
        <v>1067.8737263394637</v>
      </c>
      <c r="AU39" s="33">
        <f t="shared" si="3"/>
        <v>3.492003311627327</v>
      </c>
      <c r="AV39" s="99">
        <f t="shared" si="4"/>
        <v>3.492003311627327</v>
      </c>
      <c r="AW39" s="99">
        <f t="shared" si="5"/>
        <v>4.8632868788898742</v>
      </c>
      <c r="AX39" s="21">
        <f t="shared" si="21"/>
        <v>16.32719599554704</v>
      </c>
      <c r="AY39" s="62">
        <f>AVERAGE(Economics!L293:L304)</f>
        <v>0.42986764987229309</v>
      </c>
      <c r="AZ39" s="62">
        <f>AVERAGE(Economics!C293:C304)</f>
        <v>603908.59737541608</v>
      </c>
      <c r="BA39" s="62">
        <f>AVERAGE(Economics!D293:D304)</f>
        <v>84.72039993143251</v>
      </c>
      <c r="BB39" s="62">
        <f>AVERAGE(Economics!Q293:Q304)</f>
        <v>16.328024688975749</v>
      </c>
      <c r="BC39" s="157">
        <f>AVERAGE(Economics!P293:P304)</f>
        <v>102.85243142126029</v>
      </c>
      <c r="BD39" s="157">
        <f>Economics!$P$299</f>
        <v>103.09804611862278</v>
      </c>
      <c r="BE39" s="157">
        <f>Economics!$P$298</f>
        <v>104.58056232676077</v>
      </c>
      <c r="BF39" s="160">
        <f t="shared" si="22"/>
        <v>2.792269305972428E-2</v>
      </c>
      <c r="BG39" s="160">
        <f t="shared" si="19"/>
        <v>0.11607154831199185</v>
      </c>
      <c r="BH39" s="157">
        <f>Economics!U299</f>
        <v>148.40520998354134</v>
      </c>
      <c r="BI39" s="61">
        <f>Economics!$P$293</f>
        <v>92.108552044277985</v>
      </c>
      <c r="BJ39" s="14">
        <f>Economics!$Q$293</f>
        <v>15.918746278839317</v>
      </c>
      <c r="BK39" s="61">
        <f>Economics!$P$304</f>
        <v>102.84752980652028</v>
      </c>
      <c r="BL39" s="21">
        <v>0</v>
      </c>
      <c r="BN39" s="47">
        <v>0</v>
      </c>
      <c r="BO39" s="21">
        <v>0</v>
      </c>
      <c r="BP39" s="21">
        <v>0</v>
      </c>
      <c r="BT39" s="21">
        <v>0</v>
      </c>
      <c r="BV39" s="47">
        <v>0</v>
      </c>
      <c r="BW39" s="21">
        <v>0</v>
      </c>
      <c r="CB39" s="62">
        <f>GI_Data_Monthly!$Q$304</f>
        <v>664889.2315370877</v>
      </c>
      <c r="CC39" s="62">
        <f>GI_Data_Monthly!$M$304</f>
        <v>13814.714255426725</v>
      </c>
      <c r="CD39" s="241">
        <f>(X39*1000)/(Population_Annual!B40/1000)</f>
        <v>13.554544534339012</v>
      </c>
      <c r="CE39" s="61">
        <v>293.75842320776798</v>
      </c>
      <c r="CF39" s="61">
        <f t="shared" si="15"/>
        <v>47.027465985735915</v>
      </c>
      <c r="CG39" s="61">
        <f t="shared" si="18"/>
        <v>259600.76949144297</v>
      </c>
      <c r="CH39" s="21">
        <f>(X39*1000)/(Population_Annual!B39/1000)</f>
        <v>13.869194142077427</v>
      </c>
      <c r="CI39" s="62">
        <v>0</v>
      </c>
      <c r="CJ39" s="21">
        <v>0</v>
      </c>
      <c r="CK39" s="366">
        <v>46.66869595380745</v>
      </c>
      <c r="CL39" s="62">
        <f>GI_Data_Monthly!$AE$304</f>
        <v>4.6087435696852488</v>
      </c>
      <c r="CM39" s="61">
        <f>GI_Data_Monthly!$AF$304</f>
        <v>728035.15997267363</v>
      </c>
      <c r="CN39" s="21">
        <f>CM39/Population_Annual!B39*1000</f>
        <v>41.901728614498403</v>
      </c>
      <c r="CO39" s="21">
        <v>205.34802449820631</v>
      </c>
      <c r="CP39" s="21">
        <v>184.27584860568859</v>
      </c>
      <c r="CQ39" s="21">
        <v>222.11868071972455</v>
      </c>
      <c r="CR39" s="325">
        <v>38036</v>
      </c>
      <c r="CS39" s="364">
        <v>4177767</v>
      </c>
      <c r="CT39" s="365">
        <f t="shared" si="16"/>
        <v>3.5310729392041251</v>
      </c>
      <c r="CU39" s="21">
        <v>0</v>
      </c>
    </row>
    <row r="40" spans="1:99" x14ac:dyDescent="0.2">
      <c r="A40" s="45">
        <v>2005</v>
      </c>
      <c r="B40" s="59">
        <v>18108</v>
      </c>
      <c r="C40" s="59">
        <v>22361</v>
      </c>
      <c r="D40" s="59">
        <v>4321895.166666666</v>
      </c>
      <c r="E40" s="96">
        <f t="shared" si="6"/>
        <v>4.1898286056684011</v>
      </c>
      <c r="F40" s="96">
        <f t="shared" si="7"/>
        <v>5.1738876436575616</v>
      </c>
      <c r="G40" s="68">
        <v>38.700000000000003</v>
      </c>
      <c r="H40" s="64">
        <f t="shared" si="8"/>
        <v>1</v>
      </c>
      <c r="I40" s="57">
        <v>374.06609316437834</v>
      </c>
      <c r="J40" s="57">
        <v>50.020421120400357</v>
      </c>
      <c r="K40" s="62">
        <f>AVERAGE(Economics!E305:E316)</f>
        <v>1.9585036944762566</v>
      </c>
      <c r="L40" s="62">
        <f>AVERAGE(Economics!N305:N316)</f>
        <v>179.81524079511243</v>
      </c>
      <c r="M40" s="68">
        <v>86.891971999999996</v>
      </c>
      <c r="N40" s="66">
        <v>93.606290177506182</v>
      </c>
      <c r="O40" s="66">
        <v>80.177654302817018</v>
      </c>
      <c r="P40" s="67">
        <v>0</v>
      </c>
      <c r="Q40" s="66">
        <v>339.29699165601539</v>
      </c>
      <c r="R40" s="66">
        <v>334.80388272619109</v>
      </c>
      <c r="S40" s="66">
        <v>303.50631709828383</v>
      </c>
      <c r="T40" s="66">
        <v>288.96472258475092</v>
      </c>
      <c r="U40" s="167">
        <v>5.9962900342078298E-3</v>
      </c>
      <c r="V40" s="167">
        <v>6.9573642361076419E-5</v>
      </c>
      <c r="W40" s="62">
        <f>AVERAGE(Economics!D305:D316)</f>
        <v>86.559784021278702</v>
      </c>
      <c r="X40" s="62">
        <f>AVERAGE(Economics!G305:G316)</f>
        <v>273.7120924640347</v>
      </c>
      <c r="Y40" s="101">
        <f t="shared" si="0"/>
        <v>5.1798839336917695</v>
      </c>
      <c r="Z40" s="103">
        <f>AVERAGE(Misc!I305:I316)</f>
        <v>4.6446305171830828E-2</v>
      </c>
      <c r="AA40" s="100">
        <f t="shared" si="17"/>
        <v>4.1898981793107621</v>
      </c>
      <c r="AB40" s="62">
        <f>AVERAGE(Economics!K305:K316)</f>
        <v>39.389429435334563</v>
      </c>
      <c r="AC40" s="62">
        <v>77.756862974822553</v>
      </c>
      <c r="AD40" s="39">
        <v>0</v>
      </c>
      <c r="AE40" s="39">
        <v>0</v>
      </c>
      <c r="AF40" s="61"/>
      <c r="AG40" s="59">
        <v>18108</v>
      </c>
      <c r="AH40" s="59">
        <v>22361</v>
      </c>
      <c r="AI40" s="57">
        <f t="shared" si="2"/>
        <v>5.1738876436575616</v>
      </c>
      <c r="AJ40" s="57">
        <v>86.891971999999996</v>
      </c>
      <c r="AK40" s="66">
        <v>93.606290177506182</v>
      </c>
      <c r="AL40" s="66">
        <v>80.177654302817018</v>
      </c>
      <c r="AM40" s="62">
        <f t="shared" si="20"/>
        <v>83.973730437215224</v>
      </c>
      <c r="AN40" s="66">
        <v>339.29699165601539</v>
      </c>
      <c r="AO40" s="66">
        <v>334.80388272619109</v>
      </c>
      <c r="AP40" s="66">
        <v>303.50631709828383</v>
      </c>
      <c r="AQ40" s="66">
        <v>288.96472258475092</v>
      </c>
      <c r="AR40" s="62">
        <f t="shared" si="10"/>
        <v>674.10087438220648</v>
      </c>
      <c r="AS40" s="62">
        <f t="shared" si="11"/>
        <v>977.60719148049031</v>
      </c>
      <c r="AT40" s="62">
        <f t="shared" si="12"/>
        <v>1266.5719140652413</v>
      </c>
      <c r="AU40" s="33">
        <f t="shared" si="3"/>
        <v>4.1898286056684011</v>
      </c>
      <c r="AV40" s="99">
        <f t="shared" si="4"/>
        <v>4.1898981793107621</v>
      </c>
      <c r="AW40" s="99">
        <f t="shared" si="5"/>
        <v>5.1798839336917695</v>
      </c>
      <c r="AX40" s="21">
        <f t="shared" si="21"/>
        <v>17.21376470303607</v>
      </c>
      <c r="AY40" s="62">
        <f>AVERAGE(Economics!L305:L316)</f>
        <v>0.43701482732304681</v>
      </c>
      <c r="AZ40" s="62">
        <f>AVERAGE(Economics!C305:C316)</f>
        <v>631471.10175651708</v>
      </c>
      <c r="BA40" s="62">
        <f>AVERAGE(Economics!D305:D316)</f>
        <v>86.559784021278702</v>
      </c>
      <c r="BB40" s="62">
        <f>AVERAGE(Economics!Q305:Q316)</f>
        <v>17.214475322823645</v>
      </c>
      <c r="BC40" s="157">
        <f>AVERAGE(Economics!P305:P316)</f>
        <v>120.80175100563692</v>
      </c>
      <c r="BD40" s="157">
        <f>Economics!$P$312</f>
        <v>133.10560763313273</v>
      </c>
      <c r="BE40" s="157">
        <f>Economics!$P$311</f>
        <v>133.5028823329944</v>
      </c>
      <c r="BF40" s="160">
        <f t="shared" si="22"/>
        <v>3.404612356128478E-2</v>
      </c>
      <c r="BG40" s="160">
        <f t="shared" si="19"/>
        <v>0.17549338464395192</v>
      </c>
      <c r="BH40" s="157">
        <f>Economics!U312</f>
        <v>180.15181702420935</v>
      </c>
      <c r="BI40" s="61">
        <f>Economics!$P$305</f>
        <v>102.8071391439782</v>
      </c>
      <c r="BJ40" s="14">
        <f>Economics!$Q$305</f>
        <v>16.820544726983012</v>
      </c>
      <c r="BK40" s="61">
        <f>Economics!$P$316</f>
        <v>117.77767374769515</v>
      </c>
      <c r="BL40" s="21">
        <v>0</v>
      </c>
      <c r="BN40" s="47">
        <v>0</v>
      </c>
      <c r="BO40" s="21">
        <v>0</v>
      </c>
      <c r="BP40" s="21">
        <v>0</v>
      </c>
      <c r="BT40" s="21">
        <v>0</v>
      </c>
      <c r="BV40" s="47">
        <v>0</v>
      </c>
      <c r="BW40" s="21">
        <v>0</v>
      </c>
      <c r="CB40" s="62">
        <f>GI_Data_Monthly!$Q$316</f>
        <v>705328.35703229485</v>
      </c>
      <c r="CC40" s="62">
        <f>GI_Data_Monthly!$M$316</f>
        <v>14272.427957657701</v>
      </c>
      <c r="CD40" s="241">
        <f>(X40*1000)/(Population_Annual!B41/1000)</f>
        <v>15.07683876642176</v>
      </c>
      <c r="CE40" s="61">
        <v>296.45982555636698</v>
      </c>
      <c r="CF40" s="61">
        <f t="shared" si="15"/>
        <v>48.142873763325589</v>
      </c>
      <c r="CG40" s="61">
        <f t="shared" si="18"/>
        <v>275962.23449361842</v>
      </c>
      <c r="CH40" s="21">
        <f>(X40*1000)/(Population_Annual!B40/1000)</f>
        <v>15.395977651677413</v>
      </c>
      <c r="CI40" s="62">
        <v>0</v>
      </c>
      <c r="CJ40" s="21">
        <v>1</v>
      </c>
      <c r="CK40" s="366">
        <v>39.079184816561892</v>
      </c>
      <c r="CL40" s="62">
        <f>GI_Data_Monthly!$AE$316</f>
        <v>3.7381360436046251</v>
      </c>
      <c r="CM40" s="61">
        <f>GI_Data_Monthly!$AF$316</f>
        <v>776234.43024580972</v>
      </c>
      <c r="CN40" s="21">
        <f>CM40/Population_Annual!B40*1000</f>
        <v>43.662257786792381</v>
      </c>
      <c r="CO40" s="21">
        <v>233.32490272046491</v>
      </c>
      <c r="CP40" s="21">
        <v>229.17895315665709</v>
      </c>
      <c r="CQ40" s="21">
        <v>251.27885430077714</v>
      </c>
      <c r="CR40" s="325">
        <v>38376</v>
      </c>
      <c r="CS40" s="364">
        <v>4272459</v>
      </c>
      <c r="CT40" s="365">
        <f t="shared" si="16"/>
        <v>4.2383782385119355</v>
      </c>
      <c r="CU40" s="21">
        <v>1</v>
      </c>
    </row>
    <row r="41" spans="1:99" x14ac:dyDescent="0.2">
      <c r="A41" s="45">
        <v>2006</v>
      </c>
      <c r="B41" s="59">
        <v>19683</v>
      </c>
      <c r="C41" s="59">
        <v>21819</v>
      </c>
      <c r="D41" s="59">
        <v>4409562.5</v>
      </c>
      <c r="E41" s="96">
        <f t="shared" si="6"/>
        <v>4.4637081343103766</v>
      </c>
      <c r="F41" s="96">
        <f t="shared" si="7"/>
        <v>4.9481099315408272</v>
      </c>
      <c r="G41" s="68">
        <v>38.346316641888826</v>
      </c>
      <c r="H41" s="64">
        <f t="shared" si="8"/>
        <v>1</v>
      </c>
      <c r="I41" s="57">
        <v>651.19676877589302</v>
      </c>
      <c r="J41" s="57">
        <v>51.893143256294017</v>
      </c>
      <c r="K41" s="62">
        <f>AVERAGE(Economics!E317:E328)</f>
        <v>2.0193140632530961</v>
      </c>
      <c r="L41" s="62">
        <f>AVERAGE(Economics!N317:N328)</f>
        <v>196.3152800421235</v>
      </c>
      <c r="M41" s="68">
        <v>84.942737292163358</v>
      </c>
      <c r="N41" s="66">
        <v>91.655838461454266</v>
      </c>
      <c r="O41" s="66">
        <v>79.658751001949383</v>
      </c>
      <c r="P41" s="67">
        <v>0</v>
      </c>
      <c r="Q41" s="66">
        <v>310.62569501192053</v>
      </c>
      <c r="R41" s="66">
        <v>307.31832733200008</v>
      </c>
      <c r="S41" s="66">
        <v>299.20016283736186</v>
      </c>
      <c r="T41" s="66">
        <v>288.60072154957857</v>
      </c>
      <c r="U41" s="167">
        <v>4.1973138107798076E-2</v>
      </c>
      <c r="V41" s="167">
        <v>4.4149156780738195E-3</v>
      </c>
      <c r="W41" s="62">
        <f>AVERAGE(Economics!D317:D328)</f>
        <v>90.093854825129469</v>
      </c>
      <c r="X41" s="62">
        <f>AVERAGE(Economics!G317:G328)</f>
        <v>190.05835345233007</v>
      </c>
      <c r="Y41" s="101">
        <f t="shared" si="0"/>
        <v>4.9900830696486249</v>
      </c>
      <c r="Z41" s="103">
        <f>AVERAGE(Misc!I317:I328)</f>
        <v>5.1025715706997564E-2</v>
      </c>
      <c r="AA41" s="100">
        <f t="shared" si="17"/>
        <v>4.4681230499884501</v>
      </c>
      <c r="AB41" s="62">
        <f>AVERAGE(Economics!K317:K328)</f>
        <v>40.872736082463632</v>
      </c>
      <c r="AC41" s="62">
        <v>346.00994531695892</v>
      </c>
      <c r="AD41" s="39">
        <v>0</v>
      </c>
      <c r="AE41" s="39">
        <v>0</v>
      </c>
      <c r="AF41" s="61"/>
      <c r="AG41" s="59">
        <v>19683</v>
      </c>
      <c r="AH41" s="59">
        <v>21819</v>
      </c>
      <c r="AI41" s="57">
        <f t="shared" si="2"/>
        <v>4.9481099315408272</v>
      </c>
      <c r="AJ41" s="57">
        <v>84.942737292163358</v>
      </c>
      <c r="AK41" s="66">
        <v>91.655838461454266</v>
      </c>
      <c r="AL41" s="66">
        <v>79.658751001949383</v>
      </c>
      <c r="AM41" s="62">
        <f t="shared" si="20"/>
        <v>83.973730437215224</v>
      </c>
      <c r="AN41" s="66">
        <v>310.62569501192053</v>
      </c>
      <c r="AO41" s="66">
        <v>307.31832733200008</v>
      </c>
      <c r="AP41" s="66">
        <v>299.20016283736186</v>
      </c>
      <c r="AQ41" s="66">
        <v>288.60072154957857</v>
      </c>
      <c r="AR41" s="62">
        <f t="shared" si="10"/>
        <v>617.94402234392055</v>
      </c>
      <c r="AS41" s="62">
        <f t="shared" si="11"/>
        <v>917.14418518128241</v>
      </c>
      <c r="AT41" s="62">
        <f t="shared" si="12"/>
        <v>1205.744906730861</v>
      </c>
      <c r="AU41" s="33">
        <f t="shared" si="3"/>
        <v>4.4637081343103766</v>
      </c>
      <c r="AV41" s="99">
        <f t="shared" si="4"/>
        <v>4.4681230499884501</v>
      </c>
      <c r="AW41" s="99">
        <f t="shared" si="5"/>
        <v>4.9900830696486249</v>
      </c>
      <c r="AX41" s="21">
        <f t="shared" si="21"/>
        <v>17.942273907899626</v>
      </c>
      <c r="AY41" s="62">
        <f>AVERAGE(Economics!L317:L328)</f>
        <v>0.43897902679428702</v>
      </c>
      <c r="AZ41" s="62">
        <f>AVERAGE(Economics!C317:C328)</f>
        <v>665086.45390567451</v>
      </c>
      <c r="BA41" s="62">
        <f>AVERAGE(Economics!D317:D328)</f>
        <v>90.093854825129469</v>
      </c>
      <c r="BB41" s="62">
        <f>AVERAGE(Economics!Q317:Q328)</f>
        <v>17.942166845822566</v>
      </c>
      <c r="BC41" s="157">
        <f>AVERAGE(Economics!P317:P328)</f>
        <v>130.34025453703549</v>
      </c>
      <c r="BD41" s="157">
        <f>Economics!$P$324</f>
        <v>133.79104731986493</v>
      </c>
      <c r="BE41" s="157">
        <f>Economics!$P$323</f>
        <v>143.00246103361053</v>
      </c>
      <c r="BF41" s="160">
        <f t="shared" si="22"/>
        <v>3.1049402126913872E-2</v>
      </c>
      <c r="BG41" s="160">
        <f t="shared" si="19"/>
        <v>9.1761071942793704E-2</v>
      </c>
      <c r="BH41" s="157">
        <f>Economics!U324</f>
        <v>205.24576316604364</v>
      </c>
      <c r="BI41" s="61">
        <f>Economics!$P$317</f>
        <v>119.60227272725291</v>
      </c>
      <c r="BJ41" s="14">
        <f>Economics!$Q$317</f>
        <v>17.883138707865054</v>
      </c>
      <c r="BK41" s="61">
        <f>Economics!$P$328</f>
        <v>112.37486636424937</v>
      </c>
      <c r="BL41" s="21">
        <v>0</v>
      </c>
      <c r="BN41" s="47">
        <v>0</v>
      </c>
      <c r="BO41" s="21">
        <v>0</v>
      </c>
      <c r="BP41" s="21">
        <v>0</v>
      </c>
      <c r="BT41" s="21">
        <v>0</v>
      </c>
      <c r="BV41" s="47">
        <v>0</v>
      </c>
      <c r="BW41" s="21">
        <v>0</v>
      </c>
      <c r="CB41" s="62">
        <f>GI_Data_Monthly!$Q$328</f>
        <v>744060.72848158248</v>
      </c>
      <c r="CC41" s="62">
        <f>GI_Data_Monthly!$M$328</f>
        <v>14632.048552532224</v>
      </c>
      <c r="CD41" s="241">
        <f>(X41*1000)/(Population_Annual!B42/1000)</f>
        <v>10.303070622036884</v>
      </c>
      <c r="CE41" s="61">
        <v>299.28163640496501</v>
      </c>
      <c r="CF41" s="61">
        <f t="shared" si="15"/>
        <v>48.890565850599849</v>
      </c>
      <c r="CG41" s="61">
        <f t="shared" si="18"/>
        <v>291959.00426957646</v>
      </c>
      <c r="CH41" s="21">
        <f>(X41*1000)/(Population_Annual!B41/1000)</f>
        <v>10.468953437228567</v>
      </c>
      <c r="CI41" s="62">
        <v>0</v>
      </c>
      <c r="CJ41" s="21">
        <v>1</v>
      </c>
      <c r="CK41" s="366">
        <v>38.725466232241139</v>
      </c>
      <c r="CL41" s="62">
        <f>GI_Data_Monthly!$AE$328</f>
        <v>3.3569620477231381</v>
      </c>
      <c r="CM41" s="61">
        <f>GI_Data_Monthly!$AF$328</f>
        <v>801151.84762606164</v>
      </c>
      <c r="CN41" s="21">
        <f>CM41/Population_Annual!B41*1000</f>
        <v>44.129717197884361</v>
      </c>
      <c r="CO41" s="21">
        <v>214.58890348850571</v>
      </c>
      <c r="CP41" s="21">
        <v>203.58411015917957</v>
      </c>
      <c r="CQ41" s="21">
        <v>230.57518961314446</v>
      </c>
      <c r="CR41" s="325">
        <v>38762</v>
      </c>
      <c r="CS41" s="364">
        <v>4369236</v>
      </c>
      <c r="CT41" s="365">
        <f t="shared" si="16"/>
        <v>4.5093214943110427</v>
      </c>
      <c r="CU41" s="21">
        <v>1</v>
      </c>
    </row>
    <row r="42" spans="1:99" x14ac:dyDescent="0.2">
      <c r="A42" s="45">
        <v>2007</v>
      </c>
      <c r="B42" s="59">
        <v>16815</v>
      </c>
      <c r="C42" s="59">
        <v>21962</v>
      </c>
      <c r="D42" s="59">
        <v>4496589.333333333</v>
      </c>
      <c r="E42" s="96">
        <f t="shared" si="6"/>
        <v>3.7395009313725782</v>
      </c>
      <c r="F42" s="96">
        <f t="shared" si="7"/>
        <v>4.8841462655251009</v>
      </c>
      <c r="G42" s="68">
        <v>41.564046963692071</v>
      </c>
      <c r="H42" s="64">
        <f t="shared" si="8"/>
        <v>0</v>
      </c>
      <c r="I42" s="57">
        <v>503.69874526539894</v>
      </c>
      <c r="J42" s="57">
        <v>53.995162898569795</v>
      </c>
      <c r="K42" s="62">
        <f>AVERAGE(Economics!E329:E340)</f>
        <v>2.0806554084990232</v>
      </c>
      <c r="L42" s="62">
        <f>AVERAGE(Economics!N329:N340)</f>
        <v>210.88691755343282</v>
      </c>
      <c r="M42" s="70">
        <v>85.752962501578054</v>
      </c>
      <c r="N42" s="66">
        <v>91.935537002618986</v>
      </c>
      <c r="O42" s="66">
        <v>80.381960866265203</v>
      </c>
      <c r="P42" s="67">
        <v>1</v>
      </c>
      <c r="Q42" s="66">
        <v>330.07110003787318</v>
      </c>
      <c r="R42" s="66">
        <v>315.49155668180015</v>
      </c>
      <c r="S42" s="66">
        <v>296.7464000533393</v>
      </c>
      <c r="T42" s="66">
        <v>300.75501243820531</v>
      </c>
      <c r="U42" s="167">
        <v>8.1527414091823444E-2</v>
      </c>
      <c r="V42" s="167">
        <v>1.3817371718978715E-2</v>
      </c>
      <c r="W42" s="62">
        <f>AVERAGE(Economics!D329:D340)</f>
        <v>90.82930800978427</v>
      </c>
      <c r="X42" s="62">
        <f>AVERAGE(Economics!G329:G340)</f>
        <v>97.388741230754746</v>
      </c>
      <c r="Y42" s="101">
        <f t="shared" si="0"/>
        <v>4.9656736796169243</v>
      </c>
      <c r="Z42" s="103">
        <f>AVERAGE(Misc!I329:I340)</f>
        <v>5.0659827080839097E-2</v>
      </c>
      <c r="AA42" s="100">
        <f t="shared" si="17"/>
        <v>3.7533183030915569</v>
      </c>
      <c r="AB42" s="62">
        <f>AVERAGE(Economics!K329:K340)</f>
        <v>40.929718224604194</v>
      </c>
      <c r="AC42" s="62">
        <v>356.48517324759746</v>
      </c>
      <c r="AD42" s="39">
        <v>0</v>
      </c>
      <c r="AE42" s="39">
        <v>0</v>
      </c>
      <c r="AF42" s="61"/>
      <c r="AG42" s="59">
        <v>16815</v>
      </c>
      <c r="AH42" s="59">
        <v>21962</v>
      </c>
      <c r="AI42" s="57">
        <f t="shared" si="2"/>
        <v>4.8841462655251009</v>
      </c>
      <c r="AJ42" s="65">
        <v>85.752962501578054</v>
      </c>
      <c r="AK42" s="66">
        <v>91.935537002618986</v>
      </c>
      <c r="AL42" s="66">
        <v>80.381960866265203</v>
      </c>
      <c r="AM42" s="62">
        <f t="shared" si="20"/>
        <v>83.973730437215224</v>
      </c>
      <c r="AN42" s="66">
        <v>330.07110003787318</v>
      </c>
      <c r="AO42" s="66">
        <v>315.49155668180015</v>
      </c>
      <c r="AP42" s="66">
        <v>296.7464000533393</v>
      </c>
      <c r="AQ42" s="66">
        <v>300.75501243820531</v>
      </c>
      <c r="AR42" s="62">
        <f t="shared" si="10"/>
        <v>645.56265671967333</v>
      </c>
      <c r="AS42" s="62">
        <f t="shared" si="11"/>
        <v>942.30905677301257</v>
      </c>
      <c r="AT42" s="62">
        <f t="shared" si="12"/>
        <v>1243.0640692112179</v>
      </c>
      <c r="AU42" s="33">
        <f t="shared" si="3"/>
        <v>3.7395009313725782</v>
      </c>
      <c r="AV42" s="99">
        <f t="shared" si="4"/>
        <v>3.7533183030915569</v>
      </c>
      <c r="AW42" s="99">
        <f t="shared" si="5"/>
        <v>4.9656736796169243</v>
      </c>
      <c r="AX42" s="21">
        <f t="shared" si="21"/>
        <v>17.69468569756102</v>
      </c>
      <c r="AY42" s="62">
        <f>AVERAGE(Economics!L329:L340)</f>
        <v>0.43231877630968313</v>
      </c>
      <c r="AZ42" s="62">
        <f>AVERAGE(Economics!C329:C340)</f>
        <v>672772.94405013078</v>
      </c>
      <c r="BA42" s="62">
        <f>AVERAGE(Economics!D329:D340)</f>
        <v>90.82930800978427</v>
      </c>
      <c r="BB42" s="62">
        <f>AVERAGE(Economics!Q329:Q340)</f>
        <v>17.695423586202292</v>
      </c>
      <c r="BC42" s="157">
        <f>AVERAGE(Economics!P329:P340)</f>
        <v>140.00636498319813</v>
      </c>
      <c r="BD42" s="157">
        <f>Economics!$P$336</f>
        <v>138.72771746946336</v>
      </c>
      <c r="BE42" s="157">
        <f>Economics!$P$335</f>
        <v>139.22352228297723</v>
      </c>
      <c r="BF42" s="160">
        <f t="shared" si="22"/>
        <v>3.0377317903242274E-2</v>
      </c>
      <c r="BG42" s="160">
        <f t="shared" si="19"/>
        <v>7.4225692000045473E-2</v>
      </c>
      <c r="BH42" s="157">
        <f>Economics!U336</f>
        <v>208.37972473607499</v>
      </c>
      <c r="BI42" s="61">
        <f>Economics!$P$329</f>
        <v>118.98177831506923</v>
      </c>
      <c r="BJ42" s="14">
        <f>Economics!$Q$329</f>
        <v>17.994925659351978</v>
      </c>
      <c r="BK42" s="61">
        <f>Economics!$P$340</f>
        <v>144.92209706167847</v>
      </c>
      <c r="BL42" s="21">
        <v>0</v>
      </c>
      <c r="BN42" s="47">
        <v>0</v>
      </c>
      <c r="BO42" s="21">
        <v>0</v>
      </c>
      <c r="BP42" s="21">
        <v>0</v>
      </c>
      <c r="BT42" s="21">
        <v>0</v>
      </c>
      <c r="BV42" s="47">
        <v>0</v>
      </c>
      <c r="BW42" s="21">
        <v>0</v>
      </c>
      <c r="CB42" s="62">
        <f>GI_Data_Monthly!$Q$340</f>
        <v>753075.43663000397</v>
      </c>
      <c r="CC42" s="62">
        <f>GI_Data_Monthly!$M$340</f>
        <v>14892.08228194896</v>
      </c>
      <c r="CD42" s="241">
        <f>(X42*1000)/(Population_Annual!B43/1000)</f>
        <v>5.2320424559357512</v>
      </c>
      <c r="CE42" s="61">
        <v>302.22668125356302</v>
      </c>
      <c r="CF42" s="61">
        <f t="shared" si="15"/>
        <v>49.274545252524405</v>
      </c>
      <c r="CG42" s="61">
        <f t="shared" si="18"/>
        <v>290852.37590601546</v>
      </c>
      <c r="CH42" s="21">
        <f>(X42*1000)/(Population_Annual!B42/1000)</f>
        <v>5.279447393210277</v>
      </c>
      <c r="CI42" s="62">
        <v>0</v>
      </c>
      <c r="CJ42" s="21">
        <v>0</v>
      </c>
      <c r="CK42" s="366">
        <v>41.375516672750749</v>
      </c>
      <c r="CL42" s="62">
        <f>GI_Data_Monthly!$AE$340</f>
        <v>4.0909555790000915</v>
      </c>
      <c r="CM42" s="61">
        <f>GI_Data_Monthly!$AF$340</f>
        <v>802300.18264972465</v>
      </c>
      <c r="CN42" s="21">
        <f>CM42/Population_Annual!B42*1000</f>
        <v>43.492723638619225</v>
      </c>
      <c r="CO42" s="21">
        <v>226.97345226303139</v>
      </c>
      <c r="CP42" s="21">
        <v>209.94242436057385</v>
      </c>
      <c r="CQ42" s="21">
        <v>243.55851307786077</v>
      </c>
      <c r="CR42" s="325">
        <v>39132</v>
      </c>
      <c r="CS42" s="364">
        <v>4465732</v>
      </c>
      <c r="CT42" s="365">
        <f t="shared" si="16"/>
        <v>3.7791575220011717</v>
      </c>
      <c r="CU42" s="21">
        <v>0</v>
      </c>
    </row>
    <row r="43" spans="1:99" x14ac:dyDescent="0.2">
      <c r="A43" s="45">
        <v>2008</v>
      </c>
      <c r="B43" s="59">
        <v>18055</v>
      </c>
      <c r="C43" s="59">
        <v>21060</v>
      </c>
      <c r="D43" s="59">
        <v>4509730</v>
      </c>
      <c r="E43" s="96">
        <f t="shared" si="6"/>
        <v>4.003565623662614</v>
      </c>
      <c r="F43" s="96">
        <f t="shared" si="7"/>
        <v>4.6699026327518505</v>
      </c>
      <c r="G43" s="68">
        <v>36</v>
      </c>
      <c r="H43" s="64">
        <f t="shared" si="8"/>
        <v>1</v>
      </c>
      <c r="I43" s="57">
        <v>654.32804610665778</v>
      </c>
      <c r="J43" s="57">
        <v>47.905349155614374</v>
      </c>
      <c r="K43" s="62">
        <f>AVERAGE(Economics!E341:E352)</f>
        <v>2.1524198535773613</v>
      </c>
      <c r="L43" s="62">
        <f>AVERAGE(Economics!N341:N352)</f>
        <v>232.18709960350392</v>
      </c>
      <c r="M43" s="70">
        <v>84.847749265066525</v>
      </c>
      <c r="N43" s="66">
        <v>91.246626881053729</v>
      </c>
      <c r="O43" s="66">
        <v>79.003699705458999</v>
      </c>
      <c r="P43" s="67">
        <v>1</v>
      </c>
      <c r="Q43" s="66">
        <v>308.34598236159644</v>
      </c>
      <c r="R43" s="66">
        <v>299.74782380465354</v>
      </c>
      <c r="S43" s="66">
        <v>262.41055536834057</v>
      </c>
      <c r="T43" s="66">
        <v>232.22794340343748</v>
      </c>
      <c r="U43" s="167">
        <v>0.16921163136044234</v>
      </c>
      <c r="V43" s="167">
        <v>5.4798835283078863E-2</v>
      </c>
      <c r="W43" s="62">
        <f>AVERAGE(Economics!D341:D352)</f>
        <v>89.697738691712246</v>
      </c>
      <c r="X43" s="62">
        <f>AVERAGE(Economics!G341:G352)</f>
        <v>58.381098435542604</v>
      </c>
      <c r="Y43" s="101">
        <f t="shared" si="0"/>
        <v>4.8391142641122924</v>
      </c>
      <c r="Z43" s="103">
        <f>AVERAGE(Misc!I341:I352)</f>
        <v>6.0639813022058231E-2</v>
      </c>
      <c r="AA43" s="100">
        <f t="shared" si="17"/>
        <v>4.0583644589456931</v>
      </c>
      <c r="AB43" s="62">
        <f>AVERAGE(Economics!K341:K352)</f>
        <v>39.494835443679314</v>
      </c>
      <c r="AC43" s="62">
        <v>6.8818168802279729</v>
      </c>
      <c r="AD43" s="39">
        <v>0</v>
      </c>
      <c r="AE43" s="39">
        <v>0</v>
      </c>
      <c r="AF43" s="61"/>
      <c r="AG43" s="59">
        <v>18055</v>
      </c>
      <c r="AH43" s="59">
        <v>21060</v>
      </c>
      <c r="AI43" s="57">
        <f t="shared" si="2"/>
        <v>4.6699026327518505</v>
      </c>
      <c r="AJ43" s="65">
        <v>84.847749265066525</v>
      </c>
      <c r="AK43" s="66">
        <v>91.246626881053729</v>
      </c>
      <c r="AL43" s="66">
        <v>79.003699705458999</v>
      </c>
      <c r="AM43" s="62">
        <f t="shared" si="20"/>
        <v>83.973730437215224</v>
      </c>
      <c r="AN43" s="66">
        <v>308.34598236159644</v>
      </c>
      <c r="AO43" s="66">
        <v>299.74782380465354</v>
      </c>
      <c r="AP43" s="66">
        <v>262.41055536834057</v>
      </c>
      <c r="AQ43" s="66">
        <v>232.22794340343748</v>
      </c>
      <c r="AR43" s="62">
        <f t="shared" si="10"/>
        <v>608.09380616625003</v>
      </c>
      <c r="AS43" s="62">
        <f t="shared" si="11"/>
        <v>870.50436153459054</v>
      </c>
      <c r="AT43" s="62">
        <f t="shared" si="12"/>
        <v>1102.7323049380279</v>
      </c>
      <c r="AU43" s="33">
        <f t="shared" si="3"/>
        <v>4.003565623662614</v>
      </c>
      <c r="AV43" s="99">
        <f t="shared" si="4"/>
        <v>4.0583644589456931</v>
      </c>
      <c r="AW43" s="99">
        <f t="shared" si="5"/>
        <v>4.8391142641122924</v>
      </c>
      <c r="AX43" s="21">
        <f t="shared" si="21"/>
        <v>16.270796305043561</v>
      </c>
      <c r="AY43" s="62">
        <f>AVERAGE(Economics!L341:L352)</f>
        <v>0.41197275852044374</v>
      </c>
      <c r="AZ43" s="62">
        <f>AVERAGE(Economics!C341:C352)</f>
        <v>664494.31492444163</v>
      </c>
      <c r="BA43" s="62">
        <f>AVERAGE(Economics!D341:D352)</f>
        <v>89.697738691712246</v>
      </c>
      <c r="BB43" s="62">
        <f>AVERAGE(Economics!Q341:Q352)</f>
        <v>16.27625485153067</v>
      </c>
      <c r="BC43" s="157">
        <f>AVERAGE(Economics!P341:P352)</f>
        <v>149.20637918477161</v>
      </c>
      <c r="BD43" s="157">
        <f>Economics!$P$348</f>
        <v>159.51161742111356</v>
      </c>
      <c r="BE43" s="157">
        <f>Economics!$P$347</f>
        <v>178.63697354332976</v>
      </c>
      <c r="BF43" s="160">
        <f t="shared" si="22"/>
        <v>3.4491268849803802E-2</v>
      </c>
      <c r="BG43" s="160">
        <f t="shared" si="19"/>
        <v>0.10100286114084933</v>
      </c>
      <c r="BH43" s="157">
        <f>Economics!U348</f>
        <v>262.83209378935766</v>
      </c>
      <c r="BI43" s="61">
        <f>Economics!$P$341</f>
        <v>148.61140920774284</v>
      </c>
      <c r="BJ43" s="14">
        <f>Economics!$Q$341</f>
        <v>17.140091256606016</v>
      </c>
      <c r="BK43" s="61">
        <f>Economics!$P$352</f>
        <v>90.908778185059816</v>
      </c>
      <c r="BL43" s="21">
        <v>0</v>
      </c>
      <c r="BN43" s="47">
        <v>0</v>
      </c>
      <c r="BO43" s="21">
        <v>0</v>
      </c>
      <c r="BP43" s="21">
        <v>0</v>
      </c>
      <c r="BT43" s="21">
        <v>0</v>
      </c>
      <c r="BV43" s="47">
        <v>0</v>
      </c>
      <c r="BW43" s="21">
        <v>0</v>
      </c>
      <c r="CB43" s="62">
        <f>GI_Data_Monthly!$Q$352</f>
        <v>732689.61157921504</v>
      </c>
      <c r="CC43" s="62">
        <f>GI_Data_Monthly!$M$352</f>
        <v>14790.8073447765</v>
      </c>
      <c r="CD43" s="241">
        <f>(X43*1000)/(Population_Annual!B44/1000)</f>
        <v>3.124084695218448</v>
      </c>
      <c r="CE43" s="61">
        <v>304.94777965648001</v>
      </c>
      <c r="CF43" s="61">
        <f t="shared" si="15"/>
        <v>48.502754673072765</v>
      </c>
      <c r="CG43" s="61">
        <f t="shared" si="18"/>
        <v>273753.55594057468</v>
      </c>
      <c r="CH43" s="21">
        <f>(X43*1000)/(Population_Annual!B43/1000)</f>
        <v>3.1364240032138668</v>
      </c>
      <c r="CI43" s="62">
        <v>0</v>
      </c>
      <c r="CJ43" s="21">
        <v>1</v>
      </c>
      <c r="CK43" s="366">
        <v>36.004094858777393</v>
      </c>
      <c r="CL43" s="62">
        <f>GI_Data_Monthly!$AE$352</f>
        <v>6.6405207568510027</v>
      </c>
      <c r="CM43" s="61">
        <f>GI_Data_Monthly!$AF$352</f>
        <v>764014.37705730891</v>
      </c>
      <c r="CN43" s="21">
        <f>CM43/Population_Annual!B43*1000</f>
        <v>41.045357062760822</v>
      </c>
      <c r="CO43" s="21">
        <v>195.9393668052461</v>
      </c>
      <c r="CP43" s="21">
        <v>189.79215697838811</v>
      </c>
      <c r="CQ43" s="21">
        <v>214.06393627233803</v>
      </c>
      <c r="CR43" s="325">
        <v>39450</v>
      </c>
      <c r="CS43" s="364">
        <v>4512537</v>
      </c>
      <c r="CT43" s="365">
        <f t="shared" si="16"/>
        <v>4.0558740619238804</v>
      </c>
      <c r="CU43" s="21">
        <v>1</v>
      </c>
    </row>
    <row r="44" spans="1:99" s="47" customFormat="1" x14ac:dyDescent="0.2">
      <c r="A44" s="46">
        <v>2009</v>
      </c>
      <c r="B44" s="59">
        <v>20081</v>
      </c>
      <c r="C44" s="60">
        <v>22351</v>
      </c>
      <c r="D44" s="60">
        <v>4499066.75</v>
      </c>
      <c r="E44" s="96">
        <f t="shared" si="6"/>
        <v>4.4633700978097295</v>
      </c>
      <c r="F44" s="96">
        <f t="shared" si="7"/>
        <v>4.9679191801277458</v>
      </c>
      <c r="G44" s="70">
        <v>34.627924747554204</v>
      </c>
      <c r="H44" s="64">
        <f t="shared" si="8"/>
        <v>1</v>
      </c>
      <c r="I44" s="65">
        <v>574.93978096847059</v>
      </c>
      <c r="J44" s="65">
        <v>45.013484006381013</v>
      </c>
      <c r="K44" s="63">
        <f>AVERAGE(Economics!E353:E364)</f>
        <v>2.1499179185307065</v>
      </c>
      <c r="L44" s="63">
        <f>AVERAGE(Economics!N353:N364)</f>
        <v>195.9530567420197</v>
      </c>
      <c r="M44" s="70">
        <v>87.061652681238925</v>
      </c>
      <c r="N44" s="66">
        <v>95.279904446285926</v>
      </c>
      <c r="O44" s="65">
        <v>80.814917092881515</v>
      </c>
      <c r="P44" s="67">
        <v>1</v>
      </c>
      <c r="Q44" s="71">
        <v>361.47966434973495</v>
      </c>
      <c r="R44" s="71">
        <v>329.98334512207151</v>
      </c>
      <c r="S44" s="71">
        <v>282.02836092733691</v>
      </c>
      <c r="T44" s="71">
        <v>243.10011592782038</v>
      </c>
      <c r="U44" s="167">
        <v>0.20943795141527927</v>
      </c>
      <c r="V44" s="167">
        <v>6.87524053084385E-2</v>
      </c>
      <c r="W44" s="62">
        <f>AVERAGE(Economics!D353:D364)</f>
        <v>86.85165432746966</v>
      </c>
      <c r="X44" s="62">
        <f>AVERAGE(Economics!G353:G364)</f>
        <v>34.019558971780967</v>
      </c>
      <c r="Y44" s="101">
        <f t="shared" si="0"/>
        <v>5.1773571315430251</v>
      </c>
      <c r="Z44" s="104">
        <f>AVERAGE(Misc!I353:I364)</f>
        <v>6.873428410353051E-2</v>
      </c>
      <c r="AA44" s="100">
        <f t="shared" si="17"/>
        <v>4.5321225031181678</v>
      </c>
      <c r="AB44" s="63">
        <f>AVERAGE(Economics!K353:K364)</f>
        <v>37.205261528431066</v>
      </c>
      <c r="AC44" s="62">
        <v>116.06163154842595</v>
      </c>
      <c r="AD44" s="39">
        <v>0</v>
      </c>
      <c r="AE44" s="39">
        <v>0</v>
      </c>
      <c r="AF44" s="72"/>
      <c r="AG44" s="59">
        <v>20081</v>
      </c>
      <c r="AH44" s="60">
        <v>22351</v>
      </c>
      <c r="AI44" s="57">
        <f t="shared" si="2"/>
        <v>4.9679191801277458</v>
      </c>
      <c r="AJ44" s="65">
        <v>87.061652681238925</v>
      </c>
      <c r="AK44" s="66">
        <v>95.279904446285926</v>
      </c>
      <c r="AL44" s="65">
        <v>80.814917092881515</v>
      </c>
      <c r="AM44" s="62">
        <f t="shared" si="20"/>
        <v>83.973730437215224</v>
      </c>
      <c r="AN44" s="71">
        <v>361.47966434973495</v>
      </c>
      <c r="AO44" s="71">
        <v>329.98334512207151</v>
      </c>
      <c r="AP44" s="71">
        <v>282.02836092733691</v>
      </c>
      <c r="AQ44" s="71">
        <v>243.10011592782038</v>
      </c>
      <c r="AR44" s="62">
        <f t="shared" si="10"/>
        <v>691.46300947180646</v>
      </c>
      <c r="AS44" s="62">
        <f t="shared" si="11"/>
        <v>973.49137039914331</v>
      </c>
      <c r="AT44" s="62">
        <f t="shared" si="12"/>
        <v>1216.5914863269636</v>
      </c>
      <c r="AU44" s="33">
        <f t="shared" si="3"/>
        <v>4.4633700978097295</v>
      </c>
      <c r="AV44" s="99">
        <f t="shared" si="4"/>
        <v>4.5321225031181678</v>
      </c>
      <c r="AW44" s="99">
        <f t="shared" si="5"/>
        <v>5.1773571315430251</v>
      </c>
      <c r="AX44" s="21">
        <f t="shared" si="21"/>
        <v>14.331503118586717</v>
      </c>
      <c r="AY44" s="63">
        <f>AVERAGE(Economics!L353:L364)</f>
        <v>0.38520097776049883</v>
      </c>
      <c r="AZ44" s="63">
        <f>AVERAGE(Economics!C353:C364)</f>
        <v>642383.8266661783</v>
      </c>
      <c r="BA44" s="63">
        <f>AVERAGE(Economics!D353:D364)</f>
        <v>86.85165432746966</v>
      </c>
      <c r="BB44" s="63">
        <f>AVERAGE(Economics!Q353:Q364)</f>
        <v>14.333153700953629</v>
      </c>
      <c r="BC44" s="158">
        <f>AVERAGE(Economics!P353:P364)</f>
        <v>114.85567096188464</v>
      </c>
      <c r="BD44" s="158">
        <f>Economics!$P$358</f>
        <v>120.29442788809037</v>
      </c>
      <c r="BE44" s="158">
        <f>Economics!$P$357</f>
        <v>116.49984623406877</v>
      </c>
      <c r="BF44" s="160">
        <f t="shared" si="22"/>
        <v>-1.1623824424852325E-3</v>
      </c>
      <c r="BG44" s="160">
        <f t="shared" si="19"/>
        <v>-0.15605536622559812</v>
      </c>
      <c r="BH44" s="158">
        <f>Economics!U358</f>
        <v>185.29325683271398</v>
      </c>
      <c r="BI44" s="61">
        <f>Economics!$P$353</f>
        <v>91.299618760903712</v>
      </c>
      <c r="BJ44" s="39">
        <f>Economics!$Q$353</f>
        <v>14.964712028391739</v>
      </c>
      <c r="BK44" s="72">
        <f>Economics!$P$364</f>
        <v>125.35506572060281</v>
      </c>
      <c r="BL44" s="47">
        <v>0</v>
      </c>
      <c r="BN44" s="47">
        <v>0</v>
      </c>
      <c r="BO44" s="21">
        <v>0</v>
      </c>
      <c r="BP44" s="21">
        <v>0</v>
      </c>
      <c r="BQ44" s="21"/>
      <c r="BR44" s="21"/>
      <c r="BS44" s="21">
        <v>75</v>
      </c>
      <c r="BT44" s="47">
        <v>0</v>
      </c>
      <c r="BU44" s="21"/>
      <c r="BV44" s="47">
        <v>0</v>
      </c>
      <c r="BW44" s="21">
        <v>0</v>
      </c>
      <c r="BX44" s="21"/>
      <c r="BY44" s="21"/>
      <c r="BZ44" s="21"/>
      <c r="CA44" s="21">
        <v>75</v>
      </c>
      <c r="CB44" s="63">
        <f>GI_Data_Monthly!$Q$364</f>
        <v>695616.41499556554</v>
      </c>
      <c r="CC44" s="63">
        <f>GI_Data_Monthly!$M$364</f>
        <v>14433.485865970046</v>
      </c>
      <c r="CD44" s="241">
        <f>(X44*1000)/(Population_Annual!B45/1000)</f>
        <v>1.809422809606307</v>
      </c>
      <c r="CE44" s="61">
        <v>307.58019666000899</v>
      </c>
      <c r="CF44" s="61">
        <f t="shared" si="15"/>
        <v>46.925927035297526</v>
      </c>
      <c r="CG44" s="61">
        <f t="shared" si="18"/>
        <v>247446.87812934269</v>
      </c>
      <c r="CH44" s="21">
        <f>(X44*1000)/(Population_Annual!B44/1000)</f>
        <v>1.8204519334140987</v>
      </c>
      <c r="CI44" s="62">
        <v>0</v>
      </c>
      <c r="CJ44" s="21">
        <v>1</v>
      </c>
      <c r="CK44" s="366">
        <v>34.627924747554204</v>
      </c>
      <c r="CL44" s="63">
        <f>GI_Data_Monthly!$AE$364</f>
        <v>10.604587866562458</v>
      </c>
      <c r="CM44" s="61">
        <f>GI_Data_Monthly!$AF$364</f>
        <v>720897.1732387644</v>
      </c>
      <c r="CN44" s="21">
        <f>CM44/Population_Annual!B44*1000</f>
        <v>38.576592186390819</v>
      </c>
      <c r="CO44" s="21">
        <v>229.74441871702726</v>
      </c>
      <c r="CP44" s="21">
        <v>210.72014496248084</v>
      </c>
      <c r="CQ44" s="21">
        <v>252.72052104478729</v>
      </c>
      <c r="CR44" s="325">
        <v>39849</v>
      </c>
      <c r="CS44" s="364">
        <v>4497781</v>
      </c>
      <c r="CT44" s="365">
        <f t="shared" si="16"/>
        <v>4.5333984163080849</v>
      </c>
      <c r="CU44" s="21">
        <v>1</v>
      </c>
    </row>
    <row r="45" spans="1:99" s="47" customFormat="1" x14ac:dyDescent="0.2">
      <c r="A45" s="46">
        <v>2010</v>
      </c>
      <c r="B45" s="60">
        <v>24025.238000000001</v>
      </c>
      <c r="C45" s="60">
        <v>22023.75</v>
      </c>
      <c r="D45" s="60">
        <f>AVERAGE(Company_data!J365:J376)</f>
        <v>4520327.666666667</v>
      </c>
      <c r="E45" s="97">
        <f>+B45/D45*1000</f>
        <v>5.314932848157099</v>
      </c>
      <c r="F45" s="97">
        <f>+C45/D45*1000</f>
        <v>4.8721578664319534</v>
      </c>
      <c r="G45" s="70">
        <v>33.376191544500386</v>
      </c>
      <c r="H45" s="73">
        <f>IF(G45&gt;40,0,1)</f>
        <v>1</v>
      </c>
      <c r="I45" s="65">
        <v>918.91725954625406</v>
      </c>
      <c r="J45" s="65">
        <v>45.009493681508957</v>
      </c>
      <c r="K45" s="63">
        <f>AVERAGE(Economics!E365:E376)</f>
        <v>2.1841368724814565</v>
      </c>
      <c r="L45" s="63">
        <f>AVERAGE(Economics!N365:N376)</f>
        <v>213.31267722423095</v>
      </c>
      <c r="M45" s="70">
        <v>85.856816578299131</v>
      </c>
      <c r="N45" s="65">
        <v>92.79487203683361</v>
      </c>
      <c r="O45" s="71">
        <v>80.613441688695829</v>
      </c>
      <c r="P45" s="74">
        <v>1</v>
      </c>
      <c r="Q45" s="71">
        <v>332.56359787917899</v>
      </c>
      <c r="R45" s="71">
        <v>334.53178635272707</v>
      </c>
      <c r="S45" s="71">
        <v>313.5553492692361</v>
      </c>
      <c r="T45" s="71">
        <v>283.16947427205815</v>
      </c>
      <c r="U45" s="167">
        <v>0.25135788741935938</v>
      </c>
      <c r="V45" s="167">
        <v>8.3015553670480413E-2</v>
      </c>
      <c r="W45" s="62">
        <f>AVERAGE(Economics!D365:D376)</f>
        <v>88.740742168181711</v>
      </c>
      <c r="X45" s="62">
        <f>AVERAGE(Economics!G365:G376)</f>
        <v>38.139454165107168</v>
      </c>
      <c r="Y45" s="101">
        <f t="shared" si="0"/>
        <v>5.1235157538513132</v>
      </c>
      <c r="Z45" s="103">
        <f>AVERAGE(Misc!I365:I376)</f>
        <v>6.6175231165403248E-2</v>
      </c>
      <c r="AA45" s="100">
        <f t="shared" si="17"/>
        <v>5.3979484018275796</v>
      </c>
      <c r="AB45" s="63">
        <f>AVERAGE(Economics!K365:K376)</f>
        <v>37.897123125184201</v>
      </c>
      <c r="AC45" s="63">
        <v>551.96544968100932</v>
      </c>
      <c r="AD45" s="72">
        <v>0</v>
      </c>
      <c r="AE45" s="72">
        <v>0</v>
      </c>
      <c r="AF45" s="14"/>
      <c r="AG45" s="60">
        <f>24774-321</f>
        <v>24453</v>
      </c>
      <c r="AH45" s="60">
        <f>22256-232</f>
        <v>22024</v>
      </c>
      <c r="AI45" s="65">
        <f t="shared" si="2"/>
        <v>4.8722131721572097</v>
      </c>
      <c r="AJ45" s="107">
        <v>85.856816578299131</v>
      </c>
      <c r="AK45" s="65">
        <v>92.79487203683361</v>
      </c>
      <c r="AL45" s="71">
        <v>80.613441688695829</v>
      </c>
      <c r="AM45" s="63">
        <f t="shared" si="20"/>
        <v>83.973730437215224</v>
      </c>
      <c r="AN45" s="71">
        <v>332.56359787917899</v>
      </c>
      <c r="AO45" s="71">
        <v>334.53178635272707</v>
      </c>
      <c r="AP45" s="71">
        <v>313.5553492692361</v>
      </c>
      <c r="AQ45" s="71">
        <v>283.16947427205815</v>
      </c>
      <c r="AR45" s="63">
        <f t="shared" si="10"/>
        <v>667.09538423190611</v>
      </c>
      <c r="AS45" s="63">
        <f t="shared" si="11"/>
        <v>980.65073350114221</v>
      </c>
      <c r="AT45" s="63">
        <f t="shared" si="12"/>
        <v>1263.8202077732003</v>
      </c>
      <c r="AU45" s="33">
        <f t="shared" si="3"/>
        <v>5.4095635987450175</v>
      </c>
      <c r="AV45" s="99">
        <f t="shared" si="4"/>
        <v>5.4925791524154981</v>
      </c>
      <c r="AW45" s="99">
        <f t="shared" si="5"/>
        <v>5.1235710595765696</v>
      </c>
      <c r="AX45" s="21">
        <f t="shared" si="21"/>
        <v>14.454554827412538</v>
      </c>
      <c r="AY45" s="63">
        <f>AVERAGE(Economics!L365:L376)</f>
        <v>0.38141562301880616</v>
      </c>
      <c r="AZ45" s="63">
        <f>AVERAGE(Economics!C365:C376)</f>
        <v>660914.08644710574</v>
      </c>
      <c r="BA45" s="63">
        <f>AVERAGE(Economics!D365:D376)</f>
        <v>88.740742168181711</v>
      </c>
      <c r="BB45" s="63">
        <f>AVERAGE(Economics!Q365:Q376)</f>
        <v>14.454695645682955</v>
      </c>
      <c r="BC45" s="158">
        <f>AVERAGE(Economics!P365:P376)</f>
        <v>131.50648438591949</v>
      </c>
      <c r="BD45" s="158">
        <f>Economics!$P$372</f>
        <v>127.89785933895715</v>
      </c>
      <c r="BE45" s="158">
        <f>Economics!$P$371</f>
        <v>127.40645595363686</v>
      </c>
      <c r="BF45" s="160">
        <f t="shared" si="22"/>
        <v>1.5916400182447887E-2</v>
      </c>
      <c r="BG45" s="160">
        <f t="shared" si="19"/>
        <v>8.8590710299895514E-2</v>
      </c>
      <c r="BH45" s="158">
        <f>Economics!U372</f>
        <v>206.97032399141935</v>
      </c>
      <c r="BI45" s="61">
        <f>Economics!$P$365</f>
        <v>127.55704562114029</v>
      </c>
      <c r="BJ45" s="39">
        <f>Economics!$Q$365</f>
        <v>14.181354963699288</v>
      </c>
      <c r="BK45" s="72">
        <f>Economics!$P$376</f>
        <v>142.2050596140204</v>
      </c>
      <c r="BL45" s="240">
        <v>232.25</v>
      </c>
      <c r="BM45" s="240"/>
      <c r="BN45" s="240">
        <v>0</v>
      </c>
      <c r="BO45" s="36">
        <v>0</v>
      </c>
      <c r="BP45" s="36">
        <v>0</v>
      </c>
      <c r="BQ45" s="36"/>
      <c r="BR45" s="36"/>
      <c r="BS45" s="36"/>
      <c r="BT45" s="240">
        <v>320.762</v>
      </c>
      <c r="BU45" s="36"/>
      <c r="BV45" s="240">
        <v>0</v>
      </c>
      <c r="BW45" s="36">
        <v>0</v>
      </c>
      <c r="BX45" s="36"/>
      <c r="BY45" s="36"/>
      <c r="BZ45" s="36"/>
      <c r="CA45" s="36"/>
      <c r="CB45" s="63">
        <f>GI_Data_Monthly!$Q$376</f>
        <v>716195.48617310543</v>
      </c>
      <c r="CC45" s="63">
        <f>GI_Data_Monthly!$M$376</f>
        <v>14805.342601638347</v>
      </c>
      <c r="CD45" s="241">
        <f>(X45*1000)/(Population_Annual!B46/1000)</f>
        <v>2.0174193570881869</v>
      </c>
      <c r="CE45" s="61">
        <v>310.064258</v>
      </c>
      <c r="CF45" s="61">
        <f t="shared" si="15"/>
        <v>47.749272028762334</v>
      </c>
      <c r="CG45" s="61">
        <f t="shared" si="18"/>
        <v>252082.95804412794</v>
      </c>
      <c r="CH45" s="21">
        <f>(X45*1000)/(Population_Annual!B45/1000)</f>
        <v>2.0285506455131568</v>
      </c>
      <c r="CI45" s="62">
        <v>0</v>
      </c>
      <c r="CJ45" s="21">
        <v>1</v>
      </c>
      <c r="CK45" s="366">
        <v>33.224241182760458</v>
      </c>
      <c r="CL45" s="63">
        <f>GI_Data_Monthly!$AE$376</f>
        <v>11.24418739796821</v>
      </c>
      <c r="CM45" s="61">
        <f>GI_Data_Monthly!$AF$376</f>
        <v>720718.99307814531</v>
      </c>
      <c r="CN45" s="21">
        <f>CM45/Population_Annual!B45*1000</f>
        <v>38.333400690873674</v>
      </c>
      <c r="CO45" s="21">
        <v>230.82996767582472</v>
      </c>
      <c r="CP45" s="21">
        <v>221.23094903316127</v>
      </c>
      <c r="CQ45" s="21">
        <v>250.38206152958418</v>
      </c>
      <c r="CR45" s="325">
        <v>40189</v>
      </c>
      <c r="CS45" s="364">
        <v>4502130</v>
      </c>
      <c r="CT45" s="365">
        <f t="shared" si="16"/>
        <v>5.4194314279344402</v>
      </c>
      <c r="CU45" s="21">
        <v>1</v>
      </c>
    </row>
    <row r="46" spans="1:99" ht="12" thickBot="1" x14ac:dyDescent="0.25">
      <c r="A46" s="45">
        <v>2011</v>
      </c>
      <c r="B46" s="60">
        <v>20870.245999999999</v>
      </c>
      <c r="C46" s="60">
        <v>21352.155557548704</v>
      </c>
      <c r="D46" s="60">
        <v>4547050.833333333</v>
      </c>
      <c r="E46" s="97">
        <f t="shared" ref="E46:E49" si="23">+B46/D46*1000</f>
        <v>4.5898422439013125</v>
      </c>
      <c r="F46" s="97">
        <f>+C46/D46*1000</f>
        <v>4.6958251271398161</v>
      </c>
      <c r="G46" s="70">
        <v>36.087185634317663</v>
      </c>
      <c r="H46" s="73">
        <f>IF(G46&gt;40,0,1)</f>
        <v>1</v>
      </c>
      <c r="I46" s="65">
        <v>815.08293331060838</v>
      </c>
      <c r="J46" s="65">
        <v>47.12874986356897</v>
      </c>
      <c r="K46" s="63">
        <f>AVERAGE(Economics!E377:E388)</f>
        <v>2.2548253555823918</v>
      </c>
      <c r="L46" s="63">
        <f>AVERAGE(Economics!N377:N388)</f>
        <v>245.24422371733704</v>
      </c>
      <c r="M46" s="70">
        <v>86.521391114505477</v>
      </c>
      <c r="N46" s="70">
        <v>92.836614691542607</v>
      </c>
      <c r="O46" s="70">
        <v>80.942133570396422</v>
      </c>
      <c r="P46" s="74">
        <v>0</v>
      </c>
      <c r="Q46" s="71">
        <v>348.51338674813121</v>
      </c>
      <c r="R46" s="71">
        <v>316.48695254743495</v>
      </c>
      <c r="S46" s="71">
        <v>287.67981618398306</v>
      </c>
      <c r="T46" s="71">
        <v>286.0547421438979</v>
      </c>
      <c r="U46" s="167">
        <v>0.29552933471213039</v>
      </c>
      <c r="V46" s="167">
        <v>9.7469383794684908E-2</v>
      </c>
      <c r="W46" s="76">
        <f>AVERAGE(Economics!D377:D388)</f>
        <v>88.788667594980197</v>
      </c>
      <c r="X46" s="62">
        <f>AVERAGE(Economics!G377:G388)</f>
        <v>42.310573178705916</v>
      </c>
      <c r="Y46" s="101">
        <f t="shared" si="0"/>
        <v>4.9913544618519463</v>
      </c>
      <c r="Z46" s="105">
        <f>AVERAGE(Misc!I377:I388)</f>
        <v>6.2543008888748142E-2</v>
      </c>
      <c r="AA46" s="190">
        <f t="shared" si="17"/>
        <v>4.6873116276959976</v>
      </c>
      <c r="AB46" s="63">
        <f>AVERAGE(Economics!K377:K388)</f>
        <v>38.259368261310236</v>
      </c>
      <c r="AC46" s="62">
        <v>346.73277650544492</v>
      </c>
      <c r="AD46" s="77">
        <v>0.34188000000000002</v>
      </c>
      <c r="AE46" s="77">
        <v>0.17094000000000001</v>
      </c>
      <c r="AF46" s="40"/>
      <c r="AG46" s="60">
        <v>21437</v>
      </c>
      <c r="AH46" s="60">
        <f>+C46</f>
        <v>21352.155557548704</v>
      </c>
      <c r="AI46" s="65">
        <f t="shared" si="2"/>
        <v>4.6958251271398161</v>
      </c>
      <c r="AJ46" s="107">
        <f>M46</f>
        <v>86.521391114505477</v>
      </c>
      <c r="AK46" s="65">
        <f>N46</f>
        <v>92.836614691542607</v>
      </c>
      <c r="AL46" s="71">
        <f>O46</f>
        <v>80.942133570396422</v>
      </c>
      <c r="AM46" s="63">
        <f>+AM45</f>
        <v>83.973730437215224</v>
      </c>
      <c r="AN46" s="71">
        <f>Q46</f>
        <v>348.51338674813121</v>
      </c>
      <c r="AO46" s="71">
        <f>R46</f>
        <v>316.48695254743495</v>
      </c>
      <c r="AP46" s="71">
        <f>S46</f>
        <v>287.67981618398306</v>
      </c>
      <c r="AQ46" s="71">
        <f>T46</f>
        <v>286.0547421438979</v>
      </c>
      <c r="AR46" s="63">
        <f t="shared" si="10"/>
        <v>665.00033929556616</v>
      </c>
      <c r="AS46" s="63">
        <f t="shared" si="11"/>
        <v>952.68015547954928</v>
      </c>
      <c r="AT46" s="63">
        <f t="shared" si="12"/>
        <v>1238.7348976234471</v>
      </c>
      <c r="AU46" s="33">
        <f t="shared" si="3"/>
        <v>4.7144843516704329</v>
      </c>
      <c r="AV46" s="99">
        <f t="shared" si="4"/>
        <v>4.8119537354651181</v>
      </c>
      <c r="AW46" s="99">
        <f t="shared" si="5"/>
        <v>4.9913544618519463</v>
      </c>
      <c r="AX46" s="21">
        <f t="shared" si="21"/>
        <v>14.666777539045938</v>
      </c>
      <c r="AY46" s="63">
        <f>AVERAGE(Economics!L377:L388)</f>
        <v>0.38335127331095292</v>
      </c>
      <c r="AZ46" s="63">
        <f>AVERAGE(Economics!C377:C388)</f>
        <v>667942.20673841238</v>
      </c>
      <c r="BA46" s="63">
        <f>AVERAGE(Economics!D377:D388)</f>
        <v>88.788667594980197</v>
      </c>
      <c r="BB46" s="63">
        <f>AVERAGE(Economics!Q377:Q388)</f>
        <v>14.66670560578865</v>
      </c>
      <c r="BC46" s="158">
        <f>AVERAGE(Economics!P377:P388)</f>
        <v>160.15313925259025</v>
      </c>
      <c r="BD46" s="157">
        <f>Economics!$P$384</f>
        <v>157.28972364117502</v>
      </c>
      <c r="BE46" s="157">
        <f>Economics!$P$383</f>
        <v>162.84479403754878</v>
      </c>
      <c r="BF46" s="160">
        <f t="shared" si="22"/>
        <v>3.2364493265765182E-2</v>
      </c>
      <c r="BG46" s="160">
        <f t="shared" si="19"/>
        <v>0.14969361834758721</v>
      </c>
      <c r="BH46" s="157">
        <f>Economics!U384</f>
        <v>248.84849894452168</v>
      </c>
      <c r="BI46" s="61">
        <f>Economics!$P$377</f>
        <v>149.40234556275936</v>
      </c>
      <c r="BJ46" s="14">
        <f>Economics!$Q$377</f>
        <v>14.679788860056323</v>
      </c>
      <c r="BK46" s="61">
        <f>Economics!$P$388</f>
        <v>156.53592579442221</v>
      </c>
      <c r="BL46" s="36">
        <v>234.47900000000001</v>
      </c>
      <c r="BM46" s="36"/>
      <c r="BN46" s="36">
        <v>32.3654424512969</v>
      </c>
      <c r="BO46" s="36">
        <v>0</v>
      </c>
      <c r="BP46" s="36">
        <v>0</v>
      </c>
      <c r="BQ46" s="36"/>
      <c r="BR46" s="36"/>
      <c r="BS46" s="36"/>
      <c r="BT46" s="36">
        <v>255.75399999999999</v>
      </c>
      <c r="BU46" s="36"/>
      <c r="BV46" s="36">
        <v>0</v>
      </c>
      <c r="BW46" s="36">
        <v>0</v>
      </c>
      <c r="BX46" s="36"/>
      <c r="BY46" s="36"/>
      <c r="BZ46" s="36"/>
      <c r="CA46" s="36"/>
      <c r="CB46" s="63">
        <f>GI_Data_Monthly!$Q$388</f>
        <v>732001.28671335522</v>
      </c>
      <c r="CC46" s="63">
        <f>GI_Data_Monthly!$M$388</f>
        <v>15092.472316489375</v>
      </c>
      <c r="CD46" s="241">
        <f>(X46*1000)/(Population_Annual!B47/1000)</f>
        <v>2.2181823680171013</v>
      </c>
      <c r="CE46" s="61">
        <v>312.32377424999999</v>
      </c>
      <c r="CF46" s="61">
        <f t="shared" si="15"/>
        <v>48.323161926215022</v>
      </c>
      <c r="CG46" s="61">
        <f t="shared" si="18"/>
        <v>256056.49545129813</v>
      </c>
      <c r="CH46" s="21">
        <f>(X46*1000)/(Population_Annual!B46/1000)</f>
        <v>2.2380542985932297</v>
      </c>
      <c r="CI46" s="62">
        <v>0</v>
      </c>
      <c r="CJ46" s="21">
        <v>1</v>
      </c>
      <c r="CK46" s="366">
        <v>33.462997381059296</v>
      </c>
      <c r="CL46" s="63">
        <f>GI_Data_Monthly!$AE$388</f>
        <v>10.204792300017548</v>
      </c>
      <c r="CM46" s="61">
        <f>GI_Data_Monthly!$AF$388</f>
        <v>719338.08330246073</v>
      </c>
      <c r="CN46" s="21">
        <f>CM46/Population_Annual!B46*1000</f>
        <v>38.050008981847768</v>
      </c>
      <c r="CO46" s="21">
        <v>226.85185433892991</v>
      </c>
      <c r="CP46" s="21">
        <v>204.73252734726219</v>
      </c>
      <c r="CQ46" s="21">
        <v>246.05569362229497</v>
      </c>
      <c r="CR46" s="325">
        <v>40527</v>
      </c>
      <c r="CS46" s="364">
        <v>4533029</v>
      </c>
      <c r="CT46" s="365">
        <f t="shared" si="16"/>
        <v>4.70150919911464</v>
      </c>
      <c r="CU46" s="21">
        <v>1</v>
      </c>
    </row>
    <row r="47" spans="1:99" ht="12" thickBot="1" x14ac:dyDescent="0.25">
      <c r="A47" s="45">
        <v>2012</v>
      </c>
      <c r="B47" s="60">
        <v>17680.17476039453</v>
      </c>
      <c r="C47" s="60">
        <v>21164.782557548704</v>
      </c>
      <c r="D47" s="60">
        <v>4576448.666666666</v>
      </c>
      <c r="E47" s="97">
        <f t="shared" si="23"/>
        <v>3.8632957666871821</v>
      </c>
      <c r="F47" s="97">
        <f>+C47/D47*1000</f>
        <v>4.6247175701337939</v>
      </c>
      <c r="G47" s="70">
        <v>39.000920317035437</v>
      </c>
      <c r="H47" s="64">
        <f>IF(G47&gt;40,0,1)</f>
        <v>1</v>
      </c>
      <c r="I47" s="70">
        <v>632.6134075874611</v>
      </c>
      <c r="J47" s="70">
        <v>50.757198680960649</v>
      </c>
      <c r="K47" s="63">
        <f>AVERAGE(Economics!E389:E400)</f>
        <v>2.2993424129448998</v>
      </c>
      <c r="L47" s="63">
        <f>AVERAGE(Economics!N389:N400)</f>
        <v>246.18936015339423</v>
      </c>
      <c r="M47" s="369">
        <v>83.973730437215224</v>
      </c>
      <c r="N47" s="70">
        <v>90.529534958547856</v>
      </c>
      <c r="O47" s="70">
        <v>79.57138501978352</v>
      </c>
      <c r="P47" s="74">
        <v>0</v>
      </c>
      <c r="Q47" s="71">
        <v>287.36953049316543</v>
      </c>
      <c r="R47" s="71">
        <v>296.33844153418568</v>
      </c>
      <c r="S47" s="71">
        <v>284.10994177607557</v>
      </c>
      <c r="T47" s="71">
        <v>223.35773446466777</v>
      </c>
      <c r="U47" s="167">
        <v>0.33851573814017205</v>
      </c>
      <c r="V47" s="167">
        <v>0.11132223397531057</v>
      </c>
      <c r="W47" s="82">
        <f>AVERAGE(Economics!D389:D400)</f>
        <v>89.444587774537112</v>
      </c>
      <c r="X47" s="76">
        <f>AVERAGE(Economics!G389:G400)</f>
        <v>62.372596951599981</v>
      </c>
      <c r="Y47" s="298">
        <f t="shared" si="0"/>
        <v>4.9632333082739661</v>
      </c>
      <c r="Z47" s="106">
        <f>AVERAGE(Misc!I389:I400)</f>
        <v>5.81749633219458E-2</v>
      </c>
      <c r="AA47" s="190">
        <f t="shared" si="17"/>
        <v>3.9746180006624927</v>
      </c>
      <c r="AB47" s="76">
        <f>AVERAGE(Economics!K389:K400)</f>
        <v>38.641014496799691</v>
      </c>
      <c r="AC47" s="62">
        <v>81.456904530071711</v>
      </c>
      <c r="AD47" s="108">
        <v>1.8204320000000001</v>
      </c>
      <c r="AE47" s="108">
        <v>0.91021600000000003</v>
      </c>
      <c r="AF47" s="44"/>
      <c r="AG47" s="36">
        <f>+B47</f>
        <v>17680.17476039453</v>
      </c>
      <c r="AH47" s="36">
        <f>+C47</f>
        <v>21164.782557548704</v>
      </c>
      <c r="AI47" s="65">
        <f t="shared" si="2"/>
        <v>4.6247175701337939</v>
      </c>
      <c r="AJ47" s="75">
        <v>83.973730437215224</v>
      </c>
      <c r="AK47" s="75">
        <v>90.529534958547856</v>
      </c>
      <c r="AL47" s="75">
        <v>79.57138501978352</v>
      </c>
      <c r="AM47" s="62">
        <f>+AM46</f>
        <v>83.973730437215224</v>
      </c>
      <c r="AN47" s="71">
        <v>287.36953049316543</v>
      </c>
      <c r="AO47" s="71">
        <v>296.33844153418568</v>
      </c>
      <c r="AP47" s="71">
        <v>284.10994177607557</v>
      </c>
      <c r="AQ47" s="71">
        <v>223.35773446466777</v>
      </c>
      <c r="AR47" s="63">
        <f>SUM(AN47:AO47)</f>
        <v>583.70797202735116</v>
      </c>
      <c r="AS47" s="63">
        <f>SUM(AN47:AP47)</f>
        <v>867.81791380342679</v>
      </c>
      <c r="AT47" s="63">
        <f>SUM(AN47:AQ47)</f>
        <v>1091.1756482680946</v>
      </c>
      <c r="AU47" s="33">
        <f t="shared" si="3"/>
        <v>3.8632957666871821</v>
      </c>
      <c r="AV47" s="99">
        <f t="shared" si="4"/>
        <v>3.9746180006624927</v>
      </c>
      <c r="AW47" s="99">
        <f t="shared" si="5"/>
        <v>4.9632333082739661</v>
      </c>
      <c r="AX47" s="21">
        <f>AY47*AB47</f>
        <v>14.982036724876387</v>
      </c>
      <c r="AY47" s="63">
        <f>AVERAGE(Economics!L389:L400)</f>
        <v>0.38772368996981749</v>
      </c>
      <c r="AZ47" s="63">
        <f>AVERAGE(Economics!C389:C400)</f>
        <v>681185.27847315802</v>
      </c>
      <c r="BA47" s="197">
        <f>AVERAGE(Economics!D389:D400)</f>
        <v>89.444587774537112</v>
      </c>
      <c r="BB47" s="197">
        <f>AVERAGE(Economics!Q389:Q400)</f>
        <v>14.982452688814258</v>
      </c>
      <c r="BC47" s="301">
        <f>AVERAGE(Economics!P389:P400)</f>
        <v>160.82396721103964</v>
      </c>
      <c r="BD47" s="157">
        <f>Economics!$P$396</f>
        <v>159.11991573327086</v>
      </c>
      <c r="BE47" s="157">
        <f>Economics!$P$395</f>
        <v>161.91250723017845</v>
      </c>
      <c r="BF47" s="160">
        <f t="shared" si="22"/>
        <v>1.9743017902603688E-2</v>
      </c>
      <c r="BG47" s="160">
        <f t="shared" si="19"/>
        <v>3.8538580918690002E-3</v>
      </c>
      <c r="BH47" s="157">
        <f>Economics!U396</f>
        <v>243.63645772445398</v>
      </c>
      <c r="BI47" s="61">
        <f>Economics!$P$389</f>
        <v>160.50288078345602</v>
      </c>
      <c r="BJ47" s="14">
        <f>Economics!$Q$389</f>
        <v>14.783321992047103</v>
      </c>
      <c r="BK47" s="61">
        <f>Economics!$P$400</f>
        <v>156.19108441290916</v>
      </c>
      <c r="BL47" s="36">
        <v>223.40299999999999</v>
      </c>
      <c r="BM47" s="36"/>
      <c r="BN47" s="36">
        <v>32.3654424512969</v>
      </c>
      <c r="BO47" s="36">
        <v>6.2389999999999999</v>
      </c>
      <c r="BP47" s="36">
        <v>13.21</v>
      </c>
      <c r="BQ47" s="36"/>
      <c r="BR47" s="36"/>
      <c r="BS47" s="36"/>
      <c r="BT47" s="36">
        <v>224.965</v>
      </c>
      <c r="BU47" s="36"/>
      <c r="BV47" s="36">
        <v>15.731239605469142</v>
      </c>
      <c r="BW47" s="36">
        <v>0</v>
      </c>
      <c r="BX47" s="36">
        <v>13.129</v>
      </c>
      <c r="BY47" s="36"/>
      <c r="BZ47" s="36"/>
      <c r="CA47" s="36"/>
      <c r="CB47" s="63">
        <f>GI_Data_Monthly!$Q$400</f>
        <v>748444.70053925866</v>
      </c>
      <c r="CC47" s="63">
        <f>GI_Data_Monthly!$M$400</f>
        <v>15487.524167070625</v>
      </c>
      <c r="CD47" s="241">
        <f>(X47*1000)/(Population_Annual!B48/1000)</f>
        <v>3.2385294371522719</v>
      </c>
      <c r="CE47" s="61">
        <v>314.58128970327698</v>
      </c>
      <c r="CF47" s="61">
        <f t="shared" si="15"/>
        <v>49.232184729355481</v>
      </c>
      <c r="CG47" s="61">
        <f t="shared" ref="CG47:CG75" si="24">+AZ47*AY47</f>
        <v>264111.66972273053</v>
      </c>
      <c r="CH47" s="21">
        <f>(X47*1000)/(Population_Annual!B47/1000)</f>
        <v>3.2699579422173146</v>
      </c>
      <c r="CI47" s="62">
        <v>0</v>
      </c>
      <c r="CJ47" s="21">
        <v>1</v>
      </c>
      <c r="CK47" s="366">
        <v>39.000920317035437</v>
      </c>
      <c r="CL47" s="63">
        <f>GI_Data_Monthly!$AE$400</f>
        <v>8.6503531323956793</v>
      </c>
      <c r="CM47" s="61">
        <f>GI_Data_Monthly!$AF$400</f>
        <v>734972.73040755419</v>
      </c>
      <c r="CN47" s="21">
        <f>CM47/Population_Annual!B47*1000</f>
        <v>38.53182382279622</v>
      </c>
      <c r="CO47" s="21">
        <v>197.7029034186944</v>
      </c>
      <c r="CP47" s="21">
        <v>200.36308359621344</v>
      </c>
      <c r="CQ47" s="21">
        <v>213.60221114717609</v>
      </c>
      <c r="CR47" s="325">
        <v>40912</v>
      </c>
      <c r="CS47" s="364">
        <v>4560015</v>
      </c>
      <c r="CT47" s="365">
        <f t="shared" si="16"/>
        <v>3.9885407870709759</v>
      </c>
      <c r="CU47" s="21">
        <v>1</v>
      </c>
    </row>
    <row r="48" spans="1:99" ht="12" thickBot="1" x14ac:dyDescent="0.25">
      <c r="A48" s="45">
        <v>2013</v>
      </c>
      <c r="B48" s="60">
        <v>15689.799432007499</v>
      </c>
      <c r="C48" s="60">
        <v>21333.036799801699</v>
      </c>
      <c r="D48" s="60">
        <v>4626934.333333334</v>
      </c>
      <c r="E48" s="97">
        <f t="shared" si="23"/>
        <v>3.3909708462847927</v>
      </c>
      <c r="F48" s="97">
        <f>+C48/D48*1000</f>
        <v>4.6106201780549068</v>
      </c>
      <c r="G48" s="68">
        <v>41.756781670035913</v>
      </c>
      <c r="H48" s="64">
        <f t="shared" si="8"/>
        <v>0</v>
      </c>
      <c r="I48" s="70">
        <v>511.12322748448332</v>
      </c>
      <c r="J48" s="68">
        <v>53.76237292698368</v>
      </c>
      <c r="K48" s="76">
        <f>AVERAGE(Economics!E401:E412)</f>
        <v>2.332073417145581</v>
      </c>
      <c r="L48" s="76">
        <f>AVERAGE(Economics!N401:N412)</f>
        <v>244.24372206090345</v>
      </c>
      <c r="M48" s="70">
        <v>84.285405116593509</v>
      </c>
      <c r="N48" s="70">
        <v>90.858716646803188</v>
      </c>
      <c r="O48" s="68">
        <v>79.384111086425023</v>
      </c>
      <c r="P48" s="74">
        <v>0</v>
      </c>
      <c r="Q48" s="70">
        <v>294.84972279824376</v>
      </c>
      <c r="R48" s="70">
        <v>302.71679303157225</v>
      </c>
      <c r="S48" s="68">
        <v>312.5593922375715</v>
      </c>
      <c r="T48" s="70">
        <v>291.59484412284417</v>
      </c>
      <c r="U48" s="167">
        <v>0.38903067158175392</v>
      </c>
      <c r="V48" s="167">
        <v>0.13015115572465777</v>
      </c>
      <c r="W48" s="82">
        <f>AVERAGE(Economics!D401:D412)</f>
        <v>89.098798634660582</v>
      </c>
      <c r="X48" s="82">
        <f>AVERAGE(Economics!G401:G412)</f>
        <v>80.966642116549437</v>
      </c>
      <c r="Y48" s="101">
        <f t="shared" si="0"/>
        <v>4.9996508496366605</v>
      </c>
      <c r="Z48" s="106">
        <f>AVERAGE(Misc!I401:I412)</f>
        <v>5.0449416061500697E-2</v>
      </c>
      <c r="AA48" s="100">
        <f t="shared" si="17"/>
        <v>3.5211220020094505</v>
      </c>
      <c r="AB48" s="82">
        <f>AVERAGE(Economics!K401:K412)</f>
        <v>38.89447375783498</v>
      </c>
      <c r="AC48" s="62">
        <v>220.24159851561404</v>
      </c>
      <c r="AD48" s="108">
        <v>6.1973039999999999</v>
      </c>
      <c r="AE48" s="108">
        <v>3.098652</v>
      </c>
      <c r="AF48" s="44"/>
      <c r="AG48" s="36">
        <f>+B48</f>
        <v>15689.799432007499</v>
      </c>
      <c r="AH48" s="36">
        <f t="shared" ref="AH48:AH49" si="25">+C48</f>
        <v>21333.036799801699</v>
      </c>
      <c r="AI48" s="65">
        <f t="shared" si="2"/>
        <v>4.6106201780549068</v>
      </c>
      <c r="AJ48" s="81">
        <f>AVERAGE(AJ28:AJ47)</f>
        <v>85.07971395676779</v>
      </c>
      <c r="AK48" s="81">
        <f t="shared" ref="AK48:AL48" si="26">AVERAGE(AK28:AK47)</f>
        <v>92.056605446845737</v>
      </c>
      <c r="AL48" s="81">
        <f t="shared" si="26"/>
        <v>79.248591193755061</v>
      </c>
      <c r="AM48" s="82">
        <f t="shared" si="20"/>
        <v>83.973730437215224</v>
      </c>
      <c r="AN48" s="81">
        <f t="shared" ref="AN48:AP48" si="27">AVERAGE(AN28:AN47)</f>
        <v>313.00761814522781</v>
      </c>
      <c r="AO48" s="81">
        <f t="shared" si="27"/>
        <v>298.93014707324812</v>
      </c>
      <c r="AP48" s="81">
        <f t="shared" si="27"/>
        <v>281.47220843585995</v>
      </c>
      <c r="AQ48" s="81">
        <f>AVERAGE(AQ28:AQ47)</f>
        <v>268.97573821020052</v>
      </c>
      <c r="AR48" s="82">
        <f t="shared" si="10"/>
        <v>611.93776521847599</v>
      </c>
      <c r="AS48" s="82">
        <f t="shared" si="11"/>
        <v>893.409973654336</v>
      </c>
      <c r="AT48" s="82">
        <f t="shared" si="12"/>
        <v>1162.3857118645365</v>
      </c>
      <c r="AU48" s="33">
        <f t="shared" si="3"/>
        <v>3.3909708462847927</v>
      </c>
      <c r="AV48" s="99">
        <f t="shared" si="4"/>
        <v>3.5211220020094505</v>
      </c>
      <c r="AW48" s="57"/>
      <c r="AX48" s="21">
        <f t="shared" si="21"/>
        <v>15.300741467441487</v>
      </c>
      <c r="AY48" s="82">
        <f>AVERAGE(Economics!L401:L412)</f>
        <v>0.3933911424719887</v>
      </c>
      <c r="AZ48" s="82">
        <f>AVERAGE(Economics!C401:C412)</f>
        <v>688467.44460161764</v>
      </c>
      <c r="BA48" s="82">
        <f>AVERAGE(Economics!D401:D412)</f>
        <v>89.098798634660582</v>
      </c>
      <c r="BB48" s="82">
        <f>AVERAGE(Economics!Q401:Q412)</f>
        <v>15.301210000379212</v>
      </c>
      <c r="BC48" s="159">
        <f>AVERAGE(Economics!P401:P412)</f>
        <v>152.8432843751894</v>
      </c>
      <c r="BD48" s="191">
        <f>Economics!$P$408</f>
        <v>152.2007646556159</v>
      </c>
      <c r="BE48" s="191">
        <f>Economics!$P$407</f>
        <v>156.49003180912257</v>
      </c>
      <c r="BF48" s="160">
        <f t="shared" si="22"/>
        <v>1.4234941266864531E-2</v>
      </c>
      <c r="BG48" s="160">
        <f t="shared" si="19"/>
        <v>-7.903014538396369E-3</v>
      </c>
      <c r="BH48" s="191">
        <f>Economics!U408</f>
        <v>244.11705804465532</v>
      </c>
      <c r="BI48" s="61">
        <f>Economics!$P$401</f>
        <v>157.28561268402174</v>
      </c>
      <c r="BJ48" s="14">
        <f>Economics!$Q$401</f>
        <v>14.994075739198383</v>
      </c>
      <c r="BK48" s="61">
        <f>Economics!$P$412</f>
        <v>144.0122345236054</v>
      </c>
      <c r="BL48" s="36">
        <v>236</v>
      </c>
      <c r="BM48" s="36">
        <v>-45</v>
      </c>
      <c r="BN48" s="36">
        <v>32.3654424512969</v>
      </c>
      <c r="BO48" s="36">
        <v>6.2389999999999999</v>
      </c>
      <c r="BP48" s="36">
        <v>13.35875774700513</v>
      </c>
      <c r="BQ48" s="36"/>
      <c r="BR48" s="36"/>
      <c r="BS48" s="36"/>
      <c r="BT48" s="36">
        <v>196</v>
      </c>
      <c r="BU48" s="36"/>
      <c r="BV48" s="36">
        <v>27.200567992499799</v>
      </c>
      <c r="BW48" s="36">
        <v>7</v>
      </c>
      <c r="BX48" s="36">
        <v>11</v>
      </c>
      <c r="BY48" s="36"/>
      <c r="BZ48" s="36"/>
      <c r="CA48" s="36"/>
      <c r="CB48" s="82">
        <f>GI_Data_Monthly!$Q$412</f>
        <v>762397.568924997</v>
      </c>
      <c r="CC48" s="82">
        <f>GI_Data_Monthly!$M$412</f>
        <v>15791.689682122613</v>
      </c>
      <c r="CD48" s="241">
        <f>(X48*1000)/(Population_Annual!B49/1000)</f>
        <v>4.1513177899957983</v>
      </c>
      <c r="CE48" s="61">
        <v>317.00846785391701</v>
      </c>
      <c r="CF48" s="61">
        <f t="shared" si="15"/>
        <v>49.814725105070998</v>
      </c>
      <c r="CG48" s="61">
        <f t="shared" si="24"/>
        <v>270836.99458660092</v>
      </c>
      <c r="CH48" s="21">
        <f>(X48*1000)/(Population_Annual!B48/1000)</f>
        <v>4.2039752509469945</v>
      </c>
      <c r="CI48" s="62">
        <v>0</v>
      </c>
      <c r="CJ48" s="21">
        <v>0</v>
      </c>
      <c r="CK48" s="366">
        <v>41.756781670035913</v>
      </c>
      <c r="CL48" s="82">
        <f>GI_Data_Monthly!$AE$412</f>
        <v>7.0923364297700502</v>
      </c>
      <c r="CM48" s="61">
        <f>GI_Data_Monthly!$AF$412</f>
        <v>751389.02910463128</v>
      </c>
      <c r="CN48" s="21">
        <f>CM48/Population_Annual!B48*1000</f>
        <v>39.013855578225886</v>
      </c>
      <c r="CO48" s="21">
        <v>197.27415563640642</v>
      </c>
      <c r="CP48" s="21">
        <v>196.49686456351083</v>
      </c>
      <c r="CQ48" s="21">
        <v>213.3040943772279</v>
      </c>
      <c r="CR48" s="325">
        <v>41337</v>
      </c>
      <c r="CS48" s="364">
        <v>4594969</v>
      </c>
      <c r="CT48" s="365">
        <f t="shared" si="16"/>
        <v>3.5447116091265194</v>
      </c>
      <c r="CU48" s="21">
        <v>0</v>
      </c>
    </row>
    <row r="49" spans="1:99" ht="12.6" thickBot="1" x14ac:dyDescent="0.3">
      <c r="A49" s="45">
        <v>2014</v>
      </c>
      <c r="B49" s="60">
        <v>16716</v>
      </c>
      <c r="C49" s="357">
        <f>22935-SUM(BL49:BS49)</f>
        <v>21943.634557548703</v>
      </c>
      <c r="D49" s="291">
        <v>4698893.125</v>
      </c>
      <c r="E49" s="272">
        <f t="shared" si="23"/>
        <v>3.5574335392018521</v>
      </c>
      <c r="F49" s="272">
        <f>+C49/D49*1000</f>
        <v>4.6699582164999125</v>
      </c>
      <c r="G49" s="356">
        <v>42.017682588624886</v>
      </c>
      <c r="H49" s="290">
        <f>IF(G49&gt;40,0,1)</f>
        <v>0</v>
      </c>
      <c r="I49" s="288">
        <v>452.20090404696538</v>
      </c>
      <c r="J49" s="288">
        <v>55.438350229387105</v>
      </c>
      <c r="K49" s="81">
        <f>AVERAGE(Economics!E413:E424)</f>
        <v>2.3781659761376952</v>
      </c>
      <c r="L49" s="81">
        <f>AVERAGE(Economics!N413:N424)</f>
        <v>248.04915984084971</v>
      </c>
      <c r="M49" s="370">
        <v>85.771932418260164</v>
      </c>
      <c r="N49" s="370">
        <v>92.33949693236832</v>
      </c>
      <c r="O49" s="370">
        <v>79.377968019941761</v>
      </c>
      <c r="P49" s="371">
        <v>0</v>
      </c>
      <c r="Q49" s="372">
        <v>330.52637803824371</v>
      </c>
      <c r="R49" s="372">
        <v>297.0643914494824</v>
      </c>
      <c r="S49" s="372">
        <v>251.81844128644076</v>
      </c>
      <c r="T49" s="372">
        <v>265.41080200818863</v>
      </c>
      <c r="U49" s="168">
        <v>0.44029345165386718</v>
      </c>
      <c r="V49" s="168">
        <v>0.14930638177635699</v>
      </c>
      <c r="W49" s="82">
        <f>AVERAGE(Economics!D413:D424)</f>
        <v>89.745982087124972</v>
      </c>
      <c r="X49" s="82">
        <f>AVERAGE(Economics!G413:G424)</f>
        <v>96.389963514305862</v>
      </c>
      <c r="Y49" s="101"/>
      <c r="Z49" s="106">
        <f>AVERAGE(Misc!I413:I424)</f>
        <v>3.8021716362912149E-2</v>
      </c>
      <c r="AA49" s="299">
        <f t="shared" si="17"/>
        <v>3.706739920978209</v>
      </c>
      <c r="AB49" s="82">
        <f>AVERAGE(Economics!K413:K424)</f>
        <v>39.450147740125495</v>
      </c>
      <c r="AC49" s="288">
        <v>69.04676833948534</v>
      </c>
      <c r="AD49" s="108">
        <v>8.8572800000000012</v>
      </c>
      <c r="AE49" s="108">
        <v>4.4286400000000006</v>
      </c>
      <c r="AF49" s="44"/>
      <c r="AG49" s="36">
        <f>+B49</f>
        <v>16716</v>
      </c>
      <c r="AH49" s="36">
        <f t="shared" si="25"/>
        <v>21943.634557548703</v>
      </c>
      <c r="AI49" s="65">
        <f t="shared" si="2"/>
        <v>4.6699582164999125</v>
      </c>
      <c r="AJ49" s="81">
        <f t="shared" ref="AJ49:AL75" si="28">+AJ48</f>
        <v>85.07971395676779</v>
      </c>
      <c r="AK49" s="81">
        <f t="shared" si="28"/>
        <v>92.056605446845737</v>
      </c>
      <c r="AL49" s="81">
        <f t="shared" si="28"/>
        <v>79.248591193755061</v>
      </c>
      <c r="AM49" s="82">
        <f t="shared" si="20"/>
        <v>83.973730437215224</v>
      </c>
      <c r="AN49" s="82">
        <f t="shared" ref="AN49:AN70" si="29">+AN48</f>
        <v>313.00761814522781</v>
      </c>
      <c r="AO49" s="82">
        <f t="shared" ref="AO49:AO70" si="30">+AO48</f>
        <v>298.93014707324812</v>
      </c>
      <c r="AP49" s="82">
        <f t="shared" ref="AP49:AP70" si="31">+AP48</f>
        <v>281.47220843585995</v>
      </c>
      <c r="AQ49" s="82">
        <f t="shared" ref="AQ49:AQ70" si="32">+AQ48</f>
        <v>268.97573821020052</v>
      </c>
      <c r="AR49" s="82">
        <f t="shared" si="10"/>
        <v>611.93776521847599</v>
      </c>
      <c r="AS49" s="82">
        <f t="shared" si="11"/>
        <v>893.409973654336</v>
      </c>
      <c r="AT49" s="82">
        <f t="shared" si="12"/>
        <v>1162.3857118645365</v>
      </c>
      <c r="AU49" s="33">
        <f t="shared" si="3"/>
        <v>3.5574335392018521</v>
      </c>
      <c r="AV49" s="99">
        <f t="shared" si="4"/>
        <v>3.706739920978209</v>
      </c>
      <c r="AW49" s="99"/>
      <c r="AX49" s="21">
        <f t="shared" si="21"/>
        <v>15.754814566526379</v>
      </c>
      <c r="AY49" s="82">
        <f>AVERAGE(Economics!L413:L424)</f>
        <v>0.39936009036797238</v>
      </c>
      <c r="AZ49" s="82">
        <f>AVERAGE(Economics!C413:C424)</f>
        <v>704853.0351863039</v>
      </c>
      <c r="BA49" s="82">
        <f>AVERAGE(Economics!D413:D424)</f>
        <v>89.745982087124972</v>
      </c>
      <c r="BB49" s="82">
        <f>AVERAGE(Economics!Q413:Q424)</f>
        <v>15.75505599150727</v>
      </c>
      <c r="BC49" s="159">
        <f>AVERAGE(Economics!P413:P424)</f>
        <v>146.89659181098816</v>
      </c>
      <c r="BD49" s="191">
        <f>Economics!$P$420</f>
        <v>144.67156894893984</v>
      </c>
      <c r="BE49" s="191">
        <f>Economics!$P$419</f>
        <v>149.89981549931676</v>
      </c>
      <c r="BF49" s="160">
        <f t="shared" si="22"/>
        <v>1.9764626041889777E-2</v>
      </c>
      <c r="BG49" s="160">
        <f t="shared" ref="BG49:BG64" si="33">L49/L48-1</f>
        <v>1.5580493729117739E-2</v>
      </c>
      <c r="BH49" s="191">
        <f>Economics!$U$420</f>
        <v>249.35322359889764</v>
      </c>
      <c r="BI49" s="61">
        <f>Economics!$P$413</f>
        <v>147.22093909674444</v>
      </c>
      <c r="BJ49" s="14">
        <f>Economics!$Q$413</f>
        <v>15.557288031770902</v>
      </c>
      <c r="BK49" s="61">
        <f>Economics!$P$424</f>
        <v>136.59106036882133</v>
      </c>
      <c r="BL49" s="36">
        <v>725</v>
      </c>
      <c r="BM49" s="36">
        <v>-45</v>
      </c>
      <c r="BN49" s="36">
        <v>32.3654424512969</v>
      </c>
      <c r="BO49" s="21">
        <v>8</v>
      </c>
      <c r="BP49" s="21">
        <v>13</v>
      </c>
      <c r="BQ49" s="36">
        <v>23</v>
      </c>
      <c r="BR49" s="21">
        <v>35</v>
      </c>
      <c r="BS49" s="21">
        <v>200</v>
      </c>
      <c r="BT49" s="36">
        <v>760</v>
      </c>
      <c r="BU49" s="21">
        <v>-45</v>
      </c>
      <c r="BV49" s="21">
        <v>27</v>
      </c>
      <c r="BW49" s="36">
        <v>7</v>
      </c>
      <c r="BX49" s="36">
        <v>12</v>
      </c>
      <c r="BY49" s="36">
        <v>23</v>
      </c>
      <c r="BZ49" s="21">
        <v>0</v>
      </c>
      <c r="CA49" s="21">
        <v>0</v>
      </c>
      <c r="CB49" s="82">
        <f>GI_Data_Monthly!$Q$424</f>
        <v>782493.17651216872</v>
      </c>
      <c r="CC49" s="82">
        <f>GI_Data_Monthly!$M$424</f>
        <v>16172.994805052216</v>
      </c>
      <c r="CD49" s="241">
        <f>(X49*1000)/(Population_Annual!B50/1000)</f>
        <v>4.8758113590061347</v>
      </c>
      <c r="CE49" s="61">
        <v>319.46407533396399</v>
      </c>
      <c r="CF49" s="61">
        <f t="shared" si="15"/>
        <v>50.625394383218698</v>
      </c>
      <c r="CG49" s="61">
        <f t="shared" si="24"/>
        <v>281490.17182814196</v>
      </c>
      <c r="CH49" s="21">
        <f>(X49*1000)/(Population_Annual!B49/1000)</f>
        <v>4.9421015847240479</v>
      </c>
      <c r="CI49" s="62">
        <v>0</v>
      </c>
      <c r="CJ49" s="21">
        <v>0</v>
      </c>
      <c r="CK49" s="366">
        <v>42.017682588624886</v>
      </c>
      <c r="CL49" s="82">
        <f>GI_Data_Monthly!$AE$424</f>
        <v>6.1427602281658507</v>
      </c>
      <c r="CM49" s="61">
        <f>GI_Data_Monthly!$AF$424</f>
        <v>773627.32879531418</v>
      </c>
      <c r="CN49" s="21">
        <f>CM49/Population_Annual!B49*1000</f>
        <v>39.665383285031609</v>
      </c>
      <c r="CO49" s="21">
        <v>205.9350613578512</v>
      </c>
      <c r="CP49" s="21">
        <v>205.25548092323055</v>
      </c>
      <c r="CQ49" s="21">
        <v>224.55606387074914</v>
      </c>
      <c r="CR49" s="325">
        <v>41662</v>
      </c>
      <c r="CS49" s="364">
        <v>4679556</v>
      </c>
      <c r="CT49" s="365">
        <f t="shared" si="16"/>
        <v>3.721440148313182</v>
      </c>
      <c r="CU49" s="21">
        <v>0</v>
      </c>
    </row>
    <row r="50" spans="1:99" ht="13.2" x14ac:dyDescent="0.25">
      <c r="A50" s="45">
        <v>2015</v>
      </c>
      <c r="B50" s="46"/>
      <c r="C50" s="183"/>
      <c r="D50" s="60"/>
      <c r="E50" s="96"/>
      <c r="F50" s="96"/>
      <c r="G50" s="78">
        <f>AVERAGE($G$30:$G$49)</f>
        <v>38.446500617825357</v>
      </c>
      <c r="H50" s="79">
        <f t="shared" si="8"/>
        <v>1</v>
      </c>
      <c r="I50" s="80">
        <f>AVERAGE($I$30:$I$49)</f>
        <v>606.14368517278206</v>
      </c>
      <c r="J50" s="80">
        <f>AVERAGE($J$30:$J$49)</f>
        <v>50.118929345456323</v>
      </c>
      <c r="K50" s="81">
        <f>AVERAGE(Economics!E425:E436)</f>
        <v>2.412405322450685</v>
      </c>
      <c r="L50" s="82">
        <f>AVERAGE(Economics!N425:N436)</f>
        <v>238.77213553658791</v>
      </c>
      <c r="M50" s="295">
        <f t="shared" ref="M50:N50" si="34">AVERAGE(M30:M49)</f>
        <v>84.920080833510468</v>
      </c>
      <c r="N50" s="295">
        <f t="shared" si="34"/>
        <v>91.866516125804296</v>
      </c>
      <c r="O50" s="295">
        <f>AVERAGE(O30:O49)</f>
        <v>79.136695149073404</v>
      </c>
      <c r="P50" s="83">
        <v>0</v>
      </c>
      <c r="Q50" s="295">
        <f>AVERAGE(Q30:Q49)</f>
        <v>309.17642318705214</v>
      </c>
      <c r="R50" s="295">
        <f t="shared" ref="R50:T50" si="35">AVERAGE(R30:R49)</f>
        <v>298.26920629730091</v>
      </c>
      <c r="S50" s="295">
        <f t="shared" si="35"/>
        <v>284.74110011206068</v>
      </c>
      <c r="T50" s="295">
        <f t="shared" si="35"/>
        <v>271.52602051675211</v>
      </c>
      <c r="U50" s="169">
        <v>0.50601449389334441</v>
      </c>
      <c r="V50" s="169">
        <v>0.17703213444808619</v>
      </c>
      <c r="W50" s="82">
        <f>AVERAGE(Economics!D425:D436)</f>
        <v>91.506613699702825</v>
      </c>
      <c r="X50" s="82">
        <f>AVERAGE(Economics!G425:G436)</f>
        <v>137.01262843717601</v>
      </c>
      <c r="Y50" s="101"/>
      <c r="Z50" s="106">
        <f>AVERAGE(Misc!I425:I436)</f>
        <v>3.0869134877899412E-2</v>
      </c>
      <c r="AA50" s="100"/>
      <c r="AB50" s="82">
        <f>AVERAGE(Economics!K425:K436)</f>
        <v>40.494403929711396</v>
      </c>
      <c r="AC50" s="82">
        <f>AVERAGE($AC$30:$AC$49)</f>
        <v>219.65345232286262</v>
      </c>
      <c r="AD50" s="108">
        <v>12.654199999999999</v>
      </c>
      <c r="AE50" s="108">
        <v>6.3270999999999997</v>
      </c>
      <c r="AF50" s="44"/>
      <c r="AI50" s="57"/>
      <c r="AJ50" s="81">
        <f t="shared" si="28"/>
        <v>85.07971395676779</v>
      </c>
      <c r="AK50" s="81">
        <f t="shared" si="28"/>
        <v>92.056605446845737</v>
      </c>
      <c r="AL50" s="81">
        <f t="shared" si="28"/>
        <v>79.248591193755061</v>
      </c>
      <c r="AM50" s="82">
        <f t="shared" si="20"/>
        <v>83.973730437215224</v>
      </c>
      <c r="AN50" s="82">
        <f t="shared" si="29"/>
        <v>313.00761814522781</v>
      </c>
      <c r="AO50" s="82">
        <f t="shared" si="30"/>
        <v>298.93014707324812</v>
      </c>
      <c r="AP50" s="82">
        <f t="shared" si="31"/>
        <v>281.47220843585995</v>
      </c>
      <c r="AQ50" s="82">
        <f t="shared" si="32"/>
        <v>268.97573821020052</v>
      </c>
      <c r="AR50" s="82">
        <f t="shared" si="10"/>
        <v>611.93776521847599</v>
      </c>
      <c r="AS50" s="82">
        <f t="shared" si="11"/>
        <v>893.409973654336</v>
      </c>
      <c r="AT50" s="82">
        <f t="shared" si="12"/>
        <v>1162.3857118645365</v>
      </c>
      <c r="AW50" s="99"/>
      <c r="AX50" s="21">
        <f t="shared" si="21"/>
        <v>16.354531203578514</v>
      </c>
      <c r="AY50" s="82">
        <f>AVERAGE(Economics!L425:L436)</f>
        <v>0.40387139003122674</v>
      </c>
      <c r="AZ50" s="82">
        <f>AVERAGE(Economics!C425:C436)</f>
        <v>730270.04948423163</v>
      </c>
      <c r="BA50" s="82">
        <f>AVERAGE(Economics!D425:D436)</f>
        <v>91.506613699702825</v>
      </c>
      <c r="BB50" s="82">
        <f>AVERAGE(Economics!Q425:Q436)</f>
        <v>16.354999746599976</v>
      </c>
      <c r="BC50" s="159">
        <f>AVERAGE(Economics!P425:P436)</f>
        <v>136.48444774064771</v>
      </c>
      <c r="BD50" s="191">
        <f>Economics!$P$432</f>
        <v>135.20533371857613</v>
      </c>
      <c r="BE50" s="191">
        <f>Economics!$P$431</f>
        <v>139.69838275222941</v>
      </c>
      <c r="BF50" s="160">
        <f t="shared" si="22"/>
        <v>1.4397374555243037E-2</v>
      </c>
      <c r="BG50" s="160">
        <f t="shared" si="33"/>
        <v>-3.7399942455818125E-2</v>
      </c>
      <c r="BH50" s="191">
        <f>Economics!$U$432</f>
        <v>238.6899010128127</v>
      </c>
      <c r="BI50" s="61">
        <f>Economics!$P$425</f>
        <v>138.38993966397786</v>
      </c>
      <c r="BJ50" s="14">
        <f>Economics!$Q$425</f>
        <v>16.07502857248663</v>
      </c>
      <c r="BK50" s="61">
        <f>Economics!$P$436</f>
        <v>130.84083503954622</v>
      </c>
      <c r="CB50" s="82">
        <f>GI_Data_Monthly!$Q$436</f>
        <v>812984.7267204948</v>
      </c>
      <c r="CC50" s="82">
        <f>GI_Data_Monthly!$M$436</f>
        <v>16694.527071521694</v>
      </c>
      <c r="CD50" s="241">
        <f>(X50*1000)/(Population_Annual!B51/1000)</f>
        <v>6.8330203368935081</v>
      </c>
      <c r="CE50" s="61">
        <v>321.93670081626601</v>
      </c>
      <c r="CF50" s="61">
        <f t="shared" si="15"/>
        <v>51.856551394087575</v>
      </c>
      <c r="CG50" s="61">
        <f t="shared" si="24"/>
        <v>294935.17998336937</v>
      </c>
      <c r="CH50" s="21">
        <f>(X50*1000)/(Population_Annual!B50/1000)</f>
        <v>6.9306772790936932</v>
      </c>
      <c r="CI50" s="62">
        <v>0</v>
      </c>
      <c r="CJ50" s="326">
        <v>0</v>
      </c>
      <c r="CK50" s="327">
        <f t="shared" ref="CK50" si="36">AVERAGE(CK30:CK49)</f>
        <v>38.364362710260792</v>
      </c>
      <c r="CL50" s="82">
        <f>GI_Data_Monthly!$AE$436</f>
        <v>5.7896681205554286</v>
      </c>
      <c r="CM50" s="61">
        <f>GI_Data_Monthly!$AF$436</f>
        <v>800795.53584577062</v>
      </c>
      <c r="CN50" s="21">
        <f>CM50/Population_Annual!B50*1000</f>
        <v>40.507619544214435</v>
      </c>
      <c r="CO50" s="21">
        <f>AVERAGE(CO30:CO49)</f>
        <v>209.38119496470017</v>
      </c>
      <c r="CP50" s="21">
        <f>AVERAGE(CP30:CP49)</f>
        <v>199.20189705691854</v>
      </c>
      <c r="CQ50" s="21">
        <f>AVERAGE(CQ30:CQ49)</f>
        <v>226.06959804323373</v>
      </c>
      <c r="CR50" s="325"/>
      <c r="CS50" s="325"/>
      <c r="CT50" s="365"/>
    </row>
    <row r="51" spans="1:99" ht="13.2" x14ac:dyDescent="0.25">
      <c r="A51" s="45">
        <v>2016</v>
      </c>
      <c r="B51" s="57"/>
      <c r="C51" s="184"/>
      <c r="D51" s="60"/>
      <c r="E51" s="96"/>
      <c r="F51" s="96"/>
      <c r="G51" s="78">
        <f t="shared" ref="G51:G75" si="37">AVERAGE($G$30:$G$49)</f>
        <v>38.446500617825357</v>
      </c>
      <c r="H51" s="79">
        <f t="shared" si="8"/>
        <v>1</v>
      </c>
      <c r="I51" s="80">
        <f t="shared" ref="I51:I76" si="38">AVERAGE($I$30:$I$49)</f>
        <v>606.14368517278206</v>
      </c>
      <c r="J51" s="80">
        <f t="shared" ref="J51:J75" si="39">AVERAGE($J$30:$J$49)</f>
        <v>50.118929345456323</v>
      </c>
      <c r="K51" s="81">
        <f>AVERAGE(Economics!E437:E448)</f>
        <v>2.450744519429207</v>
      </c>
      <c r="L51" s="82">
        <f>AVERAGE(Economics!N437:N448)</f>
        <v>239.86460001864296</v>
      </c>
      <c r="M51" s="81">
        <f t="shared" ref="M51:N51" si="40">M50</f>
        <v>84.920080833510468</v>
      </c>
      <c r="N51" s="81">
        <f t="shared" si="40"/>
        <v>91.866516125804296</v>
      </c>
      <c r="O51" s="81">
        <f>O50</f>
        <v>79.136695149073404</v>
      </c>
      <c r="P51" s="83">
        <v>0</v>
      </c>
      <c r="Q51" s="295">
        <f>Q50</f>
        <v>309.17642318705214</v>
      </c>
      <c r="R51" s="295">
        <f t="shared" ref="R51:T51" si="41">R50</f>
        <v>298.26920629730091</v>
      </c>
      <c r="S51" s="295">
        <f t="shared" si="41"/>
        <v>284.74110011206068</v>
      </c>
      <c r="T51" s="295">
        <f t="shared" si="41"/>
        <v>271.52602051675211</v>
      </c>
      <c r="U51" s="169">
        <v>0.56690038849996438</v>
      </c>
      <c r="V51" s="169">
        <v>0.202691365161801</v>
      </c>
      <c r="W51" s="82">
        <f>AVERAGE(Economics!D437:D448)</f>
        <v>94.232100985842592</v>
      </c>
      <c r="X51" s="82">
        <f>AVERAGE(Economics!G437:G448)</f>
        <v>162.79849530618927</v>
      </c>
      <c r="Y51" s="101"/>
      <c r="Z51" s="106">
        <f>AVERAGE(Misc!I437:I448)</f>
        <v>2.6715032123571441E-2</v>
      </c>
      <c r="AA51" s="100"/>
      <c r="AB51" s="82">
        <f>AVERAGE(Economics!K437:K448)</f>
        <v>41.882288973284687</v>
      </c>
      <c r="AC51" s="82">
        <f t="shared" ref="AC51:AC76" si="42">AVERAGE($AC$30:$AC$49)</f>
        <v>219.65345232286262</v>
      </c>
      <c r="AD51" s="108">
        <v>17.944080000000003</v>
      </c>
      <c r="AE51" s="108">
        <v>8.9720400000000016</v>
      </c>
      <c r="AF51" s="44"/>
      <c r="AG51" s="61"/>
      <c r="AI51" s="57"/>
      <c r="AJ51" s="81">
        <f t="shared" si="28"/>
        <v>85.07971395676779</v>
      </c>
      <c r="AK51" s="81">
        <f t="shared" si="28"/>
        <v>92.056605446845737</v>
      </c>
      <c r="AL51" s="81">
        <f t="shared" si="28"/>
        <v>79.248591193755061</v>
      </c>
      <c r="AM51" s="82">
        <f t="shared" si="20"/>
        <v>83.973730437215224</v>
      </c>
      <c r="AN51" s="82">
        <f t="shared" si="29"/>
        <v>313.00761814522781</v>
      </c>
      <c r="AO51" s="82">
        <f t="shared" si="30"/>
        <v>298.93014707324812</v>
      </c>
      <c r="AP51" s="82">
        <f t="shared" si="31"/>
        <v>281.47220843585995</v>
      </c>
      <c r="AQ51" s="82">
        <f t="shared" si="32"/>
        <v>268.97573821020052</v>
      </c>
      <c r="AR51" s="82">
        <f t="shared" si="10"/>
        <v>611.93776521847599</v>
      </c>
      <c r="AS51" s="82">
        <f t="shared" si="11"/>
        <v>893.409973654336</v>
      </c>
      <c r="AT51" s="82">
        <f t="shared" si="12"/>
        <v>1162.3857118645365</v>
      </c>
      <c r="AW51" s="99"/>
      <c r="AX51" s="21">
        <f t="shared" si="21"/>
        <v>17.084225534672861</v>
      </c>
      <c r="AY51" s="82">
        <f>AVERAGE(Economics!L437:L448)</f>
        <v>0.40791050235029697</v>
      </c>
      <c r="AZ51" s="82">
        <f>AVERAGE(Economics!C437:C448)</f>
        <v>764378.46300849924</v>
      </c>
      <c r="BA51" s="82">
        <f>AVERAGE(Economics!D437:D448)</f>
        <v>94.232100985842592</v>
      </c>
      <c r="BB51" s="82">
        <f>AVERAGE(Economics!Q437:Q448)</f>
        <v>17.084692782808514</v>
      </c>
      <c r="BC51" s="159">
        <f>AVERAGE(Economics!P437:P448)</f>
        <v>136.0241945508532</v>
      </c>
      <c r="BD51" s="191">
        <f>Economics!$P$444</f>
        <v>134.93956986705993</v>
      </c>
      <c r="BE51" s="191">
        <f>Economics!$P$443</f>
        <v>138.4189059109523</v>
      </c>
      <c r="BF51" s="160">
        <f t="shared" si="22"/>
        <v>1.5892518815857404E-2</v>
      </c>
      <c r="BG51" s="160">
        <f t="shared" si="33"/>
        <v>4.5753432644055625E-3</v>
      </c>
      <c r="BH51" s="191">
        <f>Economics!$U$444</f>
        <v>238.78280147410067</v>
      </c>
      <c r="BI51" s="61">
        <f>Economics!$P$437</f>
        <v>134.70569508050804</v>
      </c>
      <c r="BJ51" s="14">
        <f>Economics!$Q$437</f>
        <v>16.755767605114727</v>
      </c>
      <c r="BK51" s="61">
        <f>Economics!$P$448</f>
        <v>130.85760189607612</v>
      </c>
      <c r="CB51" s="82">
        <f>GI_Data_Monthly!$Q$448</f>
        <v>851429.14250818919</v>
      </c>
      <c r="CC51" s="82">
        <f>GI_Data_Monthly!$M$448</f>
        <v>17282.084722399049</v>
      </c>
      <c r="CD51" s="241">
        <f>(X51*1000)/(Population_Annual!B52/1000)</f>
        <v>8.0044714977305667</v>
      </c>
      <c r="CE51" s="61">
        <v>324.424279687931</v>
      </c>
      <c r="CF51" s="61">
        <f t="shared" si="15"/>
        <v>53.270010305711303</v>
      </c>
      <c r="CG51" s="61">
        <f t="shared" si="24"/>
        <v>311798.00283154479</v>
      </c>
      <c r="CH51" s="21">
        <f>(X51*1000)/(Population_Annual!B51/1000)</f>
        <v>8.118999262560104</v>
      </c>
      <c r="CI51" s="62">
        <v>0</v>
      </c>
      <c r="CJ51" s="326">
        <v>0</v>
      </c>
      <c r="CK51" s="328">
        <f>CK50</f>
        <v>38.364362710260792</v>
      </c>
      <c r="CL51" s="82">
        <f>GI_Data_Monthly!$AE$448</f>
        <v>5.6127678235379213</v>
      </c>
      <c r="CM51" s="61">
        <f>GI_Data_Monthly!$AF$448</f>
        <v>830430.26111901237</v>
      </c>
      <c r="CN51" s="21">
        <f>CM51/Population_Annual!B51*1000</f>
        <v>41.414772691554042</v>
      </c>
      <c r="CO51" s="21">
        <f>CO50</f>
        <v>209.38119496470017</v>
      </c>
      <c r="CP51" s="21">
        <f>CP50</f>
        <v>199.20189705691854</v>
      </c>
      <c r="CQ51" s="21">
        <f>CQ50</f>
        <v>226.06959804323373</v>
      </c>
      <c r="CR51" s="325"/>
      <c r="CS51" s="325"/>
      <c r="CT51" s="365"/>
    </row>
    <row r="52" spans="1:99" x14ac:dyDescent="0.2">
      <c r="A52" s="45">
        <v>2017</v>
      </c>
      <c r="B52" s="57"/>
      <c r="C52" s="57"/>
      <c r="D52" s="57"/>
      <c r="E52" s="96"/>
      <c r="F52" s="96"/>
      <c r="G52" s="78">
        <f t="shared" si="37"/>
        <v>38.446500617825357</v>
      </c>
      <c r="H52" s="79">
        <f t="shared" si="8"/>
        <v>1</v>
      </c>
      <c r="I52" s="80">
        <f t="shared" si="38"/>
        <v>606.14368517278206</v>
      </c>
      <c r="J52" s="80">
        <f t="shared" si="39"/>
        <v>50.118929345456323</v>
      </c>
      <c r="K52" s="81">
        <f>AVERAGE(Economics!E449:E460)</f>
        <v>2.4960968320226367</v>
      </c>
      <c r="L52" s="82">
        <f>AVERAGE(Economics!N449:N460)</f>
        <v>244.80496896393046</v>
      </c>
      <c r="M52" s="81">
        <f t="shared" ref="M52:M75" si="43">M51</f>
        <v>84.920080833510468</v>
      </c>
      <c r="N52" s="81">
        <f t="shared" ref="N52:N75" si="44">N51</f>
        <v>91.866516125804296</v>
      </c>
      <c r="O52" s="81">
        <f t="shared" ref="O52:O75" si="45">O51</f>
        <v>79.136695149073404</v>
      </c>
      <c r="P52" s="83">
        <v>0</v>
      </c>
      <c r="Q52" s="295">
        <f t="shared" ref="Q52:Q75" si="46">Q51</f>
        <v>309.17642318705214</v>
      </c>
      <c r="R52" s="295">
        <f t="shared" ref="R52:R75" si="47">R51</f>
        <v>298.26920629730091</v>
      </c>
      <c r="S52" s="295">
        <f t="shared" ref="S52:S75" si="48">S51</f>
        <v>284.74110011206068</v>
      </c>
      <c r="T52" s="295">
        <f t="shared" ref="T52:V75" si="49">T51</f>
        <v>271.52602051675211</v>
      </c>
      <c r="U52" s="169">
        <v>0.62555445399688714</v>
      </c>
      <c r="V52" s="169">
        <v>0.22813292896071394</v>
      </c>
      <c r="W52" s="82">
        <f>AVERAGE(Economics!D449:D460)</f>
        <v>97.260350196473624</v>
      </c>
      <c r="X52" s="82">
        <f>AVERAGE(Economics!G449:G460)</f>
        <v>164.56602023740641</v>
      </c>
      <c r="Y52" s="101"/>
      <c r="Z52" s="106">
        <f>AVERAGE(Misc!I449:I460)</f>
        <v>2.5354709153185898E-2</v>
      </c>
      <c r="AA52" s="100"/>
      <c r="AB52" s="82">
        <f>AVERAGE(Economics!K449:K460)</f>
        <v>43.3898824169056</v>
      </c>
      <c r="AC52" s="82">
        <f t="shared" si="42"/>
        <v>219.65345232286262</v>
      </c>
      <c r="AD52" s="108">
        <v>23.790997632</v>
      </c>
      <c r="AE52" s="108">
        <v>11.895498816</v>
      </c>
      <c r="AF52" s="44"/>
      <c r="AG52" s="61"/>
      <c r="AI52" s="57"/>
      <c r="AJ52" s="81">
        <f t="shared" si="28"/>
        <v>85.07971395676779</v>
      </c>
      <c r="AK52" s="81">
        <f t="shared" si="28"/>
        <v>92.056605446845737</v>
      </c>
      <c r="AL52" s="81">
        <f t="shared" si="28"/>
        <v>79.248591193755061</v>
      </c>
      <c r="AM52" s="82">
        <f t="shared" si="20"/>
        <v>83.973730437215224</v>
      </c>
      <c r="AN52" s="82">
        <f t="shared" si="29"/>
        <v>313.00761814522781</v>
      </c>
      <c r="AO52" s="82">
        <f t="shared" si="30"/>
        <v>298.93014707324812</v>
      </c>
      <c r="AP52" s="82">
        <f t="shared" si="31"/>
        <v>281.47220843585995</v>
      </c>
      <c r="AQ52" s="82">
        <f t="shared" si="32"/>
        <v>268.97573821020052</v>
      </c>
      <c r="AR52" s="82">
        <f t="shared" si="10"/>
        <v>611.93776521847599</v>
      </c>
      <c r="AS52" s="82">
        <f t="shared" si="11"/>
        <v>893.409973654336</v>
      </c>
      <c r="AT52" s="82">
        <f t="shared" si="12"/>
        <v>1162.3857118645365</v>
      </c>
      <c r="AW52" s="99"/>
      <c r="AX52" s="21">
        <f t="shared" si="21"/>
        <v>17.812641597141024</v>
      </c>
      <c r="AY52" s="82">
        <f>AVERAGE(Economics!L449:L460)</f>
        <v>0.41052523318663914</v>
      </c>
      <c r="AZ52" s="82">
        <f>AVERAGE(Economics!C449:C460)</f>
        <v>802731.76281267486</v>
      </c>
      <c r="BA52" s="82">
        <f>AVERAGE(Economics!D449:D460)</f>
        <v>97.260350196473624</v>
      </c>
      <c r="BB52" s="82">
        <f>AVERAGE(Economics!Q449:Q460)</f>
        <v>17.812823887510088</v>
      </c>
      <c r="BC52" s="159">
        <f>AVERAGE(Economics!P449:P460)</f>
        <v>135.30863860601428</v>
      </c>
      <c r="BD52" s="191">
        <f>Economics!$P$456</f>
        <v>134.16865321248582</v>
      </c>
      <c r="BE52" s="191">
        <f>Economics!$P$455</f>
        <v>138.10360228522558</v>
      </c>
      <c r="BF52" s="160">
        <f t="shared" si="22"/>
        <v>1.8505524437117726E-2</v>
      </c>
      <c r="BG52" s="160">
        <f t="shared" si="33"/>
        <v>2.0596490457130967E-2</v>
      </c>
      <c r="BH52" s="191">
        <f>Economics!$U$456</f>
        <v>244.32751965859302</v>
      </c>
      <c r="BI52" s="61">
        <f>Economics!$P$449</f>
        <v>133.62018252545806</v>
      </c>
      <c r="BJ52" s="14">
        <f>Economics!$Q$449</f>
        <v>17.516650040688472</v>
      </c>
      <c r="BK52" s="61">
        <f>Economics!$P$460</f>
        <v>130.73221499606254</v>
      </c>
      <c r="CB52" s="82">
        <f>GI_Data_Monthly!$Q$460</f>
        <v>893572.60417959804</v>
      </c>
      <c r="CC52" s="82">
        <f>GI_Data_Monthly!$M$460</f>
        <v>17831.139277847939</v>
      </c>
      <c r="CD52" s="241">
        <f>(X52*1000)/(Population_Annual!B53/1000)</f>
        <v>7.9799037644752975</v>
      </c>
      <c r="CE52" s="61">
        <v>326.92476872045597</v>
      </c>
      <c r="CF52" s="61">
        <f t="shared" si="15"/>
        <v>54.542026129243318</v>
      </c>
      <c r="CG52" s="61">
        <f t="shared" si="24"/>
        <v>329541.64411499526</v>
      </c>
      <c r="CH52" s="21">
        <f>(X52*1000)/(Population_Annual!B52/1000)</f>
        <v>8.0913771101371577</v>
      </c>
      <c r="CI52" s="62">
        <v>0</v>
      </c>
      <c r="CJ52" s="326">
        <v>0</v>
      </c>
      <c r="CK52" s="328">
        <f t="shared" ref="CK52:CK75" si="50">CK51</f>
        <v>38.364362710260792</v>
      </c>
      <c r="CL52" s="82">
        <f>GI_Data_Monthly!$AE$460</f>
        <v>5.5029869019030562</v>
      </c>
      <c r="CM52" s="61">
        <f>GI_Data_Monthly!$AF$460</f>
        <v>859791.52019394061</v>
      </c>
      <c r="CN52" s="21">
        <f>CM52/Population_Annual!B52*1000</f>
        <v>42.274203483508401</v>
      </c>
      <c r="CO52" s="21">
        <f t="shared" ref="CO52:CO77" si="51">CO51</f>
        <v>209.38119496470017</v>
      </c>
      <c r="CP52" s="21">
        <f t="shared" ref="CP52:CP77" si="52">CP51</f>
        <v>199.20189705691854</v>
      </c>
      <c r="CQ52" s="21">
        <f t="shared" ref="CQ52:CQ77" si="53">CQ51</f>
        <v>226.06959804323373</v>
      </c>
      <c r="CR52" s="325"/>
      <c r="CS52" s="325"/>
      <c r="CT52" s="365"/>
    </row>
    <row r="53" spans="1:99" x14ac:dyDescent="0.2">
      <c r="A53" s="45">
        <v>2018</v>
      </c>
      <c r="B53" s="57"/>
      <c r="C53" s="57"/>
      <c r="D53" s="57"/>
      <c r="E53" s="96"/>
      <c r="F53" s="96"/>
      <c r="G53" s="78">
        <f t="shared" si="37"/>
        <v>38.446500617825357</v>
      </c>
      <c r="H53" s="79">
        <f t="shared" si="8"/>
        <v>1</v>
      </c>
      <c r="I53" s="80">
        <f t="shared" si="38"/>
        <v>606.14368517278206</v>
      </c>
      <c r="J53" s="80">
        <f t="shared" si="39"/>
        <v>50.118929345456323</v>
      </c>
      <c r="K53" s="81">
        <f>AVERAGE(Economics!E461:E472)</f>
        <v>2.5470856388751963</v>
      </c>
      <c r="L53" s="82">
        <f>AVERAGE(Economics!N461:N472)</f>
        <v>252.54675926442019</v>
      </c>
      <c r="M53" s="81">
        <f t="shared" si="43"/>
        <v>84.920080833510468</v>
      </c>
      <c r="N53" s="81">
        <f t="shared" si="44"/>
        <v>91.866516125804296</v>
      </c>
      <c r="O53" s="81">
        <f t="shared" si="45"/>
        <v>79.136695149073404</v>
      </c>
      <c r="P53" s="83">
        <v>0</v>
      </c>
      <c r="Q53" s="295">
        <f t="shared" si="46"/>
        <v>309.17642318705214</v>
      </c>
      <c r="R53" s="295">
        <f t="shared" si="47"/>
        <v>298.26920629730091</v>
      </c>
      <c r="S53" s="295">
        <f t="shared" si="48"/>
        <v>284.74110011206068</v>
      </c>
      <c r="T53" s="295">
        <f t="shared" si="49"/>
        <v>271.52602051675211</v>
      </c>
      <c r="U53" s="169">
        <v>0.6802415874556127</v>
      </c>
      <c r="V53" s="169">
        <v>0.25160650099736709</v>
      </c>
      <c r="W53" s="82">
        <f>AVERAGE(Economics!D461:D472)</f>
        <v>99.630159477235694</v>
      </c>
      <c r="X53" s="82">
        <f>AVERAGE(Economics!G461:G472)</f>
        <v>164.17418378644899</v>
      </c>
      <c r="Y53" s="101"/>
      <c r="Z53" s="106">
        <f>AVERAGE(Misc!I461:I472)</f>
        <v>2.5276825969608049E-2</v>
      </c>
      <c r="AA53" s="100"/>
      <c r="AB53" s="82">
        <f>AVERAGE(Economics!K461:K472)</f>
        <v>44.581473700535753</v>
      </c>
      <c r="AC53" s="82">
        <f t="shared" si="42"/>
        <v>219.65345232286262</v>
      </c>
      <c r="AD53" s="108">
        <v>30.454272719999999</v>
      </c>
      <c r="AE53" s="108">
        <v>15.227136359999999</v>
      </c>
      <c r="AF53" s="44"/>
      <c r="AG53" s="61"/>
      <c r="AI53" s="57"/>
      <c r="AJ53" s="81">
        <f t="shared" si="28"/>
        <v>85.07971395676779</v>
      </c>
      <c r="AK53" s="81">
        <f t="shared" si="28"/>
        <v>92.056605446845737</v>
      </c>
      <c r="AL53" s="81">
        <f t="shared" si="28"/>
        <v>79.248591193755061</v>
      </c>
      <c r="AM53" s="82">
        <f t="shared" si="20"/>
        <v>83.973730437215224</v>
      </c>
      <c r="AN53" s="82">
        <f t="shared" si="29"/>
        <v>313.00761814522781</v>
      </c>
      <c r="AO53" s="82">
        <f t="shared" si="30"/>
        <v>298.93014707324812</v>
      </c>
      <c r="AP53" s="82">
        <f t="shared" si="31"/>
        <v>281.47220843585995</v>
      </c>
      <c r="AQ53" s="82">
        <f t="shared" si="32"/>
        <v>268.97573821020052</v>
      </c>
      <c r="AR53" s="82">
        <f t="shared" si="10"/>
        <v>611.93776521847599</v>
      </c>
      <c r="AS53" s="82">
        <f t="shared" si="11"/>
        <v>893.409973654336</v>
      </c>
      <c r="AT53" s="82">
        <f t="shared" si="12"/>
        <v>1162.3857118645365</v>
      </c>
      <c r="AW53" s="99"/>
      <c r="AX53" s="21">
        <f t="shared" si="21"/>
        <v>18.321148935856026</v>
      </c>
      <c r="AY53" s="82">
        <f>AVERAGE(Economics!L461:L472)</f>
        <v>0.41095880003706231</v>
      </c>
      <c r="AZ53" s="82">
        <f>AVERAGE(Economics!C461:C472)</f>
        <v>836530.86669845192</v>
      </c>
      <c r="BA53" s="82">
        <f>AVERAGE(Economics!D461:D472)</f>
        <v>99.630159477235694</v>
      </c>
      <c r="BB53" s="82">
        <f>AVERAGE(Economics!Q461:Q472)</f>
        <v>18.321131865160591</v>
      </c>
      <c r="BC53" s="159">
        <f>AVERAGE(Economics!P461:P472)</f>
        <v>136.27836199940106</v>
      </c>
      <c r="BD53" s="191">
        <f>Economics!$P$468</f>
        <v>135.30019370178434</v>
      </c>
      <c r="BE53" s="191">
        <f>Economics!$P$467</f>
        <v>139.15326585464203</v>
      </c>
      <c r="BF53" s="160">
        <f t="shared" si="22"/>
        <v>2.0427415394475013E-2</v>
      </c>
      <c r="BG53" s="160">
        <f t="shared" si="33"/>
        <v>3.1624318465653278E-2</v>
      </c>
      <c r="BH53" s="191">
        <f>Economics!$U$468</f>
        <v>252.11847877301534</v>
      </c>
      <c r="BI53" s="61">
        <f>Economics!$P$461</f>
        <v>134.07498609079107</v>
      </c>
      <c r="BJ53" s="14">
        <f>Economics!$Q$461</f>
        <v>18.12821876471617</v>
      </c>
      <c r="BK53" s="61">
        <f>Economics!$P$472</f>
        <v>132.5788631956186</v>
      </c>
      <c r="CB53" s="82">
        <f>GI_Data_Monthly!$Q$472</f>
        <v>930364.78014355281</v>
      </c>
      <c r="CC53" s="82">
        <f>GI_Data_Monthly!$M$472</f>
        <v>18314.904047702934</v>
      </c>
      <c r="CD53" s="241">
        <f>(X53*1000)/(Population_Annual!B54/1000)</f>
        <v>7.8527179979618467</v>
      </c>
      <c r="CE53" s="61">
        <v>329.43539194290702</v>
      </c>
      <c r="CF53" s="61">
        <f t="shared" si="15"/>
        <v>55.594828289964084</v>
      </c>
      <c r="CG53" s="61">
        <f t="shared" si="24"/>
        <v>343779.72117235954</v>
      </c>
      <c r="CH53" s="21">
        <f>(X53*1000)/(Population_Annual!B53/1000)</f>
        <v>7.9609033829533837</v>
      </c>
      <c r="CI53" s="62">
        <v>0</v>
      </c>
      <c r="CJ53" s="326">
        <v>0</v>
      </c>
      <c r="CK53" s="328">
        <f t="shared" si="50"/>
        <v>38.364362710260792</v>
      </c>
      <c r="CL53" s="82">
        <f>GI_Data_Monthly!$AE$472</f>
        <v>5.3906877830874933</v>
      </c>
      <c r="CM53" s="61">
        <f>GI_Data_Monthly!$AF$472</f>
        <v>886707.16645228444</v>
      </c>
      <c r="CN53" s="21">
        <f>CM53/Population_Annual!B53*1000</f>
        <v>42.996955540105155</v>
      </c>
      <c r="CO53" s="21">
        <f t="shared" si="51"/>
        <v>209.38119496470017</v>
      </c>
      <c r="CP53" s="21">
        <f t="shared" si="52"/>
        <v>199.20189705691854</v>
      </c>
      <c r="CQ53" s="21">
        <f t="shared" si="53"/>
        <v>226.06959804323373</v>
      </c>
      <c r="CR53" s="325"/>
      <c r="CS53" s="325"/>
      <c r="CT53" s="365"/>
    </row>
    <row r="54" spans="1:99" x14ac:dyDescent="0.2">
      <c r="A54" s="45">
        <v>2019</v>
      </c>
      <c r="B54" s="57"/>
      <c r="C54" s="57"/>
      <c r="D54" s="57"/>
      <c r="E54" s="96"/>
      <c r="F54" s="96"/>
      <c r="G54" s="78">
        <f t="shared" si="37"/>
        <v>38.446500617825357</v>
      </c>
      <c r="H54" s="79">
        <f t="shared" si="8"/>
        <v>1</v>
      </c>
      <c r="I54" s="80">
        <f t="shared" si="38"/>
        <v>606.14368517278206</v>
      </c>
      <c r="J54" s="80">
        <f t="shared" si="39"/>
        <v>50.118929345456323</v>
      </c>
      <c r="K54" s="81">
        <f>AVERAGE(Economics!E473:E484)</f>
        <v>2.5975976712543969</v>
      </c>
      <c r="L54" s="82">
        <f>AVERAGE(Economics!N473:N484)</f>
        <v>258.52791059306986</v>
      </c>
      <c r="M54" s="81">
        <f t="shared" si="43"/>
        <v>84.920080833510468</v>
      </c>
      <c r="N54" s="81">
        <f t="shared" si="44"/>
        <v>91.866516125804296</v>
      </c>
      <c r="O54" s="81">
        <f t="shared" si="45"/>
        <v>79.136695149073404</v>
      </c>
      <c r="P54" s="83">
        <v>0</v>
      </c>
      <c r="Q54" s="295">
        <f t="shared" si="46"/>
        <v>309.17642318705214</v>
      </c>
      <c r="R54" s="295">
        <f t="shared" si="47"/>
        <v>298.26920629730091</v>
      </c>
      <c r="S54" s="295">
        <f t="shared" si="48"/>
        <v>284.74110011206068</v>
      </c>
      <c r="T54" s="295">
        <f t="shared" si="49"/>
        <v>271.52602051675211</v>
      </c>
      <c r="U54" s="169">
        <v>0.7344234985885586</v>
      </c>
      <c r="V54" s="169">
        <v>0.2752861544658729</v>
      </c>
      <c r="W54" s="82">
        <f>AVERAGE(Economics!D473:D484)</f>
        <v>101.76177138371258</v>
      </c>
      <c r="X54" s="82">
        <f>AVERAGE(Economics!G473:G484)</f>
        <v>167.57361441061616</v>
      </c>
      <c r="Y54" s="101"/>
      <c r="Z54" s="106">
        <f>AVERAGE(Misc!I473:I484)</f>
        <v>2.5704153648612619E-2</v>
      </c>
      <c r="AA54" s="100"/>
      <c r="AB54" s="82">
        <f>AVERAGE(Economics!K473:K484)</f>
        <v>45.675672690455109</v>
      </c>
      <c r="AC54" s="82">
        <f t="shared" si="42"/>
        <v>219.65345232286262</v>
      </c>
      <c r="AD54" s="108">
        <v>39.021331064000002</v>
      </c>
      <c r="AE54" s="108">
        <v>19.510665532000001</v>
      </c>
      <c r="AF54" s="44"/>
      <c r="AG54" s="61"/>
      <c r="AI54" s="57"/>
      <c r="AJ54" s="81">
        <f t="shared" si="28"/>
        <v>85.07971395676779</v>
      </c>
      <c r="AK54" s="81">
        <f t="shared" si="28"/>
        <v>92.056605446845737</v>
      </c>
      <c r="AL54" s="81">
        <f t="shared" si="28"/>
        <v>79.248591193755061</v>
      </c>
      <c r="AM54" s="82">
        <f t="shared" si="20"/>
        <v>83.973730437215224</v>
      </c>
      <c r="AN54" s="82">
        <f t="shared" si="29"/>
        <v>313.00761814522781</v>
      </c>
      <c r="AO54" s="82">
        <f t="shared" si="30"/>
        <v>298.93014707324812</v>
      </c>
      <c r="AP54" s="82">
        <f t="shared" si="31"/>
        <v>281.47220843585995</v>
      </c>
      <c r="AQ54" s="82">
        <f t="shared" si="32"/>
        <v>268.97573821020052</v>
      </c>
      <c r="AR54" s="82">
        <f t="shared" si="10"/>
        <v>611.93776521847599</v>
      </c>
      <c r="AS54" s="82">
        <f t="shared" si="11"/>
        <v>893.409973654336</v>
      </c>
      <c r="AT54" s="82">
        <f t="shared" si="12"/>
        <v>1162.3857118645365</v>
      </c>
      <c r="AW54" s="99"/>
      <c r="AX54" s="21">
        <f t="shared" si="21"/>
        <v>18.737037223538312</v>
      </c>
      <c r="AY54" s="82">
        <f>AVERAGE(Economics!L473:L484)</f>
        <v>0.41021918495912618</v>
      </c>
      <c r="AZ54" s="82">
        <f>AVERAGE(Economics!C473:C484)</f>
        <v>868470.89620998234</v>
      </c>
      <c r="BA54" s="82">
        <f>AVERAGE(Economics!D473:D484)</f>
        <v>101.76177138371258</v>
      </c>
      <c r="BB54" s="82">
        <f>AVERAGE(Economics!Q473:Q484)</f>
        <v>18.736932197379325</v>
      </c>
      <c r="BC54" s="159">
        <f>AVERAGE(Economics!P473:P484)</f>
        <v>138.53768453407898</v>
      </c>
      <c r="BD54" s="191">
        <f>Economics!$P$480</f>
        <v>137.53755315045311</v>
      </c>
      <c r="BE54" s="191">
        <f>Economics!$P$479</f>
        <v>141.36101400014005</v>
      </c>
      <c r="BF54" s="160">
        <f t="shared" si="22"/>
        <v>1.9831305083839679E-2</v>
      </c>
      <c r="BG54" s="160">
        <f t="shared" si="33"/>
        <v>2.3683342229655402E-2</v>
      </c>
      <c r="BH54" s="191">
        <f>Economics!$U$480</f>
        <v>257.97067131212771</v>
      </c>
      <c r="BI54" s="61">
        <f>Economics!$P$473</f>
        <v>136.16387893656088</v>
      </c>
      <c r="BJ54" s="14">
        <f>Economics!$Q$473</f>
        <v>18.567700266448821</v>
      </c>
      <c r="BK54" s="61">
        <f>Economics!$P$484</f>
        <v>135.35794699218314</v>
      </c>
      <c r="CB54" s="82">
        <f>GI_Data_Monthly!$Q$484</f>
        <v>966001.78862483706</v>
      </c>
      <c r="CC54" s="82">
        <f>GI_Data_Monthly!$M$484</f>
        <v>18799.436402338131</v>
      </c>
      <c r="CD54" s="241">
        <f>(X54*1000)/(Population_Annual!B55/1000)</f>
        <v>7.909834757105112</v>
      </c>
      <c r="CE54" s="61">
        <v>331.95311746436897</v>
      </c>
      <c r="CF54" s="61">
        <f t="shared" si="15"/>
        <v>56.632805698401121</v>
      </c>
      <c r="CG54" s="61">
        <f t="shared" si="24"/>
        <v>356263.42320398084</v>
      </c>
      <c r="CH54" s="21">
        <f>(X54*1000)/(Population_Annual!B54/1000)</f>
        <v>8.0153182888817867</v>
      </c>
      <c r="CI54" s="62">
        <v>0</v>
      </c>
      <c r="CJ54" s="326">
        <v>0</v>
      </c>
      <c r="CK54" s="328">
        <f t="shared" si="50"/>
        <v>38.364362710260792</v>
      </c>
      <c r="CL54" s="82">
        <f>GI_Data_Monthly!$AE$484</f>
        <v>5.2744068084782434</v>
      </c>
      <c r="CM54" s="61">
        <f>GI_Data_Monthly!$AF$484</f>
        <v>913735.00814878335</v>
      </c>
      <c r="CN54" s="21">
        <f>CM54/Population_Annual!B54*1000</f>
        <v>43.705430283674218</v>
      </c>
      <c r="CO54" s="21">
        <f t="shared" si="51"/>
        <v>209.38119496470017</v>
      </c>
      <c r="CP54" s="21">
        <f t="shared" si="52"/>
        <v>199.20189705691854</v>
      </c>
      <c r="CQ54" s="21">
        <f t="shared" si="53"/>
        <v>226.06959804323373</v>
      </c>
      <c r="CR54" s="325"/>
      <c r="CS54" s="325"/>
      <c r="CT54" s="365"/>
    </row>
    <row r="55" spans="1:99" x14ac:dyDescent="0.2">
      <c r="A55" s="45">
        <v>2020</v>
      </c>
      <c r="B55" s="57"/>
      <c r="C55" s="57"/>
      <c r="D55" s="57"/>
      <c r="E55" s="96"/>
      <c r="F55" s="96"/>
      <c r="G55" s="78">
        <f t="shared" si="37"/>
        <v>38.446500617825357</v>
      </c>
      <c r="H55" s="79">
        <f t="shared" si="8"/>
        <v>1</v>
      </c>
      <c r="I55" s="80">
        <f t="shared" si="38"/>
        <v>606.14368517278206</v>
      </c>
      <c r="J55" s="80">
        <f t="shared" si="39"/>
        <v>50.118929345456323</v>
      </c>
      <c r="K55" s="81">
        <f>AVERAGE(Economics!E485:E496)</f>
        <v>2.6505700950767088</v>
      </c>
      <c r="L55" s="82">
        <f>AVERAGE(Economics!N485:N496)</f>
        <v>265.10719743221568</v>
      </c>
      <c r="M55" s="81">
        <f t="shared" si="43"/>
        <v>84.920080833510468</v>
      </c>
      <c r="N55" s="81">
        <f t="shared" si="44"/>
        <v>91.866516125804296</v>
      </c>
      <c r="O55" s="81">
        <f t="shared" si="45"/>
        <v>79.136695149073404</v>
      </c>
      <c r="P55" s="83">
        <v>0</v>
      </c>
      <c r="Q55" s="295">
        <f t="shared" si="46"/>
        <v>309.17642318705214</v>
      </c>
      <c r="R55" s="295">
        <f t="shared" si="47"/>
        <v>298.26920629730091</v>
      </c>
      <c r="S55" s="295">
        <f t="shared" si="48"/>
        <v>284.74110011206068</v>
      </c>
      <c r="T55" s="295">
        <f t="shared" si="49"/>
        <v>271.52602051675211</v>
      </c>
      <c r="U55" s="169">
        <v>0.78151123105708953</v>
      </c>
      <c r="V55" s="169">
        <v>0.29729653746367612</v>
      </c>
      <c r="W55" s="82">
        <f>AVERAGE(Economics!D485:D496)</f>
        <v>103.32870727481226</v>
      </c>
      <c r="X55" s="82">
        <f>AVERAGE(Economics!G485:G496)</f>
        <v>169.13874819115992</v>
      </c>
      <c r="Y55" s="101"/>
      <c r="Z55" s="106">
        <f>AVERAGE(Misc!I485:I496)</f>
        <v>2.6798250269647092E-2</v>
      </c>
      <c r="AA55" s="100"/>
      <c r="AB55" s="82">
        <f>AVERAGE(Economics!K485:K496)</f>
        <v>46.575845102688881</v>
      </c>
      <c r="AC55" s="82">
        <f t="shared" si="42"/>
        <v>219.65345232286262</v>
      </c>
      <c r="AD55" s="108">
        <v>52.67855379200001</v>
      </c>
      <c r="AE55" s="108">
        <v>26.339276896000005</v>
      </c>
      <c r="AF55" s="44"/>
      <c r="AG55" s="61"/>
      <c r="AI55" s="57"/>
      <c r="AJ55" s="81">
        <f t="shared" si="28"/>
        <v>85.07971395676779</v>
      </c>
      <c r="AK55" s="81">
        <f t="shared" si="28"/>
        <v>92.056605446845737</v>
      </c>
      <c r="AL55" s="81">
        <f t="shared" si="28"/>
        <v>79.248591193755061</v>
      </c>
      <c r="AM55" s="82">
        <f t="shared" si="20"/>
        <v>83.973730437215224</v>
      </c>
      <c r="AN55" s="82">
        <f t="shared" si="29"/>
        <v>313.00761814522781</v>
      </c>
      <c r="AO55" s="82">
        <f t="shared" si="30"/>
        <v>298.93014707324812</v>
      </c>
      <c r="AP55" s="82">
        <f t="shared" si="31"/>
        <v>281.47220843585995</v>
      </c>
      <c r="AQ55" s="82">
        <f t="shared" si="32"/>
        <v>268.97573821020052</v>
      </c>
      <c r="AR55" s="82">
        <f t="shared" si="10"/>
        <v>611.93776521847599</v>
      </c>
      <c r="AS55" s="82">
        <f t="shared" si="11"/>
        <v>893.409973654336</v>
      </c>
      <c r="AT55" s="82">
        <f t="shared" si="12"/>
        <v>1162.3857118645365</v>
      </c>
      <c r="AW55" s="99"/>
      <c r="AX55" s="21">
        <f t="shared" si="21"/>
        <v>19.043952737508135</v>
      </c>
      <c r="AY55" s="82">
        <f>AVERAGE(Economics!L485:L496)</f>
        <v>0.40888045499809306</v>
      </c>
      <c r="AZ55" s="82">
        <f>AVERAGE(Economics!C485:C496)</f>
        <v>895904.60456646967</v>
      </c>
      <c r="BA55" s="82">
        <f>AVERAGE(Economics!D485:D496)</f>
        <v>103.32870727481226</v>
      </c>
      <c r="BB55" s="82">
        <f>AVERAGE(Economics!Q485:Q496)</f>
        <v>19.043792309885461</v>
      </c>
      <c r="BC55" s="159">
        <f>AVERAGE(Economics!P485:P496)</f>
        <v>142.09492926703197</v>
      </c>
      <c r="BD55" s="191">
        <f>Economics!$P$492</f>
        <v>141.39171001820051</v>
      </c>
      <c r="BE55" s="191">
        <f>Economics!$P$491</f>
        <v>145.14485669289911</v>
      </c>
      <c r="BF55" s="160">
        <f t="shared" si="22"/>
        <v>2.0392851598427519E-2</v>
      </c>
      <c r="BG55" s="160">
        <f t="shared" si="33"/>
        <v>2.5449038844791438E-2</v>
      </c>
      <c r="BH55" s="191">
        <f>Economics!$U$492</f>
        <v>264.34751884661028</v>
      </c>
      <c r="BI55" s="61">
        <f>Economics!$P$485</f>
        <v>139.170649911781</v>
      </c>
      <c r="BJ55" s="14">
        <f>Economics!$Q$485</f>
        <v>18.889473262297713</v>
      </c>
      <c r="BK55" s="61">
        <f>Economics!$P$496</f>
        <v>138.78443708387908</v>
      </c>
      <c r="CB55" s="82">
        <f>GI_Data_Monthly!$Q$496</f>
        <v>998244.35484609252</v>
      </c>
      <c r="CC55" s="82">
        <f>GI_Data_Monthly!$M$496</f>
        <v>19273.158727063652</v>
      </c>
      <c r="CD55" s="241">
        <f>(X55*1000)/(Population_Annual!B56/1000)</f>
        <v>7.8814864072956663</v>
      </c>
      <c r="CE55" s="61">
        <v>334.47400964715598</v>
      </c>
      <c r="CF55" s="61">
        <f t="shared" si="15"/>
        <v>57.622291033600284</v>
      </c>
      <c r="CG55" s="61">
        <f t="shared" si="24"/>
        <v>366317.88235002477</v>
      </c>
      <c r="CH55" s="21">
        <f>(X55*1000)/(Population_Annual!B55/1000)</f>
        <v>7.9837124354043274</v>
      </c>
      <c r="CI55" s="62">
        <v>0</v>
      </c>
      <c r="CJ55" s="326">
        <v>0</v>
      </c>
      <c r="CK55" s="328">
        <f t="shared" si="50"/>
        <v>38.364362710260792</v>
      </c>
      <c r="CL55" s="82">
        <f>GI_Data_Monthly!$AE$496</f>
        <v>5.1482757586355081</v>
      </c>
      <c r="CM55" s="61">
        <f>GI_Data_Monthly!$AF$496</f>
        <v>940700.01863079879</v>
      </c>
      <c r="CN55" s="21">
        <f>CM55/Population_Annual!B55*1000</f>
        <v>44.403062675145875</v>
      </c>
      <c r="CO55" s="21">
        <f t="shared" si="51"/>
        <v>209.38119496470017</v>
      </c>
      <c r="CP55" s="21">
        <f t="shared" si="52"/>
        <v>199.20189705691854</v>
      </c>
      <c r="CQ55" s="21">
        <f t="shared" si="53"/>
        <v>226.06959804323373</v>
      </c>
      <c r="CR55" s="325"/>
      <c r="CS55" s="325"/>
      <c r="CT55" s="365"/>
    </row>
    <row r="56" spans="1:99" x14ac:dyDescent="0.2">
      <c r="A56" s="45">
        <v>2021</v>
      </c>
      <c r="B56" s="57"/>
      <c r="C56" s="57"/>
      <c r="D56" s="57"/>
      <c r="E56" s="96"/>
      <c r="F56" s="96"/>
      <c r="G56" s="78">
        <f t="shared" si="37"/>
        <v>38.446500617825357</v>
      </c>
      <c r="H56" s="79">
        <f t="shared" si="8"/>
        <v>1</v>
      </c>
      <c r="I56" s="80">
        <f t="shared" si="38"/>
        <v>606.14368517278206</v>
      </c>
      <c r="J56" s="80">
        <f t="shared" si="39"/>
        <v>50.118929345456323</v>
      </c>
      <c r="K56" s="81">
        <f>AVERAGE(Economics!E497:E508)</f>
        <v>2.7093226719744727</v>
      </c>
      <c r="L56" s="82">
        <f>AVERAGE(Economics!N497:N508)</f>
        <v>277.3264739045859</v>
      </c>
      <c r="M56" s="81">
        <f t="shared" si="43"/>
        <v>84.920080833510468</v>
      </c>
      <c r="N56" s="81">
        <f t="shared" si="44"/>
        <v>91.866516125804296</v>
      </c>
      <c r="O56" s="81">
        <f t="shared" si="45"/>
        <v>79.136695149073404</v>
      </c>
      <c r="P56" s="83">
        <v>0</v>
      </c>
      <c r="Q56" s="295">
        <f t="shared" si="46"/>
        <v>309.17642318705214</v>
      </c>
      <c r="R56" s="295">
        <f t="shared" si="47"/>
        <v>298.26920629730091</v>
      </c>
      <c r="S56" s="295">
        <f t="shared" si="48"/>
        <v>284.74110011206068</v>
      </c>
      <c r="T56" s="295">
        <f t="shared" si="49"/>
        <v>271.52602051675211</v>
      </c>
      <c r="U56" s="169">
        <v>0.8219148566647676</v>
      </c>
      <c r="V56" s="169">
        <v>0.31814657106905991</v>
      </c>
      <c r="W56" s="82">
        <f>AVERAGE(Economics!D497:D508)</f>
        <v>104.80499237735047</v>
      </c>
      <c r="X56" s="82">
        <f>AVERAGE(Economics!G497:G508)</f>
        <v>166.97861298301601</v>
      </c>
      <c r="Y56" s="101"/>
      <c r="Z56" s="106">
        <f>AVERAGE(Misc!I497:I508)</f>
        <v>2.8399282176050113E-2</v>
      </c>
      <c r="AA56" s="100"/>
      <c r="AB56" s="82">
        <f>AVERAGE(Economics!K497:K508)</f>
        <v>47.376972862724649</v>
      </c>
      <c r="AC56" s="82">
        <f t="shared" si="42"/>
        <v>219.65345232286262</v>
      </c>
      <c r="AD56" s="108">
        <v>71.116156063999995</v>
      </c>
      <c r="AE56" s="108">
        <v>35.558078031999997</v>
      </c>
      <c r="AF56" s="44"/>
      <c r="AG56" s="61"/>
      <c r="AI56" s="57"/>
      <c r="AJ56" s="81">
        <f t="shared" si="28"/>
        <v>85.07971395676779</v>
      </c>
      <c r="AK56" s="81">
        <f t="shared" si="28"/>
        <v>92.056605446845737</v>
      </c>
      <c r="AL56" s="81">
        <f t="shared" si="28"/>
        <v>79.248591193755061</v>
      </c>
      <c r="AM56" s="82">
        <f t="shared" si="20"/>
        <v>83.973730437215224</v>
      </c>
      <c r="AN56" s="82">
        <f t="shared" si="29"/>
        <v>313.00761814522781</v>
      </c>
      <c r="AO56" s="82">
        <f t="shared" si="30"/>
        <v>298.93014707324812</v>
      </c>
      <c r="AP56" s="82">
        <f t="shared" si="31"/>
        <v>281.47220843585995</v>
      </c>
      <c r="AQ56" s="82">
        <f t="shared" si="32"/>
        <v>268.97573821020052</v>
      </c>
      <c r="AR56" s="82">
        <f t="shared" si="10"/>
        <v>611.93776521847599</v>
      </c>
      <c r="AS56" s="82">
        <f t="shared" si="11"/>
        <v>893.409973654336</v>
      </c>
      <c r="AT56" s="82">
        <f t="shared" si="12"/>
        <v>1162.3857118645365</v>
      </c>
      <c r="AW56" s="99"/>
      <c r="AX56" s="21">
        <f t="shared" si="21"/>
        <v>19.2934804114503</v>
      </c>
      <c r="AY56" s="82">
        <f>AVERAGE(Economics!L497:L508)</f>
        <v>0.4072332875161398</v>
      </c>
      <c r="AZ56" s="82">
        <f>AVERAGE(Economics!C497:C508)</f>
        <v>922523.40956918849</v>
      </c>
      <c r="BA56" s="82">
        <f>AVERAGE(Economics!D497:D508)</f>
        <v>104.80499237735047</v>
      </c>
      <c r="BB56" s="82">
        <f>AVERAGE(Economics!Q497:Q508)</f>
        <v>19.293424485394397</v>
      </c>
      <c r="BC56" s="159">
        <f>AVERAGE(Economics!P497:P508)</f>
        <v>146.17399033449036</v>
      </c>
      <c r="BD56" s="191">
        <f>Economics!$P$504</f>
        <v>145.70554872196558</v>
      </c>
      <c r="BE56" s="191">
        <f>Economics!$P$503</f>
        <v>149.47915111088986</v>
      </c>
      <c r="BF56" s="160">
        <f t="shared" si="22"/>
        <v>2.216601515534089E-2</v>
      </c>
      <c r="BG56" s="160">
        <f t="shared" si="33"/>
        <v>4.6091832250214626E-2</v>
      </c>
      <c r="BH56" s="191">
        <f>Economics!$U$504</f>
        <v>276.99990565243201</v>
      </c>
      <c r="BI56" s="61">
        <f>Economics!$P$497</f>
        <v>142.57101664600646</v>
      </c>
      <c r="BJ56" s="14">
        <f>Economics!$Q$497</f>
        <v>19.16791976019298</v>
      </c>
      <c r="BK56" s="61">
        <f>Economics!$P$508</f>
        <v>142.78207979291159</v>
      </c>
      <c r="CB56" s="82">
        <f>GI_Data_Monthly!$Q$508</f>
        <v>1028994.3753961893</v>
      </c>
      <c r="CC56" s="82">
        <f>GI_Data_Monthly!$M$508</f>
        <v>19724.521174330275</v>
      </c>
      <c r="CD56" s="241">
        <f>(X56*1000)/(Population_Annual!B57/1000)</f>
        <v>7.6838556218677763</v>
      </c>
      <c r="CE56" s="61">
        <v>336.99347491032898</v>
      </c>
      <c r="CF56" s="61">
        <f t="shared" si="15"/>
        <v>58.530869713660771</v>
      </c>
      <c r="CG56" s="61">
        <f t="shared" si="24"/>
        <v>375682.24088945892</v>
      </c>
      <c r="CH56" s="21">
        <f>(X56*1000)/(Population_Annual!B56/1000)</f>
        <v>7.7808289502494228</v>
      </c>
      <c r="CI56" s="62">
        <v>0</v>
      </c>
      <c r="CJ56" s="326">
        <v>0</v>
      </c>
      <c r="CK56" s="328">
        <f t="shared" si="50"/>
        <v>38.364362710260792</v>
      </c>
      <c r="CL56" s="82">
        <f>GI_Data_Monthly!$AE$508</f>
        <v>5.0781713126188333</v>
      </c>
      <c r="CM56" s="61">
        <f>GI_Data_Monthly!$AF$508</f>
        <v>966492.8390660045</v>
      </c>
      <c r="CN56" s="21">
        <f>CM56/Population_Annual!B56*1000</f>
        <v>45.03639914159799</v>
      </c>
      <c r="CO56" s="21">
        <f t="shared" si="51"/>
        <v>209.38119496470017</v>
      </c>
      <c r="CP56" s="21">
        <f t="shared" si="52"/>
        <v>199.20189705691854</v>
      </c>
      <c r="CQ56" s="21">
        <f t="shared" si="53"/>
        <v>226.06959804323373</v>
      </c>
      <c r="CR56" s="325"/>
      <c r="CS56" s="325"/>
      <c r="CT56" s="365"/>
    </row>
    <row r="57" spans="1:99" x14ac:dyDescent="0.2">
      <c r="A57" s="45">
        <v>2022</v>
      </c>
      <c r="B57" s="57"/>
      <c r="C57" s="57"/>
      <c r="D57" s="57"/>
      <c r="E57" s="96"/>
      <c r="F57" s="96"/>
      <c r="G57" s="78">
        <f t="shared" si="37"/>
        <v>38.446500617825357</v>
      </c>
      <c r="H57" s="79">
        <f t="shared" si="8"/>
        <v>1</v>
      </c>
      <c r="I57" s="80">
        <f t="shared" si="38"/>
        <v>606.14368517278206</v>
      </c>
      <c r="J57" s="80">
        <f t="shared" si="39"/>
        <v>50.118929345456323</v>
      </c>
      <c r="K57" s="81">
        <f>AVERAGE(Economics!E509:E520)</f>
        <v>2.7677615086422502</v>
      </c>
      <c r="L57" s="82">
        <f>AVERAGE(Economics!N509:N520)</f>
        <v>288.31881365193698</v>
      </c>
      <c r="M57" s="81">
        <f t="shared" si="43"/>
        <v>84.920080833510468</v>
      </c>
      <c r="N57" s="81">
        <f t="shared" si="44"/>
        <v>91.866516125804296</v>
      </c>
      <c r="O57" s="81">
        <f t="shared" si="45"/>
        <v>79.136695149073404</v>
      </c>
      <c r="P57" s="83">
        <v>0</v>
      </c>
      <c r="Q57" s="295">
        <f t="shared" si="46"/>
        <v>309.17642318705214</v>
      </c>
      <c r="R57" s="295">
        <f t="shared" si="47"/>
        <v>298.26920629730091</v>
      </c>
      <c r="S57" s="295">
        <f t="shared" si="48"/>
        <v>284.74110011206068</v>
      </c>
      <c r="T57" s="295">
        <f t="shared" si="49"/>
        <v>271.52602051675211</v>
      </c>
      <c r="U57" s="169">
        <v>0.86536771126901313</v>
      </c>
      <c r="V57" s="169">
        <v>0.34174013246351365</v>
      </c>
      <c r="W57" s="82">
        <f>AVERAGE(Economics!D509:D520)</f>
        <v>106.37011399172349</v>
      </c>
      <c r="X57" s="82">
        <f>AVERAGE(Economics!G509:G520)</f>
        <v>166.44062398945459</v>
      </c>
      <c r="Y57" s="101"/>
      <c r="Z57" s="106">
        <f>AVERAGE(Misc!I509:I520)</f>
        <v>3.0230156072348118E-2</v>
      </c>
      <c r="AA57" s="100"/>
      <c r="AB57" s="82">
        <f>AVERAGE(Economics!K509:K520)</f>
        <v>48.202672688920096</v>
      </c>
      <c r="AC57" s="82">
        <f t="shared" si="42"/>
        <v>219.65345232286262</v>
      </c>
      <c r="AD57" s="108">
        <v>96.006408152000006</v>
      </c>
      <c r="AE57" s="108">
        <v>48.003204076000003</v>
      </c>
      <c r="AF57" s="44"/>
      <c r="AG57" s="61"/>
      <c r="AI57" s="57"/>
      <c r="AJ57" s="81">
        <f t="shared" si="28"/>
        <v>85.07971395676779</v>
      </c>
      <c r="AK57" s="81">
        <f t="shared" si="28"/>
        <v>92.056605446845737</v>
      </c>
      <c r="AL57" s="81">
        <f t="shared" si="28"/>
        <v>79.248591193755061</v>
      </c>
      <c r="AM57" s="82">
        <f t="shared" si="20"/>
        <v>83.973730437215224</v>
      </c>
      <c r="AN57" s="82">
        <f t="shared" si="29"/>
        <v>313.00761814522781</v>
      </c>
      <c r="AO57" s="82">
        <f t="shared" si="30"/>
        <v>298.93014707324812</v>
      </c>
      <c r="AP57" s="82">
        <f t="shared" si="31"/>
        <v>281.47220843585995</v>
      </c>
      <c r="AQ57" s="82">
        <f t="shared" si="32"/>
        <v>268.97573821020052</v>
      </c>
      <c r="AR57" s="82">
        <f t="shared" si="10"/>
        <v>611.93776521847599</v>
      </c>
      <c r="AS57" s="82">
        <f t="shared" si="11"/>
        <v>893.409973654336</v>
      </c>
      <c r="AT57" s="82">
        <f t="shared" si="12"/>
        <v>1162.3857118645365</v>
      </c>
      <c r="AW57" s="99"/>
      <c r="AX57" s="21">
        <f t="shared" si="21"/>
        <v>19.586964161482229</v>
      </c>
      <c r="AY57" s="82">
        <f>AVERAGE(Economics!L509:L520)</f>
        <v>0.40634601919043595</v>
      </c>
      <c r="AZ57" s="82">
        <f>AVERAGE(Economics!C509:C520)</f>
        <v>950241.49755886814</v>
      </c>
      <c r="BA57" s="82">
        <f>AVERAGE(Economics!D509:D520)</f>
        <v>106.37011399172349</v>
      </c>
      <c r="BB57" s="82">
        <f>AVERAGE(Economics!Q509:Q520)</f>
        <v>19.586889352626535</v>
      </c>
      <c r="BC57" s="159">
        <f>AVERAGE(Economics!P509:P520)</f>
        <v>150.08189094335094</v>
      </c>
      <c r="BD57" s="191">
        <f>Economics!$P$516</f>
        <v>149.51927560990458</v>
      </c>
      <c r="BE57" s="191">
        <f>Economics!$P$515</f>
        <v>153.46978869250577</v>
      </c>
      <c r="BF57" s="160">
        <f t="shared" si="22"/>
        <v>2.1569537387434501E-2</v>
      </c>
      <c r="BG57" s="160">
        <f t="shared" si="33"/>
        <v>3.9636820793145677E-2</v>
      </c>
      <c r="BH57" s="191">
        <f>Economics!$U$516</f>
        <v>287.68879307634234</v>
      </c>
      <c r="BI57" s="61">
        <f>Economics!$P$509</f>
        <v>146.52245195173614</v>
      </c>
      <c r="BJ57" s="14">
        <f>Economics!$Q$509</f>
        <v>19.452883127554077</v>
      </c>
      <c r="BK57" s="61">
        <f>Economics!$P$520</f>
        <v>146.46223541351188</v>
      </c>
      <c r="CB57" s="82">
        <f>GI_Data_Monthly!$Q$520</f>
        <v>1060899.2398955219</v>
      </c>
      <c r="CC57" s="82">
        <f>GI_Data_Monthly!$M$520</f>
        <v>20169.037810008038</v>
      </c>
      <c r="CD57" s="241">
        <f>(X57*1000)/(Population_Annual!B58/1000)</f>
        <v>7.5658842624057678</v>
      </c>
      <c r="CE57" s="61">
        <v>339.50715557629201</v>
      </c>
      <c r="CF57" s="61">
        <f t="shared" si="15"/>
        <v>59.406812135586264</v>
      </c>
      <c r="CG57" s="61">
        <f t="shared" si="24"/>
        <v>386126.84980260441</v>
      </c>
      <c r="CH57" s="21">
        <f>(X57*1000)/(Population_Annual!B57/1000)</f>
        <v>7.659098979811465</v>
      </c>
      <c r="CI57" s="62">
        <v>0</v>
      </c>
      <c r="CJ57" s="326">
        <v>0</v>
      </c>
      <c r="CK57" s="328">
        <f t="shared" si="50"/>
        <v>38.364362710260792</v>
      </c>
      <c r="CL57" s="82">
        <f>GI_Data_Monthly!$AE$520</f>
        <v>5.0461836188046449</v>
      </c>
      <c r="CM57" s="61">
        <f>GI_Data_Monthly!$AF$520</f>
        <v>993962.2376869811</v>
      </c>
      <c r="CN57" s="21">
        <f>CM57/Population_Annual!B57*1000</f>
        <v>45.739164983674996</v>
      </c>
      <c r="CO57" s="21">
        <f t="shared" si="51"/>
        <v>209.38119496470017</v>
      </c>
      <c r="CP57" s="21">
        <f t="shared" si="52"/>
        <v>199.20189705691854</v>
      </c>
      <c r="CQ57" s="21">
        <f t="shared" si="53"/>
        <v>226.06959804323373</v>
      </c>
      <c r="CR57" s="325"/>
      <c r="CS57" s="325"/>
      <c r="CT57" s="365"/>
    </row>
    <row r="58" spans="1:99" x14ac:dyDescent="0.2">
      <c r="A58" s="45">
        <v>2023</v>
      </c>
      <c r="B58" s="57"/>
      <c r="C58" s="57"/>
      <c r="D58" s="57"/>
      <c r="E58" s="96"/>
      <c r="F58" s="96"/>
      <c r="G58" s="78">
        <f t="shared" si="37"/>
        <v>38.446500617825357</v>
      </c>
      <c r="H58" s="79">
        <f t="shared" si="8"/>
        <v>1</v>
      </c>
      <c r="I58" s="80">
        <f t="shared" si="38"/>
        <v>606.14368517278206</v>
      </c>
      <c r="J58" s="80">
        <f t="shared" si="39"/>
        <v>50.118929345456323</v>
      </c>
      <c r="K58" s="81">
        <f>AVERAGE(Economics!E521:E532)</f>
        <v>2.8270736627280946</v>
      </c>
      <c r="L58" s="82">
        <f>AVERAGE(Economics!N521:N532)</f>
        <v>299.01907263519723</v>
      </c>
      <c r="M58" s="81">
        <f t="shared" si="43"/>
        <v>84.920080833510468</v>
      </c>
      <c r="N58" s="81">
        <f t="shared" si="44"/>
        <v>91.866516125804296</v>
      </c>
      <c r="O58" s="81">
        <f t="shared" si="45"/>
        <v>79.136695149073404</v>
      </c>
      <c r="P58" s="83">
        <v>0</v>
      </c>
      <c r="Q58" s="295">
        <f t="shared" si="46"/>
        <v>309.17642318705214</v>
      </c>
      <c r="R58" s="295">
        <f t="shared" si="47"/>
        <v>298.26920629730091</v>
      </c>
      <c r="S58" s="295">
        <f t="shared" si="48"/>
        <v>284.74110011206068</v>
      </c>
      <c r="T58" s="295">
        <f t="shared" si="49"/>
        <v>271.52602051675211</v>
      </c>
      <c r="U58" s="169">
        <v>0.88457178028543582</v>
      </c>
      <c r="V58" s="169">
        <v>0.35973151135747788</v>
      </c>
      <c r="W58" s="82">
        <f>AVERAGE(Economics!D521:D532)</f>
        <v>108.02726451707305</v>
      </c>
      <c r="X58" s="82">
        <f>AVERAGE(Economics!G521:G532)</f>
        <v>167.61466729647398</v>
      </c>
      <c r="Y58" s="101"/>
      <c r="Z58" s="106">
        <f>AVERAGE(Misc!I521:I532)</f>
        <v>3.2253455281169081E-2</v>
      </c>
      <c r="AA58" s="100"/>
      <c r="AB58" s="82">
        <f>AVERAGE(Economics!K521:K532)</f>
        <v>49.094713844491999</v>
      </c>
      <c r="AC58" s="82">
        <f t="shared" si="42"/>
        <v>219.65345232286262</v>
      </c>
      <c r="AD58" s="108">
        <v>129.696220528</v>
      </c>
      <c r="AE58" s="108">
        <v>64.848110263999999</v>
      </c>
      <c r="AF58" s="44"/>
      <c r="AG58" s="61"/>
      <c r="AI58" s="57"/>
      <c r="AJ58" s="81">
        <f t="shared" si="28"/>
        <v>85.07971395676779</v>
      </c>
      <c r="AK58" s="81">
        <f t="shared" si="28"/>
        <v>92.056605446845737</v>
      </c>
      <c r="AL58" s="81">
        <f t="shared" si="28"/>
        <v>79.248591193755061</v>
      </c>
      <c r="AM58" s="82">
        <f t="shared" si="20"/>
        <v>83.973730437215224</v>
      </c>
      <c r="AN58" s="82">
        <f t="shared" si="29"/>
        <v>313.00761814522781</v>
      </c>
      <c r="AO58" s="82">
        <f t="shared" si="30"/>
        <v>298.93014707324812</v>
      </c>
      <c r="AP58" s="82">
        <f t="shared" si="31"/>
        <v>281.47220843585995</v>
      </c>
      <c r="AQ58" s="82">
        <f t="shared" si="32"/>
        <v>268.97573821020052</v>
      </c>
      <c r="AR58" s="82">
        <f t="shared" si="10"/>
        <v>611.93776521847599</v>
      </c>
      <c r="AS58" s="82">
        <f t="shared" si="11"/>
        <v>893.409973654336</v>
      </c>
      <c r="AT58" s="82">
        <f t="shared" si="12"/>
        <v>1162.3857118645365</v>
      </c>
      <c r="AW58" s="99"/>
      <c r="AX58" s="21">
        <f t="shared" si="21"/>
        <v>19.88752279426641</v>
      </c>
      <c r="AY58" s="82">
        <f>AVERAGE(Economics!L521:L532)</f>
        <v>0.40508480927825219</v>
      </c>
      <c r="AZ58" s="82">
        <f>AVERAGE(Economics!C521:C532)</f>
        <v>979461.36502870778</v>
      </c>
      <c r="BA58" s="82">
        <f>AVERAGE(Economics!D521:D532)</f>
        <v>108.02726451707305</v>
      </c>
      <c r="BB58" s="82">
        <f>AVERAGE(Economics!Q521:Q532)</f>
        <v>19.887395815093473</v>
      </c>
      <c r="BC58" s="159">
        <f>AVERAGE(Economics!P521:P532)</f>
        <v>154.00110251717626</v>
      </c>
      <c r="BD58" s="191">
        <f>Economics!$P$528</f>
        <v>153.42984356629978</v>
      </c>
      <c r="BE58" s="191">
        <f>Economics!$P$527</f>
        <v>157.43874833672911</v>
      </c>
      <c r="BF58" s="160">
        <f t="shared" si="22"/>
        <v>2.1429647713736788E-2</v>
      </c>
      <c r="BG58" s="160">
        <f t="shared" si="33"/>
        <v>3.7112593686577044E-2</v>
      </c>
      <c r="BH58" s="191">
        <f>Economics!$U$528</f>
        <v>298.61385661687103</v>
      </c>
      <c r="BI58" s="61">
        <f>Economics!$P$521</f>
        <v>150.32523521746566</v>
      </c>
      <c r="BJ58" s="14">
        <f>Economics!$Q$521</f>
        <v>19.751118454065658</v>
      </c>
      <c r="BK58" s="61">
        <f>Economics!$P$532</f>
        <v>150.34926252020534</v>
      </c>
      <c r="CB58" s="82">
        <f>GI_Data_Monthly!$Q$532</f>
        <v>1094911.3700686269</v>
      </c>
      <c r="CC58" s="82">
        <f>GI_Data_Monthly!$M$532</f>
        <v>20628.776208362498</v>
      </c>
      <c r="CD58" s="241">
        <f>(X58*1000)/(Population_Annual!B59/1000)</f>
        <v>7.5283821178803825</v>
      </c>
      <c r="CE58" s="61">
        <v>342.01140072220699</v>
      </c>
      <c r="CF58" s="61">
        <f t="shared" si="15"/>
        <v>60.3160484264613</v>
      </c>
      <c r="CG58" s="61">
        <f t="shared" si="24"/>
        <v>396764.92024807062</v>
      </c>
      <c r="CH58" s="21">
        <f>(X58*1000)/(Population_Annual!B58/1000)</f>
        <v>7.6192526983503699</v>
      </c>
      <c r="CI58" s="62">
        <v>0</v>
      </c>
      <c r="CJ58" s="326">
        <v>0</v>
      </c>
      <c r="CK58" s="328">
        <f t="shared" si="50"/>
        <v>38.364362710260792</v>
      </c>
      <c r="CL58" s="82">
        <f>GI_Data_Monthly!$AE$532</f>
        <v>4.9850521069277685</v>
      </c>
      <c r="CM58" s="61">
        <f>GI_Data_Monthly!$AF$532</f>
        <v>1021315.9571795509</v>
      </c>
      <c r="CN58" s="21">
        <f>CM58/Population_Annual!B58*1000</f>
        <v>46.425915393457238</v>
      </c>
      <c r="CO58" s="21">
        <f t="shared" si="51"/>
        <v>209.38119496470017</v>
      </c>
      <c r="CP58" s="21">
        <f t="shared" si="52"/>
        <v>199.20189705691854</v>
      </c>
      <c r="CQ58" s="21">
        <f t="shared" si="53"/>
        <v>226.06959804323373</v>
      </c>
      <c r="CR58" s="325"/>
      <c r="CS58" s="325"/>
      <c r="CT58" s="365"/>
    </row>
    <row r="59" spans="1:99" x14ac:dyDescent="0.2">
      <c r="A59" s="45">
        <v>2024</v>
      </c>
      <c r="B59" s="57"/>
      <c r="C59" s="57"/>
      <c r="D59" s="57"/>
      <c r="E59" s="96"/>
      <c r="F59" s="96"/>
      <c r="G59" s="78">
        <f t="shared" si="37"/>
        <v>38.446500617825357</v>
      </c>
      <c r="H59" s="79">
        <f t="shared" si="8"/>
        <v>1</v>
      </c>
      <c r="I59" s="80">
        <f t="shared" si="38"/>
        <v>606.14368517278206</v>
      </c>
      <c r="J59" s="80">
        <f t="shared" si="39"/>
        <v>50.118929345456323</v>
      </c>
      <c r="K59" s="81">
        <f>AVERAGE(Economics!E533:E544)</f>
        <v>2.8856205188245325</v>
      </c>
      <c r="L59" s="82">
        <f>AVERAGE(Economics!N533:N544)</f>
        <v>308.74111082710652</v>
      </c>
      <c r="M59" s="81">
        <f t="shared" si="43"/>
        <v>84.920080833510468</v>
      </c>
      <c r="N59" s="81">
        <f t="shared" si="44"/>
        <v>91.866516125804296</v>
      </c>
      <c r="O59" s="81">
        <f t="shared" si="45"/>
        <v>79.136695149073404</v>
      </c>
      <c r="P59" s="83">
        <v>0</v>
      </c>
      <c r="Q59" s="295">
        <f t="shared" si="46"/>
        <v>309.17642318705214</v>
      </c>
      <c r="R59" s="295">
        <f t="shared" si="47"/>
        <v>298.26920629730091</v>
      </c>
      <c r="S59" s="295">
        <f t="shared" si="48"/>
        <v>284.74110011206068</v>
      </c>
      <c r="T59" s="295">
        <f t="shared" si="49"/>
        <v>271.52602051675211</v>
      </c>
      <c r="U59" s="169">
        <v>0.89646733232215203</v>
      </c>
      <c r="V59" s="169">
        <v>0.37576542206485714</v>
      </c>
      <c r="W59" s="82">
        <f>AVERAGE(Economics!D533:D544)</f>
        <v>109.53857949504415</v>
      </c>
      <c r="X59" s="82">
        <f>AVERAGE(Economics!G533:G544)</f>
        <v>170.14504533893324</v>
      </c>
      <c r="Y59" s="101"/>
      <c r="Z59" s="106">
        <f t="shared" ref="Z59:Z72" si="54">Z58</f>
        <v>3.2253455281169081E-2</v>
      </c>
      <c r="AA59" s="100"/>
      <c r="AB59" s="82">
        <f>AVERAGE(Economics!K533:K544)</f>
        <v>49.937548512671292</v>
      </c>
      <c r="AC59" s="82">
        <f t="shared" si="42"/>
        <v>219.65345232286262</v>
      </c>
      <c r="AD59" s="108">
        <v>181.44854647199998</v>
      </c>
      <c r="AE59" s="108">
        <v>90.724273235999988</v>
      </c>
      <c r="AF59" s="44"/>
      <c r="AI59" s="57"/>
      <c r="AJ59" s="81">
        <f t="shared" si="28"/>
        <v>85.07971395676779</v>
      </c>
      <c r="AK59" s="81">
        <f t="shared" si="28"/>
        <v>92.056605446845737</v>
      </c>
      <c r="AL59" s="81">
        <f t="shared" si="28"/>
        <v>79.248591193755061</v>
      </c>
      <c r="AM59" s="82">
        <f t="shared" si="20"/>
        <v>83.973730437215224</v>
      </c>
      <c r="AN59" s="82">
        <f t="shared" si="29"/>
        <v>313.00761814522781</v>
      </c>
      <c r="AO59" s="82">
        <f t="shared" si="30"/>
        <v>298.93014707324812</v>
      </c>
      <c r="AP59" s="82">
        <f t="shared" si="31"/>
        <v>281.47220843585995</v>
      </c>
      <c r="AQ59" s="82">
        <f t="shared" si="32"/>
        <v>268.97573821020052</v>
      </c>
      <c r="AR59" s="82">
        <f t="shared" si="10"/>
        <v>611.93776521847599</v>
      </c>
      <c r="AS59" s="82">
        <f t="shared" si="11"/>
        <v>893.409973654336</v>
      </c>
      <c r="AT59" s="82">
        <f t="shared" si="12"/>
        <v>1162.3857118645365</v>
      </c>
      <c r="AW59" s="99"/>
      <c r="AX59" s="21">
        <f t="shared" si="21"/>
        <v>20.109311133615211</v>
      </c>
      <c r="AY59" s="82">
        <f>AVERAGE(Economics!L533:L544)</f>
        <v>0.40268919345355164</v>
      </c>
      <c r="AZ59" s="82">
        <f>AVERAGE(Economics!C533:C544)</f>
        <v>1008184.6980664567</v>
      </c>
      <c r="BA59" s="82">
        <f>AVERAGE(Economics!D533:D544)</f>
        <v>109.53857949504415</v>
      </c>
      <c r="BB59" s="82">
        <f>AVERAGE(Economics!Q533:Q544)</f>
        <v>20.109168355439177</v>
      </c>
      <c r="BC59" s="159">
        <f>AVERAGE(Economics!P533:P544)</f>
        <v>157.52910607648496</v>
      </c>
      <c r="BD59" s="191">
        <f>Economics!$P$540</f>
        <v>156.6595151493145</v>
      </c>
      <c r="BE59" s="191">
        <f>Economics!$P$539</f>
        <v>161.13108622531976</v>
      </c>
      <c r="BF59" s="160">
        <f t="shared" si="22"/>
        <v>2.0709349341800021E-2</v>
      </c>
      <c r="BG59" s="160">
        <f t="shared" si="33"/>
        <v>3.2513103950964961E-2</v>
      </c>
      <c r="BH59" s="191">
        <f>Economics!$U$540</f>
        <v>308.66814301527535</v>
      </c>
      <c r="BI59" s="61">
        <f>Economics!$P$533</f>
        <v>154.32183397484215</v>
      </c>
      <c r="BJ59" s="14">
        <f>Economics!$Q$533</f>
        <v>20.015217688704549</v>
      </c>
      <c r="BK59" s="61">
        <f>Economics!$P$544</f>
        <v>152.78437185960865</v>
      </c>
      <c r="CB59" s="82">
        <f>GI_Data_Monthly!$Q$544</f>
        <v>1128477.4118855605</v>
      </c>
      <c r="CC59" s="82">
        <f>GI_Data_Monthly!$M$544</f>
        <v>21102.872352627299</v>
      </c>
      <c r="CD59" s="241">
        <f>(X59*1000)/(Population_Annual!B60/1000)</f>
        <v>7.5523809530522623</v>
      </c>
      <c r="CE59" s="61">
        <v>344.502837841131</v>
      </c>
      <c r="CF59" s="61">
        <f t="shared" si="15"/>
        <v>61.256018919527683</v>
      </c>
      <c r="CG59" s="61">
        <f t="shared" si="24"/>
        <v>405985.08291659394</v>
      </c>
      <c r="CH59" s="21">
        <f>(X59*1000)/(Population_Annual!B59/1000)</f>
        <v>7.6420335847453478</v>
      </c>
      <c r="CI59" s="62">
        <v>0</v>
      </c>
      <c r="CJ59" s="326">
        <v>0</v>
      </c>
      <c r="CK59" s="328">
        <f t="shared" si="50"/>
        <v>38.364362710260792</v>
      </c>
      <c r="CL59" s="82">
        <f>GI_Data_Monthly!$AE$544</f>
        <v>4.9251800578652229</v>
      </c>
      <c r="CM59" s="61">
        <f>GI_Data_Monthly!$AF$544</f>
        <v>1047235.1009494318</v>
      </c>
      <c r="CN59" s="21">
        <f>CM59/Population_Annual!B59*1000</f>
        <v>47.036372975995576</v>
      </c>
      <c r="CO59" s="21">
        <f t="shared" si="51"/>
        <v>209.38119496470017</v>
      </c>
      <c r="CP59" s="21">
        <f t="shared" si="52"/>
        <v>199.20189705691854</v>
      </c>
      <c r="CQ59" s="21">
        <f t="shared" si="53"/>
        <v>226.06959804323373</v>
      </c>
      <c r="CR59" s="325"/>
      <c r="CS59" s="325"/>
      <c r="CT59" s="365"/>
    </row>
    <row r="60" spans="1:99" x14ac:dyDescent="0.2">
      <c r="A60" s="45">
        <v>2025</v>
      </c>
      <c r="B60" s="57"/>
      <c r="C60" s="57"/>
      <c r="D60" s="57"/>
      <c r="E60" s="96"/>
      <c r="F60" s="96"/>
      <c r="G60" s="78">
        <f t="shared" si="37"/>
        <v>38.446500617825357</v>
      </c>
      <c r="H60" s="79">
        <f t="shared" si="8"/>
        <v>1</v>
      </c>
      <c r="I60" s="80">
        <f t="shared" si="38"/>
        <v>606.14368517278206</v>
      </c>
      <c r="J60" s="80">
        <f t="shared" si="39"/>
        <v>50.118929345456323</v>
      </c>
      <c r="K60" s="81">
        <f>AVERAGE(Economics!E545:E556)</f>
        <v>2.9445130406678461</v>
      </c>
      <c r="L60" s="82">
        <f>AVERAGE(Economics!N545:N556)</f>
        <v>318.74581531215955</v>
      </c>
      <c r="M60" s="81">
        <f t="shared" si="43"/>
        <v>84.920080833510468</v>
      </c>
      <c r="N60" s="81">
        <f t="shared" si="44"/>
        <v>91.866516125804296</v>
      </c>
      <c r="O60" s="81">
        <f t="shared" si="45"/>
        <v>79.136695149073404</v>
      </c>
      <c r="P60" s="83">
        <v>0</v>
      </c>
      <c r="Q60" s="295">
        <f t="shared" si="46"/>
        <v>309.17642318705214</v>
      </c>
      <c r="R60" s="295">
        <f t="shared" si="47"/>
        <v>298.26920629730091</v>
      </c>
      <c r="S60" s="295">
        <f t="shared" si="48"/>
        <v>284.74110011206068</v>
      </c>
      <c r="T60" s="295">
        <f t="shared" si="49"/>
        <v>271.52602051675211</v>
      </c>
      <c r="U60" s="169">
        <v>0.9143609600283934</v>
      </c>
      <c r="V60" s="169">
        <v>0.39226315348143476</v>
      </c>
      <c r="W60" s="82">
        <f>AVERAGE(Economics!D545:D556)</f>
        <v>111.09422447819385</v>
      </c>
      <c r="X60" s="82">
        <f>AVERAGE(Economics!G545:G556)</f>
        <v>172.96272693106275</v>
      </c>
      <c r="Y60" s="101"/>
      <c r="Z60" s="106">
        <f t="shared" si="54"/>
        <v>3.2253455281169081E-2</v>
      </c>
      <c r="AA60" s="100"/>
      <c r="AB60" s="82">
        <f>AVERAGE(Economics!K545:K556)</f>
        <v>50.782769861293779</v>
      </c>
      <c r="AC60" s="82">
        <f t="shared" si="42"/>
        <v>219.65345232286262</v>
      </c>
      <c r="AD60" s="108">
        <v>244.95946830399998</v>
      </c>
      <c r="AE60" s="108">
        <v>122.47973415199999</v>
      </c>
      <c r="AF60" s="44"/>
      <c r="AI60" s="57"/>
      <c r="AJ60" s="81">
        <f t="shared" si="28"/>
        <v>85.07971395676779</v>
      </c>
      <c r="AK60" s="81">
        <f t="shared" si="28"/>
        <v>92.056605446845737</v>
      </c>
      <c r="AL60" s="81">
        <f t="shared" si="28"/>
        <v>79.248591193755061</v>
      </c>
      <c r="AM60" s="82">
        <f t="shared" si="20"/>
        <v>83.973730437215224</v>
      </c>
      <c r="AN60" s="82">
        <f t="shared" si="29"/>
        <v>313.00761814522781</v>
      </c>
      <c r="AO60" s="82">
        <f t="shared" si="30"/>
        <v>298.93014707324812</v>
      </c>
      <c r="AP60" s="82">
        <f t="shared" si="31"/>
        <v>281.47220843585995</v>
      </c>
      <c r="AQ60" s="82">
        <f t="shared" si="32"/>
        <v>268.97573821020052</v>
      </c>
      <c r="AR60" s="82">
        <f t="shared" si="10"/>
        <v>611.93776521847599</v>
      </c>
      <c r="AS60" s="82">
        <f t="shared" si="11"/>
        <v>893.409973654336</v>
      </c>
      <c r="AT60" s="82">
        <f t="shared" si="12"/>
        <v>1162.3857118645365</v>
      </c>
      <c r="AW60" s="99"/>
      <c r="AX60" s="21">
        <f t="shared" si="21"/>
        <v>20.357400145911299</v>
      </c>
      <c r="AY60" s="82">
        <f>AVERAGE(Economics!L545:L556)</f>
        <v>0.40087218955395237</v>
      </c>
      <c r="AZ60" s="82">
        <f>AVERAGE(Economics!C545:C556)</f>
        <v>1037836.9158594791</v>
      </c>
      <c r="BA60" s="82">
        <f>AVERAGE(Economics!D545:D556)</f>
        <v>111.09422447819385</v>
      </c>
      <c r="BB60" s="82">
        <f>AVERAGE(Economics!Q545:Q556)</f>
        <v>20.357315713000357</v>
      </c>
      <c r="BC60" s="159">
        <f>AVERAGE(Economics!P545:P556)</f>
        <v>159.96279590209892</v>
      </c>
      <c r="BD60" s="191">
        <f>Economics!$P$552</f>
        <v>159.33837212362502</v>
      </c>
      <c r="BE60" s="191">
        <f>Economics!$P$551</f>
        <v>163.59773318235693</v>
      </c>
      <c r="BF60" s="160">
        <f t="shared" si="22"/>
        <v>2.0408962806829356E-2</v>
      </c>
      <c r="BG60" s="160">
        <f t="shared" si="33"/>
        <v>3.2404834128667792E-2</v>
      </c>
      <c r="BH60" s="191">
        <f>Economics!$U$552</f>
        <v>318.44662780223598</v>
      </c>
      <c r="BI60" s="61">
        <f>Economics!$P$545</f>
        <v>156.80488483761542</v>
      </c>
      <c r="BJ60" s="14">
        <f>Economics!$Q$545</f>
        <v>20.247921515929495</v>
      </c>
      <c r="BK60" s="61">
        <f>Economics!$P$556</f>
        <v>154.83114934010348</v>
      </c>
      <c r="CB60" s="82">
        <f>GI_Data_Monthly!$Q$556</f>
        <v>1162702.705204414</v>
      </c>
      <c r="CC60" s="82">
        <f>GI_Data_Monthly!$M$556</f>
        <v>21593.137296403234</v>
      </c>
      <c r="CD60" s="241">
        <f>(X60*1000)/(Population_Annual!B61/1000)</f>
        <v>7.5900604590963479</v>
      </c>
      <c r="CE60" s="61">
        <v>346.97835492604901</v>
      </c>
      <c r="CF60" s="61">
        <f t="shared" si="15"/>
        <v>62.231943260568364</v>
      </c>
      <c r="CG60" s="61">
        <f t="shared" si="24"/>
        <v>416039.95686051046</v>
      </c>
      <c r="CH60" s="21">
        <f>(X60*1000)/(Population_Annual!B60/1000)</f>
        <v>7.6774519167454702</v>
      </c>
      <c r="CI60" s="62">
        <v>0</v>
      </c>
      <c r="CJ60" s="326">
        <v>0</v>
      </c>
      <c r="CK60" s="328">
        <f t="shared" si="50"/>
        <v>38.364362710260792</v>
      </c>
      <c r="CL60" s="82">
        <f>GI_Data_Monthly!$AE$556</f>
        <v>4.9860350663773838</v>
      </c>
      <c r="CM60" s="61">
        <f>GI_Data_Monthly!$AF$556</f>
        <v>1074215.1454645952</v>
      </c>
      <c r="CN60" s="21">
        <f>CM60/Population_Annual!B60*1000</f>
        <v>47.682152530072258</v>
      </c>
      <c r="CO60" s="21">
        <f t="shared" si="51"/>
        <v>209.38119496470017</v>
      </c>
      <c r="CP60" s="21">
        <f t="shared" si="52"/>
        <v>199.20189705691854</v>
      </c>
      <c r="CQ60" s="21">
        <f t="shared" si="53"/>
        <v>226.06959804323373</v>
      </c>
      <c r="CR60" s="325"/>
      <c r="CS60" s="325"/>
      <c r="CT60" s="365"/>
    </row>
    <row r="61" spans="1:99" x14ac:dyDescent="0.2">
      <c r="A61" s="45">
        <v>2026</v>
      </c>
      <c r="B61" s="57"/>
      <c r="C61" s="57"/>
      <c r="D61" s="57"/>
      <c r="E61" s="96"/>
      <c r="F61" s="96"/>
      <c r="G61" s="78">
        <f t="shared" si="37"/>
        <v>38.446500617825357</v>
      </c>
      <c r="H61" s="79">
        <f t="shared" si="8"/>
        <v>1</v>
      </c>
      <c r="I61" s="80">
        <f t="shared" si="38"/>
        <v>606.14368517278206</v>
      </c>
      <c r="J61" s="80">
        <f t="shared" si="39"/>
        <v>50.118929345456323</v>
      </c>
      <c r="K61" s="81">
        <f>AVERAGE(Economics!E557:E568)</f>
        <v>3.0045576336671425</v>
      </c>
      <c r="L61" s="82">
        <f>AVERAGE(Economics!N557:N568)</f>
        <v>328.07273212746924</v>
      </c>
      <c r="M61" s="81">
        <f t="shared" si="43"/>
        <v>84.920080833510468</v>
      </c>
      <c r="N61" s="81">
        <f t="shared" si="44"/>
        <v>91.866516125804296</v>
      </c>
      <c r="O61" s="81">
        <f t="shared" si="45"/>
        <v>79.136695149073404</v>
      </c>
      <c r="P61" s="83">
        <v>0</v>
      </c>
      <c r="Q61" s="295">
        <f t="shared" si="46"/>
        <v>309.17642318705214</v>
      </c>
      <c r="R61" s="295">
        <f t="shared" si="47"/>
        <v>298.26920629730091</v>
      </c>
      <c r="S61" s="295">
        <f t="shared" si="48"/>
        <v>284.74110011206068</v>
      </c>
      <c r="T61" s="295">
        <f t="shared" si="49"/>
        <v>271.52602051675211</v>
      </c>
      <c r="U61" s="169">
        <v>0.9319365476423036</v>
      </c>
      <c r="V61" s="169">
        <v>0.40832235959653557</v>
      </c>
      <c r="W61" s="82">
        <f>AVERAGE(Economics!D557:D568)</f>
        <v>112.72349999207626</v>
      </c>
      <c r="X61" s="82">
        <f>AVERAGE(Economics!G557:G568)</f>
        <v>174.40406376844928</v>
      </c>
      <c r="Y61" s="101"/>
      <c r="Z61" s="106">
        <f t="shared" si="54"/>
        <v>3.2253455281169081E-2</v>
      </c>
      <c r="AA61" s="100"/>
      <c r="AB61" s="82">
        <f>AVERAGE(Economics!K557:K568)</f>
        <v>51.67971372676535</v>
      </c>
      <c r="AC61" s="82">
        <f t="shared" si="42"/>
        <v>219.65345232286262</v>
      </c>
      <c r="AD61" s="108">
        <v>330.00049134400001</v>
      </c>
      <c r="AE61" s="108">
        <v>165.00024567200001</v>
      </c>
      <c r="AF61" s="44"/>
      <c r="AI61" s="57"/>
      <c r="AJ61" s="81">
        <f t="shared" si="28"/>
        <v>85.07971395676779</v>
      </c>
      <c r="AK61" s="81">
        <f t="shared" si="28"/>
        <v>92.056605446845737</v>
      </c>
      <c r="AL61" s="81">
        <f t="shared" si="28"/>
        <v>79.248591193755061</v>
      </c>
      <c r="AM61" s="82">
        <f t="shared" si="20"/>
        <v>83.973730437215224</v>
      </c>
      <c r="AN61" s="82">
        <f t="shared" si="29"/>
        <v>313.00761814522781</v>
      </c>
      <c r="AO61" s="82">
        <f t="shared" si="30"/>
        <v>298.93014707324812</v>
      </c>
      <c r="AP61" s="82">
        <f t="shared" si="31"/>
        <v>281.47220843585995</v>
      </c>
      <c r="AQ61" s="82">
        <f t="shared" si="32"/>
        <v>268.97573821020052</v>
      </c>
      <c r="AR61" s="82">
        <f t="shared" si="10"/>
        <v>611.93776521847599</v>
      </c>
      <c r="AS61" s="82">
        <f t="shared" si="11"/>
        <v>893.409973654336</v>
      </c>
      <c r="AT61" s="82">
        <f t="shared" si="12"/>
        <v>1162.3857118645365</v>
      </c>
      <c r="AW61" s="99"/>
      <c r="AX61" s="21">
        <f t="shared" si="21"/>
        <v>20.678413504049797</v>
      </c>
      <c r="AY61" s="82">
        <f>AVERAGE(Economics!L557:L568)</f>
        <v>0.40012631674738314</v>
      </c>
      <c r="AZ61" s="82">
        <f>AVERAGE(Economics!C557:C568)</f>
        <v>1069019.6978826509</v>
      </c>
      <c r="BA61" s="82">
        <f>AVERAGE(Economics!D557:D568)</f>
        <v>112.72349999207626</v>
      </c>
      <c r="BB61" s="82">
        <f>AVERAGE(Economics!Q557:Q568)</f>
        <v>20.67841434725101</v>
      </c>
      <c r="BC61" s="159">
        <f>AVERAGE(Economics!P557:P568)</f>
        <v>160.77702529184069</v>
      </c>
      <c r="BD61" s="191">
        <f>Economics!$P$564</f>
        <v>159.80694494889678</v>
      </c>
      <c r="BE61" s="191">
        <f>Economics!$P$563</f>
        <v>164.21990526370044</v>
      </c>
      <c r="BF61" s="160">
        <f t="shared" si="22"/>
        <v>2.0392028213153335E-2</v>
      </c>
      <c r="BG61" s="160">
        <f t="shared" si="33"/>
        <v>2.9261299654006478E-2</v>
      </c>
      <c r="BH61" s="191">
        <f>Economics!$U$564</f>
        <v>327.90018689411568</v>
      </c>
      <c r="BI61" s="61">
        <f>Economics!$P$557</f>
        <v>158.42680509839272</v>
      </c>
      <c r="BJ61" s="14">
        <f>Economics!$Q$557</f>
        <v>20.502061868476023</v>
      </c>
      <c r="BK61" s="61">
        <f>Economics!$P$568</f>
        <v>155.35958952691612</v>
      </c>
      <c r="CB61" s="82">
        <f>GI_Data_Monthly!$Q$568</f>
        <v>1198734.2383820342</v>
      </c>
      <c r="CC61" s="82">
        <f>GI_Data_Monthly!$M$568</f>
        <v>22098.504311678247</v>
      </c>
      <c r="CD61" s="241">
        <f>(X61*1000)/(Population_Annual!B62/1000)</f>
        <v>7.5688123949853683</v>
      </c>
      <c r="CE61" s="61">
        <v>349.43499985402002</v>
      </c>
      <c r="CF61" s="61">
        <f t="shared" si="15"/>
        <v>63.240672287865038</v>
      </c>
      <c r="CG61" s="61">
        <f t="shared" si="24"/>
        <v>427742.91424418538</v>
      </c>
      <c r="CH61" s="21">
        <f>(X61*1000)/(Population_Annual!B61/1000)</f>
        <v>7.6533101194815396</v>
      </c>
      <c r="CI61" s="62">
        <v>0</v>
      </c>
      <c r="CJ61" s="326">
        <v>0</v>
      </c>
      <c r="CK61" s="328">
        <f t="shared" si="50"/>
        <v>38.364362710260792</v>
      </c>
      <c r="CL61" s="82">
        <f>GI_Data_Monthly!$AE$568</f>
        <v>5.0618165317138812</v>
      </c>
      <c r="CM61" s="61">
        <f>GI_Data_Monthly!$AF$568</f>
        <v>1103602.1919275227</v>
      </c>
      <c r="CN61" s="21">
        <f>CM61/Population_Annual!B61*1000</f>
        <v>48.428973734090746</v>
      </c>
      <c r="CO61" s="21">
        <f t="shared" si="51"/>
        <v>209.38119496470017</v>
      </c>
      <c r="CP61" s="21">
        <f t="shared" si="52"/>
        <v>199.20189705691854</v>
      </c>
      <c r="CQ61" s="21">
        <f t="shared" si="53"/>
        <v>226.06959804323373</v>
      </c>
      <c r="CR61" s="325"/>
      <c r="CS61" s="325"/>
      <c r="CT61" s="365"/>
    </row>
    <row r="62" spans="1:99" x14ac:dyDescent="0.2">
      <c r="A62" s="45">
        <v>2027</v>
      </c>
      <c r="B62" s="57"/>
      <c r="C62" s="57"/>
      <c r="D62" s="57"/>
      <c r="E62" s="96"/>
      <c r="F62" s="96"/>
      <c r="G62" s="78">
        <f t="shared" si="37"/>
        <v>38.446500617825357</v>
      </c>
      <c r="H62" s="79">
        <f t="shared" si="8"/>
        <v>1</v>
      </c>
      <c r="I62" s="80">
        <f t="shared" si="38"/>
        <v>606.14368517278206</v>
      </c>
      <c r="J62" s="80">
        <f t="shared" si="39"/>
        <v>50.118929345456323</v>
      </c>
      <c r="K62" s="81">
        <f>AVERAGE(Economics!E569:E580)</f>
        <v>3.0647377803221665</v>
      </c>
      <c r="L62" s="82">
        <f>+AVERAGE(Economics!N569:N580)</f>
        <v>335.52937624032592</v>
      </c>
      <c r="M62" s="81">
        <f t="shared" si="43"/>
        <v>84.920080833510468</v>
      </c>
      <c r="N62" s="81">
        <f t="shared" si="44"/>
        <v>91.866516125804296</v>
      </c>
      <c r="O62" s="81">
        <f t="shared" si="45"/>
        <v>79.136695149073404</v>
      </c>
      <c r="P62" s="83">
        <v>0</v>
      </c>
      <c r="Q62" s="295">
        <f t="shared" si="46"/>
        <v>309.17642318705214</v>
      </c>
      <c r="R62" s="295">
        <f t="shared" si="47"/>
        <v>298.26920629730091</v>
      </c>
      <c r="S62" s="295">
        <f t="shared" si="48"/>
        <v>284.74110011206068</v>
      </c>
      <c r="T62" s="295">
        <f t="shared" si="49"/>
        <v>271.52602051675211</v>
      </c>
      <c r="U62" s="169">
        <f>U61</f>
        <v>0.9319365476423036</v>
      </c>
      <c r="V62" s="169">
        <f>V61</f>
        <v>0.40832235959653557</v>
      </c>
      <c r="W62" s="82">
        <f>+AVERAGE(Economics!D569:D580)</f>
        <v>114.47499664494831</v>
      </c>
      <c r="X62" s="82">
        <f>+AVERAGE(Economics!G569:G580)</f>
        <v>173.23101205549116</v>
      </c>
      <c r="Y62" s="101"/>
      <c r="Z62" s="106">
        <f t="shared" si="54"/>
        <v>3.2253455281169081E-2</v>
      </c>
      <c r="AA62" s="100"/>
      <c r="AB62" s="82">
        <f>+AVERAGE(Economics!K569:K580)</f>
        <v>52.588184950345145</v>
      </c>
      <c r="AC62" s="82">
        <f t="shared" si="42"/>
        <v>219.65345232286262</v>
      </c>
      <c r="AD62" s="108">
        <v>395.99629316800002</v>
      </c>
      <c r="AE62" s="108">
        <v>197.99814658400001</v>
      </c>
      <c r="AF62" s="44"/>
      <c r="AI62" s="57"/>
      <c r="AJ62" s="81">
        <f t="shared" si="28"/>
        <v>85.07971395676779</v>
      </c>
      <c r="AK62" s="81">
        <f t="shared" si="28"/>
        <v>92.056605446845737</v>
      </c>
      <c r="AL62" s="81">
        <f t="shared" si="28"/>
        <v>79.248591193755061</v>
      </c>
      <c r="AM62" s="82">
        <f t="shared" si="20"/>
        <v>83.973730437215224</v>
      </c>
      <c r="AN62" s="82">
        <f t="shared" si="29"/>
        <v>313.00761814522781</v>
      </c>
      <c r="AO62" s="82">
        <f t="shared" si="30"/>
        <v>298.93014707324812</v>
      </c>
      <c r="AP62" s="82">
        <f t="shared" si="31"/>
        <v>281.47220843585995</v>
      </c>
      <c r="AQ62" s="82">
        <f t="shared" si="32"/>
        <v>268.97573821020052</v>
      </c>
      <c r="AR62" s="82">
        <f t="shared" si="10"/>
        <v>611.93776521847599</v>
      </c>
      <c r="AS62" s="82">
        <f t="shared" si="11"/>
        <v>893.409973654336</v>
      </c>
      <c r="AT62" s="82">
        <f t="shared" si="12"/>
        <v>1162.3857118645365</v>
      </c>
      <c r="AW62" s="99"/>
      <c r="AX62" s="21">
        <f t="shared" si="21"/>
        <v>21.028105770108169</v>
      </c>
      <c r="AY62" s="82">
        <f>+AVERAGE(Economics!L569:L580)</f>
        <v>0.39986369162509305</v>
      </c>
      <c r="AZ62" s="82">
        <f>+AVERAGE(Economics!C569:C580)</f>
        <v>1102217.879238901</v>
      </c>
      <c r="BA62" s="82">
        <f>+AVERAGE(Economics!D569:D580)</f>
        <v>114.47499664494831</v>
      </c>
      <c r="BB62" s="82">
        <f>+AVERAGE(Economics!Q569:Q580)</f>
        <v>21.028096712696115</v>
      </c>
      <c r="BC62" s="159">
        <f>+AVERAGE(Economics!P569:P580)</f>
        <v>161.07966727785333</v>
      </c>
      <c r="BD62" s="191">
        <f>Economics!$P$576</f>
        <v>160.05746531643103</v>
      </c>
      <c r="BE62" s="191">
        <f>Economics!$P$575</f>
        <v>164.52622151276165</v>
      </c>
      <c r="BF62" s="160">
        <f t="shared" si="22"/>
        <v>2.0029619662037312E-2</v>
      </c>
      <c r="BG62" s="160">
        <f t="shared" si="33"/>
        <v>2.2728631131585519E-2</v>
      </c>
      <c r="BH62" s="191">
        <f>Economics!$U$576</f>
        <v>335.13308170619763</v>
      </c>
      <c r="BI62" s="61">
        <f>Economics!$P$569</f>
        <v>159.04070071793032</v>
      </c>
      <c r="BJ62" s="14">
        <f>Economics!$Q$569</f>
        <v>20.887955633109168</v>
      </c>
      <c r="BK62" s="61">
        <f>Economics!$P$580</f>
        <v>155.1616431400343</v>
      </c>
      <c r="CB62" s="82">
        <f>GI_Data_Monthly!$Q$580</f>
        <v>1235644.3413993458</v>
      </c>
      <c r="CC62" s="82">
        <f>GI_Data_Monthly!$M$580</f>
        <v>22615.4978323328</v>
      </c>
      <c r="CD62" s="241">
        <f>(X62*1000)/(Population_Annual!B63/1000)</f>
        <v>7.4371078781445963</v>
      </c>
      <c r="CE62" s="61">
        <v>351.86978391045898</v>
      </c>
      <c r="CF62" s="61">
        <f t="shared" si="15"/>
        <v>64.272349790875509</v>
      </c>
      <c r="CG62" s="61">
        <f t="shared" si="24"/>
        <v>440736.91016764793</v>
      </c>
      <c r="CH62" s="21">
        <f>(X62*1000)/(Population_Annual!B62/1000)</f>
        <v>7.517904129700999</v>
      </c>
      <c r="CI62" s="62">
        <v>0</v>
      </c>
      <c r="CJ62" s="326">
        <v>0</v>
      </c>
      <c r="CK62" s="328">
        <f t="shared" si="50"/>
        <v>38.364362710260792</v>
      </c>
      <c r="CL62" s="82">
        <f>GI_Data_Monthly!$AE$580</f>
        <v>5.0783061831052398</v>
      </c>
      <c r="CM62" s="61">
        <f>GI_Data_Monthly!$AF$580</f>
        <v>1133152.2469551242</v>
      </c>
      <c r="CN62" s="21">
        <f>CM62/Population_Annual!B62*1000</f>
        <v>49.176702576990216</v>
      </c>
      <c r="CO62" s="21">
        <f t="shared" si="51"/>
        <v>209.38119496470017</v>
      </c>
      <c r="CP62" s="21">
        <f t="shared" si="52"/>
        <v>199.20189705691854</v>
      </c>
      <c r="CQ62" s="21">
        <f t="shared" si="53"/>
        <v>226.06959804323373</v>
      </c>
      <c r="CR62" s="325"/>
      <c r="CS62" s="325"/>
      <c r="CT62" s="365"/>
    </row>
    <row r="63" spans="1:99" x14ac:dyDescent="0.2">
      <c r="A63" s="45">
        <v>2028</v>
      </c>
      <c r="B63" s="57"/>
      <c r="C63" s="57"/>
      <c r="D63" s="57"/>
      <c r="E63" s="96"/>
      <c r="F63" s="96"/>
      <c r="G63" s="78">
        <f t="shared" si="37"/>
        <v>38.446500617825357</v>
      </c>
      <c r="H63" s="79">
        <f t="shared" si="8"/>
        <v>1</v>
      </c>
      <c r="I63" s="80">
        <f t="shared" si="38"/>
        <v>606.14368517278206</v>
      </c>
      <c r="J63" s="80">
        <f t="shared" si="39"/>
        <v>50.118929345456323</v>
      </c>
      <c r="K63" s="81">
        <f>AVERAGE(Economics!E581:E592)</f>
        <v>3.1243557494263321</v>
      </c>
      <c r="L63" s="82">
        <f>AVERAGE(Economics!N581:N592)</f>
        <v>341.58557353640521</v>
      </c>
      <c r="M63" s="81">
        <f t="shared" si="43"/>
        <v>84.920080833510468</v>
      </c>
      <c r="N63" s="81">
        <f t="shared" si="44"/>
        <v>91.866516125804296</v>
      </c>
      <c r="O63" s="81">
        <f t="shared" si="45"/>
        <v>79.136695149073404</v>
      </c>
      <c r="P63" s="83">
        <v>0</v>
      </c>
      <c r="Q63" s="295">
        <f t="shared" si="46"/>
        <v>309.17642318705214</v>
      </c>
      <c r="R63" s="295">
        <f t="shared" si="47"/>
        <v>298.26920629730091</v>
      </c>
      <c r="S63" s="295">
        <f t="shared" si="48"/>
        <v>284.74110011206068</v>
      </c>
      <c r="T63" s="295">
        <f t="shared" si="49"/>
        <v>271.52602051675211</v>
      </c>
      <c r="U63" s="169">
        <f t="shared" si="49"/>
        <v>0.9319365476423036</v>
      </c>
      <c r="V63" s="169">
        <f t="shared" si="49"/>
        <v>0.40832235959653557</v>
      </c>
      <c r="W63" s="82">
        <f>AVERAGE(Economics!D581:D592)</f>
        <v>115.99846898054786</v>
      </c>
      <c r="X63" s="82">
        <f>AVERAGE(Economics!G581:G592)</f>
        <v>170.02369369999397</v>
      </c>
      <c r="Y63" s="101"/>
      <c r="Z63" s="106">
        <f t="shared" si="54"/>
        <v>3.2253455281169081E-2</v>
      </c>
      <c r="AA63" s="100"/>
      <c r="AB63" s="82">
        <f>AVERAGE(Economics!K581:K592)</f>
        <v>53.429083619491315</v>
      </c>
      <c r="AC63" s="82">
        <f t="shared" si="42"/>
        <v>219.65345232286262</v>
      </c>
      <c r="AD63" s="108">
        <v>475.1965120239999</v>
      </c>
      <c r="AE63" s="108">
        <v>237.59825601199995</v>
      </c>
      <c r="AF63" s="44"/>
      <c r="AI63" s="57"/>
      <c r="AJ63" s="81">
        <f t="shared" si="28"/>
        <v>85.07971395676779</v>
      </c>
      <c r="AK63" s="81">
        <f t="shared" si="28"/>
        <v>92.056605446845737</v>
      </c>
      <c r="AL63" s="81">
        <f t="shared" si="28"/>
        <v>79.248591193755061</v>
      </c>
      <c r="AM63" s="82">
        <f t="shared" si="20"/>
        <v>83.973730437215224</v>
      </c>
      <c r="AN63" s="82">
        <f t="shared" si="29"/>
        <v>313.00761814522781</v>
      </c>
      <c r="AO63" s="82">
        <f t="shared" si="30"/>
        <v>298.93014707324812</v>
      </c>
      <c r="AP63" s="82">
        <f t="shared" si="31"/>
        <v>281.47220843585995</v>
      </c>
      <c r="AQ63" s="82">
        <f t="shared" si="32"/>
        <v>268.97573821020052</v>
      </c>
      <c r="AR63" s="82">
        <f t="shared" si="10"/>
        <v>611.93776521847599</v>
      </c>
      <c r="AS63" s="82">
        <f t="shared" si="11"/>
        <v>893.409973654336</v>
      </c>
      <c r="AT63" s="82">
        <f t="shared" si="12"/>
        <v>1162.3857118645365</v>
      </c>
      <c r="AW63" s="99"/>
      <c r="AX63" s="21">
        <f t="shared" si="21"/>
        <v>21.383920833042961</v>
      </c>
      <c r="AY63" s="82">
        <f>AVERAGE(Economics!L581:L592)</f>
        <v>0.40022997559407797</v>
      </c>
      <c r="AZ63" s="82">
        <f>AVERAGE(Economics!C581:C592)</f>
        <v>1134039.8446187116</v>
      </c>
      <c r="BA63" s="82">
        <f>AVERAGE(Economics!D581:D592)</f>
        <v>115.99846898054786</v>
      </c>
      <c r="BB63" s="82">
        <f>AVERAGE(Economics!Q581:Q592)</f>
        <v>21.383953891255427</v>
      </c>
      <c r="BC63" s="159">
        <f>AVERAGE(Economics!P581:P592)</f>
        <v>160.28503567183517</v>
      </c>
      <c r="BD63" s="191">
        <f>Economics!$P$588</f>
        <v>159.16136410328895</v>
      </c>
      <c r="BE63" s="191">
        <f>Economics!$P$587</f>
        <v>163.64576320784437</v>
      </c>
      <c r="BF63" s="160">
        <f t="shared" si="22"/>
        <v>1.9452877661167545E-2</v>
      </c>
      <c r="BG63" s="160">
        <f t="shared" si="33"/>
        <v>1.8049678284328463E-2</v>
      </c>
      <c r="BH63" s="191">
        <f>Economics!$U$588</f>
        <v>341.41195873796261</v>
      </c>
      <c r="BI63" s="61">
        <f>Economics!$P$581</f>
        <v>158.680251424343</v>
      </c>
      <c r="BJ63" s="14">
        <f>Economics!$Q$581</f>
        <v>21.215094116208533</v>
      </c>
      <c r="BK63" s="61">
        <f>Economics!$P$592</f>
        <v>154.00963718984823</v>
      </c>
      <c r="CB63" s="82">
        <f>GI_Data_Monthly!$Q$592</f>
        <v>1271553.2435444172</v>
      </c>
      <c r="CC63" s="82">
        <f>GI_Data_Monthly!$M$592</f>
        <v>23146.668718597153</v>
      </c>
      <c r="CD63" s="241">
        <f>(X63*1000)/(Population_Annual!B64/1000)</f>
        <v>7.2227503391663141</v>
      </c>
      <c r="CE63" s="61">
        <v>354.28016726543501</v>
      </c>
      <c r="CF63" s="61">
        <f t="shared" si="15"/>
        <v>65.33436205943508</v>
      </c>
      <c r="CG63" s="61">
        <f t="shared" si="24"/>
        <v>453876.73933445895</v>
      </c>
      <c r="CH63" s="21">
        <f>(X63*1000)/(Population_Annual!B63/1000)</f>
        <v>7.2994121369123919</v>
      </c>
      <c r="CI63" s="62">
        <v>0</v>
      </c>
      <c r="CJ63" s="326">
        <v>0</v>
      </c>
      <c r="CK63" s="328">
        <f t="shared" si="50"/>
        <v>38.364362710260792</v>
      </c>
      <c r="CL63" s="82">
        <f>GI_Data_Monthly!$AE$592</f>
        <v>5.0807334257865344</v>
      </c>
      <c r="CM63" s="61">
        <f>GI_Data_Monthly!$AF$592</f>
        <v>1163684.5641379675</v>
      </c>
      <c r="CN63" s="21">
        <f>CM63/Population_Annual!B63*1000</f>
        <v>49.958997161856075</v>
      </c>
      <c r="CO63" s="21">
        <f t="shared" si="51"/>
        <v>209.38119496470017</v>
      </c>
      <c r="CP63" s="21">
        <f t="shared" si="52"/>
        <v>199.20189705691854</v>
      </c>
      <c r="CQ63" s="21">
        <f t="shared" si="53"/>
        <v>226.06959804323373</v>
      </c>
      <c r="CR63" s="325"/>
      <c r="CS63" s="325"/>
      <c r="CT63" s="365"/>
    </row>
    <row r="64" spans="1:99" x14ac:dyDescent="0.2">
      <c r="A64" s="45">
        <v>2029</v>
      </c>
      <c r="B64" s="57"/>
      <c r="C64" s="57"/>
      <c r="D64" s="57"/>
      <c r="E64" s="96"/>
      <c r="F64" s="96"/>
      <c r="G64" s="78">
        <f t="shared" si="37"/>
        <v>38.446500617825357</v>
      </c>
      <c r="H64" s="79">
        <f t="shared" si="8"/>
        <v>1</v>
      </c>
      <c r="I64" s="80">
        <f t="shared" si="38"/>
        <v>606.14368517278206</v>
      </c>
      <c r="J64" s="80">
        <f t="shared" si="39"/>
        <v>50.118929345456323</v>
      </c>
      <c r="K64" s="81">
        <f>AVERAGE(Economics!E593:E604)</f>
        <v>3.183825002613863</v>
      </c>
      <c r="L64" s="82">
        <f>AVERAGE(Economics!N593:N604)</f>
        <v>346.75070812885451</v>
      </c>
      <c r="M64" s="81">
        <f t="shared" si="43"/>
        <v>84.920080833510468</v>
      </c>
      <c r="N64" s="81">
        <f t="shared" si="44"/>
        <v>91.866516125804296</v>
      </c>
      <c r="O64" s="81">
        <f t="shared" si="45"/>
        <v>79.136695149073404</v>
      </c>
      <c r="P64" s="83">
        <v>0</v>
      </c>
      <c r="Q64" s="295">
        <f t="shared" si="46"/>
        <v>309.17642318705214</v>
      </c>
      <c r="R64" s="295">
        <f t="shared" si="47"/>
        <v>298.26920629730091</v>
      </c>
      <c r="S64" s="295">
        <f t="shared" si="48"/>
        <v>284.74110011206068</v>
      </c>
      <c r="T64" s="295">
        <f t="shared" si="49"/>
        <v>271.52602051675211</v>
      </c>
      <c r="U64" s="169">
        <f t="shared" si="49"/>
        <v>0.9319365476423036</v>
      </c>
      <c r="V64" s="169">
        <f t="shared" si="49"/>
        <v>0.40832235959653557</v>
      </c>
      <c r="W64" s="82">
        <f>AVERAGE(Economics!D593:D604)</f>
        <v>117.40740452161329</v>
      </c>
      <c r="X64" s="82">
        <f>AVERAGE(Economics!G593:G604)</f>
        <v>171.86794662609418</v>
      </c>
      <c r="Y64" s="101"/>
      <c r="Z64" s="106">
        <f t="shared" si="54"/>
        <v>3.2253455281169081E-2</v>
      </c>
      <c r="AA64" s="100"/>
      <c r="AB64" s="82">
        <f>AVERAGE(Economics!K593:K604)</f>
        <v>54.247804190746869</v>
      </c>
      <c r="AC64" s="82">
        <f t="shared" si="42"/>
        <v>219.65345232286262</v>
      </c>
      <c r="AD64" s="108">
        <v>570.23935749600003</v>
      </c>
      <c r="AE64" s="108">
        <v>285.11967874800001</v>
      </c>
      <c r="AF64" s="44"/>
      <c r="AI64" s="57"/>
      <c r="AJ64" s="81">
        <f t="shared" si="28"/>
        <v>85.07971395676779</v>
      </c>
      <c r="AK64" s="81">
        <f t="shared" si="28"/>
        <v>92.056605446845737</v>
      </c>
      <c r="AL64" s="81">
        <f t="shared" si="28"/>
        <v>79.248591193755061</v>
      </c>
      <c r="AM64" s="82">
        <f t="shared" si="20"/>
        <v>83.973730437215224</v>
      </c>
      <c r="AN64" s="82">
        <f t="shared" si="29"/>
        <v>313.00761814522781</v>
      </c>
      <c r="AO64" s="82">
        <f t="shared" si="30"/>
        <v>298.93014707324812</v>
      </c>
      <c r="AP64" s="82">
        <f t="shared" si="31"/>
        <v>281.47220843585995</v>
      </c>
      <c r="AQ64" s="82">
        <f t="shared" si="32"/>
        <v>268.97573821020052</v>
      </c>
      <c r="AR64" s="82">
        <f t="shared" si="10"/>
        <v>611.93776521847599</v>
      </c>
      <c r="AS64" s="82">
        <f t="shared" si="11"/>
        <v>893.409973654336</v>
      </c>
      <c r="AT64" s="82">
        <f t="shared" si="12"/>
        <v>1162.3857118645365</v>
      </c>
      <c r="AW64" s="99"/>
      <c r="AX64" s="21">
        <f t="shared" si="21"/>
        <v>21.743232458929359</v>
      </c>
      <c r="AY64" s="82">
        <f>AVERAGE(Economics!L593:L604)</f>
        <v>0.40081313489621645</v>
      </c>
      <c r="AZ64" s="82">
        <f>AVERAGE(Economics!C593:C604)</f>
        <v>1165151.364443036</v>
      </c>
      <c r="BA64" s="82">
        <f>AVERAGE(Economics!D593:D604)</f>
        <v>117.40740452161329</v>
      </c>
      <c r="BB64" s="82">
        <f>AVERAGE(Economics!Q593:Q604)</f>
        <v>21.743231443890362</v>
      </c>
      <c r="BC64" s="159">
        <f>AVERAGE(Economics!P593:P604)</f>
        <v>158.85502142397522</v>
      </c>
      <c r="BD64" s="191">
        <f>Economics!$P$600</f>
        <v>157.66261309917746</v>
      </c>
      <c r="BE64" s="191">
        <f>Economics!$P$599</f>
        <v>162.11999482802557</v>
      </c>
      <c r="BF64" s="160">
        <f t="shared" si="22"/>
        <v>1.9034085090486208E-2</v>
      </c>
      <c r="BG64" s="160">
        <f t="shared" si="33"/>
        <v>1.5121056018189361E-2</v>
      </c>
      <c r="BH64" s="191">
        <f>Economics!$U$600</f>
        <v>346.67064033966972</v>
      </c>
      <c r="BI64" s="61">
        <f>Economics!$P$593</f>
        <v>157.42535204485085</v>
      </c>
      <c r="BJ64" s="14">
        <f>Economics!$Q$593</f>
        <v>21.591755171871604</v>
      </c>
      <c r="BK64" s="61">
        <f>Economics!$P$604</f>
        <v>152.66672967161679</v>
      </c>
      <c r="CB64" s="82">
        <f>GI_Data_Monthly!$Q$604</f>
        <v>1307408.993681211</v>
      </c>
      <c r="CC64" s="82">
        <f>GI_Data_Monthly!$M$604</f>
        <v>23685.392273166737</v>
      </c>
      <c r="CD64" s="241">
        <f>(X64*1000)/(Population_Annual!B65/1000)</f>
        <v>7.225843570708971</v>
      </c>
      <c r="CE64" s="61">
        <v>356.66632725236599</v>
      </c>
      <c r="CF64" s="61">
        <f t="shared" si="15"/>
        <v>66.40770508287342</v>
      </c>
      <c r="CG64" s="61">
        <f t="shared" si="24"/>
        <v>467007.97101101727</v>
      </c>
      <c r="CH64" s="21">
        <f>(X64*1000)/(Population_Annual!B64/1000)</f>
        <v>7.3010957636046436</v>
      </c>
      <c r="CI64" s="62">
        <v>0</v>
      </c>
      <c r="CJ64" s="326">
        <v>0</v>
      </c>
      <c r="CK64" s="328">
        <f t="shared" si="50"/>
        <v>38.364362710260792</v>
      </c>
      <c r="CL64" s="82">
        <f>GI_Data_Monthly!$AE$604</f>
        <v>5.0644110136023937</v>
      </c>
      <c r="CM64" s="61">
        <f>GI_Data_Monthly!$AF$604</f>
        <v>1195404.5234498547</v>
      </c>
      <c r="CN64" s="21">
        <f>CM64/Population_Annual!B64*1000</f>
        <v>50.781795403311428</v>
      </c>
      <c r="CO64" s="21">
        <f t="shared" si="51"/>
        <v>209.38119496470017</v>
      </c>
      <c r="CP64" s="21">
        <f t="shared" si="52"/>
        <v>199.20189705691854</v>
      </c>
      <c r="CQ64" s="21">
        <f t="shared" si="53"/>
        <v>226.06959804323373</v>
      </c>
      <c r="CR64" s="325"/>
      <c r="CS64" s="325"/>
      <c r="CT64" s="365"/>
    </row>
    <row r="65" spans="1:98" x14ac:dyDescent="0.2">
      <c r="A65" s="45">
        <v>2030</v>
      </c>
      <c r="B65" s="57"/>
      <c r="C65" s="57"/>
      <c r="D65" s="57"/>
      <c r="E65" s="96"/>
      <c r="F65" s="96"/>
      <c r="G65" s="78">
        <f t="shared" si="37"/>
        <v>38.446500617825357</v>
      </c>
      <c r="H65" s="79">
        <f t="shared" si="8"/>
        <v>1</v>
      </c>
      <c r="I65" s="80">
        <f t="shared" si="38"/>
        <v>606.14368517278206</v>
      </c>
      <c r="J65" s="80">
        <f t="shared" si="39"/>
        <v>50.118929345456323</v>
      </c>
      <c r="K65" s="81">
        <f>AVERAGE(Economics!E605:E616)</f>
        <v>3.2432214079240462</v>
      </c>
      <c r="L65" s="82">
        <f>AVERAGE(Economics!N605:N616)</f>
        <v>350.5050111066389</v>
      </c>
      <c r="M65" s="81">
        <f t="shared" si="43"/>
        <v>84.920080833510468</v>
      </c>
      <c r="N65" s="81">
        <f t="shared" si="44"/>
        <v>91.866516125804296</v>
      </c>
      <c r="O65" s="81">
        <f t="shared" si="45"/>
        <v>79.136695149073404</v>
      </c>
      <c r="P65" s="83">
        <v>0</v>
      </c>
      <c r="Q65" s="295">
        <f t="shared" si="46"/>
        <v>309.17642318705214</v>
      </c>
      <c r="R65" s="295">
        <f t="shared" si="47"/>
        <v>298.26920629730091</v>
      </c>
      <c r="S65" s="295">
        <f t="shared" si="48"/>
        <v>284.74110011206068</v>
      </c>
      <c r="T65" s="295">
        <f t="shared" si="49"/>
        <v>271.52602051675211</v>
      </c>
      <c r="U65" s="169">
        <f t="shared" si="49"/>
        <v>0.9319365476423036</v>
      </c>
      <c r="V65" s="169">
        <f t="shared" si="49"/>
        <v>0.40832235959653557</v>
      </c>
      <c r="W65" s="82">
        <f>AVERAGE(Economics!D605:D616)</f>
        <v>118.81897909207332</v>
      </c>
      <c r="X65" s="82">
        <f>AVERAGE(Economics!G605:G616)</f>
        <v>175.96744285874374</v>
      </c>
      <c r="Y65" s="101"/>
      <c r="Z65" s="106">
        <f>Z64</f>
        <v>3.2253455281169081E-2</v>
      </c>
      <c r="AA65" s="100"/>
      <c r="AB65" s="82">
        <f>AVERAGE(Economics!K605:K616)</f>
        <v>55.075297574301338</v>
      </c>
      <c r="AC65" s="82">
        <f t="shared" si="42"/>
        <v>219.65345232286262</v>
      </c>
      <c r="AD65" s="108">
        <v>672.76642672799994</v>
      </c>
      <c r="AE65" s="108">
        <v>336.38321336399997</v>
      </c>
      <c r="AF65" s="44"/>
      <c r="AI65" s="57"/>
      <c r="AJ65" s="81">
        <f t="shared" ref="AJ65:AQ65" si="55">+AJ64</f>
        <v>85.07971395676779</v>
      </c>
      <c r="AK65" s="81">
        <f t="shared" si="55"/>
        <v>92.056605446845737</v>
      </c>
      <c r="AL65" s="81">
        <f t="shared" si="55"/>
        <v>79.248591193755061</v>
      </c>
      <c r="AM65" s="82">
        <f t="shared" si="55"/>
        <v>83.973730437215224</v>
      </c>
      <c r="AN65" s="82">
        <f t="shared" si="55"/>
        <v>313.00761814522781</v>
      </c>
      <c r="AO65" s="82">
        <f t="shared" si="55"/>
        <v>298.93014707324812</v>
      </c>
      <c r="AP65" s="82">
        <f t="shared" si="55"/>
        <v>281.47220843585995</v>
      </c>
      <c r="AQ65" s="82">
        <f t="shared" si="55"/>
        <v>268.97573821020052</v>
      </c>
      <c r="AR65" s="82">
        <f t="shared" si="10"/>
        <v>611.93776521847599</v>
      </c>
      <c r="AS65" s="82">
        <f t="shared" si="11"/>
        <v>893.409973654336</v>
      </c>
      <c r="AT65" s="82">
        <f t="shared" si="12"/>
        <v>1162.3857118645365</v>
      </c>
      <c r="AW65" s="99"/>
      <c r="AX65" s="21">
        <f t="shared" si="21"/>
        <v>22.123811047432717</v>
      </c>
      <c r="AY65" s="82">
        <f>AVERAGE(Economics!L605:L616)</f>
        <v>0.40170116226037239</v>
      </c>
      <c r="AZ65" s="82">
        <f>AVERAGE(Economics!C605:C616)</f>
        <v>1196232.3696964749</v>
      </c>
      <c r="BA65" s="82">
        <f>AVERAGE(Economics!D605:D616)</f>
        <v>118.81897909207332</v>
      </c>
      <c r="BB65" s="82">
        <f>AVERAGE(Economics!Q605:Q616)</f>
        <v>22.123857890006992</v>
      </c>
      <c r="BC65" s="159">
        <f>AVERAGE(Economics!P605:P616)</f>
        <v>157.54462106872865</v>
      </c>
      <c r="BD65" s="191">
        <f>Economics!$P$612</f>
        <v>156.38776417391682</v>
      </c>
      <c r="BE65" s="191">
        <f>Economics!$P$611</f>
        <v>160.79301561066725</v>
      </c>
      <c r="BF65" s="160">
        <f>K65/K64-1</f>
        <v>1.8655675252697623E-2</v>
      </c>
      <c r="BG65" s="160">
        <f>L65/L64-1</f>
        <v>1.0827095344789539E-2</v>
      </c>
      <c r="BH65" s="191">
        <f>Economics!$U$612</f>
        <v>350.20076174047159</v>
      </c>
      <c r="BI65" s="61">
        <f>Economics!$P$605</f>
        <v>156.0858919168505</v>
      </c>
      <c r="BJ65" s="14">
        <f>Economics!$Q$605</f>
        <v>21.92151064707846</v>
      </c>
      <c r="BK65" s="61">
        <f>Economics!$P$616</f>
        <v>151.42703987800925</v>
      </c>
      <c r="CB65" s="82">
        <f>GI_Data_Monthly!$Q$616</f>
        <v>1343935.2157519599</v>
      </c>
      <c r="CC65" s="82">
        <f>GI_Data_Monthly!$M$616</f>
        <v>24238.394576048955</v>
      </c>
      <c r="CD65" s="241">
        <f>(X65*1000)/(Population_Annual!B66/1000)</f>
        <v>7.3251015303863412</v>
      </c>
      <c r="CE65" s="61">
        <v>359.025241292798</v>
      </c>
      <c r="CF65" s="61">
        <f t="shared" si="15"/>
        <v>67.511672685658539</v>
      </c>
      <c r="CG65" s="61">
        <f t="shared" si="24"/>
        <v>480527.93324055342</v>
      </c>
      <c r="CH65" s="21">
        <f>(X65*1000)/(Population_Annual!B65/1000)</f>
        <v>7.3981986786703242</v>
      </c>
      <c r="CI65" s="62">
        <v>0</v>
      </c>
      <c r="CJ65" s="326">
        <v>0</v>
      </c>
      <c r="CK65" s="328">
        <f t="shared" si="50"/>
        <v>38.364362710260792</v>
      </c>
      <c r="CL65" s="82">
        <f>GI_Data_Monthly!$AE$616</f>
        <v>5.0491858573967336</v>
      </c>
      <c r="CM65" s="61">
        <f>GI_Data_Monthly!$AF$616</f>
        <v>1228367.4921918057</v>
      </c>
      <c r="CN65" s="21">
        <f>CM65/Population_Annual!B65*1000</f>
        <v>51.64425083423</v>
      </c>
      <c r="CO65" s="21">
        <f t="shared" si="51"/>
        <v>209.38119496470017</v>
      </c>
      <c r="CP65" s="21">
        <f t="shared" si="52"/>
        <v>199.20189705691854</v>
      </c>
      <c r="CQ65" s="21">
        <f t="shared" si="53"/>
        <v>226.06959804323373</v>
      </c>
      <c r="CR65" s="325"/>
      <c r="CS65" s="325"/>
      <c r="CT65" s="365"/>
    </row>
    <row r="66" spans="1:98" x14ac:dyDescent="0.2">
      <c r="A66" s="45">
        <v>2031</v>
      </c>
      <c r="B66" s="57"/>
      <c r="C66" s="57"/>
      <c r="D66" s="57"/>
      <c r="E66" s="96"/>
      <c r="F66" s="96"/>
      <c r="G66" s="78">
        <f t="shared" si="37"/>
        <v>38.446500617825357</v>
      </c>
      <c r="H66" s="79">
        <f t="shared" si="8"/>
        <v>1</v>
      </c>
      <c r="I66" s="80">
        <f t="shared" si="38"/>
        <v>606.14368517278206</v>
      </c>
      <c r="J66" s="80">
        <f t="shared" si="39"/>
        <v>50.118929345456323</v>
      </c>
      <c r="K66" s="81">
        <f>AVERAGE(Economics!E617:E628)</f>
        <v>3.3056340371944208</v>
      </c>
      <c r="L66" s="81">
        <f>AVERAGE(Economics!N617:N628)</f>
        <v>355.1908662531398</v>
      </c>
      <c r="M66" s="81">
        <f t="shared" si="43"/>
        <v>84.920080833510468</v>
      </c>
      <c r="N66" s="81">
        <f t="shared" si="44"/>
        <v>91.866516125804296</v>
      </c>
      <c r="O66" s="81">
        <f t="shared" si="45"/>
        <v>79.136695149073404</v>
      </c>
      <c r="P66" s="83">
        <v>0</v>
      </c>
      <c r="Q66" s="295">
        <f t="shared" si="46"/>
        <v>309.17642318705214</v>
      </c>
      <c r="R66" s="295">
        <f t="shared" si="47"/>
        <v>298.26920629730091</v>
      </c>
      <c r="S66" s="295">
        <f t="shared" si="48"/>
        <v>284.74110011206068</v>
      </c>
      <c r="T66" s="295">
        <f t="shared" si="49"/>
        <v>271.52602051675211</v>
      </c>
      <c r="U66" s="169">
        <f t="shared" si="49"/>
        <v>0.9319365476423036</v>
      </c>
      <c r="V66" s="169">
        <f t="shared" si="49"/>
        <v>0.40832235959653557</v>
      </c>
      <c r="W66" s="82">
        <f>AVERAGE(Economics!D617:D628)</f>
        <v>120.40592860598144</v>
      </c>
      <c r="X66" s="82">
        <f>AVERAGE(Economics!G617:G628)</f>
        <v>174.83007327628505</v>
      </c>
      <c r="Y66" s="101"/>
      <c r="Z66" s="106">
        <f t="shared" si="54"/>
        <v>3.2253455281169081E-2</v>
      </c>
      <c r="AA66" s="100"/>
      <c r="AB66" s="82">
        <f>AVERAGE(Economics!K617:K628)</f>
        <v>55.954312477598876</v>
      </c>
      <c r="AC66" s="82">
        <f t="shared" si="42"/>
        <v>219.65345232286262</v>
      </c>
      <c r="AD66" s="258">
        <v>679.33645992564402</v>
      </c>
      <c r="AE66" s="258">
        <v>339.66822996282201</v>
      </c>
      <c r="AF66" s="44"/>
      <c r="AI66" s="57"/>
      <c r="AJ66" s="81">
        <f t="shared" si="28"/>
        <v>85.07971395676779</v>
      </c>
      <c r="AK66" s="81">
        <f t="shared" si="28"/>
        <v>92.056605446845737</v>
      </c>
      <c r="AL66" s="81">
        <f t="shared" si="28"/>
        <v>79.248591193755061</v>
      </c>
      <c r="AM66" s="82">
        <f t="shared" si="20"/>
        <v>83.973730437215224</v>
      </c>
      <c r="AN66" s="82">
        <f t="shared" si="29"/>
        <v>313.00761814522781</v>
      </c>
      <c r="AO66" s="82">
        <f t="shared" si="30"/>
        <v>298.93014707324812</v>
      </c>
      <c r="AP66" s="82">
        <f t="shared" si="31"/>
        <v>281.47220843585995</v>
      </c>
      <c r="AQ66" s="82">
        <f t="shared" si="32"/>
        <v>268.97573821020052</v>
      </c>
      <c r="AR66" s="82">
        <f t="shared" si="10"/>
        <v>611.93776521847599</v>
      </c>
      <c r="AS66" s="82">
        <f t="shared" si="11"/>
        <v>893.409973654336</v>
      </c>
      <c r="AT66" s="82">
        <f t="shared" si="12"/>
        <v>1162.3857118645365</v>
      </c>
      <c r="AX66" s="21">
        <f t="shared" si="21"/>
        <v>22.559789732057904</v>
      </c>
      <c r="AY66" s="82">
        <f>AVERAGE(Economics!L617:L628)</f>
        <v>0.40318232381265773</v>
      </c>
      <c r="AZ66" s="82">
        <f>AVERAGE(Economics!C617:C628)</f>
        <v>1228898.2168863674</v>
      </c>
      <c r="BA66" s="82">
        <f>AVERAGE(Economics!D617:D628)</f>
        <v>120.40592860598144</v>
      </c>
      <c r="BB66" s="82">
        <f>AVERAGE(Economics!Q617:Q628)</f>
        <v>22.559906462573053</v>
      </c>
      <c r="BC66" s="157"/>
      <c r="BD66" s="191">
        <f>Economics!$P$624</f>
        <v>155.02662597600647</v>
      </c>
      <c r="BE66" s="191">
        <f>Economics!$P$623</f>
        <v>159.37253742658189</v>
      </c>
      <c r="BF66" s="160">
        <f t="shared" si="22"/>
        <v>1.9244023586513004E-2</v>
      </c>
      <c r="BG66" s="160"/>
      <c r="BH66" s="191">
        <f>Economics!$U$624</f>
        <v>354.90119514084739</v>
      </c>
      <c r="BI66" s="61">
        <f>Economics!$P$617</f>
        <v>154.79947518401062</v>
      </c>
      <c r="BJ66" s="14">
        <f>Economics!$Q$617</f>
        <v>22.346574436193769</v>
      </c>
      <c r="BK66" s="61">
        <f>Economics!$P$628</f>
        <v>149.94914916944194</v>
      </c>
      <c r="CB66" s="82">
        <f>GI_Data_Monthly!$Q$628</f>
        <v>1382210.2266905508</v>
      </c>
      <c r="CC66" s="82">
        <f>GI_Data_Monthly!$M$628</f>
        <v>24785.499476876168</v>
      </c>
      <c r="CD66" s="241">
        <f>(X66*1000)/(Population_Annual!B67/1000)</f>
        <v>7.2083464408602911</v>
      </c>
      <c r="CE66" s="61">
        <v>361.34082967608401</v>
      </c>
      <c r="CF66" s="61">
        <f t="shared" si="15"/>
        <v>68.593132691632391</v>
      </c>
      <c r="CG66" s="61">
        <f t="shared" si="24"/>
        <v>495470.03881347709</v>
      </c>
      <c r="CH66" s="21">
        <f>(X66*1000)/(Population_Annual!B66/1000)</f>
        <v>7.2777555694873648</v>
      </c>
      <c r="CI66" s="62">
        <v>0</v>
      </c>
      <c r="CJ66" s="326">
        <v>0</v>
      </c>
      <c r="CK66" s="328">
        <f t="shared" si="50"/>
        <v>38.364362710260792</v>
      </c>
      <c r="CL66" s="82">
        <f>GI_Data_Monthly!$AE$628</f>
        <v>5.0366921131503588</v>
      </c>
      <c r="CM66" s="61">
        <f>GI_Data_Monthly!$AF$628</f>
        <v>1263445.7217322374</v>
      </c>
      <c r="CN66" s="21">
        <f>CM66/Population_Annual!B66*1000</f>
        <v>52.594207425348273</v>
      </c>
      <c r="CO66" s="21">
        <f t="shared" si="51"/>
        <v>209.38119496470017</v>
      </c>
      <c r="CP66" s="21">
        <f t="shared" si="52"/>
        <v>199.20189705691854</v>
      </c>
      <c r="CQ66" s="21">
        <f t="shared" si="53"/>
        <v>226.06959804323373</v>
      </c>
      <c r="CR66" s="325"/>
      <c r="CS66" s="325"/>
      <c r="CT66" s="365"/>
    </row>
    <row r="67" spans="1:98" x14ac:dyDescent="0.2">
      <c r="A67" s="45">
        <v>2032</v>
      </c>
      <c r="B67" s="57"/>
      <c r="C67" s="57"/>
      <c r="D67" s="57"/>
      <c r="E67" s="96"/>
      <c r="F67" s="96"/>
      <c r="G67" s="78">
        <f t="shared" si="37"/>
        <v>38.446500617825357</v>
      </c>
      <c r="H67" s="79">
        <f t="shared" si="8"/>
        <v>1</v>
      </c>
      <c r="I67" s="80">
        <f t="shared" si="38"/>
        <v>606.14368517278206</v>
      </c>
      <c r="J67" s="80">
        <f t="shared" si="39"/>
        <v>50.118929345456323</v>
      </c>
      <c r="K67" s="81">
        <f>AVERAGE(Economics!E629:E640)</f>
        <v>3.3703431779730608</v>
      </c>
      <c r="L67" s="81">
        <f>AVERAGE(Economics!N629:N640)</f>
        <v>361.48049182595105</v>
      </c>
      <c r="M67" s="81">
        <f t="shared" si="43"/>
        <v>84.920080833510468</v>
      </c>
      <c r="N67" s="81">
        <f t="shared" si="44"/>
        <v>91.866516125804296</v>
      </c>
      <c r="O67" s="81">
        <f t="shared" si="45"/>
        <v>79.136695149073404</v>
      </c>
      <c r="P67" s="83">
        <v>0</v>
      </c>
      <c r="Q67" s="295">
        <f t="shared" si="46"/>
        <v>309.17642318705214</v>
      </c>
      <c r="R67" s="295">
        <f t="shared" si="47"/>
        <v>298.26920629730091</v>
      </c>
      <c r="S67" s="295">
        <f t="shared" si="48"/>
        <v>284.74110011206068</v>
      </c>
      <c r="T67" s="295">
        <f t="shared" si="49"/>
        <v>271.52602051675211</v>
      </c>
      <c r="U67" s="169">
        <f t="shared" si="49"/>
        <v>0.9319365476423036</v>
      </c>
      <c r="V67" s="169">
        <f t="shared" si="49"/>
        <v>0.40832235959653557</v>
      </c>
      <c r="W67" s="82">
        <f>AVERAGE(Economics!D629:D640)</f>
        <v>122.20126781786735</v>
      </c>
      <c r="X67" s="82">
        <f>AVERAGE(Economics!G629:G640)</f>
        <v>170.37833085447969</v>
      </c>
      <c r="Y67" s="101"/>
      <c r="Z67" s="106">
        <f t="shared" si="54"/>
        <v>3.2253455281169081E-2</v>
      </c>
      <c r="AA67" s="100"/>
      <c r="AB67" s="82">
        <f>AVERAGE(Economics!K629:K640)</f>
        <v>56.908047962148608</v>
      </c>
      <c r="AC67" s="82">
        <f t="shared" si="42"/>
        <v>219.65345232286262</v>
      </c>
      <c r="AD67" s="258">
        <v>685.74277863581688</v>
      </c>
      <c r="AE67" s="258">
        <v>342.87138931790844</v>
      </c>
      <c r="AF67" s="44"/>
      <c r="AI67" s="57"/>
      <c r="AJ67" s="81">
        <f t="shared" si="28"/>
        <v>85.07971395676779</v>
      </c>
      <c r="AK67" s="81">
        <f t="shared" si="28"/>
        <v>92.056605446845737</v>
      </c>
      <c r="AL67" s="81">
        <f t="shared" si="28"/>
        <v>79.248591193755061</v>
      </c>
      <c r="AM67" s="82">
        <f t="shared" si="20"/>
        <v>83.973730437215224</v>
      </c>
      <c r="AN67" s="82">
        <f t="shared" si="29"/>
        <v>313.00761814522781</v>
      </c>
      <c r="AO67" s="82">
        <f t="shared" si="30"/>
        <v>298.93014707324812</v>
      </c>
      <c r="AP67" s="82">
        <f t="shared" si="31"/>
        <v>281.47220843585995</v>
      </c>
      <c r="AQ67" s="82">
        <f t="shared" si="32"/>
        <v>268.97573821020052</v>
      </c>
      <c r="AR67" s="82">
        <f t="shared" si="10"/>
        <v>611.93776521847599</v>
      </c>
      <c r="AS67" s="82">
        <f t="shared" si="11"/>
        <v>893.409973654336</v>
      </c>
      <c r="AT67" s="82">
        <f t="shared" si="12"/>
        <v>1162.3857118645365</v>
      </c>
      <c r="AX67" s="21">
        <f t="shared" si="21"/>
        <v>23.082670074727467</v>
      </c>
      <c r="AY67" s="82">
        <f>AVERAGE(Economics!L629:L640)</f>
        <v>0.40561345717007374</v>
      </c>
      <c r="AZ67" s="82">
        <f>AVERAGE(Economics!C629:C640)</f>
        <v>1264328.2402140175</v>
      </c>
      <c r="BA67" s="82">
        <f>AVERAGE(Economics!D629:D640)</f>
        <v>122.20126781786735</v>
      </c>
      <c r="BB67" s="82">
        <f>AVERAGE(Economics!Q629:Q640)</f>
        <v>23.082763089107416</v>
      </c>
      <c r="BC67" s="157"/>
      <c r="BD67" s="191">
        <f>Economics!$P$636</f>
        <v>153.70480225840058</v>
      </c>
      <c r="BE67" s="191">
        <f>Economics!$P$635</f>
        <v>157.95937632209581</v>
      </c>
      <c r="BF67" s="160">
        <f t="shared" si="22"/>
        <v>1.95754097551466E-2</v>
      </c>
      <c r="BG67" s="160"/>
      <c r="BH67" s="191">
        <f>Economics!$U$636</f>
        <v>361.03023945261822</v>
      </c>
      <c r="BI67" s="61">
        <f>Economics!$P$629</f>
        <v>153.20476338313128</v>
      </c>
      <c r="BJ67" s="14">
        <f>Economics!$Q$629</f>
        <v>22.859020073691081</v>
      </c>
      <c r="BK67" s="61">
        <f>Economics!$P$640</f>
        <v>149.37814004143729</v>
      </c>
      <c r="CB67" s="82">
        <f>GI_Data_Monthly!$Q$640</f>
        <v>1422844.6759303033</v>
      </c>
      <c r="CC67" s="82">
        <f>GI_Data_Monthly!$M$640</f>
        <v>25345.979400828062</v>
      </c>
      <c r="CD67" s="241">
        <f>(X67*1000)/(Population_Annual!B68/1000)</f>
        <v>6.9598699019087338</v>
      </c>
      <c r="CE67" s="61">
        <v>363.61365524038303</v>
      </c>
      <c r="CF67" s="61">
        <f t="shared" si="15"/>
        <v>69.705796346047492</v>
      </c>
      <c r="CG67" s="61">
        <f t="shared" si="24"/>
        <v>512828.5485109631</v>
      </c>
      <c r="CH67" s="21">
        <f>(X67*1000)/(Population_Annual!B67/1000)</f>
        <v>7.0247984903247103</v>
      </c>
      <c r="CI67" s="62">
        <v>0</v>
      </c>
      <c r="CJ67" s="326">
        <v>0</v>
      </c>
      <c r="CK67" s="328">
        <f t="shared" si="50"/>
        <v>38.364362710260792</v>
      </c>
      <c r="CL67" s="82">
        <f>GI_Data_Monthly!$AE$640</f>
        <v>5.0231227129292941</v>
      </c>
      <c r="CM67" s="61">
        <f>GI_Data_Monthly!$AF$640</f>
        <v>1300482.5758060883</v>
      </c>
      <c r="CN67" s="21">
        <f>CM67/Population_Annual!B67*1000</f>
        <v>53.619659198439678</v>
      </c>
      <c r="CO67" s="21">
        <f t="shared" si="51"/>
        <v>209.38119496470017</v>
      </c>
      <c r="CP67" s="21">
        <f t="shared" si="52"/>
        <v>199.20189705691854</v>
      </c>
      <c r="CQ67" s="21">
        <f t="shared" si="53"/>
        <v>226.06959804323373</v>
      </c>
      <c r="CR67" s="325"/>
      <c r="CS67" s="325"/>
      <c r="CT67" s="365"/>
    </row>
    <row r="68" spans="1:98" x14ac:dyDescent="0.2">
      <c r="A68" s="45">
        <v>2033</v>
      </c>
      <c r="B68" s="57"/>
      <c r="C68" s="57"/>
      <c r="D68" s="57"/>
      <c r="E68" s="96"/>
      <c r="F68" s="96"/>
      <c r="G68" s="78">
        <f t="shared" si="37"/>
        <v>38.446500617825357</v>
      </c>
      <c r="H68" s="79">
        <f t="shared" si="8"/>
        <v>1</v>
      </c>
      <c r="I68" s="80">
        <f t="shared" si="38"/>
        <v>606.14368517278206</v>
      </c>
      <c r="J68" s="80">
        <f t="shared" si="39"/>
        <v>50.118929345456323</v>
      </c>
      <c r="K68" s="81">
        <f>AVERAGE(Economics!E641:E652)</f>
        <v>3.4384363945079226</v>
      </c>
      <c r="L68" s="81">
        <f>AVERAGE(Economics!N641:N652)</f>
        <v>370.21720387768823</v>
      </c>
      <c r="M68" s="81">
        <f t="shared" si="43"/>
        <v>84.920080833510468</v>
      </c>
      <c r="N68" s="81">
        <f t="shared" si="44"/>
        <v>91.866516125804296</v>
      </c>
      <c r="O68" s="81">
        <f t="shared" si="45"/>
        <v>79.136695149073404</v>
      </c>
      <c r="P68" s="83">
        <v>0</v>
      </c>
      <c r="Q68" s="295">
        <f t="shared" si="46"/>
        <v>309.17642318705214</v>
      </c>
      <c r="R68" s="295">
        <f t="shared" si="47"/>
        <v>298.26920629730091</v>
      </c>
      <c r="S68" s="295">
        <f t="shared" si="48"/>
        <v>284.74110011206068</v>
      </c>
      <c r="T68" s="295">
        <f t="shared" si="49"/>
        <v>271.52602051675211</v>
      </c>
      <c r="U68" s="169">
        <f t="shared" si="49"/>
        <v>0.9319365476423036</v>
      </c>
      <c r="V68" s="169">
        <f t="shared" si="49"/>
        <v>0.40832235959653557</v>
      </c>
      <c r="W68" s="82">
        <f>AVERAGE(Economics!D641:D652)</f>
        <v>123.82295486905576</v>
      </c>
      <c r="X68" s="82">
        <f>AVERAGE(Economics!G641:G652)</f>
        <v>170.04866277541683</v>
      </c>
      <c r="Y68" s="101"/>
      <c r="Z68" s="106">
        <f t="shared" si="54"/>
        <v>3.2253455281169081E-2</v>
      </c>
      <c r="AA68" s="100"/>
      <c r="AB68" s="82">
        <f>AVERAGE(Economics!K641:K652)</f>
        <v>57.810909617416307</v>
      </c>
      <c r="AC68" s="82">
        <f t="shared" si="42"/>
        <v>219.65345232286262</v>
      </c>
      <c r="AD68" s="258">
        <v>692.0143546238495</v>
      </c>
      <c r="AE68" s="258">
        <v>346.00717731192475</v>
      </c>
      <c r="AF68" s="44"/>
      <c r="AI68" s="57"/>
      <c r="AJ68" s="81">
        <f t="shared" si="28"/>
        <v>85.07971395676779</v>
      </c>
      <c r="AK68" s="81">
        <f t="shared" si="28"/>
        <v>92.056605446845737</v>
      </c>
      <c r="AL68" s="81">
        <f t="shared" si="28"/>
        <v>79.248591193755061</v>
      </c>
      <c r="AM68" s="82">
        <f t="shared" si="20"/>
        <v>83.973730437215224</v>
      </c>
      <c r="AN68" s="82">
        <f t="shared" si="29"/>
        <v>313.00761814522781</v>
      </c>
      <c r="AO68" s="82">
        <f t="shared" si="30"/>
        <v>298.93014707324812</v>
      </c>
      <c r="AP68" s="82">
        <f t="shared" si="31"/>
        <v>281.47220843585995</v>
      </c>
      <c r="AQ68" s="82">
        <f t="shared" si="32"/>
        <v>268.97573821020052</v>
      </c>
      <c r="AR68" s="82">
        <f t="shared" si="10"/>
        <v>611.93776521847599</v>
      </c>
      <c r="AS68" s="82">
        <f t="shared" si="11"/>
        <v>893.409973654336</v>
      </c>
      <c r="AT68" s="82">
        <f t="shared" si="12"/>
        <v>1162.3857118645365</v>
      </c>
      <c r="AX68" s="21">
        <f t="shared" si="21"/>
        <v>23.50330964867452</v>
      </c>
      <c r="AY68" s="82">
        <f>AVERAGE(Economics!L641:L652)</f>
        <v>0.40655491851305925</v>
      </c>
      <c r="AZ68" s="82">
        <f>AVERAGE(Economics!C641:C652)</f>
        <v>1298961.9359541226</v>
      </c>
      <c r="BA68" s="82">
        <f>AVERAGE(Economics!D641:D652)</f>
        <v>123.82295486905576</v>
      </c>
      <c r="BB68" s="82">
        <f>AVERAGE(Economics!Q641:Q652)</f>
        <v>23.503302691470253</v>
      </c>
      <c r="BC68" s="157"/>
      <c r="BD68" s="191">
        <f>Economics!$P$648</f>
        <v>153.80139159561296</v>
      </c>
      <c r="BE68" s="191">
        <f>Economics!$P$647</f>
        <v>157.98771054396508</v>
      </c>
      <c r="BF68" s="160">
        <f t="shared" si="22"/>
        <v>2.0203644833524992E-2</v>
      </c>
      <c r="BG68" s="160"/>
      <c r="BH68" s="191">
        <f>Economics!$U$648</f>
        <v>369.87521537963738</v>
      </c>
      <c r="BI68" s="61">
        <f>Economics!$P$641</f>
        <v>152.85681580036456</v>
      </c>
      <c r="BJ68" s="14">
        <f>Economics!$Q$641</f>
        <v>23.340351728194896</v>
      </c>
      <c r="BK68" s="61">
        <f>Economics!$P$652</f>
        <v>149.28474290281488</v>
      </c>
      <c r="CB68" s="82">
        <f>GI_Data_Monthly!$Q$652</f>
        <v>1462736.0540519201</v>
      </c>
      <c r="CC68" s="82">
        <f>GI_Data_Monthly!$M$652</f>
        <v>25924.046861780258</v>
      </c>
      <c r="CD68" s="241">
        <f>(X68*1000)/(Population_Annual!B69/1000)</f>
        <v>6.8839041964652203</v>
      </c>
      <c r="CE68" s="61">
        <v>365.84526226990602</v>
      </c>
      <c r="CF68" s="61">
        <f t="shared" si="15"/>
        <v>70.860687660496566</v>
      </c>
      <c r="CG68" s="61">
        <f t="shared" si="24"/>
        <v>528099.36402339395</v>
      </c>
      <c r="CH68" s="21">
        <f>(X68*1000)/(Population_Annual!B68/1000)</f>
        <v>6.9464031251796596</v>
      </c>
      <c r="CI68" s="62">
        <v>0</v>
      </c>
      <c r="CJ68" s="326">
        <v>0</v>
      </c>
      <c r="CK68" s="328">
        <f t="shared" si="50"/>
        <v>38.364362710260792</v>
      </c>
      <c r="CL68" s="82">
        <f>GI_Data_Monthly!$AE$652</f>
        <v>5.0096199859443988</v>
      </c>
      <c r="CM68" s="61">
        <f>GI_Data_Monthly!$AF$652</f>
        <v>1335642.5998685083</v>
      </c>
      <c r="CN68" s="21">
        <f>CM68/Population_Annual!B68*1000</f>
        <v>54.560334544371116</v>
      </c>
      <c r="CO68" s="21">
        <f t="shared" si="51"/>
        <v>209.38119496470017</v>
      </c>
      <c r="CP68" s="21">
        <f t="shared" si="52"/>
        <v>199.20189705691854</v>
      </c>
      <c r="CQ68" s="21">
        <f t="shared" si="53"/>
        <v>226.06959804323373</v>
      </c>
      <c r="CR68" s="325"/>
      <c r="CS68" s="325"/>
      <c r="CT68" s="365"/>
    </row>
    <row r="69" spans="1:98" x14ac:dyDescent="0.2">
      <c r="A69" s="45">
        <v>2034</v>
      </c>
      <c r="B69" s="57"/>
      <c r="C69" s="57"/>
      <c r="D69" s="57"/>
      <c r="E69" s="96"/>
      <c r="F69" s="96"/>
      <c r="G69" s="78">
        <f t="shared" si="37"/>
        <v>38.446500617825357</v>
      </c>
      <c r="H69" s="79">
        <f t="shared" si="8"/>
        <v>1</v>
      </c>
      <c r="I69" s="80">
        <f t="shared" si="38"/>
        <v>606.14368517278206</v>
      </c>
      <c r="J69" s="80">
        <f t="shared" si="39"/>
        <v>50.118929345456323</v>
      </c>
      <c r="K69" s="81">
        <f>AVERAGE(Economics!E653:E664)</f>
        <v>3.5068570001752604</v>
      </c>
      <c r="L69" s="81">
        <f>AVERAGE(Economics!N653:N664)</f>
        <v>377.89974724072448</v>
      </c>
      <c r="M69" s="81">
        <f t="shared" si="43"/>
        <v>84.920080833510468</v>
      </c>
      <c r="N69" s="81">
        <f t="shared" si="44"/>
        <v>91.866516125804296</v>
      </c>
      <c r="O69" s="81">
        <f t="shared" si="45"/>
        <v>79.136695149073404</v>
      </c>
      <c r="P69" s="83">
        <v>0</v>
      </c>
      <c r="Q69" s="295">
        <f t="shared" si="46"/>
        <v>309.17642318705214</v>
      </c>
      <c r="R69" s="295">
        <f t="shared" si="47"/>
        <v>298.26920629730091</v>
      </c>
      <c r="S69" s="295">
        <f t="shared" si="48"/>
        <v>284.74110011206068</v>
      </c>
      <c r="T69" s="295">
        <f t="shared" si="49"/>
        <v>271.52602051675211</v>
      </c>
      <c r="U69" s="169">
        <f t="shared" si="49"/>
        <v>0.9319365476423036</v>
      </c>
      <c r="V69" s="169">
        <f t="shared" si="49"/>
        <v>0.40832235959653557</v>
      </c>
      <c r="W69" s="82">
        <f>AVERAGE(Economics!D653:D664)</f>
        <v>125.24110373827847</v>
      </c>
      <c r="X69" s="82">
        <f>AVERAGE(Economics!G653:G664)</f>
        <v>170.7361566870477</v>
      </c>
      <c r="Y69" s="101"/>
      <c r="Z69" s="106">
        <f t="shared" si="54"/>
        <v>3.2253455281169081E-2</v>
      </c>
      <c r="AA69" s="100"/>
      <c r="AB69" s="82">
        <f>AVERAGE(Economics!K653:K664)</f>
        <v>58.689393165290021</v>
      </c>
      <c r="AC69" s="82">
        <f t="shared" si="42"/>
        <v>219.65345232286262</v>
      </c>
      <c r="AD69" s="258">
        <v>698.18056536974393</v>
      </c>
      <c r="AE69" s="258">
        <v>349.09028268487197</v>
      </c>
      <c r="AF69" s="44"/>
      <c r="AI69" s="57"/>
      <c r="AJ69" s="81">
        <f t="shared" si="28"/>
        <v>85.07971395676779</v>
      </c>
      <c r="AK69" s="81">
        <f t="shared" si="28"/>
        <v>92.056605446845737</v>
      </c>
      <c r="AL69" s="81">
        <f t="shared" si="28"/>
        <v>79.248591193755061</v>
      </c>
      <c r="AM69" s="82">
        <f t="shared" si="20"/>
        <v>83.973730437215224</v>
      </c>
      <c r="AN69" s="82">
        <f t="shared" si="29"/>
        <v>313.00761814522781</v>
      </c>
      <c r="AO69" s="82">
        <f t="shared" si="30"/>
        <v>298.93014707324812</v>
      </c>
      <c r="AP69" s="82">
        <f t="shared" si="31"/>
        <v>281.47220843585995</v>
      </c>
      <c r="AQ69" s="82">
        <f t="shared" si="32"/>
        <v>268.97573821020052</v>
      </c>
      <c r="AR69" s="82">
        <f t="shared" si="10"/>
        <v>611.93776521847599</v>
      </c>
      <c r="AS69" s="82">
        <f t="shared" si="11"/>
        <v>893.409973654336</v>
      </c>
      <c r="AT69" s="82">
        <f t="shared" si="12"/>
        <v>1162.3857118645365</v>
      </c>
      <c r="AX69" s="21">
        <f t="shared" si="21"/>
        <v>23.861858493100712</v>
      </c>
      <c r="AY69" s="82">
        <f>AVERAGE(Economics!L653:L664)</f>
        <v>0.40657872242599796</v>
      </c>
      <c r="AZ69" s="82">
        <f>AVERAGE(Economics!C653:C664)</f>
        <v>1332709.4070985082</v>
      </c>
      <c r="BA69" s="82">
        <f>AVERAGE(Economics!D653:D664)</f>
        <v>125.24110373827847</v>
      </c>
      <c r="BB69" s="82">
        <f>AVERAGE(Economics!Q653:Q664)</f>
        <v>23.861818683755171</v>
      </c>
      <c r="BC69" s="157"/>
      <c r="BD69" s="191">
        <f>Economics!$P$660</f>
        <v>153.774070684956</v>
      </c>
      <c r="BE69" s="191">
        <f>Economics!$P$659</f>
        <v>157.92183066225937</v>
      </c>
      <c r="BF69" s="160">
        <f t="shared" si="22"/>
        <v>1.9898755660166634E-2</v>
      </c>
      <c r="BG69" s="160"/>
      <c r="BH69" s="191">
        <f>Economics!$U$660</f>
        <v>377.46218228097467</v>
      </c>
      <c r="BI69" s="61">
        <f>Economics!$P$653</f>
        <v>152.66004279086681</v>
      </c>
      <c r="BJ69" s="14">
        <f>Economics!$Q$653</f>
        <v>23.728158222381765</v>
      </c>
      <c r="BK69" s="61">
        <f>Economics!$P$664</f>
        <v>149.53838739728261</v>
      </c>
      <c r="CB69" s="82">
        <f>GI_Data_Monthly!$Q$664</f>
        <v>1502529.2423172917</v>
      </c>
      <c r="CC69" s="82">
        <f>GI_Data_Monthly!$M$664</f>
        <v>26516.948283515318</v>
      </c>
      <c r="CD69" s="241">
        <f>(X69*1000)/(Population_Annual!B70/1000)</f>
        <v>6.8509035715040003</v>
      </c>
      <c r="CE69" s="61">
        <v>368.03719389039901</v>
      </c>
      <c r="CF69" s="61">
        <f t="shared" si="15"/>
        <v>72.049642600557462</v>
      </c>
      <c r="CG69" s="61">
        <f t="shared" si="24"/>
        <v>541851.28810322064</v>
      </c>
      <c r="CH69" s="21">
        <f>(X69*1000)/(Population_Annual!B69/1000)</f>
        <v>6.9117353016681484</v>
      </c>
      <c r="CI69" s="62">
        <v>0</v>
      </c>
      <c r="CJ69" s="326">
        <v>0</v>
      </c>
      <c r="CK69" s="328">
        <f t="shared" si="50"/>
        <v>38.364362710260792</v>
      </c>
      <c r="CL69" s="82">
        <f>GI_Data_Monthly!$AE$664</f>
        <v>5.0147212976770392</v>
      </c>
      <c r="CM69" s="61">
        <f>GI_Data_Monthly!$AF$664</f>
        <v>1369591.4035618026</v>
      </c>
      <c r="CN69" s="21">
        <f>CM69/Population_Annual!B69*1000</f>
        <v>55.443752726673999</v>
      </c>
      <c r="CO69" s="21">
        <f t="shared" si="51"/>
        <v>209.38119496470017</v>
      </c>
      <c r="CP69" s="21">
        <f t="shared" si="52"/>
        <v>199.20189705691854</v>
      </c>
      <c r="CQ69" s="21">
        <f t="shared" si="53"/>
        <v>226.06959804323373</v>
      </c>
      <c r="CR69" s="325"/>
      <c r="CS69" s="325"/>
      <c r="CT69" s="365"/>
    </row>
    <row r="70" spans="1:98" x14ac:dyDescent="0.2">
      <c r="A70" s="45">
        <v>2035</v>
      </c>
      <c r="B70" s="57"/>
      <c r="C70" s="57"/>
      <c r="D70" s="57"/>
      <c r="E70" s="96"/>
      <c r="F70" s="96"/>
      <c r="G70" s="78">
        <f t="shared" si="37"/>
        <v>38.446500617825357</v>
      </c>
      <c r="H70" s="79">
        <f t="shared" ref="H70:H75" si="56">IF(G70&gt;40,0,1)</f>
        <v>1</v>
      </c>
      <c r="I70" s="80">
        <f t="shared" si="38"/>
        <v>606.14368517278206</v>
      </c>
      <c r="J70" s="80">
        <f t="shared" si="39"/>
        <v>50.118929345456323</v>
      </c>
      <c r="K70" s="81">
        <f>AVERAGE(Economics!E665:E676)</f>
        <v>3.5770369799722066</v>
      </c>
      <c r="L70" s="81">
        <f>AVERAGE(Economics!N665:N676)</f>
        <v>385.44730617151748</v>
      </c>
      <c r="M70" s="81">
        <f t="shared" si="43"/>
        <v>84.920080833510468</v>
      </c>
      <c r="N70" s="81">
        <f t="shared" si="44"/>
        <v>91.866516125804296</v>
      </c>
      <c r="O70" s="81">
        <f t="shared" si="45"/>
        <v>79.136695149073404</v>
      </c>
      <c r="P70" s="83">
        <v>0</v>
      </c>
      <c r="Q70" s="295">
        <f t="shared" si="46"/>
        <v>309.17642318705214</v>
      </c>
      <c r="R70" s="295">
        <f t="shared" si="47"/>
        <v>298.26920629730091</v>
      </c>
      <c r="S70" s="295">
        <f t="shared" si="48"/>
        <v>284.74110011206068</v>
      </c>
      <c r="T70" s="295">
        <f t="shared" si="49"/>
        <v>271.52602051675211</v>
      </c>
      <c r="U70" s="169">
        <f t="shared" si="49"/>
        <v>0.9319365476423036</v>
      </c>
      <c r="V70" s="169">
        <f t="shared" si="49"/>
        <v>0.40832235959653557</v>
      </c>
      <c r="W70" s="82">
        <f>AVERAGE(Economics!D665:D676)</f>
        <v>126.63894749928501</v>
      </c>
      <c r="X70" s="82">
        <f>AVERAGE(Economics!G665:G676)</f>
        <v>171.56782711925882</v>
      </c>
      <c r="Y70" s="101"/>
      <c r="Z70" s="106">
        <f t="shared" si="54"/>
        <v>3.2253455281169081E-2</v>
      </c>
      <c r="AA70" s="100"/>
      <c r="AB70" s="82">
        <f>AVERAGE(Economics!K665:K676)</f>
        <v>59.579700268570519</v>
      </c>
      <c r="AC70" s="82">
        <f t="shared" si="42"/>
        <v>219.65345232286262</v>
      </c>
      <c r="AD70" s="258">
        <v>704.26327845622109</v>
      </c>
      <c r="AE70" s="258">
        <v>352.13163922811054</v>
      </c>
      <c r="AF70" s="44"/>
      <c r="AI70" s="57"/>
      <c r="AJ70" s="81">
        <f t="shared" si="28"/>
        <v>85.07971395676779</v>
      </c>
      <c r="AK70" s="81">
        <f t="shared" si="28"/>
        <v>92.056605446845737</v>
      </c>
      <c r="AL70" s="81">
        <f t="shared" si="28"/>
        <v>79.248591193755061</v>
      </c>
      <c r="AM70" s="82">
        <f t="shared" ref="AM70:AM75" si="57">+AM69</f>
        <v>83.973730437215224</v>
      </c>
      <c r="AN70" s="82">
        <f t="shared" si="29"/>
        <v>313.00761814522781</v>
      </c>
      <c r="AO70" s="82">
        <f t="shared" si="30"/>
        <v>298.93014707324812</v>
      </c>
      <c r="AP70" s="82">
        <f t="shared" si="31"/>
        <v>281.47220843585995</v>
      </c>
      <c r="AQ70" s="82">
        <f t="shared" si="32"/>
        <v>268.97573821020052</v>
      </c>
      <c r="AR70" s="82">
        <f t="shared" ref="AR70:AR75" si="58">SUM(AN70:AO70)</f>
        <v>611.93776521847599</v>
      </c>
      <c r="AS70" s="82">
        <f t="shared" ref="AS70:AS75" si="59">SUM(AN70:AP70)</f>
        <v>893.409973654336</v>
      </c>
      <c r="AT70" s="82">
        <f t="shared" ref="AT70:AT75" si="60">SUM(AN70:AQ70)</f>
        <v>1162.3857118645365</v>
      </c>
      <c r="AX70" s="21">
        <f t="shared" ref="AX70:AX75" si="61">AY70*AB70</f>
        <v>24.228612133752694</v>
      </c>
      <c r="AY70" s="82">
        <f>AVERAGE(Economics!L665:L676)</f>
        <v>0.40665884562252103</v>
      </c>
      <c r="AZ70" s="82">
        <f>AVERAGE(Economics!C665:C676)</f>
        <v>1366883.4757834249</v>
      </c>
      <c r="BA70" s="82">
        <f>AVERAGE(Economics!D665:D676)</f>
        <v>126.63894749928501</v>
      </c>
      <c r="BB70" s="82">
        <f>AVERAGE(Economics!Q665:Q676)</f>
        <v>24.228610158920219</v>
      </c>
      <c r="BC70" s="157"/>
      <c r="BD70" s="191">
        <f>Economics!$P$672</f>
        <v>154.4674933216528</v>
      </c>
      <c r="BE70" s="191">
        <f>Economics!$P$671</f>
        <v>158.55615398990528</v>
      </c>
      <c r="BF70" s="160">
        <f t="shared" ref="BF70:BF75" si="62">K70/K69-1</f>
        <v>2.0012216008077566E-2</v>
      </c>
      <c r="BG70" s="160"/>
      <c r="BH70" s="191">
        <f>Economics!$U$672</f>
        <v>384.95625303182197</v>
      </c>
      <c r="BI70" s="61">
        <f>Economics!$P$665</f>
        <v>152.99410252532891</v>
      </c>
      <c r="BJ70" s="14">
        <f>Economics!$Q$665</f>
        <v>24.069690748871171</v>
      </c>
      <c r="BK70" s="61">
        <f>Economics!$P$676</f>
        <v>150.19820918394893</v>
      </c>
      <c r="CB70" s="82">
        <f>GI_Data_Monthly!$Q$676</f>
        <v>1543125.1288528219</v>
      </c>
      <c r="CC70" s="82">
        <f>GI_Data_Monthly!$M$676</f>
        <v>27128.856833897775</v>
      </c>
      <c r="CD70" s="241">
        <f>(X70*1000)/(Population_Annual!B71/1000)</f>
        <v>6.8250439840611428</v>
      </c>
      <c r="CE70" s="61">
        <v>370.19164503271202</v>
      </c>
      <c r="CF70" s="61">
        <f t="shared" ref="CF70:CF75" si="63">CC70/CE70</f>
        <v>73.283276913233763</v>
      </c>
      <c r="CG70" s="61">
        <f t="shared" si="24"/>
        <v>555855.25636258675</v>
      </c>
      <c r="CH70" s="21">
        <f>(X70*1000)/(Population_Annual!B70/1000)</f>
        <v>6.8842749091568276</v>
      </c>
      <c r="CI70" s="62">
        <v>0</v>
      </c>
      <c r="CJ70" s="326">
        <v>0</v>
      </c>
      <c r="CK70" s="328">
        <f t="shared" si="50"/>
        <v>38.364362710260792</v>
      </c>
      <c r="CL70" s="82">
        <f>GI_Data_Monthly!$AE$676</f>
        <v>5.0214401437949494</v>
      </c>
      <c r="CM70" s="61">
        <f>GI_Data_Monthly!$AF$676</f>
        <v>1404728.938583741</v>
      </c>
      <c r="CN70" s="21">
        <f>CM70/Population_Annual!B70*1000</f>
        <v>56.365697161487304</v>
      </c>
      <c r="CO70" s="21">
        <f t="shared" si="51"/>
        <v>209.38119496470017</v>
      </c>
      <c r="CP70" s="21">
        <f t="shared" si="52"/>
        <v>199.20189705691854</v>
      </c>
      <c r="CQ70" s="21">
        <f t="shared" si="53"/>
        <v>226.06959804323373</v>
      </c>
      <c r="CR70" s="325"/>
      <c r="CS70" s="325"/>
      <c r="CT70" s="365"/>
    </row>
    <row r="71" spans="1:98" x14ac:dyDescent="0.2">
      <c r="A71" s="45">
        <v>2036</v>
      </c>
      <c r="B71" s="57"/>
      <c r="C71" s="57"/>
      <c r="D71" s="57"/>
      <c r="E71" s="96"/>
      <c r="F71" s="96"/>
      <c r="G71" s="78">
        <f t="shared" si="37"/>
        <v>38.446500617825357</v>
      </c>
      <c r="H71" s="79">
        <f t="shared" si="56"/>
        <v>1</v>
      </c>
      <c r="I71" s="80">
        <f t="shared" si="38"/>
        <v>606.14368517278206</v>
      </c>
      <c r="J71" s="80">
        <f t="shared" si="39"/>
        <v>50.118929345456323</v>
      </c>
      <c r="K71" s="81">
        <f>AVERAGE(Economics!E677:E688)</f>
        <v>3.6489473959588619</v>
      </c>
      <c r="L71" s="81">
        <f>AVERAGE(Economics!N677:N688)</f>
        <v>392.77436460103962</v>
      </c>
      <c r="M71" s="81">
        <f t="shared" si="43"/>
        <v>84.920080833510468</v>
      </c>
      <c r="N71" s="81">
        <f t="shared" si="44"/>
        <v>91.866516125804296</v>
      </c>
      <c r="O71" s="81">
        <f t="shared" si="45"/>
        <v>79.136695149073404</v>
      </c>
      <c r="P71" s="83">
        <v>0</v>
      </c>
      <c r="Q71" s="295">
        <f t="shared" si="46"/>
        <v>309.17642318705214</v>
      </c>
      <c r="R71" s="295">
        <f t="shared" si="47"/>
        <v>298.26920629730091</v>
      </c>
      <c r="S71" s="295">
        <f t="shared" si="48"/>
        <v>284.74110011206068</v>
      </c>
      <c r="T71" s="295">
        <f t="shared" si="49"/>
        <v>271.52602051675211</v>
      </c>
      <c r="U71" s="169">
        <f t="shared" si="49"/>
        <v>0.9319365476423036</v>
      </c>
      <c r="V71" s="169">
        <f t="shared" si="49"/>
        <v>0.40832235959653557</v>
      </c>
      <c r="W71" s="82">
        <f>AVERAGE(Economics!D677:D688)</f>
        <v>128.0764049139874</v>
      </c>
      <c r="X71" s="82">
        <f>AVERAGE(Economics!G677:G688)</f>
        <v>170.47589056675642</v>
      </c>
      <c r="Y71" s="101"/>
      <c r="Z71" s="106">
        <f t="shared" si="54"/>
        <v>3.2253455281169081E-2</v>
      </c>
      <c r="AA71" s="100"/>
      <c r="AB71" s="82">
        <f>AVERAGE(Economics!K677:K688)</f>
        <v>60.499791886035858</v>
      </c>
      <c r="AC71" s="82">
        <f t="shared" si="42"/>
        <v>219.65345232286262</v>
      </c>
      <c r="AD71" s="258">
        <v>710.26887513850693</v>
      </c>
      <c r="AE71" s="258">
        <v>355.13443756925346</v>
      </c>
      <c r="AF71" s="44"/>
      <c r="AI71" s="57"/>
      <c r="AJ71" s="81">
        <f t="shared" si="28"/>
        <v>85.07971395676779</v>
      </c>
      <c r="AK71" s="81">
        <f t="shared" si="28"/>
        <v>92.056605446845737</v>
      </c>
      <c r="AL71" s="81">
        <f t="shared" si="28"/>
        <v>79.248591193755061</v>
      </c>
      <c r="AM71" s="82">
        <f t="shared" si="57"/>
        <v>83.973730437215224</v>
      </c>
      <c r="AN71" s="82">
        <f t="shared" ref="AN71:AQ75" si="64">+AN70</f>
        <v>313.00761814522781</v>
      </c>
      <c r="AO71" s="82">
        <f t="shared" si="64"/>
        <v>298.93014707324812</v>
      </c>
      <c r="AP71" s="82">
        <f t="shared" si="64"/>
        <v>281.47220843585995</v>
      </c>
      <c r="AQ71" s="82">
        <f t="shared" si="64"/>
        <v>268.97573821020052</v>
      </c>
      <c r="AR71" s="82">
        <f t="shared" si="58"/>
        <v>611.93776521847599</v>
      </c>
      <c r="AS71" s="82">
        <f t="shared" si="59"/>
        <v>893.409973654336</v>
      </c>
      <c r="AT71" s="82">
        <f t="shared" si="60"/>
        <v>1162.3857118645365</v>
      </c>
      <c r="AX71" s="21">
        <f t="shared" si="61"/>
        <v>24.641563656369051</v>
      </c>
      <c r="AY71" s="82">
        <f>AVERAGE(Economics!L677:L688)</f>
        <v>0.40729997390382172</v>
      </c>
      <c r="AZ71" s="82">
        <f>AVERAGE(Economics!C677:C688)</f>
        <v>1402118.6477214191</v>
      </c>
      <c r="BA71" s="82">
        <f>AVERAGE(Economics!D677:D688)</f>
        <v>128.0764049139874</v>
      </c>
      <c r="BB71" s="82">
        <f>AVERAGE(Economics!Q677:Q688)</f>
        <v>24.641588325190899</v>
      </c>
      <c r="BC71" s="157"/>
      <c r="BD71" s="191">
        <f>Economics!$P$684</f>
        <v>154.38501915424169</v>
      </c>
      <c r="BE71" s="191">
        <f>Economics!$P$683</f>
        <v>158.57547432798859</v>
      </c>
      <c r="BF71" s="160">
        <f t="shared" si="62"/>
        <v>2.0103347096851687E-2</v>
      </c>
      <c r="BG71" s="160"/>
      <c r="BH71" s="191">
        <f>Economics!$U$684</f>
        <v>392.41696256978338</v>
      </c>
      <c r="BI71" s="61">
        <f>Economics!$P$677</f>
        <v>153.55493293354252</v>
      </c>
      <c r="BK71" s="61">
        <f>Economics!$P$688</f>
        <v>149.89562725813693</v>
      </c>
      <c r="CB71" s="82">
        <f>GI_Data_Monthly!$Q$688</f>
        <v>1585024.6972683801</v>
      </c>
      <c r="CC71" s="82">
        <f>GI_Data_Monthly!$M$688</f>
        <v>27755.66400457294</v>
      </c>
      <c r="CD71" s="241">
        <f>(X71*1000)/(Population_Annual!B72/1000)</f>
        <v>6.7242653787974733</v>
      </c>
      <c r="CE71" s="61">
        <v>372.31341880529499</v>
      </c>
      <c r="CF71" s="61">
        <f t="shared" si="63"/>
        <v>74.549190554660186</v>
      </c>
      <c r="CG71" s="61">
        <f t="shared" si="24"/>
        <v>571082.88862699585</v>
      </c>
      <c r="CH71" s="21">
        <f>(X71*1000)/(Population_Annual!B71/1000)</f>
        <v>6.7816062654412494</v>
      </c>
      <c r="CI71" s="62">
        <v>0</v>
      </c>
      <c r="CJ71" s="326">
        <v>0</v>
      </c>
      <c r="CK71" s="328">
        <f t="shared" si="50"/>
        <v>38.364362710260792</v>
      </c>
      <c r="CL71" s="82">
        <f>GI_Data_Monthly!$AE$688</f>
        <v>5.033648352102416</v>
      </c>
      <c r="CM71" s="61">
        <f>GI_Data_Monthly!$AF$688</f>
        <v>1442414.5248955386</v>
      </c>
      <c r="CN71" s="21">
        <f>CM71/Population_Annual!B71*1000</f>
        <v>57.379887249009975</v>
      </c>
      <c r="CO71" s="21">
        <f t="shared" si="51"/>
        <v>209.38119496470017</v>
      </c>
      <c r="CP71" s="21">
        <f t="shared" si="52"/>
        <v>199.20189705691854</v>
      </c>
      <c r="CQ71" s="21">
        <f t="shared" si="53"/>
        <v>226.06959804323373</v>
      </c>
      <c r="CR71" s="325"/>
      <c r="CS71" s="325"/>
      <c r="CT71" s="365"/>
    </row>
    <row r="72" spans="1:98" x14ac:dyDescent="0.2">
      <c r="A72" s="45">
        <v>2037</v>
      </c>
      <c r="B72" s="57"/>
      <c r="C72" s="57"/>
      <c r="D72" s="57"/>
      <c r="E72" s="96"/>
      <c r="F72" s="96"/>
      <c r="G72" s="78">
        <f t="shared" si="37"/>
        <v>38.446500617825357</v>
      </c>
      <c r="H72" s="79">
        <f t="shared" si="56"/>
        <v>1</v>
      </c>
      <c r="I72" s="80">
        <f t="shared" si="38"/>
        <v>606.14368517278206</v>
      </c>
      <c r="J72" s="80">
        <f t="shared" si="39"/>
        <v>50.118929345456323</v>
      </c>
      <c r="K72" s="81">
        <f>AVERAGE(Economics!E689:E700)</f>
        <v>3.7229560442954313</v>
      </c>
      <c r="L72" s="81">
        <f>AVERAGE(Economics!N689:N700)</f>
        <v>400.23686126768439</v>
      </c>
      <c r="M72" s="81">
        <f t="shared" si="43"/>
        <v>84.920080833510468</v>
      </c>
      <c r="N72" s="81">
        <f t="shared" si="44"/>
        <v>91.866516125804296</v>
      </c>
      <c r="O72" s="81">
        <f t="shared" si="45"/>
        <v>79.136695149073404</v>
      </c>
      <c r="P72" s="83">
        <v>0</v>
      </c>
      <c r="Q72" s="295">
        <f t="shared" si="46"/>
        <v>309.17642318705214</v>
      </c>
      <c r="R72" s="295">
        <f t="shared" si="47"/>
        <v>298.26920629730091</v>
      </c>
      <c r="S72" s="295">
        <f t="shared" si="48"/>
        <v>284.74110011206068</v>
      </c>
      <c r="T72" s="295">
        <f t="shared" si="49"/>
        <v>271.52602051675211</v>
      </c>
      <c r="U72" s="169">
        <f t="shared" si="49"/>
        <v>0.9319365476423036</v>
      </c>
      <c r="V72" s="169">
        <f t="shared" si="49"/>
        <v>0.40832235959653557</v>
      </c>
      <c r="W72" s="82">
        <f>AVERAGE(Economics!D689:D700)</f>
        <v>129.40367231002676</v>
      </c>
      <c r="X72" s="82">
        <f>AVERAGE(Economics!G689:G700)</f>
        <v>169.02212847248157</v>
      </c>
      <c r="Y72" s="101"/>
      <c r="Z72" s="106">
        <f t="shared" si="54"/>
        <v>3.2253455281169081E-2</v>
      </c>
      <c r="AA72" s="100"/>
      <c r="AB72" s="82">
        <f>AVERAGE(Economics!K689:K700)</f>
        <v>61.368765133925081</v>
      </c>
      <c r="AC72" s="82">
        <f t="shared" si="42"/>
        <v>219.65345232286262</v>
      </c>
      <c r="AD72" s="258">
        <v>716.20890285829171</v>
      </c>
      <c r="AE72" s="258">
        <v>358.10445142914585</v>
      </c>
      <c r="AF72" s="44"/>
      <c r="AI72" s="57"/>
      <c r="AJ72" s="81">
        <f t="shared" si="28"/>
        <v>85.07971395676779</v>
      </c>
      <c r="AK72" s="81">
        <f t="shared" si="28"/>
        <v>92.056605446845737</v>
      </c>
      <c r="AL72" s="81">
        <f t="shared" si="28"/>
        <v>79.248591193755061</v>
      </c>
      <c r="AM72" s="82">
        <f t="shared" si="57"/>
        <v>83.973730437215224</v>
      </c>
      <c r="AN72" s="82">
        <f t="shared" si="64"/>
        <v>313.00761814522781</v>
      </c>
      <c r="AO72" s="82">
        <f t="shared" si="64"/>
        <v>298.93014707324812</v>
      </c>
      <c r="AP72" s="82">
        <f t="shared" si="64"/>
        <v>281.47220843585995</v>
      </c>
      <c r="AQ72" s="82">
        <f t="shared" si="64"/>
        <v>268.97573821020052</v>
      </c>
      <c r="AR72" s="82">
        <f t="shared" si="58"/>
        <v>611.93776521847599</v>
      </c>
      <c r="AS72" s="82">
        <f t="shared" si="59"/>
        <v>893.409973654336</v>
      </c>
      <c r="AT72" s="82">
        <f t="shared" si="60"/>
        <v>1162.3857118645365</v>
      </c>
      <c r="AX72" s="21">
        <f t="shared" si="61"/>
        <v>25.023672622945224</v>
      </c>
      <c r="AY72" s="82">
        <f>AVERAGE(Economics!L689:L700)</f>
        <v>0.40775910299540902</v>
      </c>
      <c r="AZ72" s="82">
        <f>AVERAGE(Economics!C689:C700)</f>
        <v>1436763.3887354552</v>
      </c>
      <c r="BA72" s="82">
        <f>AVERAGE(Economics!D689:D700)</f>
        <v>129.40367231002676</v>
      </c>
      <c r="BB72" s="82">
        <f>AVERAGE(Economics!Q689:Q700)</f>
        <v>25.023694599364529</v>
      </c>
      <c r="BC72" s="157"/>
      <c r="BD72" s="191">
        <f>Economics!$P$696</f>
        <v>154.05804857885926</v>
      </c>
      <c r="BE72" s="191">
        <f>Economics!$P$695</f>
        <v>158.23365001183586</v>
      </c>
      <c r="BF72" s="160">
        <f t="shared" si="62"/>
        <v>2.028219108297713E-2</v>
      </c>
      <c r="BG72" s="160"/>
      <c r="BH72" s="191">
        <f>Economics!$U$696</f>
        <v>399.91787747672942</v>
      </c>
      <c r="BI72" s="61">
        <f>Economics!$P$689</f>
        <v>153.26044257684094</v>
      </c>
      <c r="BK72" s="61">
        <f>Economics!$P$700</f>
        <v>149.58696870163223</v>
      </c>
      <c r="CB72" s="82">
        <f>GI_Data_Monthly!$Q$700</f>
        <v>1626146.1677736791</v>
      </c>
      <c r="CC72" s="82">
        <f>GI_Data_Monthly!$M$700</f>
        <v>28399.192960086104</v>
      </c>
      <c r="CD72" s="241">
        <f>(X72*1000)/(Population_Annual!B73/1000)</f>
        <v>6.6119220034597639</v>
      </c>
      <c r="CE72" s="61">
        <v>374.404981768928</v>
      </c>
      <c r="CF72" s="61">
        <f t="shared" si="63"/>
        <v>75.851536018324865</v>
      </c>
      <c r="CG72" s="61">
        <f t="shared" si="24"/>
        <v>585853.35060741333</v>
      </c>
      <c r="CH72" s="21">
        <f>(X72*1000)/(Population_Annual!B72/1000)</f>
        <v>6.6669230643678992</v>
      </c>
      <c r="CI72" s="62">
        <v>0</v>
      </c>
      <c r="CJ72" s="326">
        <v>0</v>
      </c>
      <c r="CK72" s="328">
        <f t="shared" si="50"/>
        <v>38.364362710260792</v>
      </c>
      <c r="CL72" s="82">
        <f>GI_Data_Monthly!$AE$700</f>
        <v>5.0502183804715637</v>
      </c>
      <c r="CM72" s="61">
        <f>GI_Data_Monthly!$AF$700</f>
        <v>1481735.4752345618</v>
      </c>
      <c r="CN72" s="21">
        <f>CM72/Population_Annual!B72*1000</f>
        <v>58.445698823049462</v>
      </c>
      <c r="CO72" s="21">
        <f t="shared" si="51"/>
        <v>209.38119496470017</v>
      </c>
      <c r="CP72" s="21">
        <f t="shared" si="52"/>
        <v>199.20189705691854</v>
      </c>
      <c r="CQ72" s="21">
        <f t="shared" si="53"/>
        <v>226.06959804323373</v>
      </c>
      <c r="CR72" s="325"/>
      <c r="CS72" s="325"/>
      <c r="CT72" s="365"/>
    </row>
    <row r="73" spans="1:98" x14ac:dyDescent="0.2">
      <c r="A73" s="45">
        <v>2038</v>
      </c>
      <c r="B73" s="57"/>
      <c r="C73" s="57"/>
      <c r="D73" s="57"/>
      <c r="E73" s="96"/>
      <c r="F73" s="96"/>
      <c r="G73" s="78">
        <f t="shared" si="37"/>
        <v>38.446500617825357</v>
      </c>
      <c r="H73" s="79">
        <f t="shared" si="56"/>
        <v>1</v>
      </c>
      <c r="I73" s="80">
        <f t="shared" si="38"/>
        <v>606.14368517278206</v>
      </c>
      <c r="J73" s="80">
        <f t="shared" si="39"/>
        <v>50.118929345456323</v>
      </c>
      <c r="K73" s="81">
        <f>AVERAGE(Economics!E701:E712)</f>
        <v>3.7997722451253289</v>
      </c>
      <c r="L73" s="81">
        <f>AVERAGE(Economics!N701:N712)</f>
        <v>407.89715580443561</v>
      </c>
      <c r="M73" s="81">
        <f t="shared" si="43"/>
        <v>84.920080833510468</v>
      </c>
      <c r="N73" s="81">
        <f t="shared" si="44"/>
        <v>91.866516125804296</v>
      </c>
      <c r="O73" s="81">
        <f t="shared" si="45"/>
        <v>79.136695149073404</v>
      </c>
      <c r="P73" s="83">
        <v>0</v>
      </c>
      <c r="Q73" s="295">
        <f t="shared" si="46"/>
        <v>309.17642318705214</v>
      </c>
      <c r="R73" s="295">
        <f t="shared" si="47"/>
        <v>298.26920629730091</v>
      </c>
      <c r="S73" s="295">
        <f t="shared" si="48"/>
        <v>284.74110011206068</v>
      </c>
      <c r="T73" s="295">
        <f t="shared" si="49"/>
        <v>271.52602051675211</v>
      </c>
      <c r="U73" s="169">
        <f t="shared" si="49"/>
        <v>0.9319365476423036</v>
      </c>
      <c r="V73" s="169">
        <f t="shared" si="49"/>
        <v>0.40832235959653557</v>
      </c>
      <c r="W73" s="82">
        <f>AVERAGE(Economics!D701:D712)</f>
        <v>130.8917240446315</v>
      </c>
      <c r="X73" s="259">
        <f>AVERAGE(Economics!G701:G712)</f>
        <v>168.34827495779902</v>
      </c>
      <c r="Y73" s="101"/>
      <c r="Z73" s="106">
        <f>Z72</f>
        <v>3.2253455281169081E-2</v>
      </c>
      <c r="AA73" s="100"/>
      <c r="AB73" s="82">
        <f>AVERAGE(Economics!K701:K712)</f>
        <v>62.317253323716415</v>
      </c>
      <c r="AC73" s="82">
        <f t="shared" si="42"/>
        <v>219.65345232286262</v>
      </c>
      <c r="AD73" s="258">
        <v>722.05385268655573</v>
      </c>
      <c r="AE73" s="258">
        <v>361.02692634327786</v>
      </c>
      <c r="AF73" s="44"/>
      <c r="AI73" s="57"/>
      <c r="AJ73" s="81">
        <f t="shared" si="28"/>
        <v>85.07971395676779</v>
      </c>
      <c r="AK73" s="81">
        <f t="shared" si="28"/>
        <v>92.056605446845737</v>
      </c>
      <c r="AL73" s="81">
        <f t="shared" si="28"/>
        <v>79.248591193755061</v>
      </c>
      <c r="AM73" s="82">
        <f t="shared" si="57"/>
        <v>83.973730437215224</v>
      </c>
      <c r="AN73" s="82">
        <f t="shared" si="64"/>
        <v>313.00761814522781</v>
      </c>
      <c r="AO73" s="82">
        <f t="shared" si="64"/>
        <v>298.93014707324812</v>
      </c>
      <c r="AP73" s="82">
        <f t="shared" si="64"/>
        <v>281.47220843585995</v>
      </c>
      <c r="AQ73" s="82">
        <f t="shared" si="64"/>
        <v>268.97573821020052</v>
      </c>
      <c r="AR73" s="82">
        <f t="shared" si="58"/>
        <v>611.93776521847599</v>
      </c>
      <c r="AS73" s="82">
        <f t="shared" si="59"/>
        <v>893.409973654336</v>
      </c>
      <c r="AT73" s="82">
        <f t="shared" si="60"/>
        <v>1162.3857118645365</v>
      </c>
      <c r="AX73" s="21">
        <f t="shared" si="61"/>
        <v>25.441206350681394</v>
      </c>
      <c r="AY73" s="82">
        <f>AVERAGE(Economics!L701:L712)</f>
        <v>0.40825301170645623</v>
      </c>
      <c r="AZ73" s="82">
        <f>AVERAGE(Economics!C701:C712)</f>
        <v>1473825.2676684074</v>
      </c>
      <c r="BA73" s="82">
        <f>AVERAGE(Economics!D701:D712)</f>
        <v>130.8917240446315</v>
      </c>
      <c r="BB73" s="62"/>
      <c r="BC73" s="157"/>
      <c r="BD73" s="191">
        <f>Economics!$P$708</f>
        <v>153.69731193006729</v>
      </c>
      <c r="BE73" s="191">
        <f>Economics!$P$707</f>
        <v>157.85639550676197</v>
      </c>
      <c r="BF73" s="160">
        <f t="shared" si="62"/>
        <v>2.063312054075972E-2</v>
      </c>
      <c r="BG73" s="160"/>
      <c r="BH73" s="191">
        <f>Economics!$U$708</f>
        <v>407.55692534966335</v>
      </c>
      <c r="BI73" s="61">
        <f>Economics!$P$701</f>
        <v>152.93229826700778</v>
      </c>
      <c r="BK73" s="61">
        <f>Economics!$P$712</f>
        <v>149.24547835310204</v>
      </c>
      <c r="CB73" s="82">
        <f>GI_Data_Monthly!$Q$712</f>
        <v>1669937.782666317</v>
      </c>
      <c r="CC73" s="82">
        <f>GI_Data_Monthly!$M$712</f>
        <v>29045.363340975644</v>
      </c>
      <c r="CD73" s="241">
        <f>(X73*1000)/(Population_Annual!B74/1000)</f>
        <v>6.5327868369322362</v>
      </c>
      <c r="CE73" s="61">
        <v>376.46935635794603</v>
      </c>
      <c r="CF73" s="61">
        <f t="shared" si="63"/>
        <v>77.151998829247049</v>
      </c>
      <c r="CG73" s="61">
        <f t="shared" si="24"/>
        <v>601693.60425470129</v>
      </c>
      <c r="CH73" s="21">
        <f>(X73*1000)/(Population_Annual!B73/1000)</f>
        <v>6.5855617456574045</v>
      </c>
      <c r="CI73" s="62">
        <v>0</v>
      </c>
      <c r="CJ73" s="326">
        <v>0</v>
      </c>
      <c r="CK73" s="328">
        <f t="shared" si="50"/>
        <v>38.364362710260792</v>
      </c>
      <c r="CL73" s="82">
        <f>GI_Data_Monthly!$AE$712</f>
        <v>5.0644980745423043</v>
      </c>
      <c r="CM73" s="61">
        <f>GI_Data_Monthly!$AF$712</f>
        <v>1521841.1988628851</v>
      </c>
      <c r="CN73" s="21">
        <f>CM73/Population_Annual!B73*1000</f>
        <v>59.532413888465122</v>
      </c>
      <c r="CO73" s="21">
        <f t="shared" si="51"/>
        <v>209.38119496470017</v>
      </c>
      <c r="CP73" s="21">
        <f t="shared" si="52"/>
        <v>199.20189705691854</v>
      </c>
      <c r="CQ73" s="21">
        <f t="shared" si="53"/>
        <v>226.06959804323373</v>
      </c>
      <c r="CR73" s="325"/>
      <c r="CS73" s="325"/>
      <c r="CT73" s="365"/>
    </row>
    <row r="74" spans="1:98" x14ac:dyDescent="0.2">
      <c r="A74" s="45">
        <v>2039</v>
      </c>
      <c r="B74" s="57"/>
      <c r="C74" s="57"/>
      <c r="D74" s="57"/>
      <c r="E74" s="96"/>
      <c r="F74" s="96"/>
      <c r="G74" s="78">
        <f t="shared" si="37"/>
        <v>38.446500617825357</v>
      </c>
      <c r="H74" s="79">
        <f t="shared" si="56"/>
        <v>1</v>
      </c>
      <c r="I74" s="80">
        <f t="shared" si="38"/>
        <v>606.14368517278206</v>
      </c>
      <c r="J74" s="80">
        <f t="shared" si="39"/>
        <v>50.118929345456323</v>
      </c>
      <c r="K74" s="81">
        <f>AVERAGE(Economics!E713:E724)</f>
        <v>3.8786855021448203</v>
      </c>
      <c r="L74" s="81">
        <f>AVERAGE(Economics!N713:N724)</f>
        <v>415.72102613502904</v>
      </c>
      <c r="M74" s="81">
        <f t="shared" si="43"/>
        <v>84.920080833510468</v>
      </c>
      <c r="N74" s="81">
        <f t="shared" si="44"/>
        <v>91.866516125804296</v>
      </c>
      <c r="O74" s="81">
        <f t="shared" si="45"/>
        <v>79.136695149073404</v>
      </c>
      <c r="P74" s="83">
        <v>0</v>
      </c>
      <c r="Q74" s="295">
        <f t="shared" si="46"/>
        <v>309.17642318705214</v>
      </c>
      <c r="R74" s="295">
        <f t="shared" si="47"/>
        <v>298.26920629730091</v>
      </c>
      <c r="S74" s="295">
        <f t="shared" si="48"/>
        <v>284.74110011206068</v>
      </c>
      <c r="T74" s="295">
        <f t="shared" si="49"/>
        <v>271.52602051675211</v>
      </c>
      <c r="U74" s="169">
        <f t="shared" si="49"/>
        <v>0.9319365476423036</v>
      </c>
      <c r="V74" s="169">
        <f t="shared" si="49"/>
        <v>0.40832235959653557</v>
      </c>
      <c r="W74" s="259">
        <f>AVERAGE(Economics!D713:D724)</f>
        <v>132.34795003325192</v>
      </c>
      <c r="X74" s="259">
        <f>AVERAGE(Economics!G713:G724)</f>
        <v>167.2073945224594</v>
      </c>
      <c r="Y74" s="101"/>
      <c r="Z74" s="106">
        <f>Z73</f>
        <v>3.2253455281169081E-2</v>
      </c>
      <c r="AA74" s="100"/>
      <c r="AB74" s="81">
        <f>AVERAGE(Economics!K713:K724)</f>
        <v>63.266808512553901</v>
      </c>
      <c r="AC74" s="82">
        <f t="shared" si="42"/>
        <v>219.65345232286262</v>
      </c>
      <c r="AD74" s="258">
        <v>727.75824844331407</v>
      </c>
      <c r="AE74" s="258">
        <v>363.87912422165704</v>
      </c>
      <c r="AF74" s="44"/>
      <c r="AI74" s="57"/>
      <c r="AJ74" s="81">
        <f t="shared" si="28"/>
        <v>85.07971395676779</v>
      </c>
      <c r="AK74" s="81">
        <f t="shared" si="28"/>
        <v>92.056605446845737</v>
      </c>
      <c r="AL74" s="81">
        <f t="shared" si="28"/>
        <v>79.248591193755061</v>
      </c>
      <c r="AM74" s="82">
        <f t="shared" si="57"/>
        <v>83.973730437215224</v>
      </c>
      <c r="AN74" s="82">
        <f t="shared" si="64"/>
        <v>313.00761814522781</v>
      </c>
      <c r="AO74" s="82">
        <f t="shared" si="64"/>
        <v>298.93014707324812</v>
      </c>
      <c r="AP74" s="82">
        <f t="shared" si="64"/>
        <v>281.47220843585995</v>
      </c>
      <c r="AQ74" s="82">
        <f t="shared" si="64"/>
        <v>268.97573821020052</v>
      </c>
      <c r="AR74" s="82">
        <f t="shared" si="58"/>
        <v>611.93776521847599</v>
      </c>
      <c r="AS74" s="82">
        <f t="shared" si="59"/>
        <v>893.409973654336</v>
      </c>
      <c r="AT74" s="82">
        <f t="shared" si="60"/>
        <v>1162.3857118645365</v>
      </c>
      <c r="AX74" s="21">
        <f t="shared" si="61"/>
        <v>25.869818068267652</v>
      </c>
      <c r="AY74" s="81">
        <f>AVERAGE(Economics!L713:L724)</f>
        <v>0.40890031718818814</v>
      </c>
      <c r="AZ74" s="81">
        <f>AVERAGE(Economics!C713:C724)</f>
        <v>1511335.4691988109</v>
      </c>
      <c r="BA74" s="81">
        <f>AVERAGE(Economics!D713:D724)</f>
        <v>132.34795003325192</v>
      </c>
      <c r="BB74" s="65"/>
      <c r="BC74" s="157"/>
      <c r="BD74" s="191">
        <f>Economics!$P$720</f>
        <v>153.34191848388363</v>
      </c>
      <c r="BE74" s="191">
        <f>Economics!$P$719</f>
        <v>157.48172813275065</v>
      </c>
      <c r="BF74" s="160">
        <f t="shared" si="62"/>
        <v>2.0767891317888365E-2</v>
      </c>
      <c r="BG74" s="160"/>
      <c r="BH74" s="191">
        <f>Economics!$U$720</f>
        <v>415.37832605693262</v>
      </c>
      <c r="BI74" s="61">
        <f>Economics!$P$713</f>
        <v>152.57548729902021</v>
      </c>
      <c r="BK74" s="61">
        <f>Economics!$P$724</f>
        <v>148.91960297386291</v>
      </c>
      <c r="CB74" s="81">
        <f>GI_Data_Monthly!$Q$724</f>
        <v>1714370.7543419322</v>
      </c>
      <c r="CC74" s="81">
        <f>GI_Data_Monthly!$M$724</f>
        <v>29704.06072799554</v>
      </c>
      <c r="CD74" s="241">
        <f>(X74*1000)/(Population_Annual!B75/1000)</f>
        <v>6.4383616712346488</v>
      </c>
      <c r="CE74" s="61">
        <v>378.50991392450601</v>
      </c>
      <c r="CF74" s="61">
        <f t="shared" si="63"/>
        <v>78.476308374633561</v>
      </c>
      <c r="CG74" s="61">
        <f t="shared" si="24"/>
        <v>617985.55273315287</v>
      </c>
      <c r="CH74" s="21">
        <f>(X74*1000)/(Population_Annual!B74/1000)</f>
        <v>6.4885147545935924</v>
      </c>
      <c r="CI74" s="62">
        <v>0</v>
      </c>
      <c r="CJ74" s="326">
        <v>0</v>
      </c>
      <c r="CK74" s="328">
        <f t="shared" si="50"/>
        <v>38.364362710260792</v>
      </c>
      <c r="CL74" s="81">
        <f>GI_Data_Monthly!$AE$724</f>
        <v>5.0820186534298761</v>
      </c>
      <c r="CM74" s="61">
        <f>GI_Data_Monthly!$AF$724</f>
        <v>1564644.2545293001</v>
      </c>
      <c r="CN74" s="21">
        <f>CM74/Population_Annual!B74*1000</f>
        <v>60.716317960685679</v>
      </c>
      <c r="CO74" s="21">
        <f t="shared" si="51"/>
        <v>209.38119496470017</v>
      </c>
      <c r="CP74" s="21">
        <f t="shared" si="52"/>
        <v>199.20189705691854</v>
      </c>
      <c r="CQ74" s="21">
        <f t="shared" si="53"/>
        <v>226.06959804323373</v>
      </c>
      <c r="CR74" s="325"/>
      <c r="CS74" s="325"/>
      <c r="CT74" s="365"/>
    </row>
    <row r="75" spans="1:98" x14ac:dyDescent="0.2">
      <c r="A75" s="45">
        <v>2040</v>
      </c>
      <c r="B75" s="57"/>
      <c r="C75" s="57"/>
      <c r="D75" s="57"/>
      <c r="E75" s="96"/>
      <c r="F75" s="96"/>
      <c r="G75" s="78">
        <f t="shared" si="37"/>
        <v>38.446500617825357</v>
      </c>
      <c r="H75" s="79">
        <f t="shared" si="56"/>
        <v>1</v>
      </c>
      <c r="I75" s="80">
        <f t="shared" si="38"/>
        <v>606.14368517278206</v>
      </c>
      <c r="J75" s="80">
        <f t="shared" si="39"/>
        <v>50.118929345456323</v>
      </c>
      <c r="K75" s="81">
        <f>AVERAGE(Economics!E725:E736)</f>
        <v>3.9588012541874917</v>
      </c>
      <c r="L75" s="81">
        <f>AVERAGE(Economics!N725:N736)</f>
        <v>423.6770277962878</v>
      </c>
      <c r="M75" s="81">
        <f t="shared" si="43"/>
        <v>84.920080833510468</v>
      </c>
      <c r="N75" s="81">
        <f t="shared" si="44"/>
        <v>91.866516125804296</v>
      </c>
      <c r="O75" s="81">
        <f t="shared" si="45"/>
        <v>79.136695149073404</v>
      </c>
      <c r="P75" s="83">
        <v>0</v>
      </c>
      <c r="Q75" s="295">
        <f t="shared" si="46"/>
        <v>309.17642318705214</v>
      </c>
      <c r="R75" s="295">
        <f t="shared" si="47"/>
        <v>298.26920629730091</v>
      </c>
      <c r="S75" s="295">
        <f t="shared" si="48"/>
        <v>284.74110011206068</v>
      </c>
      <c r="T75" s="295">
        <f t="shared" si="49"/>
        <v>271.52602051675211</v>
      </c>
      <c r="U75" s="169">
        <f t="shared" si="49"/>
        <v>0.9319365476423036</v>
      </c>
      <c r="V75" s="169">
        <f t="shared" si="49"/>
        <v>0.40832235959653557</v>
      </c>
      <c r="W75" s="259">
        <f>AVERAGE(Economics!D725:D736)</f>
        <v>133.85381381389578</v>
      </c>
      <c r="X75" s="259">
        <f>AVERAGE(Economics!G725:G736)</f>
        <v>167.98603969054568</v>
      </c>
      <c r="Y75" s="101"/>
      <c r="Z75" s="106">
        <f>Z74</f>
        <v>3.2253455281169081E-2</v>
      </c>
      <c r="AA75" s="100"/>
      <c r="AB75" s="81">
        <f>AVERAGE(Economics!K725:K736)</f>
        <v>64.238332664515994</v>
      </c>
      <c r="AC75" s="82">
        <f t="shared" si="42"/>
        <v>219.65345232286262</v>
      </c>
      <c r="AD75" s="258">
        <v>733.34583386681061</v>
      </c>
      <c r="AE75" s="258">
        <v>366.6729169334053</v>
      </c>
      <c r="AF75" s="44"/>
      <c r="AI75" s="57"/>
      <c r="AJ75" s="81">
        <f t="shared" si="28"/>
        <v>85.07971395676779</v>
      </c>
      <c r="AK75" s="81">
        <f t="shared" si="28"/>
        <v>92.056605446845737</v>
      </c>
      <c r="AL75" s="81">
        <f t="shared" si="28"/>
        <v>79.248591193755061</v>
      </c>
      <c r="AM75" s="82">
        <f t="shared" si="57"/>
        <v>83.973730437215224</v>
      </c>
      <c r="AN75" s="82">
        <f t="shared" si="64"/>
        <v>313.00761814522781</v>
      </c>
      <c r="AO75" s="82">
        <f t="shared" si="64"/>
        <v>298.93014707324812</v>
      </c>
      <c r="AP75" s="82">
        <f t="shared" si="64"/>
        <v>281.47220843585995</v>
      </c>
      <c r="AQ75" s="82">
        <f t="shared" si="64"/>
        <v>268.97573821020052</v>
      </c>
      <c r="AR75" s="82">
        <f t="shared" si="58"/>
        <v>611.93776521847599</v>
      </c>
      <c r="AS75" s="82">
        <f t="shared" si="59"/>
        <v>893.409973654336</v>
      </c>
      <c r="AT75" s="82">
        <f t="shared" si="60"/>
        <v>1162.3857118645365</v>
      </c>
      <c r="AX75" s="21">
        <f t="shared" si="61"/>
        <v>26.339144766882132</v>
      </c>
      <c r="AY75" s="81">
        <f>AVERAGE(Economics!L725:L736)</f>
        <v>0.41002223554646156</v>
      </c>
      <c r="AZ75" s="81">
        <f>AVERAGE(Economics!C725:C736)</f>
        <v>1549735.9653899164</v>
      </c>
      <c r="BA75" s="81">
        <f>AVERAGE(Economics!D725:D736)</f>
        <v>133.85381381389578</v>
      </c>
      <c r="BB75" s="65"/>
      <c r="BC75" s="157"/>
      <c r="BD75" s="191">
        <f>Economics!$P$732</f>
        <v>152.99315472353618</v>
      </c>
      <c r="BE75" s="191">
        <f>Economics!$P$731</f>
        <v>157.10912950310322</v>
      </c>
      <c r="BF75" s="160">
        <f t="shared" si="62"/>
        <v>2.0655387501350431E-2</v>
      </c>
      <c r="BG75" s="160"/>
      <c r="BH75" s="191">
        <f>Economics!$U$732</f>
        <v>423.32323904424766</v>
      </c>
      <c r="BI75" s="61">
        <f>Economics!$P$725</f>
        <v>152.2225664444521</v>
      </c>
      <c r="BK75" s="61">
        <f>Economics!$P$736</f>
        <v>148.57246869873433</v>
      </c>
      <c r="CB75" s="81">
        <f>GI_Data_Monthly!$Q$736</f>
        <v>1759990.17793215</v>
      </c>
      <c r="CC75" s="81">
        <f>GI_Data_Monthly!$M$736</f>
        <v>30393.666753275262</v>
      </c>
      <c r="CD75" s="241" t="e">
        <f>(X75*1000)/(Population_Annual!B76/1000)</f>
        <v>#DIV/0!</v>
      </c>
      <c r="CE75" s="61">
        <v>380.52995023198002</v>
      </c>
      <c r="CF75" s="61">
        <f t="shared" si="63"/>
        <v>79.871943679456948</v>
      </c>
      <c r="CG75" s="61">
        <f t="shared" si="24"/>
        <v>635426.20503592736</v>
      </c>
      <c r="CH75" s="21">
        <f>(X75*1000)/(Population_Annual!B75/1000)</f>
        <v>6.468343594103648</v>
      </c>
      <c r="CI75" s="62">
        <v>0</v>
      </c>
      <c r="CJ75" s="326">
        <v>0</v>
      </c>
      <c r="CK75" s="328">
        <f t="shared" si="50"/>
        <v>38.364362710260792</v>
      </c>
      <c r="CL75" s="81">
        <f>GI_Data_Monthly!$AE$736</f>
        <v>5.1016688617365746</v>
      </c>
      <c r="CM75" s="61">
        <f>GI_Data_Monthly!$AF$736</f>
        <v>1607649.4165066618</v>
      </c>
      <c r="CN75" s="21">
        <f>CM75/Population_Annual!B75*1000</f>
        <v>61.902934458014876</v>
      </c>
      <c r="CO75" s="21">
        <f t="shared" si="51"/>
        <v>209.38119496470017</v>
      </c>
      <c r="CP75" s="21">
        <f t="shared" si="52"/>
        <v>199.20189705691854</v>
      </c>
      <c r="CQ75" s="21">
        <f t="shared" si="53"/>
        <v>226.06959804323373</v>
      </c>
      <c r="CR75" s="325"/>
      <c r="CS75" s="325"/>
      <c r="CT75" s="365"/>
    </row>
    <row r="76" spans="1:98" x14ac:dyDescent="0.2">
      <c r="A76" s="21">
        <v>2041</v>
      </c>
      <c r="I76" s="80">
        <f t="shared" si="38"/>
        <v>606.14368517278206</v>
      </c>
      <c r="N76" s="50"/>
      <c r="O76" s="50"/>
      <c r="AC76" s="82">
        <f t="shared" si="42"/>
        <v>219.65345232286262</v>
      </c>
      <c r="AD76" s="258">
        <v>738.97698185556976</v>
      </c>
      <c r="AE76" s="258">
        <v>369.48849092778488</v>
      </c>
      <c r="AK76" s="50"/>
      <c r="AL76" s="50"/>
      <c r="AR76" s="62"/>
      <c r="AS76" s="62"/>
      <c r="AT76" s="62"/>
      <c r="BC76" s="157"/>
      <c r="BD76" s="157"/>
      <c r="BE76" s="157"/>
      <c r="BH76" s="72"/>
      <c r="CM76" s="61">
        <f>GI_Data_Monthly!AF154</f>
        <v>0</v>
      </c>
      <c r="CN76" s="21" t="e">
        <f>CM76/Population_Annual!B76*1000</f>
        <v>#DIV/0!</v>
      </c>
      <c r="CO76" s="21">
        <f t="shared" si="51"/>
        <v>209.38119496470017</v>
      </c>
      <c r="CP76" s="21">
        <f t="shared" si="52"/>
        <v>199.20189705691854</v>
      </c>
      <c r="CQ76" s="21">
        <f t="shared" si="53"/>
        <v>226.06959804323373</v>
      </c>
      <c r="CR76" s="325"/>
      <c r="CS76" s="325"/>
      <c r="CT76" s="365"/>
    </row>
    <row r="77" spans="1:98" x14ac:dyDescent="0.2">
      <c r="A77" s="45">
        <v>2042</v>
      </c>
      <c r="N77" s="50"/>
      <c r="O77" s="50"/>
      <c r="AD77" s="258">
        <v>744.65182892319524</v>
      </c>
      <c r="AE77" s="258">
        <v>372.32591446159762</v>
      </c>
      <c r="AK77" s="50"/>
      <c r="AL77" s="50"/>
      <c r="AZ77" s="257"/>
      <c r="BC77" s="157"/>
      <c r="BD77" s="157"/>
      <c r="BE77" s="157"/>
      <c r="BH77" s="72"/>
      <c r="CM77" s="61">
        <f>GI_Data_Monthly!AF155</f>
        <v>0</v>
      </c>
      <c r="CN77" s="21" t="e">
        <f>CM77/Population_Annual!B77*1000</f>
        <v>#DIV/0!</v>
      </c>
      <c r="CO77" s="21">
        <f t="shared" si="51"/>
        <v>209.38119496470017</v>
      </c>
      <c r="CP77" s="21">
        <f t="shared" si="52"/>
        <v>199.20189705691854</v>
      </c>
      <c r="CQ77" s="21">
        <f t="shared" si="53"/>
        <v>226.06959804323373</v>
      </c>
      <c r="CT77" s="365"/>
    </row>
    <row r="78" spans="1:98" x14ac:dyDescent="0.2">
      <c r="I78" s="60"/>
      <c r="N78" s="50"/>
      <c r="O78" s="50"/>
      <c r="AK78" s="50"/>
      <c r="AL78" s="50"/>
      <c r="AZ78" s="257"/>
    </row>
    <row r="79" spans="1:98" x14ac:dyDescent="0.2">
      <c r="B79" s="21"/>
      <c r="C79" s="21"/>
      <c r="D79" s="21"/>
      <c r="E79" s="99"/>
      <c r="F79" s="99"/>
      <c r="G79" s="21"/>
      <c r="H79" s="24"/>
      <c r="I79" s="21"/>
      <c r="J79" s="21"/>
      <c r="K79" s="21"/>
      <c r="M79" s="21"/>
      <c r="N79" s="50"/>
      <c r="O79" s="50"/>
      <c r="AI79" s="21"/>
      <c r="AJ79" s="21"/>
      <c r="AK79" s="50"/>
      <c r="AL79" s="50"/>
      <c r="AZ79" s="257"/>
    </row>
    <row r="80" spans="1:98" x14ac:dyDescent="0.2">
      <c r="B80" s="21"/>
      <c r="C80" s="21"/>
      <c r="D80" s="21"/>
      <c r="E80" s="99"/>
      <c r="F80" s="99"/>
      <c r="G80" s="21"/>
      <c r="H80" s="24"/>
      <c r="I80" s="21"/>
      <c r="J80" s="21"/>
      <c r="K80" s="21"/>
      <c r="M80" s="21"/>
      <c r="N80" s="50"/>
      <c r="O80" s="50"/>
      <c r="AI80" s="21"/>
      <c r="AJ80" s="21"/>
      <c r="AK80" s="50"/>
      <c r="AL80" s="50"/>
      <c r="AZ80" s="257"/>
    </row>
    <row r="81" spans="2:52" x14ac:dyDescent="0.2">
      <c r="B81" s="21"/>
      <c r="C81" s="21"/>
      <c r="D81" s="21"/>
      <c r="E81" s="99"/>
      <c r="F81" s="99"/>
      <c r="G81" s="21"/>
      <c r="H81" s="24"/>
      <c r="I81" s="21"/>
      <c r="J81" s="21"/>
      <c r="K81" s="21"/>
      <c r="M81" s="21"/>
      <c r="N81" s="50"/>
      <c r="O81" s="50"/>
      <c r="AI81" s="21"/>
      <c r="AJ81" s="21"/>
      <c r="AK81" s="50"/>
      <c r="AL81" s="50"/>
      <c r="AZ81" s="257"/>
    </row>
    <row r="82" spans="2:52" x14ac:dyDescent="0.2">
      <c r="B82" s="21"/>
      <c r="C82" s="21"/>
      <c r="D82" s="21"/>
      <c r="E82" s="99"/>
      <c r="F82" s="99"/>
      <c r="G82" s="21"/>
      <c r="H82" s="24"/>
      <c r="I82" s="21"/>
      <c r="J82" s="21"/>
      <c r="K82" s="21"/>
      <c r="M82" s="21"/>
      <c r="N82" s="50"/>
      <c r="O82" s="50"/>
      <c r="AI82" s="21"/>
      <c r="AJ82" s="21"/>
      <c r="AK82" s="50"/>
      <c r="AL82" s="50"/>
      <c r="AZ82" s="257"/>
    </row>
    <row r="83" spans="2:52" x14ac:dyDescent="0.2">
      <c r="B83" s="21"/>
      <c r="C83" s="21"/>
      <c r="D83" s="21"/>
      <c r="E83" s="99"/>
      <c r="F83" s="99"/>
      <c r="G83" s="21"/>
      <c r="H83" s="24"/>
      <c r="I83" s="21"/>
      <c r="J83" s="21"/>
      <c r="K83" s="21"/>
      <c r="M83" s="21"/>
      <c r="N83" s="50"/>
      <c r="O83" s="50"/>
      <c r="AI83" s="21"/>
      <c r="AJ83" s="21"/>
      <c r="AK83" s="50"/>
      <c r="AL83" s="50"/>
    </row>
    <row r="84" spans="2:52" x14ac:dyDescent="0.2">
      <c r="B84" s="21"/>
      <c r="C84" s="21"/>
      <c r="D84" s="21"/>
      <c r="E84" s="99"/>
      <c r="F84" s="99"/>
      <c r="G84" s="21"/>
      <c r="H84" s="24"/>
      <c r="I84" s="21"/>
      <c r="J84" s="21"/>
      <c r="K84" s="21"/>
      <c r="M84" s="21"/>
      <c r="N84" s="50"/>
      <c r="O84" s="50"/>
      <c r="AI84" s="21"/>
      <c r="AJ84" s="21"/>
      <c r="AK84" s="50"/>
      <c r="AL84" s="50"/>
    </row>
    <row r="85" spans="2:52" x14ac:dyDescent="0.2">
      <c r="B85" s="21"/>
      <c r="C85" s="21"/>
      <c r="D85" s="21"/>
      <c r="E85" s="99"/>
      <c r="F85" s="99"/>
      <c r="G85" s="21"/>
      <c r="H85" s="24"/>
      <c r="I85" s="21"/>
      <c r="J85" s="21"/>
      <c r="K85" s="21"/>
      <c r="M85" s="21"/>
      <c r="N85" s="50"/>
      <c r="O85" s="50"/>
      <c r="AI85" s="21"/>
      <c r="AJ85" s="21"/>
      <c r="AK85" s="50"/>
      <c r="AL85" s="50"/>
    </row>
    <row r="86" spans="2:52" x14ac:dyDescent="0.2">
      <c r="B86" s="21"/>
      <c r="C86" s="21"/>
      <c r="D86" s="21"/>
      <c r="E86" s="99"/>
      <c r="F86" s="99"/>
      <c r="G86" s="21"/>
      <c r="H86" s="24"/>
      <c r="I86" s="21"/>
      <c r="J86" s="21"/>
      <c r="K86" s="21"/>
      <c r="M86" s="21"/>
      <c r="N86" s="50"/>
      <c r="O86" s="50"/>
      <c r="AI86" s="21"/>
      <c r="AJ86" s="21"/>
      <c r="AK86" s="50"/>
      <c r="AL86" s="50"/>
    </row>
    <row r="87" spans="2:52" x14ac:dyDescent="0.2">
      <c r="B87" s="21"/>
      <c r="C87" s="21"/>
      <c r="D87" s="21"/>
      <c r="E87" s="99"/>
      <c r="F87" s="99"/>
      <c r="G87" s="21"/>
      <c r="H87" s="24"/>
      <c r="I87" s="21"/>
      <c r="J87" s="21"/>
      <c r="K87" s="21"/>
      <c r="M87" s="21"/>
      <c r="N87" s="50"/>
      <c r="O87" s="50"/>
      <c r="AI87" s="21"/>
      <c r="AJ87" s="21"/>
      <c r="AK87" s="50"/>
      <c r="AL87" s="50"/>
    </row>
    <row r="88" spans="2:52" x14ac:dyDescent="0.2">
      <c r="B88" s="21"/>
      <c r="C88" s="21"/>
      <c r="D88" s="21"/>
      <c r="E88" s="99"/>
      <c r="F88" s="99"/>
      <c r="G88" s="21"/>
      <c r="H88" s="24"/>
      <c r="I88" s="21"/>
      <c r="J88" s="21"/>
      <c r="K88" s="21"/>
      <c r="M88" s="21"/>
      <c r="N88" s="50"/>
      <c r="O88" s="50"/>
      <c r="AI88" s="21"/>
      <c r="AJ88" s="21"/>
      <c r="AK88" s="50"/>
      <c r="AL88" s="50"/>
    </row>
    <row r="89" spans="2:52" x14ac:dyDescent="0.2">
      <c r="B89" s="21"/>
      <c r="C89" s="21"/>
      <c r="D89" s="21"/>
      <c r="E89" s="99"/>
      <c r="F89" s="99"/>
      <c r="G89" s="21"/>
      <c r="H89" s="24"/>
      <c r="I89" s="21"/>
      <c r="J89" s="21"/>
      <c r="K89" s="21"/>
      <c r="M89" s="21"/>
      <c r="N89" s="50"/>
      <c r="O89" s="50"/>
      <c r="AI89" s="21"/>
      <c r="AJ89" s="21"/>
      <c r="AK89" s="50"/>
      <c r="AL89" s="50"/>
    </row>
    <row r="90" spans="2:52" x14ac:dyDescent="0.2">
      <c r="B90" s="21"/>
      <c r="C90" s="21"/>
      <c r="D90" s="21"/>
      <c r="E90" s="99"/>
      <c r="F90" s="99"/>
      <c r="G90" s="21"/>
      <c r="H90" s="24"/>
      <c r="I90" s="21"/>
      <c r="J90" s="21"/>
      <c r="K90" s="21"/>
      <c r="M90" s="21"/>
      <c r="N90" s="50"/>
      <c r="O90" s="50"/>
      <c r="AI90" s="21"/>
      <c r="AJ90" s="21"/>
      <c r="AK90" s="50"/>
      <c r="AL90" s="50"/>
    </row>
    <row r="91" spans="2:52" x14ac:dyDescent="0.2">
      <c r="B91" s="21"/>
      <c r="C91" s="21"/>
      <c r="D91" s="21"/>
      <c r="E91" s="99"/>
      <c r="F91" s="99"/>
      <c r="G91" s="21"/>
      <c r="H91" s="24"/>
      <c r="I91" s="21"/>
      <c r="J91" s="21"/>
      <c r="K91" s="21"/>
      <c r="M91" s="21"/>
      <c r="AI91" s="21"/>
      <c r="AJ91" s="21"/>
    </row>
    <row r="92" spans="2:52" x14ac:dyDescent="0.2">
      <c r="B92" s="21"/>
      <c r="C92" s="21"/>
      <c r="D92" s="21"/>
      <c r="E92" s="99"/>
      <c r="F92" s="99"/>
      <c r="G92" s="21"/>
      <c r="H92" s="24"/>
      <c r="I92" s="21"/>
      <c r="J92" s="21"/>
      <c r="K92" s="21"/>
      <c r="M92" s="21"/>
      <c r="AI92" s="21"/>
      <c r="AJ92" s="21"/>
    </row>
    <row r="93" spans="2:52" x14ac:dyDescent="0.2">
      <c r="B93" s="21"/>
      <c r="C93" s="21"/>
      <c r="D93" s="21"/>
      <c r="E93" s="99"/>
      <c r="F93" s="99"/>
      <c r="G93" s="21"/>
      <c r="H93" s="24"/>
      <c r="I93" s="21"/>
      <c r="J93" s="21"/>
      <c r="K93" s="21"/>
      <c r="M93" s="21"/>
      <c r="AI93" s="21"/>
      <c r="AJ93" s="21"/>
    </row>
    <row r="94" spans="2:52" x14ac:dyDescent="0.2">
      <c r="B94" s="21"/>
      <c r="C94" s="21"/>
      <c r="D94" s="21"/>
      <c r="E94" s="99"/>
      <c r="F94" s="99"/>
      <c r="G94" s="21"/>
      <c r="H94" s="24"/>
      <c r="I94" s="21"/>
      <c r="J94" s="21"/>
      <c r="K94" s="21"/>
      <c r="M94" s="21"/>
      <c r="AI94" s="21"/>
      <c r="AJ94" s="21"/>
    </row>
    <row r="95" spans="2:52" x14ac:dyDescent="0.2">
      <c r="B95" s="21"/>
      <c r="C95" s="21"/>
      <c r="D95" s="21"/>
      <c r="E95" s="99"/>
      <c r="F95" s="99"/>
      <c r="G95" s="21"/>
      <c r="H95" s="24"/>
      <c r="I95" s="21"/>
      <c r="J95" s="21"/>
      <c r="K95" s="21"/>
      <c r="M95" s="21"/>
      <c r="AI95" s="21"/>
      <c r="AJ95" s="21"/>
    </row>
    <row r="96" spans="2:52" x14ac:dyDescent="0.2">
      <c r="B96" s="21"/>
      <c r="C96" s="21"/>
      <c r="D96" s="21"/>
      <c r="E96" s="99"/>
      <c r="F96" s="99"/>
      <c r="G96" s="21"/>
      <c r="H96" s="24"/>
      <c r="I96" s="21"/>
      <c r="J96" s="21"/>
      <c r="K96" s="21"/>
      <c r="M96" s="21"/>
      <c r="AI96" s="21"/>
      <c r="AJ96" s="21"/>
    </row>
    <row r="97" spans="2:36" x14ac:dyDescent="0.2">
      <c r="B97" s="21"/>
      <c r="C97" s="21"/>
      <c r="D97" s="21"/>
      <c r="E97" s="99"/>
      <c r="F97" s="99"/>
      <c r="G97" s="21"/>
      <c r="H97" s="24"/>
      <c r="I97" s="21"/>
      <c r="J97" s="21"/>
      <c r="K97" s="21"/>
      <c r="M97" s="21"/>
      <c r="AI97" s="21"/>
      <c r="AJ97" s="21"/>
    </row>
    <row r="98" spans="2:36" x14ac:dyDescent="0.2">
      <c r="B98" s="21"/>
      <c r="C98" s="21"/>
      <c r="D98" s="21"/>
      <c r="E98" s="99"/>
      <c r="F98" s="99"/>
      <c r="G98" s="21"/>
      <c r="H98" s="24"/>
      <c r="I98" s="21"/>
      <c r="J98" s="21"/>
      <c r="K98" s="21"/>
      <c r="M98" s="21"/>
      <c r="AI98" s="21"/>
      <c r="AJ98" s="21"/>
    </row>
    <row r="99" spans="2:36" x14ac:dyDescent="0.2">
      <c r="B99" s="21"/>
      <c r="C99" s="21"/>
      <c r="D99" s="21"/>
      <c r="E99" s="99"/>
      <c r="F99" s="99"/>
      <c r="G99" s="21"/>
      <c r="H99" s="24"/>
      <c r="I99" s="21"/>
      <c r="J99" s="21"/>
      <c r="K99" s="21"/>
      <c r="M99" s="21"/>
      <c r="AI99" s="21"/>
      <c r="AJ99" s="21"/>
    </row>
    <row r="100" spans="2:36" x14ac:dyDescent="0.2">
      <c r="B100" s="21"/>
      <c r="C100" s="21"/>
      <c r="D100" s="21"/>
      <c r="E100" s="99"/>
      <c r="F100" s="99"/>
      <c r="G100" s="21"/>
      <c r="H100" s="24"/>
      <c r="I100" s="21"/>
      <c r="J100" s="21"/>
      <c r="K100" s="21"/>
      <c r="M100" s="21"/>
      <c r="AI100" s="21"/>
      <c r="AJ100" s="21"/>
    </row>
    <row r="101" spans="2:36" x14ac:dyDescent="0.2">
      <c r="B101" s="21"/>
      <c r="C101" s="21"/>
      <c r="D101" s="21"/>
      <c r="E101" s="99"/>
      <c r="F101" s="99"/>
      <c r="G101" s="21"/>
      <c r="H101" s="24"/>
      <c r="I101" s="21"/>
      <c r="J101" s="21"/>
      <c r="K101" s="21"/>
      <c r="M101" s="21"/>
      <c r="AI101" s="21"/>
      <c r="AJ101" s="21"/>
    </row>
    <row r="102" spans="2:36" x14ac:dyDescent="0.2">
      <c r="B102" s="21"/>
      <c r="C102" s="21"/>
      <c r="D102" s="21"/>
      <c r="E102" s="99"/>
      <c r="F102" s="99"/>
      <c r="G102" s="21"/>
      <c r="H102" s="24"/>
      <c r="I102" s="21"/>
      <c r="J102" s="21"/>
      <c r="K102" s="21"/>
      <c r="M102" s="21"/>
      <c r="AI102" s="21"/>
      <c r="AJ102" s="21"/>
    </row>
    <row r="103" spans="2:36" x14ac:dyDescent="0.2">
      <c r="B103" s="21"/>
      <c r="C103" s="21"/>
      <c r="D103" s="21"/>
      <c r="E103" s="99"/>
      <c r="F103" s="99"/>
      <c r="G103" s="21"/>
      <c r="H103" s="24"/>
      <c r="I103" s="21"/>
      <c r="J103" s="21"/>
      <c r="K103" s="21"/>
      <c r="M103" s="21"/>
      <c r="AI103" s="21"/>
      <c r="AJ103" s="21"/>
    </row>
    <row r="104" spans="2:36" x14ac:dyDescent="0.2">
      <c r="B104" s="21"/>
      <c r="C104" s="21"/>
      <c r="D104" s="21"/>
      <c r="E104" s="99"/>
      <c r="F104" s="99"/>
      <c r="G104" s="21"/>
      <c r="H104" s="24"/>
      <c r="I104" s="21"/>
      <c r="J104" s="21"/>
      <c r="K104" s="21"/>
      <c r="M104" s="21"/>
      <c r="AI104" s="21"/>
      <c r="AJ104" s="21"/>
    </row>
    <row r="105" spans="2:36" x14ac:dyDescent="0.2">
      <c r="B105" s="21"/>
      <c r="C105" s="21"/>
      <c r="D105" s="21"/>
      <c r="E105" s="99"/>
      <c r="F105" s="99"/>
      <c r="G105" s="21"/>
      <c r="H105" s="24"/>
      <c r="I105" s="21"/>
      <c r="J105" s="21"/>
      <c r="K105" s="21"/>
      <c r="M105" s="21"/>
      <c r="AI105" s="21"/>
      <c r="AJ105" s="21"/>
    </row>
    <row r="106" spans="2:36" x14ac:dyDescent="0.2">
      <c r="B106" s="21"/>
      <c r="C106" s="21"/>
      <c r="D106" s="21"/>
      <c r="E106" s="99"/>
      <c r="F106" s="99"/>
      <c r="G106" s="21"/>
      <c r="H106" s="24"/>
      <c r="I106" s="21"/>
      <c r="J106" s="21"/>
      <c r="K106" s="21"/>
      <c r="M106" s="21"/>
      <c r="AI106" s="21"/>
      <c r="AJ106" s="21"/>
    </row>
    <row r="107" spans="2:36" x14ac:dyDescent="0.2">
      <c r="B107" s="21"/>
      <c r="C107" s="21"/>
      <c r="D107" s="21"/>
      <c r="E107" s="99"/>
      <c r="F107" s="99"/>
      <c r="G107" s="21"/>
      <c r="H107" s="24"/>
      <c r="I107" s="21"/>
      <c r="J107" s="21"/>
      <c r="K107" s="21"/>
      <c r="M107" s="21"/>
      <c r="AI107" s="21"/>
      <c r="AJ107" s="21"/>
    </row>
    <row r="108" spans="2:36" x14ac:dyDescent="0.2">
      <c r="B108" s="21"/>
      <c r="C108" s="21"/>
      <c r="D108" s="21"/>
      <c r="E108" s="99"/>
      <c r="F108" s="99"/>
      <c r="G108" s="21"/>
      <c r="H108" s="24"/>
      <c r="I108" s="21"/>
      <c r="J108" s="21"/>
      <c r="K108" s="21"/>
      <c r="M108" s="21"/>
      <c r="AI108" s="21"/>
      <c r="AJ108" s="21"/>
    </row>
    <row r="109" spans="2:36" x14ac:dyDescent="0.2">
      <c r="B109" s="21"/>
      <c r="C109" s="21"/>
      <c r="D109" s="21"/>
      <c r="E109" s="99"/>
      <c r="F109" s="99"/>
      <c r="G109" s="21"/>
      <c r="H109" s="24"/>
      <c r="I109" s="21"/>
      <c r="J109" s="21"/>
      <c r="K109" s="21"/>
      <c r="M109" s="21"/>
      <c r="AI109" s="21"/>
      <c r="AJ109" s="21"/>
    </row>
    <row r="110" spans="2:36" x14ac:dyDescent="0.2">
      <c r="B110" s="21"/>
      <c r="C110" s="21"/>
      <c r="D110" s="21"/>
      <c r="E110" s="99"/>
      <c r="F110" s="99"/>
      <c r="G110" s="21"/>
      <c r="H110" s="24"/>
      <c r="I110" s="21"/>
      <c r="J110" s="21"/>
      <c r="K110" s="21"/>
      <c r="M110" s="21"/>
      <c r="AI110" s="21"/>
      <c r="AJ110" s="21"/>
    </row>
    <row r="111" spans="2:36" x14ac:dyDescent="0.2">
      <c r="B111" s="21"/>
      <c r="C111" s="21"/>
      <c r="D111" s="21"/>
      <c r="E111" s="99"/>
      <c r="F111" s="99"/>
      <c r="G111" s="21"/>
      <c r="H111" s="24"/>
      <c r="I111" s="21"/>
      <c r="J111" s="21"/>
      <c r="K111" s="21"/>
      <c r="M111" s="21"/>
      <c r="AI111" s="21"/>
      <c r="AJ111" s="21"/>
    </row>
    <row r="112" spans="2:36" x14ac:dyDescent="0.2">
      <c r="B112" s="21"/>
      <c r="C112" s="21"/>
      <c r="D112" s="21"/>
      <c r="E112" s="99"/>
      <c r="F112" s="99"/>
      <c r="G112" s="21"/>
      <c r="H112" s="24"/>
      <c r="I112" s="21"/>
      <c r="J112" s="21"/>
      <c r="K112" s="21"/>
      <c r="M112" s="21"/>
      <c r="AI112" s="21"/>
      <c r="AJ112" s="21"/>
    </row>
  </sheetData>
  <phoneticPr fontId="2" type="noConversion"/>
  <printOptions horizontalCentered="1" headings="1" gridLines="1"/>
  <pageMargins left="0.25" right="0.25" top="1" bottom="1" header="0.5" footer="0.5"/>
  <pageSetup scale="63" pageOrder="overThenDown" orientation="landscape" r:id="rId1"/>
  <headerFooter alignWithMargins="0"/>
  <rowBreaks count="1" manualBreakCount="1">
    <brk id="50" max="28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workbookViewId="0">
      <selection activeCell="A2" sqref="A2"/>
    </sheetView>
  </sheetViews>
  <sheetFormatPr defaultRowHeight="13.2" x14ac:dyDescent="0.25"/>
  <cols>
    <col min="2" max="2" width="15.88671875" customWidth="1"/>
  </cols>
  <sheetData>
    <row r="1" spans="1:15" x14ac:dyDescent="0.25">
      <c r="A1" s="386" t="s">
        <v>307</v>
      </c>
      <c r="B1" s="386"/>
    </row>
    <row r="2" spans="1:15" x14ac:dyDescent="0.25">
      <c r="A2" s="386" t="s">
        <v>302</v>
      </c>
      <c r="B2" s="386"/>
    </row>
    <row r="4" spans="1:15" x14ac:dyDescent="0.25">
      <c r="A4" t="s">
        <v>15</v>
      </c>
      <c r="B4" t="s">
        <v>262</v>
      </c>
      <c r="C4" t="s">
        <v>263</v>
      </c>
    </row>
    <row r="5" spans="1:15" x14ac:dyDescent="0.25">
      <c r="A5">
        <v>1980</v>
      </c>
      <c r="B5">
        <v>5.1883333333333326</v>
      </c>
      <c r="C5">
        <f>B5/Annual_Data!K15</f>
        <v>6.2399620525805588</v>
      </c>
      <c r="O5">
        <f>Annual_Data!BH15</f>
        <v>86.573507786824166</v>
      </c>
    </row>
    <row r="6" spans="1:15" x14ac:dyDescent="0.25">
      <c r="A6">
        <f>A5+1</f>
        <v>1981</v>
      </c>
      <c r="B6">
        <v>6.5250000000000004</v>
      </c>
      <c r="C6">
        <f>B6/Annual_Data!K16</f>
        <v>7.1305046565302703</v>
      </c>
      <c r="O6">
        <f>Annual_Data!BH16</f>
        <v>97.616970796598096</v>
      </c>
    </row>
    <row r="7" spans="1:15" x14ac:dyDescent="0.25">
      <c r="A7">
        <f t="shared" ref="A7:A68" si="0">A6+1</f>
        <v>1982</v>
      </c>
      <c r="B7">
        <v>6.4775</v>
      </c>
      <c r="C7">
        <f>B7/Annual_Data!K17</f>
        <v>6.6900580863755073</v>
      </c>
      <c r="O7">
        <f>Annual_Data!BH17</f>
        <v>98.24647117691147</v>
      </c>
    </row>
    <row r="8" spans="1:15" x14ac:dyDescent="0.25">
      <c r="A8">
        <f t="shared" si="0"/>
        <v>1983</v>
      </c>
      <c r="B8">
        <v>6.6174999999999997</v>
      </c>
      <c r="C8">
        <f>B8/Annual_Data!K18</f>
        <v>6.6207621716526468</v>
      </c>
      <c r="O8">
        <f>Annual_Data!BH18</f>
        <v>100.55189434943001</v>
      </c>
    </row>
    <row r="9" spans="1:15" x14ac:dyDescent="0.25">
      <c r="A9">
        <f t="shared" si="0"/>
        <v>1984</v>
      </c>
      <c r="B9">
        <v>7.9283333333333337</v>
      </c>
      <c r="C9">
        <f>B9/Annual_Data!K19</f>
        <v>7.6051669391671748</v>
      </c>
      <c r="O9">
        <f>Annual_Data!BH19</f>
        <v>100.70869408630701</v>
      </c>
    </row>
    <row r="10" spans="1:15" x14ac:dyDescent="0.25">
      <c r="A10">
        <f t="shared" si="0"/>
        <v>1985</v>
      </c>
      <c r="B10">
        <v>8.2491666666666674</v>
      </c>
      <c r="C10">
        <f>B10/Annual_Data!K20</f>
        <v>7.6451825086470144</v>
      </c>
      <c r="O10">
        <f>Annual_Data!BH20</f>
        <v>102.065683095061</v>
      </c>
    </row>
    <row r="11" spans="1:15" x14ac:dyDescent="0.25">
      <c r="A11">
        <f t="shared" si="0"/>
        <v>1986</v>
      </c>
      <c r="B11">
        <v>7.4974999999999996</v>
      </c>
      <c r="C11">
        <f>B11/Annual_Data!K21</f>
        <v>6.8253422189980402</v>
      </c>
      <c r="O11">
        <f>Annual_Data!BH21</f>
        <v>85.215475488519971</v>
      </c>
    </row>
    <row r="12" spans="1:15" x14ac:dyDescent="0.25">
      <c r="A12">
        <f t="shared" si="0"/>
        <v>1987</v>
      </c>
      <c r="B12">
        <v>7.440833333333333</v>
      </c>
      <c r="C12">
        <f>B12/Annual_Data!K22</f>
        <v>6.5274537059640103</v>
      </c>
      <c r="O12">
        <f>Annual_Data!BH22</f>
        <v>89.225001315502709</v>
      </c>
    </row>
    <row r="13" spans="1:15" x14ac:dyDescent="0.25">
      <c r="A13">
        <f t="shared" si="0"/>
        <v>1988</v>
      </c>
      <c r="B13">
        <v>7.6591666666666676</v>
      </c>
      <c r="C13">
        <f>B13/Annual_Data!K23</f>
        <v>6.4517307443389331</v>
      </c>
      <c r="O13">
        <f>Annual_Data!BH23</f>
        <v>89.434483981675314</v>
      </c>
    </row>
    <row r="14" spans="1:15" x14ac:dyDescent="0.25">
      <c r="A14">
        <f t="shared" si="0"/>
        <v>1989</v>
      </c>
      <c r="B14">
        <v>7.3641666666666659</v>
      </c>
      <c r="C14">
        <f>B14/Annual_Data!K24</f>
        <v>5.9161462465085535</v>
      </c>
      <c r="O14">
        <f>Annual_Data!BH24</f>
        <v>96.212132131440001</v>
      </c>
    </row>
    <row r="15" spans="1:15" x14ac:dyDescent="0.25">
      <c r="A15">
        <f t="shared" si="0"/>
        <v>1990</v>
      </c>
      <c r="B15">
        <v>7.3591666666666669</v>
      </c>
      <c r="C15">
        <f>B15/Annual_Data!K25</f>
        <v>5.6074184680326136</v>
      </c>
      <c r="O15">
        <f>Annual_Data!BH25</f>
        <v>99.461139096508987</v>
      </c>
    </row>
    <row r="16" spans="1:15" x14ac:dyDescent="0.25">
      <c r="A16">
        <f t="shared" si="0"/>
        <v>1991</v>
      </c>
      <c r="B16">
        <v>7.5666666666666673</v>
      </c>
      <c r="C16">
        <f>B16/Annual_Data!K26</f>
        <v>5.5438292945710002</v>
      </c>
      <c r="O16">
        <f>Annual_Data!BH26</f>
        <v>101.046190095621</v>
      </c>
    </row>
    <row r="17" spans="1:15" x14ac:dyDescent="0.25">
      <c r="A17">
        <f t="shared" si="0"/>
        <v>1992</v>
      </c>
      <c r="B17">
        <v>7.3192333498042776</v>
      </c>
      <c r="C17">
        <f>B17/Annual_Data!K27</f>
        <v>5.2029638572025583</v>
      </c>
      <c r="O17">
        <f>Annual_Data!BH27</f>
        <v>102.68730754187199</v>
      </c>
    </row>
    <row r="18" spans="1:15" x14ac:dyDescent="0.25">
      <c r="A18">
        <f t="shared" si="0"/>
        <v>1993</v>
      </c>
      <c r="B18">
        <v>7.38</v>
      </c>
      <c r="C18">
        <f>B18/Annual_Data!K28</f>
        <v>5.0971185462956354</v>
      </c>
      <c r="O18">
        <f>Annual_Data!BH28</f>
        <v>103.54270585526034</v>
      </c>
    </row>
    <row r="19" spans="1:15" x14ac:dyDescent="0.25">
      <c r="A19">
        <f t="shared" si="0"/>
        <v>1994</v>
      </c>
      <c r="B19">
        <v>6.8449999999999998</v>
      </c>
      <c r="C19">
        <f>B19/Annual_Data!K29</f>
        <v>4.6075549772181468</v>
      </c>
      <c r="O19">
        <f>Annual_Data!BH29</f>
        <v>103.38512990489066</v>
      </c>
    </row>
    <row r="20" spans="1:15" x14ac:dyDescent="0.25">
      <c r="A20">
        <f t="shared" si="0"/>
        <v>1995</v>
      </c>
      <c r="B20">
        <v>6.9649166666666646</v>
      </c>
      <c r="C20">
        <f>B20/Annual_Data!K30</f>
        <v>4.5602750330073789</v>
      </c>
      <c r="O20">
        <f>Annual_Data!BH30</f>
        <v>105.97379674156234</v>
      </c>
    </row>
    <row r="21" spans="1:15" x14ac:dyDescent="0.25">
      <c r="A21">
        <f t="shared" si="0"/>
        <v>1996</v>
      </c>
      <c r="B21">
        <v>7.3877450151879147</v>
      </c>
      <c r="C21">
        <f>B21/Annual_Data!K31</f>
        <v>4.697850919244356</v>
      </c>
      <c r="O21">
        <f>Annual_Data!BH31</f>
        <v>110.826773141807</v>
      </c>
    </row>
    <row r="22" spans="1:15" x14ac:dyDescent="0.25">
      <c r="A22">
        <f t="shared" si="0"/>
        <v>1997</v>
      </c>
      <c r="B22">
        <v>7.3724999999999996</v>
      </c>
      <c r="C22">
        <f>B22/Annual_Data!K32</f>
        <v>4.5869684926700582</v>
      </c>
      <c r="O22">
        <f>Annual_Data!BH32</f>
        <v>110.12532763007101</v>
      </c>
    </row>
    <row r="23" spans="1:15" x14ac:dyDescent="0.25">
      <c r="A23">
        <f t="shared" si="0"/>
        <v>1998</v>
      </c>
      <c r="B23">
        <v>7.123333333333334</v>
      </c>
      <c r="C23">
        <f>B23/Annual_Data!K33</f>
        <v>4.3640888247409722</v>
      </c>
      <c r="O23">
        <f>Annual_Data!BH33</f>
        <v>103.09693417649265</v>
      </c>
    </row>
    <row r="24" spans="1:15" x14ac:dyDescent="0.25">
      <c r="A24">
        <f t="shared" si="0"/>
        <v>1999</v>
      </c>
      <c r="B24">
        <v>6.8323364352968845</v>
      </c>
      <c r="C24">
        <f>B24/Annual_Data!K34</f>
        <v>4.0907168881858871</v>
      </c>
      <c r="O24">
        <f>Annual_Data!BH34</f>
        <v>108.11901240776832</v>
      </c>
    </row>
    <row r="25" spans="1:15" x14ac:dyDescent="0.25">
      <c r="A25">
        <f t="shared" si="0"/>
        <v>2000</v>
      </c>
      <c r="B25">
        <v>6.8608333333333329</v>
      </c>
      <c r="C25">
        <f>B25/Annual_Data!K35</f>
        <v>3.9732811267620849</v>
      </c>
      <c r="O25">
        <f>Annual_Data!BH35</f>
        <v>125.33702851689033</v>
      </c>
    </row>
    <row r="26" spans="1:15" x14ac:dyDescent="0.25">
      <c r="A26">
        <f t="shared" si="0"/>
        <v>2001</v>
      </c>
      <c r="B26">
        <v>8.0533333333333328</v>
      </c>
      <c r="C26">
        <f>B26/Annual_Data!K36</f>
        <v>4.5440046112113359</v>
      </c>
      <c r="O26">
        <f>Annual_Data!BH36</f>
        <v>132.14356235990797</v>
      </c>
    </row>
    <row r="27" spans="1:15" x14ac:dyDescent="0.25">
      <c r="A27">
        <f t="shared" si="0"/>
        <v>2002</v>
      </c>
      <c r="B27">
        <v>7.32</v>
      </c>
      <c r="C27">
        <f>B27/Annual_Data!K37</f>
        <v>4.0594594525404899</v>
      </c>
      <c r="O27">
        <f>Annual_Data!BH37</f>
        <v>123.00960166306432</v>
      </c>
    </row>
    <row r="28" spans="1:15" x14ac:dyDescent="0.25">
      <c r="A28">
        <f t="shared" si="0"/>
        <v>2003</v>
      </c>
      <c r="B28">
        <v>7.95</v>
      </c>
      <c r="C28">
        <f>B28/Annual_Data!K38</f>
        <v>4.3146254248391793</v>
      </c>
      <c r="O28">
        <f>Annual_Data!BH38</f>
        <v>133.26824317948532</v>
      </c>
    </row>
    <row r="29" spans="1:15" x14ac:dyDescent="0.25">
      <c r="A29">
        <f t="shared" si="0"/>
        <v>2004</v>
      </c>
      <c r="B29">
        <v>8.3625000000000007</v>
      </c>
      <c r="C29">
        <f>B29/Annual_Data!K39</f>
        <v>4.4152128651427853</v>
      </c>
      <c r="O29">
        <f>Annual_Data!BH39</f>
        <v>148.40520998354134</v>
      </c>
    </row>
    <row r="30" spans="1:15" x14ac:dyDescent="0.25">
      <c r="A30">
        <f t="shared" si="0"/>
        <v>2005</v>
      </c>
      <c r="B30">
        <v>8.8766666666666669</v>
      </c>
      <c r="C30">
        <f>B30/Annual_Data!K40</f>
        <v>4.5323716731820953</v>
      </c>
      <c r="O30">
        <f>Annual_Data!BH40</f>
        <v>180.15181702420935</v>
      </c>
    </row>
    <row r="31" spans="1:15" x14ac:dyDescent="0.25">
      <c r="A31">
        <f t="shared" si="0"/>
        <v>2006</v>
      </c>
      <c r="B31">
        <v>11.14</v>
      </c>
      <c r="C31">
        <f>B31/Annual_Data!K41</f>
        <v>5.5167248139962757</v>
      </c>
      <c r="O31">
        <f>Annual_Data!BH41</f>
        <v>205.24576316604364</v>
      </c>
    </row>
    <row r="32" spans="1:15" x14ac:dyDescent="0.25">
      <c r="A32">
        <f t="shared" si="0"/>
        <v>2007</v>
      </c>
      <c r="B32">
        <v>10.623333333333333</v>
      </c>
      <c r="C32">
        <f>B32/Annual_Data!K42</f>
        <v>5.1057629677357124</v>
      </c>
      <c r="O32">
        <f>Annual_Data!BH42</f>
        <v>208.37972473607499</v>
      </c>
    </row>
    <row r="33" spans="1:15" x14ac:dyDescent="0.25">
      <c r="A33">
        <f t="shared" si="0"/>
        <v>2008</v>
      </c>
      <c r="B33">
        <v>10.940833333333336</v>
      </c>
      <c r="C33">
        <f>B33/Annual_Data!K43</f>
        <v>5.0830386623452997</v>
      </c>
      <c r="O33">
        <f>Annual_Data!BH43</f>
        <v>262.83209378935766</v>
      </c>
    </row>
    <row r="34" spans="1:15" x14ac:dyDescent="0.25">
      <c r="A34">
        <f t="shared" si="0"/>
        <v>2009</v>
      </c>
      <c r="B34" s="323">
        <v>11.198333333333332</v>
      </c>
      <c r="C34">
        <f>B34/Annual_Data!K44</f>
        <v>5.2087259875421106</v>
      </c>
      <c r="O34">
        <f>Annual_Data!BH44</f>
        <v>185.29325683271398</v>
      </c>
    </row>
    <row r="35" spans="1:15" x14ac:dyDescent="0.25">
      <c r="A35">
        <f t="shared" si="0"/>
        <v>2010</v>
      </c>
      <c r="B35" s="323">
        <v>9.3483333333333327</v>
      </c>
      <c r="C35">
        <f>B35/Annual_Data!K45</f>
        <v>4.2801041688895811</v>
      </c>
      <c r="O35">
        <f>Annual_Data!BH45</f>
        <v>206.97032399141935</v>
      </c>
    </row>
    <row r="36" spans="1:15" x14ac:dyDescent="0.25">
      <c r="A36">
        <f t="shared" si="0"/>
        <v>2011</v>
      </c>
      <c r="B36" s="323">
        <v>9.8324170376723696</v>
      </c>
      <c r="C36">
        <f>B36/Annual_Data!K46</f>
        <v>4.3606113499343655</v>
      </c>
      <c r="O36">
        <f>Annual_Data!BH46</f>
        <v>248.84849894452168</v>
      </c>
    </row>
    <row r="37" spans="1:15" x14ac:dyDescent="0.25">
      <c r="A37">
        <f t="shared" si="0"/>
        <v>2012</v>
      </c>
      <c r="B37" s="323">
        <v>9.511280389994651</v>
      </c>
      <c r="C37">
        <f>B37/Annual_Data!K47</f>
        <v>4.136521962300086</v>
      </c>
      <c r="O37">
        <f>Annual_Data!BH47</f>
        <v>243.63645772445398</v>
      </c>
    </row>
    <row r="38" spans="1:15" x14ac:dyDescent="0.25">
      <c r="A38">
        <f t="shared" si="0"/>
        <v>2013</v>
      </c>
      <c r="B38" s="323">
        <v>9.4699168443218777</v>
      </c>
      <c r="C38">
        <f>B38/Annual_Data!K48</f>
        <v>4.0607284379206625</v>
      </c>
      <c r="O38">
        <f>Annual_Data!BH48</f>
        <v>244.11705804465532</v>
      </c>
    </row>
    <row r="39" spans="1:15" x14ac:dyDescent="0.25">
      <c r="A39">
        <f t="shared" si="0"/>
        <v>2014</v>
      </c>
      <c r="B39">
        <v>9.3238166627970074</v>
      </c>
      <c r="C39">
        <f>B39/Annual_Data!K49</f>
        <v>3.9205912271688983</v>
      </c>
      <c r="O39">
        <f>Annual_Data!BH49</f>
        <v>249.35322359889764</v>
      </c>
    </row>
    <row r="40" spans="1:15" x14ac:dyDescent="0.25">
      <c r="A40">
        <f t="shared" si="0"/>
        <v>2015</v>
      </c>
      <c r="B40">
        <v>9.3544009021366801</v>
      </c>
      <c r="C40">
        <f>B40/Annual_Data!K50</f>
        <v>3.8776240522607721</v>
      </c>
      <c r="O40">
        <f>Annual_Data!BH50</f>
        <v>238.6899010128127</v>
      </c>
    </row>
    <row r="41" spans="1:15" x14ac:dyDescent="0.25">
      <c r="A41">
        <f t="shared" si="0"/>
        <v>2016</v>
      </c>
      <c r="B41">
        <v>9.3151046924222705</v>
      </c>
      <c r="C41">
        <f>B41/Annual_Data!K51</f>
        <v>3.800928500940528</v>
      </c>
      <c r="O41">
        <f>Annual_Data!BH51</f>
        <v>238.78280147410067</v>
      </c>
    </row>
    <row r="42" spans="1:15" x14ac:dyDescent="0.25">
      <c r="A42">
        <f t="shared" si="0"/>
        <v>2017</v>
      </c>
      <c r="B42">
        <v>9.5925309266067007</v>
      </c>
      <c r="C42">
        <f>B42/Annual_Data!K52</f>
        <v>3.8430123397230882</v>
      </c>
      <c r="O42">
        <f>Annual_Data!BH52</f>
        <v>244.32751965859302</v>
      </c>
    </row>
    <row r="43" spans="1:15" x14ac:dyDescent="0.25">
      <c r="A43">
        <f t="shared" si="0"/>
        <v>2018</v>
      </c>
      <c r="B43">
        <v>10.787518026796381</v>
      </c>
      <c r="C43">
        <f>B43/Annual_Data!K53</f>
        <v>4.2352396252998359</v>
      </c>
      <c r="O43">
        <f>Annual_Data!BH53</f>
        <v>252.11847877301534</v>
      </c>
    </row>
    <row r="44" spans="1:15" x14ac:dyDescent="0.25">
      <c r="A44">
        <f t="shared" si="0"/>
        <v>2019</v>
      </c>
      <c r="B44">
        <v>10.757622040943863</v>
      </c>
      <c r="C44">
        <f>B44/Annual_Data!K54</f>
        <v>4.1413734543998633</v>
      </c>
      <c r="O44">
        <f>Annual_Data!BH54</f>
        <v>257.97067131212771</v>
      </c>
    </row>
    <row r="45" spans="1:15" x14ac:dyDescent="0.25">
      <c r="A45">
        <f t="shared" si="0"/>
        <v>2020</v>
      </c>
      <c r="B45">
        <v>11.04163166291594</v>
      </c>
      <c r="C45">
        <f>B45/Annual_Data!K55</f>
        <v>4.1657572774344569</v>
      </c>
      <c r="O45">
        <f>Annual_Data!BH55</f>
        <v>264.34751884661028</v>
      </c>
    </row>
    <row r="46" spans="1:15" x14ac:dyDescent="0.25">
      <c r="A46">
        <f t="shared" si="0"/>
        <v>2021</v>
      </c>
      <c r="B46">
        <v>11.181820486523616</v>
      </c>
      <c r="C46">
        <f>B46/Annual_Data!K56</f>
        <v>4.1271645500883221</v>
      </c>
      <c r="O46">
        <f>Annual_Data!BH56</f>
        <v>276.99990565243201</v>
      </c>
    </row>
    <row r="47" spans="1:15" x14ac:dyDescent="0.25">
      <c r="A47">
        <f t="shared" si="0"/>
        <v>2022</v>
      </c>
      <c r="B47">
        <v>11.487562380932511</v>
      </c>
      <c r="C47">
        <f>B47/Annual_Data!K57</f>
        <v>4.1504885247746062</v>
      </c>
      <c r="O47">
        <f>Annual_Data!BH57</f>
        <v>287.68879307634234</v>
      </c>
    </row>
    <row r="48" spans="1:15" x14ac:dyDescent="0.25">
      <c r="A48">
        <f t="shared" si="0"/>
        <v>2023</v>
      </c>
      <c r="B48">
        <v>12.259400051480256</v>
      </c>
      <c r="C48">
        <f>B48/Annual_Data!K58</f>
        <v>4.3364275268476984</v>
      </c>
      <c r="O48">
        <f>Annual_Data!BH58</f>
        <v>298.61385661687103</v>
      </c>
    </row>
    <row r="49" spans="1:15" x14ac:dyDescent="0.25">
      <c r="A49">
        <f t="shared" si="0"/>
        <v>2024</v>
      </c>
      <c r="B49">
        <v>12.789713136949278</v>
      </c>
      <c r="C49">
        <f>B49/Annual_Data!K59</f>
        <v>4.4322228281628702</v>
      </c>
      <c r="O49">
        <f>Annual_Data!BH59</f>
        <v>308.66814301527535</v>
      </c>
    </row>
    <row r="50" spans="1:15" x14ac:dyDescent="0.25">
      <c r="A50">
        <f t="shared" si="0"/>
        <v>2025</v>
      </c>
      <c r="B50">
        <v>13.095518453372371</v>
      </c>
      <c r="C50">
        <f>B50/Annual_Data!K60</f>
        <v>4.4474309580242757</v>
      </c>
      <c r="O50">
        <f>Annual_Data!BH60</f>
        <v>318.44662780223598</v>
      </c>
    </row>
    <row r="51" spans="1:15" x14ac:dyDescent="0.25">
      <c r="A51">
        <f t="shared" si="0"/>
        <v>2026</v>
      </c>
      <c r="B51">
        <v>14.518169149554815</v>
      </c>
      <c r="C51">
        <f>B51/Annual_Data!K61</f>
        <v>4.8320488137333557</v>
      </c>
      <c r="O51">
        <f>Annual_Data!BH61</f>
        <v>327.90018689411568</v>
      </c>
    </row>
    <row r="52" spans="1:15" x14ac:dyDescent="0.25">
      <c r="A52">
        <f t="shared" si="0"/>
        <v>2027</v>
      </c>
      <c r="B52">
        <v>15.695361390539542</v>
      </c>
      <c r="C52">
        <f>B52/Annual_Data!K62</f>
        <v>5.1212738301185556</v>
      </c>
      <c r="O52">
        <f>Annual_Data!BH62</f>
        <v>335.13308170619763</v>
      </c>
    </row>
    <row r="53" spans="1:15" x14ac:dyDescent="0.25">
      <c r="A53">
        <f t="shared" si="0"/>
        <v>2028</v>
      </c>
      <c r="B53">
        <v>15.650383042787558</v>
      </c>
      <c r="C53">
        <f>B53/Annual_Data!K63</f>
        <v>5.0091552620603945</v>
      </c>
      <c r="O53">
        <f>Annual_Data!BH63</f>
        <v>341.41195873796261</v>
      </c>
    </row>
    <row r="54" spans="1:15" x14ac:dyDescent="0.25">
      <c r="A54">
        <f t="shared" si="0"/>
        <v>2029</v>
      </c>
      <c r="B54">
        <v>15.843467422631264</v>
      </c>
      <c r="C54">
        <f>B54/Annual_Data!K64</f>
        <v>4.9762368879018357</v>
      </c>
      <c r="O54">
        <f>Annual_Data!BH64</f>
        <v>346.67064033966972</v>
      </c>
    </row>
    <row r="55" spans="1:15" x14ac:dyDescent="0.25">
      <c r="A55">
        <f t="shared" si="0"/>
        <v>2030</v>
      </c>
      <c r="B55">
        <v>16.041345610061864</v>
      </c>
      <c r="C55">
        <f>B55/Annual_Data!K65</f>
        <v>4.9461148631014282</v>
      </c>
      <c r="O55">
        <f>Annual_Data!BH65</f>
        <v>350.20076174047159</v>
      </c>
    </row>
    <row r="56" spans="1:15" x14ac:dyDescent="0.25">
      <c r="A56">
        <f t="shared" si="0"/>
        <v>2031</v>
      </c>
      <c r="B56">
        <v>16.15445257663654</v>
      </c>
      <c r="C56">
        <f>B56/Annual_Data!K66</f>
        <v>4.8869452561503914</v>
      </c>
      <c r="O56">
        <f>Annual_Data!BH66</f>
        <v>354.90119514084739</v>
      </c>
    </row>
    <row r="57" spans="1:15" x14ac:dyDescent="0.25">
      <c r="A57">
        <f t="shared" si="0"/>
        <v>2032</v>
      </c>
      <c r="B57">
        <v>16.57887826012437</v>
      </c>
      <c r="C57">
        <f>B57/Annual_Data!K67</f>
        <v>4.9190475226605797</v>
      </c>
      <c r="O57">
        <f>Annual_Data!BH67</f>
        <v>361.03023945261822</v>
      </c>
    </row>
    <row r="58" spans="1:15" x14ac:dyDescent="0.25">
      <c r="A58">
        <f t="shared" si="0"/>
        <v>2033</v>
      </c>
      <c r="B58">
        <v>17.408595252634129</v>
      </c>
      <c r="C58">
        <f>B58/Annual_Data!K68</f>
        <v>5.0629394455108097</v>
      </c>
      <c r="O58">
        <f>Annual_Data!BH68</f>
        <v>369.87521537963738</v>
      </c>
    </row>
    <row r="59" spans="1:15" x14ac:dyDescent="0.25">
      <c r="A59">
        <f t="shared" si="0"/>
        <v>2034</v>
      </c>
      <c r="B59">
        <v>17.773827632227341</v>
      </c>
      <c r="C59">
        <f>B59/Annual_Data!K69</f>
        <v>5.0683069287795508</v>
      </c>
      <c r="O59">
        <f>Annual_Data!BH69</f>
        <v>377.46218228097467</v>
      </c>
    </row>
    <row r="60" spans="1:15" x14ac:dyDescent="0.25">
      <c r="A60">
        <f t="shared" si="0"/>
        <v>2035</v>
      </c>
      <c r="B60">
        <v>18.059962408063793</v>
      </c>
      <c r="C60">
        <f>B60/Annual_Data!K70</f>
        <v>5.0488609732528174</v>
      </c>
      <c r="O60">
        <f>Annual_Data!BH70</f>
        <v>384.95625303182197</v>
      </c>
    </row>
    <row r="61" spans="1:15" x14ac:dyDescent="0.25">
      <c r="A61">
        <f t="shared" si="0"/>
        <v>2036</v>
      </c>
      <c r="B61">
        <v>18.897042109849977</v>
      </c>
      <c r="C61">
        <f>B61/Annual_Data!K71</f>
        <v>5.1787652874300365</v>
      </c>
      <c r="O61">
        <f>Annual_Data!BH71</f>
        <v>392.41696256978338</v>
      </c>
    </row>
    <row r="62" spans="1:15" x14ac:dyDescent="0.25">
      <c r="A62">
        <f t="shared" si="0"/>
        <v>2037</v>
      </c>
      <c r="B62">
        <v>19.32795616050068</v>
      </c>
      <c r="C62">
        <f>B62/Annual_Data!K72</f>
        <v>5.1915617403316645</v>
      </c>
      <c r="O62">
        <f>Annual_Data!BH72</f>
        <v>399.91787747672942</v>
      </c>
    </row>
    <row r="63" spans="1:15" x14ac:dyDescent="0.25">
      <c r="A63">
        <f t="shared" si="0"/>
        <v>2038</v>
      </c>
      <c r="B63">
        <v>19.750015632479677</v>
      </c>
      <c r="C63">
        <f>B63/Annual_Data!K73</f>
        <v>5.1976840606214427</v>
      </c>
      <c r="O63">
        <f>Annual_Data!BH73</f>
        <v>407.55692534966335</v>
      </c>
    </row>
    <row r="64" spans="1:15" x14ac:dyDescent="0.25">
      <c r="A64">
        <f t="shared" si="0"/>
        <v>2039</v>
      </c>
      <c r="B64">
        <v>20.220965858606775</v>
      </c>
      <c r="C64">
        <f>B64/Annual_Data!K74</f>
        <v>5.2133553616102839</v>
      </c>
      <c r="O64">
        <f>Annual_Data!BH74</f>
        <v>415.37832605693262</v>
      </c>
    </row>
    <row r="65" spans="1:15" x14ac:dyDescent="0.25">
      <c r="A65">
        <f t="shared" si="0"/>
        <v>2040</v>
      </c>
      <c r="B65">
        <v>20.6624685289285</v>
      </c>
      <c r="C65">
        <f>B65/Annual_Data!K75</f>
        <v>5.2193750588192342</v>
      </c>
      <c r="O65">
        <f>Annual_Data!BH75</f>
        <v>423.32323904424766</v>
      </c>
    </row>
    <row r="66" spans="1:15" x14ac:dyDescent="0.25">
      <c r="A66">
        <f t="shared" si="0"/>
        <v>2041</v>
      </c>
      <c r="B66">
        <v>21.150835876226271</v>
      </c>
      <c r="O66">
        <f>Annual_Data!BH76</f>
        <v>0</v>
      </c>
    </row>
    <row r="67" spans="1:15" x14ac:dyDescent="0.25">
      <c r="A67">
        <f t="shared" si="0"/>
        <v>2042</v>
      </c>
      <c r="B67">
        <v>21.796083348000174</v>
      </c>
      <c r="O67">
        <f>Annual_Data!BH77</f>
        <v>0</v>
      </c>
    </row>
    <row r="68" spans="1:15" x14ac:dyDescent="0.25">
      <c r="A68">
        <f t="shared" si="0"/>
        <v>2043</v>
      </c>
      <c r="B68">
        <v>22.765460205176762</v>
      </c>
      <c r="O68">
        <f>Annual_Data!BH78</f>
        <v>0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760"/>
  <sheetViews>
    <sheetView zoomScaleNormal="100" workbookViewId="0">
      <pane xSplit="2" ySplit="4" topLeftCell="C5" activePane="bottomRight" state="frozen"/>
      <selection activeCell="D2" sqref="D2"/>
      <selection pane="topRight" activeCell="D2" sqref="D2"/>
      <selection pane="bottomLeft" activeCell="D2" sqref="D2"/>
      <selection pane="bottomRight" activeCell="A2" sqref="A2"/>
    </sheetView>
  </sheetViews>
  <sheetFormatPr defaultColWidth="9.33203125" defaultRowHeight="11.4" x14ac:dyDescent="0.2"/>
  <cols>
    <col min="1" max="1" width="5" style="144" customWidth="1"/>
    <col min="2" max="2" width="6.109375" style="144" customWidth="1"/>
    <col min="3" max="3" width="8" style="93" customWidth="1"/>
    <col min="4" max="4" width="6" style="93" customWidth="1"/>
    <col min="5" max="5" width="6" style="1" customWidth="1"/>
    <col min="6" max="6" width="9.33203125" style="88" customWidth="1"/>
    <col min="7" max="7" width="15.6640625" style="150" customWidth="1"/>
    <col min="8" max="8" width="18.33203125" style="150" customWidth="1"/>
    <col min="9" max="9" width="7.88671875" style="1" customWidth="1"/>
    <col min="10" max="10" width="9.33203125" style="1" customWidth="1"/>
    <col min="11" max="11" width="9.44140625" style="1" customWidth="1"/>
    <col min="12" max="12" width="8.44140625" style="1" customWidth="1"/>
    <col min="13" max="13" width="9" style="1" customWidth="1"/>
    <col min="14" max="14" width="16" style="1" customWidth="1"/>
    <col min="15" max="15" width="6.6640625" style="163" bestFit="1" customWidth="1"/>
    <col min="16" max="16" width="9.33203125" style="1" customWidth="1"/>
    <col min="17" max="17" width="11.88671875" style="1" customWidth="1"/>
    <col min="18" max="18" width="12.6640625" style="1" customWidth="1"/>
    <col min="19" max="19" width="9.33203125" style="1" customWidth="1"/>
    <col min="20" max="20" width="8.5546875" style="1" customWidth="1"/>
    <col min="21" max="22" width="9.33203125" style="1"/>
    <col min="23" max="23" width="7.5546875" style="47" customWidth="1"/>
    <col min="24" max="24" width="14.109375" style="1" customWidth="1"/>
    <col min="25" max="25" width="17.88671875" style="1" customWidth="1"/>
    <col min="26" max="26" width="9.44140625" style="1" customWidth="1"/>
    <col min="27" max="27" width="12.109375" style="1" customWidth="1"/>
    <col min="28" max="28" width="9.33203125" style="1"/>
    <col min="29" max="29" width="11.109375" style="89" customWidth="1"/>
    <col min="30" max="37" width="9.33203125" style="1"/>
    <col min="38" max="38" width="14.44140625" style="1" customWidth="1"/>
    <col min="39" max="39" width="9.33203125" style="1"/>
    <col min="40" max="40" width="14.109375" style="1" customWidth="1"/>
    <col min="41" max="41" width="13.88671875" style="1" customWidth="1"/>
    <col min="42" max="42" width="11.88671875" style="1" customWidth="1"/>
    <col min="43" max="43" width="13.109375" style="1" customWidth="1"/>
    <col min="44" max="44" width="12.44140625" style="1" customWidth="1"/>
    <col min="45" max="45" width="13.109375" style="1" customWidth="1"/>
    <col min="46" max="16384" width="9.33203125" style="1"/>
  </cols>
  <sheetData>
    <row r="1" spans="1:45" ht="12" x14ac:dyDescent="0.25">
      <c r="A1" s="391" t="s">
        <v>308</v>
      </c>
      <c r="B1" s="391"/>
    </row>
    <row r="2" spans="1:45" ht="12" x14ac:dyDescent="0.25">
      <c r="A2" s="391" t="s">
        <v>302</v>
      </c>
      <c r="B2" s="391"/>
    </row>
    <row r="4" spans="1:45" s="138" customFormat="1" ht="57" x14ac:dyDescent="0.2">
      <c r="A4" s="212" t="s">
        <v>15</v>
      </c>
      <c r="B4" s="212" t="s">
        <v>16</v>
      </c>
      <c r="C4" s="276" t="s">
        <v>113</v>
      </c>
      <c r="D4" s="276" t="s">
        <v>141</v>
      </c>
      <c r="E4" s="277" t="s">
        <v>123</v>
      </c>
      <c r="F4" s="270" t="s">
        <v>17</v>
      </c>
      <c r="G4" s="273" t="s">
        <v>127</v>
      </c>
      <c r="H4" s="273" t="s">
        <v>128</v>
      </c>
      <c r="I4" s="278" t="s">
        <v>27</v>
      </c>
      <c r="J4" s="269" t="s">
        <v>115</v>
      </c>
      <c r="K4" s="269" t="s">
        <v>54</v>
      </c>
      <c r="L4" s="277" t="s">
        <v>32</v>
      </c>
      <c r="M4" s="269" t="s">
        <v>55</v>
      </c>
      <c r="N4" s="277" t="s">
        <v>31</v>
      </c>
      <c r="O4" s="279" t="s">
        <v>33</v>
      </c>
      <c r="P4" s="277" t="s">
        <v>34</v>
      </c>
      <c r="Q4" s="277" t="s">
        <v>60</v>
      </c>
      <c r="R4" s="275" t="s">
        <v>69</v>
      </c>
      <c r="S4" s="277" t="s">
        <v>142</v>
      </c>
      <c r="T4" s="270" t="s">
        <v>121</v>
      </c>
      <c r="U4" s="277" t="s">
        <v>122</v>
      </c>
      <c r="V4" s="277" t="s">
        <v>124</v>
      </c>
      <c r="W4" s="274" t="s">
        <v>134</v>
      </c>
      <c r="X4" s="273" t="s">
        <v>137</v>
      </c>
      <c r="Y4" s="273" t="s">
        <v>138</v>
      </c>
      <c r="Z4" s="275" t="s">
        <v>64</v>
      </c>
      <c r="AA4" s="275" t="s">
        <v>65</v>
      </c>
      <c r="AC4" s="269" t="s">
        <v>14</v>
      </c>
      <c r="AD4" s="138" t="s">
        <v>229</v>
      </c>
      <c r="AE4" s="138" t="s">
        <v>230</v>
      </c>
      <c r="AF4" s="138" t="s">
        <v>231</v>
      </c>
      <c r="AG4" s="138" t="s">
        <v>232</v>
      </c>
      <c r="AH4" s="138" t="s">
        <v>233</v>
      </c>
      <c r="AI4" s="138" t="s">
        <v>234</v>
      </c>
      <c r="AJ4" s="138" t="s">
        <v>235</v>
      </c>
      <c r="AK4" s="138" t="s">
        <v>279</v>
      </c>
      <c r="AL4" s="273" t="s">
        <v>280</v>
      </c>
      <c r="AN4" s="273" t="s">
        <v>281</v>
      </c>
      <c r="AO4" s="273" t="s">
        <v>289</v>
      </c>
      <c r="AP4" s="273" t="s">
        <v>290</v>
      </c>
      <c r="AQ4" s="273" t="s">
        <v>291</v>
      </c>
      <c r="AR4" s="273" t="s">
        <v>292</v>
      </c>
      <c r="AS4" s="273" t="s">
        <v>293</v>
      </c>
    </row>
    <row r="5" spans="1:45" x14ac:dyDescent="0.2">
      <c r="A5" s="144">
        <v>1980</v>
      </c>
      <c r="B5" s="144">
        <v>1</v>
      </c>
      <c r="C5" s="93">
        <v>31</v>
      </c>
      <c r="D5" s="93">
        <v>31</v>
      </c>
      <c r="E5" s="93">
        <f t="shared" ref="E5:E68" si="0">D5</f>
        <v>31</v>
      </c>
      <c r="F5" s="88">
        <v>0</v>
      </c>
      <c r="G5" s="185">
        <v>0</v>
      </c>
      <c r="H5" s="185">
        <v>0</v>
      </c>
      <c r="I5" s="92">
        <v>3.2759445573755763E-2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61">
        <v>0</v>
      </c>
      <c r="P5" s="91">
        <v>0</v>
      </c>
      <c r="Q5" s="139">
        <v>0</v>
      </c>
      <c r="R5" s="148">
        <f t="shared" ref="R5:R68" si="1">Z5/C5</f>
        <v>5.1977927281235632E-2</v>
      </c>
      <c r="S5" s="1">
        <v>0</v>
      </c>
      <c r="T5" s="188">
        <v>0</v>
      </c>
      <c r="U5" s="156">
        <v>0</v>
      </c>
      <c r="V5" s="1">
        <f t="shared" ref="V5:V68" si="2">U5/E5</f>
        <v>0</v>
      </c>
      <c r="W5" s="72">
        <v>0</v>
      </c>
      <c r="X5" s="185">
        <v>0</v>
      </c>
      <c r="Y5" s="185">
        <v>0</v>
      </c>
      <c r="Z5" s="180">
        <f>(Company_data!U5+F5)/Company_data!J5</f>
        <v>1.6113157457183045</v>
      </c>
      <c r="AA5" s="148">
        <f>(Company_data!S5+F5)/Company_data!J5</f>
        <v>1.6113157457183045</v>
      </c>
      <c r="AC5" s="187">
        <v>0</v>
      </c>
      <c r="AD5" s="147">
        <f>I5</f>
        <v>3.2759445573755763E-2</v>
      </c>
      <c r="AE5" s="1">
        <v>0</v>
      </c>
      <c r="AF5" s="147">
        <f>I5</f>
        <v>3.2759445573755763E-2</v>
      </c>
      <c r="AG5" s="1">
        <v>0</v>
      </c>
      <c r="AH5" s="1">
        <v>0</v>
      </c>
      <c r="AI5" s="1">
        <v>0</v>
      </c>
      <c r="AJ5" s="1">
        <v>0</v>
      </c>
      <c r="AL5" s="185">
        <v>0</v>
      </c>
      <c r="AN5" s="185">
        <v>0</v>
      </c>
      <c r="AO5" s="185">
        <v>0</v>
      </c>
      <c r="AP5" s="185">
        <v>0</v>
      </c>
      <c r="AQ5" s="185">
        <v>0</v>
      </c>
      <c r="AR5" s="185">
        <v>0</v>
      </c>
      <c r="AS5" s="185">
        <v>0</v>
      </c>
    </row>
    <row r="6" spans="1:45" x14ac:dyDescent="0.2">
      <c r="A6" s="144">
        <v>1980</v>
      </c>
      <c r="B6" s="144">
        <v>2</v>
      </c>
      <c r="C6" s="93">
        <v>29</v>
      </c>
      <c r="D6" s="93">
        <v>29</v>
      </c>
      <c r="E6" s="93">
        <f t="shared" si="0"/>
        <v>29</v>
      </c>
      <c r="F6" s="88">
        <v>0</v>
      </c>
      <c r="G6" s="185">
        <v>0</v>
      </c>
      <c r="H6" s="185">
        <v>0</v>
      </c>
      <c r="I6" s="92">
        <v>3.078093653869951E-2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61">
        <v>0</v>
      </c>
      <c r="P6" s="91">
        <v>0</v>
      </c>
      <c r="Q6" s="139">
        <v>0</v>
      </c>
      <c r="R6" s="148">
        <f t="shared" si="1"/>
        <v>5.6513267637128391E-2</v>
      </c>
      <c r="S6" s="1">
        <v>0</v>
      </c>
      <c r="T6" s="188">
        <v>0</v>
      </c>
      <c r="U6" s="156">
        <v>0</v>
      </c>
      <c r="V6" s="1">
        <f t="shared" si="2"/>
        <v>0</v>
      </c>
      <c r="W6" s="72">
        <v>0</v>
      </c>
      <c r="X6" s="185">
        <v>0</v>
      </c>
      <c r="Y6" s="185">
        <v>0</v>
      </c>
      <c r="Z6" s="180">
        <f>(Company_data!U6+F6)/Company_data!J6</f>
        <v>1.6388847614767232</v>
      </c>
      <c r="AA6" s="148">
        <f>(Company_data!S6+F6)/Company_data!J6</f>
        <v>1.6388847614767232</v>
      </c>
      <c r="AC6" s="187">
        <v>0</v>
      </c>
      <c r="AD6" s="147">
        <f t="shared" ref="AD6:AD69" si="3">I6</f>
        <v>3.078093653869951E-2</v>
      </c>
      <c r="AE6" s="1">
        <v>0</v>
      </c>
      <c r="AF6" s="147">
        <f t="shared" ref="AF6:AF69" si="4">I6</f>
        <v>3.078093653869951E-2</v>
      </c>
      <c r="AG6" s="1">
        <v>0</v>
      </c>
      <c r="AH6" s="1">
        <v>0</v>
      </c>
      <c r="AI6" s="1">
        <v>0</v>
      </c>
      <c r="AJ6" s="1">
        <v>0</v>
      </c>
      <c r="AL6" s="185">
        <v>0</v>
      </c>
      <c r="AN6" s="185">
        <v>0</v>
      </c>
      <c r="AO6" s="185">
        <v>0</v>
      </c>
      <c r="AP6" s="185">
        <v>0</v>
      </c>
      <c r="AQ6" s="185">
        <v>0</v>
      </c>
      <c r="AR6" s="185">
        <v>0</v>
      </c>
      <c r="AS6" s="185">
        <v>0</v>
      </c>
    </row>
    <row r="7" spans="1:45" x14ac:dyDescent="0.2">
      <c r="A7" s="144">
        <v>1980</v>
      </c>
      <c r="B7" s="144">
        <v>3</v>
      </c>
      <c r="C7" s="93">
        <v>31</v>
      </c>
      <c r="D7" s="93">
        <v>31</v>
      </c>
      <c r="E7" s="93">
        <f t="shared" si="0"/>
        <v>31</v>
      </c>
      <c r="F7" s="88">
        <v>0</v>
      </c>
      <c r="G7" s="185">
        <v>0</v>
      </c>
      <c r="H7" s="185">
        <v>0</v>
      </c>
      <c r="I7" s="92">
        <v>3.0711719424565718E-2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61">
        <v>0</v>
      </c>
      <c r="P7" s="91">
        <v>0</v>
      </c>
      <c r="Q7" s="139">
        <v>0</v>
      </c>
      <c r="R7" s="148">
        <f t="shared" si="1"/>
        <v>5.4739506840752863E-2</v>
      </c>
      <c r="S7" s="1">
        <v>0</v>
      </c>
      <c r="T7" s="188">
        <v>0</v>
      </c>
      <c r="U7" s="156">
        <v>0</v>
      </c>
      <c r="V7" s="1">
        <f t="shared" si="2"/>
        <v>0</v>
      </c>
      <c r="W7" s="72">
        <v>0</v>
      </c>
      <c r="X7" s="185">
        <v>0</v>
      </c>
      <c r="Y7" s="185">
        <v>0</v>
      </c>
      <c r="Z7" s="180">
        <f>(Company_data!U7+F7)/Company_data!J7</f>
        <v>1.6969247120633388</v>
      </c>
      <c r="AA7" s="148">
        <f>(Company_data!S7+F7)/Company_data!J7</f>
        <v>1.6969247120633388</v>
      </c>
      <c r="AC7" s="187">
        <v>0</v>
      </c>
      <c r="AD7" s="147">
        <f t="shared" si="3"/>
        <v>3.0711719424565718E-2</v>
      </c>
      <c r="AE7" s="1">
        <v>0</v>
      </c>
      <c r="AF7" s="147">
        <f t="shared" si="4"/>
        <v>3.0711719424565718E-2</v>
      </c>
      <c r="AG7" s="1">
        <v>0</v>
      </c>
      <c r="AH7" s="1">
        <v>0</v>
      </c>
      <c r="AI7" s="1">
        <v>0</v>
      </c>
      <c r="AJ7" s="1">
        <v>0</v>
      </c>
      <c r="AL7" s="185">
        <v>0</v>
      </c>
      <c r="AN7" s="185">
        <v>0</v>
      </c>
      <c r="AO7" s="185">
        <v>0</v>
      </c>
      <c r="AP7" s="185">
        <v>0</v>
      </c>
      <c r="AQ7" s="185">
        <v>0</v>
      </c>
      <c r="AR7" s="185">
        <v>0</v>
      </c>
      <c r="AS7" s="185">
        <v>0</v>
      </c>
    </row>
    <row r="8" spans="1:45" x14ac:dyDescent="0.2">
      <c r="A8" s="144">
        <v>1980</v>
      </c>
      <c r="B8" s="144">
        <v>4</v>
      </c>
      <c r="C8" s="93">
        <v>30</v>
      </c>
      <c r="D8" s="93">
        <v>31</v>
      </c>
      <c r="E8" s="93">
        <f t="shared" si="0"/>
        <v>31</v>
      </c>
      <c r="F8" s="88">
        <v>0</v>
      </c>
      <c r="G8" s="185">
        <v>0</v>
      </c>
      <c r="H8" s="185">
        <v>0</v>
      </c>
      <c r="I8" s="92">
        <v>3.7356237839022921E-2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61">
        <v>0</v>
      </c>
      <c r="P8" s="91">
        <v>0</v>
      </c>
      <c r="Q8" s="139">
        <v>0</v>
      </c>
      <c r="R8" s="148">
        <f t="shared" si="1"/>
        <v>5.171133684726574E-2</v>
      </c>
      <c r="S8" s="1">
        <v>0</v>
      </c>
      <c r="T8" s="188">
        <v>0</v>
      </c>
      <c r="U8" s="156">
        <v>0</v>
      </c>
      <c r="V8" s="1">
        <f t="shared" si="2"/>
        <v>0</v>
      </c>
      <c r="W8" s="72">
        <v>0</v>
      </c>
      <c r="X8" s="185">
        <v>0</v>
      </c>
      <c r="Y8" s="185">
        <v>0</v>
      </c>
      <c r="Z8" s="180">
        <f>(Company_data!U8+F8)/Company_data!J8</f>
        <v>1.5513401054179723</v>
      </c>
      <c r="AA8" s="148">
        <f>(Company_data!S8+F8)/Company_data!J8</f>
        <v>1.5513401054179723</v>
      </c>
      <c r="AC8" s="187">
        <v>0</v>
      </c>
      <c r="AD8" s="147">
        <f t="shared" si="3"/>
        <v>3.7356237839022921E-2</v>
      </c>
      <c r="AE8" s="1">
        <v>0</v>
      </c>
      <c r="AF8" s="147">
        <f t="shared" si="4"/>
        <v>3.7356237839022921E-2</v>
      </c>
      <c r="AG8" s="1">
        <v>0</v>
      </c>
      <c r="AH8" s="1">
        <v>0</v>
      </c>
      <c r="AI8" s="1">
        <v>0</v>
      </c>
      <c r="AJ8" s="1">
        <v>0</v>
      </c>
      <c r="AL8" s="185">
        <v>0</v>
      </c>
      <c r="AN8" s="185">
        <v>0</v>
      </c>
      <c r="AO8" s="185">
        <v>0</v>
      </c>
      <c r="AP8" s="185">
        <v>0</v>
      </c>
      <c r="AQ8" s="185">
        <v>0</v>
      </c>
      <c r="AR8" s="185">
        <v>0</v>
      </c>
      <c r="AS8" s="185">
        <v>0</v>
      </c>
    </row>
    <row r="9" spans="1:45" x14ac:dyDescent="0.2">
      <c r="A9" s="144">
        <v>1980</v>
      </c>
      <c r="B9" s="144">
        <v>5</v>
      </c>
      <c r="C9" s="93">
        <v>31</v>
      </c>
      <c r="D9" s="93">
        <v>30</v>
      </c>
      <c r="E9" s="93">
        <f t="shared" si="0"/>
        <v>30</v>
      </c>
      <c r="F9" s="88">
        <v>0</v>
      </c>
      <c r="G9" s="185">
        <v>0</v>
      </c>
      <c r="H9" s="185">
        <v>0</v>
      </c>
      <c r="I9" s="92">
        <v>4.9670353660984622E-2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61">
        <v>0</v>
      </c>
      <c r="P9" s="91">
        <v>0</v>
      </c>
      <c r="Q9" s="139">
        <v>0</v>
      </c>
      <c r="R9" s="148">
        <f t="shared" si="1"/>
        <v>5.894233862052816E-2</v>
      </c>
      <c r="S9" s="1">
        <v>0</v>
      </c>
      <c r="T9" s="188">
        <v>0</v>
      </c>
      <c r="U9" s="156">
        <v>0</v>
      </c>
      <c r="V9" s="1">
        <f t="shared" si="2"/>
        <v>0</v>
      </c>
      <c r="W9" s="72">
        <v>0</v>
      </c>
      <c r="X9" s="185">
        <v>0</v>
      </c>
      <c r="Y9" s="185">
        <v>0</v>
      </c>
      <c r="Z9" s="180">
        <f>(Company_data!U9+F9)/Company_data!J9</f>
        <v>1.827212497236373</v>
      </c>
      <c r="AA9" s="148">
        <f>(Company_data!S9+F9)/Company_data!J9</f>
        <v>1.827212497236373</v>
      </c>
      <c r="AC9" s="187">
        <v>0</v>
      </c>
      <c r="AD9" s="147">
        <f t="shared" si="3"/>
        <v>4.9670353660984622E-2</v>
      </c>
      <c r="AE9" s="1">
        <v>0</v>
      </c>
      <c r="AF9" s="147">
        <f t="shared" si="4"/>
        <v>4.9670353660984622E-2</v>
      </c>
      <c r="AG9" s="1">
        <v>0</v>
      </c>
      <c r="AH9" s="1">
        <v>0</v>
      </c>
      <c r="AI9" s="1">
        <v>0</v>
      </c>
      <c r="AJ9" s="1">
        <v>0</v>
      </c>
      <c r="AL9" s="185">
        <v>0</v>
      </c>
      <c r="AN9" s="185">
        <v>0</v>
      </c>
      <c r="AO9" s="185">
        <v>0</v>
      </c>
      <c r="AP9" s="185">
        <v>0</v>
      </c>
      <c r="AQ9" s="185">
        <v>0</v>
      </c>
      <c r="AR9" s="185">
        <v>0</v>
      </c>
      <c r="AS9" s="185">
        <v>0</v>
      </c>
    </row>
    <row r="10" spans="1:45" x14ac:dyDescent="0.2">
      <c r="A10" s="144">
        <v>1980</v>
      </c>
      <c r="B10" s="144">
        <v>6</v>
      </c>
      <c r="C10" s="93">
        <v>30</v>
      </c>
      <c r="D10" s="93">
        <v>31</v>
      </c>
      <c r="E10" s="93">
        <f t="shared" si="0"/>
        <v>31</v>
      </c>
      <c r="F10" s="88">
        <v>0</v>
      </c>
      <c r="G10" s="185">
        <v>0</v>
      </c>
      <c r="H10" s="185">
        <v>0</v>
      </c>
      <c r="I10" s="92">
        <v>5.5864990083836864E-2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61">
        <v>0</v>
      </c>
      <c r="P10" s="91">
        <v>0</v>
      </c>
      <c r="Q10" s="139">
        <v>0</v>
      </c>
      <c r="R10" s="148">
        <f t="shared" si="1"/>
        <v>6.8128434039949712E-2</v>
      </c>
      <c r="S10" s="1">
        <v>0</v>
      </c>
      <c r="T10" s="188">
        <v>0</v>
      </c>
      <c r="U10" s="156">
        <v>0</v>
      </c>
      <c r="V10" s="1">
        <f t="shared" si="2"/>
        <v>0</v>
      </c>
      <c r="W10" s="72">
        <v>0</v>
      </c>
      <c r="X10" s="185">
        <v>0</v>
      </c>
      <c r="Y10" s="185">
        <v>0</v>
      </c>
      <c r="Z10" s="180">
        <f>(Company_data!U10+F10)/Company_data!J10</f>
        <v>2.0438530211984913</v>
      </c>
      <c r="AA10" s="148">
        <f>(Company_data!S10+F10)/Company_data!J10</f>
        <v>2.0438530211984913</v>
      </c>
      <c r="AC10" s="187">
        <v>0</v>
      </c>
      <c r="AD10" s="147">
        <f t="shared" si="3"/>
        <v>5.5864990083836864E-2</v>
      </c>
      <c r="AE10" s="1">
        <v>0</v>
      </c>
      <c r="AF10" s="147">
        <f t="shared" si="4"/>
        <v>5.5864990083836864E-2</v>
      </c>
      <c r="AG10" s="1">
        <v>0</v>
      </c>
      <c r="AH10" s="1">
        <v>0</v>
      </c>
      <c r="AI10" s="1">
        <v>0</v>
      </c>
      <c r="AJ10" s="1">
        <v>0</v>
      </c>
      <c r="AL10" s="185">
        <v>0</v>
      </c>
      <c r="AN10" s="185">
        <v>0</v>
      </c>
      <c r="AO10" s="185">
        <v>0</v>
      </c>
      <c r="AP10" s="185">
        <v>0</v>
      </c>
      <c r="AQ10" s="185">
        <v>0</v>
      </c>
      <c r="AR10" s="185">
        <v>0</v>
      </c>
      <c r="AS10" s="185">
        <v>0</v>
      </c>
    </row>
    <row r="11" spans="1:45" x14ac:dyDescent="0.2">
      <c r="A11" s="144">
        <v>1980</v>
      </c>
      <c r="B11" s="144">
        <v>7</v>
      </c>
      <c r="C11" s="93">
        <v>31</v>
      </c>
      <c r="D11" s="93">
        <v>30</v>
      </c>
      <c r="E11" s="93">
        <f t="shared" si="0"/>
        <v>30</v>
      </c>
      <c r="F11" s="88">
        <v>0</v>
      </c>
      <c r="G11" s="185">
        <v>0</v>
      </c>
      <c r="H11" s="185">
        <v>0</v>
      </c>
      <c r="I11" s="92">
        <v>5.775530554480568E-2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61">
        <v>0</v>
      </c>
      <c r="P11" s="91">
        <v>0</v>
      </c>
      <c r="Q11" s="139">
        <v>0</v>
      </c>
      <c r="R11" s="148">
        <f t="shared" si="1"/>
        <v>7.2498161247379136E-2</v>
      </c>
      <c r="S11" s="1">
        <v>0</v>
      </c>
      <c r="T11" s="188">
        <v>0</v>
      </c>
      <c r="U11" s="156">
        <v>0</v>
      </c>
      <c r="V11" s="1">
        <f t="shared" si="2"/>
        <v>0</v>
      </c>
      <c r="W11" s="72">
        <v>0</v>
      </c>
      <c r="X11" s="185">
        <v>0</v>
      </c>
      <c r="Y11" s="185">
        <v>0</v>
      </c>
      <c r="Z11" s="180">
        <f>(Company_data!U11+F11)/Company_data!J11</f>
        <v>2.2474429986687534</v>
      </c>
      <c r="AA11" s="148">
        <f>(Company_data!S11+F11)/Company_data!J11</f>
        <v>2.2474429986687534</v>
      </c>
      <c r="AC11" s="187">
        <v>0</v>
      </c>
      <c r="AD11" s="147">
        <f t="shared" si="3"/>
        <v>5.775530554480568E-2</v>
      </c>
      <c r="AE11" s="1">
        <v>0</v>
      </c>
      <c r="AF11" s="147">
        <f t="shared" si="4"/>
        <v>5.775530554480568E-2</v>
      </c>
      <c r="AG11" s="1">
        <v>0</v>
      </c>
      <c r="AH11" s="1">
        <v>0</v>
      </c>
      <c r="AI11" s="1">
        <v>0</v>
      </c>
      <c r="AJ11" s="1">
        <v>0</v>
      </c>
      <c r="AL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</row>
    <row r="12" spans="1:45" x14ac:dyDescent="0.2">
      <c r="A12" s="144">
        <v>1980</v>
      </c>
      <c r="B12" s="144">
        <v>8</v>
      </c>
      <c r="C12" s="93">
        <v>31</v>
      </c>
      <c r="D12" s="93">
        <v>31</v>
      </c>
      <c r="E12" s="93">
        <f t="shared" si="0"/>
        <v>31</v>
      </c>
      <c r="F12" s="88">
        <v>0</v>
      </c>
      <c r="G12" s="185">
        <v>0</v>
      </c>
      <c r="H12" s="185">
        <v>0</v>
      </c>
      <c r="I12" s="92">
        <v>5.8460758910577532E-2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61">
        <v>0</v>
      </c>
      <c r="P12" s="91">
        <v>0</v>
      </c>
      <c r="Q12" s="139">
        <v>0</v>
      </c>
      <c r="R12" s="148">
        <f t="shared" si="1"/>
        <v>7.3453316170638785E-2</v>
      </c>
      <c r="S12" s="1">
        <v>0</v>
      </c>
      <c r="T12" s="188">
        <v>0</v>
      </c>
      <c r="U12" s="156">
        <v>0</v>
      </c>
      <c r="V12" s="1">
        <f t="shared" si="2"/>
        <v>0</v>
      </c>
      <c r="W12" s="72">
        <v>0</v>
      </c>
      <c r="X12" s="185">
        <v>0</v>
      </c>
      <c r="Y12" s="185">
        <v>0</v>
      </c>
      <c r="Z12" s="180">
        <f>(Company_data!U12+F12)/Company_data!J12</f>
        <v>2.2770528012898024</v>
      </c>
      <c r="AA12" s="148">
        <f>(Company_data!S12+F12)/Company_data!J12</f>
        <v>2.2770528012898024</v>
      </c>
      <c r="AC12" s="187">
        <v>0</v>
      </c>
      <c r="AD12" s="147">
        <f t="shared" si="3"/>
        <v>5.8460758910577532E-2</v>
      </c>
      <c r="AE12" s="1">
        <v>0</v>
      </c>
      <c r="AF12" s="147">
        <f t="shared" si="4"/>
        <v>5.8460758910577532E-2</v>
      </c>
      <c r="AG12" s="1">
        <v>0</v>
      </c>
      <c r="AH12" s="1">
        <v>0</v>
      </c>
      <c r="AI12" s="1">
        <v>0</v>
      </c>
      <c r="AJ12" s="1">
        <v>0</v>
      </c>
      <c r="AL12" s="185">
        <v>0</v>
      </c>
      <c r="AN12" s="185">
        <v>0</v>
      </c>
      <c r="AO12" s="185">
        <v>0</v>
      </c>
      <c r="AP12" s="185">
        <v>0</v>
      </c>
      <c r="AQ12" s="185">
        <v>0</v>
      </c>
      <c r="AR12" s="185">
        <v>0</v>
      </c>
      <c r="AS12" s="185">
        <v>0</v>
      </c>
    </row>
    <row r="13" spans="1:45" x14ac:dyDescent="0.2">
      <c r="A13" s="144">
        <v>1980</v>
      </c>
      <c r="B13" s="144">
        <v>9</v>
      </c>
      <c r="C13" s="93">
        <v>30</v>
      </c>
      <c r="D13" s="93">
        <v>31</v>
      </c>
      <c r="E13" s="93">
        <f t="shared" si="0"/>
        <v>31</v>
      </c>
      <c r="F13" s="88">
        <v>0</v>
      </c>
      <c r="G13" s="185">
        <v>0</v>
      </c>
      <c r="H13" s="185">
        <v>0</v>
      </c>
      <c r="I13" s="92">
        <v>5.8075981240580977E-2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61">
        <v>0</v>
      </c>
      <c r="P13" s="91">
        <v>0</v>
      </c>
      <c r="Q13" s="139">
        <v>0</v>
      </c>
      <c r="R13" s="148">
        <f t="shared" si="1"/>
        <v>7.035210054662247E-2</v>
      </c>
      <c r="S13" s="1">
        <v>0</v>
      </c>
      <c r="T13" s="188">
        <v>0</v>
      </c>
      <c r="U13" s="156">
        <v>0</v>
      </c>
      <c r="V13" s="1">
        <f t="shared" si="2"/>
        <v>0</v>
      </c>
      <c r="W13" s="72">
        <v>0</v>
      </c>
      <c r="X13" s="185">
        <v>0</v>
      </c>
      <c r="Y13" s="185">
        <v>0</v>
      </c>
      <c r="Z13" s="180">
        <f>(Company_data!U13+F13)/Company_data!J13</f>
        <v>2.1105630163986739</v>
      </c>
      <c r="AA13" s="148">
        <f>(Company_data!S13+F13)/Company_data!J13</f>
        <v>2.1105630163986739</v>
      </c>
      <c r="AC13" s="187">
        <v>0</v>
      </c>
      <c r="AD13" s="147">
        <f t="shared" si="3"/>
        <v>5.8075981240580977E-2</v>
      </c>
      <c r="AE13" s="1">
        <v>0</v>
      </c>
      <c r="AF13" s="147">
        <f t="shared" si="4"/>
        <v>5.8075981240580977E-2</v>
      </c>
      <c r="AG13" s="1">
        <v>0</v>
      </c>
      <c r="AH13" s="1">
        <v>0</v>
      </c>
      <c r="AI13" s="1">
        <v>0</v>
      </c>
      <c r="AJ13" s="1">
        <v>0</v>
      </c>
      <c r="AL13" s="185">
        <v>0</v>
      </c>
      <c r="AN13" s="185">
        <v>0</v>
      </c>
      <c r="AO13" s="185">
        <v>0</v>
      </c>
      <c r="AP13" s="185">
        <v>0</v>
      </c>
      <c r="AQ13" s="185">
        <v>0</v>
      </c>
      <c r="AR13" s="185">
        <v>0</v>
      </c>
      <c r="AS13" s="185">
        <v>0</v>
      </c>
    </row>
    <row r="14" spans="1:45" x14ac:dyDescent="0.2">
      <c r="A14" s="144">
        <v>1980</v>
      </c>
      <c r="B14" s="144">
        <v>10</v>
      </c>
      <c r="C14" s="93">
        <v>31</v>
      </c>
      <c r="D14" s="93">
        <v>30</v>
      </c>
      <c r="E14" s="93">
        <f t="shared" si="0"/>
        <v>30</v>
      </c>
      <c r="F14" s="88">
        <v>0</v>
      </c>
      <c r="G14" s="185">
        <v>0</v>
      </c>
      <c r="H14" s="185">
        <v>0</v>
      </c>
      <c r="I14" s="92">
        <v>5.4685869908876625E-2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61">
        <v>0</v>
      </c>
      <c r="P14" s="91">
        <v>0</v>
      </c>
      <c r="Q14" s="139">
        <v>0</v>
      </c>
      <c r="R14" s="148">
        <f t="shared" si="1"/>
        <v>6.1924310323072662E-2</v>
      </c>
      <c r="S14" s="1">
        <v>0</v>
      </c>
      <c r="T14" s="188">
        <v>0</v>
      </c>
      <c r="U14" s="156">
        <v>0</v>
      </c>
      <c r="V14" s="1">
        <f t="shared" si="2"/>
        <v>0</v>
      </c>
      <c r="W14" s="72">
        <v>0</v>
      </c>
      <c r="X14" s="185">
        <v>0</v>
      </c>
      <c r="Y14" s="185">
        <v>0</v>
      </c>
      <c r="Z14" s="180">
        <f>(Company_data!U14+F14)/Company_data!J14</f>
        <v>1.9196536200152525</v>
      </c>
      <c r="AA14" s="148">
        <f>(Company_data!S14+F14)/Company_data!J14</f>
        <v>1.9196536200152525</v>
      </c>
      <c r="AC14" s="187">
        <v>0</v>
      </c>
      <c r="AD14" s="147">
        <f t="shared" si="3"/>
        <v>5.4685869908876625E-2</v>
      </c>
      <c r="AE14" s="1">
        <v>0</v>
      </c>
      <c r="AF14" s="147">
        <f t="shared" si="4"/>
        <v>5.4685869908876625E-2</v>
      </c>
      <c r="AG14" s="1">
        <v>0</v>
      </c>
      <c r="AH14" s="1">
        <v>0</v>
      </c>
      <c r="AI14" s="1">
        <v>0</v>
      </c>
      <c r="AJ14" s="1">
        <v>0</v>
      </c>
      <c r="AL14" s="185">
        <v>0</v>
      </c>
      <c r="AN14" s="185">
        <v>0</v>
      </c>
      <c r="AO14" s="185">
        <v>0</v>
      </c>
      <c r="AP14" s="185">
        <v>0</v>
      </c>
      <c r="AQ14" s="185">
        <v>0</v>
      </c>
      <c r="AR14" s="185">
        <v>0</v>
      </c>
      <c r="AS14" s="185">
        <v>0</v>
      </c>
    </row>
    <row r="15" spans="1:45" x14ac:dyDescent="0.2">
      <c r="A15" s="144">
        <v>1980</v>
      </c>
      <c r="B15" s="144">
        <v>11</v>
      </c>
      <c r="C15" s="93">
        <v>30</v>
      </c>
      <c r="D15" s="93">
        <v>31</v>
      </c>
      <c r="E15" s="93">
        <f t="shared" si="0"/>
        <v>31</v>
      </c>
      <c r="F15" s="88">
        <v>0</v>
      </c>
      <c r="G15" s="185">
        <v>0</v>
      </c>
      <c r="H15" s="185">
        <v>0</v>
      </c>
      <c r="I15" s="92">
        <v>4.5782685799371191E-2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61">
        <v>0</v>
      </c>
      <c r="P15" s="91">
        <v>0</v>
      </c>
      <c r="Q15" s="139">
        <v>0</v>
      </c>
      <c r="R15" s="148">
        <f t="shared" si="1"/>
        <v>5.3239469745274756E-2</v>
      </c>
      <c r="S15" s="1">
        <v>0</v>
      </c>
      <c r="T15" s="188">
        <v>0</v>
      </c>
      <c r="U15" s="156">
        <v>0</v>
      </c>
      <c r="V15" s="1">
        <f t="shared" si="2"/>
        <v>0</v>
      </c>
      <c r="W15" s="72">
        <v>0</v>
      </c>
      <c r="X15" s="185">
        <v>0</v>
      </c>
      <c r="Y15" s="185">
        <v>0</v>
      </c>
      <c r="Z15" s="180">
        <f>(Company_data!U15+F15)/Company_data!J15</f>
        <v>1.5971840923582428</v>
      </c>
      <c r="AA15" s="148">
        <f>(Company_data!S15+F15)/Company_data!J15</f>
        <v>1.5971840923582428</v>
      </c>
      <c r="AC15" s="187">
        <v>0</v>
      </c>
      <c r="AD15" s="147">
        <f t="shared" si="3"/>
        <v>4.5782685799371191E-2</v>
      </c>
      <c r="AE15" s="1">
        <v>0</v>
      </c>
      <c r="AF15" s="147">
        <f t="shared" si="4"/>
        <v>4.5782685799371191E-2</v>
      </c>
      <c r="AG15" s="1">
        <v>0</v>
      </c>
      <c r="AH15" s="1">
        <v>0</v>
      </c>
      <c r="AI15" s="1">
        <v>0</v>
      </c>
      <c r="AJ15" s="1">
        <v>0</v>
      </c>
      <c r="AL15" s="185">
        <v>0</v>
      </c>
      <c r="AN15" s="185">
        <v>0</v>
      </c>
      <c r="AO15" s="185">
        <v>0</v>
      </c>
      <c r="AP15" s="185">
        <v>0</v>
      </c>
      <c r="AQ15" s="185">
        <v>0</v>
      </c>
      <c r="AR15" s="185">
        <v>0</v>
      </c>
      <c r="AS15" s="185">
        <v>0</v>
      </c>
    </row>
    <row r="16" spans="1:45" x14ac:dyDescent="0.2">
      <c r="A16" s="144">
        <v>1980</v>
      </c>
      <c r="B16" s="144">
        <v>12</v>
      </c>
      <c r="C16" s="93">
        <v>31</v>
      </c>
      <c r="D16" s="93">
        <v>30</v>
      </c>
      <c r="E16" s="93">
        <f t="shared" si="0"/>
        <v>30</v>
      </c>
      <c r="F16" s="88">
        <v>0</v>
      </c>
      <c r="G16" s="185">
        <v>0</v>
      </c>
      <c r="H16" s="185">
        <v>0</v>
      </c>
      <c r="I16" s="92">
        <v>3.8529368844786284E-2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61">
        <v>0</v>
      </c>
      <c r="P16" s="91">
        <v>0</v>
      </c>
      <c r="Q16" s="139">
        <v>0</v>
      </c>
      <c r="R16" s="148">
        <f t="shared" si="1"/>
        <v>5.3034782924182677E-2</v>
      </c>
      <c r="S16" s="1">
        <v>0</v>
      </c>
      <c r="T16" s="188">
        <v>0</v>
      </c>
      <c r="U16" s="156">
        <v>0</v>
      </c>
      <c r="V16" s="1">
        <f t="shared" si="2"/>
        <v>0</v>
      </c>
      <c r="W16" s="72">
        <v>0</v>
      </c>
      <c r="X16" s="185">
        <v>0</v>
      </c>
      <c r="Y16" s="185">
        <v>0</v>
      </c>
      <c r="Z16" s="180">
        <f>(Company_data!U16+F16)/Company_data!J16</f>
        <v>1.6440782706496631</v>
      </c>
      <c r="AA16" s="148">
        <f>(Company_data!S16+F16)/Company_data!J16</f>
        <v>1.6440782706496631</v>
      </c>
      <c r="AC16" s="187">
        <v>0</v>
      </c>
      <c r="AD16" s="147">
        <f t="shared" si="3"/>
        <v>3.8529368844786284E-2</v>
      </c>
      <c r="AE16" s="1">
        <v>0</v>
      </c>
      <c r="AF16" s="147">
        <f t="shared" si="4"/>
        <v>3.8529368844786284E-2</v>
      </c>
      <c r="AG16" s="1">
        <v>0</v>
      </c>
      <c r="AH16" s="1">
        <v>0</v>
      </c>
      <c r="AI16" s="1">
        <v>0</v>
      </c>
      <c r="AJ16" s="1">
        <v>0</v>
      </c>
      <c r="AL16" s="185">
        <v>0</v>
      </c>
      <c r="AN16" s="185">
        <v>0</v>
      </c>
      <c r="AO16" s="185">
        <v>0</v>
      </c>
      <c r="AP16" s="185">
        <v>0</v>
      </c>
      <c r="AQ16" s="185">
        <v>0</v>
      </c>
      <c r="AR16" s="185">
        <v>0</v>
      </c>
      <c r="AS16" s="185">
        <v>0</v>
      </c>
    </row>
    <row r="17" spans="1:45" x14ac:dyDescent="0.2">
      <c r="A17" s="144">
        <v>1981</v>
      </c>
      <c r="B17" s="144">
        <v>1</v>
      </c>
      <c r="C17" s="93">
        <v>31</v>
      </c>
      <c r="D17" s="93">
        <v>31</v>
      </c>
      <c r="E17" s="93">
        <f t="shared" si="0"/>
        <v>31</v>
      </c>
      <c r="F17" s="88">
        <v>0</v>
      </c>
      <c r="G17" s="185">
        <v>0</v>
      </c>
      <c r="H17" s="185">
        <v>0</v>
      </c>
      <c r="I17" s="92">
        <v>3.4129308850060026E-2</v>
      </c>
      <c r="J17" s="147">
        <f t="shared" ref="J17:J80" si="5">AVERAGE(I6:I17)</f>
        <v>4.5983626387180669E-2</v>
      </c>
      <c r="K17" s="1">
        <v>0</v>
      </c>
      <c r="L17" s="1">
        <v>0</v>
      </c>
      <c r="M17" s="1">
        <v>0</v>
      </c>
      <c r="N17" s="1">
        <v>0</v>
      </c>
      <c r="O17" s="161">
        <v>0</v>
      </c>
      <c r="P17" s="91">
        <v>0</v>
      </c>
      <c r="Q17" s="139">
        <v>0</v>
      </c>
      <c r="R17" s="148">
        <f t="shared" si="1"/>
        <v>6.4203315639785791E-2</v>
      </c>
      <c r="S17" s="1">
        <v>0</v>
      </c>
      <c r="T17" s="188">
        <v>0</v>
      </c>
      <c r="U17" s="156">
        <v>0</v>
      </c>
      <c r="V17" s="1">
        <f t="shared" si="2"/>
        <v>0</v>
      </c>
      <c r="W17" s="72">
        <v>0</v>
      </c>
      <c r="X17" s="185">
        <v>0</v>
      </c>
      <c r="Y17" s="185">
        <v>0</v>
      </c>
      <c r="Z17" s="180">
        <f>(Company_data!U17+F17)/Company_data!J17</f>
        <v>1.9903027848333597</v>
      </c>
      <c r="AA17" s="148">
        <f>(Company_data!S17+F17)/Company_data!J17</f>
        <v>1.9903027848333597</v>
      </c>
      <c r="AC17" s="187">
        <v>0</v>
      </c>
      <c r="AD17" s="147">
        <f t="shared" si="3"/>
        <v>3.4129308850060026E-2</v>
      </c>
      <c r="AE17" s="1">
        <v>0</v>
      </c>
      <c r="AF17" s="147">
        <f t="shared" si="4"/>
        <v>3.4129308850060026E-2</v>
      </c>
      <c r="AG17" s="1">
        <v>0</v>
      </c>
      <c r="AH17" s="1">
        <v>0</v>
      </c>
      <c r="AI17" s="1">
        <v>0</v>
      </c>
      <c r="AJ17" s="1">
        <v>0</v>
      </c>
      <c r="AL17" s="185">
        <v>0</v>
      </c>
      <c r="AN17" s="185">
        <v>0</v>
      </c>
      <c r="AO17" s="185">
        <v>0</v>
      </c>
      <c r="AP17" s="185">
        <v>0</v>
      </c>
      <c r="AQ17" s="185">
        <v>0</v>
      </c>
      <c r="AR17" s="185">
        <v>0</v>
      </c>
      <c r="AS17" s="185">
        <v>0</v>
      </c>
    </row>
    <row r="18" spans="1:45" x14ac:dyDescent="0.2">
      <c r="A18" s="144">
        <v>1981</v>
      </c>
      <c r="B18" s="144">
        <v>2</v>
      </c>
      <c r="C18" s="93">
        <v>28</v>
      </c>
      <c r="D18" s="93">
        <v>28</v>
      </c>
      <c r="E18" s="93">
        <f t="shared" si="0"/>
        <v>28</v>
      </c>
      <c r="F18" s="88">
        <v>0</v>
      </c>
      <c r="G18" s="185">
        <v>0</v>
      </c>
      <c r="H18" s="185">
        <v>0</v>
      </c>
      <c r="I18" s="92">
        <v>3.2360918699911229E-2</v>
      </c>
      <c r="J18" s="147">
        <f t="shared" si="5"/>
        <v>4.6115291567281641E-2</v>
      </c>
      <c r="K18" s="1">
        <v>0</v>
      </c>
      <c r="L18" s="1">
        <v>0</v>
      </c>
      <c r="M18" s="1">
        <v>0</v>
      </c>
      <c r="N18" s="1">
        <v>0</v>
      </c>
      <c r="O18" s="161">
        <v>0</v>
      </c>
      <c r="P18" s="91">
        <v>0</v>
      </c>
      <c r="Q18" s="139">
        <v>0</v>
      </c>
      <c r="R18" s="148">
        <f t="shared" si="1"/>
        <v>5.2289214579693592E-2</v>
      </c>
      <c r="S18" s="1">
        <v>0</v>
      </c>
      <c r="T18" s="188">
        <v>0</v>
      </c>
      <c r="U18" s="156">
        <v>0</v>
      </c>
      <c r="V18" s="1">
        <f t="shared" si="2"/>
        <v>0</v>
      </c>
      <c r="W18" s="72">
        <v>0</v>
      </c>
      <c r="X18" s="185">
        <v>0</v>
      </c>
      <c r="Y18" s="185">
        <v>0</v>
      </c>
      <c r="Z18" s="180">
        <f>(Company_data!U18+F18)/Company_data!J18</f>
        <v>1.4640980082314206</v>
      </c>
      <c r="AA18" s="148">
        <f>(Company_data!S18+F18)/Company_data!J18</f>
        <v>1.4640980082314206</v>
      </c>
      <c r="AC18" s="187">
        <v>0</v>
      </c>
      <c r="AD18" s="147">
        <f t="shared" si="3"/>
        <v>3.2360918699911229E-2</v>
      </c>
      <c r="AE18" s="1">
        <v>0</v>
      </c>
      <c r="AF18" s="147">
        <f t="shared" si="4"/>
        <v>3.2360918699911229E-2</v>
      </c>
      <c r="AG18" s="1">
        <v>0</v>
      </c>
      <c r="AH18" s="1">
        <v>0</v>
      </c>
      <c r="AI18" s="1">
        <v>0</v>
      </c>
      <c r="AJ18" s="1">
        <v>0</v>
      </c>
      <c r="AL18" s="185">
        <v>0</v>
      </c>
      <c r="AN18" s="185">
        <v>0</v>
      </c>
      <c r="AO18" s="185">
        <v>0</v>
      </c>
      <c r="AP18" s="185">
        <v>0</v>
      </c>
      <c r="AQ18" s="185">
        <v>0</v>
      </c>
      <c r="AR18" s="185">
        <v>0</v>
      </c>
      <c r="AS18" s="185">
        <v>0</v>
      </c>
    </row>
    <row r="19" spans="1:45" x14ac:dyDescent="0.2">
      <c r="A19" s="144">
        <v>1981</v>
      </c>
      <c r="B19" s="144">
        <v>3</v>
      </c>
      <c r="C19" s="93">
        <v>31</v>
      </c>
      <c r="D19" s="93">
        <v>31</v>
      </c>
      <c r="E19" s="93">
        <f t="shared" si="0"/>
        <v>31</v>
      </c>
      <c r="F19" s="88">
        <v>0</v>
      </c>
      <c r="G19" s="185">
        <v>0</v>
      </c>
      <c r="H19" s="185">
        <v>0</v>
      </c>
      <c r="I19" s="92">
        <v>3.2827443627433832E-2</v>
      </c>
      <c r="J19" s="147">
        <f t="shared" si="5"/>
        <v>4.6291601917520658E-2</v>
      </c>
      <c r="K19" s="1">
        <v>0</v>
      </c>
      <c r="L19" s="1">
        <v>0</v>
      </c>
      <c r="M19" s="1">
        <v>0</v>
      </c>
      <c r="N19" s="1">
        <v>0</v>
      </c>
      <c r="O19" s="161">
        <v>0</v>
      </c>
      <c r="P19" s="91">
        <v>0</v>
      </c>
      <c r="Q19" s="139">
        <v>0</v>
      </c>
      <c r="R19" s="148">
        <f t="shared" si="1"/>
        <v>4.9422137893165824E-2</v>
      </c>
      <c r="S19" s="1">
        <v>0</v>
      </c>
      <c r="T19" s="188">
        <v>0</v>
      </c>
      <c r="U19" s="156">
        <v>0</v>
      </c>
      <c r="V19" s="1">
        <f t="shared" si="2"/>
        <v>0</v>
      </c>
      <c r="W19" s="72">
        <v>0</v>
      </c>
      <c r="X19" s="185">
        <v>0</v>
      </c>
      <c r="Y19" s="185">
        <v>0</v>
      </c>
      <c r="Z19" s="180">
        <f>(Company_data!U19+F19)/Company_data!J19</f>
        <v>1.5320862746881405</v>
      </c>
      <c r="AA19" s="148">
        <f>(Company_data!S19+F19)/Company_data!J19</f>
        <v>1.5320862746881405</v>
      </c>
      <c r="AC19" s="187">
        <v>0</v>
      </c>
      <c r="AD19" s="147">
        <f t="shared" si="3"/>
        <v>3.2827443627433832E-2</v>
      </c>
      <c r="AE19" s="1">
        <v>0</v>
      </c>
      <c r="AF19" s="147">
        <f t="shared" si="4"/>
        <v>3.2827443627433832E-2</v>
      </c>
      <c r="AG19" s="1">
        <v>0</v>
      </c>
      <c r="AH19" s="1">
        <v>0</v>
      </c>
      <c r="AI19" s="1">
        <v>0</v>
      </c>
      <c r="AJ19" s="1">
        <v>0</v>
      </c>
      <c r="AL19" s="185">
        <v>0</v>
      </c>
      <c r="AN19" s="185">
        <v>0</v>
      </c>
      <c r="AO19" s="185">
        <v>0</v>
      </c>
      <c r="AP19" s="185">
        <v>0</v>
      </c>
      <c r="AQ19" s="185">
        <v>0</v>
      </c>
      <c r="AR19" s="185">
        <v>0</v>
      </c>
      <c r="AS19" s="185">
        <v>0</v>
      </c>
    </row>
    <row r="20" spans="1:45" x14ac:dyDescent="0.2">
      <c r="A20" s="144">
        <v>1981</v>
      </c>
      <c r="B20" s="144">
        <v>4</v>
      </c>
      <c r="C20" s="93">
        <v>30</v>
      </c>
      <c r="D20" s="93">
        <v>31</v>
      </c>
      <c r="E20" s="93">
        <f t="shared" si="0"/>
        <v>31</v>
      </c>
      <c r="F20" s="88">
        <v>0</v>
      </c>
      <c r="G20" s="185">
        <v>0</v>
      </c>
      <c r="H20" s="185">
        <v>0</v>
      </c>
      <c r="I20" s="92">
        <v>3.8457766206835553E-2</v>
      </c>
      <c r="J20" s="147">
        <f t="shared" si="5"/>
        <v>4.6383395948171702E-2</v>
      </c>
      <c r="K20" s="1">
        <v>0</v>
      </c>
      <c r="L20" s="1">
        <v>0</v>
      </c>
      <c r="M20" s="1">
        <v>0</v>
      </c>
      <c r="N20" s="1">
        <v>0</v>
      </c>
      <c r="O20" s="161">
        <v>0</v>
      </c>
      <c r="P20" s="91">
        <v>0</v>
      </c>
      <c r="Q20" s="139">
        <v>0</v>
      </c>
      <c r="R20" s="148">
        <f t="shared" si="1"/>
        <v>5.425131420975339E-2</v>
      </c>
      <c r="S20" s="1">
        <v>0</v>
      </c>
      <c r="T20" s="188">
        <v>0</v>
      </c>
      <c r="U20" s="156">
        <v>0</v>
      </c>
      <c r="V20" s="1">
        <f t="shared" si="2"/>
        <v>0</v>
      </c>
      <c r="W20" s="72">
        <v>0</v>
      </c>
      <c r="X20" s="185">
        <v>0</v>
      </c>
      <c r="Y20" s="185">
        <v>0</v>
      </c>
      <c r="Z20" s="180">
        <f>(Company_data!U20+F20)/Company_data!J20</f>
        <v>1.6275394262926017</v>
      </c>
      <c r="AA20" s="148">
        <f>(Company_data!S20+F20)/Company_data!J20</f>
        <v>1.6275394262926017</v>
      </c>
      <c r="AC20" s="187">
        <v>0</v>
      </c>
      <c r="AD20" s="147">
        <f t="shared" si="3"/>
        <v>3.8457766206835553E-2</v>
      </c>
      <c r="AE20" s="1">
        <v>0</v>
      </c>
      <c r="AF20" s="147">
        <f t="shared" si="4"/>
        <v>3.8457766206835553E-2</v>
      </c>
      <c r="AG20" s="1">
        <v>0</v>
      </c>
      <c r="AH20" s="1">
        <v>0</v>
      </c>
      <c r="AI20" s="1">
        <v>0</v>
      </c>
      <c r="AJ20" s="1">
        <v>0</v>
      </c>
      <c r="AL20" s="185">
        <v>0</v>
      </c>
      <c r="AN20" s="185">
        <v>0</v>
      </c>
      <c r="AO20" s="185">
        <v>0</v>
      </c>
      <c r="AP20" s="185">
        <v>0</v>
      </c>
      <c r="AQ20" s="185">
        <v>0</v>
      </c>
      <c r="AR20" s="185">
        <v>0</v>
      </c>
      <c r="AS20" s="185">
        <v>0</v>
      </c>
    </row>
    <row r="21" spans="1:45" x14ac:dyDescent="0.2">
      <c r="A21" s="144">
        <v>1981</v>
      </c>
      <c r="B21" s="144">
        <v>5</v>
      </c>
      <c r="C21" s="93">
        <v>31</v>
      </c>
      <c r="D21" s="93">
        <v>30</v>
      </c>
      <c r="E21" s="93">
        <f t="shared" si="0"/>
        <v>30</v>
      </c>
      <c r="F21" s="88">
        <v>0</v>
      </c>
      <c r="G21" s="185">
        <v>0</v>
      </c>
      <c r="H21" s="185">
        <v>0</v>
      </c>
      <c r="I21" s="92">
        <v>4.8849801136826763E-2</v>
      </c>
      <c r="J21" s="147">
        <f t="shared" si="5"/>
        <v>4.6315016571158552E-2</v>
      </c>
      <c r="K21" s="1">
        <v>0</v>
      </c>
      <c r="L21" s="1">
        <v>0</v>
      </c>
      <c r="M21" s="1">
        <v>0</v>
      </c>
      <c r="N21" s="1">
        <v>0</v>
      </c>
      <c r="O21" s="161">
        <v>0</v>
      </c>
      <c r="P21" s="91">
        <v>0</v>
      </c>
      <c r="Q21" s="139">
        <v>0</v>
      </c>
      <c r="R21" s="148">
        <f t="shared" si="1"/>
        <v>5.799533112814375E-2</v>
      </c>
      <c r="S21" s="1">
        <v>0</v>
      </c>
      <c r="T21" s="188">
        <v>0</v>
      </c>
      <c r="U21" s="156">
        <v>0</v>
      </c>
      <c r="V21" s="1">
        <f t="shared" si="2"/>
        <v>0</v>
      </c>
      <c r="W21" s="72">
        <v>0</v>
      </c>
      <c r="X21" s="185">
        <v>0</v>
      </c>
      <c r="Y21" s="185">
        <v>0</v>
      </c>
      <c r="Z21" s="180">
        <f>(Company_data!U21+F21)/Company_data!J21</f>
        <v>1.7978552649724562</v>
      </c>
      <c r="AA21" s="148">
        <f>(Company_data!S21+F21)/Company_data!J21</f>
        <v>1.7978552649724562</v>
      </c>
      <c r="AC21" s="187">
        <v>0</v>
      </c>
      <c r="AD21" s="147">
        <f t="shared" si="3"/>
        <v>4.8849801136826763E-2</v>
      </c>
      <c r="AE21" s="1">
        <v>0</v>
      </c>
      <c r="AF21" s="147">
        <f t="shared" si="4"/>
        <v>4.8849801136826763E-2</v>
      </c>
      <c r="AG21" s="1">
        <v>0</v>
      </c>
      <c r="AH21" s="1">
        <v>0</v>
      </c>
      <c r="AI21" s="1">
        <v>0</v>
      </c>
      <c r="AJ21" s="1">
        <v>0</v>
      </c>
      <c r="AL21" s="185">
        <v>0</v>
      </c>
      <c r="AN21" s="185">
        <v>0</v>
      </c>
      <c r="AO21" s="185">
        <v>0</v>
      </c>
      <c r="AP21" s="185">
        <v>0</v>
      </c>
      <c r="AQ21" s="185">
        <v>0</v>
      </c>
      <c r="AR21" s="185">
        <v>0</v>
      </c>
      <c r="AS21" s="185">
        <v>0</v>
      </c>
    </row>
    <row r="22" spans="1:45" x14ac:dyDescent="0.2">
      <c r="A22" s="144">
        <v>1981</v>
      </c>
      <c r="B22" s="144">
        <v>6</v>
      </c>
      <c r="C22" s="93">
        <v>30</v>
      </c>
      <c r="D22" s="93">
        <v>31</v>
      </c>
      <c r="E22" s="93">
        <f t="shared" si="0"/>
        <v>31</v>
      </c>
      <c r="F22" s="88">
        <v>0</v>
      </c>
      <c r="G22" s="185">
        <v>0</v>
      </c>
      <c r="H22" s="185">
        <v>0</v>
      </c>
      <c r="I22" s="92">
        <v>5.4694692097149882E-2</v>
      </c>
      <c r="J22" s="147">
        <f t="shared" si="5"/>
        <v>4.6217491738934628E-2</v>
      </c>
      <c r="K22" s="1">
        <v>0</v>
      </c>
      <c r="L22" s="1">
        <v>0</v>
      </c>
      <c r="M22" s="1">
        <v>0</v>
      </c>
      <c r="N22" s="1">
        <v>0</v>
      </c>
      <c r="O22" s="161">
        <v>0</v>
      </c>
      <c r="P22" s="91">
        <v>0</v>
      </c>
      <c r="Q22" s="139">
        <v>0</v>
      </c>
      <c r="R22" s="148">
        <f t="shared" si="1"/>
        <v>7.0683450856200203E-2</v>
      </c>
      <c r="S22" s="1">
        <v>0</v>
      </c>
      <c r="T22" s="188">
        <v>0</v>
      </c>
      <c r="U22" s="156">
        <v>0</v>
      </c>
      <c r="V22" s="1">
        <f t="shared" si="2"/>
        <v>0</v>
      </c>
      <c r="W22" s="72">
        <v>0</v>
      </c>
      <c r="X22" s="185">
        <v>0</v>
      </c>
      <c r="Y22" s="185">
        <v>0</v>
      </c>
      <c r="Z22" s="180">
        <f>(Company_data!U22+F22)/Company_data!J22</f>
        <v>2.1205035256860061</v>
      </c>
      <c r="AA22" s="148">
        <f>(Company_data!S22+F22)/Company_data!J22</f>
        <v>2.1205035256860061</v>
      </c>
      <c r="AC22" s="187">
        <v>0</v>
      </c>
      <c r="AD22" s="147">
        <f t="shared" si="3"/>
        <v>5.4694692097149882E-2</v>
      </c>
      <c r="AE22" s="1">
        <v>0</v>
      </c>
      <c r="AF22" s="147">
        <f t="shared" si="4"/>
        <v>5.4694692097149882E-2</v>
      </c>
      <c r="AG22" s="1">
        <v>0</v>
      </c>
      <c r="AH22" s="1">
        <v>0</v>
      </c>
      <c r="AI22" s="1">
        <v>0</v>
      </c>
      <c r="AJ22" s="1">
        <v>0</v>
      </c>
      <c r="AL22" s="185">
        <v>0</v>
      </c>
      <c r="AN22" s="185">
        <v>0</v>
      </c>
      <c r="AO22" s="185">
        <v>0</v>
      </c>
      <c r="AP22" s="185">
        <v>0</v>
      </c>
      <c r="AQ22" s="185">
        <v>0</v>
      </c>
      <c r="AR22" s="185">
        <v>0</v>
      </c>
      <c r="AS22" s="185">
        <v>0</v>
      </c>
    </row>
    <row r="23" spans="1:45" x14ac:dyDescent="0.2">
      <c r="A23" s="144">
        <v>1981</v>
      </c>
      <c r="B23" s="144">
        <v>7</v>
      </c>
      <c r="C23" s="93">
        <v>31</v>
      </c>
      <c r="D23" s="93">
        <v>30</v>
      </c>
      <c r="E23" s="93">
        <f t="shared" si="0"/>
        <v>30</v>
      </c>
      <c r="F23" s="88">
        <v>0</v>
      </c>
      <c r="G23" s="185">
        <v>0</v>
      </c>
      <c r="H23" s="185">
        <v>0</v>
      </c>
      <c r="I23" s="92">
        <v>5.7784226472676593E-2</v>
      </c>
      <c r="J23" s="147">
        <f t="shared" si="5"/>
        <v>4.6219901816257208E-2</v>
      </c>
      <c r="K23" s="1">
        <v>0</v>
      </c>
      <c r="L23" s="1">
        <v>0</v>
      </c>
      <c r="M23" s="1">
        <v>0</v>
      </c>
      <c r="N23" s="1">
        <v>0</v>
      </c>
      <c r="O23" s="161">
        <v>0</v>
      </c>
      <c r="P23" s="91">
        <v>0</v>
      </c>
      <c r="Q23" s="139">
        <v>0</v>
      </c>
      <c r="R23" s="148">
        <f t="shared" si="1"/>
        <v>7.3299486695204003E-2</v>
      </c>
      <c r="S23" s="1">
        <v>0</v>
      </c>
      <c r="T23" s="188">
        <v>0</v>
      </c>
      <c r="U23" s="156">
        <v>0</v>
      </c>
      <c r="V23" s="1">
        <f t="shared" si="2"/>
        <v>0</v>
      </c>
      <c r="W23" s="72">
        <v>0</v>
      </c>
      <c r="X23" s="185">
        <v>0</v>
      </c>
      <c r="Y23" s="185">
        <v>0</v>
      </c>
      <c r="Z23" s="180">
        <f>(Company_data!U23+F23)/Company_data!J23</f>
        <v>2.2722840875513239</v>
      </c>
      <c r="AA23" s="148">
        <f>(Company_data!S23+F23)/Company_data!J23</f>
        <v>2.2722840875513239</v>
      </c>
      <c r="AC23" s="187">
        <v>0</v>
      </c>
      <c r="AD23" s="147">
        <f t="shared" si="3"/>
        <v>5.7784226472676593E-2</v>
      </c>
      <c r="AE23" s="1">
        <v>0</v>
      </c>
      <c r="AF23" s="147">
        <f t="shared" si="4"/>
        <v>5.7784226472676593E-2</v>
      </c>
      <c r="AG23" s="1">
        <v>0</v>
      </c>
      <c r="AH23" s="1">
        <v>0</v>
      </c>
      <c r="AI23" s="1">
        <v>0</v>
      </c>
      <c r="AJ23" s="1">
        <v>0</v>
      </c>
      <c r="AL23" s="185">
        <v>0</v>
      </c>
      <c r="AN23" s="185">
        <v>0</v>
      </c>
      <c r="AO23" s="185">
        <v>0</v>
      </c>
      <c r="AP23" s="185">
        <v>0</v>
      </c>
      <c r="AQ23" s="185">
        <v>0</v>
      </c>
      <c r="AR23" s="185">
        <v>0</v>
      </c>
      <c r="AS23" s="185">
        <v>0</v>
      </c>
    </row>
    <row r="24" spans="1:45" x14ac:dyDescent="0.2">
      <c r="A24" s="144">
        <v>1981</v>
      </c>
      <c r="B24" s="144">
        <v>8</v>
      </c>
      <c r="C24" s="93">
        <v>31</v>
      </c>
      <c r="D24" s="93">
        <v>31</v>
      </c>
      <c r="E24" s="93">
        <f t="shared" si="0"/>
        <v>31</v>
      </c>
      <c r="F24" s="88">
        <v>0</v>
      </c>
      <c r="G24" s="185">
        <v>0</v>
      </c>
      <c r="H24" s="185">
        <v>0</v>
      </c>
      <c r="I24" s="92">
        <v>5.8677198685754557E-2</v>
      </c>
      <c r="J24" s="147">
        <f t="shared" si="5"/>
        <v>4.6237938464188631E-2</v>
      </c>
      <c r="K24" s="1">
        <v>0</v>
      </c>
      <c r="L24" s="1">
        <v>0</v>
      </c>
      <c r="M24" s="1">
        <v>0</v>
      </c>
      <c r="N24" s="1">
        <v>0</v>
      </c>
      <c r="O24" s="161">
        <v>0</v>
      </c>
      <c r="P24" s="91">
        <v>0</v>
      </c>
      <c r="Q24" s="139">
        <v>0</v>
      </c>
      <c r="R24" s="148">
        <f t="shared" si="1"/>
        <v>6.9200344112722856E-2</v>
      </c>
      <c r="S24" s="1">
        <v>0</v>
      </c>
      <c r="T24" s="188">
        <v>0</v>
      </c>
      <c r="U24" s="156">
        <v>0</v>
      </c>
      <c r="V24" s="1">
        <f t="shared" si="2"/>
        <v>0</v>
      </c>
      <c r="W24" s="72">
        <v>0</v>
      </c>
      <c r="X24" s="185">
        <v>0</v>
      </c>
      <c r="Y24" s="185">
        <v>0</v>
      </c>
      <c r="Z24" s="180">
        <f>(Company_data!U24+F24)/Company_data!J24</f>
        <v>2.1452106674944087</v>
      </c>
      <c r="AA24" s="148">
        <f>(Company_data!S24+F24)/Company_data!J24</f>
        <v>2.1452106674944087</v>
      </c>
      <c r="AC24" s="187">
        <v>0</v>
      </c>
      <c r="AD24" s="147">
        <f t="shared" si="3"/>
        <v>5.8677198685754557E-2</v>
      </c>
      <c r="AE24" s="1">
        <v>0</v>
      </c>
      <c r="AF24" s="147">
        <f t="shared" si="4"/>
        <v>5.8677198685754557E-2</v>
      </c>
      <c r="AG24" s="1">
        <v>0</v>
      </c>
      <c r="AH24" s="1">
        <v>0</v>
      </c>
      <c r="AI24" s="1">
        <v>0</v>
      </c>
      <c r="AJ24" s="1">
        <v>0</v>
      </c>
      <c r="AL24" s="185">
        <v>0</v>
      </c>
      <c r="AN24" s="185">
        <v>0</v>
      </c>
      <c r="AO24" s="185">
        <v>0</v>
      </c>
      <c r="AP24" s="185">
        <v>0</v>
      </c>
      <c r="AQ24" s="185">
        <v>0</v>
      </c>
      <c r="AR24" s="185">
        <v>0</v>
      </c>
      <c r="AS24" s="185">
        <v>0</v>
      </c>
    </row>
    <row r="25" spans="1:45" x14ac:dyDescent="0.2">
      <c r="A25" s="144">
        <v>1981</v>
      </c>
      <c r="B25" s="144">
        <v>9</v>
      </c>
      <c r="C25" s="93">
        <v>30</v>
      </c>
      <c r="D25" s="93">
        <v>31</v>
      </c>
      <c r="E25" s="93">
        <f t="shared" si="0"/>
        <v>31</v>
      </c>
      <c r="F25" s="88">
        <v>0</v>
      </c>
      <c r="G25" s="185">
        <v>0</v>
      </c>
      <c r="H25" s="185">
        <v>0</v>
      </c>
      <c r="I25" s="92">
        <v>5.9041497645685274E-2</v>
      </c>
      <c r="J25" s="147">
        <f t="shared" si="5"/>
        <v>4.6318398164613979E-2</v>
      </c>
      <c r="K25" s="1">
        <v>0</v>
      </c>
      <c r="L25" s="1">
        <v>0</v>
      </c>
      <c r="M25" s="1">
        <v>0</v>
      </c>
      <c r="N25" s="1">
        <v>0</v>
      </c>
      <c r="O25" s="161">
        <v>0</v>
      </c>
      <c r="P25" s="91">
        <v>0</v>
      </c>
      <c r="Q25" s="139">
        <v>0</v>
      </c>
      <c r="R25" s="148">
        <f t="shared" si="1"/>
        <v>6.4520918282080675E-2</v>
      </c>
      <c r="S25" s="1">
        <v>0</v>
      </c>
      <c r="T25" s="188">
        <v>0</v>
      </c>
      <c r="U25" s="156">
        <v>0</v>
      </c>
      <c r="V25" s="1">
        <f t="shared" si="2"/>
        <v>0</v>
      </c>
      <c r="W25" s="72">
        <v>0</v>
      </c>
      <c r="X25" s="185">
        <v>0</v>
      </c>
      <c r="Y25" s="185">
        <v>0</v>
      </c>
      <c r="Z25" s="180">
        <f>(Company_data!U25+F25)/Company_data!J25</f>
        <v>1.9356275484624204</v>
      </c>
      <c r="AA25" s="148">
        <f>(Company_data!S25+F25)/Company_data!J25</f>
        <v>1.9356275484624204</v>
      </c>
      <c r="AC25" s="187">
        <v>0</v>
      </c>
      <c r="AD25" s="147">
        <f t="shared" si="3"/>
        <v>5.9041497645685274E-2</v>
      </c>
      <c r="AE25" s="1">
        <v>0</v>
      </c>
      <c r="AF25" s="147">
        <f t="shared" si="4"/>
        <v>5.9041497645685274E-2</v>
      </c>
      <c r="AG25" s="1">
        <v>0</v>
      </c>
      <c r="AH25" s="1">
        <v>0</v>
      </c>
      <c r="AI25" s="1">
        <v>0</v>
      </c>
      <c r="AJ25" s="1">
        <v>0</v>
      </c>
      <c r="AL25" s="185">
        <v>0</v>
      </c>
      <c r="AN25" s="185">
        <v>0</v>
      </c>
      <c r="AO25" s="185">
        <v>0</v>
      </c>
      <c r="AP25" s="185">
        <v>0</v>
      </c>
      <c r="AQ25" s="185">
        <v>0</v>
      </c>
      <c r="AR25" s="185">
        <v>0</v>
      </c>
      <c r="AS25" s="185">
        <v>0</v>
      </c>
    </row>
    <row r="26" spans="1:45" x14ac:dyDescent="0.2">
      <c r="A26" s="144">
        <v>1981</v>
      </c>
      <c r="B26" s="144">
        <v>10</v>
      </c>
      <c r="C26" s="93">
        <v>31</v>
      </c>
      <c r="D26" s="93">
        <v>30</v>
      </c>
      <c r="E26" s="93">
        <f t="shared" si="0"/>
        <v>30</v>
      </c>
      <c r="F26" s="88">
        <v>0</v>
      </c>
      <c r="G26" s="185">
        <v>0</v>
      </c>
      <c r="H26" s="185">
        <v>0</v>
      </c>
      <c r="I26" s="92">
        <v>5.7301023095517982E-2</v>
      </c>
      <c r="J26" s="147">
        <f t="shared" si="5"/>
        <v>4.6536327596834098E-2</v>
      </c>
      <c r="K26" s="1">
        <v>0</v>
      </c>
      <c r="L26" s="1">
        <v>0</v>
      </c>
      <c r="M26" s="1">
        <v>0</v>
      </c>
      <c r="N26" s="1">
        <v>0</v>
      </c>
      <c r="O26" s="161">
        <v>0</v>
      </c>
      <c r="P26" s="91">
        <v>0</v>
      </c>
      <c r="Q26" s="139">
        <v>0</v>
      </c>
      <c r="R26" s="148">
        <f t="shared" si="1"/>
        <v>5.9177095794115689E-2</v>
      </c>
      <c r="S26" s="1">
        <v>0</v>
      </c>
      <c r="T26" s="188">
        <v>0</v>
      </c>
      <c r="U26" s="156">
        <v>0</v>
      </c>
      <c r="V26" s="1">
        <f t="shared" si="2"/>
        <v>0</v>
      </c>
      <c r="W26" s="72">
        <v>0</v>
      </c>
      <c r="X26" s="185">
        <v>0</v>
      </c>
      <c r="Y26" s="185">
        <v>0</v>
      </c>
      <c r="Z26" s="180">
        <f>(Company_data!U26+F26)/Company_data!J26</f>
        <v>1.8344899696175863</v>
      </c>
      <c r="AA26" s="148">
        <f>(Company_data!S26+F26)/Company_data!J26</f>
        <v>1.8344899696175863</v>
      </c>
      <c r="AC26" s="187">
        <v>0</v>
      </c>
      <c r="AD26" s="147">
        <f t="shared" si="3"/>
        <v>5.7301023095517982E-2</v>
      </c>
      <c r="AE26" s="1">
        <v>0</v>
      </c>
      <c r="AF26" s="147">
        <f t="shared" si="4"/>
        <v>5.7301023095517982E-2</v>
      </c>
      <c r="AG26" s="1">
        <v>0</v>
      </c>
      <c r="AH26" s="1">
        <v>0</v>
      </c>
      <c r="AI26" s="1">
        <v>0</v>
      </c>
      <c r="AJ26" s="1">
        <v>0</v>
      </c>
      <c r="AL26" s="185">
        <v>0</v>
      </c>
      <c r="AN26" s="185">
        <v>0</v>
      </c>
      <c r="AO26" s="185">
        <v>0</v>
      </c>
      <c r="AP26" s="185">
        <v>0</v>
      </c>
      <c r="AQ26" s="185">
        <v>0</v>
      </c>
      <c r="AR26" s="185">
        <v>0</v>
      </c>
      <c r="AS26" s="185">
        <v>0</v>
      </c>
    </row>
    <row r="27" spans="1:45" x14ac:dyDescent="0.2">
      <c r="A27" s="144">
        <v>1981</v>
      </c>
      <c r="B27" s="144">
        <v>11</v>
      </c>
      <c r="C27" s="93">
        <v>30</v>
      </c>
      <c r="D27" s="93">
        <v>31</v>
      </c>
      <c r="E27" s="93">
        <f t="shared" si="0"/>
        <v>31</v>
      </c>
      <c r="F27" s="88">
        <v>0</v>
      </c>
      <c r="G27" s="185">
        <v>0</v>
      </c>
      <c r="H27" s="185">
        <v>0</v>
      </c>
      <c r="I27" s="92">
        <v>5.0617932870196551E-2</v>
      </c>
      <c r="J27" s="147">
        <f t="shared" si="5"/>
        <v>4.6939264852736216E-2</v>
      </c>
      <c r="K27" s="1">
        <v>0</v>
      </c>
      <c r="L27" s="1">
        <v>0</v>
      </c>
      <c r="M27" s="1">
        <v>0</v>
      </c>
      <c r="N27" s="1">
        <v>0</v>
      </c>
      <c r="O27" s="161">
        <v>0</v>
      </c>
      <c r="P27" s="91">
        <v>0</v>
      </c>
      <c r="Q27" s="139">
        <v>0</v>
      </c>
      <c r="R27" s="148">
        <f t="shared" si="1"/>
        <v>4.928147340674819E-2</v>
      </c>
      <c r="S27" s="1">
        <v>0</v>
      </c>
      <c r="T27" s="188">
        <v>0</v>
      </c>
      <c r="U27" s="156">
        <v>0</v>
      </c>
      <c r="V27" s="1">
        <f t="shared" si="2"/>
        <v>0</v>
      </c>
      <c r="W27" s="72">
        <v>0</v>
      </c>
      <c r="X27" s="185">
        <v>0</v>
      </c>
      <c r="Y27" s="185">
        <v>0</v>
      </c>
      <c r="Z27" s="180">
        <f>(Company_data!U27+F27)/Company_data!J27</f>
        <v>1.4784442022024458</v>
      </c>
      <c r="AA27" s="148">
        <f>(Company_data!S27+F27)/Company_data!J27</f>
        <v>1.4784442022024458</v>
      </c>
      <c r="AC27" s="187">
        <v>0</v>
      </c>
      <c r="AD27" s="147">
        <f t="shared" si="3"/>
        <v>5.0617932870196551E-2</v>
      </c>
      <c r="AE27" s="1">
        <v>0</v>
      </c>
      <c r="AF27" s="147">
        <f t="shared" si="4"/>
        <v>5.0617932870196551E-2</v>
      </c>
      <c r="AG27" s="1">
        <v>0</v>
      </c>
      <c r="AH27" s="1">
        <v>0</v>
      </c>
      <c r="AI27" s="1">
        <v>0</v>
      </c>
      <c r="AJ27" s="1">
        <v>0</v>
      </c>
      <c r="AL27" s="185">
        <v>0</v>
      </c>
      <c r="AN27" s="185">
        <v>0</v>
      </c>
      <c r="AO27" s="185">
        <v>0</v>
      </c>
      <c r="AP27" s="185">
        <v>0</v>
      </c>
      <c r="AQ27" s="185">
        <v>0</v>
      </c>
      <c r="AR27" s="185">
        <v>0</v>
      </c>
      <c r="AS27" s="185">
        <v>0</v>
      </c>
    </row>
    <row r="28" spans="1:45" x14ac:dyDescent="0.2">
      <c r="A28" s="144">
        <v>1981</v>
      </c>
      <c r="B28" s="144">
        <v>12</v>
      </c>
      <c r="C28" s="93">
        <v>31</v>
      </c>
      <c r="D28" s="93">
        <v>30</v>
      </c>
      <c r="E28" s="93">
        <f t="shared" si="0"/>
        <v>30</v>
      </c>
      <c r="F28" s="88">
        <v>0</v>
      </c>
      <c r="G28" s="185">
        <v>0</v>
      </c>
      <c r="H28" s="185">
        <v>0</v>
      </c>
      <c r="I28" s="92">
        <v>4.5071800770252517E-2</v>
      </c>
      <c r="J28" s="147">
        <f t="shared" si="5"/>
        <v>4.7484467513191735E-2</v>
      </c>
      <c r="K28" s="1">
        <v>0</v>
      </c>
      <c r="L28" s="1">
        <v>0</v>
      </c>
      <c r="M28" s="1">
        <v>0</v>
      </c>
      <c r="N28" s="1">
        <v>0</v>
      </c>
      <c r="O28" s="161">
        <v>0</v>
      </c>
      <c r="P28" s="91">
        <v>0</v>
      </c>
      <c r="Q28" s="139">
        <v>0</v>
      </c>
      <c r="R28" s="148">
        <f t="shared" si="1"/>
        <v>5.4707282598956221E-2</v>
      </c>
      <c r="S28" s="1">
        <v>0</v>
      </c>
      <c r="T28" s="188">
        <v>0</v>
      </c>
      <c r="U28" s="156">
        <v>0</v>
      </c>
      <c r="V28" s="1">
        <f t="shared" si="2"/>
        <v>0</v>
      </c>
      <c r="W28" s="72">
        <v>0</v>
      </c>
      <c r="X28" s="185">
        <v>0</v>
      </c>
      <c r="Y28" s="185">
        <v>0</v>
      </c>
      <c r="Z28" s="180">
        <f>(Company_data!U28+F28)/Company_data!J28</f>
        <v>1.6959257605676428</v>
      </c>
      <c r="AA28" s="148">
        <f>(Company_data!S28+F28)/Company_data!J28</f>
        <v>1.6959257605676428</v>
      </c>
      <c r="AC28" s="187">
        <v>0</v>
      </c>
      <c r="AD28" s="147">
        <f t="shared" si="3"/>
        <v>4.5071800770252517E-2</v>
      </c>
      <c r="AE28" s="1">
        <v>0</v>
      </c>
      <c r="AF28" s="147">
        <f t="shared" si="4"/>
        <v>4.5071800770252517E-2</v>
      </c>
      <c r="AG28" s="1">
        <v>0</v>
      </c>
      <c r="AH28" s="1">
        <v>0</v>
      </c>
      <c r="AI28" s="1">
        <v>0</v>
      </c>
      <c r="AJ28" s="1">
        <v>0</v>
      </c>
      <c r="AL28" s="185">
        <v>0</v>
      </c>
      <c r="AN28" s="185">
        <v>0</v>
      </c>
      <c r="AO28" s="185">
        <v>0</v>
      </c>
      <c r="AP28" s="185">
        <v>0</v>
      </c>
      <c r="AQ28" s="185">
        <v>0</v>
      </c>
      <c r="AR28" s="185">
        <v>0</v>
      </c>
      <c r="AS28" s="185">
        <v>0</v>
      </c>
    </row>
    <row r="29" spans="1:45" x14ac:dyDescent="0.2">
      <c r="A29" s="144">
        <v>1982</v>
      </c>
      <c r="B29" s="144">
        <v>1</v>
      </c>
      <c r="C29" s="93">
        <v>31</v>
      </c>
      <c r="D29" s="93">
        <v>31</v>
      </c>
      <c r="E29" s="93">
        <f t="shared" si="0"/>
        <v>31</v>
      </c>
      <c r="F29" s="88">
        <v>0</v>
      </c>
      <c r="G29" s="185">
        <v>0</v>
      </c>
      <c r="H29" s="185">
        <v>0</v>
      </c>
      <c r="I29" s="92">
        <v>4.1513519213662593E-2</v>
      </c>
      <c r="J29" s="147">
        <f t="shared" si="5"/>
        <v>4.8099818376825282E-2</v>
      </c>
      <c r="K29" s="1">
        <v>0</v>
      </c>
      <c r="L29" s="1">
        <v>0</v>
      </c>
      <c r="M29" s="1">
        <v>0</v>
      </c>
      <c r="N29" s="1">
        <v>0</v>
      </c>
      <c r="O29" s="161">
        <v>0</v>
      </c>
      <c r="P29" s="91">
        <v>0</v>
      </c>
      <c r="Q29" s="139">
        <v>0</v>
      </c>
      <c r="R29" s="148">
        <f t="shared" si="1"/>
        <v>5.3408392799562783E-2</v>
      </c>
      <c r="S29" s="147">
        <f>J29-J17</f>
        <v>2.1161919896446127E-3</v>
      </c>
      <c r="T29" s="188">
        <v>0</v>
      </c>
      <c r="U29" s="156">
        <v>0</v>
      </c>
      <c r="V29" s="1">
        <f t="shared" si="2"/>
        <v>0</v>
      </c>
      <c r="W29" s="72">
        <v>0</v>
      </c>
      <c r="X29" s="185">
        <v>0</v>
      </c>
      <c r="Y29" s="185">
        <v>0</v>
      </c>
      <c r="Z29" s="180">
        <f>(Company_data!U29+F29)/Company_data!J29</f>
        <v>1.6556601767864463</v>
      </c>
      <c r="AA29" s="148">
        <f>(Company_data!S29+F29)/Company_data!J29</f>
        <v>1.6556601767864463</v>
      </c>
      <c r="AC29" s="187">
        <v>0</v>
      </c>
      <c r="AD29" s="147">
        <f t="shared" si="3"/>
        <v>4.1513519213662593E-2</v>
      </c>
      <c r="AE29" s="1">
        <v>0</v>
      </c>
      <c r="AF29" s="147">
        <f t="shared" si="4"/>
        <v>4.1513519213662593E-2</v>
      </c>
      <c r="AG29" s="1">
        <v>0</v>
      </c>
      <c r="AH29" s="1">
        <v>0</v>
      </c>
      <c r="AI29" s="1">
        <v>0</v>
      </c>
      <c r="AJ29" s="1">
        <v>0</v>
      </c>
      <c r="AL29" s="185">
        <v>0</v>
      </c>
      <c r="AN29" s="185">
        <v>0</v>
      </c>
      <c r="AO29" s="185">
        <v>0</v>
      </c>
      <c r="AP29" s="185">
        <v>0</v>
      </c>
      <c r="AQ29" s="185">
        <v>0</v>
      </c>
      <c r="AR29" s="185">
        <v>0</v>
      </c>
      <c r="AS29" s="185">
        <v>0</v>
      </c>
    </row>
    <row r="30" spans="1:45" x14ac:dyDescent="0.2">
      <c r="A30" s="144">
        <v>1982</v>
      </c>
      <c r="B30" s="144">
        <v>2</v>
      </c>
      <c r="C30" s="93">
        <v>28</v>
      </c>
      <c r="D30" s="93">
        <v>28</v>
      </c>
      <c r="E30" s="93">
        <f t="shared" si="0"/>
        <v>28</v>
      </c>
      <c r="F30" s="88">
        <v>0</v>
      </c>
      <c r="G30" s="185">
        <v>0</v>
      </c>
      <c r="H30" s="185">
        <v>0</v>
      </c>
      <c r="I30" s="92">
        <v>3.970691528207522E-2</v>
      </c>
      <c r="J30" s="147">
        <f t="shared" si="5"/>
        <v>4.8711984758672285E-2</v>
      </c>
      <c r="K30" s="1">
        <v>0</v>
      </c>
      <c r="L30" s="1">
        <v>0</v>
      </c>
      <c r="M30" s="1">
        <v>0</v>
      </c>
      <c r="N30" s="1">
        <v>0</v>
      </c>
      <c r="O30" s="161">
        <v>0</v>
      </c>
      <c r="P30" s="91">
        <v>0</v>
      </c>
      <c r="Q30" s="139">
        <v>0</v>
      </c>
      <c r="R30" s="148">
        <f t="shared" si="1"/>
        <v>5.0206969077543344E-2</v>
      </c>
      <c r="S30" s="147">
        <f t="shared" ref="S30:S93" si="6">J30-J18</f>
        <v>2.5966931913906435E-3</v>
      </c>
      <c r="T30" s="188">
        <v>0</v>
      </c>
      <c r="U30" s="156">
        <v>0</v>
      </c>
      <c r="V30" s="1">
        <f t="shared" si="2"/>
        <v>0</v>
      </c>
      <c r="W30" s="72">
        <v>0</v>
      </c>
      <c r="X30" s="185">
        <v>0</v>
      </c>
      <c r="Y30" s="185">
        <v>0</v>
      </c>
      <c r="Z30" s="180">
        <f>(Company_data!U30+F30)/Company_data!J30</f>
        <v>1.4057951341712136</v>
      </c>
      <c r="AA30" s="148">
        <f>(Company_data!S30+F30)/Company_data!J30</f>
        <v>1.4057951341712136</v>
      </c>
      <c r="AC30" s="187">
        <v>0</v>
      </c>
      <c r="AD30" s="147">
        <f t="shared" si="3"/>
        <v>3.970691528207522E-2</v>
      </c>
      <c r="AE30" s="1">
        <v>0</v>
      </c>
      <c r="AF30" s="147">
        <f t="shared" si="4"/>
        <v>3.970691528207522E-2</v>
      </c>
      <c r="AG30" s="1">
        <v>0</v>
      </c>
      <c r="AH30" s="1">
        <v>0</v>
      </c>
      <c r="AI30" s="1">
        <v>0</v>
      </c>
      <c r="AJ30" s="1">
        <v>0</v>
      </c>
      <c r="AL30" s="185">
        <v>0</v>
      </c>
      <c r="AN30" s="185">
        <v>0</v>
      </c>
      <c r="AO30" s="185">
        <v>0</v>
      </c>
      <c r="AP30" s="185">
        <v>0</v>
      </c>
      <c r="AQ30" s="185">
        <v>0</v>
      </c>
      <c r="AR30" s="185">
        <v>0</v>
      </c>
      <c r="AS30" s="185">
        <v>0</v>
      </c>
    </row>
    <row r="31" spans="1:45" x14ac:dyDescent="0.2">
      <c r="A31" s="144">
        <v>1982</v>
      </c>
      <c r="B31" s="144">
        <v>3</v>
      </c>
      <c r="C31" s="93">
        <v>31</v>
      </c>
      <c r="D31" s="93">
        <v>31</v>
      </c>
      <c r="E31" s="93">
        <f t="shared" si="0"/>
        <v>31</v>
      </c>
      <c r="F31" s="88">
        <v>0</v>
      </c>
      <c r="G31" s="185">
        <v>0</v>
      </c>
      <c r="H31" s="185">
        <v>0</v>
      </c>
      <c r="I31" s="92">
        <v>4.0128408206482419E-2</v>
      </c>
      <c r="J31" s="147">
        <f t="shared" si="5"/>
        <v>4.9320398473593006E-2</v>
      </c>
      <c r="K31" s="1">
        <v>0</v>
      </c>
      <c r="L31" s="1">
        <v>0</v>
      </c>
      <c r="M31" s="1">
        <v>0</v>
      </c>
      <c r="N31" s="1">
        <v>0</v>
      </c>
      <c r="O31" s="161">
        <v>0</v>
      </c>
      <c r="P31" s="91">
        <v>0</v>
      </c>
      <c r="Q31" s="139">
        <v>0</v>
      </c>
      <c r="R31" s="148">
        <f t="shared" si="1"/>
        <v>5.2381251427538404E-2</v>
      </c>
      <c r="S31" s="147">
        <f t="shared" si="6"/>
        <v>3.0287965560723482E-3</v>
      </c>
      <c r="T31" s="188">
        <v>0</v>
      </c>
      <c r="U31" s="156">
        <v>0</v>
      </c>
      <c r="V31" s="1">
        <f t="shared" si="2"/>
        <v>0</v>
      </c>
      <c r="W31" s="72">
        <v>0</v>
      </c>
      <c r="X31" s="185">
        <v>0</v>
      </c>
      <c r="Y31" s="185">
        <v>0</v>
      </c>
      <c r="Z31" s="180">
        <f>(Company_data!U31+F31)/Company_data!J31</f>
        <v>1.6238187942536906</v>
      </c>
      <c r="AA31" s="148">
        <f>(Company_data!S31+F31)/Company_data!J31</f>
        <v>1.6238187942536906</v>
      </c>
      <c r="AC31" s="187">
        <v>0</v>
      </c>
      <c r="AD31" s="147">
        <f t="shared" si="3"/>
        <v>4.0128408206482419E-2</v>
      </c>
      <c r="AE31" s="1">
        <v>0</v>
      </c>
      <c r="AF31" s="147">
        <f t="shared" si="4"/>
        <v>4.0128408206482419E-2</v>
      </c>
      <c r="AG31" s="1">
        <v>0</v>
      </c>
      <c r="AH31" s="1">
        <v>0</v>
      </c>
      <c r="AI31" s="1">
        <v>0</v>
      </c>
      <c r="AJ31" s="1">
        <v>0</v>
      </c>
      <c r="AL31" s="185">
        <v>0</v>
      </c>
      <c r="AN31" s="185">
        <v>0</v>
      </c>
      <c r="AO31" s="185">
        <v>0</v>
      </c>
      <c r="AP31" s="185">
        <v>0</v>
      </c>
      <c r="AQ31" s="185">
        <v>0</v>
      </c>
      <c r="AR31" s="185">
        <v>0</v>
      </c>
      <c r="AS31" s="185">
        <v>0</v>
      </c>
    </row>
    <row r="32" spans="1:45" x14ac:dyDescent="0.2">
      <c r="A32" s="144">
        <v>1982</v>
      </c>
      <c r="B32" s="144">
        <v>4</v>
      </c>
      <c r="C32" s="93">
        <v>30</v>
      </c>
      <c r="D32" s="93">
        <v>31</v>
      </c>
      <c r="E32" s="93">
        <f t="shared" si="0"/>
        <v>31</v>
      </c>
      <c r="F32" s="88">
        <v>0</v>
      </c>
      <c r="G32" s="185">
        <v>0</v>
      </c>
      <c r="H32" s="185">
        <v>0</v>
      </c>
      <c r="I32" s="92">
        <v>4.4861853525575084E-2</v>
      </c>
      <c r="J32" s="147">
        <f t="shared" si="5"/>
        <v>4.9854072416821292E-2</v>
      </c>
      <c r="K32" s="1">
        <v>0</v>
      </c>
      <c r="L32" s="1">
        <v>0</v>
      </c>
      <c r="M32" s="1">
        <v>0</v>
      </c>
      <c r="N32" s="1">
        <v>0</v>
      </c>
      <c r="O32" s="161">
        <v>0</v>
      </c>
      <c r="P32" s="91">
        <v>0</v>
      </c>
      <c r="Q32" s="139">
        <v>0</v>
      </c>
      <c r="R32" s="148">
        <f t="shared" si="1"/>
        <v>5.503875576006366E-2</v>
      </c>
      <c r="S32" s="147">
        <f t="shared" si="6"/>
        <v>3.4706764686495903E-3</v>
      </c>
      <c r="T32" s="188">
        <v>0</v>
      </c>
      <c r="U32" s="156">
        <v>0</v>
      </c>
      <c r="V32" s="1">
        <f t="shared" si="2"/>
        <v>0</v>
      </c>
      <c r="W32" s="72">
        <v>0</v>
      </c>
      <c r="X32" s="185">
        <v>0</v>
      </c>
      <c r="Y32" s="185">
        <v>0</v>
      </c>
      <c r="Z32" s="180">
        <f>(Company_data!U32+F32)/Company_data!J32</f>
        <v>1.6511626728019098</v>
      </c>
      <c r="AA32" s="148">
        <f>(Company_data!S32+F32)/Company_data!J32</f>
        <v>1.6511626728019098</v>
      </c>
      <c r="AC32" s="187">
        <v>0</v>
      </c>
      <c r="AD32" s="147">
        <f t="shared" si="3"/>
        <v>4.4861853525575084E-2</v>
      </c>
      <c r="AE32" s="1">
        <v>0</v>
      </c>
      <c r="AF32" s="147">
        <f t="shared" si="4"/>
        <v>4.4861853525575084E-2</v>
      </c>
      <c r="AG32" s="1">
        <v>0</v>
      </c>
      <c r="AH32" s="1">
        <v>0</v>
      </c>
      <c r="AI32" s="1">
        <v>0</v>
      </c>
      <c r="AJ32" s="1">
        <v>0</v>
      </c>
      <c r="AL32" s="185">
        <v>0</v>
      </c>
      <c r="AN32" s="185">
        <v>0</v>
      </c>
      <c r="AO32" s="185">
        <v>0</v>
      </c>
      <c r="AP32" s="185">
        <v>0</v>
      </c>
      <c r="AQ32" s="185">
        <v>0</v>
      </c>
      <c r="AR32" s="185">
        <v>0</v>
      </c>
      <c r="AS32" s="185">
        <v>0</v>
      </c>
    </row>
    <row r="33" spans="1:45" x14ac:dyDescent="0.2">
      <c r="A33" s="144">
        <v>1982</v>
      </c>
      <c r="B33" s="144">
        <v>5</v>
      </c>
      <c r="C33" s="93">
        <v>31</v>
      </c>
      <c r="D33" s="93">
        <v>30</v>
      </c>
      <c r="E33" s="93">
        <f t="shared" si="0"/>
        <v>30</v>
      </c>
      <c r="F33" s="88">
        <v>0</v>
      </c>
      <c r="G33" s="185">
        <v>0</v>
      </c>
      <c r="H33" s="185">
        <v>0</v>
      </c>
      <c r="I33" s="92">
        <v>5.6797109059953901E-2</v>
      </c>
      <c r="J33" s="147">
        <f t="shared" si="5"/>
        <v>5.0516348077081878E-2</v>
      </c>
      <c r="K33" s="1">
        <v>0</v>
      </c>
      <c r="L33" s="1">
        <v>0</v>
      </c>
      <c r="M33" s="1">
        <v>0</v>
      </c>
      <c r="N33" s="1">
        <v>0</v>
      </c>
      <c r="O33" s="161">
        <v>0</v>
      </c>
      <c r="P33" s="91">
        <v>0</v>
      </c>
      <c r="Q33" s="139">
        <v>0</v>
      </c>
      <c r="R33" s="148">
        <f t="shared" si="1"/>
        <v>5.4030869226868179E-2</v>
      </c>
      <c r="S33" s="147">
        <f t="shared" si="6"/>
        <v>4.2013315059233267E-3</v>
      </c>
      <c r="T33" s="188">
        <v>0</v>
      </c>
      <c r="U33" s="156">
        <v>0</v>
      </c>
      <c r="V33" s="1">
        <f t="shared" si="2"/>
        <v>0</v>
      </c>
      <c r="W33" s="72">
        <v>0</v>
      </c>
      <c r="X33" s="185">
        <v>0</v>
      </c>
      <c r="Y33" s="185">
        <v>0</v>
      </c>
      <c r="Z33" s="180">
        <f>(Company_data!U33+F33)/Company_data!J33</f>
        <v>1.6749569460329135</v>
      </c>
      <c r="AA33" s="148">
        <f>(Company_data!S33+F33)/Company_data!J33</f>
        <v>1.6749569460329135</v>
      </c>
      <c r="AC33" s="187">
        <v>0</v>
      </c>
      <c r="AD33" s="147">
        <f t="shared" si="3"/>
        <v>5.6797109059953901E-2</v>
      </c>
      <c r="AE33" s="1">
        <v>0</v>
      </c>
      <c r="AF33" s="147">
        <f t="shared" si="4"/>
        <v>5.6797109059953901E-2</v>
      </c>
      <c r="AG33" s="1">
        <v>0</v>
      </c>
      <c r="AH33" s="1">
        <v>0</v>
      </c>
      <c r="AI33" s="1">
        <v>0</v>
      </c>
      <c r="AJ33" s="1">
        <v>0</v>
      </c>
      <c r="AL33" s="185">
        <v>0</v>
      </c>
      <c r="AN33" s="185">
        <v>0</v>
      </c>
      <c r="AO33" s="185">
        <v>0</v>
      </c>
      <c r="AP33" s="185">
        <v>0</v>
      </c>
      <c r="AQ33" s="185">
        <v>0</v>
      </c>
      <c r="AR33" s="185">
        <v>0</v>
      </c>
      <c r="AS33" s="185">
        <v>0</v>
      </c>
    </row>
    <row r="34" spans="1:45" x14ac:dyDescent="0.2">
      <c r="A34" s="144">
        <v>1982</v>
      </c>
      <c r="B34" s="144">
        <v>6</v>
      </c>
      <c r="C34" s="93">
        <v>30</v>
      </c>
      <c r="D34" s="93">
        <v>31</v>
      </c>
      <c r="E34" s="93">
        <f t="shared" si="0"/>
        <v>31</v>
      </c>
      <c r="F34" s="88">
        <v>0</v>
      </c>
      <c r="G34" s="185">
        <v>0</v>
      </c>
      <c r="H34" s="185">
        <v>0</v>
      </c>
      <c r="I34" s="92">
        <v>6.3126501709910632E-2</v>
      </c>
      <c r="J34" s="147">
        <f t="shared" si="5"/>
        <v>5.1218998878145273E-2</v>
      </c>
      <c r="K34" s="1">
        <v>0</v>
      </c>
      <c r="L34" s="1">
        <v>0</v>
      </c>
      <c r="M34" s="1">
        <v>0</v>
      </c>
      <c r="N34" s="1">
        <v>0</v>
      </c>
      <c r="O34" s="161">
        <v>0</v>
      </c>
      <c r="P34" s="91">
        <v>0</v>
      </c>
      <c r="Q34" s="139">
        <v>0</v>
      </c>
      <c r="R34" s="148">
        <f t="shared" si="1"/>
        <v>6.6798639491308903E-2</v>
      </c>
      <c r="S34" s="147">
        <f t="shared" si="6"/>
        <v>5.0015071392106453E-3</v>
      </c>
      <c r="T34" s="188">
        <v>0</v>
      </c>
      <c r="U34" s="156">
        <v>0</v>
      </c>
      <c r="V34" s="1">
        <f t="shared" si="2"/>
        <v>0</v>
      </c>
      <c r="W34" s="72">
        <v>0</v>
      </c>
      <c r="X34" s="185">
        <v>0</v>
      </c>
      <c r="Y34" s="185">
        <v>0</v>
      </c>
      <c r="Z34" s="180">
        <f>(Company_data!U34+F34)/Company_data!J34</f>
        <v>2.003959184739267</v>
      </c>
      <c r="AA34" s="148">
        <f>(Company_data!S34+F34)/Company_data!J34</f>
        <v>2.003959184739267</v>
      </c>
      <c r="AC34" s="187">
        <v>0</v>
      </c>
      <c r="AD34" s="147">
        <f t="shared" si="3"/>
        <v>6.3126501709910632E-2</v>
      </c>
      <c r="AE34" s="1">
        <v>0</v>
      </c>
      <c r="AF34" s="147">
        <f t="shared" si="4"/>
        <v>6.3126501709910632E-2</v>
      </c>
      <c r="AG34" s="1">
        <v>0</v>
      </c>
      <c r="AH34" s="1">
        <v>0</v>
      </c>
      <c r="AI34" s="1">
        <v>0</v>
      </c>
      <c r="AJ34" s="1">
        <v>0</v>
      </c>
      <c r="AL34" s="185">
        <v>0</v>
      </c>
      <c r="AN34" s="185">
        <v>0</v>
      </c>
      <c r="AO34" s="185">
        <v>0</v>
      </c>
      <c r="AP34" s="185">
        <v>0</v>
      </c>
      <c r="AQ34" s="185">
        <v>0</v>
      </c>
      <c r="AR34" s="185">
        <v>0</v>
      </c>
      <c r="AS34" s="185">
        <v>0</v>
      </c>
    </row>
    <row r="35" spans="1:45" x14ac:dyDescent="0.2">
      <c r="A35" s="144">
        <v>1982</v>
      </c>
      <c r="B35" s="144">
        <v>7</v>
      </c>
      <c r="C35" s="93">
        <v>31</v>
      </c>
      <c r="D35" s="93">
        <v>30</v>
      </c>
      <c r="E35" s="93">
        <f t="shared" si="0"/>
        <v>30</v>
      </c>
      <c r="F35" s="88">
        <v>0</v>
      </c>
      <c r="G35" s="185">
        <v>0</v>
      </c>
      <c r="H35" s="185">
        <v>0</v>
      </c>
      <c r="I35" s="92">
        <v>6.5121372653825074E-2</v>
      </c>
      <c r="J35" s="147">
        <f t="shared" si="5"/>
        <v>5.183042772657432E-2</v>
      </c>
      <c r="K35" s="1">
        <v>0</v>
      </c>
      <c r="L35" s="1">
        <v>0</v>
      </c>
      <c r="M35" s="1">
        <v>0</v>
      </c>
      <c r="N35" s="1">
        <v>0</v>
      </c>
      <c r="O35" s="161">
        <v>0</v>
      </c>
      <c r="P35" s="91">
        <v>0</v>
      </c>
      <c r="Q35" s="139">
        <v>0</v>
      </c>
      <c r="R35" s="148">
        <f t="shared" si="1"/>
        <v>7.1299432502829052E-2</v>
      </c>
      <c r="S35" s="147">
        <f t="shared" si="6"/>
        <v>5.6105259103171115E-3</v>
      </c>
      <c r="T35" s="188">
        <v>0</v>
      </c>
      <c r="U35" s="156">
        <v>0</v>
      </c>
      <c r="V35" s="1">
        <f t="shared" si="2"/>
        <v>0</v>
      </c>
      <c r="W35" s="72">
        <v>0</v>
      </c>
      <c r="X35" s="185">
        <v>0</v>
      </c>
      <c r="Y35" s="185">
        <v>0</v>
      </c>
      <c r="Z35" s="180">
        <f>(Company_data!U35+F35)/Company_data!J35</f>
        <v>2.2102824075877008</v>
      </c>
      <c r="AA35" s="148">
        <f>(Company_data!S35+F35)/Company_data!J35</f>
        <v>2.2102824075877008</v>
      </c>
      <c r="AC35" s="187">
        <v>0</v>
      </c>
      <c r="AD35" s="147">
        <f t="shared" si="3"/>
        <v>6.5121372653825074E-2</v>
      </c>
      <c r="AE35" s="1">
        <v>0</v>
      </c>
      <c r="AF35" s="147">
        <f t="shared" si="4"/>
        <v>6.5121372653825074E-2</v>
      </c>
      <c r="AG35" s="1">
        <v>0</v>
      </c>
      <c r="AH35" s="1">
        <v>0</v>
      </c>
      <c r="AI35" s="1">
        <v>0</v>
      </c>
      <c r="AJ35" s="1">
        <v>0</v>
      </c>
      <c r="AL35" s="185">
        <v>0</v>
      </c>
      <c r="AN35" s="185">
        <v>0</v>
      </c>
      <c r="AO35" s="185">
        <v>0</v>
      </c>
      <c r="AP35" s="185">
        <v>0</v>
      </c>
      <c r="AQ35" s="185">
        <v>0</v>
      </c>
      <c r="AR35" s="185">
        <v>0</v>
      </c>
      <c r="AS35" s="185">
        <v>0</v>
      </c>
    </row>
    <row r="36" spans="1:45" x14ac:dyDescent="0.2">
      <c r="A36" s="144">
        <v>1982</v>
      </c>
      <c r="B36" s="144">
        <v>8</v>
      </c>
      <c r="C36" s="93">
        <v>31</v>
      </c>
      <c r="D36" s="93">
        <v>31</v>
      </c>
      <c r="E36" s="93">
        <f t="shared" si="0"/>
        <v>31</v>
      </c>
      <c r="F36" s="88">
        <v>0</v>
      </c>
      <c r="G36" s="185">
        <v>0</v>
      </c>
      <c r="H36" s="185">
        <v>0</v>
      </c>
      <c r="I36" s="92">
        <v>6.579777943125438E-2</v>
      </c>
      <c r="J36" s="147">
        <f t="shared" si="5"/>
        <v>5.2423809455365976E-2</v>
      </c>
      <c r="K36" s="1">
        <v>0</v>
      </c>
      <c r="L36" s="1">
        <v>0</v>
      </c>
      <c r="M36" s="1">
        <v>0</v>
      </c>
      <c r="N36" s="1">
        <v>0</v>
      </c>
      <c r="O36" s="161">
        <v>0</v>
      </c>
      <c r="P36" s="91">
        <v>0</v>
      </c>
      <c r="Q36" s="139">
        <v>0</v>
      </c>
      <c r="R36" s="148">
        <f t="shared" si="1"/>
        <v>7.1114508931854933E-2</v>
      </c>
      <c r="S36" s="147">
        <f t="shared" si="6"/>
        <v>6.1858709911773446E-3</v>
      </c>
      <c r="T36" s="188">
        <v>0</v>
      </c>
      <c r="U36" s="156">
        <v>0</v>
      </c>
      <c r="V36" s="1">
        <f t="shared" si="2"/>
        <v>0</v>
      </c>
      <c r="W36" s="72">
        <v>0</v>
      </c>
      <c r="X36" s="185">
        <v>0</v>
      </c>
      <c r="Y36" s="185">
        <v>0</v>
      </c>
      <c r="Z36" s="180">
        <f>(Company_data!U36+F36)/Company_data!J36</f>
        <v>2.2045497768875029</v>
      </c>
      <c r="AA36" s="148">
        <f>(Company_data!S36+F36)/Company_data!J36</f>
        <v>2.2045497768875029</v>
      </c>
      <c r="AC36" s="187">
        <v>0</v>
      </c>
      <c r="AD36" s="147">
        <f t="shared" si="3"/>
        <v>6.579777943125438E-2</v>
      </c>
      <c r="AE36" s="1">
        <v>0</v>
      </c>
      <c r="AF36" s="147">
        <f t="shared" si="4"/>
        <v>6.579777943125438E-2</v>
      </c>
      <c r="AG36" s="1">
        <v>0</v>
      </c>
      <c r="AH36" s="1">
        <v>0</v>
      </c>
      <c r="AI36" s="1">
        <v>0</v>
      </c>
      <c r="AJ36" s="1">
        <v>0</v>
      </c>
      <c r="AL36" s="185">
        <v>0</v>
      </c>
      <c r="AN36" s="185">
        <v>0</v>
      </c>
      <c r="AO36" s="185">
        <v>0</v>
      </c>
      <c r="AP36" s="185">
        <v>0</v>
      </c>
      <c r="AQ36" s="185">
        <v>0</v>
      </c>
      <c r="AR36" s="185">
        <v>0</v>
      </c>
      <c r="AS36" s="185">
        <v>0</v>
      </c>
    </row>
    <row r="37" spans="1:45" x14ac:dyDescent="0.2">
      <c r="A37" s="144">
        <v>1982</v>
      </c>
      <c r="B37" s="144">
        <v>9</v>
      </c>
      <c r="C37" s="93">
        <v>30</v>
      </c>
      <c r="D37" s="93">
        <v>31</v>
      </c>
      <c r="E37" s="93">
        <f t="shared" si="0"/>
        <v>31</v>
      </c>
      <c r="F37" s="88">
        <v>0</v>
      </c>
      <c r="G37" s="185">
        <v>0</v>
      </c>
      <c r="H37" s="185">
        <v>0</v>
      </c>
      <c r="I37" s="92">
        <v>6.53623609144805E-2</v>
      </c>
      <c r="J37" s="147">
        <f t="shared" si="5"/>
        <v>5.2950548061098911E-2</v>
      </c>
      <c r="K37" s="1">
        <v>0</v>
      </c>
      <c r="L37" s="1">
        <v>0</v>
      </c>
      <c r="M37" s="1">
        <v>0</v>
      </c>
      <c r="N37" s="1">
        <v>0</v>
      </c>
      <c r="O37" s="161">
        <v>0</v>
      </c>
      <c r="P37" s="91">
        <v>0</v>
      </c>
      <c r="Q37" s="139">
        <v>0</v>
      </c>
      <c r="R37" s="148">
        <f t="shared" si="1"/>
        <v>6.7349371002288244E-2</v>
      </c>
      <c r="S37" s="147">
        <f t="shared" si="6"/>
        <v>6.6321498964849318E-3</v>
      </c>
      <c r="T37" s="188">
        <v>0</v>
      </c>
      <c r="U37" s="156">
        <v>0</v>
      </c>
      <c r="V37" s="1">
        <f t="shared" si="2"/>
        <v>0</v>
      </c>
      <c r="W37" s="72">
        <v>0</v>
      </c>
      <c r="X37" s="185">
        <v>0</v>
      </c>
      <c r="Y37" s="185">
        <v>0</v>
      </c>
      <c r="Z37" s="180">
        <f>(Company_data!U37+F37)/Company_data!J37</f>
        <v>2.0204811300686472</v>
      </c>
      <c r="AA37" s="148">
        <f>(Company_data!S37+F37)/Company_data!J37</f>
        <v>2.0204811300686472</v>
      </c>
      <c r="AC37" s="187">
        <v>0</v>
      </c>
      <c r="AD37" s="147">
        <f t="shared" si="3"/>
        <v>6.53623609144805E-2</v>
      </c>
      <c r="AE37" s="1">
        <v>0</v>
      </c>
      <c r="AF37" s="147">
        <f t="shared" si="4"/>
        <v>6.53623609144805E-2</v>
      </c>
      <c r="AG37" s="1">
        <v>0</v>
      </c>
      <c r="AH37" s="1">
        <v>0</v>
      </c>
      <c r="AI37" s="1">
        <v>0</v>
      </c>
      <c r="AJ37" s="1">
        <v>0</v>
      </c>
      <c r="AL37" s="185">
        <v>0</v>
      </c>
      <c r="AN37" s="185">
        <v>0</v>
      </c>
      <c r="AO37" s="185">
        <v>0</v>
      </c>
      <c r="AP37" s="185">
        <v>0</v>
      </c>
      <c r="AQ37" s="185">
        <v>0</v>
      </c>
      <c r="AR37" s="185">
        <v>0</v>
      </c>
      <c r="AS37" s="185">
        <v>0</v>
      </c>
    </row>
    <row r="38" spans="1:45" x14ac:dyDescent="0.2">
      <c r="A38" s="144">
        <v>1982</v>
      </c>
      <c r="B38" s="144">
        <v>10</v>
      </c>
      <c r="C38" s="93">
        <v>31</v>
      </c>
      <c r="D38" s="93">
        <v>30</v>
      </c>
      <c r="E38" s="93">
        <f t="shared" si="0"/>
        <v>30</v>
      </c>
      <c r="F38" s="88">
        <v>0</v>
      </c>
      <c r="G38" s="185">
        <v>0</v>
      </c>
      <c r="H38" s="185">
        <v>0</v>
      </c>
      <c r="I38" s="92">
        <v>6.2623565368943923E-2</v>
      </c>
      <c r="J38" s="147">
        <f t="shared" si="5"/>
        <v>5.3394093250551077E-2</v>
      </c>
      <c r="K38" s="1">
        <v>0</v>
      </c>
      <c r="L38" s="1">
        <v>0</v>
      </c>
      <c r="M38" s="1">
        <v>0</v>
      </c>
      <c r="N38" s="1">
        <v>0</v>
      </c>
      <c r="O38" s="161">
        <v>0</v>
      </c>
      <c r="P38" s="91">
        <v>0</v>
      </c>
      <c r="Q38" s="139">
        <v>0</v>
      </c>
      <c r="R38" s="148">
        <f t="shared" si="1"/>
        <v>5.6745309463384908E-2</v>
      </c>
      <c r="S38" s="147">
        <f t="shared" si="6"/>
        <v>6.8577656537169782E-3</v>
      </c>
      <c r="T38" s="188">
        <v>0</v>
      </c>
      <c r="U38" s="156">
        <v>0</v>
      </c>
      <c r="V38" s="1">
        <f t="shared" si="2"/>
        <v>0</v>
      </c>
      <c r="W38" s="72">
        <v>0</v>
      </c>
      <c r="X38" s="185">
        <v>0</v>
      </c>
      <c r="Y38" s="185">
        <v>0</v>
      </c>
      <c r="Z38" s="180">
        <f>(Company_data!U38+F38)/Company_data!J38</f>
        <v>1.7591045933649321</v>
      </c>
      <c r="AA38" s="148">
        <f>(Company_data!S38+F38)/Company_data!J38</f>
        <v>1.7591045933649321</v>
      </c>
      <c r="AC38" s="187">
        <v>0</v>
      </c>
      <c r="AD38" s="147">
        <f t="shared" si="3"/>
        <v>6.2623565368943923E-2</v>
      </c>
      <c r="AE38" s="1">
        <v>0</v>
      </c>
      <c r="AF38" s="147">
        <f t="shared" si="4"/>
        <v>6.2623565368943923E-2</v>
      </c>
      <c r="AG38" s="1">
        <v>0</v>
      </c>
      <c r="AH38" s="1">
        <v>0</v>
      </c>
      <c r="AI38" s="1">
        <v>0</v>
      </c>
      <c r="AJ38" s="1">
        <v>0</v>
      </c>
      <c r="AL38" s="185">
        <v>0</v>
      </c>
      <c r="AN38" s="185">
        <v>0</v>
      </c>
      <c r="AO38" s="185">
        <v>0</v>
      </c>
      <c r="AP38" s="185">
        <v>0</v>
      </c>
      <c r="AQ38" s="185">
        <v>0</v>
      </c>
      <c r="AR38" s="185">
        <v>0</v>
      </c>
      <c r="AS38" s="185">
        <v>0</v>
      </c>
    </row>
    <row r="39" spans="1:45" x14ac:dyDescent="0.2">
      <c r="A39" s="144">
        <v>1982</v>
      </c>
      <c r="B39" s="144">
        <v>11</v>
      </c>
      <c r="C39" s="93">
        <v>30</v>
      </c>
      <c r="D39" s="93">
        <v>31</v>
      </c>
      <c r="E39" s="93">
        <f t="shared" si="0"/>
        <v>31</v>
      </c>
      <c r="F39" s="88">
        <v>0</v>
      </c>
      <c r="G39" s="185">
        <v>0</v>
      </c>
      <c r="H39" s="185">
        <v>0</v>
      </c>
      <c r="I39" s="92">
        <v>5.4561390173154298E-2</v>
      </c>
      <c r="J39" s="147">
        <f t="shared" si="5"/>
        <v>5.3722714692464223E-2</v>
      </c>
      <c r="K39" s="1">
        <v>0</v>
      </c>
      <c r="L39" s="1">
        <v>0</v>
      </c>
      <c r="M39" s="1">
        <v>0</v>
      </c>
      <c r="N39" s="1">
        <v>0</v>
      </c>
      <c r="O39" s="161">
        <v>0</v>
      </c>
      <c r="P39" s="91">
        <v>0</v>
      </c>
      <c r="Q39" s="139">
        <v>0</v>
      </c>
      <c r="R39" s="148">
        <f t="shared" si="1"/>
        <v>5.1793396330348948E-2</v>
      </c>
      <c r="S39" s="147">
        <f t="shared" si="6"/>
        <v>6.7834498397280063E-3</v>
      </c>
      <c r="T39" s="188">
        <v>0</v>
      </c>
      <c r="U39" s="156">
        <v>0</v>
      </c>
      <c r="V39" s="1">
        <f t="shared" si="2"/>
        <v>0</v>
      </c>
      <c r="W39" s="72">
        <v>0</v>
      </c>
      <c r="X39" s="185">
        <v>0</v>
      </c>
      <c r="Y39" s="185">
        <v>0</v>
      </c>
      <c r="Z39" s="180">
        <f>(Company_data!U39+F39)/Company_data!J39</f>
        <v>1.5538018899104684</v>
      </c>
      <c r="AA39" s="148">
        <f>(Company_data!S39+F39)/Company_data!J39</f>
        <v>1.5538018899104684</v>
      </c>
      <c r="AC39" s="187">
        <v>0</v>
      </c>
      <c r="AD39" s="147">
        <f t="shared" si="3"/>
        <v>5.4561390173154298E-2</v>
      </c>
      <c r="AE39" s="1">
        <v>0</v>
      </c>
      <c r="AF39" s="147">
        <f t="shared" si="4"/>
        <v>5.4561390173154298E-2</v>
      </c>
      <c r="AG39" s="1">
        <v>0</v>
      </c>
      <c r="AH39" s="1">
        <v>0</v>
      </c>
      <c r="AI39" s="1">
        <v>0</v>
      </c>
      <c r="AJ39" s="1">
        <v>0</v>
      </c>
      <c r="AL39" s="185">
        <v>0</v>
      </c>
      <c r="AN39" s="185">
        <v>0</v>
      </c>
      <c r="AO39" s="185">
        <v>0</v>
      </c>
      <c r="AP39" s="185">
        <v>0</v>
      </c>
      <c r="AQ39" s="185">
        <v>0</v>
      </c>
      <c r="AR39" s="185">
        <v>0</v>
      </c>
      <c r="AS39" s="185">
        <v>0</v>
      </c>
    </row>
    <row r="40" spans="1:45" x14ac:dyDescent="0.2">
      <c r="A40" s="144">
        <v>1982</v>
      </c>
      <c r="B40" s="144">
        <v>12</v>
      </c>
      <c r="C40" s="93">
        <v>31</v>
      </c>
      <c r="D40" s="93">
        <v>30</v>
      </c>
      <c r="E40" s="93">
        <f t="shared" si="0"/>
        <v>30</v>
      </c>
      <c r="F40" s="88">
        <v>0</v>
      </c>
      <c r="G40" s="185">
        <v>0</v>
      </c>
      <c r="H40" s="185">
        <v>0</v>
      </c>
      <c r="I40" s="92">
        <v>4.7671283954460221E-2</v>
      </c>
      <c r="J40" s="147">
        <f t="shared" si="5"/>
        <v>5.3939338291148185E-2</v>
      </c>
      <c r="K40" s="1">
        <v>0</v>
      </c>
      <c r="L40" s="1">
        <v>0</v>
      </c>
      <c r="M40" s="1">
        <v>0</v>
      </c>
      <c r="N40" s="1">
        <v>0</v>
      </c>
      <c r="O40" s="161">
        <v>0</v>
      </c>
      <c r="P40" s="91">
        <v>0</v>
      </c>
      <c r="Q40" s="139">
        <v>0</v>
      </c>
      <c r="R40" s="148">
        <f t="shared" si="1"/>
        <v>5.2119826445830339E-2</v>
      </c>
      <c r="S40" s="147">
        <f t="shared" si="6"/>
        <v>6.4548707779564507E-3</v>
      </c>
      <c r="T40" s="188">
        <v>0</v>
      </c>
      <c r="U40" s="156">
        <v>0</v>
      </c>
      <c r="V40" s="1">
        <f t="shared" si="2"/>
        <v>0</v>
      </c>
      <c r="W40" s="72">
        <v>0</v>
      </c>
      <c r="X40" s="185">
        <v>0</v>
      </c>
      <c r="Y40" s="185">
        <v>0</v>
      </c>
      <c r="Z40" s="180">
        <f>(Company_data!U40+F40)/Company_data!J40</f>
        <v>1.6157146198207406</v>
      </c>
      <c r="AA40" s="148">
        <f>(Company_data!S40+F40)/Company_data!J40</f>
        <v>1.6157146198207406</v>
      </c>
      <c r="AC40" s="187">
        <v>0</v>
      </c>
      <c r="AD40" s="147">
        <f t="shared" si="3"/>
        <v>4.7671283954460221E-2</v>
      </c>
      <c r="AE40" s="1">
        <v>0</v>
      </c>
      <c r="AF40" s="147">
        <f t="shared" si="4"/>
        <v>4.7671283954460221E-2</v>
      </c>
      <c r="AG40" s="1">
        <v>0</v>
      </c>
      <c r="AH40" s="1">
        <v>0</v>
      </c>
      <c r="AI40" s="1">
        <v>0</v>
      </c>
      <c r="AJ40" s="1">
        <v>0</v>
      </c>
      <c r="AL40" s="185">
        <v>0</v>
      </c>
      <c r="AN40" s="185">
        <v>0</v>
      </c>
      <c r="AO40" s="185">
        <v>0</v>
      </c>
      <c r="AP40" s="185">
        <v>0</v>
      </c>
      <c r="AQ40" s="185">
        <v>0</v>
      </c>
      <c r="AR40" s="185">
        <v>0</v>
      </c>
      <c r="AS40" s="185">
        <v>0</v>
      </c>
    </row>
    <row r="41" spans="1:45" x14ac:dyDescent="0.2">
      <c r="A41" s="144">
        <v>1983</v>
      </c>
      <c r="B41" s="144">
        <v>1</v>
      </c>
      <c r="C41" s="93">
        <v>31</v>
      </c>
      <c r="D41" s="93">
        <v>31</v>
      </c>
      <c r="E41" s="93">
        <f t="shared" si="0"/>
        <v>31</v>
      </c>
      <c r="F41" s="88">
        <v>0</v>
      </c>
      <c r="G41" s="185">
        <v>0</v>
      </c>
      <c r="H41" s="185">
        <v>0</v>
      </c>
      <c r="I41" s="92">
        <v>4.2843316379030091E-2</v>
      </c>
      <c r="J41" s="147">
        <f t="shared" si="5"/>
        <v>5.4050154721595467E-2</v>
      </c>
      <c r="K41" s="1">
        <v>0</v>
      </c>
      <c r="L41" s="1">
        <v>0</v>
      </c>
      <c r="M41" s="1">
        <v>0</v>
      </c>
      <c r="N41" s="1">
        <v>0</v>
      </c>
      <c r="O41" s="161">
        <v>0</v>
      </c>
      <c r="P41" s="91">
        <v>0</v>
      </c>
      <c r="Q41" s="139">
        <v>0</v>
      </c>
      <c r="R41" s="148">
        <f t="shared" si="1"/>
        <v>5.4301412619933487E-2</v>
      </c>
      <c r="S41" s="147">
        <f t="shared" si="6"/>
        <v>5.9503363447701851E-3</v>
      </c>
      <c r="T41" s="188">
        <v>0</v>
      </c>
      <c r="U41" s="156">
        <v>0</v>
      </c>
      <c r="V41" s="1">
        <f t="shared" si="2"/>
        <v>0</v>
      </c>
      <c r="W41" s="72">
        <v>0</v>
      </c>
      <c r="X41" s="185">
        <v>0</v>
      </c>
      <c r="Y41" s="185">
        <v>0</v>
      </c>
      <c r="Z41" s="180">
        <f>(Company_data!U41+F41)/Company_data!J41</f>
        <v>1.6833437912179381</v>
      </c>
      <c r="AA41" s="148">
        <f>(Company_data!S41+F41)/Company_data!J41</f>
        <v>1.6833437912179381</v>
      </c>
      <c r="AC41" s="187">
        <v>0</v>
      </c>
      <c r="AD41" s="147">
        <f t="shared" si="3"/>
        <v>4.2843316379030091E-2</v>
      </c>
      <c r="AE41" s="1">
        <v>0</v>
      </c>
      <c r="AF41" s="147">
        <f t="shared" si="4"/>
        <v>4.2843316379030091E-2</v>
      </c>
      <c r="AG41" s="1">
        <v>0</v>
      </c>
      <c r="AH41" s="1">
        <v>0</v>
      </c>
      <c r="AI41" s="1">
        <v>0</v>
      </c>
      <c r="AJ41" s="1">
        <v>0</v>
      </c>
      <c r="AL41" s="185">
        <v>0</v>
      </c>
      <c r="AN41" s="185">
        <v>0</v>
      </c>
      <c r="AO41" s="185">
        <v>0</v>
      </c>
      <c r="AP41" s="185">
        <v>0</v>
      </c>
      <c r="AQ41" s="185">
        <v>0</v>
      </c>
      <c r="AR41" s="185">
        <v>0</v>
      </c>
      <c r="AS41" s="185">
        <v>0</v>
      </c>
    </row>
    <row r="42" spans="1:45" x14ac:dyDescent="0.2">
      <c r="A42" s="144">
        <v>1983</v>
      </c>
      <c r="B42" s="144">
        <v>2</v>
      </c>
      <c r="C42" s="93">
        <v>28</v>
      </c>
      <c r="D42" s="93">
        <v>28</v>
      </c>
      <c r="E42" s="93">
        <f t="shared" si="0"/>
        <v>28</v>
      </c>
      <c r="F42" s="88">
        <v>0</v>
      </c>
      <c r="G42" s="185">
        <v>0</v>
      </c>
      <c r="H42" s="185">
        <v>0</v>
      </c>
      <c r="I42" s="92">
        <v>4.0570977933545714E-2</v>
      </c>
      <c r="J42" s="147">
        <f t="shared" si="5"/>
        <v>5.4122159942551346E-2</v>
      </c>
      <c r="K42" s="1">
        <v>0</v>
      </c>
      <c r="L42" s="1">
        <v>0</v>
      </c>
      <c r="M42" s="1">
        <v>0</v>
      </c>
      <c r="N42" s="1">
        <v>0</v>
      </c>
      <c r="O42" s="161">
        <v>0</v>
      </c>
      <c r="P42" s="91">
        <v>0</v>
      </c>
      <c r="Q42" s="139">
        <v>0</v>
      </c>
      <c r="R42" s="148">
        <f t="shared" si="1"/>
        <v>5.1482265002799454E-2</v>
      </c>
      <c r="S42" s="147">
        <f t="shared" si="6"/>
        <v>5.410175183879061E-3</v>
      </c>
      <c r="T42" s="188">
        <v>0</v>
      </c>
      <c r="U42" s="156">
        <v>0</v>
      </c>
      <c r="V42" s="1">
        <f t="shared" si="2"/>
        <v>0</v>
      </c>
      <c r="W42" s="72">
        <v>0</v>
      </c>
      <c r="X42" s="185">
        <v>0</v>
      </c>
      <c r="Y42" s="185">
        <v>0</v>
      </c>
      <c r="Z42" s="180">
        <f>(Company_data!U42+F42)/Company_data!J42</f>
        <v>1.4415034200783847</v>
      </c>
      <c r="AA42" s="148">
        <f>(Company_data!S42+F42)/Company_data!J42</f>
        <v>1.4415034200783847</v>
      </c>
      <c r="AC42" s="187">
        <v>0</v>
      </c>
      <c r="AD42" s="147">
        <f t="shared" si="3"/>
        <v>4.0570977933545714E-2</v>
      </c>
      <c r="AE42" s="1">
        <v>0</v>
      </c>
      <c r="AF42" s="147">
        <f t="shared" si="4"/>
        <v>4.0570977933545714E-2</v>
      </c>
      <c r="AG42" s="1">
        <v>0</v>
      </c>
      <c r="AH42" s="1">
        <v>0</v>
      </c>
      <c r="AI42" s="1">
        <v>0</v>
      </c>
      <c r="AJ42" s="1">
        <v>0</v>
      </c>
      <c r="AL42" s="185">
        <v>0</v>
      </c>
      <c r="AN42" s="185">
        <v>0</v>
      </c>
      <c r="AO42" s="185">
        <v>0</v>
      </c>
      <c r="AP42" s="185">
        <v>0</v>
      </c>
      <c r="AQ42" s="185">
        <v>0</v>
      </c>
      <c r="AR42" s="185">
        <v>0</v>
      </c>
      <c r="AS42" s="185">
        <v>0</v>
      </c>
    </row>
    <row r="43" spans="1:45" x14ac:dyDescent="0.2">
      <c r="A43" s="144">
        <v>1983</v>
      </c>
      <c r="B43" s="144">
        <v>3</v>
      </c>
      <c r="C43" s="93">
        <v>31</v>
      </c>
      <c r="D43" s="93">
        <v>31</v>
      </c>
      <c r="E43" s="93">
        <f t="shared" si="0"/>
        <v>31</v>
      </c>
      <c r="F43" s="88">
        <v>0</v>
      </c>
      <c r="G43" s="185">
        <v>0</v>
      </c>
      <c r="H43" s="185">
        <v>0</v>
      </c>
      <c r="I43" s="92">
        <v>4.04736108643989E-2</v>
      </c>
      <c r="J43" s="147">
        <f t="shared" si="5"/>
        <v>5.4150926830711051E-2</v>
      </c>
      <c r="K43" s="1">
        <v>0</v>
      </c>
      <c r="L43" s="1">
        <v>0</v>
      </c>
      <c r="M43" s="1">
        <v>0</v>
      </c>
      <c r="N43" s="1">
        <v>0</v>
      </c>
      <c r="O43" s="161">
        <v>0</v>
      </c>
      <c r="P43" s="91">
        <v>0</v>
      </c>
      <c r="Q43" s="139">
        <v>0</v>
      </c>
      <c r="R43" s="148">
        <f t="shared" si="1"/>
        <v>5.0652275468374315E-2</v>
      </c>
      <c r="S43" s="147">
        <f t="shared" si="6"/>
        <v>4.8305283571180441E-3</v>
      </c>
      <c r="T43" s="188">
        <v>0</v>
      </c>
      <c r="U43" s="156">
        <v>0</v>
      </c>
      <c r="V43" s="1">
        <f t="shared" si="2"/>
        <v>0</v>
      </c>
      <c r="W43" s="72">
        <v>0</v>
      </c>
      <c r="X43" s="185">
        <v>0</v>
      </c>
      <c r="Y43" s="185">
        <v>0</v>
      </c>
      <c r="Z43" s="180">
        <f>(Company_data!U43+F43)/Company_data!J43</f>
        <v>1.5702205395196038</v>
      </c>
      <c r="AA43" s="148">
        <f>(Company_data!S43+F43)/Company_data!J43</f>
        <v>1.5702205395196038</v>
      </c>
      <c r="AC43" s="187">
        <v>0</v>
      </c>
      <c r="AD43" s="147">
        <f t="shared" si="3"/>
        <v>4.04736108643989E-2</v>
      </c>
      <c r="AE43" s="1">
        <v>0</v>
      </c>
      <c r="AF43" s="147">
        <f t="shared" si="4"/>
        <v>4.04736108643989E-2</v>
      </c>
      <c r="AG43" s="1">
        <v>0</v>
      </c>
      <c r="AH43" s="1">
        <v>0</v>
      </c>
      <c r="AI43" s="1">
        <v>0</v>
      </c>
      <c r="AJ43" s="1">
        <v>0</v>
      </c>
      <c r="AL43" s="185">
        <v>0</v>
      </c>
      <c r="AN43" s="185">
        <v>0</v>
      </c>
      <c r="AO43" s="185">
        <v>0</v>
      </c>
      <c r="AP43" s="185">
        <v>0</v>
      </c>
      <c r="AQ43" s="185">
        <v>0</v>
      </c>
      <c r="AR43" s="185">
        <v>0</v>
      </c>
      <c r="AS43" s="185">
        <v>0</v>
      </c>
    </row>
    <row r="44" spans="1:45" x14ac:dyDescent="0.2">
      <c r="A44" s="144">
        <v>1983</v>
      </c>
      <c r="B44" s="144">
        <v>4</v>
      </c>
      <c r="C44" s="93">
        <v>30</v>
      </c>
      <c r="D44" s="93">
        <v>31</v>
      </c>
      <c r="E44" s="93">
        <f t="shared" si="0"/>
        <v>31</v>
      </c>
      <c r="F44" s="88">
        <v>0</v>
      </c>
      <c r="G44" s="185">
        <v>0</v>
      </c>
      <c r="H44" s="185">
        <v>0</v>
      </c>
      <c r="I44" s="92">
        <v>4.6198715597916211E-2</v>
      </c>
      <c r="J44" s="147">
        <f t="shared" si="5"/>
        <v>5.4262332003406161E-2</v>
      </c>
      <c r="K44" s="1">
        <v>0</v>
      </c>
      <c r="L44" s="1">
        <v>0</v>
      </c>
      <c r="M44" s="1">
        <v>0</v>
      </c>
      <c r="N44" s="1">
        <v>0</v>
      </c>
      <c r="O44" s="161">
        <v>0</v>
      </c>
      <c r="P44" s="91">
        <v>0</v>
      </c>
      <c r="Q44" s="139">
        <v>0</v>
      </c>
      <c r="R44" s="148">
        <f t="shared" si="1"/>
        <v>5.0129904090349647E-2</v>
      </c>
      <c r="S44" s="147">
        <f t="shared" si="6"/>
        <v>4.4082595865848687E-3</v>
      </c>
      <c r="T44" s="188">
        <v>0</v>
      </c>
      <c r="U44" s="156">
        <v>0</v>
      </c>
      <c r="V44" s="1">
        <f t="shared" si="2"/>
        <v>0</v>
      </c>
      <c r="W44" s="72">
        <v>0</v>
      </c>
      <c r="X44" s="185">
        <v>0</v>
      </c>
      <c r="Y44" s="185">
        <v>0</v>
      </c>
      <c r="Z44" s="180">
        <f>(Company_data!U44+F44)/Company_data!J44</f>
        <v>1.5038971227104894</v>
      </c>
      <c r="AA44" s="148">
        <f>(Company_data!S44+F44)/Company_data!J44</f>
        <v>1.5038971227104894</v>
      </c>
      <c r="AC44" s="187">
        <v>0</v>
      </c>
      <c r="AD44" s="147">
        <f t="shared" si="3"/>
        <v>4.6198715597916211E-2</v>
      </c>
      <c r="AE44" s="1">
        <v>0</v>
      </c>
      <c r="AF44" s="147">
        <f t="shared" si="4"/>
        <v>4.6198715597916211E-2</v>
      </c>
      <c r="AG44" s="1">
        <v>0</v>
      </c>
      <c r="AH44" s="1">
        <v>0</v>
      </c>
      <c r="AI44" s="1">
        <v>0</v>
      </c>
      <c r="AJ44" s="1">
        <v>0</v>
      </c>
      <c r="AL44" s="185">
        <v>0</v>
      </c>
      <c r="AN44" s="185">
        <v>0</v>
      </c>
      <c r="AO44" s="185">
        <v>0</v>
      </c>
      <c r="AP44" s="185">
        <v>0</v>
      </c>
      <c r="AQ44" s="185">
        <v>0</v>
      </c>
      <c r="AR44" s="185">
        <v>0</v>
      </c>
      <c r="AS44" s="185">
        <v>0</v>
      </c>
    </row>
    <row r="45" spans="1:45" x14ac:dyDescent="0.2">
      <c r="A45" s="144">
        <v>1983</v>
      </c>
      <c r="B45" s="144">
        <v>5</v>
      </c>
      <c r="C45" s="93">
        <v>31</v>
      </c>
      <c r="D45" s="93">
        <v>30</v>
      </c>
      <c r="E45" s="93">
        <f t="shared" si="0"/>
        <v>30</v>
      </c>
      <c r="F45" s="88">
        <v>0</v>
      </c>
      <c r="G45" s="185">
        <v>0</v>
      </c>
      <c r="H45" s="185">
        <v>0</v>
      </c>
      <c r="I45" s="92">
        <v>5.4377886685695813E-2</v>
      </c>
      <c r="J45" s="147">
        <f t="shared" si="5"/>
        <v>5.4060730138884648E-2</v>
      </c>
      <c r="K45" s="1">
        <v>0</v>
      </c>
      <c r="L45" s="1">
        <v>0</v>
      </c>
      <c r="M45" s="1">
        <v>0</v>
      </c>
      <c r="N45" s="1">
        <v>0</v>
      </c>
      <c r="O45" s="161">
        <v>0</v>
      </c>
      <c r="P45" s="91">
        <v>0</v>
      </c>
      <c r="Q45" s="139">
        <v>0</v>
      </c>
      <c r="R45" s="148">
        <f t="shared" si="1"/>
        <v>5.7808731052317153E-2</v>
      </c>
      <c r="S45" s="147">
        <f t="shared" si="6"/>
        <v>3.5443820618027699E-3</v>
      </c>
      <c r="T45" s="188">
        <v>0</v>
      </c>
      <c r="U45" s="156">
        <v>0</v>
      </c>
      <c r="V45" s="1">
        <f t="shared" si="2"/>
        <v>0</v>
      </c>
      <c r="W45" s="72">
        <v>0</v>
      </c>
      <c r="X45" s="185">
        <v>0</v>
      </c>
      <c r="Y45" s="185">
        <v>0</v>
      </c>
      <c r="Z45" s="180">
        <f>(Company_data!U45+F45)/Company_data!J45</f>
        <v>1.7920706626218317</v>
      </c>
      <c r="AA45" s="148">
        <f>(Company_data!S45+F45)/Company_data!J45</f>
        <v>1.7920706626218317</v>
      </c>
      <c r="AC45" s="187">
        <v>0</v>
      </c>
      <c r="AD45" s="147">
        <f t="shared" si="3"/>
        <v>5.4377886685695813E-2</v>
      </c>
      <c r="AE45" s="1">
        <v>0</v>
      </c>
      <c r="AF45" s="147">
        <f t="shared" si="4"/>
        <v>5.4377886685695813E-2</v>
      </c>
      <c r="AG45" s="1">
        <v>0</v>
      </c>
      <c r="AH45" s="1">
        <v>0</v>
      </c>
      <c r="AI45" s="1">
        <v>0</v>
      </c>
      <c r="AJ45" s="1">
        <v>0</v>
      </c>
      <c r="AL45" s="185">
        <v>0</v>
      </c>
      <c r="AN45" s="185">
        <v>0</v>
      </c>
      <c r="AO45" s="185">
        <v>0</v>
      </c>
      <c r="AP45" s="185">
        <v>0</v>
      </c>
      <c r="AQ45" s="185">
        <v>0</v>
      </c>
      <c r="AR45" s="185">
        <v>0</v>
      </c>
      <c r="AS45" s="185">
        <v>0</v>
      </c>
    </row>
    <row r="46" spans="1:45" x14ac:dyDescent="0.2">
      <c r="A46" s="144">
        <v>1983</v>
      </c>
      <c r="B46" s="144">
        <v>6</v>
      </c>
      <c r="C46" s="93">
        <v>30</v>
      </c>
      <c r="D46" s="93">
        <v>31</v>
      </c>
      <c r="E46" s="93">
        <f t="shared" si="0"/>
        <v>31</v>
      </c>
      <c r="F46" s="88">
        <v>0</v>
      </c>
      <c r="G46" s="185">
        <v>0</v>
      </c>
      <c r="H46" s="185">
        <v>0</v>
      </c>
      <c r="I46" s="92">
        <v>6.2153131760330188E-2</v>
      </c>
      <c r="J46" s="147">
        <f t="shared" si="5"/>
        <v>5.39796159764196E-2</v>
      </c>
      <c r="K46" s="1">
        <v>0</v>
      </c>
      <c r="L46" s="1">
        <v>0</v>
      </c>
      <c r="M46" s="1">
        <v>0</v>
      </c>
      <c r="N46" s="1">
        <v>0</v>
      </c>
      <c r="O46" s="161">
        <v>0</v>
      </c>
      <c r="P46" s="91">
        <v>0</v>
      </c>
      <c r="Q46" s="139">
        <v>0</v>
      </c>
      <c r="R46" s="148">
        <f t="shared" si="1"/>
        <v>6.5653061674384436E-2</v>
      </c>
      <c r="S46" s="147">
        <f t="shared" si="6"/>
        <v>2.7606170982743261E-3</v>
      </c>
      <c r="T46" s="188">
        <v>0</v>
      </c>
      <c r="U46" s="156">
        <v>0</v>
      </c>
      <c r="V46" s="1">
        <f t="shared" si="2"/>
        <v>0</v>
      </c>
      <c r="W46" s="72">
        <v>0</v>
      </c>
      <c r="X46" s="185">
        <v>0</v>
      </c>
      <c r="Y46" s="185">
        <v>0</v>
      </c>
      <c r="Z46" s="180">
        <f>(Company_data!U46+F46)/Company_data!J46</f>
        <v>1.9695918502315333</v>
      </c>
      <c r="AA46" s="148">
        <f>(Company_data!S46+F46)/Company_data!J46</f>
        <v>1.9695918502315333</v>
      </c>
      <c r="AC46" s="187">
        <v>0</v>
      </c>
      <c r="AD46" s="147">
        <f t="shared" si="3"/>
        <v>6.2153131760330188E-2</v>
      </c>
      <c r="AE46" s="1">
        <v>0</v>
      </c>
      <c r="AF46" s="147">
        <f t="shared" si="4"/>
        <v>6.2153131760330188E-2</v>
      </c>
      <c r="AG46" s="1">
        <v>0</v>
      </c>
      <c r="AH46" s="1">
        <v>0</v>
      </c>
      <c r="AI46" s="1">
        <v>0</v>
      </c>
      <c r="AJ46" s="1">
        <v>0</v>
      </c>
      <c r="AL46" s="185">
        <v>0</v>
      </c>
      <c r="AN46" s="185">
        <v>0</v>
      </c>
      <c r="AO46" s="185">
        <v>0</v>
      </c>
      <c r="AP46" s="185">
        <v>0</v>
      </c>
      <c r="AQ46" s="185">
        <v>0</v>
      </c>
      <c r="AR46" s="185">
        <v>0</v>
      </c>
      <c r="AS46" s="185">
        <v>0</v>
      </c>
    </row>
    <row r="47" spans="1:45" x14ac:dyDescent="0.2">
      <c r="A47" s="144">
        <v>1983</v>
      </c>
      <c r="B47" s="144">
        <v>7</v>
      </c>
      <c r="C47" s="93">
        <v>31</v>
      </c>
      <c r="D47" s="93">
        <v>30</v>
      </c>
      <c r="E47" s="93">
        <f t="shared" si="0"/>
        <v>30</v>
      </c>
      <c r="F47" s="88">
        <v>0</v>
      </c>
      <c r="G47" s="185">
        <v>0</v>
      </c>
      <c r="H47" s="185">
        <v>0</v>
      </c>
      <c r="I47" s="92">
        <v>6.3691817378184551E-2</v>
      </c>
      <c r="J47" s="147">
        <f t="shared" si="5"/>
        <v>5.3860486370116228E-2</v>
      </c>
      <c r="K47" s="1">
        <v>0</v>
      </c>
      <c r="L47" s="1">
        <v>0</v>
      </c>
      <c r="M47" s="1">
        <v>0</v>
      </c>
      <c r="N47" s="1">
        <v>0</v>
      </c>
      <c r="O47" s="161">
        <v>0</v>
      </c>
      <c r="P47" s="91">
        <v>0</v>
      </c>
      <c r="Q47" s="139">
        <v>0</v>
      </c>
      <c r="R47" s="148">
        <f t="shared" si="1"/>
        <v>7.3259334765995943E-2</v>
      </c>
      <c r="S47" s="147">
        <f t="shared" si="6"/>
        <v>2.0300586435419085E-3</v>
      </c>
      <c r="T47" s="188">
        <v>0</v>
      </c>
      <c r="U47" s="156">
        <v>0</v>
      </c>
      <c r="V47" s="1">
        <f t="shared" si="2"/>
        <v>0</v>
      </c>
      <c r="W47" s="72">
        <v>0</v>
      </c>
      <c r="X47" s="185">
        <v>0</v>
      </c>
      <c r="Y47" s="185">
        <v>0</v>
      </c>
      <c r="Z47" s="180">
        <f>(Company_data!U47+F47)/Company_data!J47</f>
        <v>2.2710393777458742</v>
      </c>
      <c r="AA47" s="148">
        <f>(Company_data!S47+F47)/Company_data!J47</f>
        <v>2.2710393777458742</v>
      </c>
      <c r="AC47" s="187">
        <v>0</v>
      </c>
      <c r="AD47" s="147">
        <f t="shared" si="3"/>
        <v>6.3691817378184551E-2</v>
      </c>
      <c r="AE47" s="1">
        <v>0</v>
      </c>
      <c r="AF47" s="147">
        <f t="shared" si="4"/>
        <v>6.3691817378184551E-2</v>
      </c>
      <c r="AG47" s="1">
        <v>0</v>
      </c>
      <c r="AH47" s="1">
        <v>0</v>
      </c>
      <c r="AI47" s="1">
        <v>0</v>
      </c>
      <c r="AJ47" s="1">
        <v>0</v>
      </c>
      <c r="AL47" s="185">
        <v>0</v>
      </c>
      <c r="AN47" s="185">
        <v>0</v>
      </c>
      <c r="AO47" s="185">
        <v>0</v>
      </c>
      <c r="AP47" s="185">
        <v>0</v>
      </c>
      <c r="AQ47" s="185">
        <v>0</v>
      </c>
      <c r="AR47" s="185">
        <v>0</v>
      </c>
      <c r="AS47" s="185">
        <v>0</v>
      </c>
    </row>
    <row r="48" spans="1:45" x14ac:dyDescent="0.2">
      <c r="A48" s="144">
        <v>1983</v>
      </c>
      <c r="B48" s="144">
        <v>8</v>
      </c>
      <c r="C48" s="93">
        <v>31</v>
      </c>
      <c r="D48" s="93">
        <v>31</v>
      </c>
      <c r="E48" s="93">
        <f t="shared" si="0"/>
        <v>31</v>
      </c>
      <c r="F48" s="88">
        <v>0</v>
      </c>
      <c r="G48" s="185">
        <v>0</v>
      </c>
      <c r="H48" s="185">
        <v>0</v>
      </c>
      <c r="I48" s="92">
        <v>6.4058381819085977E-2</v>
      </c>
      <c r="J48" s="147">
        <f t="shared" si="5"/>
        <v>5.371553656910219E-2</v>
      </c>
      <c r="K48" s="1">
        <v>0</v>
      </c>
      <c r="L48" s="1">
        <v>0</v>
      </c>
      <c r="M48" s="1">
        <v>0</v>
      </c>
      <c r="N48" s="1">
        <v>0</v>
      </c>
      <c r="O48" s="161">
        <v>0</v>
      </c>
      <c r="P48" s="91">
        <v>0</v>
      </c>
      <c r="Q48" s="139">
        <v>0</v>
      </c>
      <c r="R48" s="148">
        <f t="shared" si="1"/>
        <v>7.2320664208023258E-2</v>
      </c>
      <c r="S48" s="147">
        <f t="shared" si="6"/>
        <v>1.2917271137362143E-3</v>
      </c>
      <c r="T48" s="188">
        <v>0</v>
      </c>
      <c r="U48" s="156">
        <v>0</v>
      </c>
      <c r="V48" s="1">
        <f t="shared" si="2"/>
        <v>0</v>
      </c>
      <c r="W48" s="72">
        <v>0</v>
      </c>
      <c r="X48" s="185">
        <v>0</v>
      </c>
      <c r="Y48" s="185">
        <v>0</v>
      </c>
      <c r="Z48" s="180">
        <f>(Company_data!U48+F48)/Company_data!J48</f>
        <v>2.2419405904487211</v>
      </c>
      <c r="AA48" s="148">
        <f>(Company_data!S48+F48)/Company_data!J48</f>
        <v>2.2419405904487211</v>
      </c>
      <c r="AC48" s="187">
        <v>0</v>
      </c>
      <c r="AD48" s="147">
        <f t="shared" si="3"/>
        <v>6.4058381819085977E-2</v>
      </c>
      <c r="AE48" s="1">
        <v>0</v>
      </c>
      <c r="AF48" s="147">
        <f t="shared" si="4"/>
        <v>6.4058381819085977E-2</v>
      </c>
      <c r="AG48" s="1">
        <v>0</v>
      </c>
      <c r="AH48" s="1">
        <v>0</v>
      </c>
      <c r="AI48" s="1">
        <v>0</v>
      </c>
      <c r="AJ48" s="1">
        <v>0</v>
      </c>
      <c r="AL48" s="185">
        <v>0</v>
      </c>
      <c r="AN48" s="185">
        <v>0</v>
      </c>
      <c r="AO48" s="185">
        <v>0</v>
      </c>
      <c r="AP48" s="185">
        <v>0</v>
      </c>
      <c r="AQ48" s="185">
        <v>0</v>
      </c>
      <c r="AR48" s="185">
        <v>0</v>
      </c>
      <c r="AS48" s="185">
        <v>0</v>
      </c>
    </row>
    <row r="49" spans="1:45" x14ac:dyDescent="0.2">
      <c r="A49" s="144">
        <v>1983</v>
      </c>
      <c r="B49" s="144">
        <v>9</v>
      </c>
      <c r="C49" s="93">
        <v>30</v>
      </c>
      <c r="D49" s="93">
        <v>31</v>
      </c>
      <c r="E49" s="93">
        <f t="shared" si="0"/>
        <v>31</v>
      </c>
      <c r="F49" s="88">
        <v>0</v>
      </c>
      <c r="G49" s="185">
        <v>0</v>
      </c>
      <c r="H49" s="185">
        <v>0</v>
      </c>
      <c r="I49" s="92">
        <v>6.3609550561797748E-2</v>
      </c>
      <c r="J49" s="147">
        <f t="shared" si="5"/>
        <v>5.3569469039711964E-2</v>
      </c>
      <c r="K49" s="1">
        <v>0</v>
      </c>
      <c r="L49" s="1">
        <v>0</v>
      </c>
      <c r="M49" s="1">
        <v>0</v>
      </c>
      <c r="N49" s="1">
        <v>0</v>
      </c>
      <c r="O49" s="161">
        <v>0</v>
      </c>
      <c r="P49" s="91">
        <v>0</v>
      </c>
      <c r="Q49" s="139">
        <v>0</v>
      </c>
      <c r="R49" s="148">
        <f t="shared" si="1"/>
        <v>6.79141055298524E-2</v>
      </c>
      <c r="S49" s="147">
        <f t="shared" si="6"/>
        <v>6.1892097861305367E-4</v>
      </c>
      <c r="T49" s="188">
        <v>0</v>
      </c>
      <c r="U49" s="156">
        <v>0</v>
      </c>
      <c r="V49" s="1">
        <f t="shared" si="2"/>
        <v>0</v>
      </c>
      <c r="W49" s="72">
        <v>0</v>
      </c>
      <c r="X49" s="185">
        <v>0</v>
      </c>
      <c r="Y49" s="185">
        <v>0</v>
      </c>
      <c r="Z49" s="180">
        <f>(Company_data!U49+F49)/Company_data!J49</f>
        <v>2.0374231658955719</v>
      </c>
      <c r="AA49" s="148">
        <f>(Company_data!S49+F49)/Company_data!J49</f>
        <v>2.0374231658955719</v>
      </c>
      <c r="AC49" s="187">
        <v>0</v>
      </c>
      <c r="AD49" s="147">
        <f t="shared" si="3"/>
        <v>6.3609550561797748E-2</v>
      </c>
      <c r="AE49" s="1">
        <v>0</v>
      </c>
      <c r="AF49" s="147">
        <f t="shared" si="4"/>
        <v>6.3609550561797748E-2</v>
      </c>
      <c r="AG49" s="1">
        <v>0</v>
      </c>
      <c r="AH49" s="1">
        <v>0</v>
      </c>
      <c r="AI49" s="1">
        <v>0</v>
      </c>
      <c r="AJ49" s="1">
        <v>0</v>
      </c>
      <c r="AL49" s="185">
        <v>0</v>
      </c>
      <c r="AN49" s="185">
        <v>0</v>
      </c>
      <c r="AO49" s="185">
        <v>0</v>
      </c>
      <c r="AP49" s="185">
        <v>0</v>
      </c>
      <c r="AQ49" s="185">
        <v>0</v>
      </c>
      <c r="AR49" s="185">
        <v>0</v>
      </c>
      <c r="AS49" s="185">
        <v>0</v>
      </c>
    </row>
    <row r="50" spans="1:45" x14ac:dyDescent="0.2">
      <c r="A50" s="144">
        <v>1983</v>
      </c>
      <c r="B50" s="144">
        <v>10</v>
      </c>
      <c r="C50" s="93">
        <v>31</v>
      </c>
      <c r="D50" s="93">
        <v>30</v>
      </c>
      <c r="E50" s="93">
        <f t="shared" si="0"/>
        <v>30</v>
      </c>
      <c r="F50" s="88">
        <v>0</v>
      </c>
      <c r="G50" s="185">
        <v>0</v>
      </c>
      <c r="H50" s="185">
        <v>0</v>
      </c>
      <c r="I50" s="92">
        <v>6.1273494835162305E-2</v>
      </c>
      <c r="J50" s="147">
        <f t="shared" si="5"/>
        <v>5.3456963161896832E-2</v>
      </c>
      <c r="K50" s="1">
        <v>0</v>
      </c>
      <c r="L50" s="1">
        <v>0</v>
      </c>
      <c r="M50" s="1">
        <v>0</v>
      </c>
      <c r="N50" s="1">
        <v>0</v>
      </c>
      <c r="O50" s="161">
        <v>0</v>
      </c>
      <c r="P50" s="91">
        <v>0</v>
      </c>
      <c r="Q50" s="139">
        <v>0</v>
      </c>
      <c r="R50" s="148">
        <f t="shared" si="1"/>
        <v>6.1387013867928199E-2</v>
      </c>
      <c r="S50" s="147">
        <f t="shared" si="6"/>
        <v>6.2869911345755924E-5</v>
      </c>
      <c r="T50" s="188">
        <v>0</v>
      </c>
      <c r="U50" s="156">
        <v>0</v>
      </c>
      <c r="V50" s="1">
        <f t="shared" si="2"/>
        <v>0</v>
      </c>
      <c r="W50" s="72">
        <v>0</v>
      </c>
      <c r="X50" s="185">
        <v>0</v>
      </c>
      <c r="Y50" s="185">
        <v>0</v>
      </c>
      <c r="Z50" s="180">
        <f>(Company_data!U50+F50)/Company_data!J50</f>
        <v>1.9029974299057741</v>
      </c>
      <c r="AA50" s="148">
        <f>(Company_data!S50+F50)/Company_data!J50</f>
        <v>1.9029974299057741</v>
      </c>
      <c r="AC50" s="187">
        <v>0</v>
      </c>
      <c r="AD50" s="147">
        <f t="shared" si="3"/>
        <v>6.1273494835162305E-2</v>
      </c>
      <c r="AE50" s="1">
        <v>0</v>
      </c>
      <c r="AF50" s="147">
        <f t="shared" si="4"/>
        <v>6.1273494835162305E-2</v>
      </c>
      <c r="AG50" s="1">
        <v>0</v>
      </c>
      <c r="AH50" s="1">
        <v>0</v>
      </c>
      <c r="AI50" s="1">
        <v>0</v>
      </c>
      <c r="AJ50" s="1">
        <v>0</v>
      </c>
      <c r="AL50" s="185">
        <v>0</v>
      </c>
      <c r="AN50" s="185">
        <v>0</v>
      </c>
      <c r="AO50" s="185">
        <v>0</v>
      </c>
      <c r="AP50" s="185">
        <v>0</v>
      </c>
      <c r="AQ50" s="185">
        <v>0</v>
      </c>
      <c r="AR50" s="185">
        <v>0</v>
      </c>
      <c r="AS50" s="185">
        <v>0</v>
      </c>
    </row>
    <row r="51" spans="1:45" x14ac:dyDescent="0.2">
      <c r="A51" s="144">
        <v>1983</v>
      </c>
      <c r="B51" s="144">
        <v>11</v>
      </c>
      <c r="C51" s="93">
        <v>30</v>
      </c>
      <c r="D51" s="93">
        <v>31</v>
      </c>
      <c r="E51" s="93">
        <f t="shared" si="0"/>
        <v>31</v>
      </c>
      <c r="F51" s="88">
        <v>0</v>
      </c>
      <c r="G51" s="185">
        <v>0</v>
      </c>
      <c r="H51" s="185">
        <v>0</v>
      </c>
      <c r="I51" s="92">
        <v>5.3865388368462136E-2</v>
      </c>
      <c r="J51" s="147">
        <f t="shared" si="5"/>
        <v>5.3398963011505818E-2</v>
      </c>
      <c r="K51" s="1">
        <v>0</v>
      </c>
      <c r="L51" s="1">
        <v>0</v>
      </c>
      <c r="M51" s="1">
        <v>0</v>
      </c>
      <c r="N51" s="1">
        <v>0</v>
      </c>
      <c r="O51" s="161">
        <v>0</v>
      </c>
      <c r="P51" s="91">
        <v>0</v>
      </c>
      <c r="Q51" s="139">
        <v>0</v>
      </c>
      <c r="R51" s="148">
        <f t="shared" si="1"/>
        <v>5.0631424017694507E-2</v>
      </c>
      <c r="S51" s="147">
        <f t="shared" si="6"/>
        <v>-3.2375168095840484E-4</v>
      </c>
      <c r="T51" s="188">
        <v>0</v>
      </c>
      <c r="U51" s="156">
        <v>0</v>
      </c>
      <c r="V51" s="1">
        <f t="shared" si="2"/>
        <v>0</v>
      </c>
      <c r="W51" s="72">
        <v>0</v>
      </c>
      <c r="X51" s="185">
        <v>0</v>
      </c>
      <c r="Y51" s="185">
        <v>0</v>
      </c>
      <c r="Z51" s="180">
        <f>(Company_data!U51+F51)/Company_data!J51</f>
        <v>1.5189427205308352</v>
      </c>
      <c r="AA51" s="148">
        <f>(Company_data!S51+F51)/Company_data!J51</f>
        <v>1.5189427205308352</v>
      </c>
      <c r="AC51" s="187">
        <v>0</v>
      </c>
      <c r="AD51" s="147">
        <f t="shared" si="3"/>
        <v>5.3865388368462136E-2</v>
      </c>
      <c r="AE51" s="1">
        <v>0</v>
      </c>
      <c r="AF51" s="147">
        <f t="shared" si="4"/>
        <v>5.3865388368462136E-2</v>
      </c>
      <c r="AG51" s="1">
        <v>0</v>
      </c>
      <c r="AH51" s="1">
        <v>0</v>
      </c>
      <c r="AI51" s="1">
        <v>0</v>
      </c>
      <c r="AJ51" s="1">
        <v>0</v>
      </c>
      <c r="AL51" s="185">
        <v>0</v>
      </c>
      <c r="AN51" s="185">
        <v>0</v>
      </c>
      <c r="AO51" s="185">
        <v>0</v>
      </c>
      <c r="AP51" s="185">
        <v>0</v>
      </c>
      <c r="AQ51" s="185">
        <v>0</v>
      </c>
      <c r="AR51" s="185">
        <v>0</v>
      </c>
      <c r="AS51" s="185">
        <v>0</v>
      </c>
    </row>
    <row r="52" spans="1:45" x14ac:dyDescent="0.2">
      <c r="A52" s="144">
        <v>1983</v>
      </c>
      <c r="B52" s="144">
        <v>12</v>
      </c>
      <c r="C52" s="93">
        <v>31</v>
      </c>
      <c r="D52" s="93">
        <v>30</v>
      </c>
      <c r="E52" s="93">
        <f t="shared" si="0"/>
        <v>30</v>
      </c>
      <c r="F52" s="88">
        <v>0</v>
      </c>
      <c r="G52" s="185">
        <v>0</v>
      </c>
      <c r="H52" s="185">
        <v>0</v>
      </c>
      <c r="I52" s="92">
        <v>4.7742789950943242E-2</v>
      </c>
      <c r="J52" s="147">
        <f t="shared" si="5"/>
        <v>5.3404921844546073E-2</v>
      </c>
      <c r="K52" s="1">
        <v>0</v>
      </c>
      <c r="L52" s="1">
        <v>0</v>
      </c>
      <c r="M52" s="1">
        <v>0</v>
      </c>
      <c r="N52" s="1">
        <v>0</v>
      </c>
      <c r="O52" s="161">
        <v>0</v>
      </c>
      <c r="P52" s="91">
        <v>0</v>
      </c>
      <c r="Q52" s="139">
        <v>0</v>
      </c>
      <c r="R52" s="148">
        <f t="shared" si="1"/>
        <v>5.5850486627946998E-2</v>
      </c>
      <c r="S52" s="147">
        <f t="shared" si="6"/>
        <v>-5.3441644660211229E-4</v>
      </c>
      <c r="T52" s="188">
        <v>0</v>
      </c>
      <c r="U52" s="156">
        <v>0</v>
      </c>
      <c r="V52" s="1">
        <f t="shared" si="2"/>
        <v>0</v>
      </c>
      <c r="W52" s="72">
        <v>0</v>
      </c>
      <c r="X52" s="185">
        <v>0</v>
      </c>
      <c r="Y52" s="185">
        <v>0</v>
      </c>
      <c r="Z52" s="180">
        <f>(Company_data!U52+F52)/Company_data!J52</f>
        <v>1.7313650854663569</v>
      </c>
      <c r="AA52" s="148">
        <f>(Company_data!S52+F52)/Company_data!J52</f>
        <v>1.7313650854663569</v>
      </c>
      <c r="AC52" s="187">
        <v>0</v>
      </c>
      <c r="AD52" s="147">
        <f t="shared" si="3"/>
        <v>4.7742789950943242E-2</v>
      </c>
      <c r="AE52" s="1">
        <v>0</v>
      </c>
      <c r="AF52" s="147">
        <f t="shared" si="4"/>
        <v>4.7742789950943242E-2</v>
      </c>
      <c r="AG52" s="1">
        <v>0</v>
      </c>
      <c r="AH52" s="1">
        <v>0</v>
      </c>
      <c r="AI52" s="1">
        <v>0</v>
      </c>
      <c r="AJ52" s="1">
        <v>0</v>
      </c>
      <c r="AL52" s="185">
        <v>0</v>
      </c>
      <c r="AN52" s="185">
        <v>0</v>
      </c>
      <c r="AO52" s="185">
        <v>0</v>
      </c>
      <c r="AP52" s="185">
        <v>0</v>
      </c>
      <c r="AQ52" s="185">
        <v>0</v>
      </c>
      <c r="AR52" s="185">
        <v>0</v>
      </c>
      <c r="AS52" s="185">
        <v>0</v>
      </c>
    </row>
    <row r="53" spans="1:45" x14ac:dyDescent="0.2">
      <c r="A53" s="144">
        <v>1984</v>
      </c>
      <c r="B53" s="144">
        <v>1</v>
      </c>
      <c r="C53" s="93">
        <v>31</v>
      </c>
      <c r="D53" s="93">
        <v>31</v>
      </c>
      <c r="E53" s="93">
        <f t="shared" si="0"/>
        <v>31</v>
      </c>
      <c r="F53" s="88">
        <v>0</v>
      </c>
      <c r="G53" s="185">
        <v>0</v>
      </c>
      <c r="H53" s="185">
        <v>0</v>
      </c>
      <c r="I53" s="92">
        <v>4.3083294902975668E-2</v>
      </c>
      <c r="J53" s="147">
        <f t="shared" si="5"/>
        <v>5.3424920054874869E-2</v>
      </c>
      <c r="K53" s="1">
        <v>0</v>
      </c>
      <c r="L53" s="1">
        <v>0</v>
      </c>
      <c r="M53" s="1">
        <v>0</v>
      </c>
      <c r="N53" s="1">
        <v>0</v>
      </c>
      <c r="O53" s="161">
        <v>0</v>
      </c>
      <c r="P53" s="91">
        <v>0</v>
      </c>
      <c r="Q53" s="139">
        <v>0</v>
      </c>
      <c r="R53" s="148">
        <f t="shared" si="1"/>
        <v>5.5316382243346812E-2</v>
      </c>
      <c r="S53" s="147">
        <f t="shared" si="6"/>
        <v>-6.2523466672059769E-4</v>
      </c>
      <c r="T53" s="188">
        <v>0</v>
      </c>
      <c r="U53" s="156">
        <v>0</v>
      </c>
      <c r="V53" s="1">
        <f t="shared" si="2"/>
        <v>0</v>
      </c>
      <c r="W53" s="72">
        <v>0</v>
      </c>
      <c r="X53" s="185">
        <v>0</v>
      </c>
      <c r="Y53" s="185">
        <v>0</v>
      </c>
      <c r="Z53" s="180">
        <f>(Company_data!U53+F53)/Company_data!J53</f>
        <v>1.7148078495437511</v>
      </c>
      <c r="AA53" s="148">
        <f>(Company_data!S53+F53)/Company_data!J53</f>
        <v>1.7148078495437511</v>
      </c>
      <c r="AC53" s="187">
        <v>0</v>
      </c>
      <c r="AD53" s="147">
        <f t="shared" si="3"/>
        <v>4.3083294902975668E-2</v>
      </c>
      <c r="AE53" s="1">
        <v>0</v>
      </c>
      <c r="AF53" s="147">
        <f t="shared" si="4"/>
        <v>4.3083294902975668E-2</v>
      </c>
      <c r="AG53" s="1">
        <v>0</v>
      </c>
      <c r="AH53" s="1">
        <v>0</v>
      </c>
      <c r="AI53" s="1">
        <v>0</v>
      </c>
      <c r="AJ53" s="1">
        <v>0</v>
      </c>
      <c r="AL53" s="185">
        <v>0</v>
      </c>
      <c r="AN53" s="185">
        <v>0</v>
      </c>
      <c r="AO53" s="185">
        <v>0</v>
      </c>
      <c r="AP53" s="185">
        <v>0</v>
      </c>
      <c r="AQ53" s="185">
        <v>0</v>
      </c>
      <c r="AR53" s="185">
        <v>0</v>
      </c>
      <c r="AS53" s="185">
        <v>0</v>
      </c>
    </row>
    <row r="54" spans="1:45" x14ac:dyDescent="0.2">
      <c r="A54" s="144">
        <v>1984</v>
      </c>
      <c r="B54" s="144">
        <v>2</v>
      </c>
      <c r="C54" s="93">
        <v>29</v>
      </c>
      <c r="D54" s="93">
        <v>29</v>
      </c>
      <c r="E54" s="93">
        <f t="shared" si="0"/>
        <v>29</v>
      </c>
      <c r="F54" s="88">
        <v>0</v>
      </c>
      <c r="G54" s="185">
        <v>0</v>
      </c>
      <c r="H54" s="185">
        <v>0</v>
      </c>
      <c r="I54" s="92">
        <v>4.0681119743181234E-2</v>
      </c>
      <c r="J54" s="147">
        <f t="shared" si="5"/>
        <v>5.3434098539011161E-2</v>
      </c>
      <c r="K54" s="1">
        <v>0</v>
      </c>
      <c r="L54" s="1">
        <v>0</v>
      </c>
      <c r="M54" s="1">
        <v>0</v>
      </c>
      <c r="N54" s="1">
        <v>0</v>
      </c>
      <c r="O54" s="161">
        <v>0</v>
      </c>
      <c r="P54" s="91">
        <v>0</v>
      </c>
      <c r="Q54" s="139">
        <v>0</v>
      </c>
      <c r="R54" s="148">
        <f t="shared" si="1"/>
        <v>5.2725549635612164E-2</v>
      </c>
      <c r="S54" s="147">
        <f t="shared" si="6"/>
        <v>-6.8806140354018414E-4</v>
      </c>
      <c r="T54" s="188">
        <v>0</v>
      </c>
      <c r="U54" s="156">
        <v>0</v>
      </c>
      <c r="V54" s="1">
        <f t="shared" si="2"/>
        <v>0</v>
      </c>
      <c r="W54" s="72">
        <v>0</v>
      </c>
      <c r="X54" s="185">
        <v>0</v>
      </c>
      <c r="Y54" s="185">
        <v>0</v>
      </c>
      <c r="Z54" s="180">
        <f>(Company_data!U54+F54)/Company_data!J54</f>
        <v>1.5290409394327527</v>
      </c>
      <c r="AA54" s="148">
        <f>(Company_data!S54+F54)/Company_data!J54</f>
        <v>1.5290409394327527</v>
      </c>
      <c r="AC54" s="187">
        <v>0</v>
      </c>
      <c r="AD54" s="147">
        <f t="shared" si="3"/>
        <v>4.0681119743181234E-2</v>
      </c>
      <c r="AE54" s="1">
        <v>0</v>
      </c>
      <c r="AF54" s="147">
        <f t="shared" si="4"/>
        <v>4.0681119743181234E-2</v>
      </c>
      <c r="AG54" s="1">
        <v>0</v>
      </c>
      <c r="AH54" s="1">
        <v>0</v>
      </c>
      <c r="AI54" s="1">
        <v>0</v>
      </c>
      <c r="AJ54" s="1">
        <v>0</v>
      </c>
      <c r="AL54" s="185">
        <v>0</v>
      </c>
      <c r="AN54" s="185">
        <v>0</v>
      </c>
      <c r="AO54" s="185">
        <v>0</v>
      </c>
      <c r="AP54" s="185">
        <v>0</v>
      </c>
      <c r="AQ54" s="185">
        <v>0</v>
      </c>
      <c r="AR54" s="185">
        <v>0</v>
      </c>
      <c r="AS54" s="185">
        <v>0</v>
      </c>
    </row>
    <row r="55" spans="1:45" x14ac:dyDescent="0.2">
      <c r="A55" s="144">
        <v>1984</v>
      </c>
      <c r="B55" s="144">
        <v>3</v>
      </c>
      <c r="C55" s="93">
        <v>31</v>
      </c>
      <c r="D55" s="93">
        <v>31</v>
      </c>
      <c r="E55" s="93">
        <f t="shared" si="0"/>
        <v>31</v>
      </c>
      <c r="F55" s="88">
        <v>0</v>
      </c>
      <c r="G55" s="185">
        <v>0</v>
      </c>
      <c r="H55" s="185">
        <v>0</v>
      </c>
      <c r="I55" s="92">
        <v>4.0258308370071966E-2</v>
      </c>
      <c r="J55" s="147">
        <f t="shared" si="5"/>
        <v>5.3416156664483926E-2</v>
      </c>
      <c r="K55" s="1">
        <v>0</v>
      </c>
      <c r="L55" s="1">
        <v>0</v>
      </c>
      <c r="M55" s="1">
        <v>0</v>
      </c>
      <c r="N55" s="1">
        <v>0</v>
      </c>
      <c r="O55" s="161">
        <v>0</v>
      </c>
      <c r="P55" s="91">
        <v>0</v>
      </c>
      <c r="Q55" s="139">
        <v>0</v>
      </c>
      <c r="R55" s="148">
        <f t="shared" si="1"/>
        <v>5.2209974903790882E-2</v>
      </c>
      <c r="S55" s="147">
        <f t="shared" si="6"/>
        <v>-7.3477016622712499E-4</v>
      </c>
      <c r="T55" s="188">
        <v>0</v>
      </c>
      <c r="U55" s="156">
        <v>0</v>
      </c>
      <c r="V55" s="1">
        <f t="shared" si="2"/>
        <v>0</v>
      </c>
      <c r="W55" s="72">
        <v>0</v>
      </c>
      <c r="X55" s="185">
        <v>0</v>
      </c>
      <c r="Y55" s="185">
        <v>0</v>
      </c>
      <c r="Z55" s="180">
        <f>(Company_data!U55+F55)/Company_data!J55</f>
        <v>1.6185092220175172</v>
      </c>
      <c r="AA55" s="148">
        <f>(Company_data!S55+F55)/Company_data!J55</f>
        <v>1.6185092220175172</v>
      </c>
      <c r="AC55" s="187">
        <v>0</v>
      </c>
      <c r="AD55" s="147">
        <f t="shared" si="3"/>
        <v>4.0258308370071966E-2</v>
      </c>
      <c r="AE55" s="1">
        <v>0</v>
      </c>
      <c r="AF55" s="147">
        <f t="shared" si="4"/>
        <v>4.0258308370071966E-2</v>
      </c>
      <c r="AG55" s="1">
        <v>0</v>
      </c>
      <c r="AH55" s="1">
        <v>0</v>
      </c>
      <c r="AI55" s="1">
        <v>0</v>
      </c>
      <c r="AJ55" s="1">
        <v>0</v>
      </c>
      <c r="AL55" s="185">
        <v>0</v>
      </c>
      <c r="AN55" s="185">
        <v>0</v>
      </c>
      <c r="AO55" s="185">
        <v>0</v>
      </c>
      <c r="AP55" s="185">
        <v>0</v>
      </c>
      <c r="AQ55" s="185">
        <v>0</v>
      </c>
      <c r="AR55" s="185">
        <v>0</v>
      </c>
      <c r="AS55" s="185">
        <v>0</v>
      </c>
    </row>
    <row r="56" spans="1:45" x14ac:dyDescent="0.2">
      <c r="A56" s="144">
        <v>1984</v>
      </c>
      <c r="B56" s="144">
        <v>4</v>
      </c>
      <c r="C56" s="93">
        <v>30</v>
      </c>
      <c r="D56" s="93">
        <v>31</v>
      </c>
      <c r="E56" s="93">
        <f t="shared" si="0"/>
        <v>31</v>
      </c>
      <c r="F56" s="88">
        <v>0</v>
      </c>
      <c r="G56" s="185">
        <v>0</v>
      </c>
      <c r="H56" s="185">
        <v>0</v>
      </c>
      <c r="I56" s="92">
        <v>4.5521469325765535E-2</v>
      </c>
      <c r="J56" s="147">
        <f t="shared" si="5"/>
        <v>5.3359719475138019E-2</v>
      </c>
      <c r="K56" s="1">
        <v>0</v>
      </c>
      <c r="L56" s="1">
        <v>0</v>
      </c>
      <c r="M56" s="1">
        <v>0</v>
      </c>
      <c r="N56" s="1">
        <v>0</v>
      </c>
      <c r="O56" s="161">
        <v>0</v>
      </c>
      <c r="P56" s="91">
        <v>0</v>
      </c>
      <c r="Q56" s="139">
        <v>0</v>
      </c>
      <c r="R56" s="148">
        <f t="shared" si="1"/>
        <v>5.2216812808131285E-2</v>
      </c>
      <c r="S56" s="147">
        <f t="shared" si="6"/>
        <v>-9.0261252826814159E-4</v>
      </c>
      <c r="T56" s="188">
        <v>0</v>
      </c>
      <c r="U56" s="156">
        <v>0</v>
      </c>
      <c r="V56" s="1">
        <f t="shared" si="2"/>
        <v>0</v>
      </c>
      <c r="W56" s="72">
        <v>0</v>
      </c>
      <c r="X56" s="185">
        <v>0</v>
      </c>
      <c r="Y56" s="185">
        <v>0</v>
      </c>
      <c r="Z56" s="180">
        <f>(Company_data!U56+F56)/Company_data!J56</f>
        <v>1.5665043842439386</v>
      </c>
      <c r="AA56" s="148">
        <f>(Company_data!S56+F56)/Company_data!J56</f>
        <v>1.5665043842439386</v>
      </c>
      <c r="AC56" s="187">
        <v>0</v>
      </c>
      <c r="AD56" s="147">
        <f t="shared" si="3"/>
        <v>4.5521469325765535E-2</v>
      </c>
      <c r="AE56" s="1">
        <v>0</v>
      </c>
      <c r="AF56" s="147">
        <f t="shared" si="4"/>
        <v>4.5521469325765535E-2</v>
      </c>
      <c r="AG56" s="1">
        <v>0</v>
      </c>
      <c r="AH56" s="1">
        <v>0</v>
      </c>
      <c r="AI56" s="1">
        <v>0</v>
      </c>
      <c r="AJ56" s="1">
        <v>0</v>
      </c>
      <c r="AL56" s="185">
        <v>0</v>
      </c>
      <c r="AN56" s="185">
        <v>0</v>
      </c>
      <c r="AO56" s="185">
        <v>0</v>
      </c>
      <c r="AP56" s="185">
        <v>0</v>
      </c>
      <c r="AQ56" s="185">
        <v>0</v>
      </c>
      <c r="AR56" s="185">
        <v>0</v>
      </c>
      <c r="AS56" s="185">
        <v>0</v>
      </c>
    </row>
    <row r="57" spans="1:45" x14ac:dyDescent="0.2">
      <c r="A57" s="144">
        <v>1984</v>
      </c>
      <c r="B57" s="144">
        <v>5</v>
      </c>
      <c r="C57" s="93">
        <v>31</v>
      </c>
      <c r="D57" s="93">
        <v>30</v>
      </c>
      <c r="E57" s="93">
        <f t="shared" si="0"/>
        <v>30</v>
      </c>
      <c r="F57" s="88">
        <v>0</v>
      </c>
      <c r="G57" s="185">
        <v>0</v>
      </c>
      <c r="H57" s="185">
        <v>0</v>
      </c>
      <c r="I57" s="92">
        <v>5.6398849776072318E-2</v>
      </c>
      <c r="J57" s="147">
        <f t="shared" si="5"/>
        <v>5.3528133066002737E-2</v>
      </c>
      <c r="K57" s="1">
        <v>0</v>
      </c>
      <c r="L57" s="1">
        <v>0</v>
      </c>
      <c r="M57" s="1">
        <v>0</v>
      </c>
      <c r="N57" s="1">
        <v>0</v>
      </c>
      <c r="O57" s="161">
        <v>0</v>
      </c>
      <c r="P57" s="91">
        <v>0</v>
      </c>
      <c r="Q57" s="139">
        <v>0</v>
      </c>
      <c r="R57" s="148">
        <f t="shared" si="1"/>
        <v>5.9273417165151214E-2</v>
      </c>
      <c r="S57" s="147">
        <f t="shared" si="6"/>
        <v>-5.3259707288191155E-4</v>
      </c>
      <c r="T57" s="188">
        <v>0</v>
      </c>
      <c r="U57" s="156">
        <v>0</v>
      </c>
      <c r="V57" s="1">
        <f t="shared" si="2"/>
        <v>0</v>
      </c>
      <c r="W57" s="72">
        <v>0</v>
      </c>
      <c r="X57" s="185">
        <v>0</v>
      </c>
      <c r="Y57" s="185">
        <v>0</v>
      </c>
      <c r="Z57" s="180">
        <f>(Company_data!U57+F57)/Company_data!J57</f>
        <v>1.8374759321196876</v>
      </c>
      <c r="AA57" s="148">
        <f>(Company_data!S57+F57)/Company_data!J57</f>
        <v>1.8374759321196876</v>
      </c>
      <c r="AC57" s="187">
        <v>0</v>
      </c>
      <c r="AD57" s="147">
        <f t="shared" si="3"/>
        <v>5.6398849776072318E-2</v>
      </c>
      <c r="AE57" s="1">
        <v>0</v>
      </c>
      <c r="AF57" s="147">
        <f t="shared" si="4"/>
        <v>5.6398849776072318E-2</v>
      </c>
      <c r="AG57" s="1">
        <v>0</v>
      </c>
      <c r="AH57" s="1">
        <v>0</v>
      </c>
      <c r="AI57" s="1">
        <v>0</v>
      </c>
      <c r="AJ57" s="1">
        <v>0</v>
      </c>
      <c r="AL57" s="185">
        <v>0</v>
      </c>
      <c r="AN57" s="185">
        <v>0</v>
      </c>
      <c r="AO57" s="185">
        <v>0</v>
      </c>
      <c r="AP57" s="185">
        <v>0</v>
      </c>
      <c r="AQ57" s="185">
        <v>0</v>
      </c>
      <c r="AR57" s="185">
        <v>0</v>
      </c>
      <c r="AS57" s="185">
        <v>0</v>
      </c>
    </row>
    <row r="58" spans="1:45" x14ac:dyDescent="0.2">
      <c r="A58" s="144">
        <v>1984</v>
      </c>
      <c r="B58" s="144">
        <v>6</v>
      </c>
      <c r="C58" s="93">
        <v>30</v>
      </c>
      <c r="D58" s="93">
        <v>31</v>
      </c>
      <c r="E58" s="93">
        <f t="shared" si="0"/>
        <v>31</v>
      </c>
      <c r="F58" s="88">
        <v>0</v>
      </c>
      <c r="G58" s="185">
        <v>0</v>
      </c>
      <c r="H58" s="185">
        <v>0</v>
      </c>
      <c r="I58" s="92">
        <v>6.2122262914827184E-2</v>
      </c>
      <c r="J58" s="147">
        <f t="shared" si="5"/>
        <v>5.3525560662210821E-2</v>
      </c>
      <c r="K58" s="1">
        <v>0</v>
      </c>
      <c r="L58" s="1">
        <v>0</v>
      </c>
      <c r="M58" s="1">
        <v>0</v>
      </c>
      <c r="N58" s="1">
        <v>0</v>
      </c>
      <c r="O58" s="161">
        <v>0</v>
      </c>
      <c r="P58" s="91">
        <v>0</v>
      </c>
      <c r="Q58" s="139">
        <v>0</v>
      </c>
      <c r="R58" s="148">
        <f t="shared" si="1"/>
        <v>6.2387452628238797E-2</v>
      </c>
      <c r="S58" s="147">
        <f t="shared" si="6"/>
        <v>-4.5405531420877887E-4</v>
      </c>
      <c r="T58" s="188">
        <v>0</v>
      </c>
      <c r="U58" s="156">
        <v>0</v>
      </c>
      <c r="V58" s="1">
        <f t="shared" si="2"/>
        <v>0</v>
      </c>
      <c r="W58" s="72">
        <v>0</v>
      </c>
      <c r="X58" s="185">
        <v>0</v>
      </c>
      <c r="Y58" s="185">
        <v>0</v>
      </c>
      <c r="Z58" s="180">
        <f>(Company_data!U58+F58)/Company_data!J58</f>
        <v>1.871623578847164</v>
      </c>
      <c r="AA58" s="148">
        <f>(Company_data!S58+F58)/Company_data!J58</f>
        <v>1.871623578847164</v>
      </c>
      <c r="AC58" s="187">
        <v>0</v>
      </c>
      <c r="AD58" s="147">
        <f t="shared" si="3"/>
        <v>6.2122262914827184E-2</v>
      </c>
      <c r="AE58" s="1">
        <v>0</v>
      </c>
      <c r="AF58" s="147">
        <f t="shared" si="4"/>
        <v>6.2122262914827184E-2</v>
      </c>
      <c r="AG58" s="1">
        <v>0</v>
      </c>
      <c r="AH58" s="1">
        <v>0</v>
      </c>
      <c r="AI58" s="1">
        <v>0</v>
      </c>
      <c r="AJ58" s="1">
        <v>0</v>
      </c>
      <c r="AL58" s="185">
        <v>0</v>
      </c>
      <c r="AN58" s="185">
        <v>0</v>
      </c>
      <c r="AO58" s="185">
        <v>0</v>
      </c>
      <c r="AP58" s="185">
        <v>0</v>
      </c>
      <c r="AQ58" s="185">
        <v>0</v>
      </c>
      <c r="AR58" s="185">
        <v>0</v>
      </c>
      <c r="AS58" s="185">
        <v>0</v>
      </c>
    </row>
    <row r="59" spans="1:45" x14ac:dyDescent="0.2">
      <c r="A59" s="144">
        <v>1984</v>
      </c>
      <c r="B59" s="144">
        <v>7</v>
      </c>
      <c r="C59" s="93">
        <v>31</v>
      </c>
      <c r="D59" s="93">
        <v>30</v>
      </c>
      <c r="E59" s="93">
        <f t="shared" si="0"/>
        <v>30</v>
      </c>
      <c r="F59" s="88">
        <v>0</v>
      </c>
      <c r="G59" s="185">
        <v>0</v>
      </c>
      <c r="H59" s="185">
        <v>0</v>
      </c>
      <c r="I59" s="92">
        <v>6.4335611192106096E-2</v>
      </c>
      <c r="J59" s="147">
        <f t="shared" si="5"/>
        <v>5.3579210146704276E-2</v>
      </c>
      <c r="K59" s="1">
        <v>0</v>
      </c>
      <c r="L59" s="1">
        <v>0</v>
      </c>
      <c r="M59" s="1">
        <v>0</v>
      </c>
      <c r="N59" s="1">
        <v>0</v>
      </c>
      <c r="O59" s="161">
        <v>0</v>
      </c>
      <c r="P59" s="91">
        <v>0</v>
      </c>
      <c r="Q59" s="139">
        <v>0</v>
      </c>
      <c r="R59" s="148">
        <f t="shared" si="1"/>
        <v>6.6758867401833996E-2</v>
      </c>
      <c r="S59" s="147">
        <f t="shared" si="6"/>
        <v>-2.8127622341195258E-4</v>
      </c>
      <c r="T59" s="188">
        <v>0</v>
      </c>
      <c r="U59" s="156">
        <v>0</v>
      </c>
      <c r="V59" s="1">
        <f t="shared" si="2"/>
        <v>0</v>
      </c>
      <c r="W59" s="72">
        <v>0</v>
      </c>
      <c r="X59" s="185">
        <v>0</v>
      </c>
      <c r="Y59" s="185">
        <v>0</v>
      </c>
      <c r="Z59" s="180">
        <f>(Company_data!U59+F59)/Company_data!J59</f>
        <v>2.0695248894568539</v>
      </c>
      <c r="AA59" s="148">
        <f>(Company_data!S59+F59)/Company_data!J59</f>
        <v>2.0695248894568539</v>
      </c>
      <c r="AC59" s="187">
        <v>0</v>
      </c>
      <c r="AD59" s="147">
        <f t="shared" si="3"/>
        <v>6.4335611192106096E-2</v>
      </c>
      <c r="AE59" s="1">
        <v>0</v>
      </c>
      <c r="AF59" s="147">
        <f t="shared" si="4"/>
        <v>6.4335611192106096E-2</v>
      </c>
      <c r="AG59" s="1">
        <v>0</v>
      </c>
      <c r="AH59" s="1">
        <v>0</v>
      </c>
      <c r="AI59" s="1">
        <v>0</v>
      </c>
      <c r="AJ59" s="1">
        <v>0</v>
      </c>
      <c r="AL59" s="185">
        <v>0</v>
      </c>
      <c r="AN59" s="185">
        <v>0</v>
      </c>
      <c r="AO59" s="185">
        <v>0</v>
      </c>
      <c r="AP59" s="185">
        <v>0</v>
      </c>
      <c r="AQ59" s="185">
        <v>0</v>
      </c>
      <c r="AR59" s="185">
        <v>0</v>
      </c>
      <c r="AS59" s="185">
        <v>0</v>
      </c>
    </row>
    <row r="60" spans="1:45" x14ac:dyDescent="0.2">
      <c r="A60" s="144">
        <v>1984</v>
      </c>
      <c r="B60" s="144">
        <v>8</v>
      </c>
      <c r="C60" s="93">
        <v>31</v>
      </c>
      <c r="D60" s="93">
        <v>31</v>
      </c>
      <c r="E60" s="93">
        <f t="shared" si="0"/>
        <v>31</v>
      </c>
      <c r="F60" s="88">
        <v>0</v>
      </c>
      <c r="G60" s="185">
        <v>0</v>
      </c>
      <c r="H60" s="185">
        <v>0</v>
      </c>
      <c r="I60" s="92">
        <v>6.5153223547661968E-2</v>
      </c>
      <c r="J60" s="147">
        <f t="shared" si="5"/>
        <v>5.3670446957418939E-2</v>
      </c>
      <c r="K60" s="1">
        <v>0</v>
      </c>
      <c r="L60" s="1">
        <v>0</v>
      </c>
      <c r="M60" s="1">
        <v>0</v>
      </c>
      <c r="N60" s="1">
        <v>0</v>
      </c>
      <c r="O60" s="161">
        <v>0</v>
      </c>
      <c r="P60" s="91">
        <v>0</v>
      </c>
      <c r="Q60" s="139">
        <v>0</v>
      </c>
      <c r="R60" s="148">
        <f t="shared" si="1"/>
        <v>6.9566692585473433E-2</v>
      </c>
      <c r="S60" s="147">
        <f t="shared" si="6"/>
        <v>-4.5089611683250819E-5</v>
      </c>
      <c r="T60" s="188">
        <v>0</v>
      </c>
      <c r="U60" s="156">
        <v>0</v>
      </c>
      <c r="V60" s="1">
        <f t="shared" si="2"/>
        <v>0</v>
      </c>
      <c r="W60" s="72">
        <v>0</v>
      </c>
      <c r="X60" s="185">
        <v>0</v>
      </c>
      <c r="Y60" s="185">
        <v>0</v>
      </c>
      <c r="Z60" s="180">
        <f>(Company_data!U60+F60)/Company_data!J60</f>
        <v>2.1565674701496764</v>
      </c>
      <c r="AA60" s="148">
        <f>(Company_data!S60+F60)/Company_data!J60</f>
        <v>2.1565674701496764</v>
      </c>
      <c r="AC60" s="187">
        <v>0</v>
      </c>
      <c r="AD60" s="147">
        <f t="shared" si="3"/>
        <v>6.5153223547661968E-2</v>
      </c>
      <c r="AE60" s="1">
        <v>0</v>
      </c>
      <c r="AF60" s="147">
        <f t="shared" si="4"/>
        <v>6.5153223547661968E-2</v>
      </c>
      <c r="AG60" s="1">
        <v>0</v>
      </c>
      <c r="AH60" s="1">
        <v>0</v>
      </c>
      <c r="AI60" s="1">
        <v>0</v>
      </c>
      <c r="AJ60" s="1">
        <v>0</v>
      </c>
      <c r="AL60" s="185">
        <v>0</v>
      </c>
      <c r="AN60" s="185">
        <v>0</v>
      </c>
      <c r="AO60" s="185">
        <v>0</v>
      </c>
      <c r="AP60" s="185">
        <v>0</v>
      </c>
      <c r="AQ60" s="185">
        <v>0</v>
      </c>
      <c r="AR60" s="185">
        <v>0</v>
      </c>
      <c r="AS60" s="185">
        <v>0</v>
      </c>
    </row>
    <row r="61" spans="1:45" x14ac:dyDescent="0.2">
      <c r="A61" s="144">
        <v>1984</v>
      </c>
      <c r="B61" s="144">
        <v>9</v>
      </c>
      <c r="C61" s="93">
        <v>30</v>
      </c>
      <c r="D61" s="93">
        <v>31</v>
      </c>
      <c r="E61" s="93">
        <f t="shared" si="0"/>
        <v>31</v>
      </c>
      <c r="F61" s="88">
        <v>0</v>
      </c>
      <c r="G61" s="185">
        <v>0</v>
      </c>
      <c r="H61" s="185">
        <v>0</v>
      </c>
      <c r="I61" s="92">
        <v>6.5070415815129665E-2</v>
      </c>
      <c r="J61" s="147">
        <f t="shared" si="5"/>
        <v>5.3792185728529944E-2</v>
      </c>
      <c r="K61" s="1">
        <v>0</v>
      </c>
      <c r="L61" s="1">
        <v>0</v>
      </c>
      <c r="M61" s="1">
        <v>0</v>
      </c>
      <c r="N61" s="1">
        <v>0</v>
      </c>
      <c r="O61" s="161">
        <v>0</v>
      </c>
      <c r="P61" s="91">
        <v>0</v>
      </c>
      <c r="Q61" s="139">
        <v>0</v>
      </c>
      <c r="R61" s="148">
        <f t="shared" si="1"/>
        <v>6.2892813690329452E-2</v>
      </c>
      <c r="S61" s="147">
        <f t="shared" si="6"/>
        <v>2.2271668881797962E-4</v>
      </c>
      <c r="T61" s="188">
        <v>0</v>
      </c>
      <c r="U61" s="156">
        <v>0</v>
      </c>
      <c r="V61" s="1">
        <f t="shared" si="2"/>
        <v>0</v>
      </c>
      <c r="W61" s="72">
        <v>0</v>
      </c>
      <c r="X61" s="185">
        <v>0</v>
      </c>
      <c r="Y61" s="185">
        <v>0</v>
      </c>
      <c r="Z61" s="180">
        <f>(Company_data!U61+F61)/Company_data!J61</f>
        <v>1.8867844107098837</v>
      </c>
      <c r="AA61" s="148">
        <f>(Company_data!S61+F61)/Company_data!J61</f>
        <v>1.8867844107098837</v>
      </c>
      <c r="AC61" s="187">
        <v>0</v>
      </c>
      <c r="AD61" s="147">
        <f t="shared" si="3"/>
        <v>6.5070415815129665E-2</v>
      </c>
      <c r="AE61" s="1">
        <v>0</v>
      </c>
      <c r="AF61" s="147">
        <f t="shared" si="4"/>
        <v>6.5070415815129665E-2</v>
      </c>
      <c r="AG61" s="1">
        <v>0</v>
      </c>
      <c r="AH61" s="1">
        <v>0</v>
      </c>
      <c r="AI61" s="1">
        <v>0</v>
      </c>
      <c r="AJ61" s="1">
        <v>0</v>
      </c>
      <c r="AL61" s="185">
        <v>0</v>
      </c>
      <c r="AN61" s="185">
        <v>0</v>
      </c>
      <c r="AO61" s="185">
        <v>0</v>
      </c>
      <c r="AP61" s="185">
        <v>0</v>
      </c>
      <c r="AQ61" s="185">
        <v>0</v>
      </c>
      <c r="AR61" s="185">
        <v>0</v>
      </c>
      <c r="AS61" s="185">
        <v>0</v>
      </c>
    </row>
    <row r="62" spans="1:45" x14ac:dyDescent="0.2">
      <c r="A62" s="144">
        <v>1984</v>
      </c>
      <c r="B62" s="144">
        <v>10</v>
      </c>
      <c r="C62" s="93">
        <v>31</v>
      </c>
      <c r="D62" s="93">
        <v>30</v>
      </c>
      <c r="E62" s="93">
        <f t="shared" si="0"/>
        <v>30</v>
      </c>
      <c r="F62" s="88">
        <v>0</v>
      </c>
      <c r="G62" s="185">
        <v>0</v>
      </c>
      <c r="H62" s="185">
        <v>0</v>
      </c>
      <c r="I62" s="92">
        <v>6.2783800784649249E-2</v>
      </c>
      <c r="J62" s="147">
        <f t="shared" si="5"/>
        <v>5.3918044557653859E-2</v>
      </c>
      <c r="K62" s="1">
        <v>0</v>
      </c>
      <c r="L62" s="1">
        <v>0</v>
      </c>
      <c r="M62" s="1">
        <v>0</v>
      </c>
      <c r="N62" s="1">
        <v>0</v>
      </c>
      <c r="O62" s="161">
        <v>0</v>
      </c>
      <c r="P62" s="91">
        <v>0</v>
      </c>
      <c r="Q62" s="139">
        <v>0</v>
      </c>
      <c r="R62" s="148">
        <f t="shared" si="1"/>
        <v>5.7118571649777634E-2</v>
      </c>
      <c r="S62" s="147">
        <f t="shared" si="6"/>
        <v>4.6108139575702645E-4</v>
      </c>
      <c r="T62" s="188">
        <v>0</v>
      </c>
      <c r="U62" s="156">
        <v>0</v>
      </c>
      <c r="V62" s="1">
        <f t="shared" si="2"/>
        <v>0</v>
      </c>
      <c r="W62" s="72">
        <v>0</v>
      </c>
      <c r="X62" s="185">
        <v>0</v>
      </c>
      <c r="Y62" s="185">
        <v>0</v>
      </c>
      <c r="Z62" s="180">
        <f>(Company_data!U62+F62)/Company_data!J62</f>
        <v>1.7706757211431066</v>
      </c>
      <c r="AA62" s="148">
        <f>(Company_data!S62+F62)/Company_data!J62</f>
        <v>1.7706757211431066</v>
      </c>
      <c r="AC62" s="187">
        <v>0</v>
      </c>
      <c r="AD62" s="147">
        <f t="shared" si="3"/>
        <v>6.2783800784649249E-2</v>
      </c>
      <c r="AE62" s="1">
        <v>0</v>
      </c>
      <c r="AF62" s="147">
        <f t="shared" si="4"/>
        <v>6.2783800784649249E-2</v>
      </c>
      <c r="AG62" s="1">
        <v>0</v>
      </c>
      <c r="AH62" s="1">
        <v>0</v>
      </c>
      <c r="AI62" s="1">
        <v>0</v>
      </c>
      <c r="AJ62" s="1">
        <v>0</v>
      </c>
      <c r="AL62" s="185">
        <v>0</v>
      </c>
      <c r="AN62" s="185">
        <v>0</v>
      </c>
      <c r="AO62" s="185">
        <v>0</v>
      </c>
      <c r="AP62" s="185">
        <v>0</v>
      </c>
      <c r="AQ62" s="185">
        <v>0</v>
      </c>
      <c r="AR62" s="185">
        <v>0</v>
      </c>
      <c r="AS62" s="185">
        <v>0</v>
      </c>
    </row>
    <row r="63" spans="1:45" x14ac:dyDescent="0.2">
      <c r="A63" s="144">
        <v>1984</v>
      </c>
      <c r="B63" s="144">
        <v>11</v>
      </c>
      <c r="C63" s="93">
        <v>30</v>
      </c>
      <c r="D63" s="93">
        <v>31</v>
      </c>
      <c r="E63" s="93">
        <f t="shared" si="0"/>
        <v>31</v>
      </c>
      <c r="F63" s="88">
        <v>0</v>
      </c>
      <c r="G63" s="185">
        <v>0</v>
      </c>
      <c r="H63" s="185">
        <v>0</v>
      </c>
      <c r="I63" s="92">
        <v>5.6124862176113864E-2</v>
      </c>
      <c r="J63" s="147">
        <f t="shared" si="5"/>
        <v>5.4106334041624841E-2</v>
      </c>
      <c r="K63" s="1">
        <v>0</v>
      </c>
      <c r="L63" s="1">
        <v>0</v>
      </c>
      <c r="M63" s="1">
        <v>0</v>
      </c>
      <c r="N63" s="1">
        <v>0</v>
      </c>
      <c r="O63" s="161">
        <v>0</v>
      </c>
      <c r="P63" s="91">
        <v>0</v>
      </c>
      <c r="Q63" s="139">
        <v>0</v>
      </c>
      <c r="R63" s="148">
        <f t="shared" si="1"/>
        <v>4.9937130903456452E-2</v>
      </c>
      <c r="S63" s="147">
        <f t="shared" si="6"/>
        <v>7.0737103011902364E-4</v>
      </c>
      <c r="T63" s="188">
        <v>0</v>
      </c>
      <c r="U63" s="156">
        <v>0</v>
      </c>
      <c r="V63" s="1">
        <f t="shared" si="2"/>
        <v>0</v>
      </c>
      <c r="W63" s="72">
        <v>0</v>
      </c>
      <c r="X63" s="185">
        <v>0</v>
      </c>
      <c r="Y63" s="185">
        <v>0</v>
      </c>
      <c r="Z63" s="180">
        <f>(Company_data!U63+F63)/Company_data!J63</f>
        <v>1.4981139271036936</v>
      </c>
      <c r="AA63" s="148">
        <f>(Company_data!S63+F63)/Company_data!J63</f>
        <v>1.4981139271036936</v>
      </c>
      <c r="AC63" s="187">
        <v>0</v>
      </c>
      <c r="AD63" s="147">
        <f t="shared" si="3"/>
        <v>5.6124862176113864E-2</v>
      </c>
      <c r="AE63" s="1">
        <v>0</v>
      </c>
      <c r="AF63" s="147">
        <f t="shared" si="4"/>
        <v>5.6124862176113864E-2</v>
      </c>
      <c r="AG63" s="1">
        <v>0</v>
      </c>
      <c r="AH63" s="1">
        <v>0</v>
      </c>
      <c r="AI63" s="1">
        <v>0</v>
      </c>
      <c r="AJ63" s="1">
        <v>0</v>
      </c>
      <c r="AL63" s="185">
        <v>0</v>
      </c>
      <c r="AN63" s="185">
        <v>0</v>
      </c>
      <c r="AO63" s="185">
        <v>0</v>
      </c>
      <c r="AP63" s="185">
        <v>0</v>
      </c>
      <c r="AQ63" s="185">
        <v>0</v>
      </c>
      <c r="AR63" s="185">
        <v>0</v>
      </c>
      <c r="AS63" s="185">
        <v>0</v>
      </c>
    </row>
    <row r="64" spans="1:45" x14ac:dyDescent="0.2">
      <c r="A64" s="144">
        <v>1984</v>
      </c>
      <c r="B64" s="144">
        <v>12</v>
      </c>
      <c r="C64" s="93">
        <v>31</v>
      </c>
      <c r="D64" s="93">
        <v>30</v>
      </c>
      <c r="E64" s="93">
        <f t="shared" si="0"/>
        <v>30</v>
      </c>
      <c r="F64" s="88">
        <v>0</v>
      </c>
      <c r="G64" s="185">
        <v>0</v>
      </c>
      <c r="H64" s="185">
        <v>0</v>
      </c>
      <c r="I64" s="92">
        <v>4.9319844635644212E-2</v>
      </c>
      <c r="J64" s="147">
        <f t="shared" si="5"/>
        <v>5.4237755265349914E-2</v>
      </c>
      <c r="K64" s="1">
        <v>0</v>
      </c>
      <c r="L64" s="1">
        <v>0</v>
      </c>
      <c r="M64" s="1">
        <v>0</v>
      </c>
      <c r="N64" s="1">
        <v>0</v>
      </c>
      <c r="O64" s="161">
        <v>0</v>
      </c>
      <c r="P64" s="91">
        <v>0</v>
      </c>
      <c r="Q64" s="139">
        <v>0</v>
      </c>
      <c r="R64" s="148">
        <f t="shared" si="1"/>
        <v>4.9535477640680177E-2</v>
      </c>
      <c r="S64" s="147">
        <f t="shared" si="6"/>
        <v>8.3283342080384126E-4</v>
      </c>
      <c r="T64" s="188">
        <v>0</v>
      </c>
      <c r="U64" s="156">
        <v>0</v>
      </c>
      <c r="V64" s="1">
        <f t="shared" si="2"/>
        <v>0</v>
      </c>
      <c r="W64" s="72">
        <v>0</v>
      </c>
      <c r="X64" s="185">
        <v>0</v>
      </c>
      <c r="Y64" s="185">
        <v>0</v>
      </c>
      <c r="Z64" s="180">
        <f>(Company_data!U64+F64)/Company_data!J64</f>
        <v>1.5355998068610854</v>
      </c>
      <c r="AA64" s="148">
        <f>(Company_data!S64+F64)/Company_data!J64</f>
        <v>1.5355998068610854</v>
      </c>
      <c r="AC64" s="187">
        <v>0</v>
      </c>
      <c r="AD64" s="147">
        <f t="shared" si="3"/>
        <v>4.9319844635644212E-2</v>
      </c>
      <c r="AE64" s="1">
        <v>0</v>
      </c>
      <c r="AF64" s="147">
        <f t="shared" si="4"/>
        <v>4.9319844635644212E-2</v>
      </c>
      <c r="AG64" s="1">
        <v>0</v>
      </c>
      <c r="AH64" s="1">
        <v>0</v>
      </c>
      <c r="AI64" s="1">
        <v>0</v>
      </c>
      <c r="AJ64" s="1">
        <v>0</v>
      </c>
      <c r="AL64" s="185">
        <v>0</v>
      </c>
      <c r="AN64" s="185">
        <v>0</v>
      </c>
      <c r="AO64" s="185">
        <v>0</v>
      </c>
      <c r="AP64" s="185">
        <v>0</v>
      </c>
      <c r="AQ64" s="185">
        <v>0</v>
      </c>
      <c r="AR64" s="185">
        <v>0</v>
      </c>
      <c r="AS64" s="185">
        <v>0</v>
      </c>
    </row>
    <row r="65" spans="1:45" x14ac:dyDescent="0.2">
      <c r="A65" s="144">
        <v>1985</v>
      </c>
      <c r="B65" s="144">
        <v>1</v>
      </c>
      <c r="C65" s="93">
        <v>31</v>
      </c>
      <c r="D65" s="93">
        <v>31</v>
      </c>
      <c r="E65" s="93">
        <f t="shared" si="0"/>
        <v>31</v>
      </c>
      <c r="F65" s="88">
        <v>0</v>
      </c>
      <c r="G65" s="185">
        <v>0</v>
      </c>
      <c r="H65" s="185">
        <v>0</v>
      </c>
      <c r="I65" s="92">
        <v>4.4764660244391283E-2</v>
      </c>
      <c r="J65" s="147">
        <f t="shared" si="5"/>
        <v>5.4377869043801215E-2</v>
      </c>
      <c r="K65" s="1">
        <v>0</v>
      </c>
      <c r="L65" s="1">
        <v>0</v>
      </c>
      <c r="M65" s="1">
        <v>0</v>
      </c>
      <c r="N65" s="1">
        <v>0</v>
      </c>
      <c r="O65" s="161">
        <v>0</v>
      </c>
      <c r="P65" s="91">
        <v>0</v>
      </c>
      <c r="Q65" s="139">
        <v>0</v>
      </c>
      <c r="R65" s="148">
        <f t="shared" si="1"/>
        <v>5.5817352875658068E-2</v>
      </c>
      <c r="S65" s="147">
        <f t="shared" si="6"/>
        <v>9.5294898892634566E-4</v>
      </c>
      <c r="T65" s="188">
        <v>0</v>
      </c>
      <c r="U65" s="156">
        <v>0</v>
      </c>
      <c r="V65" s="1">
        <f t="shared" si="2"/>
        <v>0</v>
      </c>
      <c r="W65" s="72">
        <v>0</v>
      </c>
      <c r="X65" s="185">
        <v>0</v>
      </c>
      <c r="Y65" s="185">
        <v>0</v>
      </c>
      <c r="Z65" s="180">
        <f>(Company_data!U65+F65)/Company_data!J65</f>
        <v>1.7303379391454001</v>
      </c>
      <c r="AA65" s="148">
        <f>(Company_data!S65+F65)/Company_data!J65</f>
        <v>1.7303379391454001</v>
      </c>
      <c r="AC65" s="187">
        <v>0</v>
      </c>
      <c r="AD65" s="147">
        <f t="shared" si="3"/>
        <v>4.4764660244391283E-2</v>
      </c>
      <c r="AE65" s="1">
        <v>0</v>
      </c>
      <c r="AF65" s="147">
        <f t="shared" si="4"/>
        <v>4.4764660244391283E-2</v>
      </c>
      <c r="AG65" s="1">
        <v>0</v>
      </c>
      <c r="AH65" s="1">
        <v>0</v>
      </c>
      <c r="AI65" s="1">
        <v>0</v>
      </c>
      <c r="AJ65" s="1">
        <v>0</v>
      </c>
      <c r="AL65" s="185">
        <v>0</v>
      </c>
      <c r="AN65" s="185">
        <v>0</v>
      </c>
      <c r="AO65" s="185">
        <v>0</v>
      </c>
      <c r="AP65" s="185">
        <v>0</v>
      </c>
      <c r="AQ65" s="185">
        <v>0</v>
      </c>
      <c r="AR65" s="185">
        <v>0</v>
      </c>
      <c r="AS65" s="185">
        <v>0</v>
      </c>
    </row>
    <row r="66" spans="1:45" x14ac:dyDescent="0.2">
      <c r="A66" s="144">
        <v>1985</v>
      </c>
      <c r="B66" s="144">
        <v>2</v>
      </c>
      <c r="C66" s="93">
        <v>28</v>
      </c>
      <c r="D66" s="93">
        <v>28</v>
      </c>
      <c r="E66" s="93">
        <f t="shared" si="0"/>
        <v>28</v>
      </c>
      <c r="F66" s="88">
        <v>0</v>
      </c>
      <c r="G66" s="185">
        <v>0</v>
      </c>
      <c r="H66" s="185">
        <v>0</v>
      </c>
      <c r="I66" s="92">
        <v>4.2123727064391325E-2</v>
      </c>
      <c r="J66" s="147">
        <f t="shared" si="5"/>
        <v>5.4498086320568719E-2</v>
      </c>
      <c r="K66" s="1">
        <v>0</v>
      </c>
      <c r="L66" s="1">
        <v>0</v>
      </c>
      <c r="M66" s="1">
        <v>0</v>
      </c>
      <c r="N66" s="1">
        <v>0</v>
      </c>
      <c r="O66" s="161">
        <v>0</v>
      </c>
      <c r="P66" s="91">
        <v>0</v>
      </c>
      <c r="Q66" s="139">
        <v>0</v>
      </c>
      <c r="R66" s="148">
        <f t="shared" si="1"/>
        <v>5.2520881389031035E-2</v>
      </c>
      <c r="S66" s="147">
        <f t="shared" si="6"/>
        <v>1.0639877815575571E-3</v>
      </c>
      <c r="T66" s="188">
        <v>0</v>
      </c>
      <c r="U66" s="156">
        <v>0</v>
      </c>
      <c r="V66" s="1">
        <f t="shared" si="2"/>
        <v>0</v>
      </c>
      <c r="W66" s="72">
        <v>0</v>
      </c>
      <c r="X66" s="185">
        <v>0</v>
      </c>
      <c r="Y66" s="185">
        <v>0</v>
      </c>
      <c r="Z66" s="180">
        <f>(Company_data!U66+F66)/Company_data!J66</f>
        <v>1.4705846788928689</v>
      </c>
      <c r="AA66" s="148">
        <f>(Company_data!S66+F66)/Company_data!J66</f>
        <v>1.4705846788928689</v>
      </c>
      <c r="AC66" s="187">
        <v>0</v>
      </c>
      <c r="AD66" s="147">
        <f t="shared" si="3"/>
        <v>4.2123727064391325E-2</v>
      </c>
      <c r="AE66" s="1">
        <v>0</v>
      </c>
      <c r="AF66" s="147">
        <f t="shared" si="4"/>
        <v>4.2123727064391325E-2</v>
      </c>
      <c r="AG66" s="1">
        <v>0</v>
      </c>
      <c r="AH66" s="1">
        <v>0</v>
      </c>
      <c r="AI66" s="1">
        <v>0</v>
      </c>
      <c r="AJ66" s="1">
        <v>0</v>
      </c>
      <c r="AL66" s="185">
        <v>0</v>
      </c>
      <c r="AN66" s="185">
        <v>0</v>
      </c>
      <c r="AO66" s="185">
        <v>0</v>
      </c>
      <c r="AP66" s="185">
        <v>0</v>
      </c>
      <c r="AQ66" s="185">
        <v>0</v>
      </c>
      <c r="AR66" s="185">
        <v>0</v>
      </c>
      <c r="AS66" s="185">
        <v>0</v>
      </c>
    </row>
    <row r="67" spans="1:45" x14ac:dyDescent="0.2">
      <c r="A67" s="144">
        <v>1985</v>
      </c>
      <c r="B67" s="144">
        <v>3</v>
      </c>
      <c r="C67" s="93">
        <v>31</v>
      </c>
      <c r="D67" s="93">
        <v>31</v>
      </c>
      <c r="E67" s="93">
        <f t="shared" si="0"/>
        <v>31</v>
      </c>
      <c r="F67" s="88">
        <v>0</v>
      </c>
      <c r="G67" s="185">
        <v>0</v>
      </c>
      <c r="H67" s="185">
        <v>0</v>
      </c>
      <c r="I67" s="92">
        <v>4.1802731596431608E-2</v>
      </c>
      <c r="J67" s="147">
        <f t="shared" si="5"/>
        <v>5.46267882560987E-2</v>
      </c>
      <c r="K67" s="1">
        <v>0</v>
      </c>
      <c r="L67" s="1">
        <v>0</v>
      </c>
      <c r="M67" s="1">
        <v>0</v>
      </c>
      <c r="N67" s="1">
        <v>0</v>
      </c>
      <c r="O67" s="161">
        <v>0</v>
      </c>
      <c r="P67" s="91">
        <v>0</v>
      </c>
      <c r="Q67" s="139">
        <v>0</v>
      </c>
      <c r="R67" s="148">
        <f t="shared" si="1"/>
        <v>4.911697591548933E-2</v>
      </c>
      <c r="S67" s="147">
        <f t="shared" si="6"/>
        <v>1.2106315916147747E-3</v>
      </c>
      <c r="T67" s="188">
        <v>0</v>
      </c>
      <c r="U67" s="156">
        <v>0</v>
      </c>
      <c r="V67" s="1">
        <f t="shared" si="2"/>
        <v>0</v>
      </c>
      <c r="W67" s="72">
        <v>0</v>
      </c>
      <c r="X67" s="185">
        <v>0</v>
      </c>
      <c r="Y67" s="185">
        <v>0</v>
      </c>
      <c r="Z67" s="180">
        <f>(Company_data!U67+F67)/Company_data!J67</f>
        <v>1.5226262533801693</v>
      </c>
      <c r="AA67" s="148">
        <f>(Company_data!S67+F67)/Company_data!J67</f>
        <v>1.5226262533801693</v>
      </c>
      <c r="AC67" s="187">
        <v>0</v>
      </c>
      <c r="AD67" s="147">
        <f t="shared" si="3"/>
        <v>4.1802731596431608E-2</v>
      </c>
      <c r="AE67" s="1">
        <v>0</v>
      </c>
      <c r="AF67" s="147">
        <f t="shared" si="4"/>
        <v>4.1802731596431608E-2</v>
      </c>
      <c r="AG67" s="1">
        <v>0</v>
      </c>
      <c r="AH67" s="1">
        <v>0</v>
      </c>
      <c r="AI67" s="1">
        <v>0</v>
      </c>
      <c r="AJ67" s="1">
        <v>0</v>
      </c>
      <c r="AL67" s="185">
        <v>0</v>
      </c>
      <c r="AN67" s="185">
        <v>0</v>
      </c>
      <c r="AO67" s="185">
        <v>0</v>
      </c>
      <c r="AP67" s="185">
        <v>0</v>
      </c>
      <c r="AQ67" s="185">
        <v>0</v>
      </c>
      <c r="AR67" s="185">
        <v>0</v>
      </c>
      <c r="AS67" s="185">
        <v>0</v>
      </c>
    </row>
    <row r="68" spans="1:45" x14ac:dyDescent="0.2">
      <c r="A68" s="144">
        <v>1985</v>
      </c>
      <c r="B68" s="144">
        <v>4</v>
      </c>
      <c r="C68" s="93">
        <v>30</v>
      </c>
      <c r="D68" s="93">
        <v>31</v>
      </c>
      <c r="E68" s="93">
        <f t="shared" si="0"/>
        <v>31</v>
      </c>
      <c r="F68" s="88">
        <v>0</v>
      </c>
      <c r="G68" s="185">
        <v>0</v>
      </c>
      <c r="H68" s="185">
        <v>0</v>
      </c>
      <c r="I68" s="92">
        <v>4.69261680332176E-2</v>
      </c>
      <c r="J68" s="147">
        <f t="shared" si="5"/>
        <v>5.4743846481719684E-2</v>
      </c>
      <c r="K68" s="1">
        <v>0</v>
      </c>
      <c r="L68" s="1">
        <v>0</v>
      </c>
      <c r="M68" s="1">
        <v>0</v>
      </c>
      <c r="N68" s="1">
        <v>0</v>
      </c>
      <c r="O68" s="161">
        <v>0</v>
      </c>
      <c r="P68" s="91">
        <v>0</v>
      </c>
      <c r="Q68" s="139">
        <v>0</v>
      </c>
      <c r="R68" s="148">
        <f t="shared" si="1"/>
        <v>5.0488308680639818E-2</v>
      </c>
      <c r="S68" s="147">
        <f t="shared" si="6"/>
        <v>1.3841270065816647E-3</v>
      </c>
      <c r="T68" s="188">
        <v>0</v>
      </c>
      <c r="U68" s="156">
        <v>0</v>
      </c>
      <c r="V68" s="1">
        <f t="shared" si="2"/>
        <v>0</v>
      </c>
      <c r="W68" s="72">
        <v>0</v>
      </c>
      <c r="X68" s="185">
        <v>0</v>
      </c>
      <c r="Y68" s="185">
        <v>0</v>
      </c>
      <c r="Z68" s="180">
        <f>(Company_data!U68+F68)/Company_data!J68</f>
        <v>1.5146492604191946</v>
      </c>
      <c r="AA68" s="148">
        <f>(Company_data!S68+F68)/Company_data!J68</f>
        <v>1.5146492604191946</v>
      </c>
      <c r="AC68" s="187">
        <v>0</v>
      </c>
      <c r="AD68" s="147">
        <f t="shared" si="3"/>
        <v>4.69261680332176E-2</v>
      </c>
      <c r="AE68" s="1">
        <v>0</v>
      </c>
      <c r="AF68" s="147">
        <f t="shared" si="4"/>
        <v>4.69261680332176E-2</v>
      </c>
      <c r="AG68" s="1">
        <v>0</v>
      </c>
      <c r="AH68" s="1">
        <v>0</v>
      </c>
      <c r="AI68" s="1">
        <v>0</v>
      </c>
      <c r="AJ68" s="1">
        <v>0</v>
      </c>
      <c r="AL68" s="185">
        <v>0</v>
      </c>
      <c r="AN68" s="185">
        <v>0</v>
      </c>
      <c r="AO68" s="185">
        <v>0</v>
      </c>
      <c r="AP68" s="185">
        <v>0</v>
      </c>
      <c r="AQ68" s="185">
        <v>0</v>
      </c>
      <c r="AR68" s="185">
        <v>0</v>
      </c>
      <c r="AS68" s="185">
        <v>0</v>
      </c>
    </row>
    <row r="69" spans="1:45" x14ac:dyDescent="0.2">
      <c r="A69" s="144">
        <v>1985</v>
      </c>
      <c r="B69" s="144">
        <v>5</v>
      </c>
      <c r="C69" s="93">
        <v>31</v>
      </c>
      <c r="D69" s="93">
        <v>30</v>
      </c>
      <c r="E69" s="93">
        <f t="shared" ref="E69:E132" si="7">D69</f>
        <v>30</v>
      </c>
      <c r="F69" s="88">
        <v>0</v>
      </c>
      <c r="G69" s="185">
        <v>0</v>
      </c>
      <c r="H69" s="185">
        <v>0</v>
      </c>
      <c r="I69" s="92">
        <v>5.7673441567013706E-2</v>
      </c>
      <c r="J69" s="147">
        <f t="shared" si="5"/>
        <v>5.4850062464298133E-2</v>
      </c>
      <c r="K69" s="1">
        <v>0</v>
      </c>
      <c r="L69" s="1">
        <v>0</v>
      </c>
      <c r="M69" s="1">
        <v>0</v>
      </c>
      <c r="N69" s="1">
        <v>0</v>
      </c>
      <c r="O69" s="161">
        <v>0</v>
      </c>
      <c r="P69" s="91">
        <v>0</v>
      </c>
      <c r="Q69" s="139">
        <v>0</v>
      </c>
      <c r="R69" s="148">
        <f t="shared" ref="R69:R132" si="8">Z69/C69</f>
        <v>5.8455439225328816E-2</v>
      </c>
      <c r="S69" s="147">
        <f t="shared" si="6"/>
        <v>1.3219293982953961E-3</v>
      </c>
      <c r="T69" s="188">
        <v>0</v>
      </c>
      <c r="U69" s="156">
        <v>0</v>
      </c>
      <c r="V69" s="1">
        <f t="shared" ref="V69:V132" si="9">U69/E69</f>
        <v>0</v>
      </c>
      <c r="W69" s="72">
        <v>0</v>
      </c>
      <c r="X69" s="185">
        <v>0</v>
      </c>
      <c r="Y69" s="185">
        <v>0</v>
      </c>
      <c r="Z69" s="180">
        <f>(Company_data!U69+F69)/Company_data!J69</f>
        <v>1.8121186159851932</v>
      </c>
      <c r="AA69" s="148">
        <f>(Company_data!S69+F69)/Company_data!J69</f>
        <v>1.8121186159851932</v>
      </c>
      <c r="AC69" s="187">
        <v>0</v>
      </c>
      <c r="AD69" s="147">
        <f t="shared" si="3"/>
        <v>5.7673441567013706E-2</v>
      </c>
      <c r="AE69" s="1">
        <v>0</v>
      </c>
      <c r="AF69" s="147">
        <f t="shared" si="4"/>
        <v>5.7673441567013706E-2</v>
      </c>
      <c r="AG69" s="1">
        <v>0</v>
      </c>
      <c r="AH69" s="1">
        <v>0</v>
      </c>
      <c r="AI69" s="1">
        <v>0</v>
      </c>
      <c r="AJ69" s="1">
        <v>0</v>
      </c>
      <c r="AL69" s="185">
        <v>0</v>
      </c>
      <c r="AN69" s="185">
        <v>0</v>
      </c>
      <c r="AO69" s="185">
        <v>0</v>
      </c>
      <c r="AP69" s="185">
        <v>0</v>
      </c>
      <c r="AQ69" s="185">
        <v>0</v>
      </c>
      <c r="AR69" s="185">
        <v>0</v>
      </c>
      <c r="AS69" s="185">
        <v>0</v>
      </c>
    </row>
    <row r="70" spans="1:45" x14ac:dyDescent="0.2">
      <c r="A70" s="144">
        <v>1985</v>
      </c>
      <c r="B70" s="144">
        <v>6</v>
      </c>
      <c r="C70" s="93">
        <v>30</v>
      </c>
      <c r="D70" s="93">
        <v>31</v>
      </c>
      <c r="E70" s="93">
        <f t="shared" si="7"/>
        <v>31</v>
      </c>
      <c r="F70" s="88">
        <v>0</v>
      </c>
      <c r="G70" s="185">
        <v>0</v>
      </c>
      <c r="H70" s="185">
        <v>0</v>
      </c>
      <c r="I70" s="92">
        <v>6.3058504268246357E-2</v>
      </c>
      <c r="J70" s="147">
        <f t="shared" si="5"/>
        <v>5.4928082577083072E-2</v>
      </c>
      <c r="K70" s="1">
        <v>0</v>
      </c>
      <c r="L70" s="1">
        <v>0</v>
      </c>
      <c r="M70" s="1">
        <v>0</v>
      </c>
      <c r="N70" s="1">
        <v>0</v>
      </c>
      <c r="O70" s="161">
        <v>0</v>
      </c>
      <c r="P70" s="91">
        <v>0</v>
      </c>
      <c r="Q70" s="139">
        <v>0</v>
      </c>
      <c r="R70" s="148">
        <f t="shared" si="8"/>
        <v>6.8488579633498678E-2</v>
      </c>
      <c r="S70" s="147">
        <f t="shared" si="6"/>
        <v>1.4025219148722512E-3</v>
      </c>
      <c r="T70" s="188">
        <v>0</v>
      </c>
      <c r="U70" s="156">
        <v>0</v>
      </c>
      <c r="V70" s="1">
        <f t="shared" si="9"/>
        <v>0</v>
      </c>
      <c r="W70" s="72">
        <v>0</v>
      </c>
      <c r="X70" s="185">
        <v>0</v>
      </c>
      <c r="Y70" s="185">
        <v>0</v>
      </c>
      <c r="Z70" s="180">
        <f>(Company_data!U70+F70)/Company_data!J70</f>
        <v>2.0546573890049604</v>
      </c>
      <c r="AA70" s="148">
        <f>(Company_data!S70+F70)/Company_data!J70</f>
        <v>2.0546573890049604</v>
      </c>
      <c r="AC70" s="187">
        <v>0</v>
      </c>
      <c r="AD70" s="147">
        <f t="shared" ref="AD70:AD133" si="10">I70</f>
        <v>6.3058504268246357E-2</v>
      </c>
      <c r="AE70" s="1">
        <v>0</v>
      </c>
      <c r="AF70" s="147">
        <f t="shared" ref="AF70:AF133" si="11">I70</f>
        <v>6.3058504268246357E-2</v>
      </c>
      <c r="AG70" s="1">
        <v>0</v>
      </c>
      <c r="AH70" s="1">
        <v>0</v>
      </c>
      <c r="AI70" s="1">
        <v>0</v>
      </c>
      <c r="AJ70" s="1">
        <v>0</v>
      </c>
      <c r="AL70" s="185">
        <v>0</v>
      </c>
      <c r="AN70" s="185">
        <v>0</v>
      </c>
      <c r="AO70" s="185">
        <v>0</v>
      </c>
      <c r="AP70" s="185">
        <v>0</v>
      </c>
      <c r="AQ70" s="185">
        <v>0</v>
      </c>
      <c r="AR70" s="185">
        <v>0</v>
      </c>
      <c r="AS70" s="185">
        <v>0</v>
      </c>
    </row>
    <row r="71" spans="1:45" x14ac:dyDescent="0.2">
      <c r="A71" s="144">
        <v>1985</v>
      </c>
      <c r="B71" s="144">
        <v>7</v>
      </c>
      <c r="C71" s="93">
        <v>31</v>
      </c>
      <c r="D71" s="93">
        <v>30</v>
      </c>
      <c r="E71" s="93">
        <f t="shared" si="7"/>
        <v>30</v>
      </c>
      <c r="F71" s="88">
        <v>0</v>
      </c>
      <c r="G71" s="185">
        <v>0</v>
      </c>
      <c r="H71" s="185">
        <v>0</v>
      </c>
      <c r="I71" s="92">
        <v>6.5472366399982745E-2</v>
      </c>
      <c r="J71" s="147">
        <f t="shared" si="5"/>
        <v>5.5022812177739466E-2</v>
      </c>
      <c r="K71" s="1">
        <v>0</v>
      </c>
      <c r="L71" s="1">
        <v>0</v>
      </c>
      <c r="M71" s="1">
        <v>0</v>
      </c>
      <c r="N71" s="1">
        <v>0</v>
      </c>
      <c r="O71" s="161">
        <v>0</v>
      </c>
      <c r="P71" s="91">
        <v>0</v>
      </c>
      <c r="Q71" s="139">
        <v>0</v>
      </c>
      <c r="R71" s="148">
        <f t="shared" si="8"/>
        <v>6.5292459988093368E-2</v>
      </c>
      <c r="S71" s="147">
        <f t="shared" si="6"/>
        <v>1.4436020310351905E-3</v>
      </c>
      <c r="T71" s="188">
        <v>0</v>
      </c>
      <c r="U71" s="156">
        <v>0</v>
      </c>
      <c r="V71" s="1">
        <f t="shared" si="9"/>
        <v>0</v>
      </c>
      <c r="W71" s="72">
        <v>0</v>
      </c>
      <c r="X71" s="185">
        <v>0</v>
      </c>
      <c r="Y71" s="185">
        <v>0</v>
      </c>
      <c r="Z71" s="180">
        <f>(Company_data!U71+F71)/Company_data!J71</f>
        <v>2.0240662596308945</v>
      </c>
      <c r="AA71" s="148">
        <f>(Company_data!S71+F71)/Company_data!J71</f>
        <v>2.0240662596308945</v>
      </c>
      <c r="AC71" s="187">
        <v>0</v>
      </c>
      <c r="AD71" s="147">
        <f t="shared" si="10"/>
        <v>6.5472366399982745E-2</v>
      </c>
      <c r="AE71" s="1">
        <v>0</v>
      </c>
      <c r="AF71" s="147">
        <f t="shared" si="11"/>
        <v>6.5472366399982745E-2</v>
      </c>
      <c r="AG71" s="1">
        <v>0</v>
      </c>
      <c r="AH71" s="1">
        <v>0</v>
      </c>
      <c r="AI71" s="1">
        <v>0</v>
      </c>
      <c r="AJ71" s="1">
        <v>0</v>
      </c>
      <c r="AL71" s="185">
        <v>0</v>
      </c>
      <c r="AN71" s="185">
        <v>0</v>
      </c>
      <c r="AO71" s="185">
        <v>0</v>
      </c>
      <c r="AP71" s="185">
        <v>0</v>
      </c>
      <c r="AQ71" s="185">
        <v>0</v>
      </c>
      <c r="AR71" s="185">
        <v>0</v>
      </c>
      <c r="AS71" s="185">
        <v>0</v>
      </c>
    </row>
    <row r="72" spans="1:45" x14ac:dyDescent="0.2">
      <c r="A72" s="144">
        <v>1985</v>
      </c>
      <c r="B72" s="144">
        <v>8</v>
      </c>
      <c r="C72" s="93">
        <v>31</v>
      </c>
      <c r="D72" s="93">
        <v>31</v>
      </c>
      <c r="E72" s="93">
        <f t="shared" si="7"/>
        <v>31</v>
      </c>
      <c r="F72" s="88">
        <v>0</v>
      </c>
      <c r="G72" s="185">
        <v>0</v>
      </c>
      <c r="H72" s="185">
        <v>0</v>
      </c>
      <c r="I72" s="92">
        <v>6.6388833519413173E-2</v>
      </c>
      <c r="J72" s="147">
        <f t="shared" si="5"/>
        <v>5.51257796753854E-2</v>
      </c>
      <c r="K72" s="1">
        <v>0</v>
      </c>
      <c r="L72" s="1">
        <v>0</v>
      </c>
      <c r="M72" s="1">
        <v>0</v>
      </c>
      <c r="N72" s="1">
        <v>0</v>
      </c>
      <c r="O72" s="161">
        <v>0</v>
      </c>
      <c r="P72" s="91">
        <v>0</v>
      </c>
      <c r="Q72" s="139">
        <v>0</v>
      </c>
      <c r="R72" s="148">
        <f t="shared" si="8"/>
        <v>6.990422429061853E-2</v>
      </c>
      <c r="S72" s="147">
        <f t="shared" si="6"/>
        <v>1.4553327179664607E-3</v>
      </c>
      <c r="T72" s="188">
        <v>0</v>
      </c>
      <c r="U72" s="156">
        <v>0</v>
      </c>
      <c r="V72" s="1">
        <f t="shared" si="9"/>
        <v>0</v>
      </c>
      <c r="W72" s="72">
        <v>0</v>
      </c>
      <c r="X72" s="185">
        <v>0</v>
      </c>
      <c r="Y72" s="185">
        <v>0</v>
      </c>
      <c r="Z72" s="180">
        <f>(Company_data!U72+F72)/Company_data!J72</f>
        <v>2.1670309530091743</v>
      </c>
      <c r="AA72" s="148">
        <f>(Company_data!S72+F72)/Company_data!J72</f>
        <v>2.1670309530091743</v>
      </c>
      <c r="AC72" s="187">
        <v>0</v>
      </c>
      <c r="AD72" s="147">
        <f t="shared" si="10"/>
        <v>6.6388833519413173E-2</v>
      </c>
      <c r="AE72" s="1">
        <v>0</v>
      </c>
      <c r="AF72" s="147">
        <f t="shared" si="11"/>
        <v>6.6388833519413173E-2</v>
      </c>
      <c r="AG72" s="1">
        <v>0</v>
      </c>
      <c r="AH72" s="1">
        <v>0</v>
      </c>
      <c r="AI72" s="1">
        <v>0</v>
      </c>
      <c r="AJ72" s="1">
        <v>0</v>
      </c>
      <c r="AL72" s="185">
        <v>0</v>
      </c>
      <c r="AN72" s="185">
        <v>0</v>
      </c>
      <c r="AO72" s="185">
        <v>0</v>
      </c>
      <c r="AP72" s="185">
        <v>0</v>
      </c>
      <c r="AQ72" s="185">
        <v>0</v>
      </c>
      <c r="AR72" s="185">
        <v>0</v>
      </c>
      <c r="AS72" s="185">
        <v>0</v>
      </c>
    </row>
    <row r="73" spans="1:45" x14ac:dyDescent="0.2">
      <c r="A73" s="144">
        <v>1985</v>
      </c>
      <c r="B73" s="144">
        <v>9</v>
      </c>
      <c r="C73" s="93">
        <v>30</v>
      </c>
      <c r="D73" s="93">
        <v>31</v>
      </c>
      <c r="E73" s="93">
        <f t="shared" si="7"/>
        <v>31</v>
      </c>
      <c r="F73" s="88">
        <v>0</v>
      </c>
      <c r="G73" s="185">
        <v>0</v>
      </c>
      <c r="H73" s="185">
        <v>0</v>
      </c>
      <c r="I73" s="92">
        <v>6.65630627958117E-2</v>
      </c>
      <c r="J73" s="147">
        <f t="shared" si="5"/>
        <v>5.5250166923775566E-2</v>
      </c>
      <c r="K73" s="1">
        <v>0</v>
      </c>
      <c r="L73" s="1">
        <v>0</v>
      </c>
      <c r="M73" s="1">
        <v>0</v>
      </c>
      <c r="N73" s="1">
        <v>0</v>
      </c>
      <c r="O73" s="161">
        <v>0</v>
      </c>
      <c r="P73" s="91">
        <v>0</v>
      </c>
      <c r="Q73" s="139">
        <v>0</v>
      </c>
      <c r="R73" s="148">
        <f t="shared" si="8"/>
        <v>6.4412134156805481E-2</v>
      </c>
      <c r="S73" s="147">
        <f t="shared" si="6"/>
        <v>1.4579811952456223E-3</v>
      </c>
      <c r="T73" s="188">
        <v>0</v>
      </c>
      <c r="U73" s="156">
        <v>0</v>
      </c>
      <c r="V73" s="1">
        <f t="shared" si="9"/>
        <v>0</v>
      </c>
      <c r="W73" s="72">
        <v>0</v>
      </c>
      <c r="X73" s="185">
        <v>0</v>
      </c>
      <c r="Y73" s="185">
        <v>0</v>
      </c>
      <c r="Z73" s="180">
        <f>(Company_data!U73+F73)/Company_data!J73</f>
        <v>1.9323640247041645</v>
      </c>
      <c r="AA73" s="148">
        <f>(Company_data!S73+F73)/Company_data!J73</f>
        <v>1.9323640247041645</v>
      </c>
      <c r="AC73" s="187">
        <v>0</v>
      </c>
      <c r="AD73" s="147">
        <f t="shared" si="10"/>
        <v>6.65630627958117E-2</v>
      </c>
      <c r="AE73" s="1">
        <v>0</v>
      </c>
      <c r="AF73" s="147">
        <f t="shared" si="11"/>
        <v>6.65630627958117E-2</v>
      </c>
      <c r="AG73" s="1">
        <v>0</v>
      </c>
      <c r="AH73" s="1">
        <v>0</v>
      </c>
      <c r="AI73" s="1">
        <v>0</v>
      </c>
      <c r="AJ73" s="1">
        <v>0</v>
      </c>
      <c r="AL73" s="185">
        <v>0</v>
      </c>
      <c r="AN73" s="185">
        <v>0</v>
      </c>
      <c r="AO73" s="185">
        <v>0</v>
      </c>
      <c r="AP73" s="185">
        <v>0</v>
      </c>
      <c r="AQ73" s="185">
        <v>0</v>
      </c>
      <c r="AR73" s="185">
        <v>0</v>
      </c>
      <c r="AS73" s="185">
        <v>0</v>
      </c>
    </row>
    <row r="74" spans="1:45" x14ac:dyDescent="0.2">
      <c r="A74" s="144">
        <v>1985</v>
      </c>
      <c r="B74" s="144">
        <v>10</v>
      </c>
      <c r="C74" s="93">
        <v>31</v>
      </c>
      <c r="D74" s="93">
        <v>30</v>
      </c>
      <c r="E74" s="93">
        <f t="shared" si="7"/>
        <v>30</v>
      </c>
      <c r="F74" s="88">
        <v>0</v>
      </c>
      <c r="G74" s="185">
        <v>0</v>
      </c>
      <c r="H74" s="185">
        <v>0</v>
      </c>
      <c r="I74" s="92">
        <v>6.5107395841267429E-2</v>
      </c>
      <c r="J74" s="147">
        <f t="shared" si="5"/>
        <v>5.5443799845160423E-2</v>
      </c>
      <c r="K74" s="1">
        <v>0</v>
      </c>
      <c r="L74" s="1">
        <v>0</v>
      </c>
      <c r="M74" s="1">
        <v>0</v>
      </c>
      <c r="N74" s="1">
        <v>0</v>
      </c>
      <c r="O74" s="161">
        <v>0</v>
      </c>
      <c r="P74" s="91">
        <v>0</v>
      </c>
      <c r="Q74" s="139">
        <v>0</v>
      </c>
      <c r="R74" s="148">
        <f t="shared" si="8"/>
        <v>6.4011717473507299E-2</v>
      </c>
      <c r="S74" s="147">
        <f t="shared" si="6"/>
        <v>1.5257552875065639E-3</v>
      </c>
      <c r="T74" s="188">
        <v>0</v>
      </c>
      <c r="U74" s="156">
        <v>0</v>
      </c>
      <c r="V74" s="1">
        <f t="shared" si="9"/>
        <v>0</v>
      </c>
      <c r="W74" s="72">
        <v>0</v>
      </c>
      <c r="X74" s="185">
        <v>0</v>
      </c>
      <c r="Y74" s="185">
        <v>0</v>
      </c>
      <c r="Z74" s="180">
        <f>(Company_data!U74+F74)/Company_data!J74</f>
        <v>1.9843632416787265</v>
      </c>
      <c r="AA74" s="148">
        <f>(Company_data!S74+F74)/Company_data!J74</f>
        <v>1.9843632416787265</v>
      </c>
      <c r="AC74" s="187">
        <v>0</v>
      </c>
      <c r="AD74" s="147">
        <f t="shared" si="10"/>
        <v>6.5107395841267429E-2</v>
      </c>
      <c r="AE74" s="1">
        <v>0</v>
      </c>
      <c r="AF74" s="147">
        <f t="shared" si="11"/>
        <v>6.5107395841267429E-2</v>
      </c>
      <c r="AG74" s="1">
        <v>0</v>
      </c>
      <c r="AH74" s="1">
        <v>0</v>
      </c>
      <c r="AI74" s="1">
        <v>0</v>
      </c>
      <c r="AJ74" s="1">
        <v>0</v>
      </c>
      <c r="AL74" s="185">
        <v>0</v>
      </c>
      <c r="AN74" s="185">
        <v>0</v>
      </c>
      <c r="AO74" s="185">
        <v>0</v>
      </c>
      <c r="AP74" s="185">
        <v>0</v>
      </c>
      <c r="AQ74" s="185">
        <v>0</v>
      </c>
      <c r="AR74" s="185">
        <v>0</v>
      </c>
      <c r="AS74" s="185">
        <v>0</v>
      </c>
    </row>
    <row r="75" spans="1:45" x14ac:dyDescent="0.2">
      <c r="A75" s="144">
        <v>1985</v>
      </c>
      <c r="B75" s="144">
        <v>11</v>
      </c>
      <c r="C75" s="93">
        <v>30</v>
      </c>
      <c r="D75" s="93">
        <v>31</v>
      </c>
      <c r="E75" s="93">
        <f t="shared" si="7"/>
        <v>31</v>
      </c>
      <c r="F75" s="88">
        <v>0</v>
      </c>
      <c r="G75" s="185">
        <v>0</v>
      </c>
      <c r="H75" s="185">
        <v>0</v>
      </c>
      <c r="I75" s="92">
        <v>5.8731206575639114E-2</v>
      </c>
      <c r="J75" s="147">
        <f t="shared" si="5"/>
        <v>5.5660995211787523E-2</v>
      </c>
      <c r="K75" s="1">
        <v>0</v>
      </c>
      <c r="L75" s="1">
        <v>0</v>
      </c>
      <c r="M75" s="1">
        <v>0</v>
      </c>
      <c r="N75" s="1">
        <v>0</v>
      </c>
      <c r="O75" s="161">
        <v>0</v>
      </c>
      <c r="P75" s="91">
        <v>0</v>
      </c>
      <c r="Q75" s="139">
        <v>0</v>
      </c>
      <c r="R75" s="148">
        <f t="shared" si="8"/>
        <v>5.4699397577415959E-2</v>
      </c>
      <c r="S75" s="147">
        <f t="shared" si="6"/>
        <v>1.5546611701626814E-3</v>
      </c>
      <c r="T75" s="188">
        <v>0</v>
      </c>
      <c r="U75" s="156">
        <v>0</v>
      </c>
      <c r="V75" s="1">
        <f t="shared" si="9"/>
        <v>0</v>
      </c>
      <c r="W75" s="72">
        <v>0</v>
      </c>
      <c r="X75" s="185">
        <v>0</v>
      </c>
      <c r="Y75" s="185">
        <v>0</v>
      </c>
      <c r="Z75" s="180">
        <f>(Company_data!U75+F75)/Company_data!J75</f>
        <v>1.6409819273224788</v>
      </c>
      <c r="AA75" s="148">
        <f>(Company_data!S75+F75)/Company_data!J75</f>
        <v>1.6409819273224788</v>
      </c>
      <c r="AC75" s="187">
        <v>0</v>
      </c>
      <c r="AD75" s="147">
        <f t="shared" si="10"/>
        <v>5.8731206575639114E-2</v>
      </c>
      <c r="AE75" s="1">
        <v>0</v>
      </c>
      <c r="AF75" s="147">
        <f t="shared" si="11"/>
        <v>5.8731206575639114E-2</v>
      </c>
      <c r="AG75" s="1">
        <v>0</v>
      </c>
      <c r="AH75" s="1">
        <v>0</v>
      </c>
      <c r="AI75" s="1">
        <v>0</v>
      </c>
      <c r="AJ75" s="1">
        <v>0</v>
      </c>
      <c r="AL75" s="185">
        <v>0</v>
      </c>
      <c r="AN75" s="185">
        <v>0</v>
      </c>
      <c r="AO75" s="185">
        <v>0</v>
      </c>
      <c r="AP75" s="185">
        <v>0</v>
      </c>
      <c r="AQ75" s="185">
        <v>0</v>
      </c>
      <c r="AR75" s="185">
        <v>0</v>
      </c>
      <c r="AS75" s="185">
        <v>0</v>
      </c>
    </row>
    <row r="76" spans="1:45" x14ac:dyDescent="0.2">
      <c r="A76" s="144">
        <v>1985</v>
      </c>
      <c r="B76" s="144">
        <v>12</v>
      </c>
      <c r="C76" s="93">
        <v>31</v>
      </c>
      <c r="D76" s="93">
        <v>30</v>
      </c>
      <c r="E76" s="93">
        <f t="shared" si="7"/>
        <v>30</v>
      </c>
      <c r="F76" s="88">
        <v>0</v>
      </c>
      <c r="G76" s="185">
        <v>0</v>
      </c>
      <c r="H76" s="185">
        <v>0</v>
      </c>
      <c r="I76" s="92">
        <v>5.2583789757432525E-2</v>
      </c>
      <c r="J76" s="147">
        <f t="shared" si="5"/>
        <v>5.5932990638603214E-2</v>
      </c>
      <c r="K76" s="1">
        <v>0</v>
      </c>
      <c r="L76" s="1">
        <v>0</v>
      </c>
      <c r="M76" s="1">
        <v>0</v>
      </c>
      <c r="N76" s="1">
        <v>0</v>
      </c>
      <c r="O76" s="161">
        <v>0</v>
      </c>
      <c r="P76" s="91">
        <v>0</v>
      </c>
      <c r="Q76" s="139">
        <v>0</v>
      </c>
      <c r="R76" s="148">
        <f t="shared" si="8"/>
        <v>5.2945340030082617E-2</v>
      </c>
      <c r="S76" s="147">
        <f t="shared" si="6"/>
        <v>1.6952353732532996E-3</v>
      </c>
      <c r="T76" s="188">
        <v>0</v>
      </c>
      <c r="U76" s="156">
        <v>0</v>
      </c>
      <c r="V76" s="1">
        <f t="shared" si="9"/>
        <v>0</v>
      </c>
      <c r="W76" s="72">
        <v>0</v>
      </c>
      <c r="X76" s="185">
        <v>0</v>
      </c>
      <c r="Y76" s="185">
        <v>0</v>
      </c>
      <c r="Z76" s="180">
        <f>(Company_data!U76+F76)/Company_data!J76</f>
        <v>1.6413055409325612</v>
      </c>
      <c r="AA76" s="148">
        <f>(Company_data!S76+F76)/Company_data!J76</f>
        <v>1.6413055409325612</v>
      </c>
      <c r="AC76" s="187">
        <v>0</v>
      </c>
      <c r="AD76" s="147">
        <f t="shared" si="10"/>
        <v>5.2583789757432525E-2</v>
      </c>
      <c r="AE76" s="1">
        <v>0</v>
      </c>
      <c r="AF76" s="147">
        <f t="shared" si="11"/>
        <v>5.2583789757432525E-2</v>
      </c>
      <c r="AG76" s="1">
        <v>0</v>
      </c>
      <c r="AH76" s="1">
        <v>0</v>
      </c>
      <c r="AI76" s="1">
        <v>0</v>
      </c>
      <c r="AJ76" s="1">
        <v>0</v>
      </c>
      <c r="AL76" s="185">
        <v>0</v>
      </c>
      <c r="AN76" s="185">
        <v>0</v>
      </c>
      <c r="AO76" s="185">
        <v>0</v>
      </c>
      <c r="AP76" s="185">
        <v>0</v>
      </c>
      <c r="AQ76" s="185">
        <v>0</v>
      </c>
      <c r="AR76" s="185">
        <v>0</v>
      </c>
      <c r="AS76" s="185">
        <v>0</v>
      </c>
    </row>
    <row r="77" spans="1:45" x14ac:dyDescent="0.2">
      <c r="A77" s="144">
        <v>1986</v>
      </c>
      <c r="B77" s="144">
        <v>1</v>
      </c>
      <c r="C77" s="93">
        <v>31</v>
      </c>
      <c r="D77" s="93">
        <v>31</v>
      </c>
      <c r="E77" s="93">
        <f t="shared" si="7"/>
        <v>31</v>
      </c>
      <c r="F77" s="88">
        <v>0</v>
      </c>
      <c r="G77" s="185">
        <v>0</v>
      </c>
      <c r="H77" s="185">
        <v>0</v>
      </c>
      <c r="I77" s="92">
        <v>4.7741873859478492E-2</v>
      </c>
      <c r="J77" s="147">
        <f t="shared" si="5"/>
        <v>5.618109177319381E-2</v>
      </c>
      <c r="K77" s="1">
        <v>0</v>
      </c>
      <c r="L77" s="1">
        <v>0</v>
      </c>
      <c r="M77" s="1">
        <v>0</v>
      </c>
      <c r="N77" s="1">
        <v>0</v>
      </c>
      <c r="O77" s="161">
        <v>0</v>
      </c>
      <c r="P77" s="91">
        <v>0</v>
      </c>
      <c r="Q77" s="139">
        <v>0</v>
      </c>
      <c r="R77" s="148">
        <f t="shared" si="8"/>
        <v>5.2758529344383229E-2</v>
      </c>
      <c r="S77" s="147">
        <f t="shared" si="6"/>
        <v>1.8032227293925951E-3</v>
      </c>
      <c r="T77" s="188">
        <v>0</v>
      </c>
      <c r="U77" s="156">
        <v>0</v>
      </c>
      <c r="V77" s="1">
        <f t="shared" si="9"/>
        <v>0</v>
      </c>
      <c r="W77" s="72">
        <v>0</v>
      </c>
      <c r="X77" s="185">
        <v>0</v>
      </c>
      <c r="Y77" s="185">
        <v>0</v>
      </c>
      <c r="Z77" s="180">
        <f>(Company_data!U77+F77)/Company_data!J77</f>
        <v>1.63551440967588</v>
      </c>
      <c r="AA77" s="148">
        <f>(Company_data!S77+F77)/Company_data!J77</f>
        <v>1.63551440967588</v>
      </c>
      <c r="AC77" s="187">
        <v>0</v>
      </c>
      <c r="AD77" s="147">
        <f t="shared" si="10"/>
        <v>4.7741873859478492E-2</v>
      </c>
      <c r="AE77" s="1">
        <v>0</v>
      </c>
      <c r="AF77" s="147">
        <f t="shared" si="11"/>
        <v>4.7741873859478492E-2</v>
      </c>
      <c r="AG77" s="1">
        <v>0</v>
      </c>
      <c r="AH77" s="1">
        <v>0</v>
      </c>
      <c r="AI77" s="1">
        <v>0</v>
      </c>
      <c r="AJ77" s="1">
        <v>0</v>
      </c>
      <c r="AL77" s="185">
        <v>0</v>
      </c>
      <c r="AN77" s="185">
        <v>0</v>
      </c>
      <c r="AO77" s="185">
        <v>0</v>
      </c>
      <c r="AP77" s="185">
        <v>0</v>
      </c>
      <c r="AQ77" s="185">
        <v>0</v>
      </c>
      <c r="AR77" s="185">
        <v>0</v>
      </c>
      <c r="AS77" s="185">
        <v>0</v>
      </c>
    </row>
    <row r="78" spans="1:45" x14ac:dyDescent="0.2">
      <c r="A78" s="144">
        <v>1986</v>
      </c>
      <c r="B78" s="144">
        <v>2</v>
      </c>
      <c r="C78" s="93">
        <v>28</v>
      </c>
      <c r="D78" s="93">
        <v>28</v>
      </c>
      <c r="E78" s="93">
        <f t="shared" si="7"/>
        <v>28</v>
      </c>
      <c r="F78" s="88">
        <v>0</v>
      </c>
      <c r="G78" s="185">
        <v>0</v>
      </c>
      <c r="H78" s="185">
        <v>0</v>
      </c>
      <c r="I78" s="92">
        <v>4.5340154205693463E-2</v>
      </c>
      <c r="J78" s="147">
        <f t="shared" si="5"/>
        <v>5.6449127368302321E-2</v>
      </c>
      <c r="K78" s="1">
        <v>0</v>
      </c>
      <c r="L78" s="1">
        <v>0</v>
      </c>
      <c r="M78" s="1">
        <v>0</v>
      </c>
      <c r="N78" s="1">
        <v>0</v>
      </c>
      <c r="O78" s="161">
        <v>0</v>
      </c>
      <c r="P78" s="91">
        <v>0</v>
      </c>
      <c r="Q78" s="139">
        <v>0</v>
      </c>
      <c r="R78" s="148">
        <f t="shared" si="8"/>
        <v>5.021582487953502E-2</v>
      </c>
      <c r="S78" s="147">
        <f t="shared" si="6"/>
        <v>1.9510410477336024E-3</v>
      </c>
      <c r="T78" s="188">
        <v>0</v>
      </c>
      <c r="U78" s="156">
        <v>0</v>
      </c>
      <c r="V78" s="1">
        <f t="shared" si="9"/>
        <v>0</v>
      </c>
      <c r="W78" s="72">
        <v>0</v>
      </c>
      <c r="X78" s="185">
        <v>0</v>
      </c>
      <c r="Y78" s="185">
        <v>0</v>
      </c>
      <c r="Z78" s="180">
        <f>(Company_data!U78+F78)/Company_data!J78</f>
        <v>1.4060430966269806</v>
      </c>
      <c r="AA78" s="148">
        <f>(Company_data!S78+F78)/Company_data!J78</f>
        <v>1.4060430966269806</v>
      </c>
      <c r="AC78" s="187">
        <v>0</v>
      </c>
      <c r="AD78" s="147">
        <f t="shared" si="10"/>
        <v>4.5340154205693463E-2</v>
      </c>
      <c r="AE78" s="1">
        <v>0</v>
      </c>
      <c r="AF78" s="147">
        <f t="shared" si="11"/>
        <v>4.5340154205693463E-2</v>
      </c>
      <c r="AG78" s="1">
        <v>0</v>
      </c>
      <c r="AH78" s="1">
        <v>0</v>
      </c>
      <c r="AI78" s="1">
        <v>0</v>
      </c>
      <c r="AJ78" s="1">
        <v>0</v>
      </c>
      <c r="AL78" s="185">
        <v>0</v>
      </c>
      <c r="AN78" s="185">
        <v>0</v>
      </c>
      <c r="AO78" s="185">
        <v>0</v>
      </c>
      <c r="AP78" s="185">
        <v>0</v>
      </c>
      <c r="AQ78" s="185">
        <v>0</v>
      </c>
      <c r="AR78" s="185">
        <v>0</v>
      </c>
      <c r="AS78" s="185">
        <v>0</v>
      </c>
    </row>
    <row r="79" spans="1:45" x14ac:dyDescent="0.2">
      <c r="A79" s="144">
        <v>1986</v>
      </c>
      <c r="B79" s="144">
        <v>3</v>
      </c>
      <c r="C79" s="93">
        <v>31</v>
      </c>
      <c r="D79" s="93">
        <v>31</v>
      </c>
      <c r="E79" s="93">
        <f t="shared" si="7"/>
        <v>31</v>
      </c>
      <c r="F79" s="88">
        <v>0</v>
      </c>
      <c r="G79" s="185">
        <v>0</v>
      </c>
      <c r="H79" s="185">
        <v>0</v>
      </c>
      <c r="I79" s="92">
        <v>4.5360615942773443E-2</v>
      </c>
      <c r="J79" s="147">
        <f t="shared" si="5"/>
        <v>5.6745617730497473E-2</v>
      </c>
      <c r="K79" s="1">
        <v>0</v>
      </c>
      <c r="L79" s="1">
        <v>0</v>
      </c>
      <c r="M79" s="1">
        <v>0</v>
      </c>
      <c r="N79" s="1">
        <v>0</v>
      </c>
      <c r="O79" s="161">
        <v>0</v>
      </c>
      <c r="P79" s="91">
        <v>0</v>
      </c>
      <c r="Q79" s="139">
        <v>0</v>
      </c>
      <c r="R79" s="148">
        <f t="shared" si="8"/>
        <v>5.1683352726810655E-2</v>
      </c>
      <c r="S79" s="147">
        <f t="shared" si="6"/>
        <v>2.1188294743987729E-3</v>
      </c>
      <c r="T79" s="188">
        <v>0</v>
      </c>
      <c r="U79" s="156">
        <v>0</v>
      </c>
      <c r="V79" s="1">
        <f t="shared" si="9"/>
        <v>0</v>
      </c>
      <c r="W79" s="72">
        <v>0</v>
      </c>
      <c r="X79" s="185">
        <v>0</v>
      </c>
      <c r="Y79" s="185">
        <v>0</v>
      </c>
      <c r="Z79" s="180">
        <f>(Company_data!U79+F79)/Company_data!J79</f>
        <v>1.6021839345311304</v>
      </c>
      <c r="AA79" s="148">
        <f>(Company_data!S79+F79)/Company_data!J79</f>
        <v>1.6021839345311304</v>
      </c>
      <c r="AC79" s="187">
        <v>0</v>
      </c>
      <c r="AD79" s="147">
        <f t="shared" si="10"/>
        <v>4.5360615942773443E-2</v>
      </c>
      <c r="AE79" s="1">
        <v>0</v>
      </c>
      <c r="AF79" s="147">
        <f t="shared" si="11"/>
        <v>4.5360615942773443E-2</v>
      </c>
      <c r="AG79" s="1">
        <v>0</v>
      </c>
      <c r="AH79" s="1">
        <v>0</v>
      </c>
      <c r="AI79" s="1">
        <v>0</v>
      </c>
      <c r="AJ79" s="1">
        <v>0</v>
      </c>
      <c r="AL79" s="185">
        <v>0</v>
      </c>
      <c r="AN79" s="185">
        <v>0</v>
      </c>
      <c r="AO79" s="185">
        <v>0</v>
      </c>
      <c r="AP79" s="185">
        <v>0</v>
      </c>
      <c r="AQ79" s="185">
        <v>0</v>
      </c>
      <c r="AR79" s="185">
        <v>0</v>
      </c>
      <c r="AS79" s="185">
        <v>0</v>
      </c>
    </row>
    <row r="80" spans="1:45" x14ac:dyDescent="0.2">
      <c r="A80" s="144">
        <v>1986</v>
      </c>
      <c r="B80" s="144">
        <v>4</v>
      </c>
      <c r="C80" s="93">
        <v>30</v>
      </c>
      <c r="D80" s="93">
        <v>31</v>
      </c>
      <c r="E80" s="93">
        <f t="shared" si="7"/>
        <v>31</v>
      </c>
      <c r="F80" s="88">
        <v>0</v>
      </c>
      <c r="G80" s="185">
        <v>0</v>
      </c>
      <c r="H80" s="185">
        <v>0</v>
      </c>
      <c r="I80" s="92">
        <v>5.1610064484988331E-2</v>
      </c>
      <c r="J80" s="147">
        <f t="shared" si="5"/>
        <v>5.7135942434811703E-2</v>
      </c>
      <c r="K80" s="1">
        <v>0</v>
      </c>
      <c r="L80" s="1">
        <v>0</v>
      </c>
      <c r="M80" s="1">
        <v>0</v>
      </c>
      <c r="N80" s="1">
        <v>0</v>
      </c>
      <c r="O80" s="161">
        <v>0</v>
      </c>
      <c r="P80" s="91">
        <v>0</v>
      </c>
      <c r="Q80" s="139">
        <v>0</v>
      </c>
      <c r="R80" s="148">
        <f t="shared" si="8"/>
        <v>4.9448976118088073E-2</v>
      </c>
      <c r="S80" s="147">
        <f t="shared" si="6"/>
        <v>2.3920959530920188E-3</v>
      </c>
      <c r="T80" s="188">
        <v>0</v>
      </c>
      <c r="U80" s="156">
        <v>0</v>
      </c>
      <c r="V80" s="1">
        <f t="shared" si="9"/>
        <v>0</v>
      </c>
      <c r="W80" s="72">
        <v>0</v>
      </c>
      <c r="X80" s="185">
        <v>0</v>
      </c>
      <c r="Y80" s="185">
        <v>0</v>
      </c>
      <c r="Z80" s="180">
        <f>(Company_data!U80+F80)/Company_data!J80</f>
        <v>1.4834692835426422</v>
      </c>
      <c r="AA80" s="148">
        <f>(Company_data!S80+F80)/Company_data!J80</f>
        <v>1.4834692835426422</v>
      </c>
      <c r="AC80" s="187">
        <v>0</v>
      </c>
      <c r="AD80" s="147">
        <f t="shared" si="10"/>
        <v>5.1610064484988331E-2</v>
      </c>
      <c r="AE80" s="1">
        <v>0</v>
      </c>
      <c r="AF80" s="147">
        <f t="shared" si="11"/>
        <v>5.1610064484988331E-2</v>
      </c>
      <c r="AG80" s="1">
        <v>0</v>
      </c>
      <c r="AH80" s="1">
        <v>0</v>
      </c>
      <c r="AI80" s="1">
        <v>0</v>
      </c>
      <c r="AJ80" s="1">
        <v>0</v>
      </c>
      <c r="AL80" s="185">
        <v>0</v>
      </c>
      <c r="AN80" s="185">
        <v>0</v>
      </c>
      <c r="AO80" s="185">
        <v>0</v>
      </c>
      <c r="AP80" s="185">
        <v>0</v>
      </c>
      <c r="AQ80" s="185">
        <v>0</v>
      </c>
      <c r="AR80" s="185">
        <v>0</v>
      </c>
      <c r="AS80" s="185">
        <v>0</v>
      </c>
    </row>
    <row r="81" spans="1:45" x14ac:dyDescent="0.2">
      <c r="A81" s="144">
        <v>1986</v>
      </c>
      <c r="B81" s="144">
        <v>5</v>
      </c>
      <c r="C81" s="93">
        <v>31</v>
      </c>
      <c r="D81" s="93">
        <v>30</v>
      </c>
      <c r="E81" s="93">
        <f t="shared" si="7"/>
        <v>30</v>
      </c>
      <c r="F81" s="88">
        <v>0</v>
      </c>
      <c r="G81" s="185">
        <v>0</v>
      </c>
      <c r="H81" s="185">
        <v>0</v>
      </c>
      <c r="I81" s="92">
        <v>6.1847798516236417E-2</v>
      </c>
      <c r="J81" s="147">
        <f t="shared" ref="J81:J144" si="12">AVERAGE(I70:I81)</f>
        <v>5.7483805513913598E-2</v>
      </c>
      <c r="K81" s="1">
        <v>0</v>
      </c>
      <c r="L81" s="1">
        <v>0</v>
      </c>
      <c r="M81" s="1">
        <v>0</v>
      </c>
      <c r="N81" s="1">
        <v>0</v>
      </c>
      <c r="O81" s="161">
        <v>0</v>
      </c>
      <c r="P81" s="91">
        <v>0</v>
      </c>
      <c r="Q81" s="139">
        <v>0</v>
      </c>
      <c r="R81" s="148">
        <f t="shared" si="8"/>
        <v>5.5926337517304477E-2</v>
      </c>
      <c r="S81" s="147">
        <f t="shared" si="6"/>
        <v>2.6337430496154654E-3</v>
      </c>
      <c r="T81" s="188">
        <v>0</v>
      </c>
      <c r="U81" s="156">
        <v>0</v>
      </c>
      <c r="V81" s="1">
        <f t="shared" si="9"/>
        <v>0</v>
      </c>
      <c r="W81" s="72">
        <v>0</v>
      </c>
      <c r="X81" s="185">
        <v>0</v>
      </c>
      <c r="Y81" s="185">
        <v>0</v>
      </c>
      <c r="Z81" s="180">
        <f>(Company_data!U81+F81)/Company_data!J81</f>
        <v>1.7337164630364388</v>
      </c>
      <c r="AA81" s="148">
        <f>(Company_data!S81+F81)/Company_data!J81</f>
        <v>1.7337164630364388</v>
      </c>
      <c r="AC81" s="187">
        <v>0</v>
      </c>
      <c r="AD81" s="147">
        <f t="shared" si="10"/>
        <v>6.1847798516236417E-2</v>
      </c>
      <c r="AE81" s="1">
        <v>0</v>
      </c>
      <c r="AF81" s="147">
        <f t="shared" si="11"/>
        <v>6.1847798516236417E-2</v>
      </c>
      <c r="AG81" s="1">
        <v>0</v>
      </c>
      <c r="AH81" s="1">
        <v>0</v>
      </c>
      <c r="AI81" s="1">
        <v>0</v>
      </c>
      <c r="AJ81" s="1">
        <v>0</v>
      </c>
      <c r="AL81" s="185">
        <v>0</v>
      </c>
      <c r="AN81" s="185">
        <v>0</v>
      </c>
      <c r="AO81" s="185">
        <v>0</v>
      </c>
      <c r="AP81" s="185">
        <v>0</v>
      </c>
      <c r="AQ81" s="185">
        <v>0</v>
      </c>
      <c r="AR81" s="185">
        <v>0</v>
      </c>
      <c r="AS81" s="185">
        <v>0</v>
      </c>
    </row>
    <row r="82" spans="1:45" x14ac:dyDescent="0.2">
      <c r="A82" s="144">
        <v>1986</v>
      </c>
      <c r="B82" s="144">
        <v>6</v>
      </c>
      <c r="C82" s="93">
        <v>30</v>
      </c>
      <c r="D82" s="93">
        <v>31</v>
      </c>
      <c r="E82" s="93">
        <f t="shared" si="7"/>
        <v>31</v>
      </c>
      <c r="F82" s="88">
        <v>0</v>
      </c>
      <c r="G82" s="185">
        <v>0</v>
      </c>
      <c r="H82" s="185">
        <v>0</v>
      </c>
      <c r="I82" s="92">
        <v>6.6193665005390132E-2</v>
      </c>
      <c r="J82" s="147">
        <f t="shared" si="12"/>
        <v>5.7745068908675583E-2</v>
      </c>
      <c r="K82" s="1">
        <v>0</v>
      </c>
      <c r="L82" s="1">
        <v>0</v>
      </c>
      <c r="M82" s="1">
        <v>0</v>
      </c>
      <c r="N82" s="1">
        <v>0</v>
      </c>
      <c r="O82" s="161">
        <v>0</v>
      </c>
      <c r="P82" s="91">
        <v>0</v>
      </c>
      <c r="Q82" s="139">
        <v>0</v>
      </c>
      <c r="R82" s="148">
        <f t="shared" si="8"/>
        <v>6.3676529538445881E-2</v>
      </c>
      <c r="S82" s="147">
        <f t="shared" si="6"/>
        <v>2.8169863315925109E-3</v>
      </c>
      <c r="T82" s="188">
        <v>0</v>
      </c>
      <c r="U82" s="156">
        <v>0</v>
      </c>
      <c r="V82" s="1">
        <f t="shared" si="9"/>
        <v>0</v>
      </c>
      <c r="W82" s="72">
        <v>0</v>
      </c>
      <c r="X82" s="185">
        <v>0</v>
      </c>
      <c r="Y82" s="185">
        <v>0</v>
      </c>
      <c r="Z82" s="180">
        <f>(Company_data!U82+F82)/Company_data!J82</f>
        <v>1.9102958861533763</v>
      </c>
      <c r="AA82" s="148">
        <f>(Company_data!S82+F82)/Company_data!J82</f>
        <v>1.9102958861533763</v>
      </c>
      <c r="AC82" s="187">
        <v>0</v>
      </c>
      <c r="AD82" s="147">
        <f t="shared" si="10"/>
        <v>6.6193665005390132E-2</v>
      </c>
      <c r="AE82" s="1">
        <v>0</v>
      </c>
      <c r="AF82" s="147">
        <f t="shared" si="11"/>
        <v>6.6193665005390132E-2</v>
      </c>
      <c r="AG82" s="1">
        <v>0</v>
      </c>
      <c r="AH82" s="1">
        <v>0</v>
      </c>
      <c r="AI82" s="1">
        <v>0</v>
      </c>
      <c r="AJ82" s="1">
        <v>0</v>
      </c>
      <c r="AL82" s="185">
        <v>0</v>
      </c>
      <c r="AN82" s="185">
        <v>0</v>
      </c>
      <c r="AO82" s="185">
        <v>0</v>
      </c>
      <c r="AP82" s="185">
        <v>0</v>
      </c>
      <c r="AQ82" s="185">
        <v>0</v>
      </c>
      <c r="AR82" s="185">
        <v>0</v>
      </c>
      <c r="AS82" s="185">
        <v>0</v>
      </c>
    </row>
    <row r="83" spans="1:45" x14ac:dyDescent="0.2">
      <c r="A83" s="144">
        <v>1986</v>
      </c>
      <c r="B83" s="144">
        <v>7</v>
      </c>
      <c r="C83" s="93">
        <v>31</v>
      </c>
      <c r="D83" s="93">
        <v>30</v>
      </c>
      <c r="E83" s="93">
        <f t="shared" si="7"/>
        <v>30</v>
      </c>
      <c r="F83" s="88">
        <v>0</v>
      </c>
      <c r="G83" s="185">
        <v>0</v>
      </c>
      <c r="H83" s="185">
        <v>0</v>
      </c>
      <c r="I83" s="92">
        <v>6.8060036512291436E-2</v>
      </c>
      <c r="J83" s="147">
        <f t="shared" si="12"/>
        <v>5.7960708084701308E-2</v>
      </c>
      <c r="K83" s="1">
        <v>0</v>
      </c>
      <c r="L83" s="1">
        <v>0</v>
      </c>
      <c r="M83" s="1">
        <v>0</v>
      </c>
      <c r="N83" s="1">
        <v>0</v>
      </c>
      <c r="O83" s="161">
        <v>0</v>
      </c>
      <c r="P83" s="91">
        <v>0</v>
      </c>
      <c r="Q83" s="139">
        <v>0</v>
      </c>
      <c r="R83" s="148">
        <f t="shared" si="8"/>
        <v>6.8225042972845415E-2</v>
      </c>
      <c r="S83" s="147">
        <f t="shared" si="6"/>
        <v>2.9378959069618418E-3</v>
      </c>
      <c r="T83" s="188">
        <v>0</v>
      </c>
      <c r="U83" s="156">
        <v>0</v>
      </c>
      <c r="V83" s="1">
        <f t="shared" si="9"/>
        <v>0</v>
      </c>
      <c r="W83" s="72">
        <v>0</v>
      </c>
      <c r="X83" s="185">
        <v>0</v>
      </c>
      <c r="Y83" s="185">
        <v>0</v>
      </c>
      <c r="Z83" s="180">
        <f>(Company_data!U83+F83)/Company_data!J83</f>
        <v>2.114976332158208</v>
      </c>
      <c r="AA83" s="148">
        <f>(Company_data!S83+F83)/Company_data!J83</f>
        <v>2.114976332158208</v>
      </c>
      <c r="AC83" s="187">
        <v>0</v>
      </c>
      <c r="AD83" s="147">
        <f t="shared" si="10"/>
        <v>6.8060036512291436E-2</v>
      </c>
      <c r="AE83" s="1">
        <v>0</v>
      </c>
      <c r="AF83" s="147">
        <f t="shared" si="11"/>
        <v>6.8060036512291436E-2</v>
      </c>
      <c r="AG83" s="1">
        <v>0</v>
      </c>
      <c r="AH83" s="1">
        <v>0</v>
      </c>
      <c r="AI83" s="1">
        <v>0</v>
      </c>
      <c r="AJ83" s="1">
        <v>0</v>
      </c>
      <c r="AL83" s="185">
        <v>0</v>
      </c>
      <c r="AN83" s="185">
        <v>0</v>
      </c>
      <c r="AO83" s="185">
        <v>0</v>
      </c>
      <c r="AP83" s="185">
        <v>0</v>
      </c>
      <c r="AQ83" s="185">
        <v>0</v>
      </c>
      <c r="AR83" s="185">
        <v>0</v>
      </c>
      <c r="AS83" s="185">
        <v>0</v>
      </c>
    </row>
    <row r="84" spans="1:45" x14ac:dyDescent="0.2">
      <c r="A84" s="144">
        <v>1986</v>
      </c>
      <c r="B84" s="144">
        <v>8</v>
      </c>
      <c r="C84" s="93">
        <v>31</v>
      </c>
      <c r="D84" s="93">
        <v>31</v>
      </c>
      <c r="E84" s="93">
        <f t="shared" si="7"/>
        <v>31</v>
      </c>
      <c r="F84" s="88">
        <v>0</v>
      </c>
      <c r="G84" s="185">
        <v>0</v>
      </c>
      <c r="H84" s="185">
        <v>0</v>
      </c>
      <c r="I84" s="92">
        <v>6.8078540836201296E-2</v>
      </c>
      <c r="J84" s="147">
        <f t="shared" si="12"/>
        <v>5.8101517027766982E-2</v>
      </c>
      <c r="K84" s="1">
        <v>0</v>
      </c>
      <c r="L84" s="1">
        <v>0</v>
      </c>
      <c r="M84" s="1">
        <v>0</v>
      </c>
      <c r="N84" s="1">
        <v>0</v>
      </c>
      <c r="O84" s="161">
        <v>0</v>
      </c>
      <c r="P84" s="91">
        <v>0</v>
      </c>
      <c r="Q84" s="139">
        <v>0</v>
      </c>
      <c r="R84" s="148">
        <f t="shared" si="8"/>
        <v>7.0209519225648165E-2</v>
      </c>
      <c r="S84" s="147">
        <f t="shared" si="6"/>
        <v>2.9757373523815814E-3</v>
      </c>
      <c r="T84" s="188">
        <v>0</v>
      </c>
      <c r="U84" s="156">
        <v>0</v>
      </c>
      <c r="V84" s="1">
        <f t="shared" si="9"/>
        <v>0</v>
      </c>
      <c r="W84" s="72">
        <v>0</v>
      </c>
      <c r="X84" s="185">
        <v>0</v>
      </c>
      <c r="Y84" s="185">
        <v>0</v>
      </c>
      <c r="Z84" s="180">
        <f>(Company_data!U84+F84)/Company_data!J84</f>
        <v>2.1764950959950933</v>
      </c>
      <c r="AA84" s="148">
        <f>(Company_data!S84+F84)/Company_data!J84</f>
        <v>2.1764950959950933</v>
      </c>
      <c r="AC84" s="187">
        <v>0</v>
      </c>
      <c r="AD84" s="147">
        <f t="shared" si="10"/>
        <v>6.8078540836201296E-2</v>
      </c>
      <c r="AE84" s="1">
        <v>0</v>
      </c>
      <c r="AF84" s="147">
        <f t="shared" si="11"/>
        <v>6.8078540836201296E-2</v>
      </c>
      <c r="AG84" s="1">
        <v>0</v>
      </c>
      <c r="AH84" s="1">
        <v>0</v>
      </c>
      <c r="AI84" s="1">
        <v>0</v>
      </c>
      <c r="AJ84" s="1">
        <v>0</v>
      </c>
      <c r="AL84" s="185">
        <v>0</v>
      </c>
      <c r="AN84" s="185">
        <v>0</v>
      </c>
      <c r="AO84" s="185">
        <v>0</v>
      </c>
      <c r="AP84" s="185">
        <v>0</v>
      </c>
      <c r="AQ84" s="185">
        <v>0</v>
      </c>
      <c r="AR84" s="185">
        <v>0</v>
      </c>
      <c r="AS84" s="185">
        <v>0</v>
      </c>
    </row>
    <row r="85" spans="1:45" x14ac:dyDescent="0.2">
      <c r="A85" s="144">
        <v>1986</v>
      </c>
      <c r="B85" s="144">
        <v>9</v>
      </c>
      <c r="C85" s="93">
        <v>30</v>
      </c>
      <c r="D85" s="93">
        <v>31</v>
      </c>
      <c r="E85" s="93">
        <f t="shared" si="7"/>
        <v>31</v>
      </c>
      <c r="F85" s="88">
        <v>0</v>
      </c>
      <c r="G85" s="185">
        <v>0</v>
      </c>
      <c r="H85" s="185">
        <v>0</v>
      </c>
      <c r="I85" s="92">
        <v>6.7043817925170737E-2</v>
      </c>
      <c r="J85" s="147">
        <f t="shared" si="12"/>
        <v>5.8141579955213581E-2</v>
      </c>
      <c r="K85" s="1">
        <v>0</v>
      </c>
      <c r="L85" s="1">
        <v>0</v>
      </c>
      <c r="M85" s="1">
        <v>0</v>
      </c>
      <c r="N85" s="1">
        <v>0</v>
      </c>
      <c r="O85" s="161">
        <v>0</v>
      </c>
      <c r="P85" s="91">
        <v>0</v>
      </c>
      <c r="Q85" s="139">
        <v>0</v>
      </c>
      <c r="R85" s="148">
        <f t="shared" si="8"/>
        <v>6.9734003503238814E-2</v>
      </c>
      <c r="S85" s="147">
        <f t="shared" si="6"/>
        <v>2.8914130314380143E-3</v>
      </c>
      <c r="T85" s="188">
        <v>0</v>
      </c>
      <c r="U85" s="156">
        <v>0</v>
      </c>
      <c r="V85" s="1">
        <f t="shared" si="9"/>
        <v>0</v>
      </c>
      <c r="W85" s="72">
        <v>0</v>
      </c>
      <c r="X85" s="185">
        <v>0</v>
      </c>
      <c r="Y85" s="185">
        <v>0</v>
      </c>
      <c r="Z85" s="180">
        <f>(Company_data!U85+F85)/Company_data!J85</f>
        <v>2.0920201050971645</v>
      </c>
      <c r="AA85" s="148">
        <f>(Company_data!S85+F85)/Company_data!J85</f>
        <v>2.0920201050971645</v>
      </c>
      <c r="AC85" s="187">
        <v>0</v>
      </c>
      <c r="AD85" s="147">
        <f t="shared" si="10"/>
        <v>6.7043817925170737E-2</v>
      </c>
      <c r="AE85" s="1">
        <v>0</v>
      </c>
      <c r="AF85" s="147">
        <f t="shared" si="11"/>
        <v>6.7043817925170737E-2</v>
      </c>
      <c r="AG85" s="1">
        <v>0</v>
      </c>
      <c r="AH85" s="1">
        <v>0</v>
      </c>
      <c r="AI85" s="1">
        <v>0</v>
      </c>
      <c r="AJ85" s="1">
        <v>0</v>
      </c>
      <c r="AL85" s="185">
        <v>0</v>
      </c>
      <c r="AN85" s="185">
        <v>0</v>
      </c>
      <c r="AO85" s="185">
        <v>0</v>
      </c>
      <c r="AP85" s="185">
        <v>0</v>
      </c>
      <c r="AQ85" s="185">
        <v>0</v>
      </c>
      <c r="AR85" s="185">
        <v>0</v>
      </c>
      <c r="AS85" s="185">
        <v>0</v>
      </c>
    </row>
    <row r="86" spans="1:45" x14ac:dyDescent="0.2">
      <c r="A86" s="144">
        <v>1986</v>
      </c>
      <c r="B86" s="144">
        <v>10</v>
      </c>
      <c r="C86" s="93">
        <v>31</v>
      </c>
      <c r="D86" s="93">
        <v>30</v>
      </c>
      <c r="E86" s="93">
        <f t="shared" si="7"/>
        <v>30</v>
      </c>
      <c r="F86" s="88">
        <v>0</v>
      </c>
      <c r="G86" s="185">
        <v>0</v>
      </c>
      <c r="H86" s="185">
        <v>0</v>
      </c>
      <c r="I86" s="92">
        <v>6.5125496680389167E-2</v>
      </c>
      <c r="J86" s="147">
        <f t="shared" si="12"/>
        <v>5.8143088358473712E-2</v>
      </c>
      <c r="K86" s="1">
        <v>0</v>
      </c>
      <c r="L86" s="1">
        <v>0</v>
      </c>
      <c r="M86" s="1">
        <v>0</v>
      </c>
      <c r="N86" s="1">
        <v>0</v>
      </c>
      <c r="O86" s="161">
        <v>0</v>
      </c>
      <c r="P86" s="91">
        <v>0</v>
      </c>
      <c r="Q86" s="139">
        <v>0</v>
      </c>
      <c r="R86" s="148">
        <f t="shared" si="8"/>
        <v>6.2503764103810269E-2</v>
      </c>
      <c r="S86" s="147">
        <f t="shared" si="6"/>
        <v>2.6992885133132888E-3</v>
      </c>
      <c r="T86" s="188">
        <v>0</v>
      </c>
      <c r="U86" s="156">
        <v>0</v>
      </c>
      <c r="V86" s="1">
        <f t="shared" si="9"/>
        <v>0</v>
      </c>
      <c r="W86" s="72">
        <v>0</v>
      </c>
      <c r="X86" s="185">
        <v>0</v>
      </c>
      <c r="Y86" s="185">
        <v>0</v>
      </c>
      <c r="Z86" s="180">
        <f>(Company_data!U86+F86)/Company_data!J86</f>
        <v>1.9376166872181182</v>
      </c>
      <c r="AA86" s="148">
        <f>(Company_data!S86+F86)/Company_data!J86</f>
        <v>1.9376166872181182</v>
      </c>
      <c r="AC86" s="187">
        <v>0</v>
      </c>
      <c r="AD86" s="147">
        <f t="shared" si="10"/>
        <v>6.5125496680389167E-2</v>
      </c>
      <c r="AE86" s="1">
        <v>0</v>
      </c>
      <c r="AF86" s="147">
        <f t="shared" si="11"/>
        <v>6.5125496680389167E-2</v>
      </c>
      <c r="AG86" s="1">
        <v>0</v>
      </c>
      <c r="AH86" s="1">
        <v>0</v>
      </c>
      <c r="AI86" s="1">
        <v>0</v>
      </c>
      <c r="AJ86" s="1">
        <v>0</v>
      </c>
      <c r="AL86" s="185">
        <v>0</v>
      </c>
      <c r="AN86" s="185">
        <v>0</v>
      </c>
      <c r="AO86" s="185">
        <v>0</v>
      </c>
      <c r="AP86" s="185">
        <v>0</v>
      </c>
      <c r="AQ86" s="185">
        <v>0</v>
      </c>
      <c r="AR86" s="185">
        <v>0</v>
      </c>
      <c r="AS86" s="185">
        <v>0</v>
      </c>
    </row>
    <row r="87" spans="1:45" x14ac:dyDescent="0.2">
      <c r="A87" s="144">
        <v>1986</v>
      </c>
      <c r="B87" s="144">
        <v>11</v>
      </c>
      <c r="C87" s="93">
        <v>30</v>
      </c>
      <c r="D87" s="93">
        <v>31</v>
      </c>
      <c r="E87" s="93">
        <f t="shared" si="7"/>
        <v>31</v>
      </c>
      <c r="F87" s="88">
        <v>0</v>
      </c>
      <c r="G87" s="185">
        <v>0</v>
      </c>
      <c r="H87" s="185">
        <v>0</v>
      </c>
      <c r="I87" s="92">
        <v>5.8130795193872452E-2</v>
      </c>
      <c r="J87" s="147">
        <f t="shared" si="12"/>
        <v>5.8093054076659822E-2</v>
      </c>
      <c r="K87" s="1">
        <v>0</v>
      </c>
      <c r="L87" s="1">
        <v>0</v>
      </c>
      <c r="M87" s="1">
        <v>0</v>
      </c>
      <c r="N87" s="1">
        <v>0</v>
      </c>
      <c r="O87" s="161">
        <v>0</v>
      </c>
      <c r="P87" s="91">
        <v>0</v>
      </c>
      <c r="Q87" s="139">
        <v>0</v>
      </c>
      <c r="R87" s="148">
        <f t="shared" si="8"/>
        <v>5.9382494948533607E-2</v>
      </c>
      <c r="S87" s="147">
        <f t="shared" si="6"/>
        <v>2.4320588648722996E-3</v>
      </c>
      <c r="T87" s="188">
        <v>0</v>
      </c>
      <c r="U87" s="156">
        <v>0</v>
      </c>
      <c r="V87" s="1">
        <f t="shared" si="9"/>
        <v>0</v>
      </c>
      <c r="W87" s="72">
        <v>0</v>
      </c>
      <c r="X87" s="185">
        <v>0</v>
      </c>
      <c r="Y87" s="185">
        <v>0</v>
      </c>
      <c r="Z87" s="180">
        <f>(Company_data!U87+F87)/Company_data!J87</f>
        <v>1.7814748484560081</v>
      </c>
      <c r="AA87" s="148">
        <f>(Company_data!S87+F87)/Company_data!J87</f>
        <v>1.7814748484560081</v>
      </c>
      <c r="AC87" s="187">
        <v>0</v>
      </c>
      <c r="AD87" s="147">
        <f t="shared" si="10"/>
        <v>5.8130795193872452E-2</v>
      </c>
      <c r="AE87" s="1">
        <v>0</v>
      </c>
      <c r="AF87" s="147">
        <f t="shared" si="11"/>
        <v>5.8130795193872452E-2</v>
      </c>
      <c r="AG87" s="1">
        <v>0</v>
      </c>
      <c r="AH87" s="1">
        <v>0</v>
      </c>
      <c r="AI87" s="1">
        <v>0</v>
      </c>
      <c r="AJ87" s="1">
        <v>0</v>
      </c>
      <c r="AL87" s="185">
        <v>0</v>
      </c>
      <c r="AN87" s="185">
        <v>0</v>
      </c>
      <c r="AO87" s="185">
        <v>0</v>
      </c>
      <c r="AP87" s="185">
        <v>0</v>
      </c>
      <c r="AQ87" s="185">
        <v>0</v>
      </c>
      <c r="AR87" s="185">
        <v>0</v>
      </c>
      <c r="AS87" s="185">
        <v>0</v>
      </c>
    </row>
    <row r="88" spans="1:45" x14ac:dyDescent="0.2">
      <c r="A88" s="144">
        <v>1986</v>
      </c>
      <c r="B88" s="144">
        <v>12</v>
      </c>
      <c r="C88" s="93">
        <v>31</v>
      </c>
      <c r="D88" s="93">
        <v>30</v>
      </c>
      <c r="E88" s="93">
        <f t="shared" si="7"/>
        <v>30</v>
      </c>
      <c r="F88" s="88">
        <v>0</v>
      </c>
      <c r="G88" s="185">
        <v>0</v>
      </c>
      <c r="H88" s="185">
        <v>0</v>
      </c>
      <c r="I88" s="92">
        <v>5.1301552046856949E-2</v>
      </c>
      <c r="J88" s="147">
        <f t="shared" si="12"/>
        <v>5.7986200934111859E-2</v>
      </c>
      <c r="K88" s="1">
        <v>0</v>
      </c>
      <c r="L88" s="1">
        <v>0</v>
      </c>
      <c r="M88" s="1">
        <v>0</v>
      </c>
      <c r="N88" s="1">
        <v>0</v>
      </c>
      <c r="O88" s="161">
        <v>0</v>
      </c>
      <c r="P88" s="91">
        <v>0</v>
      </c>
      <c r="Q88" s="139">
        <v>0</v>
      </c>
      <c r="R88" s="148">
        <f t="shared" si="8"/>
        <v>5.1467379512912151E-2</v>
      </c>
      <c r="S88" s="147">
        <f t="shared" si="6"/>
        <v>2.0532102955086451E-3</v>
      </c>
      <c r="T88" s="188">
        <v>0</v>
      </c>
      <c r="U88" s="156">
        <v>0</v>
      </c>
      <c r="V88" s="1">
        <f t="shared" si="9"/>
        <v>0</v>
      </c>
      <c r="W88" s="72">
        <v>0</v>
      </c>
      <c r="X88" s="185">
        <v>0</v>
      </c>
      <c r="Y88" s="185">
        <v>0</v>
      </c>
      <c r="Z88" s="180">
        <f>(Company_data!U88+F88)/Company_data!J88</f>
        <v>1.5954887649002767</v>
      </c>
      <c r="AA88" s="148">
        <f>(Company_data!S88+F88)/Company_data!J88</f>
        <v>1.5954887649002767</v>
      </c>
      <c r="AC88" s="187">
        <v>0</v>
      </c>
      <c r="AD88" s="147">
        <f t="shared" si="10"/>
        <v>5.1301552046856949E-2</v>
      </c>
      <c r="AE88" s="1">
        <v>0</v>
      </c>
      <c r="AF88" s="147">
        <f t="shared" si="11"/>
        <v>5.1301552046856949E-2</v>
      </c>
      <c r="AG88" s="1">
        <v>0</v>
      </c>
      <c r="AH88" s="1">
        <v>0</v>
      </c>
      <c r="AI88" s="1">
        <v>0</v>
      </c>
      <c r="AJ88" s="1">
        <v>0</v>
      </c>
      <c r="AL88" s="185">
        <v>0</v>
      </c>
      <c r="AN88" s="185">
        <v>0</v>
      </c>
      <c r="AO88" s="185">
        <v>0</v>
      </c>
      <c r="AP88" s="185">
        <v>0</v>
      </c>
      <c r="AQ88" s="185">
        <v>0</v>
      </c>
      <c r="AR88" s="185">
        <v>0</v>
      </c>
      <c r="AS88" s="185">
        <v>0</v>
      </c>
    </row>
    <row r="89" spans="1:45" x14ac:dyDescent="0.2">
      <c r="A89" s="144">
        <v>1987</v>
      </c>
      <c r="B89" s="144">
        <v>1</v>
      </c>
      <c r="C89" s="93">
        <v>31</v>
      </c>
      <c r="D89" s="93">
        <v>31</v>
      </c>
      <c r="E89" s="93">
        <f t="shared" si="7"/>
        <v>31</v>
      </c>
      <c r="F89" s="88">
        <v>0</v>
      </c>
      <c r="G89" s="185">
        <v>0</v>
      </c>
      <c r="H89" s="185">
        <v>0</v>
      </c>
      <c r="I89" s="92">
        <v>4.6514909094010702E-2</v>
      </c>
      <c r="J89" s="147">
        <f t="shared" si="12"/>
        <v>5.7883953870322864E-2</v>
      </c>
      <c r="K89" s="1">
        <v>0</v>
      </c>
      <c r="L89" s="1">
        <v>0</v>
      </c>
      <c r="M89" s="1">
        <v>0</v>
      </c>
      <c r="N89" s="1">
        <v>0</v>
      </c>
      <c r="O89" s="161">
        <v>0</v>
      </c>
      <c r="P89" s="91">
        <v>0</v>
      </c>
      <c r="Q89" s="139">
        <v>0</v>
      </c>
      <c r="R89" s="148">
        <f t="shared" si="8"/>
        <v>5.3698411574184181E-2</v>
      </c>
      <c r="S89" s="147">
        <f t="shared" si="6"/>
        <v>1.7028620971290542E-3</v>
      </c>
      <c r="T89" s="188">
        <v>0</v>
      </c>
      <c r="U89" s="156">
        <v>0</v>
      </c>
      <c r="V89" s="1">
        <f t="shared" si="9"/>
        <v>0</v>
      </c>
      <c r="W89" s="72">
        <v>0</v>
      </c>
      <c r="X89" s="185">
        <v>0</v>
      </c>
      <c r="Y89" s="185">
        <v>0</v>
      </c>
      <c r="Z89" s="180">
        <f>(Company_data!U89+F89)/Company_data!J89</f>
        <v>1.6646507587997097</v>
      </c>
      <c r="AA89" s="148">
        <f>(Company_data!S89+F89)/Company_data!J89</f>
        <v>1.6646507587997097</v>
      </c>
      <c r="AC89" s="187">
        <v>0</v>
      </c>
      <c r="AD89" s="147">
        <f t="shared" si="10"/>
        <v>4.6514909094010702E-2</v>
      </c>
      <c r="AE89" s="1">
        <v>0</v>
      </c>
      <c r="AF89" s="147">
        <f t="shared" si="11"/>
        <v>4.6514909094010702E-2</v>
      </c>
      <c r="AG89" s="1">
        <v>0</v>
      </c>
      <c r="AH89" s="1">
        <v>0</v>
      </c>
      <c r="AI89" s="1">
        <v>0</v>
      </c>
      <c r="AJ89" s="1">
        <v>0</v>
      </c>
      <c r="AL89" s="185">
        <v>0</v>
      </c>
      <c r="AN89" s="185">
        <v>0</v>
      </c>
      <c r="AO89" s="185">
        <v>0</v>
      </c>
      <c r="AP89" s="185">
        <v>0</v>
      </c>
      <c r="AQ89" s="185">
        <v>0</v>
      </c>
      <c r="AR89" s="185">
        <v>0</v>
      </c>
      <c r="AS89" s="185">
        <v>0</v>
      </c>
    </row>
    <row r="90" spans="1:45" x14ac:dyDescent="0.2">
      <c r="A90" s="144">
        <v>1987</v>
      </c>
      <c r="B90" s="144">
        <v>2</v>
      </c>
      <c r="C90" s="93">
        <v>28</v>
      </c>
      <c r="D90" s="93">
        <v>28</v>
      </c>
      <c r="E90" s="93">
        <f t="shared" si="7"/>
        <v>28</v>
      </c>
      <c r="F90" s="88">
        <v>0</v>
      </c>
      <c r="G90" s="185">
        <v>0</v>
      </c>
      <c r="H90" s="185">
        <v>0</v>
      </c>
      <c r="I90" s="92">
        <v>4.4069370600112651E-2</v>
      </c>
      <c r="J90" s="147">
        <f t="shared" si="12"/>
        <v>5.7778055236524468E-2</v>
      </c>
      <c r="K90" s="1">
        <v>0</v>
      </c>
      <c r="L90" s="1">
        <v>0</v>
      </c>
      <c r="M90" s="1">
        <v>0</v>
      </c>
      <c r="N90" s="1">
        <v>0</v>
      </c>
      <c r="O90" s="161">
        <v>0</v>
      </c>
      <c r="P90" s="91">
        <v>0</v>
      </c>
      <c r="Q90" s="139">
        <v>0</v>
      </c>
      <c r="R90" s="148">
        <f t="shared" si="8"/>
        <v>5.1407698923849658E-2</v>
      </c>
      <c r="S90" s="147">
        <f t="shared" si="6"/>
        <v>1.3289278682221475E-3</v>
      </c>
      <c r="T90" s="188">
        <v>0</v>
      </c>
      <c r="U90" s="156">
        <v>0</v>
      </c>
      <c r="V90" s="1">
        <f t="shared" si="9"/>
        <v>0</v>
      </c>
      <c r="W90" s="72">
        <v>0</v>
      </c>
      <c r="X90" s="185">
        <v>0</v>
      </c>
      <c r="Y90" s="185">
        <v>0</v>
      </c>
      <c r="Z90" s="180">
        <f>(Company_data!U90+F90)/Company_data!J90</f>
        <v>1.4394155698677904</v>
      </c>
      <c r="AA90" s="148">
        <f>(Company_data!S90+F90)/Company_data!J90</f>
        <v>1.4394155698677904</v>
      </c>
      <c r="AC90" s="187">
        <v>0</v>
      </c>
      <c r="AD90" s="147">
        <f t="shared" si="10"/>
        <v>4.4069370600112651E-2</v>
      </c>
      <c r="AE90" s="1">
        <v>0</v>
      </c>
      <c r="AF90" s="147">
        <f t="shared" si="11"/>
        <v>4.4069370600112651E-2</v>
      </c>
      <c r="AG90" s="1">
        <v>0</v>
      </c>
      <c r="AH90" s="1">
        <v>0</v>
      </c>
      <c r="AI90" s="1">
        <v>0</v>
      </c>
      <c r="AJ90" s="1">
        <v>0</v>
      </c>
      <c r="AL90" s="185">
        <v>0</v>
      </c>
      <c r="AN90" s="185">
        <v>0</v>
      </c>
      <c r="AO90" s="185">
        <v>0</v>
      </c>
      <c r="AP90" s="185">
        <v>0</v>
      </c>
      <c r="AQ90" s="185">
        <v>0</v>
      </c>
      <c r="AR90" s="185">
        <v>0</v>
      </c>
      <c r="AS90" s="185">
        <v>0</v>
      </c>
    </row>
    <row r="91" spans="1:45" x14ac:dyDescent="0.2">
      <c r="A91" s="144">
        <v>1987</v>
      </c>
      <c r="B91" s="144">
        <v>3</v>
      </c>
      <c r="C91" s="93">
        <v>31</v>
      </c>
      <c r="D91" s="93">
        <v>31</v>
      </c>
      <c r="E91" s="93">
        <f t="shared" si="7"/>
        <v>31</v>
      </c>
      <c r="F91" s="88">
        <v>0</v>
      </c>
      <c r="G91" s="185">
        <v>0</v>
      </c>
      <c r="H91" s="185">
        <v>0</v>
      </c>
      <c r="I91" s="92">
        <v>4.3566008543804158E-2</v>
      </c>
      <c r="J91" s="147">
        <f t="shared" si="12"/>
        <v>5.7628504619943698E-2</v>
      </c>
      <c r="K91" s="1">
        <v>0</v>
      </c>
      <c r="L91" s="1">
        <v>0</v>
      </c>
      <c r="M91" s="1">
        <v>0</v>
      </c>
      <c r="N91" s="1">
        <v>0</v>
      </c>
      <c r="O91" s="161">
        <v>0</v>
      </c>
      <c r="P91" s="91">
        <v>0</v>
      </c>
      <c r="Q91" s="139">
        <v>0</v>
      </c>
      <c r="R91" s="148">
        <f t="shared" si="8"/>
        <v>5.0539309397122797E-2</v>
      </c>
      <c r="S91" s="147">
        <f t="shared" si="6"/>
        <v>8.828868894462244E-4</v>
      </c>
      <c r="T91" s="188">
        <v>0</v>
      </c>
      <c r="U91" s="156">
        <v>0</v>
      </c>
      <c r="V91" s="1">
        <f t="shared" si="9"/>
        <v>0</v>
      </c>
      <c r="W91" s="72">
        <v>0</v>
      </c>
      <c r="X91" s="185">
        <v>0</v>
      </c>
      <c r="Y91" s="185">
        <v>0</v>
      </c>
      <c r="Z91" s="180">
        <f>(Company_data!U91+F91)/Company_data!J91</f>
        <v>1.5667185913108068</v>
      </c>
      <c r="AA91" s="148">
        <f>(Company_data!S91+F91)/Company_data!J91</f>
        <v>1.5667185913108068</v>
      </c>
      <c r="AC91" s="187">
        <v>0</v>
      </c>
      <c r="AD91" s="147">
        <f t="shared" si="10"/>
        <v>4.3566008543804158E-2</v>
      </c>
      <c r="AE91" s="1">
        <v>0</v>
      </c>
      <c r="AF91" s="147">
        <f t="shared" si="11"/>
        <v>4.3566008543804158E-2</v>
      </c>
      <c r="AG91" s="1">
        <v>0</v>
      </c>
      <c r="AH91" s="1">
        <v>0</v>
      </c>
      <c r="AI91" s="1">
        <v>0</v>
      </c>
      <c r="AJ91" s="1">
        <v>0</v>
      </c>
      <c r="AL91" s="185">
        <v>0</v>
      </c>
      <c r="AN91" s="185">
        <v>0</v>
      </c>
      <c r="AO91" s="185">
        <v>0</v>
      </c>
      <c r="AP91" s="185">
        <v>0</v>
      </c>
      <c r="AQ91" s="185">
        <v>0</v>
      </c>
      <c r="AR91" s="185">
        <v>0</v>
      </c>
      <c r="AS91" s="185">
        <v>0</v>
      </c>
    </row>
    <row r="92" spans="1:45" x14ac:dyDescent="0.2">
      <c r="A92" s="144">
        <v>1987</v>
      </c>
      <c r="B92" s="144">
        <v>4</v>
      </c>
      <c r="C92" s="93">
        <v>30</v>
      </c>
      <c r="D92" s="93">
        <v>31</v>
      </c>
      <c r="E92" s="93">
        <f t="shared" si="7"/>
        <v>31</v>
      </c>
      <c r="F92" s="88">
        <v>0</v>
      </c>
      <c r="G92" s="185">
        <v>0</v>
      </c>
      <c r="H92" s="185">
        <v>0</v>
      </c>
      <c r="I92" s="92">
        <v>4.8635886747647156E-2</v>
      </c>
      <c r="J92" s="147">
        <f t="shared" si="12"/>
        <v>5.7380656475165263E-2</v>
      </c>
      <c r="K92" s="1">
        <v>0</v>
      </c>
      <c r="L92" s="1">
        <v>0</v>
      </c>
      <c r="M92" s="1">
        <v>0</v>
      </c>
      <c r="N92" s="1">
        <v>0</v>
      </c>
      <c r="O92" s="161">
        <v>0</v>
      </c>
      <c r="P92" s="91">
        <v>0</v>
      </c>
      <c r="Q92" s="139">
        <v>0</v>
      </c>
      <c r="R92" s="148">
        <f t="shared" si="8"/>
        <v>5.1135903199453235E-2</v>
      </c>
      <c r="S92" s="147">
        <f t="shared" si="6"/>
        <v>2.4471404035356081E-4</v>
      </c>
      <c r="T92" s="188">
        <v>0</v>
      </c>
      <c r="U92" s="156">
        <v>0</v>
      </c>
      <c r="V92" s="1">
        <f t="shared" si="9"/>
        <v>0</v>
      </c>
      <c r="W92" s="72">
        <v>0</v>
      </c>
      <c r="X92" s="185">
        <v>0</v>
      </c>
      <c r="Y92" s="185">
        <v>0</v>
      </c>
      <c r="Z92" s="180">
        <f>(Company_data!U92+F92)/Company_data!J92</f>
        <v>1.534077095983597</v>
      </c>
      <c r="AA92" s="148">
        <f>(Company_data!S92+F92)/Company_data!J92</f>
        <v>1.534077095983597</v>
      </c>
      <c r="AC92" s="187">
        <v>0</v>
      </c>
      <c r="AD92" s="147">
        <f t="shared" si="10"/>
        <v>4.8635886747647156E-2</v>
      </c>
      <c r="AE92" s="1">
        <v>0</v>
      </c>
      <c r="AF92" s="147">
        <f t="shared" si="11"/>
        <v>4.8635886747647156E-2</v>
      </c>
      <c r="AG92" s="1">
        <v>0</v>
      </c>
      <c r="AH92" s="1">
        <v>0</v>
      </c>
      <c r="AI92" s="1">
        <v>0</v>
      </c>
      <c r="AJ92" s="1">
        <v>0</v>
      </c>
      <c r="AL92" s="185">
        <v>0</v>
      </c>
      <c r="AN92" s="185">
        <v>0</v>
      </c>
      <c r="AO92" s="185">
        <v>0</v>
      </c>
      <c r="AP92" s="185">
        <v>0</v>
      </c>
      <c r="AQ92" s="185">
        <v>0</v>
      </c>
      <c r="AR92" s="185">
        <v>0</v>
      </c>
      <c r="AS92" s="185">
        <v>0</v>
      </c>
    </row>
    <row r="93" spans="1:45" x14ac:dyDescent="0.2">
      <c r="A93" s="144">
        <v>1987</v>
      </c>
      <c r="B93" s="144">
        <v>5</v>
      </c>
      <c r="C93" s="93">
        <v>31</v>
      </c>
      <c r="D93" s="93">
        <v>30</v>
      </c>
      <c r="E93" s="93">
        <f t="shared" si="7"/>
        <v>30</v>
      </c>
      <c r="F93" s="88">
        <v>0</v>
      </c>
      <c r="G93" s="185">
        <v>0</v>
      </c>
      <c r="H93" s="185">
        <v>0</v>
      </c>
      <c r="I93" s="92">
        <v>5.8737477402999214E-2</v>
      </c>
      <c r="J93" s="147">
        <f t="shared" si="12"/>
        <v>5.7121463049062154E-2</v>
      </c>
      <c r="K93" s="1">
        <v>0</v>
      </c>
      <c r="L93" s="1">
        <v>0</v>
      </c>
      <c r="M93" s="1">
        <v>0</v>
      </c>
      <c r="N93" s="1">
        <v>0</v>
      </c>
      <c r="O93" s="161">
        <v>0</v>
      </c>
      <c r="P93" s="91">
        <v>0</v>
      </c>
      <c r="Q93" s="139">
        <v>0</v>
      </c>
      <c r="R93" s="148">
        <f t="shared" si="8"/>
        <v>5.8816565832733925E-2</v>
      </c>
      <c r="S93" s="147">
        <f t="shared" si="6"/>
        <v>-3.6234246485144367E-4</v>
      </c>
      <c r="T93" s="188">
        <v>0</v>
      </c>
      <c r="U93" s="156">
        <v>0</v>
      </c>
      <c r="V93" s="1">
        <f t="shared" si="9"/>
        <v>0</v>
      </c>
      <c r="W93" s="72">
        <v>0</v>
      </c>
      <c r="X93" s="185">
        <v>0</v>
      </c>
      <c r="Y93" s="185">
        <v>0</v>
      </c>
      <c r="Z93" s="180">
        <f>(Company_data!U93+F93)/Company_data!J93</f>
        <v>1.8233135408147516</v>
      </c>
      <c r="AA93" s="148">
        <f>(Company_data!S93+F93)/Company_data!J93</f>
        <v>1.8233135408147516</v>
      </c>
      <c r="AC93" s="187">
        <v>0</v>
      </c>
      <c r="AD93" s="147">
        <f t="shared" si="10"/>
        <v>5.8737477402999214E-2</v>
      </c>
      <c r="AE93" s="1">
        <v>0</v>
      </c>
      <c r="AF93" s="147">
        <f t="shared" si="11"/>
        <v>5.8737477402999214E-2</v>
      </c>
      <c r="AG93" s="1">
        <v>0</v>
      </c>
      <c r="AH93" s="1">
        <v>0</v>
      </c>
      <c r="AI93" s="1">
        <v>0</v>
      </c>
      <c r="AJ93" s="1">
        <v>0</v>
      </c>
      <c r="AL93" s="185">
        <v>0</v>
      </c>
      <c r="AN93" s="185">
        <v>0</v>
      </c>
      <c r="AO93" s="185">
        <v>0</v>
      </c>
      <c r="AP93" s="185">
        <v>0</v>
      </c>
      <c r="AQ93" s="185">
        <v>0</v>
      </c>
      <c r="AR93" s="185">
        <v>0</v>
      </c>
      <c r="AS93" s="185">
        <v>0</v>
      </c>
    </row>
    <row r="94" spans="1:45" x14ac:dyDescent="0.2">
      <c r="A94" s="144">
        <v>1987</v>
      </c>
      <c r="B94" s="144">
        <v>6</v>
      </c>
      <c r="C94" s="93">
        <v>30</v>
      </c>
      <c r="D94" s="93">
        <v>31</v>
      </c>
      <c r="E94" s="93">
        <f t="shared" si="7"/>
        <v>31</v>
      </c>
      <c r="F94" s="88">
        <v>0</v>
      </c>
      <c r="G94" s="185">
        <v>0</v>
      </c>
      <c r="H94" s="185">
        <v>0</v>
      </c>
      <c r="I94" s="92">
        <v>6.2980990068197878E-2</v>
      </c>
      <c r="J94" s="147">
        <f t="shared" si="12"/>
        <v>5.6853740137629477E-2</v>
      </c>
      <c r="K94" s="1">
        <v>0</v>
      </c>
      <c r="L94" s="1">
        <v>0</v>
      </c>
      <c r="M94" s="1">
        <v>0</v>
      </c>
      <c r="N94" s="1">
        <v>0</v>
      </c>
      <c r="O94" s="161">
        <v>0</v>
      </c>
      <c r="P94" s="91">
        <v>0</v>
      </c>
      <c r="Q94" s="139">
        <v>0</v>
      </c>
      <c r="R94" s="148">
        <f t="shared" si="8"/>
        <v>7.0666955131928458E-2</v>
      </c>
      <c r="S94" s="147">
        <f t="shared" ref="S94:S157" si="13">J94-J82</f>
        <v>-8.9132877104610569E-4</v>
      </c>
      <c r="T94" s="188">
        <v>0</v>
      </c>
      <c r="U94" s="156">
        <v>0</v>
      </c>
      <c r="V94" s="1">
        <f t="shared" si="9"/>
        <v>0</v>
      </c>
      <c r="W94" s="72">
        <v>0</v>
      </c>
      <c r="X94" s="185">
        <v>0</v>
      </c>
      <c r="Y94" s="185">
        <v>0</v>
      </c>
      <c r="Z94" s="180">
        <f>(Company_data!U94+F94)/Company_data!J94</f>
        <v>2.1200086539578535</v>
      </c>
      <c r="AA94" s="148">
        <f>(Company_data!S94+F94)/Company_data!J94</f>
        <v>2.1200086539578535</v>
      </c>
      <c r="AC94" s="187">
        <v>0</v>
      </c>
      <c r="AD94" s="147">
        <f t="shared" si="10"/>
        <v>6.2980990068197878E-2</v>
      </c>
      <c r="AE94" s="1">
        <v>0</v>
      </c>
      <c r="AF94" s="147">
        <f t="shared" si="11"/>
        <v>6.2980990068197878E-2</v>
      </c>
      <c r="AG94" s="1">
        <v>0</v>
      </c>
      <c r="AH94" s="1">
        <v>0</v>
      </c>
      <c r="AI94" s="1">
        <v>0</v>
      </c>
      <c r="AJ94" s="1">
        <v>0</v>
      </c>
      <c r="AL94" s="185">
        <v>0</v>
      </c>
      <c r="AN94" s="185">
        <v>0</v>
      </c>
      <c r="AO94" s="185">
        <v>0</v>
      </c>
      <c r="AP94" s="185">
        <v>0</v>
      </c>
      <c r="AQ94" s="185">
        <v>0</v>
      </c>
      <c r="AR94" s="185">
        <v>0</v>
      </c>
      <c r="AS94" s="185">
        <v>0</v>
      </c>
    </row>
    <row r="95" spans="1:45" x14ac:dyDescent="0.2">
      <c r="A95" s="144">
        <v>1987</v>
      </c>
      <c r="B95" s="144">
        <v>7</v>
      </c>
      <c r="C95" s="93">
        <v>31</v>
      </c>
      <c r="D95" s="93">
        <v>30</v>
      </c>
      <c r="E95" s="93">
        <f t="shared" si="7"/>
        <v>30</v>
      </c>
      <c r="F95" s="88">
        <v>0</v>
      </c>
      <c r="G95" s="185">
        <v>0</v>
      </c>
      <c r="H95" s="185">
        <v>0</v>
      </c>
      <c r="I95" s="92">
        <v>6.4370883281170937E-2</v>
      </c>
      <c r="J95" s="147">
        <f t="shared" si="12"/>
        <v>5.6546310701702768E-2</v>
      </c>
      <c r="K95" s="1">
        <v>0</v>
      </c>
      <c r="L95" s="1">
        <v>0</v>
      </c>
      <c r="M95" s="1">
        <v>0</v>
      </c>
      <c r="N95" s="1">
        <v>0</v>
      </c>
      <c r="O95" s="161">
        <v>0</v>
      </c>
      <c r="P95" s="91">
        <v>0</v>
      </c>
      <c r="Q95" s="139">
        <v>0</v>
      </c>
      <c r="R95" s="148">
        <f t="shared" si="8"/>
        <v>7.3148878130122275E-2</v>
      </c>
      <c r="S95" s="147">
        <f t="shared" si="13"/>
        <v>-1.4143973829985404E-3</v>
      </c>
      <c r="T95" s="188">
        <v>0</v>
      </c>
      <c r="U95" s="156">
        <v>0</v>
      </c>
      <c r="V95" s="1">
        <f t="shared" si="9"/>
        <v>0</v>
      </c>
      <c r="W95" s="72">
        <v>0</v>
      </c>
      <c r="X95" s="185">
        <v>0</v>
      </c>
      <c r="Y95" s="185">
        <v>0</v>
      </c>
      <c r="Z95" s="180">
        <f>(Company_data!U95+F95)/Company_data!J95</f>
        <v>2.2676152220337906</v>
      </c>
      <c r="AA95" s="148">
        <f>(Company_data!S95+F95)/Company_data!J95</f>
        <v>2.2676152220337906</v>
      </c>
      <c r="AC95" s="187">
        <v>0</v>
      </c>
      <c r="AD95" s="147">
        <f t="shared" si="10"/>
        <v>6.4370883281170937E-2</v>
      </c>
      <c r="AE95" s="1">
        <v>0</v>
      </c>
      <c r="AF95" s="147">
        <f t="shared" si="11"/>
        <v>6.4370883281170937E-2</v>
      </c>
      <c r="AG95" s="1">
        <v>0</v>
      </c>
      <c r="AH95" s="1">
        <v>0</v>
      </c>
      <c r="AI95" s="1">
        <v>0</v>
      </c>
      <c r="AJ95" s="1">
        <v>0</v>
      </c>
      <c r="AL95" s="185">
        <v>0</v>
      </c>
      <c r="AN95" s="185">
        <v>0</v>
      </c>
      <c r="AO95" s="185">
        <v>0</v>
      </c>
      <c r="AP95" s="185">
        <v>0</v>
      </c>
      <c r="AQ95" s="185">
        <v>0</v>
      </c>
      <c r="AR95" s="185">
        <v>0</v>
      </c>
      <c r="AS95" s="185">
        <v>0</v>
      </c>
    </row>
    <row r="96" spans="1:45" x14ac:dyDescent="0.2">
      <c r="A96" s="144">
        <v>1987</v>
      </c>
      <c r="B96" s="144">
        <v>8</v>
      </c>
      <c r="C96" s="93">
        <v>31</v>
      </c>
      <c r="D96" s="93">
        <v>31</v>
      </c>
      <c r="E96" s="93">
        <f t="shared" si="7"/>
        <v>31</v>
      </c>
      <c r="F96" s="88">
        <v>0</v>
      </c>
      <c r="G96" s="185">
        <v>0</v>
      </c>
      <c r="H96" s="185">
        <v>0</v>
      </c>
      <c r="I96" s="92">
        <v>6.4645603528501544E-2</v>
      </c>
      <c r="J96" s="147">
        <f t="shared" si="12"/>
        <v>5.6260232592727798E-2</v>
      </c>
      <c r="K96" s="1">
        <v>0</v>
      </c>
      <c r="L96" s="1">
        <v>0</v>
      </c>
      <c r="M96" s="1">
        <v>0</v>
      </c>
      <c r="N96" s="1">
        <v>0</v>
      </c>
      <c r="O96" s="161">
        <v>0</v>
      </c>
      <c r="P96" s="91">
        <v>0</v>
      </c>
      <c r="Q96" s="139">
        <v>0</v>
      </c>
      <c r="R96" s="148">
        <f t="shared" si="8"/>
        <v>7.6399552777121335E-2</v>
      </c>
      <c r="S96" s="147">
        <f t="shared" si="13"/>
        <v>-1.8412844350391838E-3</v>
      </c>
      <c r="T96" s="188">
        <v>0</v>
      </c>
      <c r="U96" s="156">
        <v>0</v>
      </c>
      <c r="V96" s="1">
        <f t="shared" si="9"/>
        <v>0</v>
      </c>
      <c r="W96" s="72">
        <v>0</v>
      </c>
      <c r="X96" s="185">
        <v>0</v>
      </c>
      <c r="Y96" s="185">
        <v>0</v>
      </c>
      <c r="Z96" s="180">
        <f>(Company_data!U96+F96)/Company_data!J96</f>
        <v>2.3683861360907614</v>
      </c>
      <c r="AA96" s="148">
        <f>(Company_data!S96+F96)/Company_data!J96</f>
        <v>2.3683861360907614</v>
      </c>
      <c r="AC96" s="187">
        <v>0</v>
      </c>
      <c r="AD96" s="147">
        <f t="shared" si="10"/>
        <v>6.4645603528501544E-2</v>
      </c>
      <c r="AE96" s="1">
        <v>0</v>
      </c>
      <c r="AF96" s="147">
        <f t="shared" si="11"/>
        <v>6.4645603528501544E-2</v>
      </c>
      <c r="AG96" s="1">
        <v>0</v>
      </c>
      <c r="AH96" s="1">
        <v>0</v>
      </c>
      <c r="AI96" s="1">
        <v>0</v>
      </c>
      <c r="AJ96" s="1">
        <v>0</v>
      </c>
      <c r="AL96" s="185">
        <v>0</v>
      </c>
      <c r="AN96" s="185">
        <v>0</v>
      </c>
      <c r="AO96" s="185">
        <v>0</v>
      </c>
      <c r="AP96" s="185">
        <v>0</v>
      </c>
      <c r="AQ96" s="185">
        <v>0</v>
      </c>
      <c r="AR96" s="185">
        <v>0</v>
      </c>
      <c r="AS96" s="185">
        <v>0</v>
      </c>
    </row>
    <row r="97" spans="1:45" x14ac:dyDescent="0.2">
      <c r="A97" s="144">
        <v>1987</v>
      </c>
      <c r="B97" s="144">
        <v>9</v>
      </c>
      <c r="C97" s="93">
        <v>30</v>
      </c>
      <c r="D97" s="93">
        <v>31</v>
      </c>
      <c r="E97" s="93">
        <f t="shared" si="7"/>
        <v>31</v>
      </c>
      <c r="F97" s="88">
        <v>0</v>
      </c>
      <c r="G97" s="185">
        <v>0</v>
      </c>
      <c r="H97" s="185">
        <v>0</v>
      </c>
      <c r="I97" s="92">
        <v>6.4405502166949319E-2</v>
      </c>
      <c r="J97" s="147">
        <f t="shared" si="12"/>
        <v>5.6040372946209338E-2</v>
      </c>
      <c r="K97" s="1">
        <v>0</v>
      </c>
      <c r="L97" s="1">
        <v>0</v>
      </c>
      <c r="M97" s="1">
        <v>0</v>
      </c>
      <c r="N97" s="1">
        <v>0</v>
      </c>
      <c r="O97" s="161">
        <v>0</v>
      </c>
      <c r="P97" s="91">
        <v>0</v>
      </c>
      <c r="Q97" s="139">
        <v>0</v>
      </c>
      <c r="R97" s="148">
        <f t="shared" si="8"/>
        <v>7.0862840884343081E-2</v>
      </c>
      <c r="S97" s="147">
        <f t="shared" si="13"/>
        <v>-2.1012070090042426E-3</v>
      </c>
      <c r="T97" s="188">
        <v>0</v>
      </c>
      <c r="U97" s="156">
        <v>0</v>
      </c>
      <c r="V97" s="1">
        <f t="shared" si="9"/>
        <v>0</v>
      </c>
      <c r="W97" s="72">
        <v>0</v>
      </c>
      <c r="X97" s="185">
        <v>0</v>
      </c>
      <c r="Y97" s="185">
        <v>0</v>
      </c>
      <c r="Z97" s="180">
        <f>(Company_data!U97+F97)/Company_data!J97</f>
        <v>2.1258852265302925</v>
      </c>
      <c r="AA97" s="148">
        <f>(Company_data!S97+F97)/Company_data!J97</f>
        <v>2.1258852265302925</v>
      </c>
      <c r="AC97" s="187">
        <v>0</v>
      </c>
      <c r="AD97" s="147">
        <f t="shared" si="10"/>
        <v>6.4405502166949319E-2</v>
      </c>
      <c r="AE97" s="1">
        <v>0</v>
      </c>
      <c r="AF97" s="147">
        <f t="shared" si="11"/>
        <v>6.4405502166949319E-2</v>
      </c>
      <c r="AG97" s="1">
        <v>0</v>
      </c>
      <c r="AH97" s="1">
        <v>0</v>
      </c>
      <c r="AI97" s="1">
        <v>0</v>
      </c>
      <c r="AJ97" s="1">
        <v>0</v>
      </c>
      <c r="AL97" s="185">
        <v>0</v>
      </c>
      <c r="AN97" s="185">
        <v>0</v>
      </c>
      <c r="AO97" s="185">
        <v>0</v>
      </c>
      <c r="AP97" s="185">
        <v>0</v>
      </c>
      <c r="AQ97" s="185">
        <v>0</v>
      </c>
      <c r="AR97" s="185">
        <v>0</v>
      </c>
      <c r="AS97" s="185">
        <v>0</v>
      </c>
    </row>
    <row r="98" spans="1:45" x14ac:dyDescent="0.2">
      <c r="A98" s="144">
        <v>1987</v>
      </c>
      <c r="B98" s="144">
        <v>10</v>
      </c>
      <c r="C98" s="93">
        <v>31</v>
      </c>
      <c r="D98" s="93">
        <v>30</v>
      </c>
      <c r="E98" s="93">
        <f t="shared" si="7"/>
        <v>30</v>
      </c>
      <c r="F98" s="88">
        <v>0</v>
      </c>
      <c r="G98" s="185">
        <v>0</v>
      </c>
      <c r="H98" s="185">
        <v>0</v>
      </c>
      <c r="I98" s="92">
        <v>6.0486644050971546E-2</v>
      </c>
      <c r="J98" s="147">
        <f t="shared" si="12"/>
        <v>5.5653801893757876E-2</v>
      </c>
      <c r="K98" s="1">
        <v>0</v>
      </c>
      <c r="L98" s="1">
        <v>0</v>
      </c>
      <c r="M98" s="1">
        <v>0</v>
      </c>
      <c r="N98" s="1">
        <v>0</v>
      </c>
      <c r="O98" s="161">
        <v>0</v>
      </c>
      <c r="P98" s="91">
        <v>0</v>
      </c>
      <c r="Q98" s="139">
        <v>0</v>
      </c>
      <c r="R98" s="148">
        <f t="shared" si="8"/>
        <v>5.567212493119305E-2</v>
      </c>
      <c r="S98" s="147">
        <f t="shared" si="13"/>
        <v>-2.4892864647158355E-3</v>
      </c>
      <c r="T98" s="188">
        <v>0</v>
      </c>
      <c r="U98" s="156">
        <v>0</v>
      </c>
      <c r="V98" s="1">
        <f t="shared" si="9"/>
        <v>0</v>
      </c>
      <c r="W98" s="72">
        <v>0</v>
      </c>
      <c r="X98" s="185">
        <v>0</v>
      </c>
      <c r="Y98" s="185">
        <v>0</v>
      </c>
      <c r="Z98" s="180">
        <f>(Company_data!U98+F98)/Company_data!J98</f>
        <v>1.7258358728669845</v>
      </c>
      <c r="AA98" s="148">
        <f>(Company_data!S98+F98)/Company_data!J98</f>
        <v>1.7258358728669845</v>
      </c>
      <c r="AC98" s="187">
        <v>0</v>
      </c>
      <c r="AD98" s="147">
        <f t="shared" si="10"/>
        <v>6.0486644050971546E-2</v>
      </c>
      <c r="AE98" s="1">
        <v>0</v>
      </c>
      <c r="AF98" s="147">
        <f t="shared" si="11"/>
        <v>6.0486644050971546E-2</v>
      </c>
      <c r="AG98" s="1">
        <v>0</v>
      </c>
      <c r="AH98" s="1">
        <v>0</v>
      </c>
      <c r="AI98" s="1">
        <v>0</v>
      </c>
      <c r="AJ98" s="1">
        <v>0</v>
      </c>
      <c r="AL98" s="185">
        <v>0</v>
      </c>
      <c r="AN98" s="185">
        <v>0</v>
      </c>
      <c r="AO98" s="185">
        <v>0</v>
      </c>
      <c r="AP98" s="185">
        <v>0</v>
      </c>
      <c r="AQ98" s="185">
        <v>0</v>
      </c>
      <c r="AR98" s="185">
        <v>0</v>
      </c>
      <c r="AS98" s="185">
        <v>0</v>
      </c>
    </row>
    <row r="99" spans="1:45" x14ac:dyDescent="0.2">
      <c r="A99" s="144">
        <v>1987</v>
      </c>
      <c r="B99" s="144">
        <v>11</v>
      </c>
      <c r="C99" s="93">
        <v>30</v>
      </c>
      <c r="D99" s="93">
        <v>31</v>
      </c>
      <c r="E99" s="93">
        <f t="shared" si="7"/>
        <v>31</v>
      </c>
      <c r="F99" s="88">
        <v>0</v>
      </c>
      <c r="G99" s="185">
        <v>0</v>
      </c>
      <c r="H99" s="185">
        <v>0</v>
      </c>
      <c r="I99" s="92">
        <v>5.6347242923083546E-2</v>
      </c>
      <c r="J99" s="147">
        <f t="shared" si="12"/>
        <v>5.5505172537858805E-2</v>
      </c>
      <c r="K99" s="1">
        <v>0</v>
      </c>
      <c r="L99" s="1">
        <v>0</v>
      </c>
      <c r="M99" s="1">
        <v>0</v>
      </c>
      <c r="N99" s="1">
        <v>0</v>
      </c>
      <c r="O99" s="161">
        <v>0</v>
      </c>
      <c r="P99" s="91">
        <v>0</v>
      </c>
      <c r="Q99" s="139">
        <v>0</v>
      </c>
      <c r="R99" s="148">
        <f t="shared" si="8"/>
        <v>5.3666656943242526E-2</v>
      </c>
      <c r="S99" s="147">
        <f t="shared" si="13"/>
        <v>-2.5878815388010179E-3</v>
      </c>
      <c r="T99" s="188">
        <v>0</v>
      </c>
      <c r="U99" s="156">
        <v>0</v>
      </c>
      <c r="V99" s="1">
        <f t="shared" si="9"/>
        <v>0</v>
      </c>
      <c r="W99" s="72">
        <v>0</v>
      </c>
      <c r="X99" s="185">
        <v>0</v>
      </c>
      <c r="Y99" s="185">
        <v>0</v>
      </c>
      <c r="Z99" s="180">
        <f>(Company_data!U99+F99)/Company_data!J99</f>
        <v>1.6099997082972757</v>
      </c>
      <c r="AA99" s="148">
        <f>(Company_data!S99+F99)/Company_data!J99</f>
        <v>1.6099997082972757</v>
      </c>
      <c r="AC99" s="187">
        <v>0</v>
      </c>
      <c r="AD99" s="147">
        <f t="shared" si="10"/>
        <v>5.6347242923083546E-2</v>
      </c>
      <c r="AE99" s="1">
        <v>0</v>
      </c>
      <c r="AF99" s="147">
        <f t="shared" si="11"/>
        <v>5.6347242923083546E-2</v>
      </c>
      <c r="AG99" s="1">
        <v>0</v>
      </c>
      <c r="AH99" s="1">
        <v>0</v>
      </c>
      <c r="AI99" s="1">
        <v>0</v>
      </c>
      <c r="AJ99" s="1">
        <v>0</v>
      </c>
      <c r="AL99" s="185">
        <v>0</v>
      </c>
      <c r="AN99" s="185">
        <v>0</v>
      </c>
      <c r="AO99" s="185">
        <v>0</v>
      </c>
      <c r="AP99" s="185">
        <v>0</v>
      </c>
      <c r="AQ99" s="185">
        <v>0</v>
      </c>
      <c r="AR99" s="185">
        <v>0</v>
      </c>
      <c r="AS99" s="185">
        <v>0</v>
      </c>
    </row>
    <row r="100" spans="1:45" x14ac:dyDescent="0.2">
      <c r="A100" s="144">
        <v>1987</v>
      </c>
      <c r="B100" s="144">
        <v>12</v>
      </c>
      <c r="C100" s="93">
        <v>31</v>
      </c>
      <c r="D100" s="93">
        <v>30</v>
      </c>
      <c r="E100" s="93">
        <f t="shared" si="7"/>
        <v>30</v>
      </c>
      <c r="F100" s="88">
        <v>0</v>
      </c>
      <c r="G100" s="185">
        <v>0</v>
      </c>
      <c r="H100" s="185">
        <v>0</v>
      </c>
      <c r="I100" s="92">
        <v>5.0141580395682027E-2</v>
      </c>
      <c r="J100" s="147">
        <f t="shared" si="12"/>
        <v>5.5408508233594229E-2</v>
      </c>
      <c r="K100" s="1">
        <v>0</v>
      </c>
      <c r="L100" s="1">
        <v>0</v>
      </c>
      <c r="M100" s="1">
        <v>0</v>
      </c>
      <c r="N100" s="1">
        <v>0</v>
      </c>
      <c r="O100" s="161">
        <v>0</v>
      </c>
      <c r="P100" s="91">
        <v>0</v>
      </c>
      <c r="Q100" s="139">
        <v>0</v>
      </c>
      <c r="R100" s="148">
        <f t="shared" si="8"/>
        <v>5.1478454534521649E-2</v>
      </c>
      <c r="S100" s="147">
        <f t="shared" si="13"/>
        <v>-2.5776927005176295E-3</v>
      </c>
      <c r="T100" s="188">
        <v>0</v>
      </c>
      <c r="U100" s="156">
        <v>0</v>
      </c>
      <c r="V100" s="1">
        <f t="shared" si="9"/>
        <v>0</v>
      </c>
      <c r="W100" s="72">
        <v>0</v>
      </c>
      <c r="X100" s="185">
        <v>0</v>
      </c>
      <c r="Y100" s="185">
        <v>0</v>
      </c>
      <c r="Z100" s="180">
        <f>(Company_data!U100+F100)/Company_data!J100</f>
        <v>1.5958320905701711</v>
      </c>
      <c r="AA100" s="148">
        <f>(Company_data!S100+F100)/Company_data!J100</f>
        <v>1.5958320905701711</v>
      </c>
      <c r="AC100" s="187">
        <v>0</v>
      </c>
      <c r="AD100" s="147">
        <f t="shared" si="10"/>
        <v>5.0141580395682027E-2</v>
      </c>
      <c r="AE100" s="1">
        <v>0</v>
      </c>
      <c r="AF100" s="147">
        <f t="shared" si="11"/>
        <v>5.0141580395682027E-2</v>
      </c>
      <c r="AG100" s="1">
        <v>0</v>
      </c>
      <c r="AH100" s="1">
        <v>0</v>
      </c>
      <c r="AI100" s="1">
        <v>0</v>
      </c>
      <c r="AJ100" s="1">
        <v>0</v>
      </c>
      <c r="AL100" s="185">
        <v>0</v>
      </c>
      <c r="AN100" s="185">
        <v>0</v>
      </c>
      <c r="AO100" s="185">
        <v>0</v>
      </c>
      <c r="AP100" s="185">
        <v>0</v>
      </c>
      <c r="AQ100" s="185">
        <v>0</v>
      </c>
      <c r="AR100" s="185">
        <v>0</v>
      </c>
      <c r="AS100" s="185">
        <v>0</v>
      </c>
    </row>
    <row r="101" spans="1:45" x14ac:dyDescent="0.2">
      <c r="A101" s="144">
        <v>1988</v>
      </c>
      <c r="B101" s="144">
        <v>1</v>
      </c>
      <c r="C101" s="93">
        <v>31</v>
      </c>
      <c r="D101" s="93">
        <v>31</v>
      </c>
      <c r="E101" s="93">
        <f t="shared" si="7"/>
        <v>31</v>
      </c>
      <c r="F101" s="88">
        <v>0</v>
      </c>
      <c r="G101" s="185">
        <v>0</v>
      </c>
      <c r="H101" s="185">
        <v>0</v>
      </c>
      <c r="I101" s="92">
        <v>4.5905683469746807E-2</v>
      </c>
      <c r="J101" s="147">
        <f t="shared" si="12"/>
        <v>5.5357739431572239E-2</v>
      </c>
      <c r="K101" s="1">
        <v>0</v>
      </c>
      <c r="L101" s="1">
        <v>0</v>
      </c>
      <c r="M101" s="1">
        <v>0</v>
      </c>
      <c r="N101" s="1">
        <v>0</v>
      </c>
      <c r="O101" s="161">
        <v>0</v>
      </c>
      <c r="P101" s="91">
        <v>0</v>
      </c>
      <c r="Q101" s="139">
        <v>0</v>
      </c>
      <c r="R101" s="148">
        <f t="shared" si="8"/>
        <v>5.3827369070032473E-2</v>
      </c>
      <c r="S101" s="147">
        <f t="shared" si="13"/>
        <v>-2.526214438750625E-3</v>
      </c>
      <c r="T101" s="188">
        <v>0</v>
      </c>
      <c r="U101" s="156">
        <v>0</v>
      </c>
      <c r="V101" s="1">
        <f t="shared" si="9"/>
        <v>0</v>
      </c>
      <c r="W101" s="72">
        <v>0</v>
      </c>
      <c r="X101" s="185">
        <v>0</v>
      </c>
      <c r="Y101" s="185">
        <v>0</v>
      </c>
      <c r="Z101" s="180">
        <f>(Company_data!U101+F101)/Company_data!J101</f>
        <v>1.6686484411710067</v>
      </c>
      <c r="AA101" s="148">
        <f>(Company_data!S101+F101)/Company_data!J101</f>
        <v>1.6686484411710067</v>
      </c>
      <c r="AC101" s="187">
        <v>0</v>
      </c>
      <c r="AD101" s="147">
        <f t="shared" si="10"/>
        <v>4.5905683469746807E-2</v>
      </c>
      <c r="AE101" s="1">
        <v>0</v>
      </c>
      <c r="AF101" s="147">
        <f t="shared" si="11"/>
        <v>4.5905683469746807E-2</v>
      </c>
      <c r="AG101" s="1">
        <v>0</v>
      </c>
      <c r="AH101" s="1">
        <v>0</v>
      </c>
      <c r="AI101" s="1">
        <v>0</v>
      </c>
      <c r="AJ101" s="1">
        <v>0</v>
      </c>
      <c r="AL101" s="185">
        <v>0</v>
      </c>
      <c r="AN101" s="185">
        <v>0</v>
      </c>
      <c r="AO101" s="185">
        <v>0</v>
      </c>
      <c r="AP101" s="185">
        <v>0</v>
      </c>
      <c r="AQ101" s="185">
        <v>0</v>
      </c>
      <c r="AR101" s="185">
        <v>0</v>
      </c>
      <c r="AS101" s="185">
        <v>0</v>
      </c>
    </row>
    <row r="102" spans="1:45" x14ac:dyDescent="0.2">
      <c r="A102" s="144">
        <v>1988</v>
      </c>
      <c r="B102" s="144">
        <v>2</v>
      </c>
      <c r="C102" s="93">
        <v>29</v>
      </c>
      <c r="D102" s="93">
        <v>29</v>
      </c>
      <c r="E102" s="93">
        <f t="shared" si="7"/>
        <v>29</v>
      </c>
      <c r="F102" s="88">
        <v>0</v>
      </c>
      <c r="G102" s="185">
        <v>0</v>
      </c>
      <c r="H102" s="185">
        <v>0</v>
      </c>
      <c r="I102" s="92">
        <v>4.3606634309866672E-2</v>
      </c>
      <c r="J102" s="147">
        <f t="shared" si="12"/>
        <v>5.5319178074051727E-2</v>
      </c>
      <c r="K102" s="1">
        <v>0</v>
      </c>
      <c r="L102" s="1">
        <v>0</v>
      </c>
      <c r="M102" s="1">
        <v>0</v>
      </c>
      <c r="N102" s="1">
        <v>0</v>
      </c>
      <c r="O102" s="161">
        <v>0</v>
      </c>
      <c r="P102" s="91">
        <v>0</v>
      </c>
      <c r="Q102" s="139">
        <v>0</v>
      </c>
      <c r="R102" s="148">
        <f t="shared" si="8"/>
        <v>5.3988956634006005E-2</v>
      </c>
      <c r="S102" s="147">
        <f t="shared" si="13"/>
        <v>-2.4588771624727418E-3</v>
      </c>
      <c r="T102" s="188">
        <v>0</v>
      </c>
      <c r="U102" s="156">
        <v>0</v>
      </c>
      <c r="V102" s="1">
        <f t="shared" si="9"/>
        <v>0</v>
      </c>
      <c r="W102" s="72">
        <v>0</v>
      </c>
      <c r="X102" s="185">
        <v>0</v>
      </c>
      <c r="Y102" s="185">
        <v>0</v>
      </c>
      <c r="Z102" s="180">
        <f>(Company_data!U102+F102)/Company_data!J102</f>
        <v>1.5656797423861741</v>
      </c>
      <c r="AA102" s="148">
        <f>(Company_data!S102+F102)/Company_data!J102</f>
        <v>1.5656797423861741</v>
      </c>
      <c r="AC102" s="187">
        <v>0</v>
      </c>
      <c r="AD102" s="147">
        <f t="shared" si="10"/>
        <v>4.3606634309866672E-2</v>
      </c>
      <c r="AE102" s="1">
        <v>0</v>
      </c>
      <c r="AF102" s="147">
        <f t="shared" si="11"/>
        <v>4.3606634309866672E-2</v>
      </c>
      <c r="AG102" s="1">
        <v>0</v>
      </c>
      <c r="AH102" s="1">
        <v>0</v>
      </c>
      <c r="AI102" s="1">
        <v>0</v>
      </c>
      <c r="AJ102" s="1">
        <v>0</v>
      </c>
      <c r="AL102" s="185">
        <v>0</v>
      </c>
      <c r="AN102" s="185">
        <v>0</v>
      </c>
      <c r="AO102" s="185">
        <v>0</v>
      </c>
      <c r="AP102" s="185">
        <v>0</v>
      </c>
      <c r="AQ102" s="185">
        <v>0</v>
      </c>
      <c r="AR102" s="185">
        <v>0</v>
      </c>
      <c r="AS102" s="185">
        <v>0</v>
      </c>
    </row>
    <row r="103" spans="1:45" x14ac:dyDescent="0.2">
      <c r="A103" s="144">
        <v>1988</v>
      </c>
      <c r="B103" s="144">
        <v>3</v>
      </c>
      <c r="C103" s="93">
        <v>31</v>
      </c>
      <c r="D103" s="93">
        <v>31</v>
      </c>
      <c r="E103" s="93">
        <f t="shared" si="7"/>
        <v>31</v>
      </c>
      <c r="F103" s="88">
        <v>0</v>
      </c>
      <c r="G103" s="185">
        <v>0</v>
      </c>
      <c r="H103" s="185">
        <v>0</v>
      </c>
      <c r="I103" s="92">
        <v>4.3272040299709977E-2</v>
      </c>
      <c r="J103" s="147">
        <f t="shared" si="12"/>
        <v>5.5294680720377215E-2</v>
      </c>
      <c r="K103" s="1">
        <v>0</v>
      </c>
      <c r="L103" s="1">
        <v>0</v>
      </c>
      <c r="M103" s="1">
        <v>0</v>
      </c>
      <c r="N103" s="1">
        <v>0</v>
      </c>
      <c r="O103" s="161">
        <v>0</v>
      </c>
      <c r="P103" s="91">
        <v>0</v>
      </c>
      <c r="Q103" s="139">
        <v>0</v>
      </c>
      <c r="R103" s="148">
        <f t="shared" si="8"/>
        <v>5.2064802136579644E-2</v>
      </c>
      <c r="S103" s="147">
        <f t="shared" si="13"/>
        <v>-2.3338238995664826E-3</v>
      </c>
      <c r="T103" s="188">
        <v>0</v>
      </c>
      <c r="U103" s="156">
        <v>0</v>
      </c>
      <c r="V103" s="1">
        <f t="shared" si="9"/>
        <v>0</v>
      </c>
      <c r="W103" s="72">
        <v>0</v>
      </c>
      <c r="X103" s="185">
        <v>0</v>
      </c>
      <c r="Y103" s="185">
        <v>0</v>
      </c>
      <c r="Z103" s="180">
        <f>(Company_data!U103+F103)/Company_data!J103</f>
        <v>1.6140088662339689</v>
      </c>
      <c r="AA103" s="148">
        <f>(Company_data!S103+F103)/Company_data!J103</f>
        <v>1.6140088662339689</v>
      </c>
      <c r="AC103" s="187">
        <v>0</v>
      </c>
      <c r="AD103" s="147">
        <f t="shared" si="10"/>
        <v>4.3272040299709977E-2</v>
      </c>
      <c r="AE103" s="1">
        <v>0</v>
      </c>
      <c r="AF103" s="147">
        <f t="shared" si="11"/>
        <v>4.3272040299709977E-2</v>
      </c>
      <c r="AG103" s="1">
        <v>0</v>
      </c>
      <c r="AH103" s="1">
        <v>0</v>
      </c>
      <c r="AI103" s="1">
        <v>0</v>
      </c>
      <c r="AJ103" s="1">
        <v>0</v>
      </c>
      <c r="AL103" s="185">
        <v>0</v>
      </c>
      <c r="AN103" s="185">
        <v>0</v>
      </c>
      <c r="AO103" s="185">
        <v>0</v>
      </c>
      <c r="AP103" s="185">
        <v>0</v>
      </c>
      <c r="AQ103" s="185">
        <v>0</v>
      </c>
      <c r="AR103" s="185">
        <v>0</v>
      </c>
      <c r="AS103" s="185">
        <v>0</v>
      </c>
    </row>
    <row r="104" spans="1:45" x14ac:dyDescent="0.2">
      <c r="A104" s="144">
        <v>1988</v>
      </c>
      <c r="B104" s="144">
        <v>4</v>
      </c>
      <c r="C104" s="93">
        <v>30</v>
      </c>
      <c r="D104" s="93">
        <v>31</v>
      </c>
      <c r="E104" s="93">
        <f t="shared" si="7"/>
        <v>31</v>
      </c>
      <c r="F104" s="88">
        <v>0</v>
      </c>
      <c r="G104" s="185">
        <v>0</v>
      </c>
      <c r="H104" s="185">
        <v>0</v>
      </c>
      <c r="I104" s="92">
        <v>4.8381180082697192E-2</v>
      </c>
      <c r="J104" s="147">
        <f t="shared" si="12"/>
        <v>5.5273455164964715E-2</v>
      </c>
      <c r="K104" s="1">
        <v>0</v>
      </c>
      <c r="L104" s="1">
        <v>0</v>
      </c>
      <c r="M104" s="1">
        <v>0</v>
      </c>
      <c r="N104" s="1">
        <v>0</v>
      </c>
      <c r="O104" s="161">
        <v>0</v>
      </c>
      <c r="P104" s="91">
        <v>0</v>
      </c>
      <c r="Q104" s="139">
        <v>0</v>
      </c>
      <c r="R104" s="148">
        <f t="shared" si="8"/>
        <v>5.4709296359632884E-2</v>
      </c>
      <c r="S104" s="147">
        <f t="shared" si="13"/>
        <v>-2.1072013102005488E-3</v>
      </c>
      <c r="T104" s="188">
        <v>0</v>
      </c>
      <c r="U104" s="156">
        <v>0</v>
      </c>
      <c r="V104" s="1">
        <f t="shared" si="9"/>
        <v>0</v>
      </c>
      <c r="W104" s="72">
        <v>0</v>
      </c>
      <c r="X104" s="185">
        <v>0</v>
      </c>
      <c r="Y104" s="185">
        <v>0</v>
      </c>
      <c r="Z104" s="180">
        <f>(Company_data!U104+F104)/Company_data!J104</f>
        <v>1.6412788907889866</v>
      </c>
      <c r="AA104" s="148">
        <f>(Company_data!S104+F104)/Company_data!J104</f>
        <v>1.6412788907889866</v>
      </c>
      <c r="AC104" s="187">
        <v>0</v>
      </c>
      <c r="AD104" s="147">
        <f t="shared" si="10"/>
        <v>4.8381180082697192E-2</v>
      </c>
      <c r="AE104" s="1">
        <v>0</v>
      </c>
      <c r="AF104" s="147">
        <f t="shared" si="11"/>
        <v>4.8381180082697192E-2</v>
      </c>
      <c r="AG104" s="1">
        <v>0</v>
      </c>
      <c r="AH104" s="1">
        <v>0</v>
      </c>
      <c r="AI104" s="1">
        <v>0</v>
      </c>
      <c r="AJ104" s="1">
        <v>0</v>
      </c>
      <c r="AL104" s="185">
        <v>0</v>
      </c>
      <c r="AN104" s="185">
        <v>0</v>
      </c>
      <c r="AO104" s="185">
        <v>0</v>
      </c>
      <c r="AP104" s="185">
        <v>0</v>
      </c>
      <c r="AQ104" s="185">
        <v>0</v>
      </c>
      <c r="AR104" s="185">
        <v>0</v>
      </c>
      <c r="AS104" s="185">
        <v>0</v>
      </c>
    </row>
    <row r="105" spans="1:45" x14ac:dyDescent="0.2">
      <c r="A105" s="144">
        <v>1988</v>
      </c>
      <c r="B105" s="144">
        <v>5</v>
      </c>
      <c r="C105" s="93">
        <v>31</v>
      </c>
      <c r="D105" s="93">
        <v>30</v>
      </c>
      <c r="E105" s="93">
        <f t="shared" si="7"/>
        <v>30</v>
      </c>
      <c r="F105" s="88">
        <v>0</v>
      </c>
      <c r="G105" s="185">
        <v>0</v>
      </c>
      <c r="H105" s="185">
        <v>0</v>
      </c>
      <c r="I105" s="92">
        <v>5.7658969049802646E-2</v>
      </c>
      <c r="J105" s="147">
        <f t="shared" si="12"/>
        <v>5.5183579468865006E-2</v>
      </c>
      <c r="K105" s="1">
        <v>0</v>
      </c>
      <c r="L105" s="1">
        <v>0</v>
      </c>
      <c r="M105" s="1">
        <v>0</v>
      </c>
      <c r="N105" s="1">
        <v>0</v>
      </c>
      <c r="O105" s="161">
        <v>0</v>
      </c>
      <c r="P105" s="91">
        <v>0</v>
      </c>
      <c r="Q105" s="139">
        <v>0</v>
      </c>
      <c r="R105" s="148">
        <f t="shared" si="8"/>
        <v>5.776819635540123E-2</v>
      </c>
      <c r="S105" s="147">
        <f t="shared" si="13"/>
        <v>-1.9378835801971486E-3</v>
      </c>
      <c r="T105" s="188">
        <v>0</v>
      </c>
      <c r="U105" s="156">
        <v>0</v>
      </c>
      <c r="V105" s="1">
        <f t="shared" si="9"/>
        <v>0</v>
      </c>
      <c r="W105" s="72">
        <v>0</v>
      </c>
      <c r="X105" s="185">
        <v>0</v>
      </c>
      <c r="Y105" s="185">
        <v>0</v>
      </c>
      <c r="Z105" s="180">
        <f>(Company_data!U105+F105)/Company_data!J105</f>
        <v>1.790814087017438</v>
      </c>
      <c r="AA105" s="148">
        <f>(Company_data!S105+F105)/Company_data!J105</f>
        <v>1.790814087017438</v>
      </c>
      <c r="AC105" s="187">
        <v>0</v>
      </c>
      <c r="AD105" s="147">
        <f t="shared" si="10"/>
        <v>5.7658969049802646E-2</v>
      </c>
      <c r="AE105" s="1">
        <v>0</v>
      </c>
      <c r="AF105" s="147">
        <f t="shared" si="11"/>
        <v>5.7658969049802646E-2</v>
      </c>
      <c r="AG105" s="1">
        <v>0</v>
      </c>
      <c r="AH105" s="1">
        <v>0</v>
      </c>
      <c r="AI105" s="1">
        <v>0</v>
      </c>
      <c r="AJ105" s="1">
        <v>0</v>
      </c>
      <c r="AL105" s="185">
        <v>0</v>
      </c>
      <c r="AN105" s="185">
        <v>0</v>
      </c>
      <c r="AO105" s="185">
        <v>0</v>
      </c>
      <c r="AP105" s="185">
        <v>0</v>
      </c>
      <c r="AQ105" s="185">
        <v>0</v>
      </c>
      <c r="AR105" s="185">
        <v>0</v>
      </c>
      <c r="AS105" s="185">
        <v>0</v>
      </c>
    </row>
    <row r="106" spans="1:45" x14ac:dyDescent="0.2">
      <c r="A106" s="144">
        <v>1988</v>
      </c>
      <c r="B106" s="144">
        <v>6</v>
      </c>
      <c r="C106" s="93">
        <v>30</v>
      </c>
      <c r="D106" s="93">
        <v>31</v>
      </c>
      <c r="E106" s="93">
        <f t="shared" si="7"/>
        <v>31</v>
      </c>
      <c r="F106" s="88">
        <v>0</v>
      </c>
      <c r="G106" s="185">
        <v>0</v>
      </c>
      <c r="H106" s="185">
        <v>0</v>
      </c>
      <c r="I106" s="92">
        <v>6.1918023112339265E-2</v>
      </c>
      <c r="J106" s="147">
        <f t="shared" si="12"/>
        <v>5.5094998889210128E-2</v>
      </c>
      <c r="K106" s="1">
        <v>0</v>
      </c>
      <c r="L106" s="1">
        <v>0</v>
      </c>
      <c r="M106" s="1">
        <v>0</v>
      </c>
      <c r="N106" s="1">
        <v>0</v>
      </c>
      <c r="O106" s="161">
        <v>0</v>
      </c>
      <c r="P106" s="91">
        <v>0</v>
      </c>
      <c r="Q106" s="139">
        <v>0</v>
      </c>
      <c r="R106" s="148">
        <f t="shared" si="8"/>
        <v>6.7164326841257879E-2</v>
      </c>
      <c r="S106" s="147">
        <f t="shared" si="13"/>
        <v>-1.7587412484193488E-3</v>
      </c>
      <c r="T106" s="188">
        <v>0</v>
      </c>
      <c r="U106" s="156">
        <v>0</v>
      </c>
      <c r="V106" s="1">
        <f t="shared" si="9"/>
        <v>0</v>
      </c>
      <c r="W106" s="72">
        <v>0</v>
      </c>
      <c r="X106" s="185">
        <v>0</v>
      </c>
      <c r="Y106" s="185">
        <v>0</v>
      </c>
      <c r="Z106" s="180">
        <f>(Company_data!U106+F106)/Company_data!J106</f>
        <v>2.0149298052377365</v>
      </c>
      <c r="AA106" s="148">
        <f>(Company_data!S106+F106)/Company_data!J106</f>
        <v>2.0149298052377365</v>
      </c>
      <c r="AC106" s="187">
        <v>0</v>
      </c>
      <c r="AD106" s="147">
        <f t="shared" si="10"/>
        <v>6.1918023112339265E-2</v>
      </c>
      <c r="AE106" s="1">
        <v>0</v>
      </c>
      <c r="AF106" s="147">
        <f t="shared" si="11"/>
        <v>6.1918023112339265E-2</v>
      </c>
      <c r="AG106" s="1">
        <v>0</v>
      </c>
      <c r="AH106" s="1">
        <v>0</v>
      </c>
      <c r="AI106" s="1">
        <v>0</v>
      </c>
      <c r="AJ106" s="1">
        <v>0</v>
      </c>
      <c r="AL106" s="185">
        <v>0</v>
      </c>
      <c r="AN106" s="185">
        <v>0</v>
      </c>
      <c r="AO106" s="185">
        <v>0</v>
      </c>
      <c r="AP106" s="185">
        <v>0</v>
      </c>
      <c r="AQ106" s="185">
        <v>0</v>
      </c>
      <c r="AR106" s="185">
        <v>0</v>
      </c>
      <c r="AS106" s="185">
        <v>0</v>
      </c>
    </row>
    <row r="107" spans="1:45" x14ac:dyDescent="0.2">
      <c r="A107" s="144">
        <v>1988</v>
      </c>
      <c r="B107" s="144">
        <v>7</v>
      </c>
      <c r="C107" s="93">
        <v>31</v>
      </c>
      <c r="D107" s="93">
        <v>30</v>
      </c>
      <c r="E107" s="93">
        <f t="shared" si="7"/>
        <v>30</v>
      </c>
      <c r="F107" s="88">
        <v>0</v>
      </c>
      <c r="G107" s="185">
        <v>0</v>
      </c>
      <c r="H107" s="185">
        <v>0</v>
      </c>
      <c r="I107" s="92">
        <v>6.3064954040409543E-2</v>
      </c>
      <c r="J107" s="147">
        <f t="shared" si="12"/>
        <v>5.4986171452480019E-2</v>
      </c>
      <c r="K107" s="1">
        <v>0</v>
      </c>
      <c r="L107" s="1">
        <v>0</v>
      </c>
      <c r="M107" s="1">
        <v>0</v>
      </c>
      <c r="N107" s="1">
        <v>0</v>
      </c>
      <c r="O107" s="161">
        <v>0</v>
      </c>
      <c r="P107" s="91">
        <v>0</v>
      </c>
      <c r="Q107" s="139">
        <v>0</v>
      </c>
      <c r="R107" s="148">
        <f t="shared" si="8"/>
        <v>7.003435098192394E-2</v>
      </c>
      <c r="S107" s="147">
        <f t="shared" si="13"/>
        <v>-1.5601392492227487E-3</v>
      </c>
      <c r="T107" s="188">
        <v>0</v>
      </c>
      <c r="U107" s="156">
        <v>0</v>
      </c>
      <c r="V107" s="1">
        <f t="shared" si="9"/>
        <v>0</v>
      </c>
      <c r="W107" s="72">
        <v>0</v>
      </c>
      <c r="X107" s="185">
        <v>0</v>
      </c>
      <c r="Y107" s="185">
        <v>0</v>
      </c>
      <c r="Z107" s="180">
        <f>(Company_data!U107+F107)/Company_data!J107</f>
        <v>2.171064880439642</v>
      </c>
      <c r="AA107" s="148">
        <f>(Company_data!S107+F107)/Company_data!J107</f>
        <v>2.171064880439642</v>
      </c>
      <c r="AC107" s="187">
        <v>0</v>
      </c>
      <c r="AD107" s="147">
        <f t="shared" si="10"/>
        <v>6.3064954040409543E-2</v>
      </c>
      <c r="AE107" s="1">
        <v>0</v>
      </c>
      <c r="AF107" s="147">
        <f t="shared" si="11"/>
        <v>6.3064954040409543E-2</v>
      </c>
      <c r="AG107" s="1">
        <v>0</v>
      </c>
      <c r="AH107" s="1">
        <v>0</v>
      </c>
      <c r="AI107" s="1">
        <v>0</v>
      </c>
      <c r="AJ107" s="1">
        <v>0</v>
      </c>
      <c r="AL107" s="185">
        <v>0</v>
      </c>
      <c r="AN107" s="185">
        <v>0</v>
      </c>
      <c r="AO107" s="185">
        <v>0</v>
      </c>
      <c r="AP107" s="185">
        <v>0</v>
      </c>
      <c r="AQ107" s="185">
        <v>0</v>
      </c>
      <c r="AR107" s="185">
        <v>0</v>
      </c>
      <c r="AS107" s="185">
        <v>0</v>
      </c>
    </row>
    <row r="108" spans="1:45" x14ac:dyDescent="0.2">
      <c r="A108" s="144">
        <v>1988</v>
      </c>
      <c r="B108" s="144">
        <v>8</v>
      </c>
      <c r="C108" s="93">
        <v>31</v>
      </c>
      <c r="D108" s="93">
        <v>31</v>
      </c>
      <c r="E108" s="93">
        <f t="shared" si="7"/>
        <v>31</v>
      </c>
      <c r="F108" s="88">
        <v>0</v>
      </c>
      <c r="G108" s="185">
        <v>0</v>
      </c>
      <c r="H108" s="185">
        <v>0</v>
      </c>
      <c r="I108" s="92">
        <v>6.3335925719965144E-2</v>
      </c>
      <c r="J108" s="147">
        <f t="shared" si="12"/>
        <v>5.4877031635101985E-2</v>
      </c>
      <c r="K108" s="1">
        <v>0</v>
      </c>
      <c r="L108" s="1">
        <v>0</v>
      </c>
      <c r="M108" s="1">
        <v>0</v>
      </c>
      <c r="N108" s="1">
        <v>0</v>
      </c>
      <c r="O108" s="161">
        <v>0</v>
      </c>
      <c r="P108" s="91">
        <v>0</v>
      </c>
      <c r="Q108" s="139">
        <v>0</v>
      </c>
      <c r="R108" s="148">
        <f t="shared" si="8"/>
        <v>7.2013630029731893E-2</v>
      </c>
      <c r="S108" s="147">
        <f t="shared" si="13"/>
        <v>-1.3832009576258131E-3</v>
      </c>
      <c r="T108" s="188">
        <v>0</v>
      </c>
      <c r="U108" s="156">
        <v>0</v>
      </c>
      <c r="V108" s="1">
        <f t="shared" si="9"/>
        <v>0</v>
      </c>
      <c r="W108" s="72">
        <v>0</v>
      </c>
      <c r="X108" s="185">
        <v>0</v>
      </c>
      <c r="Y108" s="185">
        <v>0</v>
      </c>
      <c r="Z108" s="180">
        <f>(Company_data!U108+F108)/Company_data!J108</f>
        <v>2.2324225309216885</v>
      </c>
      <c r="AA108" s="148">
        <f>(Company_data!S108+F108)/Company_data!J108</f>
        <v>2.2324225309216885</v>
      </c>
      <c r="AC108" s="187">
        <v>0</v>
      </c>
      <c r="AD108" s="147">
        <f t="shared" si="10"/>
        <v>6.3335925719965144E-2</v>
      </c>
      <c r="AE108" s="1">
        <v>0</v>
      </c>
      <c r="AF108" s="147">
        <f t="shared" si="11"/>
        <v>6.3335925719965144E-2</v>
      </c>
      <c r="AG108" s="1">
        <v>0</v>
      </c>
      <c r="AH108" s="1">
        <v>0</v>
      </c>
      <c r="AI108" s="1">
        <v>0</v>
      </c>
      <c r="AJ108" s="1">
        <v>0</v>
      </c>
      <c r="AL108" s="185">
        <v>0</v>
      </c>
      <c r="AN108" s="185">
        <v>0</v>
      </c>
      <c r="AO108" s="185">
        <v>0</v>
      </c>
      <c r="AP108" s="185">
        <v>0</v>
      </c>
      <c r="AQ108" s="185">
        <v>0</v>
      </c>
      <c r="AR108" s="185">
        <v>0</v>
      </c>
      <c r="AS108" s="185">
        <v>0</v>
      </c>
    </row>
    <row r="109" spans="1:45" x14ac:dyDescent="0.2">
      <c r="A109" s="144">
        <v>1988</v>
      </c>
      <c r="B109" s="144">
        <v>9</v>
      </c>
      <c r="C109" s="93">
        <v>30</v>
      </c>
      <c r="D109" s="93">
        <v>31</v>
      </c>
      <c r="E109" s="93">
        <f t="shared" si="7"/>
        <v>31</v>
      </c>
      <c r="F109" s="88">
        <v>0</v>
      </c>
      <c r="G109" s="185">
        <v>0</v>
      </c>
      <c r="H109" s="185">
        <v>0</v>
      </c>
      <c r="I109" s="92">
        <v>6.2940133389256622E-2</v>
      </c>
      <c r="J109" s="147">
        <f t="shared" si="12"/>
        <v>5.4754917570294263E-2</v>
      </c>
      <c r="K109" s="1">
        <v>0</v>
      </c>
      <c r="L109" s="1">
        <v>0</v>
      </c>
      <c r="M109" s="1">
        <v>0</v>
      </c>
      <c r="N109" s="1">
        <v>0</v>
      </c>
      <c r="O109" s="161">
        <v>0</v>
      </c>
      <c r="P109" s="91">
        <v>0</v>
      </c>
      <c r="Q109" s="139">
        <v>0</v>
      </c>
      <c r="R109" s="148">
        <f t="shared" si="8"/>
        <v>7.3499766120465923E-2</v>
      </c>
      <c r="S109" s="147">
        <f t="shared" si="13"/>
        <v>-1.2854553759150747E-3</v>
      </c>
      <c r="T109" s="188">
        <v>0</v>
      </c>
      <c r="U109" s="156">
        <v>0</v>
      </c>
      <c r="V109" s="1">
        <f t="shared" si="9"/>
        <v>0</v>
      </c>
      <c r="W109" s="72">
        <v>0</v>
      </c>
      <c r="X109" s="185">
        <v>0</v>
      </c>
      <c r="Y109" s="185">
        <v>0</v>
      </c>
      <c r="Z109" s="180">
        <f>(Company_data!U109+F109)/Company_data!J109</f>
        <v>2.2049929836139777</v>
      </c>
      <c r="AA109" s="148">
        <f>(Company_data!S109+F109)/Company_data!J109</f>
        <v>2.2049929836139777</v>
      </c>
      <c r="AC109" s="187">
        <v>0</v>
      </c>
      <c r="AD109" s="147">
        <f t="shared" si="10"/>
        <v>6.2940133389256622E-2</v>
      </c>
      <c r="AE109" s="1">
        <v>0</v>
      </c>
      <c r="AF109" s="147">
        <f t="shared" si="11"/>
        <v>6.2940133389256622E-2</v>
      </c>
      <c r="AG109" s="1">
        <v>0</v>
      </c>
      <c r="AH109" s="1">
        <v>0</v>
      </c>
      <c r="AI109" s="1">
        <v>0</v>
      </c>
      <c r="AJ109" s="1">
        <v>0</v>
      </c>
      <c r="AL109" s="185">
        <v>0</v>
      </c>
      <c r="AN109" s="185">
        <v>0</v>
      </c>
      <c r="AO109" s="185">
        <v>0</v>
      </c>
      <c r="AP109" s="185">
        <v>0</v>
      </c>
      <c r="AQ109" s="185">
        <v>0</v>
      </c>
      <c r="AR109" s="185">
        <v>0</v>
      </c>
      <c r="AS109" s="185">
        <v>0</v>
      </c>
    </row>
    <row r="110" spans="1:45" x14ac:dyDescent="0.2">
      <c r="A110" s="144">
        <v>1988</v>
      </c>
      <c r="B110" s="144">
        <v>10</v>
      </c>
      <c r="C110" s="93">
        <v>31</v>
      </c>
      <c r="D110" s="93">
        <v>30</v>
      </c>
      <c r="E110" s="93">
        <f t="shared" si="7"/>
        <v>30</v>
      </c>
      <c r="F110" s="88">
        <v>0</v>
      </c>
      <c r="G110" s="185">
        <v>0</v>
      </c>
      <c r="H110" s="185">
        <v>0</v>
      </c>
      <c r="I110" s="92">
        <v>6.1208868579074295E-2</v>
      </c>
      <c r="J110" s="147">
        <f t="shared" si="12"/>
        <v>5.4815102947636148E-2</v>
      </c>
      <c r="K110" s="1">
        <v>0</v>
      </c>
      <c r="L110" s="1">
        <v>0</v>
      </c>
      <c r="M110" s="1">
        <v>0</v>
      </c>
      <c r="N110" s="1">
        <v>0</v>
      </c>
      <c r="O110" s="161">
        <v>0</v>
      </c>
      <c r="P110" s="91">
        <v>0</v>
      </c>
      <c r="Q110" s="139">
        <v>0</v>
      </c>
      <c r="R110" s="148">
        <f t="shared" si="8"/>
        <v>5.9321418682356977E-2</v>
      </c>
      <c r="S110" s="147">
        <f t="shared" si="13"/>
        <v>-8.3869894612172841E-4</v>
      </c>
      <c r="T110" s="188">
        <v>0</v>
      </c>
      <c r="U110" s="156">
        <v>0</v>
      </c>
      <c r="V110" s="1">
        <f t="shared" si="9"/>
        <v>0</v>
      </c>
      <c r="W110" s="72">
        <v>0</v>
      </c>
      <c r="X110" s="185">
        <v>0</v>
      </c>
      <c r="Y110" s="185">
        <v>0</v>
      </c>
      <c r="Z110" s="180">
        <f>(Company_data!U110+F110)/Company_data!J110</f>
        <v>1.8389639791530663</v>
      </c>
      <c r="AA110" s="148">
        <f>(Company_data!S110+F110)/Company_data!J110</f>
        <v>1.8389639791530663</v>
      </c>
      <c r="AC110" s="187">
        <v>0</v>
      </c>
      <c r="AD110" s="147">
        <f t="shared" si="10"/>
        <v>6.1208868579074295E-2</v>
      </c>
      <c r="AE110" s="1">
        <v>0</v>
      </c>
      <c r="AF110" s="147">
        <f t="shared" si="11"/>
        <v>6.1208868579074295E-2</v>
      </c>
      <c r="AG110" s="1">
        <v>0</v>
      </c>
      <c r="AH110" s="1">
        <v>0</v>
      </c>
      <c r="AI110" s="1">
        <v>0</v>
      </c>
      <c r="AJ110" s="1">
        <v>0</v>
      </c>
      <c r="AL110" s="185">
        <v>0</v>
      </c>
      <c r="AN110" s="185">
        <v>0</v>
      </c>
      <c r="AO110" s="185">
        <v>0</v>
      </c>
      <c r="AP110" s="185">
        <v>0</v>
      </c>
      <c r="AQ110" s="185">
        <v>0</v>
      </c>
      <c r="AR110" s="185">
        <v>0</v>
      </c>
      <c r="AS110" s="185">
        <v>0</v>
      </c>
    </row>
    <row r="111" spans="1:45" x14ac:dyDescent="0.2">
      <c r="A111" s="144">
        <v>1988</v>
      </c>
      <c r="B111" s="144">
        <v>11</v>
      </c>
      <c r="C111" s="93">
        <v>30</v>
      </c>
      <c r="D111" s="93">
        <v>31</v>
      </c>
      <c r="E111" s="93">
        <f t="shared" si="7"/>
        <v>31</v>
      </c>
      <c r="F111" s="88">
        <v>0</v>
      </c>
      <c r="G111" s="185">
        <v>0</v>
      </c>
      <c r="H111" s="185">
        <v>0</v>
      </c>
      <c r="I111" s="92">
        <v>5.5127119621370416E-2</v>
      </c>
      <c r="J111" s="147">
        <f t="shared" si="12"/>
        <v>5.4713426005826717E-2</v>
      </c>
      <c r="K111" s="1">
        <v>0</v>
      </c>
      <c r="L111" s="1">
        <v>0</v>
      </c>
      <c r="M111" s="1">
        <v>0</v>
      </c>
      <c r="N111" s="1">
        <v>0</v>
      </c>
      <c r="O111" s="161">
        <v>0</v>
      </c>
      <c r="P111" s="91">
        <v>0</v>
      </c>
      <c r="Q111" s="139">
        <v>0</v>
      </c>
      <c r="R111" s="148">
        <f t="shared" si="8"/>
        <v>5.5769656529609878E-2</v>
      </c>
      <c r="S111" s="147">
        <f t="shared" si="13"/>
        <v>-7.9174653203208795E-4</v>
      </c>
      <c r="T111" s="188">
        <v>0</v>
      </c>
      <c r="U111" s="156">
        <v>0</v>
      </c>
      <c r="V111" s="1">
        <f t="shared" si="9"/>
        <v>0</v>
      </c>
      <c r="W111" s="72">
        <v>0</v>
      </c>
      <c r="X111" s="185">
        <v>0</v>
      </c>
      <c r="Y111" s="185">
        <v>0</v>
      </c>
      <c r="Z111" s="180">
        <f>(Company_data!U111+F111)/Company_data!J111</f>
        <v>1.6730896958882964</v>
      </c>
      <c r="AA111" s="148">
        <f>(Company_data!S111+F111)/Company_data!J111</f>
        <v>1.6730896958882964</v>
      </c>
      <c r="AC111" s="187">
        <v>0</v>
      </c>
      <c r="AD111" s="147">
        <f t="shared" si="10"/>
        <v>5.5127119621370416E-2</v>
      </c>
      <c r="AE111" s="1">
        <v>0</v>
      </c>
      <c r="AF111" s="147">
        <f t="shared" si="11"/>
        <v>5.5127119621370416E-2</v>
      </c>
      <c r="AG111" s="1">
        <v>0</v>
      </c>
      <c r="AH111" s="1">
        <v>0</v>
      </c>
      <c r="AI111" s="1">
        <v>0</v>
      </c>
      <c r="AJ111" s="1">
        <v>0</v>
      </c>
      <c r="AL111" s="185">
        <v>0</v>
      </c>
      <c r="AN111" s="185">
        <v>0</v>
      </c>
      <c r="AO111" s="185">
        <v>0</v>
      </c>
      <c r="AP111" s="185">
        <v>0</v>
      </c>
      <c r="AQ111" s="185">
        <v>0</v>
      </c>
      <c r="AR111" s="185">
        <v>0</v>
      </c>
      <c r="AS111" s="185">
        <v>0</v>
      </c>
    </row>
    <row r="112" spans="1:45" x14ac:dyDescent="0.2">
      <c r="A112" s="144">
        <v>1988</v>
      </c>
      <c r="B112" s="144">
        <v>12</v>
      </c>
      <c r="C112" s="93">
        <v>31</v>
      </c>
      <c r="D112" s="93">
        <v>30</v>
      </c>
      <c r="E112" s="93">
        <f t="shared" si="7"/>
        <v>30</v>
      </c>
      <c r="F112" s="88">
        <v>0</v>
      </c>
      <c r="G112" s="185">
        <v>0</v>
      </c>
      <c r="H112" s="185">
        <v>0</v>
      </c>
      <c r="I112" s="92">
        <v>4.8933875147341301E-2</v>
      </c>
      <c r="J112" s="147">
        <f t="shared" si="12"/>
        <v>5.4612783901798322E-2</v>
      </c>
      <c r="K112" s="1">
        <v>0</v>
      </c>
      <c r="L112" s="1">
        <v>0</v>
      </c>
      <c r="M112" s="1">
        <v>0</v>
      </c>
      <c r="N112" s="1">
        <v>0</v>
      </c>
      <c r="O112" s="161">
        <v>0</v>
      </c>
      <c r="P112" s="91">
        <v>0</v>
      </c>
      <c r="Q112" s="139">
        <v>0</v>
      </c>
      <c r="R112" s="148">
        <f t="shared" si="8"/>
        <v>5.3082440102045061E-2</v>
      </c>
      <c r="S112" s="147">
        <f t="shared" si="13"/>
        <v>-7.9572433179590785E-4</v>
      </c>
      <c r="T112" s="188">
        <v>0</v>
      </c>
      <c r="U112" s="156">
        <v>0</v>
      </c>
      <c r="V112" s="1">
        <f t="shared" si="9"/>
        <v>0</v>
      </c>
      <c r="W112" s="72">
        <v>0</v>
      </c>
      <c r="X112" s="185">
        <v>0</v>
      </c>
      <c r="Y112" s="185">
        <v>0</v>
      </c>
      <c r="Z112" s="180">
        <f>(Company_data!U112+F112)/Company_data!J112</f>
        <v>1.6455556431633969</v>
      </c>
      <c r="AA112" s="148">
        <f>(Company_data!S112+F112)/Company_data!J112</f>
        <v>1.6455556431633969</v>
      </c>
      <c r="AC112" s="187">
        <v>0</v>
      </c>
      <c r="AD112" s="147">
        <f t="shared" si="10"/>
        <v>4.8933875147341301E-2</v>
      </c>
      <c r="AE112" s="1">
        <v>0</v>
      </c>
      <c r="AF112" s="147">
        <f t="shared" si="11"/>
        <v>4.8933875147341301E-2</v>
      </c>
      <c r="AG112" s="1">
        <v>0</v>
      </c>
      <c r="AH112" s="1">
        <v>0</v>
      </c>
      <c r="AI112" s="1">
        <v>0</v>
      </c>
      <c r="AJ112" s="1">
        <v>0</v>
      </c>
      <c r="AL112" s="185">
        <v>0</v>
      </c>
      <c r="AN112" s="185">
        <v>0</v>
      </c>
      <c r="AO112" s="185">
        <v>0</v>
      </c>
      <c r="AP112" s="185">
        <v>0</v>
      </c>
      <c r="AQ112" s="185">
        <v>0</v>
      </c>
      <c r="AR112" s="185">
        <v>0</v>
      </c>
      <c r="AS112" s="185">
        <v>0</v>
      </c>
    </row>
    <row r="113" spans="1:45" x14ac:dyDescent="0.2">
      <c r="A113" s="144">
        <v>1989</v>
      </c>
      <c r="B113" s="144">
        <v>1</v>
      </c>
      <c r="C113" s="93">
        <v>31</v>
      </c>
      <c r="D113" s="93">
        <v>31</v>
      </c>
      <c r="E113" s="93">
        <f t="shared" si="7"/>
        <v>31</v>
      </c>
      <c r="F113" s="88">
        <v>0</v>
      </c>
      <c r="G113" s="185">
        <v>0</v>
      </c>
      <c r="H113" s="185">
        <v>0</v>
      </c>
      <c r="I113" s="92">
        <v>4.3982520652880649E-2</v>
      </c>
      <c r="J113" s="147">
        <f t="shared" si="12"/>
        <v>5.4452520333726141E-2</v>
      </c>
      <c r="K113" s="1">
        <v>0</v>
      </c>
      <c r="L113" s="1">
        <v>0</v>
      </c>
      <c r="M113" s="1">
        <v>0</v>
      </c>
      <c r="N113" s="1">
        <v>0</v>
      </c>
      <c r="O113" s="161">
        <v>0</v>
      </c>
      <c r="P113" s="91">
        <v>0</v>
      </c>
      <c r="Q113" s="139">
        <v>0</v>
      </c>
      <c r="R113" s="148">
        <f t="shared" si="8"/>
        <v>5.2307921332647181E-2</v>
      </c>
      <c r="S113" s="147">
        <f t="shared" si="13"/>
        <v>-9.0521909784609805E-4</v>
      </c>
      <c r="T113" s="188">
        <v>0</v>
      </c>
      <c r="U113" s="156">
        <v>0</v>
      </c>
      <c r="V113" s="1">
        <f t="shared" si="9"/>
        <v>0</v>
      </c>
      <c r="W113" s="72">
        <v>0</v>
      </c>
      <c r="X113" s="185">
        <v>0</v>
      </c>
      <c r="Y113" s="185">
        <v>0</v>
      </c>
      <c r="Z113" s="180">
        <f>(Company_data!U113+F113)/Company_data!J113</f>
        <v>1.6215455613120626</v>
      </c>
      <c r="AA113" s="148">
        <f>(Company_data!S113+F113)/Company_data!J113</f>
        <v>1.6215455613120626</v>
      </c>
      <c r="AC113" s="187">
        <v>0</v>
      </c>
      <c r="AD113" s="147">
        <f t="shared" si="10"/>
        <v>4.3982520652880649E-2</v>
      </c>
      <c r="AE113" s="1">
        <v>0</v>
      </c>
      <c r="AF113" s="147">
        <f t="shared" si="11"/>
        <v>4.3982520652880649E-2</v>
      </c>
      <c r="AG113" s="1">
        <v>0</v>
      </c>
      <c r="AH113" s="1">
        <v>0</v>
      </c>
      <c r="AI113" s="1">
        <v>0</v>
      </c>
      <c r="AJ113" s="1">
        <v>0</v>
      </c>
      <c r="AL113" s="185">
        <v>0</v>
      </c>
      <c r="AN113" s="185">
        <v>0</v>
      </c>
      <c r="AO113" s="185">
        <v>0</v>
      </c>
      <c r="AP113" s="185">
        <v>0</v>
      </c>
      <c r="AQ113" s="185">
        <v>0</v>
      </c>
      <c r="AR113" s="185">
        <v>0</v>
      </c>
      <c r="AS113" s="185">
        <v>0</v>
      </c>
    </row>
    <row r="114" spans="1:45" x14ac:dyDescent="0.2">
      <c r="A114" s="144">
        <v>1989</v>
      </c>
      <c r="B114" s="144">
        <v>2</v>
      </c>
      <c r="C114" s="93">
        <v>28</v>
      </c>
      <c r="D114" s="93">
        <v>28</v>
      </c>
      <c r="E114" s="93">
        <f t="shared" si="7"/>
        <v>28</v>
      </c>
      <c r="F114" s="88">
        <v>0</v>
      </c>
      <c r="G114" s="185">
        <v>0</v>
      </c>
      <c r="H114" s="185">
        <v>0</v>
      </c>
      <c r="I114" s="92">
        <v>4.1869501854882668E-2</v>
      </c>
      <c r="J114" s="147">
        <f t="shared" si="12"/>
        <v>5.430775929581081E-2</v>
      </c>
      <c r="K114" s="1">
        <v>0</v>
      </c>
      <c r="L114" s="1">
        <v>0</v>
      </c>
      <c r="M114" s="1">
        <v>0</v>
      </c>
      <c r="N114" s="1">
        <v>0</v>
      </c>
      <c r="O114" s="161">
        <v>0</v>
      </c>
      <c r="P114" s="91">
        <v>0</v>
      </c>
      <c r="Q114" s="139">
        <v>0</v>
      </c>
      <c r="R114" s="148">
        <f t="shared" si="8"/>
        <v>5.6188996946125433E-2</v>
      </c>
      <c r="S114" s="147">
        <f t="shared" si="13"/>
        <v>-1.0114187782409162E-3</v>
      </c>
      <c r="T114" s="188">
        <v>0</v>
      </c>
      <c r="U114" s="156">
        <v>0</v>
      </c>
      <c r="V114" s="1">
        <f t="shared" si="9"/>
        <v>0</v>
      </c>
      <c r="W114" s="72">
        <v>0</v>
      </c>
      <c r="X114" s="185">
        <v>0</v>
      </c>
      <c r="Y114" s="185">
        <v>0</v>
      </c>
      <c r="Z114" s="180">
        <f>(Company_data!U114+F114)/Company_data!J114</f>
        <v>1.5732919144915121</v>
      </c>
      <c r="AA114" s="148">
        <f>(Company_data!S114+F114)/Company_data!J114</f>
        <v>1.5732919144915121</v>
      </c>
      <c r="AC114" s="187">
        <v>0</v>
      </c>
      <c r="AD114" s="147">
        <f t="shared" si="10"/>
        <v>4.1869501854882668E-2</v>
      </c>
      <c r="AE114" s="1">
        <v>0</v>
      </c>
      <c r="AF114" s="147">
        <f t="shared" si="11"/>
        <v>4.1869501854882668E-2</v>
      </c>
      <c r="AG114" s="1">
        <v>0</v>
      </c>
      <c r="AH114" s="1">
        <v>0</v>
      </c>
      <c r="AI114" s="1">
        <v>0</v>
      </c>
      <c r="AJ114" s="1">
        <v>0</v>
      </c>
      <c r="AL114" s="185">
        <v>0</v>
      </c>
      <c r="AN114" s="185">
        <v>0</v>
      </c>
      <c r="AO114" s="185">
        <v>0</v>
      </c>
      <c r="AP114" s="185">
        <v>0</v>
      </c>
      <c r="AQ114" s="185">
        <v>0</v>
      </c>
      <c r="AR114" s="185">
        <v>0</v>
      </c>
      <c r="AS114" s="185">
        <v>0</v>
      </c>
    </row>
    <row r="115" spans="1:45" x14ac:dyDescent="0.2">
      <c r="A115" s="144">
        <v>1989</v>
      </c>
      <c r="B115" s="144">
        <v>3</v>
      </c>
      <c r="C115" s="93">
        <v>31</v>
      </c>
      <c r="D115" s="93">
        <v>31</v>
      </c>
      <c r="E115" s="93">
        <f t="shared" si="7"/>
        <v>31</v>
      </c>
      <c r="F115" s="88">
        <v>0</v>
      </c>
      <c r="G115" s="185">
        <v>0</v>
      </c>
      <c r="H115" s="185">
        <v>0</v>
      </c>
      <c r="I115" s="92">
        <v>4.1156303919162127E-2</v>
      </c>
      <c r="J115" s="147">
        <f t="shared" si="12"/>
        <v>5.4131447930765159E-2</v>
      </c>
      <c r="K115" s="1">
        <v>0</v>
      </c>
      <c r="L115" s="1">
        <v>0</v>
      </c>
      <c r="M115" s="1">
        <v>0</v>
      </c>
      <c r="N115" s="1">
        <v>0</v>
      </c>
      <c r="O115" s="161">
        <v>0</v>
      </c>
      <c r="P115" s="91">
        <v>0</v>
      </c>
      <c r="Q115" s="139">
        <v>0</v>
      </c>
      <c r="R115" s="148">
        <f t="shared" si="8"/>
        <v>5.6024208172805172E-2</v>
      </c>
      <c r="S115" s="147">
        <f t="shared" si="13"/>
        <v>-1.1632327896120565E-3</v>
      </c>
      <c r="T115" s="188">
        <v>0</v>
      </c>
      <c r="U115" s="156">
        <v>0</v>
      </c>
      <c r="V115" s="1">
        <f t="shared" si="9"/>
        <v>0</v>
      </c>
      <c r="W115" s="72">
        <v>0</v>
      </c>
      <c r="X115" s="185">
        <v>0</v>
      </c>
      <c r="Y115" s="185">
        <v>0</v>
      </c>
      <c r="Z115" s="180">
        <f>(Company_data!U115+F115)/Company_data!J115</f>
        <v>1.7367504533569604</v>
      </c>
      <c r="AA115" s="148">
        <f>(Company_data!S115+F115)/Company_data!J115</f>
        <v>1.7367504533569604</v>
      </c>
      <c r="AC115" s="187">
        <v>0</v>
      </c>
      <c r="AD115" s="147">
        <f t="shared" si="10"/>
        <v>4.1156303919162127E-2</v>
      </c>
      <c r="AE115" s="1">
        <v>0</v>
      </c>
      <c r="AF115" s="147">
        <f t="shared" si="11"/>
        <v>4.1156303919162127E-2</v>
      </c>
      <c r="AG115" s="1">
        <v>0</v>
      </c>
      <c r="AH115" s="1">
        <v>0</v>
      </c>
      <c r="AI115" s="1">
        <v>0</v>
      </c>
      <c r="AJ115" s="1">
        <v>0</v>
      </c>
      <c r="AL115" s="185">
        <v>0</v>
      </c>
      <c r="AN115" s="185">
        <v>0</v>
      </c>
      <c r="AO115" s="185">
        <v>0</v>
      </c>
      <c r="AP115" s="185">
        <v>0</v>
      </c>
      <c r="AQ115" s="185">
        <v>0</v>
      </c>
      <c r="AR115" s="185">
        <v>0</v>
      </c>
      <c r="AS115" s="185">
        <v>0</v>
      </c>
    </row>
    <row r="116" spans="1:45" x14ac:dyDescent="0.2">
      <c r="A116" s="144">
        <v>1989</v>
      </c>
      <c r="B116" s="144">
        <v>4</v>
      </c>
      <c r="C116" s="93">
        <v>30</v>
      </c>
      <c r="D116" s="93">
        <v>31</v>
      </c>
      <c r="E116" s="93">
        <f t="shared" si="7"/>
        <v>31</v>
      </c>
      <c r="F116" s="88">
        <v>0</v>
      </c>
      <c r="G116" s="185">
        <v>0</v>
      </c>
      <c r="H116" s="185">
        <v>0</v>
      </c>
      <c r="I116" s="92">
        <v>4.6045986572396176E-2</v>
      </c>
      <c r="J116" s="147">
        <f t="shared" si="12"/>
        <v>5.3936848471573408E-2</v>
      </c>
      <c r="K116" s="1">
        <v>0</v>
      </c>
      <c r="L116" s="1">
        <v>0</v>
      </c>
      <c r="M116" s="1">
        <v>0</v>
      </c>
      <c r="N116" s="1">
        <v>0</v>
      </c>
      <c r="O116" s="161">
        <v>0</v>
      </c>
      <c r="P116" s="91">
        <v>0</v>
      </c>
      <c r="Q116" s="139">
        <v>0</v>
      </c>
      <c r="R116" s="148">
        <f t="shared" si="8"/>
        <v>5.658606143425822E-2</v>
      </c>
      <c r="S116" s="147">
        <f t="shared" si="13"/>
        <v>-1.3366066933913068E-3</v>
      </c>
      <c r="T116" s="188">
        <v>0</v>
      </c>
      <c r="U116" s="156">
        <v>0</v>
      </c>
      <c r="V116" s="1">
        <f t="shared" si="9"/>
        <v>0</v>
      </c>
      <c r="W116" s="72">
        <v>0</v>
      </c>
      <c r="X116" s="185">
        <v>0</v>
      </c>
      <c r="Y116" s="185">
        <v>0</v>
      </c>
      <c r="Z116" s="180">
        <f>(Company_data!U116+F116)/Company_data!J116</f>
        <v>1.6975818430277465</v>
      </c>
      <c r="AA116" s="148">
        <f>(Company_data!S116+F116)/Company_data!J116</f>
        <v>1.6975818430277465</v>
      </c>
      <c r="AC116" s="187">
        <v>0</v>
      </c>
      <c r="AD116" s="147">
        <f t="shared" si="10"/>
        <v>4.6045986572396176E-2</v>
      </c>
      <c r="AE116" s="1">
        <v>0</v>
      </c>
      <c r="AF116" s="147">
        <f t="shared" si="11"/>
        <v>4.6045986572396176E-2</v>
      </c>
      <c r="AG116" s="1">
        <v>0</v>
      </c>
      <c r="AH116" s="1">
        <v>0</v>
      </c>
      <c r="AI116" s="1">
        <v>0</v>
      </c>
      <c r="AJ116" s="1">
        <v>0</v>
      </c>
      <c r="AL116" s="185">
        <v>0</v>
      </c>
      <c r="AN116" s="185">
        <v>0</v>
      </c>
      <c r="AO116" s="185">
        <v>0</v>
      </c>
      <c r="AP116" s="185">
        <v>0</v>
      </c>
      <c r="AQ116" s="185">
        <v>0</v>
      </c>
      <c r="AR116" s="185">
        <v>0</v>
      </c>
      <c r="AS116" s="185">
        <v>0</v>
      </c>
    </row>
    <row r="117" spans="1:45" x14ac:dyDescent="0.2">
      <c r="A117" s="144">
        <v>1989</v>
      </c>
      <c r="B117" s="144">
        <v>5</v>
      </c>
      <c r="C117" s="93">
        <v>31</v>
      </c>
      <c r="D117" s="93">
        <v>30</v>
      </c>
      <c r="E117" s="93">
        <f t="shared" si="7"/>
        <v>30</v>
      </c>
      <c r="F117" s="88">
        <v>0</v>
      </c>
      <c r="G117" s="185">
        <v>0</v>
      </c>
      <c r="H117" s="185">
        <v>0</v>
      </c>
      <c r="I117" s="92">
        <v>5.5086948540217541E-2</v>
      </c>
      <c r="J117" s="147">
        <f t="shared" si="12"/>
        <v>5.3722513429107992E-2</v>
      </c>
      <c r="K117" s="1">
        <v>0</v>
      </c>
      <c r="L117" s="1">
        <v>0</v>
      </c>
      <c r="M117" s="1">
        <v>0</v>
      </c>
      <c r="N117" s="1">
        <v>0</v>
      </c>
      <c r="O117" s="161">
        <v>0</v>
      </c>
      <c r="P117" s="91">
        <v>0</v>
      </c>
      <c r="Q117" s="139">
        <v>0</v>
      </c>
      <c r="R117" s="148">
        <f t="shared" si="8"/>
        <v>6.5157290847468061E-2</v>
      </c>
      <c r="S117" s="147">
        <f t="shared" si="13"/>
        <v>-1.4610660397570141E-3</v>
      </c>
      <c r="T117" s="188">
        <v>0</v>
      </c>
      <c r="U117" s="156">
        <v>0</v>
      </c>
      <c r="V117" s="1">
        <f t="shared" si="9"/>
        <v>0</v>
      </c>
      <c r="W117" s="72">
        <v>0</v>
      </c>
      <c r="X117" s="185">
        <v>0</v>
      </c>
      <c r="Y117" s="185">
        <v>0</v>
      </c>
      <c r="Z117" s="180">
        <f>(Company_data!U117+F117)/Company_data!J117</f>
        <v>2.0198760162715099</v>
      </c>
      <c r="AA117" s="148">
        <f>(Company_data!S117+F117)/Company_data!J117</f>
        <v>2.0198760162715099</v>
      </c>
      <c r="AC117" s="187">
        <v>0</v>
      </c>
      <c r="AD117" s="147">
        <f t="shared" si="10"/>
        <v>5.5086948540217541E-2</v>
      </c>
      <c r="AE117" s="1">
        <v>0</v>
      </c>
      <c r="AF117" s="147">
        <f t="shared" si="11"/>
        <v>5.5086948540217541E-2</v>
      </c>
      <c r="AG117" s="1">
        <v>0</v>
      </c>
      <c r="AH117" s="1">
        <v>0</v>
      </c>
      <c r="AI117" s="1">
        <v>0</v>
      </c>
      <c r="AJ117" s="1">
        <v>0</v>
      </c>
      <c r="AL117" s="185">
        <v>0</v>
      </c>
      <c r="AN117" s="185">
        <v>0</v>
      </c>
      <c r="AO117" s="185">
        <v>0</v>
      </c>
      <c r="AP117" s="185">
        <v>0</v>
      </c>
      <c r="AQ117" s="185">
        <v>0</v>
      </c>
      <c r="AR117" s="185">
        <v>0</v>
      </c>
      <c r="AS117" s="185">
        <v>0</v>
      </c>
    </row>
    <row r="118" spans="1:45" x14ac:dyDescent="0.2">
      <c r="A118" s="144">
        <v>1989</v>
      </c>
      <c r="B118" s="144">
        <v>6</v>
      </c>
      <c r="C118" s="93">
        <v>30</v>
      </c>
      <c r="D118" s="93">
        <v>31</v>
      </c>
      <c r="E118" s="93">
        <f t="shared" si="7"/>
        <v>31</v>
      </c>
      <c r="F118" s="88">
        <v>0</v>
      </c>
      <c r="G118" s="185">
        <v>0</v>
      </c>
      <c r="H118" s="185">
        <v>0</v>
      </c>
      <c r="I118" s="92">
        <v>5.8928205767033011E-2</v>
      </c>
      <c r="J118" s="147">
        <f t="shared" si="12"/>
        <v>5.3473361983665806E-2</v>
      </c>
      <c r="K118" s="1">
        <v>0</v>
      </c>
      <c r="L118" s="1">
        <v>0</v>
      </c>
      <c r="M118" s="1">
        <v>0</v>
      </c>
      <c r="N118" s="1">
        <v>0</v>
      </c>
      <c r="O118" s="161">
        <v>0</v>
      </c>
      <c r="P118" s="91">
        <v>0</v>
      </c>
      <c r="Q118" s="139">
        <v>0</v>
      </c>
      <c r="R118" s="148">
        <f t="shared" si="8"/>
        <v>7.0597295386485348E-2</v>
      </c>
      <c r="S118" s="147">
        <f t="shared" si="13"/>
        <v>-1.6216369055443228E-3</v>
      </c>
      <c r="T118" s="188">
        <v>0</v>
      </c>
      <c r="U118" s="156">
        <v>0</v>
      </c>
      <c r="V118" s="1">
        <f t="shared" si="9"/>
        <v>0</v>
      </c>
      <c r="W118" s="72">
        <v>0</v>
      </c>
      <c r="X118" s="185">
        <v>0</v>
      </c>
      <c r="Y118" s="185">
        <v>0</v>
      </c>
      <c r="Z118" s="180">
        <f>(Company_data!U118+F118)/Company_data!J118</f>
        <v>2.1179188615945606</v>
      </c>
      <c r="AA118" s="148">
        <f>(Company_data!S118+F118)/Company_data!J118</f>
        <v>2.1179188615945606</v>
      </c>
      <c r="AC118" s="187">
        <v>0</v>
      </c>
      <c r="AD118" s="147">
        <f t="shared" si="10"/>
        <v>5.8928205767033011E-2</v>
      </c>
      <c r="AE118" s="1">
        <v>0</v>
      </c>
      <c r="AF118" s="147">
        <f t="shared" si="11"/>
        <v>5.8928205767033011E-2</v>
      </c>
      <c r="AG118" s="1">
        <v>0</v>
      </c>
      <c r="AH118" s="1">
        <v>0</v>
      </c>
      <c r="AI118" s="1">
        <v>0</v>
      </c>
      <c r="AJ118" s="1">
        <v>0</v>
      </c>
      <c r="AL118" s="185">
        <v>0</v>
      </c>
      <c r="AN118" s="185">
        <v>0</v>
      </c>
      <c r="AO118" s="185">
        <v>0</v>
      </c>
      <c r="AP118" s="185">
        <v>0</v>
      </c>
      <c r="AQ118" s="185">
        <v>0</v>
      </c>
      <c r="AR118" s="185">
        <v>0</v>
      </c>
      <c r="AS118" s="185">
        <v>0</v>
      </c>
    </row>
    <row r="119" spans="1:45" x14ac:dyDescent="0.2">
      <c r="A119" s="144">
        <v>1989</v>
      </c>
      <c r="B119" s="144">
        <v>7</v>
      </c>
      <c r="C119" s="93">
        <v>31</v>
      </c>
      <c r="D119" s="93">
        <v>30</v>
      </c>
      <c r="E119" s="93">
        <f t="shared" si="7"/>
        <v>30</v>
      </c>
      <c r="F119" s="88">
        <v>0</v>
      </c>
      <c r="G119" s="185">
        <v>0</v>
      </c>
      <c r="H119" s="185">
        <v>0</v>
      </c>
      <c r="I119" s="92">
        <v>6.042188574999869E-2</v>
      </c>
      <c r="J119" s="147">
        <f t="shared" si="12"/>
        <v>5.3253106292798225E-2</v>
      </c>
      <c r="K119" s="1">
        <v>0</v>
      </c>
      <c r="L119" s="1">
        <v>0</v>
      </c>
      <c r="M119" s="1">
        <v>0</v>
      </c>
      <c r="N119" s="1">
        <v>0</v>
      </c>
      <c r="O119" s="161">
        <v>0</v>
      </c>
      <c r="P119" s="91">
        <v>0</v>
      </c>
      <c r="Q119" s="139">
        <v>0</v>
      </c>
      <c r="R119" s="148">
        <f t="shared" si="8"/>
        <v>7.1967717878358026E-2</v>
      </c>
      <c r="S119" s="147">
        <f t="shared" si="13"/>
        <v>-1.7330651596817945E-3</v>
      </c>
      <c r="T119" s="188">
        <v>0</v>
      </c>
      <c r="U119" s="156">
        <v>0</v>
      </c>
      <c r="V119" s="1">
        <f t="shared" si="9"/>
        <v>0</v>
      </c>
      <c r="W119" s="72">
        <v>0</v>
      </c>
      <c r="X119" s="185">
        <v>0</v>
      </c>
      <c r="Y119" s="185">
        <v>0</v>
      </c>
      <c r="Z119" s="180">
        <f>(Company_data!U119+F119)/Company_data!J119</f>
        <v>2.2309992542290988</v>
      </c>
      <c r="AA119" s="148">
        <f>(Company_data!S119+F119)/Company_data!J119</f>
        <v>2.2309992542290988</v>
      </c>
      <c r="AC119" s="187">
        <v>0</v>
      </c>
      <c r="AD119" s="147">
        <f t="shared" si="10"/>
        <v>6.042188574999869E-2</v>
      </c>
      <c r="AE119" s="1">
        <v>0</v>
      </c>
      <c r="AF119" s="147">
        <f t="shared" si="11"/>
        <v>6.042188574999869E-2</v>
      </c>
      <c r="AG119" s="1">
        <v>0</v>
      </c>
      <c r="AH119" s="1">
        <v>0</v>
      </c>
      <c r="AI119" s="1">
        <v>0</v>
      </c>
      <c r="AJ119" s="1">
        <v>0</v>
      </c>
      <c r="AL119" s="185">
        <v>0</v>
      </c>
      <c r="AN119" s="185">
        <v>0</v>
      </c>
      <c r="AO119" s="185">
        <v>0</v>
      </c>
      <c r="AP119" s="185">
        <v>0</v>
      </c>
      <c r="AQ119" s="185">
        <v>0</v>
      </c>
      <c r="AR119" s="185">
        <v>0</v>
      </c>
      <c r="AS119" s="185">
        <v>0</v>
      </c>
    </row>
    <row r="120" spans="1:45" x14ac:dyDescent="0.2">
      <c r="A120" s="144">
        <v>1989</v>
      </c>
      <c r="B120" s="144">
        <v>8</v>
      </c>
      <c r="C120" s="93">
        <v>31</v>
      </c>
      <c r="D120" s="93">
        <v>31</v>
      </c>
      <c r="E120" s="93">
        <f t="shared" si="7"/>
        <v>31</v>
      </c>
      <c r="F120" s="88">
        <v>0</v>
      </c>
      <c r="G120" s="185">
        <v>0</v>
      </c>
      <c r="H120" s="185">
        <v>0</v>
      </c>
      <c r="I120" s="92">
        <v>6.0905258959107103E-2</v>
      </c>
      <c r="J120" s="147">
        <f t="shared" si="12"/>
        <v>5.3050550729393388E-2</v>
      </c>
      <c r="K120" s="1">
        <v>0</v>
      </c>
      <c r="L120" s="1">
        <v>0</v>
      </c>
      <c r="M120" s="1">
        <v>0</v>
      </c>
      <c r="N120" s="1">
        <v>0</v>
      </c>
      <c r="O120" s="161">
        <v>0</v>
      </c>
      <c r="P120" s="91">
        <v>0</v>
      </c>
      <c r="Q120" s="139">
        <v>0</v>
      </c>
      <c r="R120" s="148">
        <f t="shared" si="8"/>
        <v>7.4699407830661202E-2</v>
      </c>
      <c r="S120" s="147">
        <f t="shared" si="13"/>
        <v>-1.8264809057085968E-3</v>
      </c>
      <c r="T120" s="188">
        <v>0</v>
      </c>
      <c r="U120" s="156">
        <v>0</v>
      </c>
      <c r="V120" s="1">
        <f t="shared" si="9"/>
        <v>0</v>
      </c>
      <c r="W120" s="72">
        <v>0</v>
      </c>
      <c r="X120" s="185">
        <v>0</v>
      </c>
      <c r="Y120" s="185">
        <v>0</v>
      </c>
      <c r="Z120" s="180">
        <f>(Company_data!U120+F120)/Company_data!J120</f>
        <v>2.3156816427504974</v>
      </c>
      <c r="AA120" s="148">
        <f>(Company_data!S120+F120)/Company_data!J120</f>
        <v>2.3156816427504974</v>
      </c>
      <c r="AC120" s="187">
        <v>0</v>
      </c>
      <c r="AD120" s="147">
        <f t="shared" si="10"/>
        <v>6.0905258959107103E-2</v>
      </c>
      <c r="AE120" s="1">
        <v>0</v>
      </c>
      <c r="AF120" s="147">
        <f t="shared" si="11"/>
        <v>6.0905258959107103E-2</v>
      </c>
      <c r="AG120" s="1">
        <v>0</v>
      </c>
      <c r="AH120" s="1">
        <v>0</v>
      </c>
      <c r="AI120" s="1">
        <v>0</v>
      </c>
      <c r="AJ120" s="1">
        <v>0</v>
      </c>
      <c r="AL120" s="185">
        <v>0</v>
      </c>
      <c r="AN120" s="185">
        <v>0</v>
      </c>
      <c r="AO120" s="185">
        <v>0</v>
      </c>
      <c r="AP120" s="185">
        <v>0</v>
      </c>
      <c r="AQ120" s="185">
        <v>0</v>
      </c>
      <c r="AR120" s="185">
        <v>0</v>
      </c>
      <c r="AS120" s="185">
        <v>0</v>
      </c>
    </row>
    <row r="121" spans="1:45" x14ac:dyDescent="0.2">
      <c r="A121" s="144">
        <v>1989</v>
      </c>
      <c r="B121" s="144">
        <v>9</v>
      </c>
      <c r="C121" s="93">
        <v>30</v>
      </c>
      <c r="D121" s="93">
        <v>31</v>
      </c>
      <c r="E121" s="93">
        <f t="shared" si="7"/>
        <v>31</v>
      </c>
      <c r="F121" s="88">
        <v>0</v>
      </c>
      <c r="G121" s="185">
        <v>0</v>
      </c>
      <c r="H121" s="185">
        <v>0</v>
      </c>
      <c r="I121" s="92">
        <v>6.1018223579859469E-2</v>
      </c>
      <c r="J121" s="147">
        <f t="shared" si="12"/>
        <v>5.2890391578610287E-2</v>
      </c>
      <c r="K121" s="1">
        <v>0</v>
      </c>
      <c r="L121" s="1">
        <v>0</v>
      </c>
      <c r="M121" s="1">
        <v>0</v>
      </c>
      <c r="N121" s="1">
        <v>0</v>
      </c>
      <c r="O121" s="161">
        <v>0</v>
      </c>
      <c r="P121" s="91">
        <v>0</v>
      </c>
      <c r="Q121" s="139">
        <v>0</v>
      </c>
      <c r="R121" s="148">
        <f t="shared" si="8"/>
        <v>7.3859338648326375E-2</v>
      </c>
      <c r="S121" s="147">
        <f t="shared" si="13"/>
        <v>-1.8645259916839768E-3</v>
      </c>
      <c r="T121" s="188">
        <v>0</v>
      </c>
      <c r="U121" s="156">
        <v>0</v>
      </c>
      <c r="V121" s="1">
        <f t="shared" si="9"/>
        <v>0</v>
      </c>
      <c r="W121" s="72">
        <v>0</v>
      </c>
      <c r="X121" s="185">
        <v>0</v>
      </c>
      <c r="Y121" s="185">
        <v>0</v>
      </c>
      <c r="Z121" s="180">
        <f>(Company_data!U121+F121)/Company_data!J121</f>
        <v>2.2157801594497912</v>
      </c>
      <c r="AA121" s="148">
        <f>(Company_data!S121+F121)/Company_data!J121</f>
        <v>2.2157801594497912</v>
      </c>
      <c r="AC121" s="187">
        <v>0</v>
      </c>
      <c r="AD121" s="147">
        <f t="shared" si="10"/>
        <v>6.1018223579859469E-2</v>
      </c>
      <c r="AE121" s="1">
        <v>0</v>
      </c>
      <c r="AF121" s="147">
        <f t="shared" si="11"/>
        <v>6.1018223579859469E-2</v>
      </c>
      <c r="AG121" s="1">
        <v>0</v>
      </c>
      <c r="AH121" s="1">
        <v>0</v>
      </c>
      <c r="AI121" s="1">
        <v>0</v>
      </c>
      <c r="AJ121" s="1">
        <v>0</v>
      </c>
      <c r="AL121" s="185">
        <v>0</v>
      </c>
      <c r="AN121" s="185">
        <v>0</v>
      </c>
      <c r="AO121" s="185">
        <v>0</v>
      </c>
      <c r="AP121" s="185">
        <v>0</v>
      </c>
      <c r="AQ121" s="185">
        <v>0</v>
      </c>
      <c r="AR121" s="185">
        <v>0</v>
      </c>
      <c r="AS121" s="185">
        <v>0</v>
      </c>
    </row>
    <row r="122" spans="1:45" x14ac:dyDescent="0.2">
      <c r="A122" s="144">
        <v>1989</v>
      </c>
      <c r="B122" s="144">
        <v>10</v>
      </c>
      <c r="C122" s="93">
        <v>31</v>
      </c>
      <c r="D122" s="93">
        <v>30</v>
      </c>
      <c r="E122" s="93">
        <f t="shared" si="7"/>
        <v>30</v>
      </c>
      <c r="F122" s="88">
        <v>0</v>
      </c>
      <c r="G122" s="185">
        <v>0</v>
      </c>
      <c r="H122" s="185">
        <v>0</v>
      </c>
      <c r="I122" s="92">
        <v>5.9685450337705295E-2</v>
      </c>
      <c r="J122" s="147">
        <f t="shared" si="12"/>
        <v>5.2763440058496203E-2</v>
      </c>
      <c r="K122" s="1">
        <v>0</v>
      </c>
      <c r="L122" s="1">
        <v>0</v>
      </c>
      <c r="M122" s="1">
        <v>0</v>
      </c>
      <c r="N122" s="1">
        <v>0</v>
      </c>
      <c r="O122" s="161">
        <v>0</v>
      </c>
      <c r="P122" s="91">
        <v>0</v>
      </c>
      <c r="Q122" s="139">
        <v>0</v>
      </c>
      <c r="R122" s="148">
        <f t="shared" si="8"/>
        <v>6.2903667599707433E-2</v>
      </c>
      <c r="S122" s="147">
        <f t="shared" si="13"/>
        <v>-2.0516628891399449E-3</v>
      </c>
      <c r="T122" s="188">
        <v>0</v>
      </c>
      <c r="U122" s="156">
        <v>0</v>
      </c>
      <c r="V122" s="1">
        <f t="shared" si="9"/>
        <v>0</v>
      </c>
      <c r="W122" s="72">
        <v>0</v>
      </c>
      <c r="X122" s="185">
        <v>0</v>
      </c>
      <c r="Y122" s="185">
        <v>0</v>
      </c>
      <c r="Z122" s="180">
        <f>(Company_data!U122+F122)/Company_data!J122</f>
        <v>1.9500136955909306</v>
      </c>
      <c r="AA122" s="148">
        <f>(Company_data!S122+F122)/Company_data!J122</f>
        <v>1.9500136955909306</v>
      </c>
      <c r="AC122" s="187">
        <v>0</v>
      </c>
      <c r="AD122" s="147">
        <f t="shared" si="10"/>
        <v>5.9685450337705295E-2</v>
      </c>
      <c r="AE122" s="1">
        <v>0</v>
      </c>
      <c r="AF122" s="147">
        <f t="shared" si="11"/>
        <v>5.9685450337705295E-2</v>
      </c>
      <c r="AG122" s="1">
        <v>0</v>
      </c>
      <c r="AH122" s="1">
        <v>0</v>
      </c>
      <c r="AI122" s="1">
        <v>0</v>
      </c>
      <c r="AJ122" s="1">
        <v>0</v>
      </c>
      <c r="AL122" s="185">
        <v>0</v>
      </c>
      <c r="AN122" s="185">
        <v>0</v>
      </c>
      <c r="AO122" s="185">
        <v>0</v>
      </c>
      <c r="AP122" s="185">
        <v>0</v>
      </c>
      <c r="AQ122" s="185">
        <v>0</v>
      </c>
      <c r="AR122" s="185">
        <v>0</v>
      </c>
      <c r="AS122" s="185">
        <v>0</v>
      </c>
    </row>
    <row r="123" spans="1:45" x14ac:dyDescent="0.2">
      <c r="A123" s="144">
        <v>1989</v>
      </c>
      <c r="B123" s="144">
        <v>11</v>
      </c>
      <c r="C123" s="93">
        <v>30</v>
      </c>
      <c r="D123" s="93">
        <v>31</v>
      </c>
      <c r="E123" s="93">
        <f t="shared" si="7"/>
        <v>31</v>
      </c>
      <c r="F123" s="88">
        <v>0</v>
      </c>
      <c r="G123" s="185">
        <v>0</v>
      </c>
      <c r="H123" s="185">
        <v>0</v>
      </c>
      <c r="I123" s="92">
        <v>5.3945424159714025E-2</v>
      </c>
      <c r="J123" s="147">
        <f t="shared" si="12"/>
        <v>5.2664965436691503E-2</v>
      </c>
      <c r="K123" s="1">
        <v>0</v>
      </c>
      <c r="L123" s="1">
        <v>0</v>
      </c>
      <c r="M123" s="1">
        <v>0</v>
      </c>
      <c r="N123" s="1">
        <v>0</v>
      </c>
      <c r="O123" s="161">
        <v>0</v>
      </c>
      <c r="P123" s="91">
        <v>0</v>
      </c>
      <c r="Q123" s="139">
        <v>0</v>
      </c>
      <c r="R123" s="148">
        <f t="shared" si="8"/>
        <v>5.5044856118434779E-2</v>
      </c>
      <c r="S123" s="147">
        <f t="shared" si="13"/>
        <v>-2.0484605691352131E-3</v>
      </c>
      <c r="T123" s="188">
        <v>0</v>
      </c>
      <c r="U123" s="156">
        <v>0</v>
      </c>
      <c r="V123" s="1">
        <f t="shared" si="9"/>
        <v>0</v>
      </c>
      <c r="W123" s="72">
        <v>0</v>
      </c>
      <c r="X123" s="185">
        <v>0</v>
      </c>
      <c r="Y123" s="185">
        <v>0</v>
      </c>
      <c r="Z123" s="180">
        <f>(Company_data!U123+F123)/Company_data!J123</f>
        <v>1.6513456835530433</v>
      </c>
      <c r="AA123" s="148">
        <f>(Company_data!S123+F123)/Company_data!J123</f>
        <v>1.6513456835530433</v>
      </c>
      <c r="AC123" s="187">
        <v>0</v>
      </c>
      <c r="AD123" s="147">
        <f t="shared" si="10"/>
        <v>5.3945424159714025E-2</v>
      </c>
      <c r="AE123" s="1">
        <v>0</v>
      </c>
      <c r="AF123" s="147">
        <f t="shared" si="11"/>
        <v>5.3945424159714025E-2</v>
      </c>
      <c r="AG123" s="1">
        <v>0</v>
      </c>
      <c r="AH123" s="1">
        <v>0</v>
      </c>
      <c r="AI123" s="1">
        <v>0</v>
      </c>
      <c r="AJ123" s="1">
        <v>0</v>
      </c>
      <c r="AL123" s="185">
        <v>0</v>
      </c>
      <c r="AN123" s="185">
        <v>0</v>
      </c>
      <c r="AO123" s="185">
        <v>0</v>
      </c>
      <c r="AP123" s="185">
        <v>0</v>
      </c>
      <c r="AQ123" s="185">
        <v>0</v>
      </c>
      <c r="AR123" s="185">
        <v>0</v>
      </c>
      <c r="AS123" s="185">
        <v>0</v>
      </c>
    </row>
    <row r="124" spans="1:45" x14ac:dyDescent="0.2">
      <c r="A124" s="144">
        <v>1989</v>
      </c>
      <c r="B124" s="144">
        <v>12</v>
      </c>
      <c r="C124" s="93">
        <v>31</v>
      </c>
      <c r="D124" s="93">
        <v>30</v>
      </c>
      <c r="E124" s="93">
        <f t="shared" si="7"/>
        <v>30</v>
      </c>
      <c r="F124" s="88">
        <v>0</v>
      </c>
      <c r="G124" s="185">
        <v>0</v>
      </c>
      <c r="H124" s="185">
        <v>0</v>
      </c>
      <c r="I124" s="92">
        <v>4.9052807059172379E-2</v>
      </c>
      <c r="J124" s="147">
        <f t="shared" si="12"/>
        <v>5.2674876429344097E-2</v>
      </c>
      <c r="K124" s="1">
        <v>0</v>
      </c>
      <c r="L124" s="1">
        <v>0</v>
      </c>
      <c r="M124" s="1">
        <v>0</v>
      </c>
      <c r="N124" s="1">
        <v>0</v>
      </c>
      <c r="O124" s="161">
        <v>0</v>
      </c>
      <c r="P124" s="91">
        <v>0</v>
      </c>
      <c r="Q124" s="139">
        <v>0</v>
      </c>
      <c r="R124" s="148">
        <f t="shared" si="8"/>
        <v>5.86079263657375E-2</v>
      </c>
      <c r="S124" s="147">
        <f t="shared" si="13"/>
        <v>-1.9379074724542242E-3</v>
      </c>
      <c r="T124" s="188">
        <v>0</v>
      </c>
      <c r="U124" s="156">
        <v>0</v>
      </c>
      <c r="V124" s="1">
        <f t="shared" si="9"/>
        <v>0</v>
      </c>
      <c r="W124" s="72">
        <v>0</v>
      </c>
      <c r="X124" s="185">
        <v>0</v>
      </c>
      <c r="Y124" s="185">
        <v>0</v>
      </c>
      <c r="Z124" s="180">
        <f>(Company_data!U124+F124)/Company_data!J124</f>
        <v>1.8168457173378625</v>
      </c>
      <c r="AA124" s="148">
        <f>(Company_data!S124+F124)/Company_data!J124</f>
        <v>1.8168457173378625</v>
      </c>
      <c r="AC124" s="187">
        <v>0</v>
      </c>
      <c r="AD124" s="147">
        <f t="shared" si="10"/>
        <v>4.9052807059172379E-2</v>
      </c>
      <c r="AE124" s="1">
        <v>0</v>
      </c>
      <c r="AF124" s="147">
        <f t="shared" si="11"/>
        <v>4.9052807059172379E-2</v>
      </c>
      <c r="AG124" s="1">
        <v>0</v>
      </c>
      <c r="AH124" s="1">
        <v>0</v>
      </c>
      <c r="AI124" s="1">
        <v>0</v>
      </c>
      <c r="AJ124" s="1">
        <v>0</v>
      </c>
      <c r="AL124" s="185">
        <v>0</v>
      </c>
      <c r="AN124" s="185">
        <v>0</v>
      </c>
      <c r="AO124" s="185">
        <v>0</v>
      </c>
      <c r="AP124" s="185">
        <v>0</v>
      </c>
      <c r="AQ124" s="185">
        <v>0</v>
      </c>
      <c r="AR124" s="185">
        <v>0</v>
      </c>
      <c r="AS124" s="185">
        <v>0</v>
      </c>
    </row>
    <row r="125" spans="1:45" x14ac:dyDescent="0.2">
      <c r="A125" s="144">
        <v>1990</v>
      </c>
      <c r="B125" s="144">
        <v>1</v>
      </c>
      <c r="C125" s="93">
        <v>31</v>
      </c>
      <c r="D125" s="93">
        <v>31</v>
      </c>
      <c r="E125" s="93">
        <f t="shared" si="7"/>
        <v>31</v>
      </c>
      <c r="F125" s="88">
        <v>0</v>
      </c>
      <c r="G125" s="185">
        <v>0</v>
      </c>
      <c r="H125" s="185">
        <v>0</v>
      </c>
      <c r="I125" s="92">
        <v>4.5010267855012477E-2</v>
      </c>
      <c r="J125" s="147">
        <f t="shared" si="12"/>
        <v>5.2760522029521743E-2</v>
      </c>
      <c r="K125" s="1">
        <v>0</v>
      </c>
      <c r="L125" s="1">
        <v>0</v>
      </c>
      <c r="M125" s="1">
        <v>0</v>
      </c>
      <c r="N125" s="1">
        <v>0</v>
      </c>
      <c r="O125" s="161">
        <v>0</v>
      </c>
      <c r="P125" s="91">
        <v>0</v>
      </c>
      <c r="Q125" s="139">
        <v>0</v>
      </c>
      <c r="R125" s="148">
        <f t="shared" si="8"/>
        <v>5.4015018402399653E-2</v>
      </c>
      <c r="S125" s="147">
        <f t="shared" si="13"/>
        <v>-1.6919983042043979E-3</v>
      </c>
      <c r="T125" s="188">
        <v>0</v>
      </c>
      <c r="U125" s="156">
        <v>0</v>
      </c>
      <c r="V125" s="1">
        <f t="shared" si="9"/>
        <v>0</v>
      </c>
      <c r="W125" s="72">
        <v>0</v>
      </c>
      <c r="X125" s="185">
        <v>0</v>
      </c>
      <c r="Y125" s="185">
        <v>0</v>
      </c>
      <c r="Z125" s="180">
        <f>(Company_data!U125+F125)/Company_data!J125</f>
        <v>1.6744655704743892</v>
      </c>
      <c r="AA125" s="148">
        <f>(Company_data!S125+F125)/Company_data!J125</f>
        <v>1.6744655704743892</v>
      </c>
      <c r="AC125" s="187">
        <v>0</v>
      </c>
      <c r="AD125" s="147">
        <f t="shared" si="10"/>
        <v>4.5010267855012477E-2</v>
      </c>
      <c r="AE125" s="1">
        <v>0</v>
      </c>
      <c r="AF125" s="147">
        <f t="shared" si="11"/>
        <v>4.5010267855012477E-2</v>
      </c>
      <c r="AG125" s="1">
        <v>0</v>
      </c>
      <c r="AH125" s="1">
        <v>0</v>
      </c>
      <c r="AI125" s="1">
        <v>0</v>
      </c>
      <c r="AJ125" s="1">
        <v>0</v>
      </c>
      <c r="AL125" s="185">
        <v>0</v>
      </c>
      <c r="AN125" s="185">
        <v>0</v>
      </c>
      <c r="AO125" s="185">
        <v>0</v>
      </c>
      <c r="AP125" s="185">
        <v>0</v>
      </c>
      <c r="AQ125" s="185">
        <v>0</v>
      </c>
      <c r="AR125" s="185">
        <v>0</v>
      </c>
      <c r="AS125" s="185">
        <v>0</v>
      </c>
    </row>
    <row r="126" spans="1:45" x14ac:dyDescent="0.2">
      <c r="A126" s="144">
        <v>1990</v>
      </c>
      <c r="B126" s="144">
        <v>2</v>
      </c>
      <c r="C126" s="93">
        <v>28</v>
      </c>
      <c r="D126" s="93">
        <v>28</v>
      </c>
      <c r="E126" s="93">
        <f t="shared" si="7"/>
        <v>28</v>
      </c>
      <c r="F126" s="88">
        <v>0</v>
      </c>
      <c r="G126" s="185">
        <v>0</v>
      </c>
      <c r="H126" s="185">
        <v>0</v>
      </c>
      <c r="I126" s="92">
        <v>4.3481208514650239E-2</v>
      </c>
      <c r="J126" s="147">
        <f t="shared" si="12"/>
        <v>5.2894830917835707E-2</v>
      </c>
      <c r="K126" s="1">
        <v>0</v>
      </c>
      <c r="L126" s="1">
        <v>0</v>
      </c>
      <c r="M126" s="1">
        <v>0</v>
      </c>
      <c r="N126" s="1">
        <v>0</v>
      </c>
      <c r="O126" s="161">
        <v>0</v>
      </c>
      <c r="P126" s="91">
        <v>0</v>
      </c>
      <c r="Q126" s="139">
        <v>0</v>
      </c>
      <c r="R126" s="148">
        <f t="shared" si="8"/>
        <v>5.4575773207447296E-2</v>
      </c>
      <c r="S126" s="147">
        <f t="shared" si="13"/>
        <v>-1.4129283779751034E-3</v>
      </c>
      <c r="T126" s="188">
        <v>0</v>
      </c>
      <c r="U126" s="156">
        <v>0</v>
      </c>
      <c r="V126" s="1">
        <f t="shared" si="9"/>
        <v>0</v>
      </c>
      <c r="W126" s="72">
        <v>0</v>
      </c>
      <c r="X126" s="185">
        <v>0</v>
      </c>
      <c r="Y126" s="185">
        <v>0</v>
      </c>
      <c r="Z126" s="180">
        <f>(Company_data!U126+F126)/Company_data!J126</f>
        <v>1.5281216498085244</v>
      </c>
      <c r="AA126" s="148">
        <f>(Company_data!S126+F126)/Company_data!J126</f>
        <v>1.5281216498085244</v>
      </c>
      <c r="AC126" s="187">
        <v>0</v>
      </c>
      <c r="AD126" s="147">
        <f t="shared" si="10"/>
        <v>4.3481208514650239E-2</v>
      </c>
      <c r="AE126" s="1">
        <v>0</v>
      </c>
      <c r="AF126" s="147">
        <f t="shared" si="11"/>
        <v>4.3481208514650239E-2</v>
      </c>
      <c r="AG126" s="1">
        <v>0</v>
      </c>
      <c r="AH126" s="1">
        <v>0</v>
      </c>
      <c r="AI126" s="1">
        <v>0</v>
      </c>
      <c r="AJ126" s="1">
        <v>0</v>
      </c>
      <c r="AL126" s="185">
        <v>0</v>
      </c>
      <c r="AN126" s="185">
        <v>0</v>
      </c>
      <c r="AO126" s="185">
        <v>0</v>
      </c>
      <c r="AP126" s="185">
        <v>0</v>
      </c>
      <c r="AQ126" s="185">
        <v>0</v>
      </c>
      <c r="AR126" s="185">
        <v>0</v>
      </c>
      <c r="AS126" s="185">
        <v>0</v>
      </c>
    </row>
    <row r="127" spans="1:45" x14ac:dyDescent="0.2">
      <c r="A127" s="144">
        <v>1990</v>
      </c>
      <c r="B127" s="144">
        <v>3</v>
      </c>
      <c r="C127" s="93">
        <v>31</v>
      </c>
      <c r="D127" s="93">
        <v>31</v>
      </c>
      <c r="E127" s="93">
        <f t="shared" si="7"/>
        <v>31</v>
      </c>
      <c r="F127" s="88">
        <v>0</v>
      </c>
      <c r="G127" s="185">
        <v>0</v>
      </c>
      <c r="H127" s="185">
        <v>0</v>
      </c>
      <c r="I127" s="92">
        <v>4.3214159721338338E-2</v>
      </c>
      <c r="J127" s="147">
        <f t="shared" si="12"/>
        <v>5.3066318901350391E-2</v>
      </c>
      <c r="K127" s="1">
        <v>0</v>
      </c>
      <c r="L127" s="1">
        <v>0</v>
      </c>
      <c r="M127" s="1">
        <v>0</v>
      </c>
      <c r="N127" s="1">
        <v>0</v>
      </c>
      <c r="O127" s="161">
        <v>0</v>
      </c>
      <c r="P127" s="91">
        <v>0</v>
      </c>
      <c r="Q127" s="139">
        <v>0</v>
      </c>
      <c r="R127" s="148">
        <f t="shared" si="8"/>
        <v>5.3172349449139858E-2</v>
      </c>
      <c r="S127" s="147">
        <f t="shared" si="13"/>
        <v>-1.0651290294147672E-3</v>
      </c>
      <c r="T127" s="188">
        <v>0</v>
      </c>
      <c r="U127" s="156">
        <v>0</v>
      </c>
      <c r="V127" s="1">
        <f t="shared" si="9"/>
        <v>0</v>
      </c>
      <c r="W127" s="72">
        <v>0</v>
      </c>
      <c r="X127" s="185">
        <v>0</v>
      </c>
      <c r="Y127" s="185">
        <v>0</v>
      </c>
      <c r="Z127" s="180">
        <f>(Company_data!U127+F127)/Company_data!J127</f>
        <v>1.6483428329233356</v>
      </c>
      <c r="AA127" s="148">
        <f>(Company_data!S127+F127)/Company_data!J127</f>
        <v>1.6483428329233356</v>
      </c>
      <c r="AC127" s="187">
        <v>0</v>
      </c>
      <c r="AD127" s="147">
        <f t="shared" si="10"/>
        <v>4.3214159721338338E-2</v>
      </c>
      <c r="AE127" s="1">
        <v>0</v>
      </c>
      <c r="AF127" s="147">
        <f t="shared" si="11"/>
        <v>4.3214159721338338E-2</v>
      </c>
      <c r="AG127" s="1">
        <v>0</v>
      </c>
      <c r="AH127" s="1">
        <v>0</v>
      </c>
      <c r="AI127" s="1">
        <v>0</v>
      </c>
      <c r="AJ127" s="1">
        <v>0</v>
      </c>
      <c r="AL127" s="185">
        <v>0</v>
      </c>
      <c r="AN127" s="185">
        <v>0</v>
      </c>
      <c r="AO127" s="185">
        <v>0</v>
      </c>
      <c r="AP127" s="185">
        <v>0</v>
      </c>
      <c r="AQ127" s="185">
        <v>0</v>
      </c>
      <c r="AR127" s="185">
        <v>0</v>
      </c>
      <c r="AS127" s="185">
        <v>0</v>
      </c>
    </row>
    <row r="128" spans="1:45" x14ac:dyDescent="0.2">
      <c r="A128" s="144">
        <v>1990</v>
      </c>
      <c r="B128" s="144">
        <v>4</v>
      </c>
      <c r="C128" s="93">
        <v>30</v>
      </c>
      <c r="D128" s="93">
        <v>31</v>
      </c>
      <c r="E128" s="93">
        <f t="shared" si="7"/>
        <v>31</v>
      </c>
      <c r="F128" s="88">
        <v>0</v>
      </c>
      <c r="G128" s="185">
        <v>0</v>
      </c>
      <c r="H128" s="185">
        <v>0</v>
      </c>
      <c r="I128" s="92">
        <v>4.7239244015247199E-2</v>
      </c>
      <c r="J128" s="147">
        <f t="shared" si="12"/>
        <v>5.3165757021587969E-2</v>
      </c>
      <c r="K128" s="1">
        <v>0</v>
      </c>
      <c r="L128" s="1">
        <v>0</v>
      </c>
      <c r="M128" s="1">
        <v>0</v>
      </c>
      <c r="N128" s="1">
        <v>0</v>
      </c>
      <c r="O128" s="161">
        <v>0</v>
      </c>
      <c r="P128" s="91">
        <v>0</v>
      </c>
      <c r="Q128" s="139">
        <v>0</v>
      </c>
      <c r="R128" s="148">
        <f t="shared" si="8"/>
        <v>5.4613329302494039E-2</v>
      </c>
      <c r="S128" s="147">
        <f t="shared" si="13"/>
        <v>-7.7109144998543933E-4</v>
      </c>
      <c r="T128" s="188">
        <v>0</v>
      </c>
      <c r="U128" s="156">
        <v>0</v>
      </c>
      <c r="V128" s="1">
        <f t="shared" si="9"/>
        <v>0</v>
      </c>
      <c r="W128" s="72">
        <v>0</v>
      </c>
      <c r="X128" s="185">
        <v>0</v>
      </c>
      <c r="Y128" s="185">
        <v>0</v>
      </c>
      <c r="Z128" s="180">
        <f>(Company_data!U128+F128)/Company_data!J128</f>
        <v>1.6383998790748211</v>
      </c>
      <c r="AA128" s="148">
        <f>(Company_data!S128+F128)/Company_data!J128</f>
        <v>1.6383998790748211</v>
      </c>
      <c r="AC128" s="187">
        <v>0</v>
      </c>
      <c r="AD128" s="147">
        <f t="shared" si="10"/>
        <v>4.7239244015247199E-2</v>
      </c>
      <c r="AE128" s="1">
        <v>0</v>
      </c>
      <c r="AF128" s="147">
        <f t="shared" si="11"/>
        <v>4.7239244015247199E-2</v>
      </c>
      <c r="AG128" s="1">
        <v>0</v>
      </c>
      <c r="AH128" s="1">
        <v>0</v>
      </c>
      <c r="AI128" s="1">
        <v>0</v>
      </c>
      <c r="AJ128" s="1">
        <v>0</v>
      </c>
      <c r="AL128" s="185">
        <v>0</v>
      </c>
      <c r="AN128" s="185">
        <v>0</v>
      </c>
      <c r="AO128" s="185">
        <v>0</v>
      </c>
      <c r="AP128" s="185">
        <v>0</v>
      </c>
      <c r="AQ128" s="185">
        <v>0</v>
      </c>
      <c r="AR128" s="185">
        <v>0</v>
      </c>
      <c r="AS128" s="185">
        <v>0</v>
      </c>
    </row>
    <row r="129" spans="1:45" x14ac:dyDescent="0.2">
      <c r="A129" s="144">
        <v>1990</v>
      </c>
      <c r="B129" s="144">
        <v>5</v>
      </c>
      <c r="C129" s="93">
        <v>31</v>
      </c>
      <c r="D129" s="93">
        <v>30</v>
      </c>
      <c r="E129" s="93">
        <f t="shared" si="7"/>
        <v>30</v>
      </c>
      <c r="F129" s="88">
        <v>0</v>
      </c>
      <c r="G129" s="185">
        <v>0</v>
      </c>
      <c r="H129" s="185">
        <v>0</v>
      </c>
      <c r="I129" s="92">
        <v>5.6263627719656886E-2</v>
      </c>
      <c r="J129" s="147">
        <f t="shared" si="12"/>
        <v>5.3263813619874589E-2</v>
      </c>
      <c r="K129" s="1">
        <v>0</v>
      </c>
      <c r="L129" s="1">
        <v>0</v>
      </c>
      <c r="M129" s="1">
        <v>0</v>
      </c>
      <c r="N129" s="1">
        <v>0</v>
      </c>
      <c r="O129" s="161">
        <v>0</v>
      </c>
      <c r="P129" s="91">
        <v>0</v>
      </c>
      <c r="Q129" s="139">
        <v>0</v>
      </c>
      <c r="R129" s="148">
        <f t="shared" si="8"/>
        <v>6.4613329474742312E-2</v>
      </c>
      <c r="S129" s="147">
        <f t="shared" si="13"/>
        <v>-4.5869980923340242E-4</v>
      </c>
      <c r="T129" s="188">
        <v>0</v>
      </c>
      <c r="U129" s="156">
        <v>0</v>
      </c>
      <c r="V129" s="1">
        <f t="shared" si="9"/>
        <v>0</v>
      </c>
      <c r="W129" s="72">
        <v>0</v>
      </c>
      <c r="X129" s="185">
        <v>0</v>
      </c>
      <c r="Y129" s="185">
        <v>0</v>
      </c>
      <c r="Z129" s="180">
        <f>(Company_data!U129+F129)/Company_data!J129</f>
        <v>2.0030132137170118</v>
      </c>
      <c r="AA129" s="148">
        <f>(Company_data!S129+F129)/Company_data!J129</f>
        <v>2.0030132137170118</v>
      </c>
      <c r="AC129" s="187">
        <v>0</v>
      </c>
      <c r="AD129" s="147">
        <f t="shared" si="10"/>
        <v>5.6263627719656886E-2</v>
      </c>
      <c r="AE129" s="1">
        <v>0</v>
      </c>
      <c r="AF129" s="147">
        <f t="shared" si="11"/>
        <v>5.6263627719656886E-2</v>
      </c>
      <c r="AG129" s="1">
        <v>0</v>
      </c>
      <c r="AH129" s="1">
        <v>0</v>
      </c>
      <c r="AI129" s="1">
        <v>0</v>
      </c>
      <c r="AJ129" s="1">
        <v>0</v>
      </c>
      <c r="AL129" s="185">
        <v>0</v>
      </c>
      <c r="AN129" s="185">
        <v>0</v>
      </c>
      <c r="AO129" s="185">
        <v>0</v>
      </c>
      <c r="AP129" s="185">
        <v>0</v>
      </c>
      <c r="AQ129" s="185">
        <v>0</v>
      </c>
      <c r="AR129" s="185">
        <v>0</v>
      </c>
      <c r="AS129" s="185">
        <v>0</v>
      </c>
    </row>
    <row r="130" spans="1:45" x14ac:dyDescent="0.2">
      <c r="A130" s="144">
        <v>1990</v>
      </c>
      <c r="B130" s="144">
        <v>6</v>
      </c>
      <c r="C130" s="93">
        <v>30</v>
      </c>
      <c r="D130" s="93">
        <v>31</v>
      </c>
      <c r="E130" s="93">
        <f t="shared" si="7"/>
        <v>31</v>
      </c>
      <c r="F130" s="88">
        <v>0</v>
      </c>
      <c r="G130" s="185">
        <v>0</v>
      </c>
      <c r="H130" s="185">
        <v>0</v>
      </c>
      <c r="I130" s="92">
        <v>5.992374280289646E-2</v>
      </c>
      <c r="J130" s="147">
        <f t="shared" si="12"/>
        <v>5.3346775039529885E-2</v>
      </c>
      <c r="K130" s="1">
        <v>0</v>
      </c>
      <c r="L130" s="1">
        <v>0</v>
      </c>
      <c r="M130" s="1">
        <v>0</v>
      </c>
      <c r="N130" s="1">
        <v>0</v>
      </c>
      <c r="O130" s="161">
        <v>0</v>
      </c>
      <c r="P130" s="91">
        <v>0</v>
      </c>
      <c r="Q130" s="139">
        <v>0</v>
      </c>
      <c r="R130" s="148">
        <f t="shared" si="8"/>
        <v>7.0907882491144908E-2</v>
      </c>
      <c r="S130" s="147">
        <f t="shared" si="13"/>
        <v>-1.265869441359202E-4</v>
      </c>
      <c r="T130" s="188">
        <v>0</v>
      </c>
      <c r="U130" s="156">
        <v>0</v>
      </c>
      <c r="V130" s="1">
        <f t="shared" si="9"/>
        <v>0</v>
      </c>
      <c r="W130" s="72">
        <v>0</v>
      </c>
      <c r="X130" s="185">
        <v>0</v>
      </c>
      <c r="Y130" s="185">
        <v>0</v>
      </c>
      <c r="Z130" s="180">
        <f>(Company_data!U130+F130)/Company_data!J130</f>
        <v>2.1272364747343473</v>
      </c>
      <c r="AA130" s="148">
        <f>(Company_data!S130+F130)/Company_data!J130</f>
        <v>2.1272364747343473</v>
      </c>
      <c r="AC130" s="187">
        <v>0</v>
      </c>
      <c r="AD130" s="147">
        <f t="shared" si="10"/>
        <v>5.992374280289646E-2</v>
      </c>
      <c r="AE130" s="1">
        <v>0</v>
      </c>
      <c r="AF130" s="147">
        <f t="shared" si="11"/>
        <v>5.992374280289646E-2</v>
      </c>
      <c r="AG130" s="1">
        <v>0</v>
      </c>
      <c r="AH130" s="1">
        <v>0</v>
      </c>
      <c r="AI130" s="1">
        <v>0</v>
      </c>
      <c r="AJ130" s="1">
        <v>0</v>
      </c>
      <c r="AL130" s="185">
        <v>0</v>
      </c>
      <c r="AN130" s="185">
        <v>0</v>
      </c>
      <c r="AO130" s="185">
        <v>0</v>
      </c>
      <c r="AP130" s="185">
        <v>0</v>
      </c>
      <c r="AQ130" s="185">
        <v>0</v>
      </c>
      <c r="AR130" s="185">
        <v>0</v>
      </c>
      <c r="AS130" s="185">
        <v>0</v>
      </c>
    </row>
    <row r="131" spans="1:45" x14ac:dyDescent="0.2">
      <c r="A131" s="144">
        <v>1990</v>
      </c>
      <c r="B131" s="144">
        <v>7</v>
      </c>
      <c r="C131" s="93">
        <v>31</v>
      </c>
      <c r="D131" s="93">
        <v>30</v>
      </c>
      <c r="E131" s="93">
        <f t="shared" si="7"/>
        <v>30</v>
      </c>
      <c r="F131" s="88">
        <v>0</v>
      </c>
      <c r="G131" s="185">
        <v>0</v>
      </c>
      <c r="H131" s="185">
        <v>0</v>
      </c>
      <c r="I131" s="92">
        <v>6.1395734407053544E-2</v>
      </c>
      <c r="J131" s="147">
        <f t="shared" si="12"/>
        <v>5.3427929094284461E-2</v>
      </c>
      <c r="K131" s="1">
        <v>0</v>
      </c>
      <c r="L131" s="1">
        <v>0</v>
      </c>
      <c r="M131" s="1">
        <v>0</v>
      </c>
      <c r="N131" s="1">
        <v>0</v>
      </c>
      <c r="O131" s="161">
        <v>0</v>
      </c>
      <c r="P131" s="91">
        <v>0</v>
      </c>
      <c r="Q131" s="139">
        <v>0</v>
      </c>
      <c r="R131" s="148">
        <f t="shared" si="8"/>
        <v>7.2325803383160164E-2</v>
      </c>
      <c r="S131" s="147">
        <f t="shared" si="13"/>
        <v>1.7482280148623658E-4</v>
      </c>
      <c r="T131" s="188">
        <v>0</v>
      </c>
      <c r="U131" s="156">
        <v>0</v>
      </c>
      <c r="V131" s="1">
        <f t="shared" si="9"/>
        <v>0</v>
      </c>
      <c r="W131" s="72">
        <v>0</v>
      </c>
      <c r="X131" s="185">
        <v>0</v>
      </c>
      <c r="Y131" s="185">
        <v>0</v>
      </c>
      <c r="Z131" s="180">
        <f>(Company_data!U131+F131)/Company_data!J131</f>
        <v>2.2420999048779651</v>
      </c>
      <c r="AA131" s="148">
        <f>(Company_data!S131+F131)/Company_data!J131</f>
        <v>2.2420999048779651</v>
      </c>
      <c r="AC131" s="187">
        <v>0</v>
      </c>
      <c r="AD131" s="147">
        <f t="shared" si="10"/>
        <v>6.1395734407053544E-2</v>
      </c>
      <c r="AE131" s="1">
        <v>0</v>
      </c>
      <c r="AF131" s="147">
        <f t="shared" si="11"/>
        <v>6.1395734407053544E-2</v>
      </c>
      <c r="AG131" s="1">
        <v>0</v>
      </c>
      <c r="AH131" s="1">
        <v>0</v>
      </c>
      <c r="AI131" s="1">
        <v>0</v>
      </c>
      <c r="AJ131" s="1">
        <v>0</v>
      </c>
      <c r="AL131" s="185">
        <v>0</v>
      </c>
      <c r="AN131" s="185">
        <v>0</v>
      </c>
      <c r="AO131" s="185">
        <v>0</v>
      </c>
      <c r="AP131" s="185">
        <v>0</v>
      </c>
      <c r="AQ131" s="185">
        <v>0</v>
      </c>
      <c r="AR131" s="185">
        <v>0</v>
      </c>
      <c r="AS131" s="185">
        <v>0</v>
      </c>
    </row>
    <row r="132" spans="1:45" x14ac:dyDescent="0.2">
      <c r="A132" s="144">
        <v>1990</v>
      </c>
      <c r="B132" s="144">
        <v>8</v>
      </c>
      <c r="C132" s="93">
        <v>31</v>
      </c>
      <c r="D132" s="93">
        <v>31</v>
      </c>
      <c r="E132" s="93">
        <f t="shared" si="7"/>
        <v>31</v>
      </c>
      <c r="F132" s="88">
        <v>0</v>
      </c>
      <c r="G132" s="185">
        <v>0</v>
      </c>
      <c r="H132" s="185">
        <v>0</v>
      </c>
      <c r="I132" s="92">
        <v>6.2352240977400102E-2</v>
      </c>
      <c r="J132" s="147">
        <f t="shared" si="12"/>
        <v>5.3548510929142208E-2</v>
      </c>
      <c r="K132" s="1">
        <v>0</v>
      </c>
      <c r="L132" s="1">
        <v>0</v>
      </c>
      <c r="M132" s="1">
        <v>0</v>
      </c>
      <c r="N132" s="1">
        <v>0</v>
      </c>
      <c r="O132" s="161">
        <v>0</v>
      </c>
      <c r="P132" s="91">
        <v>0</v>
      </c>
      <c r="Q132" s="139">
        <v>0</v>
      </c>
      <c r="R132" s="148">
        <f t="shared" si="8"/>
        <v>7.3574870649768642E-2</v>
      </c>
      <c r="S132" s="147">
        <f t="shared" si="13"/>
        <v>4.9796019974882033E-4</v>
      </c>
      <c r="T132" s="188">
        <v>0</v>
      </c>
      <c r="U132" s="156">
        <v>0</v>
      </c>
      <c r="V132" s="1">
        <f t="shared" si="9"/>
        <v>0</v>
      </c>
      <c r="W132" s="72">
        <v>0</v>
      </c>
      <c r="X132" s="185">
        <v>0</v>
      </c>
      <c r="Y132" s="185">
        <v>0</v>
      </c>
      <c r="Z132" s="180">
        <f>(Company_data!U132+F132)/Company_data!J132</f>
        <v>2.280820990142828</v>
      </c>
      <c r="AA132" s="148">
        <f>(Company_data!S132+F132)/Company_data!J132</f>
        <v>2.280820990142828</v>
      </c>
      <c r="AC132" s="187">
        <v>0</v>
      </c>
      <c r="AD132" s="147">
        <f t="shared" si="10"/>
        <v>6.2352240977400102E-2</v>
      </c>
      <c r="AE132" s="1">
        <v>0</v>
      </c>
      <c r="AF132" s="147">
        <f t="shared" si="11"/>
        <v>6.2352240977400102E-2</v>
      </c>
      <c r="AG132" s="1">
        <v>0</v>
      </c>
      <c r="AH132" s="1">
        <v>0</v>
      </c>
      <c r="AI132" s="1">
        <v>0</v>
      </c>
      <c r="AJ132" s="1">
        <v>0</v>
      </c>
      <c r="AL132" s="185">
        <v>0</v>
      </c>
      <c r="AN132" s="185">
        <v>0</v>
      </c>
      <c r="AO132" s="185">
        <v>0</v>
      </c>
      <c r="AP132" s="185">
        <v>0</v>
      </c>
      <c r="AQ132" s="185">
        <v>0</v>
      </c>
      <c r="AR132" s="185">
        <v>0</v>
      </c>
      <c r="AS132" s="185">
        <v>0</v>
      </c>
    </row>
    <row r="133" spans="1:45" x14ac:dyDescent="0.2">
      <c r="A133" s="144">
        <v>1990</v>
      </c>
      <c r="B133" s="144">
        <v>9</v>
      </c>
      <c r="C133" s="93">
        <v>30</v>
      </c>
      <c r="D133" s="93">
        <v>31</v>
      </c>
      <c r="E133" s="93">
        <f t="shared" ref="E133:E196" si="14">D133</f>
        <v>31</v>
      </c>
      <c r="F133" s="88">
        <v>0</v>
      </c>
      <c r="G133" s="185">
        <v>0</v>
      </c>
      <c r="H133" s="185">
        <v>0</v>
      </c>
      <c r="I133" s="92">
        <v>6.1951976578767276E-2</v>
      </c>
      <c r="J133" s="147">
        <f t="shared" si="12"/>
        <v>5.3626323679051187E-2</v>
      </c>
      <c r="K133" s="1">
        <v>0</v>
      </c>
      <c r="L133" s="1">
        <v>0</v>
      </c>
      <c r="M133" s="1">
        <v>0</v>
      </c>
      <c r="N133" s="1">
        <v>0</v>
      </c>
      <c r="O133" s="161">
        <v>0</v>
      </c>
      <c r="P133" s="91">
        <v>0</v>
      </c>
      <c r="Q133" s="139">
        <v>0</v>
      </c>
      <c r="R133" s="148">
        <f t="shared" ref="R133:R196" si="15">Z133/C133</f>
        <v>7.2809338641503393E-2</v>
      </c>
      <c r="S133" s="147">
        <f t="shared" si="13"/>
        <v>7.3593210044090029E-4</v>
      </c>
      <c r="T133" s="188">
        <v>0</v>
      </c>
      <c r="U133" s="156">
        <v>0</v>
      </c>
      <c r="V133" s="1">
        <f t="shared" ref="V133:V196" si="16">U133/E133</f>
        <v>0</v>
      </c>
      <c r="W133" s="72">
        <v>0</v>
      </c>
      <c r="X133" s="185">
        <v>0</v>
      </c>
      <c r="Y133" s="185">
        <v>0</v>
      </c>
      <c r="Z133" s="180">
        <f>(Company_data!U133+F133)/Company_data!J133</f>
        <v>2.1842801592451018</v>
      </c>
      <c r="AA133" s="148">
        <f>(Company_data!S133+F133)/Company_data!J133</f>
        <v>2.1842801592451018</v>
      </c>
      <c r="AC133" s="187">
        <v>0</v>
      </c>
      <c r="AD133" s="147">
        <f t="shared" si="10"/>
        <v>6.1951976578767276E-2</v>
      </c>
      <c r="AE133" s="1">
        <v>0</v>
      </c>
      <c r="AF133" s="147">
        <f t="shared" si="11"/>
        <v>6.1951976578767276E-2</v>
      </c>
      <c r="AG133" s="1">
        <v>0</v>
      </c>
      <c r="AH133" s="1">
        <v>0</v>
      </c>
      <c r="AI133" s="1">
        <v>0</v>
      </c>
      <c r="AJ133" s="1">
        <v>0</v>
      </c>
      <c r="AL133" s="185">
        <v>0</v>
      </c>
      <c r="AN133" s="185">
        <v>0</v>
      </c>
      <c r="AO133" s="185">
        <v>0</v>
      </c>
      <c r="AP133" s="185">
        <v>0</v>
      </c>
      <c r="AQ133" s="185">
        <v>0</v>
      </c>
      <c r="AR133" s="185">
        <v>0</v>
      </c>
      <c r="AS133" s="185">
        <v>0</v>
      </c>
    </row>
    <row r="134" spans="1:45" x14ac:dyDescent="0.2">
      <c r="A134" s="144">
        <v>1990</v>
      </c>
      <c r="B134" s="144">
        <v>10</v>
      </c>
      <c r="C134" s="93">
        <v>31</v>
      </c>
      <c r="D134" s="93">
        <v>30</v>
      </c>
      <c r="E134" s="93">
        <f t="shared" si="14"/>
        <v>30</v>
      </c>
      <c r="F134" s="88">
        <v>0</v>
      </c>
      <c r="G134" s="185">
        <v>0</v>
      </c>
      <c r="H134" s="185">
        <v>0</v>
      </c>
      <c r="I134" s="92">
        <v>6.1032915804543911E-2</v>
      </c>
      <c r="J134" s="147">
        <f t="shared" si="12"/>
        <v>5.3738612467954409E-2</v>
      </c>
      <c r="K134" s="1">
        <v>0</v>
      </c>
      <c r="L134" s="1">
        <v>0</v>
      </c>
      <c r="M134" s="1">
        <v>0</v>
      </c>
      <c r="N134" s="1">
        <v>0</v>
      </c>
      <c r="O134" s="161">
        <v>0</v>
      </c>
      <c r="P134" s="91">
        <v>0</v>
      </c>
      <c r="Q134" s="139">
        <v>0</v>
      </c>
      <c r="R134" s="148">
        <f t="shared" si="15"/>
        <v>6.6816250641951333E-2</v>
      </c>
      <c r="S134" s="147">
        <f t="shared" si="13"/>
        <v>9.7517240945820677E-4</v>
      </c>
      <c r="T134" s="188">
        <v>0</v>
      </c>
      <c r="U134" s="156">
        <v>0</v>
      </c>
      <c r="V134" s="1">
        <f t="shared" si="16"/>
        <v>0</v>
      </c>
      <c r="W134" s="72">
        <v>0</v>
      </c>
      <c r="X134" s="185">
        <v>0</v>
      </c>
      <c r="Y134" s="185">
        <v>0</v>
      </c>
      <c r="Z134" s="180">
        <f>(Company_data!U134+F134)/Company_data!J134</f>
        <v>2.0713037699004913</v>
      </c>
      <c r="AA134" s="148">
        <f>(Company_data!S134+F134)/Company_data!J134</f>
        <v>2.0713037699004913</v>
      </c>
      <c r="AC134" s="187">
        <v>0</v>
      </c>
      <c r="AD134" s="147">
        <f t="shared" ref="AD134:AD197" si="17">I134</f>
        <v>6.1032915804543911E-2</v>
      </c>
      <c r="AE134" s="1">
        <v>0</v>
      </c>
      <c r="AF134" s="147">
        <f t="shared" ref="AF134:AF197" si="18">I134</f>
        <v>6.1032915804543911E-2</v>
      </c>
      <c r="AG134" s="1">
        <v>0</v>
      </c>
      <c r="AH134" s="1">
        <v>0</v>
      </c>
      <c r="AI134" s="1">
        <v>0</v>
      </c>
      <c r="AJ134" s="1">
        <v>0</v>
      </c>
      <c r="AL134" s="185">
        <v>0</v>
      </c>
      <c r="AN134" s="185">
        <v>0</v>
      </c>
      <c r="AO134" s="185">
        <v>0</v>
      </c>
      <c r="AP134" s="185">
        <v>0</v>
      </c>
      <c r="AQ134" s="185">
        <v>0</v>
      </c>
      <c r="AR134" s="185">
        <v>0</v>
      </c>
      <c r="AS134" s="185">
        <v>0</v>
      </c>
    </row>
    <row r="135" spans="1:45" x14ac:dyDescent="0.2">
      <c r="A135" s="144">
        <v>1990</v>
      </c>
      <c r="B135" s="144">
        <v>11</v>
      </c>
      <c r="C135" s="93">
        <v>30</v>
      </c>
      <c r="D135" s="93">
        <v>31</v>
      </c>
      <c r="E135" s="93">
        <f t="shared" si="14"/>
        <v>31</v>
      </c>
      <c r="F135" s="88">
        <v>0</v>
      </c>
      <c r="G135" s="185">
        <v>0</v>
      </c>
      <c r="H135" s="185">
        <v>0</v>
      </c>
      <c r="I135" s="92">
        <v>5.5756782379938849E-2</v>
      </c>
      <c r="J135" s="147">
        <f t="shared" si="12"/>
        <v>5.3889558986306478E-2</v>
      </c>
      <c r="K135" s="1">
        <v>0</v>
      </c>
      <c r="L135" s="1">
        <v>0</v>
      </c>
      <c r="M135" s="1">
        <v>0</v>
      </c>
      <c r="N135" s="1">
        <v>0</v>
      </c>
      <c r="O135" s="161">
        <v>0</v>
      </c>
      <c r="P135" s="91">
        <v>0</v>
      </c>
      <c r="Q135" s="139">
        <v>0</v>
      </c>
      <c r="R135" s="148">
        <f t="shared" si="15"/>
        <v>5.3753199433258202E-2</v>
      </c>
      <c r="S135" s="147">
        <f t="shared" si="13"/>
        <v>1.2245935496149746E-3</v>
      </c>
      <c r="T135" s="188">
        <v>0</v>
      </c>
      <c r="U135" s="156">
        <v>0</v>
      </c>
      <c r="V135" s="1">
        <f t="shared" si="16"/>
        <v>0</v>
      </c>
      <c r="W135" s="72">
        <v>0</v>
      </c>
      <c r="X135" s="185">
        <v>0</v>
      </c>
      <c r="Y135" s="185">
        <v>0</v>
      </c>
      <c r="Z135" s="180">
        <f>(Company_data!U135+F135)/Company_data!J135</f>
        <v>1.6125959829977461</v>
      </c>
      <c r="AA135" s="148">
        <f>(Company_data!S135+F135)/Company_data!J135</f>
        <v>1.6125959829977461</v>
      </c>
      <c r="AC135" s="187">
        <v>0</v>
      </c>
      <c r="AD135" s="147">
        <f t="shared" si="17"/>
        <v>5.5756782379938849E-2</v>
      </c>
      <c r="AE135" s="1">
        <v>0</v>
      </c>
      <c r="AF135" s="147">
        <f t="shared" si="18"/>
        <v>5.5756782379938849E-2</v>
      </c>
      <c r="AG135" s="1">
        <v>0</v>
      </c>
      <c r="AH135" s="1">
        <v>0</v>
      </c>
      <c r="AI135" s="1">
        <v>0</v>
      </c>
      <c r="AJ135" s="1">
        <v>0</v>
      </c>
      <c r="AL135" s="185">
        <v>0</v>
      </c>
      <c r="AN135" s="185">
        <v>0</v>
      </c>
      <c r="AO135" s="185">
        <v>0</v>
      </c>
      <c r="AP135" s="185">
        <v>0</v>
      </c>
      <c r="AQ135" s="185">
        <v>0</v>
      </c>
      <c r="AR135" s="185">
        <v>0</v>
      </c>
      <c r="AS135" s="185">
        <v>0</v>
      </c>
    </row>
    <row r="136" spans="1:45" x14ac:dyDescent="0.2">
      <c r="A136" s="144">
        <v>1990</v>
      </c>
      <c r="B136" s="144">
        <v>12</v>
      </c>
      <c r="C136" s="93">
        <v>31</v>
      </c>
      <c r="D136" s="93">
        <v>30</v>
      </c>
      <c r="E136" s="93">
        <f t="shared" si="14"/>
        <v>30</v>
      </c>
      <c r="F136" s="88">
        <v>0</v>
      </c>
      <c r="G136" s="185">
        <v>0</v>
      </c>
      <c r="H136" s="185">
        <v>0</v>
      </c>
      <c r="I136" s="92">
        <v>5.0790537735225655E-2</v>
      </c>
      <c r="J136" s="147">
        <f t="shared" si="12"/>
        <v>5.4034369875977588E-2</v>
      </c>
      <c r="K136" s="1">
        <v>0</v>
      </c>
      <c r="L136" s="1">
        <v>0</v>
      </c>
      <c r="M136" s="1">
        <v>0</v>
      </c>
      <c r="N136" s="1">
        <v>0</v>
      </c>
      <c r="O136" s="161">
        <v>0</v>
      </c>
      <c r="P136" s="91">
        <v>0</v>
      </c>
      <c r="Q136" s="139">
        <v>0</v>
      </c>
      <c r="R136" s="148">
        <f t="shared" si="15"/>
        <v>5.3065718493025868E-2</v>
      </c>
      <c r="S136" s="147">
        <f t="shared" si="13"/>
        <v>1.3594934466334904E-3</v>
      </c>
      <c r="T136" s="188">
        <v>0</v>
      </c>
      <c r="U136" s="156">
        <v>0</v>
      </c>
      <c r="V136" s="1">
        <f t="shared" si="16"/>
        <v>0</v>
      </c>
      <c r="W136" s="72">
        <v>0</v>
      </c>
      <c r="X136" s="185">
        <v>0</v>
      </c>
      <c r="Y136" s="185">
        <v>0</v>
      </c>
      <c r="Z136" s="180">
        <f>(Company_data!U136+F136)/Company_data!J136</f>
        <v>1.6450372732838019</v>
      </c>
      <c r="AA136" s="148">
        <f>(Company_data!S136+F136)/Company_data!J136</f>
        <v>1.6450372732838019</v>
      </c>
      <c r="AC136" s="187">
        <v>0</v>
      </c>
      <c r="AD136" s="147">
        <f t="shared" si="17"/>
        <v>5.0790537735225655E-2</v>
      </c>
      <c r="AE136" s="1">
        <v>0</v>
      </c>
      <c r="AF136" s="147">
        <f t="shared" si="18"/>
        <v>5.0790537735225655E-2</v>
      </c>
      <c r="AG136" s="1">
        <v>0</v>
      </c>
      <c r="AH136" s="1">
        <v>0</v>
      </c>
      <c r="AI136" s="1">
        <v>0</v>
      </c>
      <c r="AJ136" s="1">
        <v>0</v>
      </c>
      <c r="AL136" s="185">
        <v>0</v>
      </c>
      <c r="AN136" s="185">
        <v>0</v>
      </c>
      <c r="AO136" s="185">
        <v>0</v>
      </c>
      <c r="AP136" s="185">
        <v>0</v>
      </c>
      <c r="AQ136" s="185">
        <v>0</v>
      </c>
      <c r="AR136" s="185">
        <v>0</v>
      </c>
      <c r="AS136" s="185">
        <v>0</v>
      </c>
    </row>
    <row r="137" spans="1:45" x14ac:dyDescent="0.2">
      <c r="A137" s="144">
        <v>1991</v>
      </c>
      <c r="B137" s="144">
        <v>1</v>
      </c>
      <c r="C137" s="93">
        <v>31</v>
      </c>
      <c r="D137" s="93">
        <v>31</v>
      </c>
      <c r="E137" s="93">
        <f t="shared" si="14"/>
        <v>31</v>
      </c>
      <c r="F137" s="88">
        <v>0</v>
      </c>
      <c r="G137" s="185">
        <v>0</v>
      </c>
      <c r="H137" s="185">
        <v>0</v>
      </c>
      <c r="I137" s="92">
        <v>4.767073800850162E-2</v>
      </c>
      <c r="J137" s="147">
        <f t="shared" si="12"/>
        <v>5.4256075722101678E-2</v>
      </c>
      <c r="K137" s="1">
        <v>0</v>
      </c>
      <c r="L137" s="1">
        <v>0</v>
      </c>
      <c r="M137" s="1">
        <v>0</v>
      </c>
      <c r="N137" s="1">
        <v>0</v>
      </c>
      <c r="O137" s="161">
        <v>0</v>
      </c>
      <c r="P137" s="91">
        <v>0</v>
      </c>
      <c r="Q137" s="139">
        <v>0</v>
      </c>
      <c r="R137" s="148">
        <f t="shared" si="15"/>
        <v>5.3694402509087517E-2</v>
      </c>
      <c r="S137" s="147">
        <f t="shared" si="13"/>
        <v>1.4955536925799345E-3</v>
      </c>
      <c r="T137" s="188">
        <v>0</v>
      </c>
      <c r="U137" s="156">
        <v>0</v>
      </c>
      <c r="V137" s="1">
        <f t="shared" si="16"/>
        <v>0</v>
      </c>
      <c r="W137" s="72">
        <v>0</v>
      </c>
      <c r="X137" s="185">
        <v>0</v>
      </c>
      <c r="Y137" s="185">
        <v>0</v>
      </c>
      <c r="Z137" s="180">
        <f>(Company_data!U137+F137)/Company_data!J137</f>
        <v>1.664526477781713</v>
      </c>
      <c r="AA137" s="148">
        <f>(Company_data!S137+F137)/Company_data!J137</f>
        <v>1.664526477781713</v>
      </c>
      <c r="AC137" s="187">
        <v>0</v>
      </c>
      <c r="AD137" s="147">
        <f t="shared" si="17"/>
        <v>4.767073800850162E-2</v>
      </c>
      <c r="AE137" s="1">
        <v>0</v>
      </c>
      <c r="AF137" s="147">
        <f t="shared" si="18"/>
        <v>4.767073800850162E-2</v>
      </c>
      <c r="AG137" s="1">
        <v>0</v>
      </c>
      <c r="AH137" s="1">
        <v>0</v>
      </c>
      <c r="AI137" s="1">
        <v>0</v>
      </c>
      <c r="AJ137" s="1">
        <v>0</v>
      </c>
      <c r="AL137" s="185">
        <v>0</v>
      </c>
      <c r="AN137" s="185">
        <v>0</v>
      </c>
      <c r="AO137" s="185">
        <v>0</v>
      </c>
      <c r="AP137" s="185">
        <v>0</v>
      </c>
      <c r="AQ137" s="185">
        <v>0</v>
      </c>
      <c r="AR137" s="185">
        <v>0</v>
      </c>
      <c r="AS137" s="185">
        <v>0</v>
      </c>
    </row>
    <row r="138" spans="1:45" x14ac:dyDescent="0.2">
      <c r="A138" s="144">
        <v>1991</v>
      </c>
      <c r="B138" s="144">
        <v>2</v>
      </c>
      <c r="C138" s="93">
        <v>28</v>
      </c>
      <c r="D138" s="93">
        <v>28</v>
      </c>
      <c r="E138" s="93">
        <f t="shared" si="14"/>
        <v>28</v>
      </c>
      <c r="F138" s="88">
        <v>0</v>
      </c>
      <c r="G138" s="185">
        <v>0</v>
      </c>
      <c r="H138" s="185">
        <v>0</v>
      </c>
      <c r="I138" s="92">
        <v>4.5982931454387733E-2</v>
      </c>
      <c r="J138" s="147">
        <f t="shared" si="12"/>
        <v>5.4464552633746464E-2</v>
      </c>
      <c r="K138" s="1">
        <v>0</v>
      </c>
      <c r="L138" s="1">
        <v>0</v>
      </c>
      <c r="M138" s="1">
        <v>0</v>
      </c>
      <c r="N138" s="1">
        <v>0</v>
      </c>
      <c r="O138" s="161">
        <v>0</v>
      </c>
      <c r="P138" s="91">
        <v>0</v>
      </c>
      <c r="Q138" s="139">
        <v>0</v>
      </c>
      <c r="R138" s="148">
        <f t="shared" si="15"/>
        <v>5.3246339915101561E-2</v>
      </c>
      <c r="S138" s="147">
        <f t="shared" si="13"/>
        <v>1.5697217159107574E-3</v>
      </c>
      <c r="T138" s="188">
        <v>0</v>
      </c>
      <c r="U138" s="156">
        <v>0</v>
      </c>
      <c r="V138" s="1">
        <f t="shared" si="16"/>
        <v>0</v>
      </c>
      <c r="W138" s="72">
        <v>0</v>
      </c>
      <c r="X138" s="185">
        <v>0</v>
      </c>
      <c r="Y138" s="185">
        <v>0</v>
      </c>
      <c r="Z138" s="180">
        <f>(Company_data!U138+F138)/Company_data!J138</f>
        <v>1.4908975176228436</v>
      </c>
      <c r="AA138" s="148">
        <f>(Company_data!S138+F138)/Company_data!J138</f>
        <v>1.4908975176228436</v>
      </c>
      <c r="AC138" s="187">
        <v>0</v>
      </c>
      <c r="AD138" s="147">
        <f t="shared" si="17"/>
        <v>4.5982931454387733E-2</v>
      </c>
      <c r="AE138" s="1">
        <v>0</v>
      </c>
      <c r="AF138" s="147">
        <f t="shared" si="18"/>
        <v>4.5982931454387733E-2</v>
      </c>
      <c r="AG138" s="1">
        <v>0</v>
      </c>
      <c r="AH138" s="1">
        <v>0</v>
      </c>
      <c r="AI138" s="1">
        <v>0</v>
      </c>
      <c r="AJ138" s="1">
        <v>0</v>
      </c>
      <c r="AL138" s="185">
        <v>0</v>
      </c>
      <c r="AN138" s="185">
        <v>0</v>
      </c>
      <c r="AO138" s="185">
        <v>0</v>
      </c>
      <c r="AP138" s="185">
        <v>0</v>
      </c>
      <c r="AQ138" s="185">
        <v>0</v>
      </c>
      <c r="AR138" s="185">
        <v>0</v>
      </c>
      <c r="AS138" s="185">
        <v>0</v>
      </c>
    </row>
    <row r="139" spans="1:45" x14ac:dyDescent="0.2">
      <c r="A139" s="144">
        <v>1991</v>
      </c>
      <c r="B139" s="144">
        <v>3</v>
      </c>
      <c r="C139" s="93">
        <v>31</v>
      </c>
      <c r="D139" s="93">
        <v>31</v>
      </c>
      <c r="E139" s="93">
        <f t="shared" si="14"/>
        <v>31</v>
      </c>
      <c r="F139" s="88">
        <v>0</v>
      </c>
      <c r="G139" s="185">
        <v>0</v>
      </c>
      <c r="H139" s="185">
        <v>0</v>
      </c>
      <c r="I139" s="92">
        <v>4.5870215813583443E-2</v>
      </c>
      <c r="J139" s="147">
        <f t="shared" si="12"/>
        <v>5.4685890641433553E-2</v>
      </c>
      <c r="K139" s="1">
        <v>0</v>
      </c>
      <c r="L139" s="1">
        <v>0</v>
      </c>
      <c r="M139" s="1">
        <v>0</v>
      </c>
      <c r="N139" s="1">
        <v>0</v>
      </c>
      <c r="O139" s="161">
        <v>0</v>
      </c>
      <c r="P139" s="91">
        <v>0</v>
      </c>
      <c r="Q139" s="139">
        <v>0</v>
      </c>
      <c r="R139" s="148">
        <f t="shared" si="15"/>
        <v>5.4519948358766411E-2</v>
      </c>
      <c r="S139" s="147">
        <f t="shared" si="13"/>
        <v>1.6195717400831616E-3</v>
      </c>
      <c r="T139" s="188">
        <v>0</v>
      </c>
      <c r="U139" s="156">
        <v>0</v>
      </c>
      <c r="V139" s="1">
        <f t="shared" si="16"/>
        <v>0</v>
      </c>
      <c r="W139" s="72">
        <v>0</v>
      </c>
      <c r="X139" s="185">
        <v>0</v>
      </c>
      <c r="Y139" s="185">
        <v>0</v>
      </c>
      <c r="Z139" s="180">
        <f>(Company_data!U139+F139)/Company_data!J139</f>
        <v>1.6901183991217588</v>
      </c>
      <c r="AA139" s="148">
        <f>(Company_data!S139+F139)/Company_data!J139</f>
        <v>1.6901183991217588</v>
      </c>
      <c r="AC139" s="187">
        <v>0</v>
      </c>
      <c r="AD139" s="147">
        <f t="shared" si="17"/>
        <v>4.5870215813583443E-2</v>
      </c>
      <c r="AE139" s="1">
        <v>0</v>
      </c>
      <c r="AF139" s="147">
        <f t="shared" si="18"/>
        <v>4.5870215813583443E-2</v>
      </c>
      <c r="AG139" s="1">
        <v>0</v>
      </c>
      <c r="AH139" s="1">
        <v>0</v>
      </c>
      <c r="AI139" s="1">
        <v>0</v>
      </c>
      <c r="AJ139" s="1">
        <v>0</v>
      </c>
      <c r="AL139" s="185">
        <v>0</v>
      </c>
      <c r="AN139" s="185">
        <v>0</v>
      </c>
      <c r="AO139" s="185">
        <v>0</v>
      </c>
      <c r="AP139" s="185">
        <v>0</v>
      </c>
      <c r="AQ139" s="185">
        <v>0</v>
      </c>
      <c r="AR139" s="185">
        <v>0</v>
      </c>
      <c r="AS139" s="185">
        <v>0</v>
      </c>
    </row>
    <row r="140" spans="1:45" x14ac:dyDescent="0.2">
      <c r="A140" s="144">
        <v>1991</v>
      </c>
      <c r="B140" s="144">
        <v>4</v>
      </c>
      <c r="C140" s="93">
        <v>30</v>
      </c>
      <c r="D140" s="93">
        <v>31</v>
      </c>
      <c r="E140" s="93">
        <f t="shared" si="14"/>
        <v>31</v>
      </c>
      <c r="F140" s="88">
        <v>0</v>
      </c>
      <c r="G140" s="185">
        <v>0</v>
      </c>
      <c r="H140" s="185">
        <v>0</v>
      </c>
      <c r="I140" s="92">
        <v>5.072170611399579E-2</v>
      </c>
      <c r="J140" s="147">
        <f t="shared" si="12"/>
        <v>5.4976095816329264E-2</v>
      </c>
      <c r="K140" s="1">
        <v>0</v>
      </c>
      <c r="L140" s="1">
        <v>0</v>
      </c>
      <c r="M140" s="1">
        <v>0</v>
      </c>
      <c r="N140" s="1">
        <v>0</v>
      </c>
      <c r="O140" s="161">
        <v>0</v>
      </c>
      <c r="P140" s="91">
        <v>0</v>
      </c>
      <c r="Q140" s="139">
        <v>0</v>
      </c>
      <c r="R140" s="148">
        <f t="shared" si="15"/>
        <v>6.0197632541664964E-2</v>
      </c>
      <c r="S140" s="147">
        <f t="shared" si="13"/>
        <v>1.8103387947412952E-3</v>
      </c>
      <c r="T140" s="188">
        <v>0</v>
      </c>
      <c r="U140" s="156">
        <v>0</v>
      </c>
      <c r="V140" s="1">
        <f t="shared" si="16"/>
        <v>0</v>
      </c>
      <c r="W140" s="72">
        <v>0</v>
      </c>
      <c r="X140" s="185">
        <v>0</v>
      </c>
      <c r="Y140" s="185">
        <v>0</v>
      </c>
      <c r="Z140" s="180">
        <f>(Company_data!U140+F140)/Company_data!J140</f>
        <v>1.8059289762499489</v>
      </c>
      <c r="AA140" s="148">
        <f>(Company_data!S140+F140)/Company_data!J140</f>
        <v>1.8059289762499489</v>
      </c>
      <c r="AC140" s="187">
        <v>0</v>
      </c>
      <c r="AD140" s="147">
        <f t="shared" si="17"/>
        <v>5.072170611399579E-2</v>
      </c>
      <c r="AE140" s="1">
        <v>0</v>
      </c>
      <c r="AF140" s="147">
        <f t="shared" si="18"/>
        <v>5.072170611399579E-2</v>
      </c>
      <c r="AG140" s="1">
        <v>0</v>
      </c>
      <c r="AH140" s="1">
        <v>0</v>
      </c>
      <c r="AI140" s="1">
        <v>0</v>
      </c>
      <c r="AJ140" s="1">
        <v>0</v>
      </c>
      <c r="AL140" s="185">
        <v>0</v>
      </c>
      <c r="AN140" s="185">
        <v>0</v>
      </c>
      <c r="AO140" s="185">
        <v>0</v>
      </c>
      <c r="AP140" s="185">
        <v>0</v>
      </c>
      <c r="AQ140" s="185">
        <v>0</v>
      </c>
      <c r="AR140" s="185">
        <v>0</v>
      </c>
      <c r="AS140" s="185">
        <v>0</v>
      </c>
    </row>
    <row r="141" spans="1:45" x14ac:dyDescent="0.2">
      <c r="A141" s="144">
        <v>1991</v>
      </c>
      <c r="B141" s="144">
        <v>5</v>
      </c>
      <c r="C141" s="93">
        <v>31</v>
      </c>
      <c r="D141" s="93">
        <v>30</v>
      </c>
      <c r="E141" s="93">
        <f t="shared" si="14"/>
        <v>30</v>
      </c>
      <c r="F141" s="88">
        <v>0</v>
      </c>
      <c r="G141" s="185">
        <v>0</v>
      </c>
      <c r="H141" s="185">
        <v>0</v>
      </c>
      <c r="I141" s="92">
        <v>5.9022337587963783E-2</v>
      </c>
      <c r="J141" s="147">
        <f t="shared" si="12"/>
        <v>5.5205988305354843E-2</v>
      </c>
      <c r="K141" s="1">
        <v>0</v>
      </c>
      <c r="L141" s="1">
        <v>0</v>
      </c>
      <c r="M141" s="1">
        <v>0</v>
      </c>
      <c r="N141" s="1">
        <v>0</v>
      </c>
      <c r="O141" s="161">
        <v>0</v>
      </c>
      <c r="P141" s="91">
        <v>0</v>
      </c>
      <c r="Q141" s="139">
        <v>0</v>
      </c>
      <c r="R141" s="148">
        <f t="shared" si="15"/>
        <v>6.7631305252993226E-2</v>
      </c>
      <c r="S141" s="147">
        <f t="shared" si="13"/>
        <v>1.9421746854802538E-3</v>
      </c>
      <c r="T141" s="188">
        <v>0</v>
      </c>
      <c r="U141" s="156">
        <v>0</v>
      </c>
      <c r="V141" s="1">
        <f t="shared" si="16"/>
        <v>0</v>
      </c>
      <c r="W141" s="72">
        <v>0</v>
      </c>
      <c r="X141" s="185">
        <v>0</v>
      </c>
      <c r="Y141" s="185">
        <v>0</v>
      </c>
      <c r="Z141" s="180">
        <f>(Company_data!U141+F141)/Company_data!J141</f>
        <v>2.0965704628427901</v>
      </c>
      <c r="AA141" s="148">
        <f>(Company_data!S141+F141)/Company_data!J141</f>
        <v>2.0965704628427901</v>
      </c>
      <c r="AC141" s="187">
        <v>0</v>
      </c>
      <c r="AD141" s="147">
        <f t="shared" si="17"/>
        <v>5.9022337587963783E-2</v>
      </c>
      <c r="AE141" s="1">
        <v>0</v>
      </c>
      <c r="AF141" s="147">
        <f t="shared" si="18"/>
        <v>5.9022337587963783E-2</v>
      </c>
      <c r="AG141" s="1">
        <v>0</v>
      </c>
      <c r="AH141" s="1">
        <v>0</v>
      </c>
      <c r="AI141" s="1">
        <v>0</v>
      </c>
      <c r="AJ141" s="1">
        <v>0</v>
      </c>
      <c r="AL141" s="185">
        <v>0</v>
      </c>
      <c r="AN141" s="185">
        <v>0</v>
      </c>
      <c r="AO141" s="185">
        <v>0</v>
      </c>
      <c r="AP141" s="185">
        <v>0</v>
      </c>
      <c r="AQ141" s="185">
        <v>0</v>
      </c>
      <c r="AR141" s="185">
        <v>0</v>
      </c>
      <c r="AS141" s="185">
        <v>0</v>
      </c>
    </row>
    <row r="142" spans="1:45" x14ac:dyDescent="0.2">
      <c r="A142" s="144">
        <v>1991</v>
      </c>
      <c r="B142" s="144">
        <v>6</v>
      </c>
      <c r="C142" s="93">
        <v>30</v>
      </c>
      <c r="D142" s="93">
        <v>31</v>
      </c>
      <c r="E142" s="93">
        <f t="shared" si="14"/>
        <v>31</v>
      </c>
      <c r="F142" s="88">
        <v>0</v>
      </c>
      <c r="G142" s="185">
        <v>0</v>
      </c>
      <c r="H142" s="185">
        <v>0</v>
      </c>
      <c r="I142" s="92">
        <v>6.2614276128543034E-2</v>
      </c>
      <c r="J142" s="147">
        <f t="shared" si="12"/>
        <v>5.5430199415825408E-2</v>
      </c>
      <c r="K142" s="1">
        <v>0</v>
      </c>
      <c r="L142" s="1">
        <v>0</v>
      </c>
      <c r="M142" s="1">
        <v>0</v>
      </c>
      <c r="N142" s="1">
        <v>0</v>
      </c>
      <c r="O142" s="161">
        <v>0</v>
      </c>
      <c r="P142" s="91">
        <v>0</v>
      </c>
      <c r="Q142" s="139">
        <v>0</v>
      </c>
      <c r="R142" s="148">
        <f t="shared" si="15"/>
        <v>7.0038981723302723E-2</v>
      </c>
      <c r="S142" s="147">
        <f t="shared" si="13"/>
        <v>2.0834243762955229E-3</v>
      </c>
      <c r="T142" s="188">
        <v>0</v>
      </c>
      <c r="U142" s="156">
        <v>0</v>
      </c>
      <c r="V142" s="1">
        <f t="shared" si="16"/>
        <v>0</v>
      </c>
      <c r="W142" s="72">
        <v>0</v>
      </c>
      <c r="X142" s="185">
        <v>0</v>
      </c>
      <c r="Y142" s="185">
        <v>0</v>
      </c>
      <c r="Z142" s="180">
        <f>(Company_data!U142+F142)/Company_data!J142</f>
        <v>2.1011694516990818</v>
      </c>
      <c r="AA142" s="148">
        <f>(Company_data!S142+F142)/Company_data!J142</f>
        <v>2.1011694516990818</v>
      </c>
      <c r="AC142" s="187">
        <v>0</v>
      </c>
      <c r="AD142" s="147">
        <f t="shared" si="17"/>
        <v>6.2614276128543034E-2</v>
      </c>
      <c r="AE142" s="1">
        <v>0</v>
      </c>
      <c r="AF142" s="147">
        <f t="shared" si="18"/>
        <v>6.2614276128543034E-2</v>
      </c>
      <c r="AG142" s="1">
        <v>0</v>
      </c>
      <c r="AH142" s="1">
        <v>0</v>
      </c>
      <c r="AI142" s="1">
        <v>0</v>
      </c>
      <c r="AJ142" s="1">
        <v>0</v>
      </c>
      <c r="AL142" s="185">
        <v>0</v>
      </c>
      <c r="AN142" s="185">
        <v>0</v>
      </c>
      <c r="AO142" s="185">
        <v>0</v>
      </c>
      <c r="AP142" s="185">
        <v>0</v>
      </c>
      <c r="AQ142" s="185">
        <v>0</v>
      </c>
      <c r="AR142" s="185">
        <v>0</v>
      </c>
      <c r="AS142" s="185">
        <v>0</v>
      </c>
    </row>
    <row r="143" spans="1:45" x14ac:dyDescent="0.2">
      <c r="A143" s="144">
        <v>1991</v>
      </c>
      <c r="B143" s="144">
        <v>7</v>
      </c>
      <c r="C143" s="93">
        <v>31</v>
      </c>
      <c r="D143" s="93">
        <v>30</v>
      </c>
      <c r="E143" s="93">
        <f t="shared" si="14"/>
        <v>30</v>
      </c>
      <c r="F143" s="88">
        <v>0</v>
      </c>
      <c r="G143" s="185">
        <v>0</v>
      </c>
      <c r="H143" s="185">
        <v>0</v>
      </c>
      <c r="I143" s="92">
        <v>6.4047851929408178E-2</v>
      </c>
      <c r="J143" s="147">
        <f t="shared" si="12"/>
        <v>5.565120920935495E-2</v>
      </c>
      <c r="K143" s="1">
        <v>0</v>
      </c>
      <c r="L143" s="1">
        <v>0</v>
      </c>
      <c r="M143" s="1">
        <v>0</v>
      </c>
      <c r="N143" s="1">
        <v>0</v>
      </c>
      <c r="O143" s="161">
        <v>0</v>
      </c>
      <c r="P143" s="91">
        <v>0</v>
      </c>
      <c r="Q143" s="139">
        <v>0</v>
      </c>
      <c r="R143" s="148">
        <f t="shared" si="15"/>
        <v>7.2767262508159875E-2</v>
      </c>
      <c r="S143" s="147">
        <f t="shared" si="13"/>
        <v>2.2232801150704889E-3</v>
      </c>
      <c r="T143" s="188">
        <v>0</v>
      </c>
      <c r="U143" s="156">
        <v>0</v>
      </c>
      <c r="V143" s="1">
        <f t="shared" si="16"/>
        <v>0</v>
      </c>
      <c r="W143" s="72">
        <v>0</v>
      </c>
      <c r="X143" s="185">
        <v>0</v>
      </c>
      <c r="Y143" s="185">
        <v>0</v>
      </c>
      <c r="Z143" s="180">
        <f>(Company_data!U143+F143)/Company_data!J143</f>
        <v>2.2557851377529561</v>
      </c>
      <c r="AA143" s="148">
        <f>(Company_data!S143+F143)/Company_data!J143</f>
        <v>2.2557851377529561</v>
      </c>
      <c r="AC143" s="187">
        <v>0</v>
      </c>
      <c r="AD143" s="147">
        <f t="shared" si="17"/>
        <v>6.4047851929408178E-2</v>
      </c>
      <c r="AE143" s="1">
        <v>0</v>
      </c>
      <c r="AF143" s="147">
        <f t="shared" si="18"/>
        <v>6.4047851929408178E-2</v>
      </c>
      <c r="AG143" s="1">
        <v>0</v>
      </c>
      <c r="AH143" s="1">
        <v>0</v>
      </c>
      <c r="AI143" s="1">
        <v>0</v>
      </c>
      <c r="AJ143" s="1">
        <v>0</v>
      </c>
      <c r="AL143" s="185">
        <v>0</v>
      </c>
      <c r="AN143" s="185">
        <v>0</v>
      </c>
      <c r="AO143" s="185">
        <v>0</v>
      </c>
      <c r="AP143" s="185">
        <v>0</v>
      </c>
      <c r="AQ143" s="185">
        <v>0</v>
      </c>
      <c r="AR143" s="185">
        <v>0</v>
      </c>
      <c r="AS143" s="185">
        <v>0</v>
      </c>
    </row>
    <row r="144" spans="1:45" x14ac:dyDescent="0.2">
      <c r="A144" s="144">
        <v>1991</v>
      </c>
      <c r="B144" s="144">
        <v>8</v>
      </c>
      <c r="C144" s="93">
        <v>31</v>
      </c>
      <c r="D144" s="93">
        <v>31</v>
      </c>
      <c r="E144" s="93">
        <f t="shared" si="14"/>
        <v>31</v>
      </c>
      <c r="F144" s="88">
        <v>0</v>
      </c>
      <c r="G144" s="185">
        <v>0</v>
      </c>
      <c r="H144" s="185">
        <v>0</v>
      </c>
      <c r="I144" s="92">
        <v>6.4620640739664351E-2</v>
      </c>
      <c r="J144" s="147">
        <f t="shared" si="12"/>
        <v>5.5840242522876976E-2</v>
      </c>
      <c r="K144" s="1">
        <v>0</v>
      </c>
      <c r="L144" s="1">
        <v>0</v>
      </c>
      <c r="M144" s="1">
        <v>0</v>
      </c>
      <c r="N144" s="1">
        <v>0</v>
      </c>
      <c r="O144" s="161">
        <v>0</v>
      </c>
      <c r="P144" s="91">
        <v>0</v>
      </c>
      <c r="Q144" s="139">
        <v>0</v>
      </c>
      <c r="R144" s="148">
        <f t="shared" si="15"/>
        <v>7.5902398705963992E-2</v>
      </c>
      <c r="S144" s="147">
        <f t="shared" si="13"/>
        <v>2.2917315937347679E-3</v>
      </c>
      <c r="T144" s="188">
        <v>0</v>
      </c>
      <c r="U144" s="156">
        <v>0</v>
      </c>
      <c r="V144" s="1">
        <f t="shared" si="16"/>
        <v>0</v>
      </c>
      <c r="W144" s="72">
        <v>0</v>
      </c>
      <c r="X144" s="185">
        <v>0</v>
      </c>
      <c r="Y144" s="185">
        <v>0</v>
      </c>
      <c r="Z144" s="180">
        <f>(Company_data!U144+F144)/Company_data!J144</f>
        <v>2.3529743598848838</v>
      </c>
      <c r="AA144" s="148">
        <f>(Company_data!S144+F144)/Company_data!J144</f>
        <v>2.3529743598848838</v>
      </c>
      <c r="AC144" s="187">
        <v>0</v>
      </c>
      <c r="AD144" s="147">
        <f t="shared" si="17"/>
        <v>6.4620640739664351E-2</v>
      </c>
      <c r="AE144" s="1">
        <v>0</v>
      </c>
      <c r="AF144" s="147">
        <f t="shared" si="18"/>
        <v>6.4620640739664351E-2</v>
      </c>
      <c r="AG144" s="1">
        <v>0</v>
      </c>
      <c r="AH144" s="1">
        <v>0</v>
      </c>
      <c r="AI144" s="1">
        <v>0</v>
      </c>
      <c r="AJ144" s="1">
        <v>0</v>
      </c>
      <c r="AL144" s="185">
        <v>0</v>
      </c>
      <c r="AN144" s="185">
        <v>0</v>
      </c>
      <c r="AO144" s="185">
        <v>0</v>
      </c>
      <c r="AP144" s="185">
        <v>0</v>
      </c>
      <c r="AQ144" s="185">
        <v>0</v>
      </c>
      <c r="AR144" s="185">
        <v>0</v>
      </c>
      <c r="AS144" s="185">
        <v>0</v>
      </c>
    </row>
    <row r="145" spans="1:45" x14ac:dyDescent="0.2">
      <c r="A145" s="144">
        <v>1991</v>
      </c>
      <c r="B145" s="144">
        <v>9</v>
      </c>
      <c r="C145" s="93">
        <v>30</v>
      </c>
      <c r="D145" s="93">
        <v>31</v>
      </c>
      <c r="E145" s="93">
        <f t="shared" si="14"/>
        <v>31</v>
      </c>
      <c r="F145" s="88">
        <v>0</v>
      </c>
      <c r="G145" s="185">
        <v>0</v>
      </c>
      <c r="H145" s="185">
        <v>0</v>
      </c>
      <c r="I145" s="92">
        <v>6.5119512957671558E-2</v>
      </c>
      <c r="J145" s="147">
        <f t="shared" ref="J145:J208" si="19">AVERAGE(I134:I145)</f>
        <v>5.6104203887785663E-2</v>
      </c>
      <c r="K145" s="1">
        <v>0</v>
      </c>
      <c r="L145" s="1">
        <v>0</v>
      </c>
      <c r="M145" s="1">
        <v>0</v>
      </c>
      <c r="N145" s="1">
        <v>0</v>
      </c>
      <c r="O145" s="161">
        <v>0</v>
      </c>
      <c r="P145" s="91">
        <v>0</v>
      </c>
      <c r="Q145" s="139">
        <v>0</v>
      </c>
      <c r="R145" s="148">
        <f t="shared" si="15"/>
        <v>7.1397835747650101E-2</v>
      </c>
      <c r="S145" s="147">
        <f t="shared" si="13"/>
        <v>2.4778802087344759E-3</v>
      </c>
      <c r="T145" s="188">
        <v>0</v>
      </c>
      <c r="U145" s="156">
        <v>0</v>
      </c>
      <c r="V145" s="1">
        <f t="shared" si="16"/>
        <v>0</v>
      </c>
      <c r="W145" s="72">
        <v>0</v>
      </c>
      <c r="X145" s="185">
        <v>0</v>
      </c>
      <c r="Y145" s="185">
        <v>0</v>
      </c>
      <c r="Z145" s="180">
        <f>(Company_data!U145+F145)/Company_data!J145</f>
        <v>2.141935072429503</v>
      </c>
      <c r="AA145" s="148">
        <f>(Company_data!S145+F145)/Company_data!J145</f>
        <v>2.141935072429503</v>
      </c>
      <c r="AC145" s="187">
        <v>0</v>
      </c>
      <c r="AD145" s="147">
        <f t="shared" si="17"/>
        <v>6.5119512957671558E-2</v>
      </c>
      <c r="AE145" s="1">
        <v>0</v>
      </c>
      <c r="AF145" s="147">
        <f t="shared" si="18"/>
        <v>6.5119512957671558E-2</v>
      </c>
      <c r="AG145" s="1">
        <v>0</v>
      </c>
      <c r="AH145" s="1">
        <v>0</v>
      </c>
      <c r="AI145" s="1">
        <v>0</v>
      </c>
      <c r="AJ145" s="1">
        <v>0</v>
      </c>
      <c r="AL145" s="185">
        <v>0</v>
      </c>
      <c r="AN145" s="185">
        <v>0</v>
      </c>
      <c r="AO145" s="185">
        <v>0</v>
      </c>
      <c r="AP145" s="185">
        <v>0</v>
      </c>
      <c r="AQ145" s="185">
        <v>0</v>
      </c>
      <c r="AR145" s="185">
        <v>0</v>
      </c>
      <c r="AS145" s="185">
        <v>0</v>
      </c>
    </row>
    <row r="146" spans="1:45" x14ac:dyDescent="0.2">
      <c r="A146" s="144">
        <v>1991</v>
      </c>
      <c r="B146" s="144">
        <v>10</v>
      </c>
      <c r="C146" s="93">
        <v>31</v>
      </c>
      <c r="D146" s="93">
        <v>30</v>
      </c>
      <c r="E146" s="93">
        <f t="shared" si="14"/>
        <v>30</v>
      </c>
      <c r="F146" s="88">
        <v>0</v>
      </c>
      <c r="G146" s="185">
        <v>0</v>
      </c>
      <c r="H146" s="185">
        <v>0</v>
      </c>
      <c r="I146" s="92">
        <v>5.9928885231475187E-2</v>
      </c>
      <c r="J146" s="147">
        <f t="shared" si="19"/>
        <v>5.6012201340029932E-2</v>
      </c>
      <c r="K146" s="1">
        <v>0</v>
      </c>
      <c r="L146" s="1">
        <v>0</v>
      </c>
      <c r="M146" s="1">
        <v>0</v>
      </c>
      <c r="N146" s="1">
        <v>0</v>
      </c>
      <c r="O146" s="161">
        <v>0</v>
      </c>
      <c r="P146" s="91">
        <v>0</v>
      </c>
      <c r="Q146" s="139">
        <v>0</v>
      </c>
      <c r="R146" s="148">
        <f t="shared" si="15"/>
        <v>6.2179032469269341E-2</v>
      </c>
      <c r="S146" s="147">
        <f t="shared" si="13"/>
        <v>2.2735888720755229E-3</v>
      </c>
      <c r="T146" s="188">
        <v>0</v>
      </c>
      <c r="U146" s="156">
        <v>0</v>
      </c>
      <c r="V146" s="1">
        <f t="shared" si="16"/>
        <v>0</v>
      </c>
      <c r="W146" s="72">
        <v>0</v>
      </c>
      <c r="X146" s="185">
        <v>0</v>
      </c>
      <c r="Y146" s="185">
        <v>0</v>
      </c>
      <c r="Z146" s="180">
        <f>(Company_data!U146+F146)/Company_data!J146</f>
        <v>1.9275500065473496</v>
      </c>
      <c r="AA146" s="148">
        <f>(Company_data!S146+F146)/Company_data!J146</f>
        <v>1.9275500065473496</v>
      </c>
      <c r="AC146" s="187">
        <v>0</v>
      </c>
      <c r="AD146" s="147">
        <f t="shared" si="17"/>
        <v>5.9928885231475187E-2</v>
      </c>
      <c r="AE146" s="1">
        <v>0</v>
      </c>
      <c r="AF146" s="147">
        <f t="shared" si="18"/>
        <v>5.9928885231475187E-2</v>
      </c>
      <c r="AG146" s="1">
        <v>0</v>
      </c>
      <c r="AH146" s="1">
        <v>0</v>
      </c>
      <c r="AI146" s="1">
        <v>0</v>
      </c>
      <c r="AJ146" s="1">
        <v>0</v>
      </c>
      <c r="AL146" s="185">
        <v>0</v>
      </c>
      <c r="AN146" s="185">
        <v>0</v>
      </c>
      <c r="AO146" s="185">
        <v>0</v>
      </c>
      <c r="AP146" s="185">
        <v>0</v>
      </c>
      <c r="AQ146" s="185">
        <v>0</v>
      </c>
      <c r="AR146" s="185">
        <v>0</v>
      </c>
      <c r="AS146" s="185">
        <v>0</v>
      </c>
    </row>
    <row r="147" spans="1:45" x14ac:dyDescent="0.2">
      <c r="A147" s="144">
        <v>1991</v>
      </c>
      <c r="B147" s="144">
        <v>11</v>
      </c>
      <c r="C147" s="93">
        <v>30</v>
      </c>
      <c r="D147" s="93">
        <v>31</v>
      </c>
      <c r="E147" s="93">
        <f t="shared" si="14"/>
        <v>31</v>
      </c>
      <c r="F147" s="88">
        <v>0</v>
      </c>
      <c r="G147" s="185">
        <v>0</v>
      </c>
      <c r="H147" s="185">
        <v>0</v>
      </c>
      <c r="I147" s="92">
        <v>5.9531611030693696E-2</v>
      </c>
      <c r="J147" s="147">
        <f t="shared" si="19"/>
        <v>5.6326770394259512E-2</v>
      </c>
      <c r="K147" s="1">
        <v>0</v>
      </c>
      <c r="L147" s="1">
        <v>0</v>
      </c>
      <c r="M147" s="1">
        <v>0</v>
      </c>
      <c r="N147" s="1">
        <v>0</v>
      </c>
      <c r="O147" s="161">
        <v>0</v>
      </c>
      <c r="P147" s="91">
        <v>0</v>
      </c>
      <c r="Q147" s="139">
        <v>0</v>
      </c>
      <c r="R147" s="148">
        <f t="shared" si="15"/>
        <v>5.3421928801407899E-2</v>
      </c>
      <c r="S147" s="147">
        <f t="shared" si="13"/>
        <v>2.4372114079530341E-3</v>
      </c>
      <c r="T147" s="188">
        <v>0</v>
      </c>
      <c r="U147" s="156">
        <v>0</v>
      </c>
      <c r="V147" s="1">
        <f t="shared" si="16"/>
        <v>0</v>
      </c>
      <c r="W147" s="72">
        <v>0</v>
      </c>
      <c r="X147" s="185">
        <v>0</v>
      </c>
      <c r="Y147" s="185">
        <v>0</v>
      </c>
      <c r="Z147" s="180">
        <f>(Company_data!U147+F147)/Company_data!J147</f>
        <v>1.6026578640422369</v>
      </c>
      <c r="AA147" s="148">
        <f>(Company_data!S147+F147)/Company_data!J147</f>
        <v>1.6026578640422369</v>
      </c>
      <c r="AC147" s="187">
        <v>0</v>
      </c>
      <c r="AD147" s="147">
        <f t="shared" si="17"/>
        <v>5.9531611030693696E-2</v>
      </c>
      <c r="AE147" s="1">
        <v>0</v>
      </c>
      <c r="AF147" s="147">
        <f t="shared" si="18"/>
        <v>5.9531611030693696E-2</v>
      </c>
      <c r="AG147" s="1">
        <v>0</v>
      </c>
      <c r="AH147" s="1">
        <v>0</v>
      </c>
      <c r="AI147" s="1">
        <v>0</v>
      </c>
      <c r="AJ147" s="1">
        <v>0</v>
      </c>
      <c r="AL147" s="185">
        <v>0</v>
      </c>
      <c r="AN147" s="185">
        <v>0</v>
      </c>
      <c r="AO147" s="185">
        <v>0</v>
      </c>
      <c r="AP147" s="185">
        <v>0</v>
      </c>
      <c r="AQ147" s="185">
        <v>0</v>
      </c>
      <c r="AR147" s="185">
        <v>0</v>
      </c>
      <c r="AS147" s="185">
        <v>0</v>
      </c>
    </row>
    <row r="148" spans="1:45" x14ac:dyDescent="0.2">
      <c r="A148" s="144">
        <v>1991</v>
      </c>
      <c r="B148" s="144">
        <v>12</v>
      </c>
      <c r="C148" s="93">
        <v>31</v>
      </c>
      <c r="D148" s="93">
        <v>30</v>
      </c>
      <c r="E148" s="93">
        <f t="shared" si="14"/>
        <v>30</v>
      </c>
      <c r="F148" s="88">
        <v>0</v>
      </c>
      <c r="G148" s="185">
        <v>0</v>
      </c>
      <c r="H148" s="185">
        <v>0</v>
      </c>
      <c r="I148" s="92">
        <v>5.4218798358751839E-2</v>
      </c>
      <c r="J148" s="147">
        <f t="shared" si="19"/>
        <v>5.6612458779553364E-2</v>
      </c>
      <c r="K148" s="1">
        <v>0</v>
      </c>
      <c r="L148" s="1">
        <v>0</v>
      </c>
      <c r="M148" s="1">
        <v>0</v>
      </c>
      <c r="N148" s="1">
        <v>0</v>
      </c>
      <c r="O148" s="161">
        <v>0</v>
      </c>
      <c r="P148" s="91">
        <v>0</v>
      </c>
      <c r="Q148" s="139">
        <v>0</v>
      </c>
      <c r="R148" s="148">
        <f t="shared" si="15"/>
        <v>5.2946780623671537E-2</v>
      </c>
      <c r="S148" s="147">
        <f t="shared" si="13"/>
        <v>2.5780889035757759E-3</v>
      </c>
      <c r="T148" s="188">
        <v>0</v>
      </c>
      <c r="U148" s="156">
        <v>0</v>
      </c>
      <c r="V148" s="1">
        <f t="shared" si="16"/>
        <v>0</v>
      </c>
      <c r="W148" s="72">
        <v>0</v>
      </c>
      <c r="X148" s="185">
        <v>0</v>
      </c>
      <c r="Y148" s="185">
        <v>0</v>
      </c>
      <c r="Z148" s="180">
        <f>(Company_data!U148+F148)/Company_data!J148</f>
        <v>1.6413501993338175</v>
      </c>
      <c r="AA148" s="148">
        <f>(Company_data!S148+F148)/Company_data!J148</f>
        <v>1.6413501993338175</v>
      </c>
      <c r="AC148" s="187">
        <v>0</v>
      </c>
      <c r="AD148" s="147">
        <f t="shared" si="17"/>
        <v>5.4218798358751839E-2</v>
      </c>
      <c r="AE148" s="1">
        <v>0</v>
      </c>
      <c r="AF148" s="147">
        <f t="shared" si="18"/>
        <v>5.4218798358751839E-2</v>
      </c>
      <c r="AG148" s="1">
        <v>0</v>
      </c>
      <c r="AH148" s="1">
        <v>0</v>
      </c>
      <c r="AI148" s="1">
        <v>0</v>
      </c>
      <c r="AJ148" s="1">
        <v>0</v>
      </c>
      <c r="AL148" s="185">
        <v>0</v>
      </c>
      <c r="AN148" s="185">
        <v>0</v>
      </c>
      <c r="AO148" s="185">
        <v>0</v>
      </c>
      <c r="AP148" s="185">
        <v>0</v>
      </c>
      <c r="AQ148" s="185">
        <v>0</v>
      </c>
      <c r="AR148" s="185">
        <v>0</v>
      </c>
      <c r="AS148" s="185">
        <v>0</v>
      </c>
    </row>
    <row r="149" spans="1:45" x14ac:dyDescent="0.2">
      <c r="A149" s="144">
        <v>1992</v>
      </c>
      <c r="B149" s="144">
        <v>1</v>
      </c>
      <c r="C149" s="93">
        <v>31</v>
      </c>
      <c r="D149" s="93">
        <v>31</v>
      </c>
      <c r="E149" s="93">
        <f t="shared" si="14"/>
        <v>31</v>
      </c>
      <c r="F149" s="88">
        <v>0</v>
      </c>
      <c r="G149" s="185">
        <v>0</v>
      </c>
      <c r="H149" s="185">
        <v>0</v>
      </c>
      <c r="I149" s="92">
        <v>5.0401436817534541E-2</v>
      </c>
      <c r="J149" s="147">
        <f t="shared" si="19"/>
        <v>5.6840017013639423E-2</v>
      </c>
      <c r="K149" s="1">
        <v>0</v>
      </c>
      <c r="L149" s="1">
        <v>0</v>
      </c>
      <c r="M149" s="1">
        <v>0</v>
      </c>
      <c r="N149" s="1">
        <v>0</v>
      </c>
      <c r="O149" s="161">
        <v>0</v>
      </c>
      <c r="P149" s="91">
        <v>0</v>
      </c>
      <c r="Q149" s="139">
        <v>0</v>
      </c>
      <c r="R149" s="148">
        <f t="shared" si="15"/>
        <v>5.379199254954356E-2</v>
      </c>
      <c r="S149" s="147">
        <f t="shared" si="13"/>
        <v>2.5839412915377447E-3</v>
      </c>
      <c r="T149" s="188">
        <v>0</v>
      </c>
      <c r="U149" s="156">
        <v>0</v>
      </c>
      <c r="V149" s="1">
        <f t="shared" si="16"/>
        <v>0</v>
      </c>
      <c r="W149" s="72">
        <v>0</v>
      </c>
      <c r="X149" s="185">
        <v>0</v>
      </c>
      <c r="Y149" s="185">
        <v>0</v>
      </c>
      <c r="Z149" s="180">
        <f>(Company_data!U149+F149)/Company_data!J149</f>
        <v>1.6675517690358503</v>
      </c>
      <c r="AA149" s="148">
        <f>(Company_data!S149+F149)/Company_data!J149</f>
        <v>1.6675517690358503</v>
      </c>
      <c r="AC149" s="187">
        <v>0</v>
      </c>
      <c r="AD149" s="147">
        <f t="shared" si="17"/>
        <v>5.0401436817534541E-2</v>
      </c>
      <c r="AE149" s="1">
        <v>0</v>
      </c>
      <c r="AF149" s="147">
        <f t="shared" si="18"/>
        <v>5.0401436817534541E-2</v>
      </c>
      <c r="AG149" s="1">
        <v>0</v>
      </c>
      <c r="AH149" s="1">
        <v>0</v>
      </c>
      <c r="AI149" s="1">
        <v>0</v>
      </c>
      <c r="AJ149" s="1">
        <v>0</v>
      </c>
      <c r="AL149" s="185">
        <v>0</v>
      </c>
      <c r="AN149" s="185">
        <v>0</v>
      </c>
      <c r="AO149" s="185">
        <v>0</v>
      </c>
      <c r="AP149" s="185">
        <v>0</v>
      </c>
      <c r="AQ149" s="185">
        <v>0</v>
      </c>
      <c r="AR149" s="185">
        <v>0</v>
      </c>
      <c r="AS149" s="185">
        <v>0</v>
      </c>
    </row>
    <row r="150" spans="1:45" x14ac:dyDescent="0.2">
      <c r="A150" s="144">
        <v>1992</v>
      </c>
      <c r="B150" s="144">
        <v>2</v>
      </c>
      <c r="C150" s="93">
        <v>29</v>
      </c>
      <c r="D150" s="93">
        <v>29</v>
      </c>
      <c r="E150" s="93">
        <f t="shared" si="14"/>
        <v>29</v>
      </c>
      <c r="F150" s="88">
        <v>0</v>
      </c>
      <c r="G150" s="185">
        <v>0</v>
      </c>
      <c r="H150" s="185">
        <v>0</v>
      </c>
      <c r="I150" s="92">
        <v>4.4984448975832925E-2</v>
      </c>
      <c r="J150" s="147">
        <f t="shared" si="19"/>
        <v>5.6756810140426529E-2</v>
      </c>
      <c r="K150" s="1">
        <v>0</v>
      </c>
      <c r="L150" s="1">
        <v>0</v>
      </c>
      <c r="M150" s="1">
        <v>0</v>
      </c>
      <c r="N150" s="1">
        <v>0</v>
      </c>
      <c r="O150" s="161">
        <v>0</v>
      </c>
      <c r="P150" s="91">
        <v>0</v>
      </c>
      <c r="Q150" s="139">
        <v>0</v>
      </c>
      <c r="R150" s="148">
        <f t="shared" si="15"/>
        <v>5.2874519751944508E-2</v>
      </c>
      <c r="S150" s="147">
        <f t="shared" si="13"/>
        <v>2.2922575066800649E-3</v>
      </c>
      <c r="T150" s="188">
        <v>0</v>
      </c>
      <c r="U150" s="156">
        <v>0</v>
      </c>
      <c r="V150" s="1">
        <f t="shared" si="16"/>
        <v>0</v>
      </c>
      <c r="W150" s="72">
        <v>0</v>
      </c>
      <c r="X150" s="185">
        <v>0</v>
      </c>
      <c r="Y150" s="185">
        <v>0</v>
      </c>
      <c r="Z150" s="180">
        <f>(Company_data!U150+F150)/Company_data!J150</f>
        <v>1.5333610728063907</v>
      </c>
      <c r="AA150" s="148">
        <f>(Company_data!S150+F150)/Company_data!J150</f>
        <v>1.5333610728063907</v>
      </c>
      <c r="AC150" s="187">
        <v>0</v>
      </c>
      <c r="AD150" s="147">
        <f t="shared" si="17"/>
        <v>4.4984448975832925E-2</v>
      </c>
      <c r="AE150" s="1">
        <v>0</v>
      </c>
      <c r="AF150" s="147">
        <f t="shared" si="18"/>
        <v>4.4984448975832925E-2</v>
      </c>
      <c r="AG150" s="1">
        <v>0</v>
      </c>
      <c r="AH150" s="1">
        <v>0</v>
      </c>
      <c r="AI150" s="1">
        <v>0</v>
      </c>
      <c r="AJ150" s="1">
        <v>0</v>
      </c>
      <c r="AL150" s="185">
        <v>0</v>
      </c>
      <c r="AN150" s="185">
        <v>0</v>
      </c>
      <c r="AO150" s="185">
        <v>0</v>
      </c>
      <c r="AP150" s="185">
        <v>0</v>
      </c>
      <c r="AQ150" s="185">
        <v>0</v>
      </c>
      <c r="AR150" s="185">
        <v>0</v>
      </c>
      <c r="AS150" s="185">
        <v>0</v>
      </c>
    </row>
    <row r="151" spans="1:45" x14ac:dyDescent="0.2">
      <c r="A151" s="144">
        <v>1992</v>
      </c>
      <c r="B151" s="144">
        <v>3</v>
      </c>
      <c r="C151" s="93">
        <v>31</v>
      </c>
      <c r="D151" s="93">
        <v>31</v>
      </c>
      <c r="E151" s="93">
        <f t="shared" si="14"/>
        <v>31</v>
      </c>
      <c r="F151" s="88">
        <v>0</v>
      </c>
      <c r="G151" s="185">
        <v>0</v>
      </c>
      <c r="H151" s="185">
        <v>0</v>
      </c>
      <c r="I151" s="92">
        <v>4.514358220835224E-2</v>
      </c>
      <c r="J151" s="147">
        <f t="shared" si="19"/>
        <v>5.6696257339990591E-2</v>
      </c>
      <c r="K151" s="1">
        <v>0</v>
      </c>
      <c r="L151" s="1">
        <v>0</v>
      </c>
      <c r="M151" s="1">
        <v>0</v>
      </c>
      <c r="N151" s="1">
        <v>0</v>
      </c>
      <c r="O151" s="161">
        <v>0</v>
      </c>
      <c r="P151" s="91">
        <v>0</v>
      </c>
      <c r="Q151" s="139">
        <v>0</v>
      </c>
      <c r="R151" s="148">
        <f t="shared" si="15"/>
        <v>5.2436772335160226E-2</v>
      </c>
      <c r="S151" s="147">
        <f t="shared" si="13"/>
        <v>2.0103666985570381E-3</v>
      </c>
      <c r="T151" s="188">
        <v>0</v>
      </c>
      <c r="U151" s="156">
        <v>0</v>
      </c>
      <c r="V151" s="1">
        <f t="shared" si="16"/>
        <v>0</v>
      </c>
      <c r="W151" s="72">
        <v>0</v>
      </c>
      <c r="X151" s="185">
        <v>0</v>
      </c>
      <c r="Y151" s="185">
        <v>0</v>
      </c>
      <c r="Z151" s="180">
        <f>(Company_data!U151+F151)/Company_data!J151</f>
        <v>1.625539942389967</v>
      </c>
      <c r="AA151" s="148">
        <f>(Company_data!S151+F151)/Company_data!J151</f>
        <v>1.625539942389967</v>
      </c>
      <c r="AC151" s="187">
        <v>0</v>
      </c>
      <c r="AD151" s="147">
        <f t="shared" si="17"/>
        <v>4.514358220835224E-2</v>
      </c>
      <c r="AE151" s="1">
        <v>0</v>
      </c>
      <c r="AF151" s="147">
        <f t="shared" si="18"/>
        <v>4.514358220835224E-2</v>
      </c>
      <c r="AG151" s="1">
        <v>0</v>
      </c>
      <c r="AH151" s="1">
        <v>0</v>
      </c>
      <c r="AI151" s="1">
        <v>0</v>
      </c>
      <c r="AJ151" s="1">
        <v>0</v>
      </c>
      <c r="AL151" s="185">
        <v>0</v>
      </c>
      <c r="AN151" s="185">
        <v>0</v>
      </c>
      <c r="AO151" s="185">
        <v>0</v>
      </c>
      <c r="AP151" s="185">
        <v>0</v>
      </c>
      <c r="AQ151" s="185">
        <v>0</v>
      </c>
      <c r="AR151" s="185">
        <v>0</v>
      </c>
      <c r="AS151" s="185">
        <v>0</v>
      </c>
    </row>
    <row r="152" spans="1:45" x14ac:dyDescent="0.2">
      <c r="A152" s="144">
        <v>1992</v>
      </c>
      <c r="B152" s="144">
        <v>4</v>
      </c>
      <c r="C152" s="93">
        <v>30</v>
      </c>
      <c r="D152" s="93">
        <v>31</v>
      </c>
      <c r="E152" s="93">
        <f t="shared" si="14"/>
        <v>31</v>
      </c>
      <c r="F152" s="88">
        <v>0</v>
      </c>
      <c r="G152" s="185">
        <v>0</v>
      </c>
      <c r="H152" s="185">
        <v>0</v>
      </c>
      <c r="I152" s="92">
        <v>5.0571133142752876E-2</v>
      </c>
      <c r="J152" s="147">
        <f t="shared" si="19"/>
        <v>5.668370959238702E-2</v>
      </c>
      <c r="K152" s="1">
        <v>0</v>
      </c>
      <c r="L152" s="1">
        <v>0</v>
      </c>
      <c r="M152" s="1">
        <v>0</v>
      </c>
      <c r="N152" s="1">
        <v>0</v>
      </c>
      <c r="O152" s="161">
        <v>0</v>
      </c>
      <c r="P152" s="91">
        <v>0</v>
      </c>
      <c r="Q152" s="139">
        <v>0</v>
      </c>
      <c r="R152" s="148">
        <f t="shared" si="15"/>
        <v>5.3808902540396976E-2</v>
      </c>
      <c r="S152" s="147">
        <f t="shared" si="13"/>
        <v>1.7076137760577564E-3</v>
      </c>
      <c r="T152" s="188">
        <v>0</v>
      </c>
      <c r="U152" s="156">
        <v>0</v>
      </c>
      <c r="V152" s="1">
        <f t="shared" si="16"/>
        <v>0</v>
      </c>
      <c r="W152" s="72">
        <v>0</v>
      </c>
      <c r="X152" s="185">
        <v>0</v>
      </c>
      <c r="Y152" s="185">
        <v>0</v>
      </c>
      <c r="Z152" s="180">
        <f>(Company_data!U152+F152)/Company_data!J152</f>
        <v>1.6142670762119093</v>
      </c>
      <c r="AA152" s="148">
        <f>(Company_data!S152+F152)/Company_data!J152</f>
        <v>1.6142670762119093</v>
      </c>
      <c r="AC152" s="187">
        <v>0</v>
      </c>
      <c r="AD152" s="147">
        <f t="shared" si="17"/>
        <v>5.0571133142752876E-2</v>
      </c>
      <c r="AE152" s="1">
        <v>0</v>
      </c>
      <c r="AF152" s="147">
        <f t="shared" si="18"/>
        <v>5.0571133142752876E-2</v>
      </c>
      <c r="AG152" s="1">
        <v>0</v>
      </c>
      <c r="AH152" s="1">
        <v>0</v>
      </c>
      <c r="AI152" s="1">
        <v>0</v>
      </c>
      <c r="AJ152" s="1">
        <v>0</v>
      </c>
      <c r="AL152" s="185">
        <v>0</v>
      </c>
      <c r="AN152" s="185">
        <v>0</v>
      </c>
      <c r="AO152" s="185">
        <v>0</v>
      </c>
      <c r="AP152" s="185">
        <v>0</v>
      </c>
      <c r="AQ152" s="185">
        <v>0</v>
      </c>
      <c r="AR152" s="185">
        <v>0</v>
      </c>
      <c r="AS152" s="185">
        <v>0</v>
      </c>
    </row>
    <row r="153" spans="1:45" x14ac:dyDescent="0.2">
      <c r="A153" s="144">
        <v>1992</v>
      </c>
      <c r="B153" s="144">
        <v>5</v>
      </c>
      <c r="C153" s="93">
        <v>31</v>
      </c>
      <c r="D153" s="93">
        <v>30</v>
      </c>
      <c r="E153" s="93">
        <f t="shared" si="14"/>
        <v>30</v>
      </c>
      <c r="F153" s="88">
        <v>0</v>
      </c>
      <c r="G153" s="185">
        <v>0</v>
      </c>
      <c r="H153" s="185">
        <v>0</v>
      </c>
      <c r="I153" s="92">
        <v>5.7492348749492286E-2</v>
      </c>
      <c r="J153" s="147">
        <f t="shared" si="19"/>
        <v>5.6556210522514395E-2</v>
      </c>
      <c r="K153" s="1">
        <v>0</v>
      </c>
      <c r="L153" s="1">
        <v>0</v>
      </c>
      <c r="M153" s="1">
        <v>0</v>
      </c>
      <c r="N153" s="1">
        <v>0</v>
      </c>
      <c r="O153" s="161">
        <v>0</v>
      </c>
      <c r="P153" s="91">
        <v>0</v>
      </c>
      <c r="Q153" s="139">
        <v>0</v>
      </c>
      <c r="R153" s="148">
        <f t="shared" si="15"/>
        <v>5.8627503064434816E-2</v>
      </c>
      <c r="S153" s="147">
        <f t="shared" si="13"/>
        <v>1.3502222171595524E-3</v>
      </c>
      <c r="T153" s="188">
        <v>0</v>
      </c>
      <c r="U153" s="156">
        <v>0</v>
      </c>
      <c r="V153" s="1">
        <f t="shared" si="16"/>
        <v>0</v>
      </c>
      <c r="W153" s="72">
        <v>0</v>
      </c>
      <c r="X153" s="185">
        <v>0</v>
      </c>
      <c r="Y153" s="185">
        <v>0</v>
      </c>
      <c r="Z153" s="180">
        <f>(Company_data!U153+F153)/Company_data!J153</f>
        <v>1.8174525949974794</v>
      </c>
      <c r="AA153" s="148">
        <f>(Company_data!S153+F153)/Company_data!J153</f>
        <v>1.8174525949974794</v>
      </c>
      <c r="AC153" s="187">
        <v>0</v>
      </c>
      <c r="AD153" s="147">
        <f t="shared" si="17"/>
        <v>5.7492348749492286E-2</v>
      </c>
      <c r="AE153" s="1">
        <v>0</v>
      </c>
      <c r="AF153" s="147">
        <f t="shared" si="18"/>
        <v>5.7492348749492286E-2</v>
      </c>
      <c r="AG153" s="1">
        <v>0</v>
      </c>
      <c r="AH153" s="1">
        <v>0</v>
      </c>
      <c r="AI153" s="1">
        <v>0</v>
      </c>
      <c r="AJ153" s="1">
        <v>0</v>
      </c>
      <c r="AL153" s="185">
        <v>0</v>
      </c>
      <c r="AN153" s="185">
        <v>0</v>
      </c>
      <c r="AO153" s="185">
        <v>0</v>
      </c>
      <c r="AP153" s="185">
        <v>0</v>
      </c>
      <c r="AQ153" s="185">
        <v>0</v>
      </c>
      <c r="AR153" s="185">
        <v>0</v>
      </c>
      <c r="AS153" s="185">
        <v>0</v>
      </c>
    </row>
    <row r="154" spans="1:45" x14ac:dyDescent="0.2">
      <c r="A154" s="144">
        <v>1992</v>
      </c>
      <c r="B154" s="144">
        <v>6</v>
      </c>
      <c r="C154" s="93">
        <v>30</v>
      </c>
      <c r="D154" s="93">
        <v>31</v>
      </c>
      <c r="E154" s="93">
        <f t="shared" si="14"/>
        <v>31</v>
      </c>
      <c r="F154" s="88">
        <v>0</v>
      </c>
      <c r="G154" s="185">
        <v>0</v>
      </c>
      <c r="H154" s="185">
        <v>0</v>
      </c>
      <c r="I154" s="92">
        <v>5.9939296157926862E-2</v>
      </c>
      <c r="J154" s="147">
        <f t="shared" si="19"/>
        <v>5.633329552496303E-2</v>
      </c>
      <c r="K154" s="1">
        <v>0</v>
      </c>
      <c r="L154" s="1">
        <v>0</v>
      </c>
      <c r="M154" s="1">
        <v>0</v>
      </c>
      <c r="N154" s="1">
        <v>0</v>
      </c>
      <c r="O154" s="161">
        <v>0</v>
      </c>
      <c r="P154" s="91">
        <v>0</v>
      </c>
      <c r="Q154" s="139">
        <v>0</v>
      </c>
      <c r="R154" s="148">
        <f t="shared" si="15"/>
        <v>6.8797340254916073E-2</v>
      </c>
      <c r="S154" s="147">
        <f t="shared" si="13"/>
        <v>9.0309610913762162E-4</v>
      </c>
      <c r="T154" s="188">
        <v>0</v>
      </c>
      <c r="U154" s="156">
        <v>0</v>
      </c>
      <c r="V154" s="1">
        <f t="shared" si="16"/>
        <v>0</v>
      </c>
      <c r="W154" s="72">
        <v>0</v>
      </c>
      <c r="X154" s="185">
        <v>0</v>
      </c>
      <c r="Y154" s="185">
        <v>0</v>
      </c>
      <c r="Z154" s="180">
        <f>(Company_data!U154+F154)/Company_data!J154</f>
        <v>2.0639202076474823</v>
      </c>
      <c r="AA154" s="148">
        <f>(Company_data!S154+F154)/Company_data!J154</f>
        <v>2.0639202076474823</v>
      </c>
      <c r="AC154" s="187">
        <v>0</v>
      </c>
      <c r="AD154" s="147">
        <f t="shared" si="17"/>
        <v>5.9939296157926862E-2</v>
      </c>
      <c r="AE154" s="1">
        <v>0</v>
      </c>
      <c r="AF154" s="147">
        <f t="shared" si="18"/>
        <v>5.9939296157926862E-2</v>
      </c>
      <c r="AG154" s="1">
        <v>0</v>
      </c>
      <c r="AH154" s="1">
        <v>0</v>
      </c>
      <c r="AI154" s="1">
        <v>0</v>
      </c>
      <c r="AJ154" s="1">
        <v>0</v>
      </c>
      <c r="AL154" s="185">
        <v>0</v>
      </c>
      <c r="AN154" s="185">
        <v>0</v>
      </c>
      <c r="AO154" s="185">
        <v>0</v>
      </c>
      <c r="AP154" s="185">
        <v>0</v>
      </c>
      <c r="AQ154" s="185">
        <v>0</v>
      </c>
      <c r="AR154" s="185">
        <v>0</v>
      </c>
      <c r="AS154" s="185">
        <v>0</v>
      </c>
    </row>
    <row r="155" spans="1:45" x14ac:dyDescent="0.2">
      <c r="A155" s="144">
        <v>1992</v>
      </c>
      <c r="B155" s="144">
        <v>7</v>
      </c>
      <c r="C155" s="93">
        <v>31</v>
      </c>
      <c r="D155" s="93">
        <v>30</v>
      </c>
      <c r="E155" s="93">
        <f t="shared" si="14"/>
        <v>30</v>
      </c>
      <c r="F155" s="88">
        <v>0</v>
      </c>
      <c r="G155" s="185">
        <v>0</v>
      </c>
      <c r="H155" s="185">
        <v>0</v>
      </c>
      <c r="I155" s="92">
        <v>6.1178988373336206E-2</v>
      </c>
      <c r="J155" s="147">
        <f t="shared" si="19"/>
        <v>5.6094223561957042E-2</v>
      </c>
      <c r="K155" s="1">
        <v>0</v>
      </c>
      <c r="L155" s="1">
        <v>0</v>
      </c>
      <c r="M155" s="1">
        <v>0</v>
      </c>
      <c r="N155" s="1">
        <v>0</v>
      </c>
      <c r="O155" s="161">
        <v>0</v>
      </c>
      <c r="P155" s="91">
        <v>0</v>
      </c>
      <c r="Q155" s="139">
        <v>0</v>
      </c>
      <c r="R155" s="148">
        <f t="shared" si="15"/>
        <v>7.7928223405853175E-2</v>
      </c>
      <c r="S155" s="147">
        <f t="shared" si="13"/>
        <v>4.4301435260209188E-4</v>
      </c>
      <c r="T155" s="188">
        <v>0</v>
      </c>
      <c r="U155" s="156">
        <v>0</v>
      </c>
      <c r="V155" s="1">
        <f t="shared" si="16"/>
        <v>0</v>
      </c>
      <c r="W155" s="72">
        <v>0</v>
      </c>
      <c r="X155" s="185">
        <v>0</v>
      </c>
      <c r="Y155" s="185">
        <v>0</v>
      </c>
      <c r="Z155" s="180">
        <f>(Company_data!U155+F155)/Company_data!J155</f>
        <v>2.4157749255814482</v>
      </c>
      <c r="AA155" s="148">
        <f>(Company_data!S155+F155)/Company_data!J155</f>
        <v>2.4157749255814482</v>
      </c>
      <c r="AC155" s="187">
        <v>0</v>
      </c>
      <c r="AD155" s="147">
        <f t="shared" si="17"/>
        <v>6.1178988373336206E-2</v>
      </c>
      <c r="AE155" s="1">
        <v>0</v>
      </c>
      <c r="AF155" s="147">
        <f t="shared" si="18"/>
        <v>6.1178988373336206E-2</v>
      </c>
      <c r="AG155" s="1">
        <v>0</v>
      </c>
      <c r="AH155" s="1">
        <v>0</v>
      </c>
      <c r="AI155" s="1">
        <v>0</v>
      </c>
      <c r="AJ155" s="1">
        <v>0</v>
      </c>
      <c r="AL155" s="185">
        <v>0</v>
      </c>
      <c r="AN155" s="185">
        <v>0</v>
      </c>
      <c r="AO155" s="185">
        <v>0</v>
      </c>
      <c r="AP155" s="185">
        <v>0</v>
      </c>
      <c r="AQ155" s="185">
        <v>0</v>
      </c>
      <c r="AR155" s="185">
        <v>0</v>
      </c>
      <c r="AS155" s="185">
        <v>0</v>
      </c>
    </row>
    <row r="156" spans="1:45" x14ac:dyDescent="0.2">
      <c r="A156" s="144">
        <v>1992</v>
      </c>
      <c r="B156" s="144">
        <v>8</v>
      </c>
      <c r="C156" s="93">
        <v>31</v>
      </c>
      <c r="D156" s="93">
        <v>31</v>
      </c>
      <c r="E156" s="93">
        <f t="shared" si="14"/>
        <v>31</v>
      </c>
      <c r="F156" s="88">
        <v>0</v>
      </c>
      <c r="G156" s="185">
        <v>0</v>
      </c>
      <c r="H156" s="185">
        <v>0</v>
      </c>
      <c r="I156" s="92">
        <v>6.113846732780498E-2</v>
      </c>
      <c r="J156" s="147">
        <f t="shared" si="19"/>
        <v>5.5804042444302093E-2</v>
      </c>
      <c r="K156" s="1">
        <v>0</v>
      </c>
      <c r="L156" s="1">
        <v>0</v>
      </c>
      <c r="M156" s="1">
        <v>0</v>
      </c>
      <c r="N156" s="1">
        <v>0</v>
      </c>
      <c r="O156" s="161">
        <v>0</v>
      </c>
      <c r="P156" s="91">
        <v>0</v>
      </c>
      <c r="Q156" s="139">
        <v>0</v>
      </c>
      <c r="R156" s="148">
        <f t="shared" si="15"/>
        <v>7.0419564901688603E-2</v>
      </c>
      <c r="S156" s="147">
        <f t="shared" si="13"/>
        <v>-3.6200078574882832E-5</v>
      </c>
      <c r="T156" s="188">
        <v>0</v>
      </c>
      <c r="U156" s="156">
        <v>0</v>
      </c>
      <c r="V156" s="1">
        <f t="shared" si="16"/>
        <v>0</v>
      </c>
      <c r="W156" s="72">
        <v>0</v>
      </c>
      <c r="X156" s="185">
        <v>0</v>
      </c>
      <c r="Y156" s="185">
        <v>0</v>
      </c>
      <c r="Z156" s="180">
        <f>(Company_data!U156+F156)/Company_data!J156</f>
        <v>2.1830065119523465</v>
      </c>
      <c r="AA156" s="148">
        <f>(Company_data!S156+F156)/Company_data!J156</f>
        <v>2.1830065119523465</v>
      </c>
      <c r="AC156" s="187">
        <v>0</v>
      </c>
      <c r="AD156" s="147">
        <f t="shared" si="17"/>
        <v>6.113846732780498E-2</v>
      </c>
      <c r="AE156" s="1">
        <v>0</v>
      </c>
      <c r="AF156" s="147">
        <f t="shared" si="18"/>
        <v>6.113846732780498E-2</v>
      </c>
      <c r="AG156" s="1">
        <v>0</v>
      </c>
      <c r="AH156" s="1">
        <v>0</v>
      </c>
      <c r="AI156" s="1">
        <v>0</v>
      </c>
      <c r="AJ156" s="1">
        <v>0</v>
      </c>
      <c r="AL156" s="185">
        <v>0</v>
      </c>
      <c r="AN156" s="185">
        <v>0</v>
      </c>
      <c r="AO156" s="185">
        <v>0</v>
      </c>
      <c r="AP156" s="185">
        <v>0</v>
      </c>
      <c r="AQ156" s="185">
        <v>0</v>
      </c>
      <c r="AR156" s="185">
        <v>0</v>
      </c>
      <c r="AS156" s="185">
        <v>0</v>
      </c>
    </row>
    <row r="157" spans="1:45" x14ac:dyDescent="0.2">
      <c r="A157" s="144">
        <v>1992</v>
      </c>
      <c r="B157" s="144">
        <v>9</v>
      </c>
      <c r="C157" s="93">
        <v>30</v>
      </c>
      <c r="D157" s="93">
        <v>31</v>
      </c>
      <c r="E157" s="93">
        <f t="shared" si="14"/>
        <v>31</v>
      </c>
      <c r="F157" s="88">
        <v>0</v>
      </c>
      <c r="G157" s="185">
        <v>0</v>
      </c>
      <c r="H157" s="185">
        <v>0</v>
      </c>
      <c r="I157" s="92">
        <v>6.1178845194773582E-2</v>
      </c>
      <c r="J157" s="147">
        <f t="shared" si="19"/>
        <v>5.5475653464060588E-2</v>
      </c>
      <c r="K157" s="1">
        <v>0</v>
      </c>
      <c r="L157" s="1">
        <v>0</v>
      </c>
      <c r="M157" s="1">
        <v>0</v>
      </c>
      <c r="N157" s="1">
        <v>0</v>
      </c>
      <c r="O157" s="161">
        <v>0</v>
      </c>
      <c r="P157" s="91">
        <v>0</v>
      </c>
      <c r="Q157" s="139">
        <v>0</v>
      </c>
      <c r="R157" s="148">
        <f t="shared" si="15"/>
        <v>7.1273787067605954E-2</v>
      </c>
      <c r="S157" s="147">
        <f t="shared" si="13"/>
        <v>-6.2855042372507441E-4</v>
      </c>
      <c r="T157" s="188">
        <v>0</v>
      </c>
      <c r="U157" s="156">
        <v>0</v>
      </c>
      <c r="V157" s="1">
        <f t="shared" si="16"/>
        <v>0</v>
      </c>
      <c r="W157" s="72">
        <v>0</v>
      </c>
      <c r="X157" s="185">
        <v>0</v>
      </c>
      <c r="Y157" s="185">
        <v>0</v>
      </c>
      <c r="Z157" s="180">
        <f>(Company_data!U157+F157)/Company_data!J157</f>
        <v>2.1382136120281787</v>
      </c>
      <c r="AA157" s="148">
        <f>(Company_data!S157+F157)/Company_data!J157</f>
        <v>2.1382136120281787</v>
      </c>
      <c r="AC157" s="187">
        <v>0</v>
      </c>
      <c r="AD157" s="147">
        <f t="shared" si="17"/>
        <v>6.1178845194773582E-2</v>
      </c>
      <c r="AE157" s="1">
        <v>0</v>
      </c>
      <c r="AF157" s="147">
        <f t="shared" si="18"/>
        <v>6.1178845194773582E-2</v>
      </c>
      <c r="AG157" s="1">
        <v>0</v>
      </c>
      <c r="AH157" s="1">
        <v>0</v>
      </c>
      <c r="AI157" s="1">
        <v>0</v>
      </c>
      <c r="AJ157" s="1">
        <v>0</v>
      </c>
      <c r="AL157" s="185">
        <v>0</v>
      </c>
      <c r="AN157" s="185">
        <v>0</v>
      </c>
      <c r="AO157" s="185">
        <v>0</v>
      </c>
      <c r="AP157" s="185">
        <v>0</v>
      </c>
      <c r="AQ157" s="185">
        <v>0</v>
      </c>
      <c r="AR157" s="185">
        <v>0</v>
      </c>
      <c r="AS157" s="185">
        <v>0</v>
      </c>
    </row>
    <row r="158" spans="1:45" x14ac:dyDescent="0.2">
      <c r="A158" s="144">
        <v>1992</v>
      </c>
      <c r="B158" s="144">
        <v>10</v>
      </c>
      <c r="C158" s="93">
        <v>31</v>
      </c>
      <c r="D158" s="93">
        <v>30</v>
      </c>
      <c r="E158" s="93">
        <f t="shared" si="14"/>
        <v>30</v>
      </c>
      <c r="F158" s="88">
        <v>0</v>
      </c>
      <c r="G158" s="185">
        <v>0</v>
      </c>
      <c r="H158" s="185">
        <v>0</v>
      </c>
      <c r="I158" s="92">
        <v>5.7754627509175628E-2</v>
      </c>
      <c r="J158" s="147">
        <f t="shared" si="19"/>
        <v>5.529446532053562E-2</v>
      </c>
      <c r="K158" s="1">
        <v>0</v>
      </c>
      <c r="L158" s="1">
        <v>0</v>
      </c>
      <c r="M158" s="1">
        <v>0</v>
      </c>
      <c r="N158" s="1">
        <v>0</v>
      </c>
      <c r="O158" s="161">
        <v>0</v>
      </c>
      <c r="P158" s="91">
        <v>0</v>
      </c>
      <c r="Q158" s="139">
        <v>0</v>
      </c>
      <c r="R158" s="148">
        <f t="shared" si="15"/>
        <v>6.1339946129195765E-2</v>
      </c>
      <c r="S158" s="147">
        <f t="shared" ref="S158:S221" si="20">J158-J146</f>
        <v>-7.1773601949431248E-4</v>
      </c>
      <c r="T158" s="188">
        <v>0</v>
      </c>
      <c r="U158" s="156">
        <v>0</v>
      </c>
      <c r="V158" s="1">
        <f t="shared" si="16"/>
        <v>0</v>
      </c>
      <c r="W158" s="72">
        <v>0</v>
      </c>
      <c r="X158" s="185">
        <v>0</v>
      </c>
      <c r="Y158" s="185">
        <v>0</v>
      </c>
      <c r="Z158" s="180">
        <f>(Company_data!U158+F158)/Company_data!J158</f>
        <v>1.9015383300050688</v>
      </c>
      <c r="AA158" s="148">
        <f>(Company_data!S158+F158)/Company_data!J158</f>
        <v>1.9015383300050688</v>
      </c>
      <c r="AC158" s="187">
        <v>0</v>
      </c>
      <c r="AD158" s="147">
        <f t="shared" si="17"/>
        <v>5.7754627509175628E-2</v>
      </c>
      <c r="AE158" s="1">
        <v>0</v>
      </c>
      <c r="AF158" s="147">
        <f t="shared" si="18"/>
        <v>5.7754627509175628E-2</v>
      </c>
      <c r="AG158" s="1">
        <v>0</v>
      </c>
      <c r="AH158" s="1">
        <v>0</v>
      </c>
      <c r="AI158" s="1">
        <v>0</v>
      </c>
      <c r="AJ158" s="1">
        <v>0</v>
      </c>
      <c r="AL158" s="185">
        <v>0</v>
      </c>
      <c r="AN158" s="185">
        <v>0</v>
      </c>
      <c r="AO158" s="185">
        <v>0</v>
      </c>
      <c r="AP158" s="185">
        <v>0</v>
      </c>
      <c r="AQ158" s="185">
        <v>0</v>
      </c>
      <c r="AR158" s="185">
        <v>0</v>
      </c>
      <c r="AS158" s="185">
        <v>0</v>
      </c>
    </row>
    <row r="159" spans="1:45" x14ac:dyDescent="0.2">
      <c r="A159" s="144">
        <v>1992</v>
      </c>
      <c r="B159" s="144">
        <v>11</v>
      </c>
      <c r="C159" s="93">
        <v>30</v>
      </c>
      <c r="D159" s="93">
        <v>31</v>
      </c>
      <c r="E159" s="93">
        <f t="shared" si="14"/>
        <v>31</v>
      </c>
      <c r="F159" s="88">
        <v>0</v>
      </c>
      <c r="G159" s="185">
        <v>0</v>
      </c>
      <c r="H159" s="185">
        <v>0</v>
      </c>
      <c r="I159" s="92">
        <v>5.4556592945960929E-2</v>
      </c>
      <c r="J159" s="147">
        <f t="shared" si="19"/>
        <v>5.4879880480141245E-2</v>
      </c>
      <c r="K159" s="1">
        <v>0</v>
      </c>
      <c r="L159" s="1">
        <v>0</v>
      </c>
      <c r="M159" s="1">
        <v>0</v>
      </c>
      <c r="N159" s="1">
        <v>0</v>
      </c>
      <c r="O159" s="161">
        <v>0</v>
      </c>
      <c r="P159" s="91">
        <v>0</v>
      </c>
      <c r="Q159" s="139">
        <v>0</v>
      </c>
      <c r="R159" s="148">
        <f t="shared" si="15"/>
        <v>5.8589378216864003E-2</v>
      </c>
      <c r="S159" s="147">
        <f t="shared" si="20"/>
        <v>-1.446889914118267E-3</v>
      </c>
      <c r="T159" s="188">
        <v>0</v>
      </c>
      <c r="U159" s="156">
        <v>0</v>
      </c>
      <c r="V159" s="1">
        <f t="shared" si="16"/>
        <v>0</v>
      </c>
      <c r="W159" s="72">
        <v>0</v>
      </c>
      <c r="X159" s="185">
        <v>0</v>
      </c>
      <c r="Y159" s="185">
        <v>0</v>
      </c>
      <c r="Z159" s="180">
        <f>(Company_data!U159+F159)/Company_data!J159</f>
        <v>1.75768134650592</v>
      </c>
      <c r="AA159" s="148">
        <f>(Company_data!S159+F159)/Company_data!J159</f>
        <v>1.75768134650592</v>
      </c>
      <c r="AC159" s="187">
        <v>0</v>
      </c>
      <c r="AD159" s="147">
        <f t="shared" si="17"/>
        <v>5.4556592945960929E-2</v>
      </c>
      <c r="AE159" s="1">
        <v>0</v>
      </c>
      <c r="AF159" s="147">
        <f t="shared" si="18"/>
        <v>5.4556592945960929E-2</v>
      </c>
      <c r="AG159" s="1">
        <v>0</v>
      </c>
      <c r="AH159" s="1">
        <v>0</v>
      </c>
      <c r="AI159" s="1">
        <v>0</v>
      </c>
      <c r="AJ159" s="1">
        <v>0</v>
      </c>
      <c r="AL159" s="185">
        <v>0</v>
      </c>
      <c r="AN159" s="185">
        <v>0</v>
      </c>
      <c r="AO159" s="185">
        <v>0</v>
      </c>
      <c r="AP159" s="185">
        <v>0</v>
      </c>
      <c r="AQ159" s="185">
        <v>0</v>
      </c>
      <c r="AR159" s="185">
        <v>0</v>
      </c>
      <c r="AS159" s="185">
        <v>0</v>
      </c>
    </row>
    <row r="160" spans="1:45" x14ac:dyDescent="0.2">
      <c r="A160" s="144">
        <v>1992</v>
      </c>
      <c r="B160" s="144">
        <v>12</v>
      </c>
      <c r="C160" s="93">
        <v>31</v>
      </c>
      <c r="D160" s="93">
        <v>30</v>
      </c>
      <c r="E160" s="93">
        <f t="shared" si="14"/>
        <v>30</v>
      </c>
      <c r="F160" s="88">
        <v>0</v>
      </c>
      <c r="G160" s="185">
        <v>0</v>
      </c>
      <c r="H160" s="185">
        <v>0</v>
      </c>
      <c r="I160" s="92">
        <v>5.0433429483458206E-2</v>
      </c>
      <c r="J160" s="147">
        <f t="shared" si="19"/>
        <v>5.4564433073866769E-2</v>
      </c>
      <c r="K160" s="1">
        <v>0</v>
      </c>
      <c r="L160" s="1">
        <v>0</v>
      </c>
      <c r="M160" s="1">
        <v>0</v>
      </c>
      <c r="N160" s="1">
        <v>0</v>
      </c>
      <c r="O160" s="161">
        <v>0</v>
      </c>
      <c r="P160" s="91">
        <v>0</v>
      </c>
      <c r="Q160" s="139">
        <v>0</v>
      </c>
      <c r="R160" s="148">
        <f t="shared" si="15"/>
        <v>5.2858537229787839E-2</v>
      </c>
      <c r="S160" s="147">
        <f t="shared" si="20"/>
        <v>-2.0480257056865944E-3</v>
      </c>
      <c r="T160" s="188">
        <v>0</v>
      </c>
      <c r="U160" s="156">
        <v>0</v>
      </c>
      <c r="V160" s="1">
        <f t="shared" si="16"/>
        <v>0</v>
      </c>
      <c r="W160" s="72">
        <v>0</v>
      </c>
      <c r="X160" s="185">
        <v>0</v>
      </c>
      <c r="Y160" s="185">
        <v>0</v>
      </c>
      <c r="Z160" s="180">
        <f>(Company_data!U160+F160)/Company_data!J160</f>
        <v>1.638614654123423</v>
      </c>
      <c r="AA160" s="148">
        <f>(Company_data!S160+F160)/Company_data!J160</f>
        <v>1.638614654123423</v>
      </c>
      <c r="AC160" s="187">
        <v>0</v>
      </c>
      <c r="AD160" s="147">
        <f t="shared" si="17"/>
        <v>5.0433429483458206E-2</v>
      </c>
      <c r="AE160" s="1">
        <v>0</v>
      </c>
      <c r="AF160" s="147">
        <f t="shared" si="18"/>
        <v>5.0433429483458206E-2</v>
      </c>
      <c r="AG160" s="1">
        <v>0</v>
      </c>
      <c r="AH160" s="1">
        <v>0</v>
      </c>
      <c r="AI160" s="1">
        <v>0</v>
      </c>
      <c r="AJ160" s="1">
        <v>0</v>
      </c>
      <c r="AL160" s="185">
        <v>0</v>
      </c>
      <c r="AN160" s="185">
        <v>0</v>
      </c>
      <c r="AO160" s="185">
        <v>0</v>
      </c>
      <c r="AP160" s="185">
        <v>0</v>
      </c>
      <c r="AQ160" s="185">
        <v>0</v>
      </c>
      <c r="AR160" s="185">
        <v>0</v>
      </c>
      <c r="AS160" s="185">
        <v>0</v>
      </c>
    </row>
    <row r="161" spans="1:45" x14ac:dyDescent="0.2">
      <c r="A161" s="144">
        <v>1993</v>
      </c>
      <c r="B161" s="144">
        <v>1</v>
      </c>
      <c r="C161" s="93">
        <v>31</v>
      </c>
      <c r="D161" s="93">
        <v>31</v>
      </c>
      <c r="E161" s="93">
        <f t="shared" si="14"/>
        <v>31</v>
      </c>
      <c r="F161" s="88">
        <v>0</v>
      </c>
      <c r="G161" s="185">
        <v>0</v>
      </c>
      <c r="H161" s="185">
        <v>0</v>
      </c>
      <c r="I161" s="92">
        <v>4.7003543783968767E-2</v>
      </c>
      <c r="J161" s="147">
        <f t="shared" si="19"/>
        <v>5.4281275321069626E-2</v>
      </c>
      <c r="K161" s="1">
        <v>0</v>
      </c>
      <c r="L161" s="1">
        <v>0</v>
      </c>
      <c r="M161" s="1">
        <v>0</v>
      </c>
      <c r="N161" s="1">
        <v>0</v>
      </c>
      <c r="O161" s="161">
        <v>0</v>
      </c>
      <c r="P161" s="91">
        <v>0</v>
      </c>
      <c r="Q161" s="139">
        <v>0</v>
      </c>
      <c r="R161" s="148">
        <f t="shared" si="15"/>
        <v>5.3900513074224728E-2</v>
      </c>
      <c r="S161" s="147">
        <f t="shared" si="20"/>
        <v>-2.5587416925697964E-3</v>
      </c>
      <c r="T161" s="188">
        <v>0</v>
      </c>
      <c r="U161" s="156">
        <v>0</v>
      </c>
      <c r="V161" s="1">
        <f t="shared" si="16"/>
        <v>0</v>
      </c>
      <c r="W161" s="72">
        <v>0</v>
      </c>
      <c r="X161" s="185">
        <v>0</v>
      </c>
      <c r="Y161" s="185">
        <v>0</v>
      </c>
      <c r="Z161" s="180">
        <f>(Company_data!U161+F161)/Company_data!J161</f>
        <v>1.6709159053009666</v>
      </c>
      <c r="AA161" s="148">
        <f>(Company_data!S161+F161)/Company_data!J161</f>
        <v>1.6709159053009666</v>
      </c>
      <c r="AC161" s="187">
        <v>0</v>
      </c>
      <c r="AD161" s="147">
        <f t="shared" si="17"/>
        <v>4.7003543783968767E-2</v>
      </c>
      <c r="AE161" s="1">
        <v>0</v>
      </c>
      <c r="AF161" s="147">
        <f t="shared" si="18"/>
        <v>4.7003543783968767E-2</v>
      </c>
      <c r="AG161" s="1">
        <v>0</v>
      </c>
      <c r="AH161" s="1">
        <v>0</v>
      </c>
      <c r="AI161" s="1">
        <v>0</v>
      </c>
      <c r="AJ161" s="1">
        <v>0</v>
      </c>
      <c r="AL161" s="185">
        <v>0</v>
      </c>
      <c r="AN161" s="185">
        <v>0</v>
      </c>
      <c r="AO161" s="185">
        <v>0</v>
      </c>
      <c r="AP161" s="185">
        <v>0</v>
      </c>
      <c r="AQ161" s="185">
        <v>0</v>
      </c>
      <c r="AR161" s="185">
        <v>0</v>
      </c>
      <c r="AS161" s="185">
        <v>0</v>
      </c>
    </row>
    <row r="162" spans="1:45" x14ac:dyDescent="0.2">
      <c r="A162" s="144">
        <v>1993</v>
      </c>
      <c r="B162" s="144">
        <v>2</v>
      </c>
      <c r="C162" s="93">
        <v>28</v>
      </c>
      <c r="D162" s="93">
        <v>28</v>
      </c>
      <c r="E162" s="93">
        <f t="shared" si="14"/>
        <v>28</v>
      </c>
      <c r="F162" s="88">
        <v>0</v>
      </c>
      <c r="G162" s="185">
        <v>0</v>
      </c>
      <c r="H162" s="185">
        <v>0</v>
      </c>
      <c r="I162" s="92">
        <v>4.4121174024756099E-2</v>
      </c>
      <c r="J162" s="147">
        <f t="shared" si="19"/>
        <v>5.4209335741813219E-2</v>
      </c>
      <c r="K162" s="1">
        <v>0</v>
      </c>
      <c r="L162" s="1">
        <v>0</v>
      </c>
      <c r="M162" s="1">
        <v>0</v>
      </c>
      <c r="N162" s="1">
        <v>0</v>
      </c>
      <c r="O162" s="161">
        <v>0</v>
      </c>
      <c r="P162" s="91">
        <v>0</v>
      </c>
      <c r="Q162" s="139">
        <v>0</v>
      </c>
      <c r="R162" s="148">
        <f t="shared" si="15"/>
        <v>5.205350008509952E-2</v>
      </c>
      <c r="S162" s="147">
        <f t="shared" si="20"/>
        <v>-2.54747439861331E-3</v>
      </c>
      <c r="T162" s="188">
        <v>0</v>
      </c>
      <c r="U162" s="156">
        <v>0</v>
      </c>
      <c r="V162" s="1">
        <f t="shared" si="16"/>
        <v>0</v>
      </c>
      <c r="W162" s="72">
        <v>0</v>
      </c>
      <c r="X162" s="185">
        <v>0</v>
      </c>
      <c r="Y162" s="185">
        <v>0</v>
      </c>
      <c r="Z162" s="180">
        <f>(Company_data!U162+F162)/Company_data!J162</f>
        <v>1.4574980023827866</v>
      </c>
      <c r="AA162" s="148">
        <f>(Company_data!S162+F162)/Company_data!J162</f>
        <v>1.4574980023827866</v>
      </c>
      <c r="AC162" s="187">
        <v>0</v>
      </c>
      <c r="AD162" s="147">
        <f t="shared" si="17"/>
        <v>4.4121174024756099E-2</v>
      </c>
      <c r="AE162" s="1">
        <v>0</v>
      </c>
      <c r="AF162" s="147">
        <f t="shared" si="18"/>
        <v>4.4121174024756099E-2</v>
      </c>
      <c r="AG162" s="1">
        <v>0</v>
      </c>
      <c r="AH162" s="1">
        <v>0</v>
      </c>
      <c r="AI162" s="1">
        <v>0</v>
      </c>
      <c r="AJ162" s="1">
        <v>0</v>
      </c>
      <c r="AL162" s="185">
        <v>0</v>
      </c>
      <c r="AN162" s="185">
        <v>0</v>
      </c>
      <c r="AO162" s="185">
        <v>0</v>
      </c>
      <c r="AP162" s="185">
        <v>0</v>
      </c>
      <c r="AQ162" s="185">
        <v>0</v>
      </c>
      <c r="AR162" s="185">
        <v>0</v>
      </c>
      <c r="AS162" s="185">
        <v>0</v>
      </c>
    </row>
    <row r="163" spans="1:45" x14ac:dyDescent="0.2">
      <c r="A163" s="144">
        <v>1993</v>
      </c>
      <c r="B163" s="144">
        <v>3</v>
      </c>
      <c r="C163" s="93">
        <v>31</v>
      </c>
      <c r="D163" s="93">
        <v>31</v>
      </c>
      <c r="E163" s="93">
        <f t="shared" si="14"/>
        <v>31</v>
      </c>
      <c r="F163" s="88">
        <v>0</v>
      </c>
      <c r="G163" s="185">
        <v>0</v>
      </c>
      <c r="H163" s="185">
        <v>0</v>
      </c>
      <c r="I163" s="92">
        <v>4.4003873232923256E-2</v>
      </c>
      <c r="J163" s="147">
        <f t="shared" si="19"/>
        <v>5.4114359993860807E-2</v>
      </c>
      <c r="K163" s="1">
        <v>0</v>
      </c>
      <c r="L163" s="1">
        <v>0</v>
      </c>
      <c r="M163" s="1">
        <v>0</v>
      </c>
      <c r="N163" s="1">
        <v>0</v>
      </c>
      <c r="O163" s="161">
        <v>0</v>
      </c>
      <c r="P163" s="91">
        <v>0</v>
      </c>
      <c r="Q163" s="139">
        <v>0</v>
      </c>
      <c r="R163" s="148">
        <f t="shared" si="15"/>
        <v>5.3693468803546737E-2</v>
      </c>
      <c r="S163" s="147">
        <f t="shared" si="20"/>
        <v>-2.5818973461297842E-3</v>
      </c>
      <c r="T163" s="188">
        <v>0</v>
      </c>
      <c r="U163" s="156">
        <v>0</v>
      </c>
      <c r="V163" s="1">
        <f t="shared" si="16"/>
        <v>0</v>
      </c>
      <c r="W163" s="72">
        <v>0</v>
      </c>
      <c r="X163" s="185">
        <v>0</v>
      </c>
      <c r="Y163" s="185">
        <v>0</v>
      </c>
      <c r="Z163" s="180">
        <f>(Company_data!U163+F163)/Company_data!J163</f>
        <v>1.664497532909949</v>
      </c>
      <c r="AA163" s="148">
        <f>(Company_data!S163+F163)/Company_data!J163</f>
        <v>1.664497532909949</v>
      </c>
      <c r="AC163" s="187">
        <v>0</v>
      </c>
      <c r="AD163" s="147">
        <f t="shared" si="17"/>
        <v>4.4003873232923256E-2</v>
      </c>
      <c r="AE163" s="1">
        <v>0</v>
      </c>
      <c r="AF163" s="147">
        <f t="shared" si="18"/>
        <v>4.4003873232923256E-2</v>
      </c>
      <c r="AG163" s="1">
        <v>0</v>
      </c>
      <c r="AH163" s="1">
        <v>0</v>
      </c>
      <c r="AI163" s="1">
        <v>0</v>
      </c>
      <c r="AJ163" s="1">
        <v>0</v>
      </c>
      <c r="AL163" s="185">
        <v>0</v>
      </c>
      <c r="AN163" s="185">
        <v>0</v>
      </c>
      <c r="AO163" s="185">
        <v>0</v>
      </c>
      <c r="AP163" s="185">
        <v>0</v>
      </c>
      <c r="AQ163" s="185">
        <v>0</v>
      </c>
      <c r="AR163" s="185">
        <v>0</v>
      </c>
      <c r="AS163" s="185">
        <v>0</v>
      </c>
    </row>
    <row r="164" spans="1:45" x14ac:dyDescent="0.2">
      <c r="A164" s="144">
        <v>1993</v>
      </c>
      <c r="B164" s="144">
        <v>4</v>
      </c>
      <c r="C164" s="93">
        <v>30</v>
      </c>
      <c r="D164" s="93">
        <v>31</v>
      </c>
      <c r="E164" s="93">
        <f t="shared" si="14"/>
        <v>31</v>
      </c>
      <c r="F164" s="88">
        <v>0</v>
      </c>
      <c r="G164" s="185">
        <v>0</v>
      </c>
      <c r="H164" s="185">
        <v>0</v>
      </c>
      <c r="I164" s="92">
        <v>4.9054785054380122E-2</v>
      </c>
      <c r="J164" s="147">
        <f t="shared" si="19"/>
        <v>5.3987997653163082E-2</v>
      </c>
      <c r="K164" s="1">
        <v>0</v>
      </c>
      <c r="L164" s="1">
        <v>0</v>
      </c>
      <c r="M164" s="1">
        <v>0</v>
      </c>
      <c r="N164" s="1">
        <v>0</v>
      </c>
      <c r="O164" s="161">
        <v>0</v>
      </c>
      <c r="P164" s="91">
        <v>0</v>
      </c>
      <c r="Q164" s="139">
        <v>0</v>
      </c>
      <c r="R164" s="148">
        <f t="shared" si="15"/>
        <v>5.20721371027493E-2</v>
      </c>
      <c r="S164" s="147">
        <f t="shared" si="20"/>
        <v>-2.6957119392239381E-3</v>
      </c>
      <c r="T164" s="188">
        <v>0</v>
      </c>
      <c r="U164" s="156">
        <v>0</v>
      </c>
      <c r="V164" s="1">
        <f t="shared" si="16"/>
        <v>0</v>
      </c>
      <c r="W164" s="72">
        <v>0</v>
      </c>
      <c r="X164" s="185">
        <v>0</v>
      </c>
      <c r="Y164" s="185">
        <v>0</v>
      </c>
      <c r="Z164" s="180">
        <f>(Company_data!U164+F164)/Company_data!J164</f>
        <v>1.562164113082479</v>
      </c>
      <c r="AA164" s="148">
        <f>(Company_data!S164+F164)/Company_data!J164</f>
        <v>1.562164113082479</v>
      </c>
      <c r="AC164" s="187">
        <v>0</v>
      </c>
      <c r="AD164" s="147">
        <f t="shared" si="17"/>
        <v>4.9054785054380122E-2</v>
      </c>
      <c r="AE164" s="1">
        <v>0</v>
      </c>
      <c r="AF164" s="147">
        <f t="shared" si="18"/>
        <v>4.9054785054380122E-2</v>
      </c>
      <c r="AG164" s="1">
        <v>0</v>
      </c>
      <c r="AH164" s="1">
        <v>0</v>
      </c>
      <c r="AI164" s="1">
        <v>0</v>
      </c>
      <c r="AJ164" s="1">
        <v>0</v>
      </c>
      <c r="AL164" s="185">
        <v>0</v>
      </c>
      <c r="AN164" s="185">
        <v>0</v>
      </c>
      <c r="AO164" s="185">
        <v>0</v>
      </c>
      <c r="AP164" s="185">
        <v>0</v>
      </c>
      <c r="AQ164" s="185">
        <v>0</v>
      </c>
      <c r="AR164" s="185">
        <v>0</v>
      </c>
      <c r="AS164" s="185">
        <v>0</v>
      </c>
    </row>
    <row r="165" spans="1:45" x14ac:dyDescent="0.2">
      <c r="A165" s="144">
        <v>1993</v>
      </c>
      <c r="B165" s="144">
        <v>5</v>
      </c>
      <c r="C165" s="93">
        <v>31</v>
      </c>
      <c r="D165" s="93">
        <v>30</v>
      </c>
      <c r="E165" s="93">
        <f t="shared" si="14"/>
        <v>30</v>
      </c>
      <c r="F165" s="88">
        <v>0</v>
      </c>
      <c r="G165" s="185">
        <v>0</v>
      </c>
      <c r="H165" s="185">
        <v>0</v>
      </c>
      <c r="I165" s="92">
        <v>5.5271826104013225E-2</v>
      </c>
      <c r="J165" s="147">
        <f t="shared" si="19"/>
        <v>5.3802954099373156E-2</v>
      </c>
      <c r="K165" s="1">
        <v>0</v>
      </c>
      <c r="L165" s="1">
        <v>0</v>
      </c>
      <c r="M165" s="1">
        <v>0</v>
      </c>
      <c r="N165" s="1">
        <v>0</v>
      </c>
      <c r="O165" s="161">
        <v>0</v>
      </c>
      <c r="P165" s="91">
        <v>0</v>
      </c>
      <c r="Q165" s="139">
        <v>0</v>
      </c>
      <c r="R165" s="148">
        <f t="shared" si="15"/>
        <v>6.0633840105814088E-2</v>
      </c>
      <c r="S165" s="147">
        <f t="shared" si="20"/>
        <v>-2.7532564231412399E-3</v>
      </c>
      <c r="T165" s="188">
        <v>0</v>
      </c>
      <c r="U165" s="156">
        <v>0</v>
      </c>
      <c r="V165" s="1">
        <f t="shared" si="16"/>
        <v>0</v>
      </c>
      <c r="W165" s="72">
        <v>0</v>
      </c>
      <c r="X165" s="185">
        <v>0</v>
      </c>
      <c r="Y165" s="185">
        <v>0</v>
      </c>
      <c r="Z165" s="180">
        <f>(Company_data!U165+F165)/Company_data!J165</f>
        <v>1.8796490432802366</v>
      </c>
      <c r="AA165" s="148">
        <f>(Company_data!S165+F165)/Company_data!J165</f>
        <v>1.8796490432802366</v>
      </c>
      <c r="AC165" s="187">
        <v>0</v>
      </c>
      <c r="AD165" s="147">
        <f t="shared" si="17"/>
        <v>5.5271826104013225E-2</v>
      </c>
      <c r="AE165" s="1">
        <v>0</v>
      </c>
      <c r="AF165" s="147">
        <f t="shared" si="18"/>
        <v>5.5271826104013225E-2</v>
      </c>
      <c r="AG165" s="1">
        <v>0</v>
      </c>
      <c r="AH165" s="1">
        <v>0</v>
      </c>
      <c r="AI165" s="1">
        <v>0</v>
      </c>
      <c r="AJ165" s="1">
        <v>0</v>
      </c>
      <c r="AL165" s="185">
        <v>0</v>
      </c>
      <c r="AN165" s="185">
        <v>0</v>
      </c>
      <c r="AO165" s="185">
        <v>0</v>
      </c>
      <c r="AP165" s="185">
        <v>0</v>
      </c>
      <c r="AQ165" s="185">
        <v>0</v>
      </c>
      <c r="AR165" s="185">
        <v>0</v>
      </c>
      <c r="AS165" s="185">
        <v>0</v>
      </c>
    </row>
    <row r="166" spans="1:45" x14ac:dyDescent="0.2">
      <c r="A166" s="144">
        <v>1993</v>
      </c>
      <c r="B166" s="144">
        <v>6</v>
      </c>
      <c r="C166" s="93">
        <v>30</v>
      </c>
      <c r="D166" s="93">
        <v>31</v>
      </c>
      <c r="E166" s="93">
        <f t="shared" si="14"/>
        <v>31</v>
      </c>
      <c r="F166" s="88">
        <v>0</v>
      </c>
      <c r="G166" s="185">
        <v>0</v>
      </c>
      <c r="H166" s="185">
        <v>0</v>
      </c>
      <c r="I166" s="92">
        <v>5.7346034400991334E-2</v>
      </c>
      <c r="J166" s="147">
        <f t="shared" si="19"/>
        <v>5.3586848952961862E-2</v>
      </c>
      <c r="K166" s="1">
        <v>0</v>
      </c>
      <c r="L166" s="1">
        <v>0</v>
      </c>
      <c r="M166" s="1">
        <v>0</v>
      </c>
      <c r="N166" s="1">
        <v>0</v>
      </c>
      <c r="O166" s="161">
        <v>0</v>
      </c>
      <c r="P166" s="91">
        <v>0</v>
      </c>
      <c r="Q166" s="139">
        <v>0</v>
      </c>
      <c r="R166" s="148">
        <f t="shared" si="15"/>
        <v>7.2323443270800897E-2</v>
      </c>
      <c r="S166" s="147">
        <f t="shared" si="20"/>
        <v>-2.7464465720011683E-3</v>
      </c>
      <c r="T166" s="188">
        <v>0</v>
      </c>
      <c r="U166" s="156">
        <v>0</v>
      </c>
      <c r="V166" s="1">
        <f t="shared" si="16"/>
        <v>0</v>
      </c>
      <c r="W166" s="72">
        <v>0</v>
      </c>
      <c r="X166" s="185">
        <v>0</v>
      </c>
      <c r="Y166" s="185">
        <v>0</v>
      </c>
      <c r="Z166" s="180">
        <f>(Company_data!U166+F166)/Company_data!J166</f>
        <v>2.169703298124027</v>
      </c>
      <c r="AA166" s="148">
        <f>(Company_data!S166+F166)/Company_data!J166</f>
        <v>2.169703298124027</v>
      </c>
      <c r="AC166" s="187">
        <v>0</v>
      </c>
      <c r="AD166" s="147">
        <f t="shared" si="17"/>
        <v>5.7346034400991334E-2</v>
      </c>
      <c r="AE166" s="1">
        <v>0</v>
      </c>
      <c r="AF166" s="147">
        <f t="shared" si="18"/>
        <v>5.7346034400991334E-2</v>
      </c>
      <c r="AG166" s="1">
        <v>0</v>
      </c>
      <c r="AH166" s="1">
        <v>0</v>
      </c>
      <c r="AI166" s="1">
        <v>0</v>
      </c>
      <c r="AJ166" s="1">
        <v>0</v>
      </c>
      <c r="AL166" s="185">
        <v>0</v>
      </c>
      <c r="AN166" s="185">
        <v>0</v>
      </c>
      <c r="AO166" s="185">
        <v>0</v>
      </c>
      <c r="AP166" s="185">
        <v>0</v>
      </c>
      <c r="AQ166" s="185">
        <v>0</v>
      </c>
      <c r="AR166" s="185">
        <v>0</v>
      </c>
      <c r="AS166" s="185">
        <v>0</v>
      </c>
    </row>
    <row r="167" spans="1:45" x14ac:dyDescent="0.2">
      <c r="A167" s="144">
        <v>1993</v>
      </c>
      <c r="B167" s="144">
        <v>7</v>
      </c>
      <c r="C167" s="93">
        <v>31</v>
      </c>
      <c r="D167" s="93">
        <v>30</v>
      </c>
      <c r="E167" s="93">
        <f t="shared" si="14"/>
        <v>30</v>
      </c>
      <c r="F167" s="88">
        <v>0</v>
      </c>
      <c r="G167" s="185">
        <v>0</v>
      </c>
      <c r="H167" s="185">
        <v>0</v>
      </c>
      <c r="I167" s="92">
        <v>5.8539182148828264E-2</v>
      </c>
      <c r="J167" s="147">
        <f t="shared" si="19"/>
        <v>5.3366865100919529E-2</v>
      </c>
      <c r="K167" s="1">
        <v>0</v>
      </c>
      <c r="L167" s="1">
        <v>0</v>
      </c>
      <c r="M167" s="1">
        <v>0</v>
      </c>
      <c r="N167" s="1">
        <v>0</v>
      </c>
      <c r="O167" s="161">
        <v>0</v>
      </c>
      <c r="P167" s="91">
        <v>0</v>
      </c>
      <c r="Q167" s="139">
        <v>0</v>
      </c>
      <c r="R167" s="148">
        <f t="shared" si="15"/>
        <v>7.5051295284759165E-2</v>
      </c>
      <c r="S167" s="147">
        <f t="shared" si="20"/>
        <v>-2.7273584610375129E-3</v>
      </c>
      <c r="T167" s="188">
        <v>0</v>
      </c>
      <c r="U167" s="156">
        <v>0</v>
      </c>
      <c r="V167" s="1">
        <f t="shared" si="16"/>
        <v>0</v>
      </c>
      <c r="W167" s="72">
        <v>0</v>
      </c>
      <c r="X167" s="185">
        <v>0</v>
      </c>
      <c r="Y167" s="185">
        <v>0</v>
      </c>
      <c r="Z167" s="180">
        <f>(Company_data!U167+F167)/Company_data!J167</f>
        <v>2.3265901538275342</v>
      </c>
      <c r="AA167" s="148">
        <f>(Company_data!S167+F167)/Company_data!J167</f>
        <v>2.3265901538275342</v>
      </c>
      <c r="AC167" s="187">
        <v>0</v>
      </c>
      <c r="AD167" s="147">
        <f t="shared" si="17"/>
        <v>5.8539182148828264E-2</v>
      </c>
      <c r="AE167" s="1">
        <v>0</v>
      </c>
      <c r="AF167" s="147">
        <f t="shared" si="18"/>
        <v>5.8539182148828264E-2</v>
      </c>
      <c r="AG167" s="1">
        <v>0</v>
      </c>
      <c r="AH167" s="1">
        <v>0</v>
      </c>
      <c r="AI167" s="1">
        <v>0</v>
      </c>
      <c r="AJ167" s="1">
        <v>0</v>
      </c>
      <c r="AL167" s="185">
        <v>0</v>
      </c>
      <c r="AN167" s="185">
        <v>0</v>
      </c>
      <c r="AO167" s="185">
        <v>0</v>
      </c>
      <c r="AP167" s="185">
        <v>0</v>
      </c>
      <c r="AQ167" s="185">
        <v>0</v>
      </c>
      <c r="AR167" s="185">
        <v>0</v>
      </c>
      <c r="AS167" s="185">
        <v>0</v>
      </c>
    </row>
    <row r="168" spans="1:45" x14ac:dyDescent="0.2">
      <c r="A168" s="144">
        <v>1993</v>
      </c>
      <c r="B168" s="144">
        <v>8</v>
      </c>
      <c r="C168" s="93">
        <v>31</v>
      </c>
      <c r="D168" s="93">
        <v>31</v>
      </c>
      <c r="E168" s="93">
        <f t="shared" si="14"/>
        <v>31</v>
      </c>
      <c r="F168" s="88">
        <v>0</v>
      </c>
      <c r="G168" s="185">
        <v>0</v>
      </c>
      <c r="H168" s="185">
        <v>0</v>
      </c>
      <c r="I168" s="92">
        <v>5.857147126282209E-2</v>
      </c>
      <c r="J168" s="147">
        <f t="shared" si="19"/>
        <v>5.315294876217095E-2</v>
      </c>
      <c r="K168" s="1">
        <v>0</v>
      </c>
      <c r="L168" s="1">
        <v>0</v>
      </c>
      <c r="M168" s="1">
        <v>0</v>
      </c>
      <c r="N168" s="1">
        <v>0</v>
      </c>
      <c r="O168" s="161">
        <v>0</v>
      </c>
      <c r="P168" s="91">
        <v>0</v>
      </c>
      <c r="Q168" s="139">
        <v>0</v>
      </c>
      <c r="R168" s="148">
        <f t="shared" si="15"/>
        <v>7.5395718060115482E-2</v>
      </c>
      <c r="S168" s="147">
        <f t="shared" si="20"/>
        <v>-2.6510936821311434E-3</v>
      </c>
      <c r="T168" s="188">
        <v>0</v>
      </c>
      <c r="U168" s="156">
        <v>0</v>
      </c>
      <c r="V168" s="1">
        <f t="shared" si="16"/>
        <v>0</v>
      </c>
      <c r="W168" s="72">
        <v>0</v>
      </c>
      <c r="X168" s="185">
        <v>0</v>
      </c>
      <c r="Y168" s="185">
        <v>0</v>
      </c>
      <c r="Z168" s="180">
        <f>(Company_data!U168+F168)/Company_data!J168</f>
        <v>2.3372672598635797</v>
      </c>
      <c r="AA168" s="148">
        <f>(Company_data!S168+F168)/Company_data!J168</f>
        <v>2.3372672598635797</v>
      </c>
      <c r="AC168" s="187">
        <v>0</v>
      </c>
      <c r="AD168" s="147">
        <f t="shared" si="17"/>
        <v>5.857147126282209E-2</v>
      </c>
      <c r="AE168" s="1">
        <v>0</v>
      </c>
      <c r="AF168" s="147">
        <f t="shared" si="18"/>
        <v>5.857147126282209E-2</v>
      </c>
      <c r="AG168" s="1">
        <v>0</v>
      </c>
      <c r="AH168" s="1">
        <v>0</v>
      </c>
      <c r="AI168" s="1">
        <v>0</v>
      </c>
      <c r="AJ168" s="1">
        <v>0</v>
      </c>
      <c r="AL168" s="185">
        <v>0</v>
      </c>
      <c r="AN168" s="185">
        <v>0</v>
      </c>
      <c r="AO168" s="185">
        <v>0</v>
      </c>
      <c r="AP168" s="185">
        <v>0</v>
      </c>
      <c r="AQ168" s="185">
        <v>0</v>
      </c>
      <c r="AR168" s="185">
        <v>0</v>
      </c>
      <c r="AS168" s="185">
        <v>0</v>
      </c>
    </row>
    <row r="169" spans="1:45" x14ac:dyDescent="0.2">
      <c r="A169" s="144">
        <v>1993</v>
      </c>
      <c r="B169" s="144">
        <v>9</v>
      </c>
      <c r="C169" s="93">
        <v>30</v>
      </c>
      <c r="D169" s="93">
        <v>31</v>
      </c>
      <c r="E169" s="93">
        <f t="shared" si="14"/>
        <v>31</v>
      </c>
      <c r="F169" s="88">
        <v>0</v>
      </c>
      <c r="G169" s="185">
        <v>0</v>
      </c>
      <c r="H169" s="185">
        <v>0</v>
      </c>
      <c r="I169" s="92">
        <v>5.876753922887111E-2</v>
      </c>
      <c r="J169" s="147">
        <f t="shared" si="19"/>
        <v>5.2952006598345758E-2</v>
      </c>
      <c r="K169" s="1">
        <v>0</v>
      </c>
      <c r="L169" s="1">
        <v>0</v>
      </c>
      <c r="M169" s="1">
        <v>0</v>
      </c>
      <c r="N169" s="1">
        <v>0</v>
      </c>
      <c r="O169" s="161">
        <v>0</v>
      </c>
      <c r="P169" s="91">
        <v>0</v>
      </c>
      <c r="Q169" s="139">
        <v>0</v>
      </c>
      <c r="R169" s="148">
        <f t="shared" si="15"/>
        <v>7.3282365859038023E-2</v>
      </c>
      <c r="S169" s="147">
        <f t="shared" si="20"/>
        <v>-2.5236468657148306E-3</v>
      </c>
      <c r="T169" s="188">
        <v>0</v>
      </c>
      <c r="U169" s="156">
        <v>0</v>
      </c>
      <c r="V169" s="1">
        <f t="shared" si="16"/>
        <v>0</v>
      </c>
      <c r="W169" s="72">
        <v>0</v>
      </c>
      <c r="X169" s="185">
        <v>0</v>
      </c>
      <c r="Y169" s="185">
        <v>0</v>
      </c>
      <c r="Z169" s="180">
        <f>(Company_data!U169+F169)/Company_data!J169</f>
        <v>2.1984709757711407</v>
      </c>
      <c r="AA169" s="148">
        <f>(Company_data!S169+F169)/Company_data!J169</f>
        <v>2.1984709757711407</v>
      </c>
      <c r="AC169" s="187">
        <v>0</v>
      </c>
      <c r="AD169" s="147">
        <f t="shared" si="17"/>
        <v>5.876753922887111E-2</v>
      </c>
      <c r="AE169" s="1">
        <v>0</v>
      </c>
      <c r="AF169" s="147">
        <f t="shared" si="18"/>
        <v>5.876753922887111E-2</v>
      </c>
      <c r="AG169" s="1">
        <v>0</v>
      </c>
      <c r="AH169" s="1">
        <v>0</v>
      </c>
      <c r="AI169" s="1">
        <v>0</v>
      </c>
      <c r="AJ169" s="1">
        <v>0</v>
      </c>
      <c r="AL169" s="185">
        <v>0</v>
      </c>
      <c r="AN169" s="185">
        <v>0</v>
      </c>
      <c r="AO169" s="185">
        <v>0</v>
      </c>
      <c r="AP169" s="185">
        <v>0</v>
      </c>
      <c r="AQ169" s="185">
        <v>0</v>
      </c>
      <c r="AR169" s="185">
        <v>0</v>
      </c>
      <c r="AS169" s="185">
        <v>0</v>
      </c>
    </row>
    <row r="170" spans="1:45" x14ac:dyDescent="0.2">
      <c r="A170" s="144">
        <v>1993</v>
      </c>
      <c r="B170" s="144">
        <v>10</v>
      </c>
      <c r="C170" s="93">
        <v>31</v>
      </c>
      <c r="D170" s="93">
        <v>30</v>
      </c>
      <c r="E170" s="93">
        <f t="shared" si="14"/>
        <v>30</v>
      </c>
      <c r="F170" s="88">
        <v>0</v>
      </c>
      <c r="G170" s="185">
        <v>0</v>
      </c>
      <c r="H170" s="185">
        <v>0</v>
      </c>
      <c r="I170" s="92">
        <v>5.5986542619906453E-2</v>
      </c>
      <c r="J170" s="147">
        <f t="shared" si="19"/>
        <v>5.2804666190906652E-2</v>
      </c>
      <c r="K170" s="1">
        <v>0</v>
      </c>
      <c r="L170" s="1">
        <v>0</v>
      </c>
      <c r="M170" s="1">
        <v>0</v>
      </c>
      <c r="N170" s="1">
        <v>0</v>
      </c>
      <c r="O170" s="161">
        <v>0</v>
      </c>
      <c r="P170" s="91">
        <v>0</v>
      </c>
      <c r="Q170" s="139">
        <v>0</v>
      </c>
      <c r="R170" s="148">
        <f t="shared" si="15"/>
        <v>6.4878253616636822E-2</v>
      </c>
      <c r="S170" s="147">
        <f t="shared" si="20"/>
        <v>-2.4897991296289682E-3</v>
      </c>
      <c r="T170" s="188">
        <v>0</v>
      </c>
      <c r="U170" s="156">
        <v>0</v>
      </c>
      <c r="V170" s="1">
        <f t="shared" si="16"/>
        <v>0</v>
      </c>
      <c r="W170" s="72">
        <v>0</v>
      </c>
      <c r="X170" s="185">
        <v>0</v>
      </c>
      <c r="Y170" s="185">
        <v>0</v>
      </c>
      <c r="Z170" s="180">
        <f>(Company_data!U170+F170)/Company_data!J170</f>
        <v>2.0112258621157415</v>
      </c>
      <c r="AA170" s="148">
        <f>(Company_data!S170+F170)/Company_data!J170</f>
        <v>2.0112258621157415</v>
      </c>
      <c r="AC170" s="187">
        <v>0</v>
      </c>
      <c r="AD170" s="147">
        <f t="shared" si="17"/>
        <v>5.5986542619906453E-2</v>
      </c>
      <c r="AE170" s="1">
        <v>0</v>
      </c>
      <c r="AF170" s="147">
        <f t="shared" si="18"/>
        <v>5.5986542619906453E-2</v>
      </c>
      <c r="AG170" s="1">
        <v>0</v>
      </c>
      <c r="AH170" s="1">
        <v>0</v>
      </c>
      <c r="AI170" s="1">
        <v>0</v>
      </c>
      <c r="AJ170" s="1">
        <v>0</v>
      </c>
      <c r="AL170" s="185">
        <v>0</v>
      </c>
      <c r="AN170" s="185">
        <v>0</v>
      </c>
      <c r="AO170" s="185">
        <v>0</v>
      </c>
      <c r="AP170" s="185">
        <v>0</v>
      </c>
      <c r="AQ170" s="185">
        <v>0</v>
      </c>
      <c r="AR170" s="185">
        <v>0</v>
      </c>
      <c r="AS170" s="185">
        <v>0</v>
      </c>
    </row>
    <row r="171" spans="1:45" x14ac:dyDescent="0.2">
      <c r="A171" s="144">
        <v>1993</v>
      </c>
      <c r="B171" s="144">
        <v>11</v>
      </c>
      <c r="C171" s="93">
        <v>30</v>
      </c>
      <c r="D171" s="93">
        <v>31</v>
      </c>
      <c r="E171" s="93">
        <f t="shared" si="14"/>
        <v>31</v>
      </c>
      <c r="F171" s="88">
        <v>0</v>
      </c>
      <c r="G171" s="185">
        <v>0</v>
      </c>
      <c r="H171" s="185">
        <v>0</v>
      </c>
      <c r="I171" s="92">
        <v>5.1973279054329656E-2</v>
      </c>
      <c r="J171" s="147">
        <f t="shared" si="19"/>
        <v>5.2589390033270712E-2</v>
      </c>
      <c r="K171" s="1">
        <v>0</v>
      </c>
      <c r="L171" s="1">
        <v>0</v>
      </c>
      <c r="M171" s="1">
        <v>0</v>
      </c>
      <c r="N171" s="1">
        <v>0</v>
      </c>
      <c r="O171" s="161">
        <v>0</v>
      </c>
      <c r="P171" s="91">
        <v>0</v>
      </c>
      <c r="Q171" s="139">
        <v>0</v>
      </c>
      <c r="R171" s="148">
        <f t="shared" si="15"/>
        <v>5.7707955223277846E-2</v>
      </c>
      <c r="S171" s="147">
        <f t="shared" si="20"/>
        <v>-2.2904904468705328E-3</v>
      </c>
      <c r="T171" s="188">
        <v>0</v>
      </c>
      <c r="U171" s="156">
        <v>0</v>
      </c>
      <c r="V171" s="1">
        <f t="shared" si="16"/>
        <v>0</v>
      </c>
      <c r="W171" s="72">
        <v>0</v>
      </c>
      <c r="X171" s="185">
        <v>0</v>
      </c>
      <c r="Y171" s="185">
        <v>0</v>
      </c>
      <c r="Z171" s="180">
        <f>(Company_data!U171+F171)/Company_data!J171</f>
        <v>1.7312386566983353</v>
      </c>
      <c r="AA171" s="148">
        <f>(Company_data!S171+F171)/Company_data!J171</f>
        <v>1.7312386566983353</v>
      </c>
      <c r="AC171" s="187">
        <v>0</v>
      </c>
      <c r="AD171" s="147">
        <f t="shared" si="17"/>
        <v>5.1973279054329656E-2</v>
      </c>
      <c r="AE171" s="1">
        <v>0</v>
      </c>
      <c r="AF171" s="147">
        <f t="shared" si="18"/>
        <v>5.1973279054329656E-2</v>
      </c>
      <c r="AG171" s="1">
        <v>0</v>
      </c>
      <c r="AH171" s="1">
        <v>0</v>
      </c>
      <c r="AI171" s="1">
        <v>0</v>
      </c>
      <c r="AJ171" s="1">
        <v>0</v>
      </c>
      <c r="AL171" s="185">
        <v>0</v>
      </c>
      <c r="AN171" s="185">
        <v>0</v>
      </c>
      <c r="AO171" s="185">
        <v>0</v>
      </c>
      <c r="AP171" s="185">
        <v>0</v>
      </c>
      <c r="AQ171" s="185">
        <v>0</v>
      </c>
      <c r="AR171" s="185">
        <v>0</v>
      </c>
      <c r="AS171" s="185">
        <v>0</v>
      </c>
    </row>
    <row r="172" spans="1:45" x14ac:dyDescent="0.2">
      <c r="A172" s="144">
        <v>1993</v>
      </c>
      <c r="B172" s="144">
        <v>12</v>
      </c>
      <c r="C172" s="93">
        <v>31</v>
      </c>
      <c r="D172" s="93">
        <v>30</v>
      </c>
      <c r="E172" s="93">
        <f t="shared" si="14"/>
        <v>30</v>
      </c>
      <c r="F172" s="88">
        <v>0</v>
      </c>
      <c r="G172" s="185">
        <v>0</v>
      </c>
      <c r="H172" s="185">
        <v>0</v>
      </c>
      <c r="I172" s="92">
        <v>4.896351968897044E-2</v>
      </c>
      <c r="J172" s="147">
        <f t="shared" si="19"/>
        <v>5.2466897550396734E-2</v>
      </c>
      <c r="K172" s="1">
        <v>0</v>
      </c>
      <c r="L172" s="1">
        <v>0</v>
      </c>
      <c r="M172" s="1">
        <v>0</v>
      </c>
      <c r="N172" s="1">
        <v>0</v>
      </c>
      <c r="O172" s="161">
        <v>0</v>
      </c>
      <c r="P172" s="91">
        <v>0</v>
      </c>
      <c r="Q172" s="139">
        <v>0</v>
      </c>
      <c r="R172" s="148">
        <f t="shared" si="15"/>
        <v>5.3917037653197421E-2</v>
      </c>
      <c r="S172" s="147">
        <f t="shared" si="20"/>
        <v>-2.0975355234700357E-3</v>
      </c>
      <c r="T172" s="188">
        <v>0</v>
      </c>
      <c r="U172" s="156">
        <v>0</v>
      </c>
      <c r="V172" s="1">
        <f t="shared" si="16"/>
        <v>0</v>
      </c>
      <c r="W172" s="72">
        <v>0</v>
      </c>
      <c r="X172" s="185">
        <v>0</v>
      </c>
      <c r="Y172" s="185">
        <v>0</v>
      </c>
      <c r="Z172" s="180">
        <f>(Company_data!U172+F172)/Company_data!J172</f>
        <v>1.67142816724912</v>
      </c>
      <c r="AA172" s="148">
        <f>(Company_data!S172+F172)/Company_data!J172</f>
        <v>1.67142816724912</v>
      </c>
      <c r="AC172" s="187">
        <v>0</v>
      </c>
      <c r="AD172" s="147">
        <f t="shared" si="17"/>
        <v>4.896351968897044E-2</v>
      </c>
      <c r="AE172" s="1">
        <v>0</v>
      </c>
      <c r="AF172" s="147">
        <f t="shared" si="18"/>
        <v>4.896351968897044E-2</v>
      </c>
      <c r="AG172" s="1">
        <v>0</v>
      </c>
      <c r="AH172" s="1">
        <v>0</v>
      </c>
      <c r="AI172" s="1">
        <v>0</v>
      </c>
      <c r="AJ172" s="1">
        <v>0</v>
      </c>
      <c r="AL172" s="185">
        <v>0</v>
      </c>
      <c r="AN172" s="185">
        <v>0</v>
      </c>
      <c r="AO172" s="185">
        <v>0</v>
      </c>
      <c r="AP172" s="185">
        <v>0</v>
      </c>
      <c r="AQ172" s="185">
        <v>0</v>
      </c>
      <c r="AR172" s="185">
        <v>0</v>
      </c>
      <c r="AS172" s="185">
        <v>0</v>
      </c>
    </row>
    <row r="173" spans="1:45" x14ac:dyDescent="0.2">
      <c r="A173" s="144">
        <v>1994</v>
      </c>
      <c r="B173" s="144">
        <v>1</v>
      </c>
      <c r="C173" s="93">
        <v>31</v>
      </c>
      <c r="D173" s="93">
        <v>31</v>
      </c>
      <c r="E173" s="93">
        <f t="shared" si="14"/>
        <v>31</v>
      </c>
      <c r="F173" s="88">
        <v>0</v>
      </c>
      <c r="G173" s="185">
        <v>0</v>
      </c>
      <c r="H173" s="185">
        <v>0</v>
      </c>
      <c r="I173" s="92">
        <v>4.5103108663263648E-2</v>
      </c>
      <c r="J173" s="147">
        <f t="shared" si="19"/>
        <v>5.2308527957004636E-2</v>
      </c>
      <c r="K173" s="1">
        <v>0</v>
      </c>
      <c r="L173" s="1">
        <v>0</v>
      </c>
      <c r="M173" s="1">
        <v>0</v>
      </c>
      <c r="N173" s="1">
        <v>0</v>
      </c>
      <c r="O173" s="161">
        <v>0</v>
      </c>
      <c r="P173" s="91">
        <v>0</v>
      </c>
      <c r="Q173" s="139">
        <v>0</v>
      </c>
      <c r="R173" s="148">
        <f t="shared" si="15"/>
        <v>5.3723153921049552E-2</v>
      </c>
      <c r="S173" s="147">
        <f t="shared" si="20"/>
        <v>-1.9727473640649903E-3</v>
      </c>
      <c r="T173" s="188">
        <v>0</v>
      </c>
      <c r="U173" s="156">
        <v>0</v>
      </c>
      <c r="V173" s="1">
        <f t="shared" si="16"/>
        <v>0</v>
      </c>
      <c r="W173" s="72">
        <v>0</v>
      </c>
      <c r="X173" s="185">
        <v>0</v>
      </c>
      <c r="Y173" s="185">
        <v>0</v>
      </c>
      <c r="Z173" s="180">
        <f>(Company_data!U173+F173)/Company_data!J173</f>
        <v>1.665417771552536</v>
      </c>
      <c r="AA173" s="148">
        <f>(Company_data!S173+F173)/Company_data!J173</f>
        <v>1.665417771552536</v>
      </c>
      <c r="AC173" s="187">
        <v>0</v>
      </c>
      <c r="AD173" s="147">
        <f t="shared" si="17"/>
        <v>4.5103108663263648E-2</v>
      </c>
      <c r="AE173" s="1">
        <v>0</v>
      </c>
      <c r="AF173" s="147">
        <f t="shared" si="18"/>
        <v>4.5103108663263648E-2</v>
      </c>
      <c r="AG173" s="1">
        <v>0</v>
      </c>
      <c r="AH173" s="1">
        <v>0</v>
      </c>
      <c r="AI173" s="1">
        <v>0</v>
      </c>
      <c r="AJ173" s="1">
        <v>0</v>
      </c>
      <c r="AL173" s="185">
        <v>0</v>
      </c>
      <c r="AN173" s="185">
        <v>0</v>
      </c>
      <c r="AO173" s="185">
        <v>0</v>
      </c>
      <c r="AP173" s="185">
        <v>0</v>
      </c>
      <c r="AQ173" s="185">
        <v>0</v>
      </c>
      <c r="AR173" s="185">
        <v>0</v>
      </c>
      <c r="AS173" s="185">
        <v>0</v>
      </c>
    </row>
    <row r="174" spans="1:45" x14ac:dyDescent="0.2">
      <c r="A174" s="144">
        <v>1994</v>
      </c>
      <c r="B174" s="144">
        <v>2</v>
      </c>
      <c r="C174" s="93">
        <v>28</v>
      </c>
      <c r="D174" s="93">
        <v>28</v>
      </c>
      <c r="E174" s="93">
        <f t="shared" si="14"/>
        <v>28</v>
      </c>
      <c r="F174" s="88">
        <v>0</v>
      </c>
      <c r="G174" s="185">
        <v>0</v>
      </c>
      <c r="H174" s="185">
        <v>0</v>
      </c>
      <c r="I174" s="92">
        <v>4.3063954071509883E-2</v>
      </c>
      <c r="J174" s="147">
        <f t="shared" si="19"/>
        <v>5.2220426294234117E-2</v>
      </c>
      <c r="K174" s="1">
        <v>0</v>
      </c>
      <c r="L174" s="1">
        <v>0</v>
      </c>
      <c r="M174" s="1">
        <v>0</v>
      </c>
      <c r="N174" s="1">
        <v>0</v>
      </c>
      <c r="O174" s="161">
        <v>0</v>
      </c>
      <c r="P174" s="91">
        <v>0</v>
      </c>
      <c r="Q174" s="139">
        <v>0</v>
      </c>
      <c r="R174" s="148">
        <f t="shared" si="15"/>
        <v>5.5476470154030011E-2</v>
      </c>
      <c r="S174" s="147">
        <f t="shared" si="20"/>
        <v>-1.9889094475791028E-3</v>
      </c>
      <c r="T174" s="188">
        <v>0</v>
      </c>
      <c r="U174" s="156">
        <v>0</v>
      </c>
      <c r="V174" s="1">
        <f t="shared" si="16"/>
        <v>0</v>
      </c>
      <c r="W174" s="72">
        <v>0</v>
      </c>
      <c r="X174" s="185">
        <v>0</v>
      </c>
      <c r="Y174" s="185">
        <v>0</v>
      </c>
      <c r="Z174" s="180">
        <f>(Company_data!U174+F174)/Company_data!J174</f>
        <v>1.5533411643128403</v>
      </c>
      <c r="AA174" s="148">
        <f>(Company_data!S174+F174)/Company_data!J174</f>
        <v>1.5533411643128403</v>
      </c>
      <c r="AC174" s="187">
        <v>0</v>
      </c>
      <c r="AD174" s="147">
        <f t="shared" si="17"/>
        <v>4.3063954071509883E-2</v>
      </c>
      <c r="AE174" s="1">
        <v>0</v>
      </c>
      <c r="AF174" s="147">
        <f t="shared" si="18"/>
        <v>4.3063954071509883E-2</v>
      </c>
      <c r="AG174" s="1">
        <v>0</v>
      </c>
      <c r="AH174" s="1">
        <v>0</v>
      </c>
      <c r="AI174" s="1">
        <v>0</v>
      </c>
      <c r="AJ174" s="1">
        <v>0</v>
      </c>
      <c r="AL174" s="185">
        <v>0</v>
      </c>
      <c r="AN174" s="185">
        <v>0</v>
      </c>
      <c r="AO174" s="185">
        <v>0</v>
      </c>
      <c r="AP174" s="185">
        <v>0</v>
      </c>
      <c r="AQ174" s="185">
        <v>0</v>
      </c>
      <c r="AR174" s="185">
        <v>0</v>
      </c>
      <c r="AS174" s="185">
        <v>0</v>
      </c>
    </row>
    <row r="175" spans="1:45" x14ac:dyDescent="0.2">
      <c r="A175" s="144">
        <v>1994</v>
      </c>
      <c r="B175" s="144">
        <v>3</v>
      </c>
      <c r="C175" s="93">
        <v>31</v>
      </c>
      <c r="D175" s="93">
        <v>31</v>
      </c>
      <c r="E175" s="93">
        <f t="shared" si="14"/>
        <v>31</v>
      </c>
      <c r="F175" s="88">
        <v>0</v>
      </c>
      <c r="G175" s="185">
        <v>0</v>
      </c>
      <c r="H175" s="185">
        <v>0</v>
      </c>
      <c r="I175" s="92">
        <v>4.3426485154001493E-2</v>
      </c>
      <c r="J175" s="147">
        <f t="shared" si="19"/>
        <v>5.217231062099064E-2</v>
      </c>
      <c r="K175" s="1">
        <v>0</v>
      </c>
      <c r="L175" s="1">
        <v>0</v>
      </c>
      <c r="M175" s="1">
        <v>0</v>
      </c>
      <c r="N175" s="1">
        <v>0</v>
      </c>
      <c r="O175" s="161">
        <v>0</v>
      </c>
      <c r="P175" s="91">
        <v>0</v>
      </c>
      <c r="Q175" s="139">
        <v>0</v>
      </c>
      <c r="R175" s="148">
        <f t="shared" si="15"/>
        <v>5.6741408504090575E-2</v>
      </c>
      <c r="S175" s="147">
        <f t="shared" si="20"/>
        <v>-1.9420493728701665E-3</v>
      </c>
      <c r="T175" s="188">
        <v>0</v>
      </c>
      <c r="U175" s="156">
        <v>0</v>
      </c>
      <c r="V175" s="1">
        <f t="shared" si="16"/>
        <v>0</v>
      </c>
      <c r="W175" s="72">
        <v>0</v>
      </c>
      <c r="X175" s="185">
        <v>0</v>
      </c>
      <c r="Y175" s="185">
        <v>0</v>
      </c>
      <c r="Z175" s="180">
        <f>(Company_data!U175+F175)/Company_data!J175</f>
        <v>1.7589836636268079</v>
      </c>
      <c r="AA175" s="148">
        <f>(Company_data!S175+F175)/Company_data!J175</f>
        <v>1.7589836636268079</v>
      </c>
      <c r="AC175" s="187">
        <v>0</v>
      </c>
      <c r="AD175" s="147">
        <f t="shared" si="17"/>
        <v>4.3426485154001493E-2</v>
      </c>
      <c r="AE175" s="1">
        <v>0</v>
      </c>
      <c r="AF175" s="147">
        <f t="shared" si="18"/>
        <v>4.3426485154001493E-2</v>
      </c>
      <c r="AG175" s="1">
        <v>0</v>
      </c>
      <c r="AH175" s="1">
        <v>0</v>
      </c>
      <c r="AI175" s="1">
        <v>0</v>
      </c>
      <c r="AJ175" s="1">
        <v>0</v>
      </c>
      <c r="AL175" s="185">
        <v>0</v>
      </c>
      <c r="AN175" s="185">
        <v>0</v>
      </c>
      <c r="AO175" s="185">
        <v>0</v>
      </c>
      <c r="AP175" s="185">
        <v>0</v>
      </c>
      <c r="AQ175" s="185">
        <v>0</v>
      </c>
      <c r="AR175" s="185">
        <v>0</v>
      </c>
      <c r="AS175" s="185">
        <v>0</v>
      </c>
    </row>
    <row r="176" spans="1:45" x14ac:dyDescent="0.2">
      <c r="A176" s="144">
        <v>1994</v>
      </c>
      <c r="B176" s="144">
        <v>4</v>
      </c>
      <c r="C176" s="93">
        <v>30</v>
      </c>
      <c r="D176" s="93">
        <v>31</v>
      </c>
      <c r="E176" s="93">
        <f t="shared" si="14"/>
        <v>31</v>
      </c>
      <c r="F176" s="88">
        <v>0</v>
      </c>
      <c r="G176" s="185">
        <v>0</v>
      </c>
      <c r="H176" s="185">
        <v>0</v>
      </c>
      <c r="I176" s="92">
        <v>4.9196023906984424E-2</v>
      </c>
      <c r="J176" s="147">
        <f t="shared" si="19"/>
        <v>5.2184080525374328E-2</v>
      </c>
      <c r="K176" s="1">
        <v>0</v>
      </c>
      <c r="L176" s="1">
        <v>0</v>
      </c>
      <c r="M176" s="1">
        <v>0</v>
      </c>
      <c r="N176" s="1">
        <v>0</v>
      </c>
      <c r="O176" s="161">
        <v>0</v>
      </c>
      <c r="P176" s="91">
        <v>0</v>
      </c>
      <c r="Q176" s="139">
        <v>0</v>
      </c>
      <c r="R176" s="148">
        <f t="shared" si="15"/>
        <v>6.1937826393535705E-2</v>
      </c>
      <c r="S176" s="147">
        <f t="shared" si="20"/>
        <v>-1.8039171277887539E-3</v>
      </c>
      <c r="T176" s="188">
        <v>0</v>
      </c>
      <c r="U176" s="156">
        <v>0</v>
      </c>
      <c r="V176" s="1">
        <f t="shared" si="16"/>
        <v>0</v>
      </c>
      <c r="W176" s="72">
        <v>0</v>
      </c>
      <c r="X176" s="185">
        <v>0</v>
      </c>
      <c r="Y176" s="185">
        <v>0</v>
      </c>
      <c r="Z176" s="180">
        <f>(Company_data!U176+F176)/Company_data!J176</f>
        <v>1.8581347918060711</v>
      </c>
      <c r="AA176" s="148">
        <f>(Company_data!S176+F176)/Company_data!J176</f>
        <v>1.8581347918060711</v>
      </c>
      <c r="AC176" s="187">
        <v>0</v>
      </c>
      <c r="AD176" s="147">
        <f t="shared" si="17"/>
        <v>4.9196023906984424E-2</v>
      </c>
      <c r="AE176" s="1">
        <v>0</v>
      </c>
      <c r="AF176" s="147">
        <f t="shared" si="18"/>
        <v>4.9196023906984424E-2</v>
      </c>
      <c r="AG176" s="1">
        <v>0</v>
      </c>
      <c r="AH176" s="1">
        <v>0</v>
      </c>
      <c r="AI176" s="1">
        <v>0</v>
      </c>
      <c r="AJ176" s="1">
        <v>0</v>
      </c>
      <c r="AL176" s="185">
        <v>0</v>
      </c>
      <c r="AN176" s="185">
        <v>0</v>
      </c>
      <c r="AO176" s="185">
        <v>0</v>
      </c>
      <c r="AP176" s="185">
        <v>0</v>
      </c>
      <c r="AQ176" s="185">
        <v>0</v>
      </c>
      <c r="AR176" s="185">
        <v>0</v>
      </c>
      <c r="AS176" s="185">
        <v>0</v>
      </c>
    </row>
    <row r="177" spans="1:45" x14ac:dyDescent="0.2">
      <c r="A177" s="144">
        <v>1994</v>
      </c>
      <c r="B177" s="144">
        <v>5</v>
      </c>
      <c r="C177" s="93">
        <v>31</v>
      </c>
      <c r="D177" s="93">
        <v>30</v>
      </c>
      <c r="E177" s="93">
        <f t="shared" si="14"/>
        <v>30</v>
      </c>
      <c r="F177" s="88">
        <v>0</v>
      </c>
      <c r="G177" s="185">
        <v>0</v>
      </c>
      <c r="H177" s="185">
        <v>0</v>
      </c>
      <c r="I177" s="92">
        <v>5.45165597226097E-2</v>
      </c>
      <c r="J177" s="147">
        <f t="shared" si="19"/>
        <v>5.2121141660257379E-2</v>
      </c>
      <c r="K177" s="1">
        <v>0</v>
      </c>
      <c r="L177" s="1">
        <v>0</v>
      </c>
      <c r="M177" s="1">
        <v>0</v>
      </c>
      <c r="N177" s="1">
        <v>0</v>
      </c>
      <c r="O177" s="161">
        <v>0</v>
      </c>
      <c r="P177" s="91">
        <v>0</v>
      </c>
      <c r="Q177" s="139">
        <v>0</v>
      </c>
      <c r="R177" s="148">
        <f t="shared" si="15"/>
        <v>6.8302139226498276E-2</v>
      </c>
      <c r="S177" s="147">
        <f t="shared" si="20"/>
        <v>-1.6818124391157763E-3</v>
      </c>
      <c r="T177" s="188">
        <v>0</v>
      </c>
      <c r="U177" s="156">
        <v>0</v>
      </c>
      <c r="V177" s="1">
        <f t="shared" si="16"/>
        <v>0</v>
      </c>
      <c r="W177" s="72">
        <v>0</v>
      </c>
      <c r="X177" s="185">
        <v>0</v>
      </c>
      <c r="Y177" s="185">
        <v>0</v>
      </c>
      <c r="Z177" s="180">
        <f>(Company_data!U177+F177)/Company_data!J177</f>
        <v>2.1173663160214464</v>
      </c>
      <c r="AA177" s="148">
        <f>(Company_data!S177+F177)/Company_data!J177</f>
        <v>2.1173663160214464</v>
      </c>
      <c r="AC177" s="187">
        <v>0</v>
      </c>
      <c r="AD177" s="147">
        <f t="shared" si="17"/>
        <v>5.45165597226097E-2</v>
      </c>
      <c r="AE177" s="1">
        <v>0</v>
      </c>
      <c r="AF177" s="147">
        <f t="shared" si="18"/>
        <v>5.45165597226097E-2</v>
      </c>
      <c r="AG177" s="1">
        <v>0</v>
      </c>
      <c r="AH177" s="1">
        <v>0</v>
      </c>
      <c r="AI177" s="1">
        <v>0</v>
      </c>
      <c r="AJ177" s="1">
        <v>0</v>
      </c>
      <c r="AL177" s="185">
        <v>0</v>
      </c>
      <c r="AN177" s="185">
        <v>0</v>
      </c>
      <c r="AO177" s="185">
        <v>0</v>
      </c>
      <c r="AP177" s="185">
        <v>0</v>
      </c>
      <c r="AQ177" s="185">
        <v>0</v>
      </c>
      <c r="AR177" s="185">
        <v>0</v>
      </c>
      <c r="AS177" s="185">
        <v>0</v>
      </c>
    </row>
    <row r="178" spans="1:45" x14ac:dyDescent="0.2">
      <c r="A178" s="144">
        <v>1994</v>
      </c>
      <c r="B178" s="144">
        <v>6</v>
      </c>
      <c r="C178" s="93">
        <v>30</v>
      </c>
      <c r="D178" s="93">
        <v>31</v>
      </c>
      <c r="E178" s="93">
        <f t="shared" si="14"/>
        <v>31</v>
      </c>
      <c r="F178" s="88">
        <v>0</v>
      </c>
      <c r="G178" s="185">
        <v>0</v>
      </c>
      <c r="H178" s="185">
        <v>0</v>
      </c>
      <c r="I178" s="92">
        <v>5.5869532912508395E-2</v>
      </c>
      <c r="J178" s="147">
        <f t="shared" si="19"/>
        <v>5.1998099869550472E-2</v>
      </c>
      <c r="K178" s="1">
        <v>0</v>
      </c>
      <c r="L178" s="1">
        <v>0</v>
      </c>
      <c r="M178" s="1">
        <v>0</v>
      </c>
      <c r="N178" s="1">
        <v>0</v>
      </c>
      <c r="O178" s="161">
        <v>0</v>
      </c>
      <c r="P178" s="91">
        <v>0</v>
      </c>
      <c r="Q178" s="139">
        <v>0</v>
      </c>
      <c r="R178" s="148">
        <f t="shared" si="15"/>
        <v>7.4546317076928895E-2</v>
      </c>
      <c r="S178" s="147">
        <f t="shared" si="20"/>
        <v>-1.5887490834113893E-3</v>
      </c>
      <c r="T178" s="188">
        <v>0</v>
      </c>
      <c r="U178" s="156">
        <v>0</v>
      </c>
      <c r="V178" s="1">
        <f t="shared" si="16"/>
        <v>0</v>
      </c>
      <c r="W178" s="72">
        <v>0</v>
      </c>
      <c r="X178" s="185">
        <v>0</v>
      </c>
      <c r="Y178" s="185">
        <v>0</v>
      </c>
      <c r="Z178" s="180">
        <f>(Company_data!U178+F178)/Company_data!J178</f>
        <v>2.2363895123078668</v>
      </c>
      <c r="AA178" s="148">
        <f>(Company_data!S178+F178)/Company_data!J178</f>
        <v>2.2363895123078668</v>
      </c>
      <c r="AC178" s="187">
        <v>0</v>
      </c>
      <c r="AD178" s="147">
        <f t="shared" si="17"/>
        <v>5.5869532912508395E-2</v>
      </c>
      <c r="AE178" s="1">
        <v>0</v>
      </c>
      <c r="AF178" s="147">
        <f t="shared" si="18"/>
        <v>5.5869532912508395E-2</v>
      </c>
      <c r="AG178" s="1">
        <v>0</v>
      </c>
      <c r="AH178" s="1">
        <v>0</v>
      </c>
      <c r="AI178" s="1">
        <v>0</v>
      </c>
      <c r="AJ178" s="1">
        <v>0</v>
      </c>
      <c r="AL178" s="185">
        <v>0</v>
      </c>
      <c r="AN178" s="185">
        <v>0</v>
      </c>
      <c r="AO178" s="185">
        <v>0</v>
      </c>
      <c r="AP178" s="185">
        <v>0</v>
      </c>
      <c r="AQ178" s="185">
        <v>0</v>
      </c>
      <c r="AR178" s="185">
        <v>0</v>
      </c>
      <c r="AS178" s="185">
        <v>0</v>
      </c>
    </row>
    <row r="179" spans="1:45" x14ac:dyDescent="0.2">
      <c r="A179" s="144">
        <v>1994</v>
      </c>
      <c r="B179" s="144">
        <v>7</v>
      </c>
      <c r="C179" s="93">
        <v>31</v>
      </c>
      <c r="D179" s="93">
        <v>30</v>
      </c>
      <c r="E179" s="93">
        <f t="shared" si="14"/>
        <v>30</v>
      </c>
      <c r="F179" s="88">
        <v>0</v>
      </c>
      <c r="G179" s="185">
        <v>0</v>
      </c>
      <c r="H179" s="185">
        <v>0</v>
      </c>
      <c r="I179" s="92">
        <v>5.7005957477818871E-2</v>
      </c>
      <c r="J179" s="147">
        <f t="shared" si="19"/>
        <v>5.1870331146966348E-2</v>
      </c>
      <c r="K179" s="1">
        <v>0</v>
      </c>
      <c r="L179" s="1">
        <v>0</v>
      </c>
      <c r="M179" s="1">
        <v>0</v>
      </c>
      <c r="N179" s="1">
        <v>0</v>
      </c>
      <c r="O179" s="161">
        <v>0</v>
      </c>
      <c r="P179" s="91">
        <v>0</v>
      </c>
      <c r="Q179" s="139">
        <v>0</v>
      </c>
      <c r="R179" s="148">
        <f t="shared" si="15"/>
        <v>7.5407080667901347E-2</v>
      </c>
      <c r="S179" s="147">
        <f t="shared" si="20"/>
        <v>-1.4965339539531816E-3</v>
      </c>
      <c r="T179" s="188">
        <v>0</v>
      </c>
      <c r="U179" s="156">
        <v>0</v>
      </c>
      <c r="V179" s="1">
        <f t="shared" si="16"/>
        <v>0</v>
      </c>
      <c r="W179" s="72">
        <v>0</v>
      </c>
      <c r="X179" s="185">
        <v>0</v>
      </c>
      <c r="Y179" s="185">
        <v>0</v>
      </c>
      <c r="Z179" s="180">
        <f>(Company_data!U179+F179)/Company_data!J179</f>
        <v>2.3376195007049416</v>
      </c>
      <c r="AA179" s="148">
        <f>(Company_data!S179+F179)/Company_data!J179</f>
        <v>2.3376195007049416</v>
      </c>
      <c r="AC179" s="187">
        <v>0</v>
      </c>
      <c r="AD179" s="147">
        <f t="shared" si="17"/>
        <v>5.7005957477818871E-2</v>
      </c>
      <c r="AE179" s="1">
        <v>0</v>
      </c>
      <c r="AF179" s="147">
        <f t="shared" si="18"/>
        <v>5.7005957477818871E-2</v>
      </c>
      <c r="AG179" s="1">
        <v>0</v>
      </c>
      <c r="AH179" s="1">
        <v>0</v>
      </c>
      <c r="AI179" s="1">
        <v>0</v>
      </c>
      <c r="AJ179" s="1">
        <v>0</v>
      </c>
      <c r="AL179" s="185">
        <v>0</v>
      </c>
      <c r="AN179" s="185">
        <v>0</v>
      </c>
      <c r="AO179" s="185">
        <v>0</v>
      </c>
      <c r="AP179" s="185">
        <v>0</v>
      </c>
      <c r="AQ179" s="185">
        <v>0</v>
      </c>
      <c r="AR179" s="185">
        <v>0</v>
      </c>
      <c r="AS179" s="185">
        <v>0</v>
      </c>
    </row>
    <row r="180" spans="1:45" x14ac:dyDescent="0.2">
      <c r="A180" s="144">
        <v>1994</v>
      </c>
      <c r="B180" s="144">
        <v>8</v>
      </c>
      <c r="C180" s="93">
        <v>31</v>
      </c>
      <c r="D180" s="93">
        <v>31</v>
      </c>
      <c r="E180" s="93">
        <f t="shared" si="14"/>
        <v>31</v>
      </c>
      <c r="F180" s="88">
        <v>0</v>
      </c>
      <c r="G180" s="185">
        <v>0</v>
      </c>
      <c r="H180" s="185">
        <v>0</v>
      </c>
      <c r="I180" s="92">
        <v>5.6333330891134084E-2</v>
      </c>
      <c r="J180" s="147">
        <f t="shared" si="19"/>
        <v>5.168381944932568E-2</v>
      </c>
      <c r="K180" s="1">
        <v>0</v>
      </c>
      <c r="L180" s="1">
        <v>0</v>
      </c>
      <c r="M180" s="1">
        <v>0</v>
      </c>
      <c r="N180" s="1">
        <v>0</v>
      </c>
      <c r="O180" s="161">
        <v>0</v>
      </c>
      <c r="P180" s="91">
        <v>0</v>
      </c>
      <c r="Q180" s="139">
        <v>0</v>
      </c>
      <c r="R180" s="148">
        <f t="shared" si="15"/>
        <v>7.4049904529704502E-2</v>
      </c>
      <c r="S180" s="147">
        <f t="shared" si="20"/>
        <v>-1.4691293128452701E-3</v>
      </c>
      <c r="T180" s="188">
        <v>0</v>
      </c>
      <c r="U180" s="156">
        <v>0</v>
      </c>
      <c r="V180" s="1">
        <f t="shared" si="16"/>
        <v>0</v>
      </c>
      <c r="W180" s="72">
        <v>0</v>
      </c>
      <c r="X180" s="185">
        <v>0</v>
      </c>
      <c r="Y180" s="185">
        <v>0</v>
      </c>
      <c r="Z180" s="180">
        <f>(Company_data!U180+F180)/Company_data!J180</f>
        <v>2.2955470404208396</v>
      </c>
      <c r="AA180" s="148">
        <f>(Company_data!S180+F180)/Company_data!J180</f>
        <v>2.2955470404208396</v>
      </c>
      <c r="AC180" s="187">
        <v>0</v>
      </c>
      <c r="AD180" s="147">
        <f t="shared" si="17"/>
        <v>5.6333330891134084E-2</v>
      </c>
      <c r="AE180" s="1">
        <v>0</v>
      </c>
      <c r="AF180" s="147">
        <f t="shared" si="18"/>
        <v>5.6333330891134084E-2</v>
      </c>
      <c r="AG180" s="1">
        <v>0</v>
      </c>
      <c r="AH180" s="1">
        <v>0</v>
      </c>
      <c r="AI180" s="1">
        <v>0</v>
      </c>
      <c r="AJ180" s="1">
        <v>0</v>
      </c>
      <c r="AL180" s="185">
        <v>0</v>
      </c>
      <c r="AN180" s="185">
        <v>0</v>
      </c>
      <c r="AO180" s="185">
        <v>0</v>
      </c>
      <c r="AP180" s="185">
        <v>0</v>
      </c>
      <c r="AQ180" s="185">
        <v>0</v>
      </c>
      <c r="AR180" s="185">
        <v>0</v>
      </c>
      <c r="AS180" s="185">
        <v>0</v>
      </c>
    </row>
    <row r="181" spans="1:45" x14ac:dyDescent="0.2">
      <c r="A181" s="144">
        <v>1994</v>
      </c>
      <c r="B181" s="144">
        <v>9</v>
      </c>
      <c r="C181" s="93">
        <v>30</v>
      </c>
      <c r="D181" s="93">
        <v>31</v>
      </c>
      <c r="E181" s="93">
        <f t="shared" si="14"/>
        <v>31</v>
      </c>
      <c r="F181" s="88">
        <v>0</v>
      </c>
      <c r="G181" s="185">
        <v>0</v>
      </c>
      <c r="H181" s="185">
        <v>0</v>
      </c>
      <c r="I181" s="92">
        <v>5.5855423929584057E-2</v>
      </c>
      <c r="J181" s="147">
        <f t="shared" si="19"/>
        <v>5.1441143174385091E-2</v>
      </c>
      <c r="K181" s="1">
        <v>0</v>
      </c>
      <c r="L181" s="1">
        <v>0</v>
      </c>
      <c r="M181" s="1">
        <v>0</v>
      </c>
      <c r="N181" s="1">
        <v>0</v>
      </c>
      <c r="O181" s="161">
        <v>0</v>
      </c>
      <c r="P181" s="91">
        <v>0</v>
      </c>
      <c r="Q181" s="139">
        <v>0</v>
      </c>
      <c r="R181" s="148">
        <f t="shared" si="15"/>
        <v>7.1047388959672844E-2</v>
      </c>
      <c r="S181" s="147">
        <f t="shared" si="20"/>
        <v>-1.5108634239606664E-3</v>
      </c>
      <c r="T181" s="188">
        <v>0</v>
      </c>
      <c r="U181" s="156">
        <v>0</v>
      </c>
      <c r="V181" s="1">
        <f t="shared" si="16"/>
        <v>0</v>
      </c>
      <c r="W181" s="72">
        <v>0</v>
      </c>
      <c r="X181" s="185">
        <v>0</v>
      </c>
      <c r="Y181" s="185">
        <v>0</v>
      </c>
      <c r="Z181" s="180">
        <f>(Company_data!U181+F181)/Company_data!J181</f>
        <v>2.1314216687901855</v>
      </c>
      <c r="AA181" s="148">
        <f>(Company_data!S181+F181)/Company_data!J181</f>
        <v>2.1314216687901855</v>
      </c>
      <c r="AC181" s="187">
        <v>0</v>
      </c>
      <c r="AD181" s="147">
        <f t="shared" si="17"/>
        <v>5.5855423929584057E-2</v>
      </c>
      <c r="AE181" s="1">
        <v>0</v>
      </c>
      <c r="AF181" s="147">
        <f t="shared" si="18"/>
        <v>5.5855423929584057E-2</v>
      </c>
      <c r="AG181" s="1">
        <v>0</v>
      </c>
      <c r="AH181" s="1">
        <v>0</v>
      </c>
      <c r="AI181" s="1">
        <v>0</v>
      </c>
      <c r="AJ181" s="1">
        <v>0</v>
      </c>
      <c r="AL181" s="185">
        <v>0</v>
      </c>
      <c r="AN181" s="185">
        <v>0</v>
      </c>
      <c r="AO181" s="185">
        <v>0</v>
      </c>
      <c r="AP181" s="185">
        <v>0</v>
      </c>
      <c r="AQ181" s="185">
        <v>0</v>
      </c>
      <c r="AR181" s="185">
        <v>0</v>
      </c>
      <c r="AS181" s="185">
        <v>0</v>
      </c>
    </row>
    <row r="182" spans="1:45" x14ac:dyDescent="0.2">
      <c r="A182" s="144">
        <v>1994</v>
      </c>
      <c r="B182" s="144">
        <v>10</v>
      </c>
      <c r="C182" s="93">
        <v>31</v>
      </c>
      <c r="D182" s="93">
        <v>30</v>
      </c>
      <c r="E182" s="93">
        <f t="shared" si="14"/>
        <v>30</v>
      </c>
      <c r="F182" s="88">
        <v>0</v>
      </c>
      <c r="G182" s="185">
        <v>0</v>
      </c>
      <c r="H182" s="185">
        <v>0</v>
      </c>
      <c r="I182" s="92">
        <v>5.4090254324307821E-2</v>
      </c>
      <c r="J182" s="147">
        <f t="shared" si="19"/>
        <v>5.1283119149751873E-2</v>
      </c>
      <c r="K182" s="1">
        <v>0</v>
      </c>
      <c r="L182" s="1">
        <v>0</v>
      </c>
      <c r="M182" s="1">
        <v>0</v>
      </c>
      <c r="N182" s="1">
        <v>0</v>
      </c>
      <c r="O182" s="161">
        <v>0</v>
      </c>
      <c r="P182" s="91">
        <v>0</v>
      </c>
      <c r="Q182" s="139">
        <v>0</v>
      </c>
      <c r="R182" s="148">
        <f t="shared" si="15"/>
        <v>6.641543662980226E-2</v>
      </c>
      <c r="S182" s="147">
        <f t="shared" si="20"/>
        <v>-1.5215470411547791E-3</v>
      </c>
      <c r="T182" s="188">
        <v>0</v>
      </c>
      <c r="U182" s="156">
        <v>0</v>
      </c>
      <c r="V182" s="1">
        <f t="shared" si="16"/>
        <v>0</v>
      </c>
      <c r="W182" s="72">
        <v>0</v>
      </c>
      <c r="X182" s="185">
        <v>0</v>
      </c>
      <c r="Y182" s="185">
        <v>0</v>
      </c>
      <c r="Z182" s="180">
        <f>(Company_data!U182+F182)/Company_data!J182</f>
        <v>2.0588785355238701</v>
      </c>
      <c r="AA182" s="148">
        <f>(Company_data!S182+F182)/Company_data!J182</f>
        <v>2.0588785355238701</v>
      </c>
      <c r="AC182" s="187">
        <v>0</v>
      </c>
      <c r="AD182" s="147">
        <f t="shared" si="17"/>
        <v>5.4090254324307821E-2</v>
      </c>
      <c r="AE182" s="1">
        <v>0</v>
      </c>
      <c r="AF182" s="147">
        <f t="shared" si="18"/>
        <v>5.4090254324307821E-2</v>
      </c>
      <c r="AG182" s="1">
        <v>0</v>
      </c>
      <c r="AH182" s="1">
        <v>0</v>
      </c>
      <c r="AI182" s="1">
        <v>0</v>
      </c>
      <c r="AJ182" s="1">
        <v>0</v>
      </c>
      <c r="AL182" s="185">
        <v>0</v>
      </c>
      <c r="AN182" s="185">
        <v>0</v>
      </c>
      <c r="AO182" s="185">
        <v>0</v>
      </c>
      <c r="AP182" s="185">
        <v>0</v>
      </c>
      <c r="AQ182" s="185">
        <v>0</v>
      </c>
      <c r="AR182" s="185">
        <v>0</v>
      </c>
      <c r="AS182" s="185">
        <v>0</v>
      </c>
    </row>
    <row r="183" spans="1:45" x14ac:dyDescent="0.2">
      <c r="A183" s="144">
        <v>1994</v>
      </c>
      <c r="B183" s="144">
        <v>11</v>
      </c>
      <c r="C183" s="93">
        <v>30</v>
      </c>
      <c r="D183" s="93">
        <v>31</v>
      </c>
      <c r="E183" s="93">
        <f t="shared" si="14"/>
        <v>31</v>
      </c>
      <c r="F183" s="88">
        <v>0</v>
      </c>
      <c r="G183" s="185">
        <v>0</v>
      </c>
      <c r="H183" s="185">
        <v>0</v>
      </c>
      <c r="I183" s="92">
        <v>4.8355297622969209E-2</v>
      </c>
      <c r="J183" s="147">
        <f t="shared" si="19"/>
        <v>5.0981620697138498E-2</v>
      </c>
      <c r="K183" s="1">
        <v>0</v>
      </c>
      <c r="L183" s="1">
        <v>0</v>
      </c>
      <c r="M183" s="1">
        <v>0</v>
      </c>
      <c r="N183" s="1">
        <v>0</v>
      </c>
      <c r="O183" s="161">
        <v>0</v>
      </c>
      <c r="P183" s="91">
        <v>0</v>
      </c>
      <c r="Q183" s="139">
        <v>0</v>
      </c>
      <c r="R183" s="148">
        <f t="shared" si="15"/>
        <v>6.0674203610082321E-2</v>
      </c>
      <c r="S183" s="147">
        <f t="shared" si="20"/>
        <v>-1.6077693361322143E-3</v>
      </c>
      <c r="T183" s="188">
        <v>0</v>
      </c>
      <c r="U183" s="156">
        <v>0</v>
      </c>
      <c r="V183" s="1">
        <f t="shared" si="16"/>
        <v>0</v>
      </c>
      <c r="W183" s="72">
        <v>0</v>
      </c>
      <c r="X183" s="185">
        <v>0</v>
      </c>
      <c r="Y183" s="185">
        <v>0</v>
      </c>
      <c r="Z183" s="180">
        <f>(Company_data!U183+F183)/Company_data!J183</f>
        <v>1.8202261083024696</v>
      </c>
      <c r="AA183" s="148">
        <f>(Company_data!S183+F183)/Company_data!J183</f>
        <v>1.8202261083024696</v>
      </c>
      <c r="AC183" s="187">
        <v>0</v>
      </c>
      <c r="AD183" s="147">
        <f t="shared" si="17"/>
        <v>4.8355297622969209E-2</v>
      </c>
      <c r="AE183" s="1">
        <v>0</v>
      </c>
      <c r="AF183" s="147">
        <f t="shared" si="18"/>
        <v>4.8355297622969209E-2</v>
      </c>
      <c r="AG183" s="1">
        <v>0</v>
      </c>
      <c r="AH183" s="1">
        <v>0</v>
      </c>
      <c r="AI183" s="1">
        <v>0</v>
      </c>
      <c r="AJ183" s="1">
        <v>0</v>
      </c>
      <c r="AL183" s="185">
        <v>0</v>
      </c>
      <c r="AN183" s="185">
        <v>0</v>
      </c>
      <c r="AO183" s="185">
        <v>0</v>
      </c>
      <c r="AP183" s="185">
        <v>0</v>
      </c>
      <c r="AQ183" s="185">
        <v>0</v>
      </c>
      <c r="AR183" s="185">
        <v>0</v>
      </c>
      <c r="AS183" s="185">
        <v>0</v>
      </c>
    </row>
    <row r="184" spans="1:45" x14ac:dyDescent="0.2">
      <c r="A184" s="144">
        <v>1994</v>
      </c>
      <c r="B184" s="144">
        <v>12</v>
      </c>
      <c r="C184" s="93">
        <v>31</v>
      </c>
      <c r="D184" s="93">
        <v>30</v>
      </c>
      <c r="E184" s="93">
        <f t="shared" si="14"/>
        <v>30</v>
      </c>
      <c r="F184" s="88">
        <v>0</v>
      </c>
      <c r="G184" s="185">
        <v>0</v>
      </c>
      <c r="H184" s="185">
        <v>0</v>
      </c>
      <c r="I184" s="92">
        <v>4.5468766595704396E-2</v>
      </c>
      <c r="J184" s="147">
        <f t="shared" si="19"/>
        <v>5.069039127269967E-2</v>
      </c>
      <c r="K184" s="1">
        <v>0</v>
      </c>
      <c r="L184" s="1">
        <v>0</v>
      </c>
      <c r="M184" s="1">
        <v>0</v>
      </c>
      <c r="N184" s="1">
        <v>0</v>
      </c>
      <c r="O184" s="161">
        <v>0</v>
      </c>
      <c r="P184" s="91">
        <v>0</v>
      </c>
      <c r="Q184" s="139">
        <v>0</v>
      </c>
      <c r="R184" s="148">
        <f t="shared" si="15"/>
        <v>5.6389857331128439E-2</v>
      </c>
      <c r="S184" s="147">
        <f t="shared" si="20"/>
        <v>-1.7765062776970639E-3</v>
      </c>
      <c r="T184" s="188">
        <v>0</v>
      </c>
      <c r="U184" s="156">
        <v>0</v>
      </c>
      <c r="V184" s="1">
        <f t="shared" si="16"/>
        <v>0</v>
      </c>
      <c r="W184" s="72">
        <v>0</v>
      </c>
      <c r="X184" s="185">
        <v>0</v>
      </c>
      <c r="Y184" s="185">
        <v>0</v>
      </c>
      <c r="Z184" s="180">
        <f>(Company_data!U184+F184)/Company_data!J184</f>
        <v>1.7480855772649817</v>
      </c>
      <c r="AA184" s="148">
        <f>(Company_data!S184+F184)/Company_data!J184</f>
        <v>1.7480855772649817</v>
      </c>
      <c r="AC184" s="187">
        <v>0</v>
      </c>
      <c r="AD184" s="147">
        <f t="shared" si="17"/>
        <v>4.5468766595704396E-2</v>
      </c>
      <c r="AE184" s="1">
        <v>0</v>
      </c>
      <c r="AF184" s="147">
        <f t="shared" si="18"/>
        <v>4.5468766595704396E-2</v>
      </c>
      <c r="AG184" s="1">
        <v>0</v>
      </c>
      <c r="AH184" s="1">
        <v>0</v>
      </c>
      <c r="AI184" s="1">
        <v>0</v>
      </c>
      <c r="AJ184" s="1">
        <v>0</v>
      </c>
      <c r="AL184" s="185">
        <v>0</v>
      </c>
      <c r="AN184" s="185">
        <v>0</v>
      </c>
      <c r="AO184" s="185">
        <v>0</v>
      </c>
      <c r="AP184" s="185">
        <v>0</v>
      </c>
      <c r="AQ184" s="185">
        <v>0</v>
      </c>
      <c r="AR184" s="185">
        <v>0</v>
      </c>
      <c r="AS184" s="185">
        <v>0</v>
      </c>
    </row>
    <row r="185" spans="1:45" x14ac:dyDescent="0.2">
      <c r="A185" s="144">
        <v>1995</v>
      </c>
      <c r="B185" s="144">
        <v>1</v>
      </c>
      <c r="C185" s="93">
        <v>31</v>
      </c>
      <c r="D185" s="93">
        <v>31</v>
      </c>
      <c r="E185" s="93">
        <f t="shared" si="14"/>
        <v>31</v>
      </c>
      <c r="F185" s="88">
        <v>0</v>
      </c>
      <c r="G185" s="185">
        <v>0</v>
      </c>
      <c r="H185" s="185">
        <v>0</v>
      </c>
      <c r="I185" s="92">
        <v>4.249138332851516E-2</v>
      </c>
      <c r="J185" s="147">
        <f t="shared" si="19"/>
        <v>5.047274749480396E-2</v>
      </c>
      <c r="K185" s="90">
        <v>13280</v>
      </c>
      <c r="L185" s="90">
        <v>2467</v>
      </c>
      <c r="M185" s="90">
        <v>6394.127999999997</v>
      </c>
      <c r="N185" s="90">
        <v>238225.81899999999</v>
      </c>
      <c r="O185" s="161">
        <f>M185/K185</f>
        <v>0.48148554216867445</v>
      </c>
      <c r="P185" s="91">
        <f>N185/L185</f>
        <v>96.564985407377378</v>
      </c>
      <c r="Q185" s="139">
        <v>0</v>
      </c>
      <c r="R185" s="148">
        <f t="shared" si="15"/>
        <v>5.5758370078955767E-2</v>
      </c>
      <c r="S185" s="147">
        <f t="shared" si="20"/>
        <v>-1.8357804622006757E-3</v>
      </c>
      <c r="T185" s="188">
        <v>0</v>
      </c>
      <c r="U185" s="156">
        <v>0</v>
      </c>
      <c r="V185" s="1">
        <f t="shared" si="16"/>
        <v>0</v>
      </c>
      <c r="W185" s="72">
        <v>0</v>
      </c>
      <c r="X185" s="185">
        <v>0</v>
      </c>
      <c r="Y185" s="185">
        <v>0</v>
      </c>
      <c r="Z185" s="180">
        <f>(Company_data!U185+F185)/Company_data!J185</f>
        <v>1.7285094724476289</v>
      </c>
      <c r="AA185" s="148">
        <f>(Company_data!S185+F185)/Company_data!J185</f>
        <v>1.7285094724476289</v>
      </c>
      <c r="AC185" s="187">
        <v>0</v>
      </c>
      <c r="AD185" s="147">
        <f t="shared" si="17"/>
        <v>4.249138332851516E-2</v>
      </c>
      <c r="AE185" s="1">
        <v>0</v>
      </c>
      <c r="AF185" s="147">
        <f t="shared" si="18"/>
        <v>4.249138332851516E-2</v>
      </c>
      <c r="AG185" s="1">
        <v>0</v>
      </c>
      <c r="AH185" s="1">
        <v>0</v>
      </c>
      <c r="AI185" s="1">
        <v>0</v>
      </c>
      <c r="AJ185" s="1">
        <v>0</v>
      </c>
      <c r="AL185" s="185">
        <v>0</v>
      </c>
      <c r="AN185" s="185">
        <v>0</v>
      </c>
      <c r="AO185" s="185">
        <v>0</v>
      </c>
      <c r="AP185" s="185">
        <v>0</v>
      </c>
      <c r="AQ185" s="185">
        <v>0</v>
      </c>
      <c r="AR185" s="185">
        <v>0</v>
      </c>
      <c r="AS185" s="185">
        <v>0</v>
      </c>
    </row>
    <row r="186" spans="1:45" x14ac:dyDescent="0.2">
      <c r="A186" s="144">
        <v>1995</v>
      </c>
      <c r="B186" s="144">
        <v>2</v>
      </c>
      <c r="C186" s="93">
        <v>28</v>
      </c>
      <c r="D186" s="93">
        <v>28</v>
      </c>
      <c r="E186" s="93">
        <f t="shared" si="14"/>
        <v>28</v>
      </c>
      <c r="F186" s="88">
        <v>0</v>
      </c>
      <c r="G186" s="185">
        <v>0</v>
      </c>
      <c r="H186" s="185">
        <v>0</v>
      </c>
      <c r="I186" s="92">
        <v>4.2143496950903268E-2</v>
      </c>
      <c r="J186" s="147">
        <f t="shared" si="19"/>
        <v>5.0396042734753406E-2</v>
      </c>
      <c r="K186" s="90">
        <v>13124</v>
      </c>
      <c r="L186" s="90">
        <v>2466</v>
      </c>
      <c r="M186" s="90">
        <v>6180.6080000000075</v>
      </c>
      <c r="N186" s="90">
        <v>229906.451</v>
      </c>
      <c r="O186" s="161">
        <f t="shared" ref="O186:O249" si="21">M186/K186</f>
        <v>0.47093934775982987</v>
      </c>
      <c r="P186" s="91">
        <f t="shared" ref="P186:P249" si="22">N186/L186</f>
        <v>93.23051540957016</v>
      </c>
      <c r="Q186" s="139">
        <v>0</v>
      </c>
      <c r="R186" s="148">
        <f t="shared" si="15"/>
        <v>5.798127380501418E-2</v>
      </c>
      <c r="S186" s="147">
        <f t="shared" si="20"/>
        <v>-1.8243835594807106E-3</v>
      </c>
      <c r="T186" s="188">
        <v>0</v>
      </c>
      <c r="U186" s="156">
        <v>0</v>
      </c>
      <c r="V186" s="1">
        <f t="shared" si="16"/>
        <v>0</v>
      </c>
      <c r="W186" s="72">
        <v>0</v>
      </c>
      <c r="X186" s="185">
        <v>0</v>
      </c>
      <c r="Y186" s="185">
        <v>0</v>
      </c>
      <c r="Z186" s="180">
        <f>(Company_data!U186+F186)/Company_data!J186</f>
        <v>1.6234756665403971</v>
      </c>
      <c r="AA186" s="148">
        <f>(Company_data!S186+F186)/Company_data!J186</f>
        <v>1.6234756665403971</v>
      </c>
      <c r="AC186" s="187">
        <v>0</v>
      </c>
      <c r="AD186" s="147">
        <f t="shared" si="17"/>
        <v>4.2143496950903268E-2</v>
      </c>
      <c r="AE186" s="1">
        <v>0</v>
      </c>
      <c r="AF186" s="147">
        <f t="shared" si="18"/>
        <v>4.2143496950903268E-2</v>
      </c>
      <c r="AG186" s="1">
        <v>0</v>
      </c>
      <c r="AH186" s="1">
        <v>0</v>
      </c>
      <c r="AI186" s="1">
        <v>0</v>
      </c>
      <c r="AJ186" s="1">
        <v>0</v>
      </c>
      <c r="AL186" s="185">
        <v>0</v>
      </c>
      <c r="AN186" s="185">
        <v>0</v>
      </c>
      <c r="AO186" s="185">
        <v>0</v>
      </c>
      <c r="AP186" s="185">
        <v>0</v>
      </c>
      <c r="AQ186" s="185">
        <v>0</v>
      </c>
      <c r="AR186" s="185">
        <v>0</v>
      </c>
      <c r="AS186" s="185">
        <v>0</v>
      </c>
    </row>
    <row r="187" spans="1:45" x14ac:dyDescent="0.2">
      <c r="A187" s="144">
        <v>1995</v>
      </c>
      <c r="B187" s="144">
        <v>3</v>
      </c>
      <c r="C187" s="93">
        <v>31</v>
      </c>
      <c r="D187" s="93">
        <v>31</v>
      </c>
      <c r="E187" s="93">
        <f t="shared" si="14"/>
        <v>31</v>
      </c>
      <c r="F187" s="88">
        <v>0</v>
      </c>
      <c r="G187" s="185">
        <v>0</v>
      </c>
      <c r="H187" s="185">
        <v>0</v>
      </c>
      <c r="I187" s="92">
        <v>4.1815883083185727E-2</v>
      </c>
      <c r="J187" s="147">
        <f t="shared" si="19"/>
        <v>5.0261825895518759E-2</v>
      </c>
      <c r="K187" s="90">
        <v>12865</v>
      </c>
      <c r="L187" s="90">
        <v>2463</v>
      </c>
      <c r="M187" s="90">
        <v>6481.7760000000126</v>
      </c>
      <c r="N187" s="90">
        <v>229620.09099999999</v>
      </c>
      <c r="O187" s="161">
        <f t="shared" si="21"/>
        <v>0.50383023707734265</v>
      </c>
      <c r="P187" s="91">
        <f t="shared" si="22"/>
        <v>93.22780795777507</v>
      </c>
      <c r="Q187" s="139">
        <v>0</v>
      </c>
      <c r="R187" s="148">
        <f t="shared" si="15"/>
        <v>5.5455729540763304E-2</v>
      </c>
      <c r="S187" s="147">
        <f t="shared" si="20"/>
        <v>-1.910484725471881E-3</v>
      </c>
      <c r="T187" s="188">
        <v>0</v>
      </c>
      <c r="U187" s="156">
        <v>0</v>
      </c>
      <c r="V187" s="1">
        <f t="shared" si="16"/>
        <v>0</v>
      </c>
      <c r="W187" s="72">
        <v>0</v>
      </c>
      <c r="X187" s="185">
        <v>0</v>
      </c>
      <c r="Y187" s="185">
        <v>0</v>
      </c>
      <c r="Z187" s="180">
        <f>(Company_data!U187+F187)/Company_data!J187</f>
        <v>1.7191276157636624</v>
      </c>
      <c r="AA187" s="148">
        <f>(Company_data!S187+F187)/Company_data!J187</f>
        <v>1.7191276157636624</v>
      </c>
      <c r="AC187" s="187">
        <v>0</v>
      </c>
      <c r="AD187" s="147">
        <f t="shared" si="17"/>
        <v>4.1815883083185727E-2</v>
      </c>
      <c r="AE187" s="1">
        <v>0</v>
      </c>
      <c r="AF187" s="147">
        <f t="shared" si="18"/>
        <v>4.1815883083185727E-2</v>
      </c>
      <c r="AG187" s="1">
        <v>0</v>
      </c>
      <c r="AH187" s="1">
        <v>0</v>
      </c>
      <c r="AI187" s="1">
        <v>0</v>
      </c>
      <c r="AJ187" s="1">
        <v>0</v>
      </c>
      <c r="AL187" s="185">
        <v>0</v>
      </c>
      <c r="AN187" s="185">
        <v>0</v>
      </c>
      <c r="AO187" s="185">
        <v>0</v>
      </c>
      <c r="AP187" s="185">
        <v>0</v>
      </c>
      <c r="AQ187" s="185">
        <v>0</v>
      </c>
      <c r="AR187" s="185">
        <v>0</v>
      </c>
      <c r="AS187" s="185">
        <v>0</v>
      </c>
    </row>
    <row r="188" spans="1:45" x14ac:dyDescent="0.2">
      <c r="A188" s="144">
        <v>1995</v>
      </c>
      <c r="B188" s="144">
        <v>4</v>
      </c>
      <c r="C188" s="93">
        <v>30</v>
      </c>
      <c r="D188" s="93">
        <v>31</v>
      </c>
      <c r="E188" s="93">
        <f t="shared" si="14"/>
        <v>31</v>
      </c>
      <c r="F188" s="88">
        <v>0</v>
      </c>
      <c r="G188" s="185">
        <v>0</v>
      </c>
      <c r="H188" s="185">
        <v>0</v>
      </c>
      <c r="I188" s="92">
        <v>4.8158506288271924E-2</v>
      </c>
      <c r="J188" s="147">
        <f t="shared" si="19"/>
        <v>5.0175366093959374E-2</v>
      </c>
      <c r="K188" s="90">
        <v>12618</v>
      </c>
      <c r="L188" s="90">
        <v>2454</v>
      </c>
      <c r="M188" s="90">
        <v>6771.4549999999872</v>
      </c>
      <c r="N188" s="90">
        <v>232961.80300000001</v>
      </c>
      <c r="O188" s="161">
        <f t="shared" si="21"/>
        <v>0.53665042003486985</v>
      </c>
      <c r="P188" s="91">
        <f t="shared" si="22"/>
        <v>94.931460065199687</v>
      </c>
      <c r="Q188" s="139">
        <v>0</v>
      </c>
      <c r="R188" s="148">
        <f t="shared" si="15"/>
        <v>6.1240031749397537E-2</v>
      </c>
      <c r="S188" s="147">
        <f t="shared" si="20"/>
        <v>-2.0087144314149541E-3</v>
      </c>
      <c r="T188" s="188">
        <v>0</v>
      </c>
      <c r="U188" s="156">
        <v>0</v>
      </c>
      <c r="V188" s="1">
        <f t="shared" si="16"/>
        <v>0</v>
      </c>
      <c r="W188" s="72">
        <v>0</v>
      </c>
      <c r="X188" s="185">
        <v>0</v>
      </c>
      <c r="Y188" s="185">
        <v>0</v>
      </c>
      <c r="Z188" s="180">
        <f>(Company_data!U188+F188)/Company_data!J188</f>
        <v>1.8372009524819262</v>
      </c>
      <c r="AA188" s="148">
        <f>(Company_data!S188+F188)/Company_data!J188</f>
        <v>1.8372009524819262</v>
      </c>
      <c r="AC188" s="187">
        <v>0</v>
      </c>
      <c r="AD188" s="147">
        <f t="shared" si="17"/>
        <v>4.8158506288271924E-2</v>
      </c>
      <c r="AE188" s="1">
        <v>0</v>
      </c>
      <c r="AF188" s="147">
        <f t="shared" si="18"/>
        <v>4.8158506288271924E-2</v>
      </c>
      <c r="AG188" s="1">
        <v>0</v>
      </c>
      <c r="AH188" s="1">
        <v>0</v>
      </c>
      <c r="AI188" s="1">
        <v>0</v>
      </c>
      <c r="AJ188" s="1">
        <v>0</v>
      </c>
      <c r="AL188" s="185">
        <v>0</v>
      </c>
      <c r="AN188" s="185">
        <v>0</v>
      </c>
      <c r="AO188" s="185">
        <v>0</v>
      </c>
      <c r="AP188" s="185">
        <v>0</v>
      </c>
      <c r="AQ188" s="185">
        <v>0</v>
      </c>
      <c r="AR188" s="185">
        <v>0</v>
      </c>
      <c r="AS188" s="185">
        <v>0</v>
      </c>
    </row>
    <row r="189" spans="1:45" x14ac:dyDescent="0.2">
      <c r="A189" s="144">
        <v>1995</v>
      </c>
      <c r="B189" s="144">
        <v>5</v>
      </c>
      <c r="C189" s="93">
        <v>31</v>
      </c>
      <c r="D189" s="93">
        <v>30</v>
      </c>
      <c r="E189" s="93">
        <f t="shared" si="14"/>
        <v>30</v>
      </c>
      <c r="F189" s="88">
        <v>0</v>
      </c>
      <c r="G189" s="185">
        <v>0</v>
      </c>
      <c r="H189" s="185">
        <v>0</v>
      </c>
      <c r="I189" s="92">
        <v>5.2317315730636388E-2</v>
      </c>
      <c r="J189" s="147">
        <f t="shared" si="19"/>
        <v>4.9992095761294937E-2</v>
      </c>
      <c r="K189" s="90">
        <v>12483</v>
      </c>
      <c r="L189" s="90">
        <v>2451</v>
      </c>
      <c r="M189" s="90">
        <v>7096.6560000000172</v>
      </c>
      <c r="N189" s="90">
        <v>269381.44799999997</v>
      </c>
      <c r="O189" s="161">
        <f t="shared" si="21"/>
        <v>0.56850564768084733</v>
      </c>
      <c r="P189" s="91">
        <f t="shared" si="22"/>
        <v>109.90675152998774</v>
      </c>
      <c r="Q189" s="139">
        <v>0</v>
      </c>
      <c r="R189" s="148">
        <f t="shared" si="15"/>
        <v>7.5105831790106756E-2</v>
      </c>
      <c r="S189" s="147">
        <f t="shared" si="20"/>
        <v>-2.1290458989624422E-3</v>
      </c>
      <c r="T189" s="188">
        <v>0</v>
      </c>
      <c r="U189" s="156">
        <v>0</v>
      </c>
      <c r="V189" s="1">
        <f t="shared" si="16"/>
        <v>0</v>
      </c>
      <c r="W189" s="72">
        <v>0</v>
      </c>
      <c r="X189" s="185">
        <v>0</v>
      </c>
      <c r="Y189" s="185">
        <v>0</v>
      </c>
      <c r="Z189" s="180">
        <f>(Company_data!U189+F189)/Company_data!J189</f>
        <v>2.3282807854933094</v>
      </c>
      <c r="AA189" s="148">
        <f>(Company_data!S189+F189)/Company_data!J189</f>
        <v>2.3282807854933094</v>
      </c>
      <c r="AC189" s="187">
        <v>0</v>
      </c>
      <c r="AD189" s="147">
        <f t="shared" si="17"/>
        <v>5.2317315730636388E-2</v>
      </c>
      <c r="AE189" s="1">
        <v>0</v>
      </c>
      <c r="AF189" s="147">
        <f t="shared" si="18"/>
        <v>5.2317315730636388E-2</v>
      </c>
      <c r="AG189" s="1">
        <v>0</v>
      </c>
      <c r="AH189" s="1">
        <v>0</v>
      </c>
      <c r="AI189" s="1">
        <v>0</v>
      </c>
      <c r="AJ189" s="1">
        <v>0</v>
      </c>
      <c r="AL189" s="185">
        <v>0</v>
      </c>
      <c r="AN189" s="185">
        <v>0</v>
      </c>
      <c r="AO189" s="185">
        <v>0</v>
      </c>
      <c r="AP189" s="185">
        <v>0</v>
      </c>
      <c r="AQ189" s="185">
        <v>0</v>
      </c>
      <c r="AR189" s="185">
        <v>0</v>
      </c>
      <c r="AS189" s="185">
        <v>0</v>
      </c>
    </row>
    <row r="190" spans="1:45" x14ac:dyDescent="0.2">
      <c r="A190" s="144">
        <v>1995</v>
      </c>
      <c r="B190" s="144">
        <v>6</v>
      </c>
      <c r="C190" s="93">
        <v>30</v>
      </c>
      <c r="D190" s="93">
        <v>31</v>
      </c>
      <c r="E190" s="93">
        <f t="shared" si="14"/>
        <v>31</v>
      </c>
      <c r="F190" s="88">
        <v>0</v>
      </c>
      <c r="G190" s="185">
        <v>0</v>
      </c>
      <c r="H190" s="185">
        <v>0</v>
      </c>
      <c r="I190" s="92">
        <v>5.3770707526275753E-2</v>
      </c>
      <c r="J190" s="147">
        <f t="shared" si="19"/>
        <v>4.9817193645775554E-2</v>
      </c>
      <c r="K190" s="90">
        <v>12524</v>
      </c>
      <c r="L190" s="90">
        <v>2430</v>
      </c>
      <c r="M190" s="90">
        <v>7326.4280000000144</v>
      </c>
      <c r="N190" s="90">
        <v>256134.3</v>
      </c>
      <c r="O190" s="161">
        <f t="shared" si="21"/>
        <v>0.58499105717023425</v>
      </c>
      <c r="P190" s="91">
        <f t="shared" si="22"/>
        <v>105.40506172839505</v>
      </c>
      <c r="Q190" s="139">
        <v>0</v>
      </c>
      <c r="R190" s="148">
        <f t="shared" si="15"/>
        <v>7.3214951296640768E-2</v>
      </c>
      <c r="S190" s="147">
        <f t="shared" si="20"/>
        <v>-2.1809062237749186E-3</v>
      </c>
      <c r="T190" s="188">
        <v>0</v>
      </c>
      <c r="U190" s="156">
        <v>0</v>
      </c>
      <c r="V190" s="1">
        <f t="shared" si="16"/>
        <v>0</v>
      </c>
      <c r="W190" s="72">
        <v>0</v>
      </c>
      <c r="X190" s="185">
        <v>0</v>
      </c>
      <c r="Y190" s="185">
        <v>0</v>
      </c>
      <c r="Z190" s="180">
        <f>(Company_data!U190+F190)/Company_data!J190</f>
        <v>2.1964485388992232</v>
      </c>
      <c r="AA190" s="148">
        <f>(Company_data!S190+F190)/Company_data!J190</f>
        <v>2.1964485388992232</v>
      </c>
      <c r="AC190" s="187">
        <v>0</v>
      </c>
      <c r="AD190" s="147">
        <f t="shared" si="17"/>
        <v>5.3770707526275753E-2</v>
      </c>
      <c r="AE190" s="1">
        <v>0</v>
      </c>
      <c r="AF190" s="147">
        <f t="shared" si="18"/>
        <v>5.3770707526275753E-2</v>
      </c>
      <c r="AG190" s="1">
        <v>0</v>
      </c>
      <c r="AH190" s="1">
        <v>0</v>
      </c>
      <c r="AI190" s="1">
        <v>0</v>
      </c>
      <c r="AJ190" s="1">
        <v>0</v>
      </c>
      <c r="AL190" s="185">
        <v>0</v>
      </c>
      <c r="AN190" s="185">
        <v>0</v>
      </c>
      <c r="AO190" s="185">
        <v>0</v>
      </c>
      <c r="AP190" s="185">
        <v>0</v>
      </c>
      <c r="AQ190" s="185">
        <v>0</v>
      </c>
      <c r="AR190" s="185">
        <v>0</v>
      </c>
      <c r="AS190" s="185">
        <v>0</v>
      </c>
    </row>
    <row r="191" spans="1:45" x14ac:dyDescent="0.2">
      <c r="A191" s="144">
        <v>1995</v>
      </c>
      <c r="B191" s="144">
        <v>7</v>
      </c>
      <c r="C191" s="93">
        <v>31</v>
      </c>
      <c r="D191" s="93">
        <v>30</v>
      </c>
      <c r="E191" s="93">
        <f t="shared" si="14"/>
        <v>30</v>
      </c>
      <c r="F191" s="88">
        <v>0</v>
      </c>
      <c r="G191" s="185">
        <v>0</v>
      </c>
      <c r="H191" s="185">
        <v>0</v>
      </c>
      <c r="I191" s="92">
        <v>5.5003347211453391E-2</v>
      </c>
      <c r="J191" s="147">
        <f t="shared" si="19"/>
        <v>4.9650309456911762E-2</v>
      </c>
      <c r="K191" s="90">
        <v>12521</v>
      </c>
      <c r="L191" s="90">
        <v>2432</v>
      </c>
      <c r="M191" s="90">
        <v>7296.0590000000084</v>
      </c>
      <c r="N191" s="90">
        <v>246715.413</v>
      </c>
      <c r="O191" s="161">
        <f t="shared" si="21"/>
        <v>0.58270577429917803</v>
      </c>
      <c r="P191" s="91">
        <f t="shared" si="22"/>
        <v>101.44548231907895</v>
      </c>
      <c r="Q191" s="139">
        <v>0</v>
      </c>
      <c r="R191" s="148">
        <f t="shared" si="15"/>
        <v>7.6660667811624103E-2</v>
      </c>
      <c r="S191" s="147">
        <f t="shared" si="20"/>
        <v>-2.2200216900545855E-3</v>
      </c>
      <c r="T191" s="188">
        <v>0</v>
      </c>
      <c r="U191" s="156">
        <v>0</v>
      </c>
      <c r="V191" s="1">
        <f t="shared" si="16"/>
        <v>0</v>
      </c>
      <c r="W191" s="72">
        <v>0</v>
      </c>
      <c r="X191" s="185">
        <v>0</v>
      </c>
      <c r="Y191" s="185">
        <v>0</v>
      </c>
      <c r="Z191" s="180">
        <f>(Company_data!U191+F191)/Company_data!J191</f>
        <v>2.3764807021603471</v>
      </c>
      <c r="AA191" s="148">
        <f>(Company_data!S191+F191)/Company_data!J191</f>
        <v>2.3764807021603471</v>
      </c>
      <c r="AC191" s="187">
        <v>0</v>
      </c>
      <c r="AD191" s="147">
        <f t="shared" si="17"/>
        <v>5.5003347211453391E-2</v>
      </c>
      <c r="AE191" s="1">
        <v>0</v>
      </c>
      <c r="AF191" s="147">
        <f t="shared" si="18"/>
        <v>5.5003347211453391E-2</v>
      </c>
      <c r="AG191" s="1">
        <v>0</v>
      </c>
      <c r="AH191" s="1">
        <v>0</v>
      </c>
      <c r="AI191" s="1">
        <v>0</v>
      </c>
      <c r="AJ191" s="1">
        <v>0</v>
      </c>
      <c r="AL191" s="185">
        <v>0</v>
      </c>
      <c r="AN191" s="185">
        <v>0</v>
      </c>
      <c r="AO191" s="185">
        <v>0</v>
      </c>
      <c r="AP191" s="185">
        <v>0</v>
      </c>
      <c r="AQ191" s="185">
        <v>0</v>
      </c>
      <c r="AR191" s="185">
        <v>0</v>
      </c>
      <c r="AS191" s="185">
        <v>0</v>
      </c>
    </row>
    <row r="192" spans="1:45" x14ac:dyDescent="0.2">
      <c r="A192" s="144">
        <v>1995</v>
      </c>
      <c r="B192" s="144">
        <v>8</v>
      </c>
      <c r="C192" s="93">
        <v>31</v>
      </c>
      <c r="D192" s="93">
        <v>31</v>
      </c>
      <c r="E192" s="93">
        <f t="shared" si="14"/>
        <v>31</v>
      </c>
      <c r="F192" s="88">
        <v>0</v>
      </c>
      <c r="G192" s="185">
        <v>0</v>
      </c>
      <c r="H192" s="185">
        <v>0</v>
      </c>
      <c r="I192" s="92">
        <v>5.5253885211782358E-2</v>
      </c>
      <c r="J192" s="147">
        <f t="shared" si="19"/>
        <v>4.956035565029912E-2</v>
      </c>
      <c r="K192" s="90">
        <v>12342</v>
      </c>
      <c r="L192" s="90">
        <v>2433</v>
      </c>
      <c r="M192" s="90">
        <v>7198.9340000000084</v>
      </c>
      <c r="N192" s="90">
        <v>213278.78199999998</v>
      </c>
      <c r="O192" s="161">
        <f t="shared" si="21"/>
        <v>0.5832874736671535</v>
      </c>
      <c r="P192" s="91">
        <f t="shared" si="22"/>
        <v>87.660822852445534</v>
      </c>
      <c r="Q192" s="139">
        <v>0</v>
      </c>
      <c r="R192" s="148">
        <f t="shared" si="15"/>
        <v>7.7846933917473618E-2</v>
      </c>
      <c r="S192" s="147">
        <f t="shared" si="20"/>
        <v>-2.1234637990265592E-3</v>
      </c>
      <c r="T192" s="188">
        <v>0</v>
      </c>
      <c r="U192" s="156">
        <v>0</v>
      </c>
      <c r="V192" s="1">
        <f t="shared" si="16"/>
        <v>0</v>
      </c>
      <c r="W192" s="72">
        <v>0</v>
      </c>
      <c r="X192" s="185">
        <v>0</v>
      </c>
      <c r="Y192" s="185">
        <v>0</v>
      </c>
      <c r="Z192" s="180">
        <f>(Company_data!U192+F192)/Company_data!J192</f>
        <v>2.4132549514416821</v>
      </c>
      <c r="AA192" s="148">
        <f>(Company_data!S192+F192)/Company_data!J192</f>
        <v>2.4132549514416821</v>
      </c>
      <c r="AC192" s="187">
        <v>0</v>
      </c>
      <c r="AD192" s="147">
        <f t="shared" si="17"/>
        <v>5.5253885211782358E-2</v>
      </c>
      <c r="AE192" s="1">
        <v>0</v>
      </c>
      <c r="AF192" s="147">
        <f t="shared" si="18"/>
        <v>5.5253885211782358E-2</v>
      </c>
      <c r="AG192" s="1">
        <v>0</v>
      </c>
      <c r="AH192" s="1">
        <v>0</v>
      </c>
      <c r="AI192" s="1">
        <v>0</v>
      </c>
      <c r="AJ192" s="1">
        <v>0</v>
      </c>
      <c r="AL192" s="185">
        <v>0</v>
      </c>
      <c r="AN192" s="185">
        <v>0</v>
      </c>
      <c r="AO192" s="185">
        <v>0</v>
      </c>
      <c r="AP192" s="185">
        <v>0</v>
      </c>
      <c r="AQ192" s="185">
        <v>0</v>
      </c>
      <c r="AR192" s="185">
        <v>0</v>
      </c>
      <c r="AS192" s="185">
        <v>0</v>
      </c>
    </row>
    <row r="193" spans="1:45" x14ac:dyDescent="0.2">
      <c r="A193" s="144">
        <v>1995</v>
      </c>
      <c r="B193" s="144">
        <v>9</v>
      </c>
      <c r="C193" s="93">
        <v>30</v>
      </c>
      <c r="D193" s="93">
        <v>31</v>
      </c>
      <c r="E193" s="93">
        <f t="shared" si="14"/>
        <v>31</v>
      </c>
      <c r="F193" s="88">
        <v>0</v>
      </c>
      <c r="G193" s="185">
        <v>0</v>
      </c>
      <c r="H193" s="185">
        <v>0</v>
      </c>
      <c r="I193" s="92">
        <v>5.5549767746212689E-2</v>
      </c>
      <c r="J193" s="147">
        <f t="shared" si="19"/>
        <v>4.9534884301684838E-2</v>
      </c>
      <c r="K193" s="90">
        <v>12328</v>
      </c>
      <c r="L193" s="90">
        <v>2451</v>
      </c>
      <c r="M193" s="90">
        <v>7631.5240000000049</v>
      </c>
      <c r="N193" s="90">
        <v>243113.51699999999</v>
      </c>
      <c r="O193" s="161">
        <f t="shared" si="21"/>
        <v>0.61903990914990303</v>
      </c>
      <c r="P193" s="91">
        <f t="shared" si="22"/>
        <v>99.189521419828637</v>
      </c>
      <c r="Q193" s="139">
        <v>0</v>
      </c>
      <c r="R193" s="148">
        <f t="shared" si="15"/>
        <v>7.5979471931755513E-2</v>
      </c>
      <c r="S193" s="147">
        <f t="shared" si="20"/>
        <v>-1.9062588727002533E-3</v>
      </c>
      <c r="T193" s="188">
        <v>0</v>
      </c>
      <c r="U193" s="156">
        <v>0</v>
      </c>
      <c r="V193" s="1">
        <f t="shared" si="16"/>
        <v>0</v>
      </c>
      <c r="W193" s="72">
        <v>0</v>
      </c>
      <c r="X193" s="185">
        <v>0</v>
      </c>
      <c r="Y193" s="185">
        <v>0</v>
      </c>
      <c r="Z193" s="180">
        <f>(Company_data!U193+F193)/Company_data!J193</f>
        <v>2.2793841579526655</v>
      </c>
      <c r="AA193" s="148">
        <f>(Company_data!S193+F193)/Company_data!J193</f>
        <v>2.2793841579526655</v>
      </c>
      <c r="AC193" s="187">
        <v>0</v>
      </c>
      <c r="AD193" s="147">
        <f t="shared" si="17"/>
        <v>5.5549767746212689E-2</v>
      </c>
      <c r="AE193" s="1">
        <v>0</v>
      </c>
      <c r="AF193" s="147">
        <f t="shared" si="18"/>
        <v>5.5549767746212689E-2</v>
      </c>
      <c r="AG193" s="1">
        <v>0</v>
      </c>
      <c r="AH193" s="1">
        <v>0</v>
      </c>
      <c r="AI193" s="1">
        <v>0</v>
      </c>
      <c r="AJ193" s="1">
        <v>0</v>
      </c>
      <c r="AL193" s="185">
        <v>0</v>
      </c>
      <c r="AN193" s="185">
        <v>0</v>
      </c>
      <c r="AO193" s="185">
        <v>0</v>
      </c>
      <c r="AP193" s="185">
        <v>0</v>
      </c>
      <c r="AQ193" s="185">
        <v>0</v>
      </c>
      <c r="AR193" s="185">
        <v>0</v>
      </c>
      <c r="AS193" s="185">
        <v>0</v>
      </c>
    </row>
    <row r="194" spans="1:45" x14ac:dyDescent="0.2">
      <c r="A194" s="144">
        <v>1995</v>
      </c>
      <c r="B194" s="144">
        <v>10</v>
      </c>
      <c r="C194" s="93">
        <v>31</v>
      </c>
      <c r="D194" s="93">
        <v>30</v>
      </c>
      <c r="E194" s="93">
        <f t="shared" si="14"/>
        <v>30</v>
      </c>
      <c r="F194" s="88">
        <v>0</v>
      </c>
      <c r="G194" s="185">
        <v>0</v>
      </c>
      <c r="H194" s="185">
        <v>0</v>
      </c>
      <c r="I194" s="92">
        <v>5.3398265416333593E-2</v>
      </c>
      <c r="J194" s="147">
        <f t="shared" si="19"/>
        <v>4.9477218559353664E-2</v>
      </c>
      <c r="K194" s="90">
        <v>12288</v>
      </c>
      <c r="L194" s="90">
        <v>2302</v>
      </c>
      <c r="M194" s="90">
        <v>7038.8610000000044</v>
      </c>
      <c r="N194" s="90">
        <v>229285.62899999999</v>
      </c>
      <c r="O194" s="161">
        <f t="shared" si="21"/>
        <v>0.5728239746093754</v>
      </c>
      <c r="P194" s="91">
        <f t="shared" si="22"/>
        <v>99.602792788879228</v>
      </c>
      <c r="Q194" s="139">
        <v>0</v>
      </c>
      <c r="R194" s="148">
        <f t="shared" si="15"/>
        <v>7.1123961658407744E-2</v>
      </c>
      <c r="S194" s="147">
        <f t="shared" si="20"/>
        <v>-1.8059005903982087E-3</v>
      </c>
      <c r="T194" s="188">
        <v>0</v>
      </c>
      <c r="U194" s="156">
        <v>0</v>
      </c>
      <c r="V194" s="1">
        <f t="shared" si="16"/>
        <v>0</v>
      </c>
      <c r="W194" s="72">
        <v>0</v>
      </c>
      <c r="X194" s="185">
        <v>0</v>
      </c>
      <c r="Y194" s="185">
        <v>0</v>
      </c>
      <c r="Z194" s="180">
        <f>(Company_data!U194+F194)/Company_data!J194</f>
        <v>2.2048428114106402</v>
      </c>
      <c r="AA194" s="148">
        <f>(Company_data!S194+F194)/Company_data!J194</f>
        <v>2.2048428114106402</v>
      </c>
      <c r="AC194" s="187">
        <v>0</v>
      </c>
      <c r="AD194" s="147">
        <f t="shared" si="17"/>
        <v>5.3398265416333593E-2</v>
      </c>
      <c r="AE194" s="1">
        <v>0</v>
      </c>
      <c r="AF194" s="147">
        <f t="shared" si="18"/>
        <v>5.3398265416333593E-2</v>
      </c>
      <c r="AG194" s="1">
        <v>0</v>
      </c>
      <c r="AH194" s="1">
        <v>0</v>
      </c>
      <c r="AI194" s="1">
        <v>0</v>
      </c>
      <c r="AJ194" s="1">
        <v>0</v>
      </c>
      <c r="AL194" s="185">
        <v>0</v>
      </c>
      <c r="AN194" s="185">
        <v>0</v>
      </c>
      <c r="AO194" s="185">
        <v>0</v>
      </c>
      <c r="AP194" s="185">
        <v>0</v>
      </c>
      <c r="AQ194" s="185">
        <v>0</v>
      </c>
      <c r="AR194" s="185">
        <v>0</v>
      </c>
      <c r="AS194" s="185">
        <v>0</v>
      </c>
    </row>
    <row r="195" spans="1:45" x14ac:dyDescent="0.2">
      <c r="A195" s="144">
        <v>1995</v>
      </c>
      <c r="B195" s="144">
        <v>11</v>
      </c>
      <c r="C195" s="93">
        <v>30</v>
      </c>
      <c r="D195" s="93">
        <v>31</v>
      </c>
      <c r="E195" s="93">
        <f t="shared" si="14"/>
        <v>31</v>
      </c>
      <c r="F195" s="88">
        <v>0</v>
      </c>
      <c r="G195" s="185">
        <v>0</v>
      </c>
      <c r="H195" s="185">
        <v>0</v>
      </c>
      <c r="I195" s="92">
        <v>4.8757557703655349E-2</v>
      </c>
      <c r="J195" s="147">
        <f t="shared" si="19"/>
        <v>4.9510740232744162E-2</v>
      </c>
      <c r="K195" s="90">
        <v>12242</v>
      </c>
      <c r="L195" s="90">
        <v>2441</v>
      </c>
      <c r="M195" s="90">
        <v>6815.5920000000042</v>
      </c>
      <c r="N195" s="90">
        <v>252332.94500000001</v>
      </c>
      <c r="O195" s="161">
        <f t="shared" si="21"/>
        <v>0.55673844143113904</v>
      </c>
      <c r="P195" s="91">
        <f t="shared" si="22"/>
        <v>103.37277550184351</v>
      </c>
      <c r="Q195" s="139">
        <v>0</v>
      </c>
      <c r="R195" s="148">
        <f t="shared" si="15"/>
        <v>5.6982201685095921E-2</v>
      </c>
      <c r="S195" s="147">
        <f t="shared" si="20"/>
        <v>-1.4708804643943363E-3</v>
      </c>
      <c r="T195" s="188">
        <v>0</v>
      </c>
      <c r="U195" s="156">
        <v>0</v>
      </c>
      <c r="V195" s="1">
        <f t="shared" si="16"/>
        <v>0</v>
      </c>
      <c r="W195" s="72">
        <v>0</v>
      </c>
      <c r="X195" s="185">
        <v>0</v>
      </c>
      <c r="Y195" s="185">
        <v>0</v>
      </c>
      <c r="Z195" s="180">
        <f>(Company_data!U195+F195)/Company_data!J195</f>
        <v>1.7094660505528776</v>
      </c>
      <c r="AA195" s="148">
        <f>(Company_data!S195+F195)/Company_data!J195</f>
        <v>1.7094660505528776</v>
      </c>
      <c r="AC195" s="187">
        <v>0</v>
      </c>
      <c r="AD195" s="147">
        <f t="shared" si="17"/>
        <v>4.8757557703655349E-2</v>
      </c>
      <c r="AE195" s="1">
        <v>0</v>
      </c>
      <c r="AF195" s="147">
        <f t="shared" si="18"/>
        <v>4.8757557703655349E-2</v>
      </c>
      <c r="AG195" s="1">
        <v>0</v>
      </c>
      <c r="AH195" s="1">
        <v>0</v>
      </c>
      <c r="AI195" s="1">
        <v>0</v>
      </c>
      <c r="AJ195" s="1">
        <v>0</v>
      </c>
      <c r="AL195" s="185">
        <v>0</v>
      </c>
      <c r="AN195" s="185">
        <v>0</v>
      </c>
      <c r="AO195" s="185">
        <v>0</v>
      </c>
      <c r="AP195" s="185">
        <v>0</v>
      </c>
      <c r="AQ195" s="185">
        <v>0</v>
      </c>
      <c r="AR195" s="185">
        <v>0</v>
      </c>
      <c r="AS195" s="185">
        <v>0</v>
      </c>
    </row>
    <row r="196" spans="1:45" x14ac:dyDescent="0.2">
      <c r="A196" s="144">
        <v>1995</v>
      </c>
      <c r="B196" s="144">
        <v>12</v>
      </c>
      <c r="C196" s="93">
        <v>31</v>
      </c>
      <c r="D196" s="93">
        <v>30</v>
      </c>
      <c r="E196" s="93">
        <f t="shared" si="14"/>
        <v>30</v>
      </c>
      <c r="F196" s="88">
        <v>0</v>
      </c>
      <c r="G196" s="185">
        <v>0</v>
      </c>
      <c r="H196" s="185">
        <v>0</v>
      </c>
      <c r="I196" s="92">
        <v>4.683050433854867E-2</v>
      </c>
      <c r="J196" s="147">
        <f t="shared" si="19"/>
        <v>4.9624218377981179E-2</v>
      </c>
      <c r="K196" s="90">
        <v>12199</v>
      </c>
      <c r="L196" s="90">
        <v>2297</v>
      </c>
      <c r="M196" s="90">
        <v>6148.4130000000005</v>
      </c>
      <c r="N196" s="90">
        <v>237566.823</v>
      </c>
      <c r="O196" s="161">
        <f t="shared" si="21"/>
        <v>0.50400959095007791</v>
      </c>
      <c r="P196" s="91">
        <f t="shared" si="22"/>
        <v>103.42482498911625</v>
      </c>
      <c r="Q196" s="139">
        <v>0</v>
      </c>
      <c r="R196" s="148">
        <f t="shared" si="15"/>
        <v>5.8888903534087891E-2</v>
      </c>
      <c r="S196" s="147">
        <f t="shared" si="20"/>
        <v>-1.0661728947184909E-3</v>
      </c>
      <c r="T196" s="188">
        <v>0</v>
      </c>
      <c r="U196" s="156">
        <v>0</v>
      </c>
      <c r="V196" s="1">
        <f t="shared" si="16"/>
        <v>0</v>
      </c>
      <c r="W196" s="72">
        <v>0</v>
      </c>
      <c r="X196" s="185">
        <v>0</v>
      </c>
      <c r="Y196" s="185">
        <v>0</v>
      </c>
      <c r="Z196" s="180">
        <f>(Company_data!U196+F196)/Company_data!J196</f>
        <v>1.8255560095567247</v>
      </c>
      <c r="AA196" s="148">
        <f>(Company_data!S196+F196)/Company_data!J196</f>
        <v>1.8255560095567247</v>
      </c>
      <c r="AC196" s="187">
        <v>0</v>
      </c>
      <c r="AD196" s="147">
        <f t="shared" si="17"/>
        <v>4.683050433854867E-2</v>
      </c>
      <c r="AE196" s="1">
        <v>0</v>
      </c>
      <c r="AF196" s="147">
        <f t="shared" si="18"/>
        <v>4.683050433854867E-2</v>
      </c>
      <c r="AG196" s="1">
        <v>0</v>
      </c>
      <c r="AH196" s="1">
        <v>0</v>
      </c>
      <c r="AI196" s="1">
        <v>0</v>
      </c>
      <c r="AJ196" s="1">
        <v>0</v>
      </c>
      <c r="AL196" s="185">
        <v>0</v>
      </c>
      <c r="AN196" s="185">
        <v>0</v>
      </c>
      <c r="AO196" s="185">
        <v>0</v>
      </c>
      <c r="AP196" s="185">
        <v>0</v>
      </c>
      <c r="AQ196" s="185">
        <v>0</v>
      </c>
      <c r="AR196" s="185">
        <v>0</v>
      </c>
      <c r="AS196" s="185">
        <v>0</v>
      </c>
    </row>
    <row r="197" spans="1:45" x14ac:dyDescent="0.2">
      <c r="A197" s="144">
        <v>1996</v>
      </c>
      <c r="B197" s="144">
        <v>1</v>
      </c>
      <c r="C197" s="93">
        <v>31</v>
      </c>
      <c r="D197" s="93">
        <v>31</v>
      </c>
      <c r="E197" s="93">
        <f t="shared" ref="E197:E260" si="23">D197</f>
        <v>31</v>
      </c>
      <c r="F197" s="88">
        <v>0</v>
      </c>
      <c r="G197" s="185">
        <v>0</v>
      </c>
      <c r="H197" s="185">
        <v>0</v>
      </c>
      <c r="I197" s="92">
        <v>4.4036748004289354E-2</v>
      </c>
      <c r="J197" s="147">
        <f t="shared" si="19"/>
        <v>4.9752998767629036E-2</v>
      </c>
      <c r="K197" s="90">
        <v>12173</v>
      </c>
      <c r="L197" s="90">
        <v>2562</v>
      </c>
      <c r="M197" s="90">
        <v>6560.7509999999893</v>
      </c>
      <c r="N197" s="90">
        <v>315753.58299999998</v>
      </c>
      <c r="O197" s="161">
        <f t="shared" si="21"/>
        <v>0.53895925408691281</v>
      </c>
      <c r="P197" s="91">
        <f t="shared" si="22"/>
        <v>123.24495823575332</v>
      </c>
      <c r="Q197" s="139">
        <v>0</v>
      </c>
      <c r="R197" s="148">
        <f t="shared" ref="R197:R260" si="24">Z197/C197</f>
        <v>5.9238295223121289E-2</v>
      </c>
      <c r="S197" s="147">
        <f t="shared" si="20"/>
        <v>-7.1974872717492366E-4</v>
      </c>
      <c r="T197" s="188">
        <v>0</v>
      </c>
      <c r="U197" s="156">
        <v>0</v>
      </c>
      <c r="V197" s="1">
        <f t="shared" ref="V197:V260" si="25">U197/E197</f>
        <v>0</v>
      </c>
      <c r="W197" s="72">
        <v>0</v>
      </c>
      <c r="X197" s="185">
        <v>0</v>
      </c>
      <c r="Y197" s="185">
        <v>0</v>
      </c>
      <c r="Z197" s="180">
        <f>(Company_data!U197+F197)/Company_data!J197</f>
        <v>1.8363871519167601</v>
      </c>
      <c r="AA197" s="148">
        <f>(Company_data!S197+F197)/Company_data!J197</f>
        <v>1.8363871519167601</v>
      </c>
      <c r="AC197" s="187">
        <v>0</v>
      </c>
      <c r="AD197" s="147">
        <f t="shared" si="17"/>
        <v>4.4036748004289354E-2</v>
      </c>
      <c r="AE197" s="1">
        <v>0</v>
      </c>
      <c r="AF197" s="147">
        <f t="shared" si="18"/>
        <v>4.4036748004289354E-2</v>
      </c>
      <c r="AG197" s="1">
        <v>0</v>
      </c>
      <c r="AH197" s="1">
        <v>0</v>
      </c>
      <c r="AI197" s="1">
        <v>0</v>
      </c>
      <c r="AJ197" s="1">
        <v>0</v>
      </c>
      <c r="AL197" s="185">
        <v>0</v>
      </c>
      <c r="AN197" s="185">
        <v>0</v>
      </c>
      <c r="AO197" s="185">
        <v>0</v>
      </c>
      <c r="AP197" s="185">
        <v>0</v>
      </c>
      <c r="AQ197" s="185">
        <v>0</v>
      </c>
      <c r="AR197" s="185">
        <v>0</v>
      </c>
      <c r="AS197" s="185">
        <v>0</v>
      </c>
    </row>
    <row r="198" spans="1:45" x14ac:dyDescent="0.2">
      <c r="A198" s="144">
        <v>1996</v>
      </c>
      <c r="B198" s="144">
        <v>2</v>
      </c>
      <c r="C198" s="93">
        <v>29</v>
      </c>
      <c r="D198" s="93">
        <v>29</v>
      </c>
      <c r="E198" s="93">
        <f t="shared" si="23"/>
        <v>29</v>
      </c>
      <c r="F198" s="88">
        <v>0</v>
      </c>
      <c r="G198" s="185">
        <v>0</v>
      </c>
      <c r="H198" s="185">
        <v>0</v>
      </c>
      <c r="I198" s="92">
        <v>4.3785551494920201E-2</v>
      </c>
      <c r="J198" s="147">
        <f t="shared" si="19"/>
        <v>4.988983664629712E-2</v>
      </c>
      <c r="K198" s="90">
        <v>12019</v>
      </c>
      <c r="L198" s="90">
        <v>2550</v>
      </c>
      <c r="M198" s="90">
        <v>6072.4670000000042</v>
      </c>
      <c r="N198" s="90">
        <v>293320.92699999997</v>
      </c>
      <c r="O198" s="161">
        <f t="shared" si="21"/>
        <v>0.50523895498793614</v>
      </c>
      <c r="P198" s="91">
        <f t="shared" si="22"/>
        <v>115.0278145098039</v>
      </c>
      <c r="Q198" s="139">
        <v>0</v>
      </c>
      <c r="R198" s="148">
        <f t="shared" si="24"/>
        <v>5.9935661838197193E-2</v>
      </c>
      <c r="S198" s="147">
        <f t="shared" si="20"/>
        <v>-5.0620608845628606E-4</v>
      </c>
      <c r="T198" s="188">
        <v>0</v>
      </c>
      <c r="U198" s="156">
        <v>0</v>
      </c>
      <c r="V198" s="1">
        <f t="shared" si="25"/>
        <v>0</v>
      </c>
      <c r="W198" s="72">
        <v>0</v>
      </c>
      <c r="X198" s="185">
        <v>0</v>
      </c>
      <c r="Y198" s="185">
        <v>0</v>
      </c>
      <c r="Z198" s="180">
        <f>(Company_data!U198+F198)/Company_data!J198</f>
        <v>1.7381341933077186</v>
      </c>
      <c r="AA198" s="148">
        <f>(Company_data!S198+F198)/Company_data!J198</f>
        <v>1.7381341933077186</v>
      </c>
      <c r="AC198" s="187">
        <v>0</v>
      </c>
      <c r="AD198" s="147">
        <f t="shared" ref="AD198:AD261" si="26">I198</f>
        <v>4.3785551494920201E-2</v>
      </c>
      <c r="AE198" s="1">
        <v>0</v>
      </c>
      <c r="AF198" s="147">
        <f t="shared" ref="AF198:AF261" si="27">I198</f>
        <v>4.3785551494920201E-2</v>
      </c>
      <c r="AG198" s="1">
        <v>0</v>
      </c>
      <c r="AH198" s="1">
        <v>0</v>
      </c>
      <c r="AI198" s="1">
        <v>0</v>
      </c>
      <c r="AJ198" s="1">
        <v>0</v>
      </c>
      <c r="AL198" s="185">
        <v>0</v>
      </c>
      <c r="AN198" s="185">
        <v>0</v>
      </c>
      <c r="AO198" s="185">
        <v>0</v>
      </c>
      <c r="AP198" s="185">
        <v>0</v>
      </c>
      <c r="AQ198" s="185">
        <v>0</v>
      </c>
      <c r="AR198" s="185">
        <v>0</v>
      </c>
      <c r="AS198" s="185">
        <v>0</v>
      </c>
    </row>
    <row r="199" spans="1:45" x14ac:dyDescent="0.2">
      <c r="A199" s="144">
        <v>1996</v>
      </c>
      <c r="B199" s="144">
        <v>3</v>
      </c>
      <c r="C199" s="93">
        <v>31</v>
      </c>
      <c r="D199" s="93">
        <v>31</v>
      </c>
      <c r="E199" s="93">
        <f t="shared" si="23"/>
        <v>31</v>
      </c>
      <c r="F199" s="88">
        <v>0</v>
      </c>
      <c r="G199" s="185">
        <v>0</v>
      </c>
      <c r="H199" s="185">
        <v>0</v>
      </c>
      <c r="I199" s="92">
        <v>4.4613820766514919E-2</v>
      </c>
      <c r="J199" s="147">
        <f t="shared" si="19"/>
        <v>5.0122998119907884E-2</v>
      </c>
      <c r="K199" s="90">
        <v>12093</v>
      </c>
      <c r="L199" s="90">
        <v>2548</v>
      </c>
      <c r="M199" s="90">
        <v>6125.6599999999744</v>
      </c>
      <c r="N199" s="90">
        <v>314605.049</v>
      </c>
      <c r="O199" s="161">
        <f t="shared" si="21"/>
        <v>0.50654593566525874</v>
      </c>
      <c r="P199" s="91">
        <f t="shared" si="22"/>
        <v>123.47136930926217</v>
      </c>
      <c r="Q199" s="139">
        <v>0</v>
      </c>
      <c r="R199" s="148">
        <f t="shared" si="24"/>
        <v>5.769160066305723E-2</v>
      </c>
      <c r="S199" s="147">
        <f t="shared" si="20"/>
        <v>-1.3882777561087523E-4</v>
      </c>
      <c r="T199" s="188">
        <v>0</v>
      </c>
      <c r="U199" s="156">
        <v>0</v>
      </c>
      <c r="V199" s="1">
        <f t="shared" si="25"/>
        <v>0</v>
      </c>
      <c r="W199" s="72">
        <v>0</v>
      </c>
      <c r="X199" s="185">
        <v>0</v>
      </c>
      <c r="Y199" s="185">
        <v>0</v>
      </c>
      <c r="Z199" s="180">
        <f>(Company_data!U199+F199)/Company_data!J199</f>
        <v>1.7884396205547741</v>
      </c>
      <c r="AA199" s="148">
        <f>(Company_data!S199+F199)/Company_data!J199</f>
        <v>1.7884396205547741</v>
      </c>
      <c r="AC199" s="187">
        <v>0</v>
      </c>
      <c r="AD199" s="147">
        <f t="shared" si="26"/>
        <v>4.4613820766514919E-2</v>
      </c>
      <c r="AE199" s="1">
        <v>0</v>
      </c>
      <c r="AF199" s="147">
        <f t="shared" si="27"/>
        <v>4.4613820766514919E-2</v>
      </c>
      <c r="AG199" s="1">
        <v>0</v>
      </c>
      <c r="AH199" s="1">
        <v>0</v>
      </c>
      <c r="AI199" s="1">
        <v>0</v>
      </c>
      <c r="AJ199" s="1">
        <v>0</v>
      </c>
      <c r="AL199" s="185">
        <v>0</v>
      </c>
      <c r="AN199" s="185">
        <v>0</v>
      </c>
      <c r="AO199" s="185">
        <v>0</v>
      </c>
      <c r="AP199" s="185">
        <v>0</v>
      </c>
      <c r="AQ199" s="185">
        <v>0</v>
      </c>
      <c r="AR199" s="185">
        <v>0</v>
      </c>
      <c r="AS199" s="185">
        <v>0</v>
      </c>
    </row>
    <row r="200" spans="1:45" x14ac:dyDescent="0.2">
      <c r="A200" s="144">
        <v>1996</v>
      </c>
      <c r="B200" s="144">
        <v>4</v>
      </c>
      <c r="C200" s="93">
        <v>30</v>
      </c>
      <c r="D200" s="93">
        <v>31</v>
      </c>
      <c r="E200" s="93">
        <f t="shared" si="23"/>
        <v>31</v>
      </c>
      <c r="F200" s="88">
        <v>0</v>
      </c>
      <c r="G200" s="185">
        <v>0</v>
      </c>
      <c r="H200" s="185">
        <v>0</v>
      </c>
      <c r="I200" s="92">
        <v>4.9500989580915644E-2</v>
      </c>
      <c r="J200" s="147">
        <f t="shared" si="19"/>
        <v>5.0234871727628194E-2</v>
      </c>
      <c r="K200" s="90">
        <v>12148</v>
      </c>
      <c r="L200" s="90">
        <v>2520</v>
      </c>
      <c r="M200" s="90">
        <v>6091.0659999999916</v>
      </c>
      <c r="N200" s="90">
        <v>296835.25</v>
      </c>
      <c r="O200" s="161">
        <f t="shared" si="21"/>
        <v>0.50140484030292987</v>
      </c>
      <c r="P200" s="91">
        <f t="shared" si="22"/>
        <v>117.79176587301588</v>
      </c>
      <c r="Q200" s="139">
        <v>0</v>
      </c>
      <c r="R200" s="148">
        <f t="shared" si="24"/>
        <v>5.8485831011182432E-2</v>
      </c>
      <c r="S200" s="147">
        <f t="shared" si="20"/>
        <v>5.9505633668820168E-5</v>
      </c>
      <c r="T200" s="188">
        <v>0</v>
      </c>
      <c r="U200" s="156">
        <v>0</v>
      </c>
      <c r="V200" s="1">
        <f t="shared" si="25"/>
        <v>0</v>
      </c>
      <c r="W200" s="72">
        <v>0</v>
      </c>
      <c r="X200" s="185">
        <v>0</v>
      </c>
      <c r="Y200" s="185">
        <v>0</v>
      </c>
      <c r="Z200" s="180">
        <f>(Company_data!U200+F200)/Company_data!J200</f>
        <v>1.754574930335473</v>
      </c>
      <c r="AA200" s="148">
        <f>(Company_data!S200+F200)/Company_data!J200</f>
        <v>1.754574930335473</v>
      </c>
      <c r="AC200" s="187">
        <v>0</v>
      </c>
      <c r="AD200" s="147">
        <f t="shared" si="26"/>
        <v>4.9500989580915644E-2</v>
      </c>
      <c r="AE200" s="1">
        <v>0</v>
      </c>
      <c r="AF200" s="147">
        <f t="shared" si="27"/>
        <v>4.9500989580915644E-2</v>
      </c>
      <c r="AG200" s="1">
        <v>0</v>
      </c>
      <c r="AH200" s="1">
        <v>0</v>
      </c>
      <c r="AI200" s="1">
        <v>0</v>
      </c>
      <c r="AJ200" s="1">
        <v>0</v>
      </c>
      <c r="AL200" s="185">
        <v>0</v>
      </c>
      <c r="AN200" s="185">
        <v>0</v>
      </c>
      <c r="AO200" s="185">
        <v>0</v>
      </c>
      <c r="AP200" s="185">
        <v>0</v>
      </c>
      <c r="AQ200" s="185">
        <v>0</v>
      </c>
      <c r="AR200" s="185">
        <v>0</v>
      </c>
      <c r="AS200" s="185">
        <v>0</v>
      </c>
    </row>
    <row r="201" spans="1:45" x14ac:dyDescent="0.2">
      <c r="A201" s="144">
        <v>1996</v>
      </c>
      <c r="B201" s="144">
        <v>5</v>
      </c>
      <c r="C201" s="93">
        <v>31</v>
      </c>
      <c r="D201" s="93">
        <v>30</v>
      </c>
      <c r="E201" s="93">
        <f t="shared" si="23"/>
        <v>30</v>
      </c>
      <c r="F201" s="88">
        <v>0</v>
      </c>
      <c r="G201" s="185">
        <v>0</v>
      </c>
      <c r="H201" s="185">
        <v>0</v>
      </c>
      <c r="I201" s="92">
        <v>5.3832185062854858E-2</v>
      </c>
      <c r="J201" s="147">
        <f t="shared" si="19"/>
        <v>5.0361110838646389E-2</v>
      </c>
      <c r="K201" s="90">
        <v>12127</v>
      </c>
      <c r="L201" s="90">
        <v>2503</v>
      </c>
      <c r="M201" s="90">
        <v>6793.9430000000284</v>
      </c>
      <c r="N201" s="90">
        <v>313967.06699999998</v>
      </c>
      <c r="O201" s="161">
        <f t="shared" si="21"/>
        <v>0.56023278634452278</v>
      </c>
      <c r="P201" s="91">
        <f t="shared" si="22"/>
        <v>125.43630323611666</v>
      </c>
      <c r="Q201" s="139">
        <v>0</v>
      </c>
      <c r="R201" s="148">
        <f t="shared" si="24"/>
        <v>6.8165501608648038E-2</v>
      </c>
      <c r="S201" s="147">
        <f t="shared" si="20"/>
        <v>3.6901507735145195E-4</v>
      </c>
      <c r="T201" s="188">
        <v>0</v>
      </c>
      <c r="U201" s="156">
        <v>0</v>
      </c>
      <c r="V201" s="1">
        <f t="shared" si="25"/>
        <v>0</v>
      </c>
      <c r="W201" s="72">
        <v>0</v>
      </c>
      <c r="X201" s="185">
        <v>0</v>
      </c>
      <c r="Y201" s="185">
        <v>0</v>
      </c>
      <c r="Z201" s="180">
        <f>(Company_data!U201+F201)/Company_data!J201</f>
        <v>2.1131305498680892</v>
      </c>
      <c r="AA201" s="148">
        <f>(Company_data!S201+F201)/Company_data!J201</f>
        <v>2.1131305498680892</v>
      </c>
      <c r="AC201" s="187">
        <v>0</v>
      </c>
      <c r="AD201" s="147">
        <f t="shared" si="26"/>
        <v>5.3832185062854858E-2</v>
      </c>
      <c r="AE201" s="1">
        <v>0</v>
      </c>
      <c r="AF201" s="147">
        <f t="shared" si="27"/>
        <v>5.3832185062854858E-2</v>
      </c>
      <c r="AG201" s="1">
        <v>0</v>
      </c>
      <c r="AH201" s="1">
        <v>0</v>
      </c>
      <c r="AI201" s="1">
        <v>0</v>
      </c>
      <c r="AJ201" s="1">
        <v>0</v>
      </c>
      <c r="AL201" s="185">
        <v>0</v>
      </c>
      <c r="AN201" s="185">
        <v>0</v>
      </c>
      <c r="AO201" s="185">
        <v>0</v>
      </c>
      <c r="AP201" s="185">
        <v>0</v>
      </c>
      <c r="AQ201" s="185">
        <v>0</v>
      </c>
      <c r="AR201" s="185">
        <v>0</v>
      </c>
      <c r="AS201" s="185">
        <v>0</v>
      </c>
    </row>
    <row r="202" spans="1:45" x14ac:dyDescent="0.2">
      <c r="A202" s="144">
        <v>1996</v>
      </c>
      <c r="B202" s="144">
        <v>6</v>
      </c>
      <c r="C202" s="93">
        <v>30</v>
      </c>
      <c r="D202" s="93">
        <v>31</v>
      </c>
      <c r="E202" s="93">
        <f t="shared" si="23"/>
        <v>31</v>
      </c>
      <c r="F202" s="88">
        <v>0</v>
      </c>
      <c r="G202" s="185">
        <v>0</v>
      </c>
      <c r="H202" s="185">
        <v>0</v>
      </c>
      <c r="I202" s="92">
        <v>5.4594138673549973E-2</v>
      </c>
      <c r="J202" s="147">
        <f t="shared" si="19"/>
        <v>5.0429730100919251E-2</v>
      </c>
      <c r="K202" s="90">
        <v>12131</v>
      </c>
      <c r="L202" s="90">
        <v>2491</v>
      </c>
      <c r="M202" s="90">
        <v>6957.9050000000279</v>
      </c>
      <c r="N202" s="90">
        <v>322673.76599999995</v>
      </c>
      <c r="O202" s="161">
        <f t="shared" si="21"/>
        <v>0.57356400956228082</v>
      </c>
      <c r="P202" s="91">
        <f t="shared" si="22"/>
        <v>129.53583540746686</v>
      </c>
      <c r="Q202" s="139">
        <v>0</v>
      </c>
      <c r="R202" s="148">
        <f t="shared" si="24"/>
        <v>7.081753977150991E-2</v>
      </c>
      <c r="S202" s="147">
        <f t="shared" si="20"/>
        <v>6.1253645514369737E-4</v>
      </c>
      <c r="T202" s="188">
        <v>0</v>
      </c>
      <c r="U202" s="156">
        <v>0</v>
      </c>
      <c r="V202" s="1">
        <f t="shared" si="25"/>
        <v>0</v>
      </c>
      <c r="W202" s="72">
        <v>0</v>
      </c>
      <c r="X202" s="185">
        <v>0</v>
      </c>
      <c r="Y202" s="185">
        <v>0</v>
      </c>
      <c r="Z202" s="180">
        <f>(Company_data!U202+F202)/Company_data!J202</f>
        <v>2.1245261931452974</v>
      </c>
      <c r="AA202" s="148">
        <f>(Company_data!S202+F202)/Company_data!J202</f>
        <v>2.1245261931452974</v>
      </c>
      <c r="AC202" s="187">
        <v>0</v>
      </c>
      <c r="AD202" s="147">
        <f t="shared" si="26"/>
        <v>5.4594138673549973E-2</v>
      </c>
      <c r="AE202" s="1">
        <v>0</v>
      </c>
      <c r="AF202" s="147">
        <f t="shared" si="27"/>
        <v>5.4594138673549973E-2</v>
      </c>
      <c r="AG202" s="1">
        <v>0</v>
      </c>
      <c r="AH202" s="1">
        <v>0</v>
      </c>
      <c r="AI202" s="1">
        <v>0</v>
      </c>
      <c r="AJ202" s="1">
        <v>0</v>
      </c>
      <c r="AL202" s="185">
        <v>0</v>
      </c>
      <c r="AN202" s="185">
        <v>0</v>
      </c>
      <c r="AO202" s="185">
        <v>0</v>
      </c>
      <c r="AP202" s="185">
        <v>0</v>
      </c>
      <c r="AQ202" s="185">
        <v>0</v>
      </c>
      <c r="AR202" s="185">
        <v>0</v>
      </c>
      <c r="AS202" s="185">
        <v>0</v>
      </c>
    </row>
    <row r="203" spans="1:45" x14ac:dyDescent="0.2">
      <c r="A203" s="144">
        <v>1996</v>
      </c>
      <c r="B203" s="144">
        <v>7</v>
      </c>
      <c r="C203" s="93">
        <v>31</v>
      </c>
      <c r="D203" s="93">
        <v>30</v>
      </c>
      <c r="E203" s="93">
        <f t="shared" si="23"/>
        <v>30</v>
      </c>
      <c r="F203" s="88">
        <v>0</v>
      </c>
      <c r="G203" s="185">
        <v>0</v>
      </c>
      <c r="H203" s="185">
        <v>0</v>
      </c>
      <c r="I203" s="92">
        <v>5.6083790405303445E-2</v>
      </c>
      <c r="J203" s="147">
        <f t="shared" si="19"/>
        <v>5.0519767033740087E-2</v>
      </c>
      <c r="K203" s="90">
        <v>12269</v>
      </c>
      <c r="L203" s="90">
        <v>2490</v>
      </c>
      <c r="M203" s="90">
        <v>7387.6309999999939</v>
      </c>
      <c r="N203" s="90">
        <v>269670.54300000001</v>
      </c>
      <c r="O203" s="161">
        <f t="shared" si="21"/>
        <v>0.6021379900562388</v>
      </c>
      <c r="P203" s="91">
        <f t="shared" si="22"/>
        <v>108.30142289156626</v>
      </c>
      <c r="Q203" s="139">
        <v>0</v>
      </c>
      <c r="R203" s="148">
        <f t="shared" si="24"/>
        <v>8.0860286154354089E-2</v>
      </c>
      <c r="S203" s="147">
        <f t="shared" si="20"/>
        <v>8.6945757682832525E-4</v>
      </c>
      <c r="T203" s="188">
        <v>0</v>
      </c>
      <c r="U203" s="156">
        <v>0</v>
      </c>
      <c r="V203" s="1">
        <f t="shared" si="25"/>
        <v>0</v>
      </c>
      <c r="W203" s="72">
        <v>0</v>
      </c>
      <c r="X203" s="185">
        <v>0</v>
      </c>
      <c r="Y203" s="185">
        <v>0</v>
      </c>
      <c r="Z203" s="180">
        <f>(Company_data!U203+F203)/Company_data!J203</f>
        <v>2.5066688707849769</v>
      </c>
      <c r="AA203" s="148">
        <f>(Company_data!S203+F203)/Company_data!J203</f>
        <v>2.5066688707849769</v>
      </c>
      <c r="AC203" s="187">
        <v>0</v>
      </c>
      <c r="AD203" s="147">
        <f t="shared" si="26"/>
        <v>5.6083790405303445E-2</v>
      </c>
      <c r="AE203" s="1">
        <v>0</v>
      </c>
      <c r="AF203" s="147">
        <f t="shared" si="27"/>
        <v>5.6083790405303445E-2</v>
      </c>
      <c r="AG203" s="1">
        <v>0</v>
      </c>
      <c r="AH203" s="1">
        <v>0</v>
      </c>
      <c r="AI203" s="1">
        <v>0</v>
      </c>
      <c r="AJ203" s="1">
        <v>0</v>
      </c>
      <c r="AL203" s="185">
        <v>0</v>
      </c>
      <c r="AN203" s="185">
        <v>0</v>
      </c>
      <c r="AO203" s="185">
        <v>0</v>
      </c>
      <c r="AP203" s="185">
        <v>0</v>
      </c>
      <c r="AQ203" s="185">
        <v>0</v>
      </c>
      <c r="AR203" s="185">
        <v>0</v>
      </c>
      <c r="AS203" s="185">
        <v>0</v>
      </c>
    </row>
    <row r="204" spans="1:45" x14ac:dyDescent="0.2">
      <c r="A204" s="144">
        <v>1996</v>
      </c>
      <c r="B204" s="144">
        <v>8</v>
      </c>
      <c r="C204" s="93">
        <v>31</v>
      </c>
      <c r="D204" s="93">
        <v>31</v>
      </c>
      <c r="E204" s="93">
        <f t="shared" si="23"/>
        <v>31</v>
      </c>
      <c r="F204" s="88">
        <v>0</v>
      </c>
      <c r="G204" s="185">
        <v>0</v>
      </c>
      <c r="H204" s="185">
        <v>0</v>
      </c>
      <c r="I204" s="92">
        <v>5.6814701248562763E-2</v>
      </c>
      <c r="J204" s="147">
        <f t="shared" si="19"/>
        <v>5.0649835036805126E-2</v>
      </c>
      <c r="K204" s="90">
        <v>12352</v>
      </c>
      <c r="L204" s="90">
        <v>2484</v>
      </c>
      <c r="M204" s="90">
        <v>7297.0970000000088</v>
      </c>
      <c r="N204" s="90">
        <v>334830.46299999999</v>
      </c>
      <c r="O204" s="161">
        <f t="shared" si="21"/>
        <v>0.59076238665803182</v>
      </c>
      <c r="P204" s="91">
        <f t="shared" si="22"/>
        <v>134.79487238325282</v>
      </c>
      <c r="Q204" s="139">
        <v>0</v>
      </c>
      <c r="R204" s="148">
        <f t="shared" si="24"/>
        <v>7.6918233776779102E-2</v>
      </c>
      <c r="S204" s="147">
        <f t="shared" si="20"/>
        <v>1.0894793865060051E-3</v>
      </c>
      <c r="T204" s="188">
        <v>0</v>
      </c>
      <c r="U204" s="156">
        <v>0</v>
      </c>
      <c r="V204" s="1">
        <f t="shared" si="25"/>
        <v>0</v>
      </c>
      <c r="W204" s="72">
        <v>0</v>
      </c>
      <c r="X204" s="185">
        <v>0</v>
      </c>
      <c r="Y204" s="185">
        <v>0</v>
      </c>
      <c r="Z204" s="180">
        <f>(Company_data!U204+F204)/Company_data!J204</f>
        <v>2.384465247080152</v>
      </c>
      <c r="AA204" s="148">
        <f>(Company_data!S204+F204)/Company_data!J204</f>
        <v>2.384465247080152</v>
      </c>
      <c r="AC204" s="187">
        <v>0</v>
      </c>
      <c r="AD204" s="147">
        <f t="shared" si="26"/>
        <v>5.6814701248562763E-2</v>
      </c>
      <c r="AE204" s="1">
        <v>0</v>
      </c>
      <c r="AF204" s="147">
        <f t="shared" si="27"/>
        <v>5.6814701248562763E-2</v>
      </c>
      <c r="AG204" s="1">
        <v>0</v>
      </c>
      <c r="AH204" s="1">
        <v>0</v>
      </c>
      <c r="AI204" s="1">
        <v>0</v>
      </c>
      <c r="AJ204" s="1">
        <v>0</v>
      </c>
      <c r="AL204" s="185">
        <v>0</v>
      </c>
      <c r="AN204" s="185">
        <v>0</v>
      </c>
      <c r="AO204" s="185">
        <v>0</v>
      </c>
      <c r="AP204" s="185">
        <v>0</v>
      </c>
      <c r="AQ204" s="185">
        <v>0</v>
      </c>
      <c r="AR204" s="185">
        <v>0</v>
      </c>
      <c r="AS204" s="185">
        <v>0</v>
      </c>
    </row>
    <row r="205" spans="1:45" x14ac:dyDescent="0.2">
      <c r="A205" s="144">
        <v>1996</v>
      </c>
      <c r="B205" s="144">
        <v>9</v>
      </c>
      <c r="C205" s="93">
        <v>30</v>
      </c>
      <c r="D205" s="93">
        <v>31</v>
      </c>
      <c r="E205" s="93">
        <f t="shared" si="23"/>
        <v>31</v>
      </c>
      <c r="F205" s="88">
        <v>0</v>
      </c>
      <c r="G205" s="185">
        <v>0</v>
      </c>
      <c r="H205" s="185">
        <v>0</v>
      </c>
      <c r="I205" s="92">
        <v>5.6796351966429973E-2</v>
      </c>
      <c r="J205" s="147">
        <f t="shared" si="19"/>
        <v>5.0753717055156557E-2</v>
      </c>
      <c r="K205" s="90">
        <v>12474</v>
      </c>
      <c r="L205" s="90">
        <v>2466</v>
      </c>
      <c r="M205" s="90">
        <v>7193.609999999986</v>
      </c>
      <c r="N205" s="90">
        <v>321940.92300000001</v>
      </c>
      <c r="O205" s="161">
        <f t="shared" si="21"/>
        <v>0.57668831168831058</v>
      </c>
      <c r="P205" s="91">
        <f t="shared" si="22"/>
        <v>130.55187469586375</v>
      </c>
      <c r="Q205" s="139">
        <v>0</v>
      </c>
      <c r="R205" s="148">
        <f t="shared" si="24"/>
        <v>7.6194033498589039E-2</v>
      </c>
      <c r="S205" s="147">
        <f t="shared" si="20"/>
        <v>1.2188327534717186E-3</v>
      </c>
      <c r="T205" s="188">
        <v>0</v>
      </c>
      <c r="U205" s="156">
        <v>0</v>
      </c>
      <c r="V205" s="1">
        <f t="shared" si="25"/>
        <v>0</v>
      </c>
      <c r="W205" s="72">
        <v>0</v>
      </c>
      <c r="X205" s="185">
        <v>0</v>
      </c>
      <c r="Y205" s="185">
        <v>0</v>
      </c>
      <c r="Z205" s="180">
        <f>(Company_data!U205+F205)/Company_data!J205</f>
        <v>2.285821004957671</v>
      </c>
      <c r="AA205" s="148">
        <f>(Company_data!S205+F205)/Company_data!J205</f>
        <v>2.285821004957671</v>
      </c>
      <c r="AC205" s="187">
        <v>0</v>
      </c>
      <c r="AD205" s="147">
        <f t="shared" si="26"/>
        <v>5.6796351966429973E-2</v>
      </c>
      <c r="AE205" s="1">
        <v>0</v>
      </c>
      <c r="AF205" s="147">
        <f t="shared" si="27"/>
        <v>5.6796351966429973E-2</v>
      </c>
      <c r="AG205" s="1">
        <v>0</v>
      </c>
      <c r="AH205" s="1">
        <v>0</v>
      </c>
      <c r="AI205" s="1">
        <v>0</v>
      </c>
      <c r="AJ205" s="1">
        <v>0</v>
      </c>
      <c r="AL205" s="185">
        <v>0</v>
      </c>
      <c r="AN205" s="185">
        <v>0</v>
      </c>
      <c r="AO205" s="185">
        <v>0</v>
      </c>
      <c r="AP205" s="185">
        <v>0</v>
      </c>
      <c r="AQ205" s="185">
        <v>0</v>
      </c>
      <c r="AR205" s="185">
        <v>0</v>
      </c>
      <c r="AS205" s="185">
        <v>0</v>
      </c>
    </row>
    <row r="206" spans="1:45" x14ac:dyDescent="0.2">
      <c r="A206" s="144">
        <v>1996</v>
      </c>
      <c r="B206" s="144">
        <v>10</v>
      </c>
      <c r="C206" s="93">
        <v>31</v>
      </c>
      <c r="D206" s="93">
        <v>30</v>
      </c>
      <c r="E206" s="93">
        <f t="shared" si="23"/>
        <v>30</v>
      </c>
      <c r="F206" s="88">
        <v>0</v>
      </c>
      <c r="G206" s="185">
        <v>0</v>
      </c>
      <c r="H206" s="185">
        <v>0</v>
      </c>
      <c r="I206" s="92">
        <v>5.5686922890221521E-2</v>
      </c>
      <c r="J206" s="147">
        <f t="shared" si="19"/>
        <v>5.0944438511313882E-2</v>
      </c>
      <c r="K206" s="90">
        <v>12553</v>
      </c>
      <c r="L206" s="90">
        <v>2473</v>
      </c>
      <c r="M206" s="90">
        <v>6947.8080000000191</v>
      </c>
      <c r="N206" s="90">
        <v>303698.7</v>
      </c>
      <c r="O206" s="161">
        <f t="shared" si="21"/>
        <v>0.55347789373058387</v>
      </c>
      <c r="P206" s="91">
        <f t="shared" si="22"/>
        <v>122.80578245046503</v>
      </c>
      <c r="Q206" s="139">
        <v>0</v>
      </c>
      <c r="R206" s="148">
        <f t="shared" si="24"/>
        <v>6.4631008968646111E-2</v>
      </c>
      <c r="S206" s="147">
        <f t="shared" si="20"/>
        <v>1.4672199519602178E-3</v>
      </c>
      <c r="T206" s="188">
        <v>0</v>
      </c>
      <c r="U206" s="156">
        <v>0</v>
      </c>
      <c r="V206" s="1">
        <f t="shared" si="25"/>
        <v>0</v>
      </c>
      <c r="W206" s="72">
        <v>0</v>
      </c>
      <c r="X206" s="185">
        <v>0</v>
      </c>
      <c r="Y206" s="185">
        <v>0</v>
      </c>
      <c r="Z206" s="180">
        <f>(Company_data!U206+F206)/Company_data!J206</f>
        <v>2.0035612780280294</v>
      </c>
      <c r="AA206" s="148">
        <f>(Company_data!S206+F206)/Company_data!J206</f>
        <v>2.0035612780280294</v>
      </c>
      <c r="AC206" s="187">
        <v>0</v>
      </c>
      <c r="AD206" s="147">
        <f t="shared" si="26"/>
        <v>5.5686922890221521E-2</v>
      </c>
      <c r="AE206" s="1">
        <v>0</v>
      </c>
      <c r="AF206" s="147">
        <f t="shared" si="27"/>
        <v>5.5686922890221521E-2</v>
      </c>
      <c r="AG206" s="1">
        <v>0</v>
      </c>
      <c r="AH206" s="1">
        <v>0</v>
      </c>
      <c r="AI206" s="1">
        <v>0</v>
      </c>
      <c r="AJ206" s="1">
        <v>0</v>
      </c>
      <c r="AL206" s="185">
        <v>0</v>
      </c>
      <c r="AN206" s="185">
        <v>0</v>
      </c>
      <c r="AO206" s="185">
        <v>0</v>
      </c>
      <c r="AP206" s="185">
        <v>0</v>
      </c>
      <c r="AQ206" s="185">
        <v>0</v>
      </c>
      <c r="AR206" s="185">
        <v>0</v>
      </c>
      <c r="AS206" s="185">
        <v>0</v>
      </c>
    </row>
    <row r="207" spans="1:45" x14ac:dyDescent="0.2">
      <c r="A207" s="144">
        <v>1996</v>
      </c>
      <c r="B207" s="144">
        <v>11</v>
      </c>
      <c r="C207" s="93">
        <v>30</v>
      </c>
      <c r="D207" s="93">
        <v>31</v>
      </c>
      <c r="E207" s="93">
        <f t="shared" si="23"/>
        <v>31</v>
      </c>
      <c r="F207" s="88">
        <v>0</v>
      </c>
      <c r="G207" s="185">
        <v>0</v>
      </c>
      <c r="H207" s="185">
        <v>0</v>
      </c>
      <c r="I207" s="92">
        <v>5.2008886755010718E-2</v>
      </c>
      <c r="J207" s="147">
        <f t="shared" si="19"/>
        <v>5.1215382598926829E-2</v>
      </c>
      <c r="K207" s="90">
        <v>12488</v>
      </c>
      <c r="L207" s="90">
        <v>2465</v>
      </c>
      <c r="M207" s="90">
        <v>6596.6940000000177</v>
      </c>
      <c r="N207" s="90">
        <v>307576.22399999999</v>
      </c>
      <c r="O207" s="161">
        <f t="shared" si="21"/>
        <v>0.52824263292761198</v>
      </c>
      <c r="P207" s="91">
        <f t="shared" si="22"/>
        <v>124.77737281947262</v>
      </c>
      <c r="Q207" s="139">
        <v>0</v>
      </c>
      <c r="R207" s="148">
        <f t="shared" si="24"/>
        <v>5.6172753641397039E-2</v>
      </c>
      <c r="S207" s="147">
        <f t="shared" si="20"/>
        <v>1.7046423661826668E-3</v>
      </c>
      <c r="T207" s="188">
        <v>0</v>
      </c>
      <c r="U207" s="156">
        <v>0</v>
      </c>
      <c r="V207" s="1">
        <f t="shared" si="25"/>
        <v>0</v>
      </c>
      <c r="W207" s="72">
        <v>0</v>
      </c>
      <c r="X207" s="185">
        <v>0</v>
      </c>
      <c r="Y207" s="185">
        <v>0</v>
      </c>
      <c r="Z207" s="180">
        <f>(Company_data!U207+F207)/Company_data!J207</f>
        <v>1.6851826092419111</v>
      </c>
      <c r="AA207" s="148">
        <f>(Company_data!S207+F207)/Company_data!J207</f>
        <v>1.6851826092419111</v>
      </c>
      <c r="AC207" s="187">
        <v>0</v>
      </c>
      <c r="AD207" s="147">
        <f t="shared" si="26"/>
        <v>5.2008886755010718E-2</v>
      </c>
      <c r="AE207" s="1">
        <v>0</v>
      </c>
      <c r="AF207" s="147">
        <f t="shared" si="27"/>
        <v>5.2008886755010718E-2</v>
      </c>
      <c r="AG207" s="1">
        <v>0</v>
      </c>
      <c r="AH207" s="1">
        <v>0</v>
      </c>
      <c r="AI207" s="1">
        <v>0</v>
      </c>
      <c r="AJ207" s="1">
        <v>0</v>
      </c>
      <c r="AL207" s="185">
        <v>0</v>
      </c>
      <c r="AN207" s="185">
        <v>0</v>
      </c>
      <c r="AO207" s="185">
        <v>0</v>
      </c>
      <c r="AP207" s="185">
        <v>0</v>
      </c>
      <c r="AQ207" s="185">
        <v>0</v>
      </c>
      <c r="AR207" s="185">
        <v>0</v>
      </c>
      <c r="AS207" s="185">
        <v>0</v>
      </c>
    </row>
    <row r="208" spans="1:45" x14ac:dyDescent="0.2">
      <c r="A208" s="144">
        <v>1996</v>
      </c>
      <c r="B208" s="144">
        <v>12</v>
      </c>
      <c r="C208" s="93">
        <v>31</v>
      </c>
      <c r="D208" s="93">
        <v>30</v>
      </c>
      <c r="E208" s="93">
        <f t="shared" si="23"/>
        <v>30</v>
      </c>
      <c r="F208" s="88">
        <v>0</v>
      </c>
      <c r="G208" s="185">
        <v>0</v>
      </c>
      <c r="H208" s="185">
        <v>0</v>
      </c>
      <c r="I208" s="92">
        <v>4.9213939564716418E-2</v>
      </c>
      <c r="J208" s="147">
        <f t="shared" si="19"/>
        <v>5.1414002201107478E-2</v>
      </c>
      <c r="K208" s="90">
        <v>12564</v>
      </c>
      <c r="L208" s="90">
        <v>2450</v>
      </c>
      <c r="M208" s="90">
        <v>6406.7729999999865</v>
      </c>
      <c r="N208" s="90">
        <v>316632.11700000003</v>
      </c>
      <c r="O208" s="161">
        <f t="shared" si="21"/>
        <v>0.50993099331423009</v>
      </c>
      <c r="P208" s="91">
        <f t="shared" si="22"/>
        <v>129.23759877551021</v>
      </c>
      <c r="Q208" s="139">
        <v>0</v>
      </c>
      <c r="R208" s="148">
        <f t="shared" si="24"/>
        <v>5.5910183601146315E-2</v>
      </c>
      <c r="S208" s="147">
        <f t="shared" si="20"/>
        <v>1.7897838231262994E-3</v>
      </c>
      <c r="T208" s="188">
        <v>0</v>
      </c>
      <c r="U208" s="156">
        <v>0</v>
      </c>
      <c r="V208" s="1">
        <f t="shared" si="25"/>
        <v>0</v>
      </c>
      <c r="W208" s="72">
        <v>0</v>
      </c>
      <c r="X208" s="185">
        <v>0</v>
      </c>
      <c r="Y208" s="185">
        <v>0</v>
      </c>
      <c r="Z208" s="180">
        <f>(Company_data!U208+F208)/Company_data!J208</f>
        <v>1.7332156916355357</v>
      </c>
      <c r="AA208" s="148">
        <f>(Company_data!S208+F208)/Company_data!J208</f>
        <v>1.7332156916355357</v>
      </c>
      <c r="AC208" s="187">
        <v>0</v>
      </c>
      <c r="AD208" s="147">
        <f t="shared" si="26"/>
        <v>4.9213939564716418E-2</v>
      </c>
      <c r="AE208" s="1">
        <v>0</v>
      </c>
      <c r="AF208" s="147">
        <f t="shared" si="27"/>
        <v>4.9213939564716418E-2</v>
      </c>
      <c r="AG208" s="1">
        <v>0</v>
      </c>
      <c r="AH208" s="1">
        <v>0</v>
      </c>
      <c r="AI208" s="1">
        <v>0</v>
      </c>
      <c r="AJ208" s="1">
        <v>0</v>
      </c>
      <c r="AL208" s="185">
        <v>0</v>
      </c>
      <c r="AN208" s="185">
        <v>0</v>
      </c>
      <c r="AO208" s="185">
        <v>0</v>
      </c>
      <c r="AP208" s="185">
        <v>0</v>
      </c>
      <c r="AQ208" s="185">
        <v>0</v>
      </c>
      <c r="AR208" s="185">
        <v>0</v>
      </c>
      <c r="AS208" s="185">
        <v>0</v>
      </c>
    </row>
    <row r="209" spans="1:45" x14ac:dyDescent="0.2">
      <c r="A209" s="144">
        <v>1997</v>
      </c>
      <c r="B209" s="144">
        <v>1</v>
      </c>
      <c r="C209" s="93">
        <v>31</v>
      </c>
      <c r="D209" s="93">
        <v>31</v>
      </c>
      <c r="E209" s="93">
        <f t="shared" si="23"/>
        <v>31</v>
      </c>
      <c r="F209" s="88">
        <v>0</v>
      </c>
      <c r="G209" s="185">
        <v>0</v>
      </c>
      <c r="H209" s="185">
        <v>0</v>
      </c>
      <c r="I209" s="92">
        <v>4.623512438994299E-2</v>
      </c>
      <c r="J209" s="147">
        <f t="shared" ref="J209:J272" si="28">AVERAGE(I198:I209)</f>
        <v>5.1597200233245294E-2</v>
      </c>
      <c r="K209" s="90">
        <v>12411</v>
      </c>
      <c r="L209" s="90">
        <v>2444</v>
      </c>
      <c r="M209" s="90">
        <v>6652.9519999999902</v>
      </c>
      <c r="N209" s="90">
        <v>300894.79600000003</v>
      </c>
      <c r="O209" s="161">
        <f t="shared" si="21"/>
        <v>0.53605285633711952</v>
      </c>
      <c r="P209" s="91">
        <f t="shared" si="22"/>
        <v>123.11571031096564</v>
      </c>
      <c r="Q209" s="139">
        <v>0</v>
      </c>
      <c r="R209" s="148">
        <f t="shared" si="24"/>
        <v>5.7741157814797946E-2</v>
      </c>
      <c r="S209" s="147">
        <f t="shared" si="20"/>
        <v>1.8442014656162575E-3</v>
      </c>
      <c r="T209" s="188">
        <v>0</v>
      </c>
      <c r="U209" s="156">
        <v>0</v>
      </c>
      <c r="V209" s="1">
        <f t="shared" si="25"/>
        <v>0</v>
      </c>
      <c r="W209" s="72">
        <v>0</v>
      </c>
      <c r="X209" s="185">
        <v>0</v>
      </c>
      <c r="Y209" s="185">
        <v>0</v>
      </c>
      <c r="Z209" s="180">
        <f>(Company_data!U209+F209)/Company_data!J209</f>
        <v>1.7899758922587363</v>
      </c>
      <c r="AA209" s="148">
        <f>(Company_data!S209+F209)/Company_data!J209</f>
        <v>1.7899758922587363</v>
      </c>
      <c r="AC209" s="187">
        <v>0</v>
      </c>
      <c r="AD209" s="147">
        <f t="shared" si="26"/>
        <v>4.623512438994299E-2</v>
      </c>
      <c r="AE209" s="1">
        <v>0</v>
      </c>
      <c r="AF209" s="147">
        <f t="shared" si="27"/>
        <v>4.623512438994299E-2</v>
      </c>
      <c r="AG209" s="1">
        <v>0</v>
      </c>
      <c r="AH209" s="1">
        <v>0</v>
      </c>
      <c r="AI209" s="1">
        <v>0</v>
      </c>
      <c r="AJ209" s="1">
        <v>0</v>
      </c>
      <c r="AL209" s="185">
        <v>0</v>
      </c>
      <c r="AN209" s="185">
        <v>0</v>
      </c>
      <c r="AO209" s="185">
        <v>0</v>
      </c>
      <c r="AP209" s="185">
        <v>0</v>
      </c>
      <c r="AQ209" s="185">
        <v>0</v>
      </c>
      <c r="AR209" s="185">
        <v>0</v>
      </c>
      <c r="AS209" s="185">
        <v>0</v>
      </c>
    </row>
    <row r="210" spans="1:45" x14ac:dyDescent="0.2">
      <c r="A210" s="144">
        <v>1997</v>
      </c>
      <c r="B210" s="144">
        <v>2</v>
      </c>
      <c r="C210" s="93">
        <v>28</v>
      </c>
      <c r="D210" s="93">
        <v>28</v>
      </c>
      <c r="E210" s="93">
        <f t="shared" si="23"/>
        <v>28</v>
      </c>
      <c r="F210" s="88">
        <v>0</v>
      </c>
      <c r="G210" s="185">
        <v>0</v>
      </c>
      <c r="H210" s="185">
        <v>0</v>
      </c>
      <c r="I210" s="92">
        <v>4.5477719854652175E-2</v>
      </c>
      <c r="J210" s="147">
        <f t="shared" si="28"/>
        <v>5.1738214263222948E-2</v>
      </c>
      <c r="K210" s="90">
        <v>12254</v>
      </c>
      <c r="L210" s="90">
        <v>2437</v>
      </c>
      <c r="M210" s="90">
        <v>6529.11599999998</v>
      </c>
      <c r="N210" s="90">
        <v>331719.95400000003</v>
      </c>
      <c r="O210" s="161">
        <f t="shared" si="21"/>
        <v>0.53281508078994455</v>
      </c>
      <c r="P210" s="91">
        <f t="shared" si="22"/>
        <v>136.11815921214608</v>
      </c>
      <c r="Q210" s="139">
        <v>0</v>
      </c>
      <c r="R210" s="148">
        <f t="shared" si="24"/>
        <v>5.8229597245551261E-2</v>
      </c>
      <c r="S210" s="147">
        <f t="shared" si="20"/>
        <v>1.8483776169258281E-3</v>
      </c>
      <c r="T210" s="188">
        <v>0</v>
      </c>
      <c r="U210" s="156">
        <v>0</v>
      </c>
      <c r="V210" s="1">
        <f t="shared" si="25"/>
        <v>0</v>
      </c>
      <c r="W210" s="72">
        <v>0</v>
      </c>
      <c r="X210" s="185">
        <v>0</v>
      </c>
      <c r="Y210" s="185">
        <v>0</v>
      </c>
      <c r="Z210" s="180">
        <f>(Company_data!U210+F210)/Company_data!J210</f>
        <v>1.6304287228754353</v>
      </c>
      <c r="AA210" s="148">
        <f>(Company_data!S210+F210)/Company_data!J210</f>
        <v>1.6304287228754353</v>
      </c>
      <c r="AC210" s="187">
        <v>0</v>
      </c>
      <c r="AD210" s="147">
        <f t="shared" si="26"/>
        <v>4.5477719854652175E-2</v>
      </c>
      <c r="AE210" s="1">
        <v>0</v>
      </c>
      <c r="AF210" s="147">
        <f t="shared" si="27"/>
        <v>4.5477719854652175E-2</v>
      </c>
      <c r="AG210" s="1">
        <v>0</v>
      </c>
      <c r="AH210" s="1">
        <v>0</v>
      </c>
      <c r="AI210" s="1">
        <v>0</v>
      </c>
      <c r="AJ210" s="1">
        <v>0</v>
      </c>
      <c r="AL210" s="185">
        <v>0</v>
      </c>
      <c r="AN210" s="185">
        <v>0</v>
      </c>
      <c r="AO210" s="185">
        <v>0</v>
      </c>
      <c r="AP210" s="185">
        <v>0</v>
      </c>
      <c r="AQ210" s="185">
        <v>0</v>
      </c>
      <c r="AR210" s="185">
        <v>0</v>
      </c>
      <c r="AS210" s="185">
        <v>0</v>
      </c>
    </row>
    <row r="211" spans="1:45" x14ac:dyDescent="0.2">
      <c r="A211" s="144">
        <v>1997</v>
      </c>
      <c r="B211" s="144">
        <v>3</v>
      </c>
      <c r="C211" s="93">
        <v>31</v>
      </c>
      <c r="D211" s="93">
        <v>31</v>
      </c>
      <c r="E211" s="93">
        <f t="shared" si="23"/>
        <v>31</v>
      </c>
      <c r="F211" s="88">
        <v>0</v>
      </c>
      <c r="G211" s="185">
        <v>0</v>
      </c>
      <c r="H211" s="185">
        <v>0</v>
      </c>
      <c r="I211" s="92">
        <v>4.5594244031720285E-2</v>
      </c>
      <c r="J211" s="147">
        <f t="shared" si="28"/>
        <v>5.1819916201990064E-2</v>
      </c>
      <c r="K211" s="90">
        <v>12220</v>
      </c>
      <c r="L211" s="90">
        <v>2421</v>
      </c>
      <c r="M211" s="90">
        <v>6798.1630000000005</v>
      </c>
      <c r="N211" s="90">
        <v>327725.33199999999</v>
      </c>
      <c r="O211" s="161">
        <f t="shared" si="21"/>
        <v>0.55631448445171849</v>
      </c>
      <c r="P211" s="91">
        <f t="shared" si="22"/>
        <v>135.36775382073523</v>
      </c>
      <c r="Q211" s="139">
        <v>0</v>
      </c>
      <c r="R211" s="148">
        <f t="shared" si="24"/>
        <v>6.1139480566983394E-2</v>
      </c>
      <c r="S211" s="147">
        <f t="shared" si="20"/>
        <v>1.69691808208218E-3</v>
      </c>
      <c r="T211" s="188">
        <v>0</v>
      </c>
      <c r="U211" s="156">
        <v>0</v>
      </c>
      <c r="V211" s="1">
        <f t="shared" si="25"/>
        <v>0</v>
      </c>
      <c r="W211" s="72">
        <v>0</v>
      </c>
      <c r="X211" s="185">
        <v>0</v>
      </c>
      <c r="Y211" s="185">
        <v>0</v>
      </c>
      <c r="Z211" s="180">
        <f>(Company_data!U211+F211)/Company_data!J211</f>
        <v>1.8953238975764852</v>
      </c>
      <c r="AA211" s="148">
        <f>(Company_data!S211+F211)/Company_data!J211</f>
        <v>1.8953238975764852</v>
      </c>
      <c r="AC211" s="187">
        <v>0</v>
      </c>
      <c r="AD211" s="147">
        <f t="shared" si="26"/>
        <v>4.5594244031720285E-2</v>
      </c>
      <c r="AE211" s="1">
        <v>0</v>
      </c>
      <c r="AF211" s="147">
        <f t="shared" si="27"/>
        <v>4.5594244031720285E-2</v>
      </c>
      <c r="AG211" s="1">
        <v>0</v>
      </c>
      <c r="AH211" s="1">
        <v>0</v>
      </c>
      <c r="AI211" s="1">
        <v>0</v>
      </c>
      <c r="AJ211" s="1">
        <v>0</v>
      </c>
      <c r="AL211" s="185">
        <v>0</v>
      </c>
      <c r="AN211" s="185">
        <v>0</v>
      </c>
      <c r="AO211" s="185">
        <v>0</v>
      </c>
      <c r="AP211" s="185">
        <v>0</v>
      </c>
      <c r="AQ211" s="185">
        <v>0</v>
      </c>
      <c r="AR211" s="185">
        <v>0</v>
      </c>
      <c r="AS211" s="185">
        <v>0</v>
      </c>
    </row>
    <row r="212" spans="1:45" x14ac:dyDescent="0.2">
      <c r="A212" s="144">
        <v>1997</v>
      </c>
      <c r="B212" s="144">
        <v>4</v>
      </c>
      <c r="C212" s="93">
        <v>30</v>
      </c>
      <c r="D212" s="93">
        <v>31</v>
      </c>
      <c r="E212" s="93">
        <f t="shared" si="23"/>
        <v>31</v>
      </c>
      <c r="F212" s="88">
        <v>0</v>
      </c>
      <c r="G212" s="185">
        <v>0</v>
      </c>
      <c r="H212" s="185">
        <v>0</v>
      </c>
      <c r="I212" s="92">
        <v>5.0743486509636213E-2</v>
      </c>
      <c r="J212" s="147">
        <f t="shared" si="28"/>
        <v>5.1923457612716779E-2</v>
      </c>
      <c r="K212" s="90">
        <v>12124</v>
      </c>
      <c r="L212" s="90">
        <v>2406</v>
      </c>
      <c r="M212" s="90">
        <v>6780.5509999999776</v>
      </c>
      <c r="N212" s="90">
        <v>313299.652</v>
      </c>
      <c r="O212" s="161">
        <f t="shared" si="21"/>
        <v>0.55926682612998824</v>
      </c>
      <c r="P212" s="91">
        <f t="shared" si="22"/>
        <v>130.21598171238571</v>
      </c>
      <c r="Q212" s="139">
        <v>0</v>
      </c>
      <c r="R212" s="148">
        <f t="shared" si="24"/>
        <v>5.9372244976652978E-2</v>
      </c>
      <c r="S212" s="147">
        <f t="shared" si="20"/>
        <v>1.6885858850885851E-3</v>
      </c>
      <c r="T212" s="188">
        <v>0</v>
      </c>
      <c r="U212" s="156">
        <v>0</v>
      </c>
      <c r="V212" s="1">
        <f t="shared" si="25"/>
        <v>0</v>
      </c>
      <c r="W212" s="72">
        <v>0</v>
      </c>
      <c r="X212" s="185">
        <v>0</v>
      </c>
      <c r="Y212" s="185">
        <v>0</v>
      </c>
      <c r="Z212" s="180">
        <f>(Company_data!U212+F212)/Company_data!J212</f>
        <v>1.7811673492995894</v>
      </c>
      <c r="AA212" s="148">
        <f>(Company_data!S212+F212)/Company_data!J212</f>
        <v>1.7811673492995894</v>
      </c>
      <c r="AC212" s="187">
        <v>0</v>
      </c>
      <c r="AD212" s="147">
        <f t="shared" si="26"/>
        <v>5.0743486509636213E-2</v>
      </c>
      <c r="AE212" s="1">
        <v>0</v>
      </c>
      <c r="AF212" s="147">
        <f t="shared" si="27"/>
        <v>5.0743486509636213E-2</v>
      </c>
      <c r="AG212" s="1">
        <v>0</v>
      </c>
      <c r="AH212" s="1">
        <v>0</v>
      </c>
      <c r="AI212" s="1">
        <v>0</v>
      </c>
      <c r="AJ212" s="1">
        <v>0</v>
      </c>
      <c r="AL212" s="185">
        <v>0</v>
      </c>
      <c r="AN212" s="185">
        <v>0</v>
      </c>
      <c r="AO212" s="185">
        <v>0</v>
      </c>
      <c r="AP212" s="185">
        <v>0</v>
      </c>
      <c r="AQ212" s="185">
        <v>0</v>
      </c>
      <c r="AR212" s="185">
        <v>0</v>
      </c>
      <c r="AS212" s="185">
        <v>0</v>
      </c>
    </row>
    <row r="213" spans="1:45" x14ac:dyDescent="0.2">
      <c r="A213" s="144">
        <v>1997</v>
      </c>
      <c r="B213" s="144">
        <v>5</v>
      </c>
      <c r="C213" s="93">
        <v>31</v>
      </c>
      <c r="D213" s="93">
        <v>30</v>
      </c>
      <c r="E213" s="93">
        <f t="shared" si="23"/>
        <v>30</v>
      </c>
      <c r="F213" s="88">
        <v>0</v>
      </c>
      <c r="G213" s="185">
        <v>0</v>
      </c>
      <c r="H213" s="185">
        <v>0</v>
      </c>
      <c r="I213" s="92">
        <v>5.4548834370296381E-2</v>
      </c>
      <c r="J213" s="147">
        <f t="shared" si="28"/>
        <v>5.1983178388336902E-2</v>
      </c>
      <c r="K213" s="90">
        <v>12133</v>
      </c>
      <c r="L213" s="90">
        <v>2397</v>
      </c>
      <c r="M213" s="90">
        <v>6655.9820000000182</v>
      </c>
      <c r="N213" s="90">
        <v>314616.53000000003</v>
      </c>
      <c r="O213" s="161">
        <f t="shared" si="21"/>
        <v>0.5485850160718716</v>
      </c>
      <c r="P213" s="91">
        <f t="shared" si="22"/>
        <v>131.25428869420111</v>
      </c>
      <c r="Q213" s="139">
        <v>0</v>
      </c>
      <c r="R213" s="148">
        <f t="shared" si="24"/>
        <v>6.8851285693221381E-2</v>
      </c>
      <c r="S213" s="147">
        <f t="shared" si="20"/>
        <v>1.6220675496905132E-3</v>
      </c>
      <c r="T213" s="188">
        <v>0</v>
      </c>
      <c r="U213" s="156">
        <v>0</v>
      </c>
      <c r="V213" s="1">
        <f t="shared" si="25"/>
        <v>0</v>
      </c>
      <c r="W213" s="72">
        <v>0</v>
      </c>
      <c r="X213" s="185">
        <v>0</v>
      </c>
      <c r="Y213" s="185">
        <v>0</v>
      </c>
      <c r="Z213" s="180">
        <f>(Company_data!U213+F213)/Company_data!J213</f>
        <v>2.1343898564898627</v>
      </c>
      <c r="AA213" s="148">
        <f>(Company_data!S213+F213)/Company_data!J213</f>
        <v>2.1343898564898627</v>
      </c>
      <c r="AC213" s="187">
        <v>0</v>
      </c>
      <c r="AD213" s="147">
        <f t="shared" si="26"/>
        <v>5.4548834370296381E-2</v>
      </c>
      <c r="AE213" s="1">
        <v>0</v>
      </c>
      <c r="AF213" s="147">
        <f t="shared" si="27"/>
        <v>5.4548834370296381E-2</v>
      </c>
      <c r="AG213" s="1">
        <v>0</v>
      </c>
      <c r="AH213" s="1">
        <v>0</v>
      </c>
      <c r="AI213" s="1">
        <v>0</v>
      </c>
      <c r="AJ213" s="1">
        <v>0</v>
      </c>
      <c r="AL213" s="185">
        <v>0</v>
      </c>
      <c r="AN213" s="185">
        <v>0</v>
      </c>
      <c r="AO213" s="185">
        <v>0</v>
      </c>
      <c r="AP213" s="185">
        <v>0</v>
      </c>
      <c r="AQ213" s="185">
        <v>0</v>
      </c>
      <c r="AR213" s="185">
        <v>0</v>
      </c>
      <c r="AS213" s="185">
        <v>0</v>
      </c>
    </row>
    <row r="214" spans="1:45" x14ac:dyDescent="0.2">
      <c r="A214" s="144">
        <v>1997</v>
      </c>
      <c r="B214" s="144">
        <v>6</v>
      </c>
      <c r="C214" s="93">
        <v>30</v>
      </c>
      <c r="D214" s="93">
        <v>31</v>
      </c>
      <c r="E214" s="93">
        <f t="shared" si="23"/>
        <v>31</v>
      </c>
      <c r="F214" s="88">
        <v>0</v>
      </c>
      <c r="G214" s="185">
        <v>0</v>
      </c>
      <c r="H214" s="185">
        <v>0</v>
      </c>
      <c r="I214" s="92">
        <v>5.5608314061587741E-2</v>
      </c>
      <c r="J214" s="147">
        <f t="shared" si="28"/>
        <v>5.206769300400671E-2</v>
      </c>
      <c r="K214" s="90">
        <v>12221</v>
      </c>
      <c r="L214" s="90">
        <v>2395</v>
      </c>
      <c r="M214" s="90">
        <v>7181.210000000021</v>
      </c>
      <c r="N214" s="90">
        <v>324695.47399999999</v>
      </c>
      <c r="O214" s="161">
        <f t="shared" si="21"/>
        <v>0.58761230668521569</v>
      </c>
      <c r="P214" s="91">
        <f t="shared" si="22"/>
        <v>135.57222296450939</v>
      </c>
      <c r="Q214" s="139">
        <v>0</v>
      </c>
      <c r="R214" s="148">
        <f t="shared" si="24"/>
        <v>7.396777419717418E-2</v>
      </c>
      <c r="S214" s="147">
        <f t="shared" si="20"/>
        <v>1.6379629030874587E-3</v>
      </c>
      <c r="T214" s="188">
        <v>0</v>
      </c>
      <c r="U214" s="156">
        <v>0</v>
      </c>
      <c r="V214" s="1">
        <f t="shared" si="25"/>
        <v>0</v>
      </c>
      <c r="W214" s="72">
        <v>0</v>
      </c>
      <c r="X214" s="185">
        <v>0</v>
      </c>
      <c r="Y214" s="185">
        <v>0</v>
      </c>
      <c r="Z214" s="180">
        <f>(Company_data!U214+F214)/Company_data!J214</f>
        <v>2.2190332259152252</v>
      </c>
      <c r="AA214" s="148">
        <f>(Company_data!S214+F214)/Company_data!J214</f>
        <v>2.2190332259152252</v>
      </c>
      <c r="AC214" s="187">
        <v>0</v>
      </c>
      <c r="AD214" s="147">
        <f t="shared" si="26"/>
        <v>5.5608314061587741E-2</v>
      </c>
      <c r="AE214" s="1">
        <v>0</v>
      </c>
      <c r="AF214" s="147">
        <f t="shared" si="27"/>
        <v>5.5608314061587741E-2</v>
      </c>
      <c r="AG214" s="1">
        <v>0</v>
      </c>
      <c r="AH214" s="1">
        <v>0</v>
      </c>
      <c r="AI214" s="1">
        <v>0</v>
      </c>
      <c r="AJ214" s="1">
        <v>0</v>
      </c>
      <c r="AL214" s="185">
        <v>0</v>
      </c>
      <c r="AN214" s="185">
        <v>0</v>
      </c>
      <c r="AO214" s="185">
        <v>0</v>
      </c>
      <c r="AP214" s="185">
        <v>0</v>
      </c>
      <c r="AQ214" s="185">
        <v>0</v>
      </c>
      <c r="AR214" s="185">
        <v>0</v>
      </c>
      <c r="AS214" s="185">
        <v>0</v>
      </c>
    </row>
    <row r="215" spans="1:45" x14ac:dyDescent="0.2">
      <c r="A215" s="144">
        <v>1997</v>
      </c>
      <c r="B215" s="144">
        <v>7</v>
      </c>
      <c r="C215" s="93">
        <v>31</v>
      </c>
      <c r="D215" s="93">
        <v>30</v>
      </c>
      <c r="E215" s="93">
        <f t="shared" si="23"/>
        <v>30</v>
      </c>
      <c r="F215" s="88">
        <v>0</v>
      </c>
      <c r="G215" s="185">
        <v>0</v>
      </c>
      <c r="H215" s="185">
        <v>0</v>
      </c>
      <c r="I215" s="92">
        <v>5.6529912173375413E-2</v>
      </c>
      <c r="J215" s="147">
        <f t="shared" si="28"/>
        <v>5.2104869818012711E-2</v>
      </c>
      <c r="K215" s="90">
        <v>12358</v>
      </c>
      <c r="L215" s="90">
        <v>2388</v>
      </c>
      <c r="M215" s="90">
        <v>7530.9810000000289</v>
      </c>
      <c r="N215" s="90">
        <v>313821.52899999998</v>
      </c>
      <c r="O215" s="161">
        <f t="shared" si="21"/>
        <v>0.60940127852403536</v>
      </c>
      <c r="P215" s="91">
        <f t="shared" si="22"/>
        <v>131.41605067001674</v>
      </c>
      <c r="Q215" s="139">
        <v>0</v>
      </c>
      <c r="R215" s="148">
        <f t="shared" si="24"/>
        <v>7.8391494310667623E-2</v>
      </c>
      <c r="S215" s="147">
        <f t="shared" si="20"/>
        <v>1.585102784272624E-3</v>
      </c>
      <c r="T215" s="188">
        <v>0</v>
      </c>
      <c r="U215" s="156">
        <v>0</v>
      </c>
      <c r="V215" s="1">
        <f t="shared" si="25"/>
        <v>0</v>
      </c>
      <c r="W215" s="72">
        <v>0</v>
      </c>
      <c r="X215" s="185">
        <v>0</v>
      </c>
      <c r="Y215" s="185">
        <v>0</v>
      </c>
      <c r="Z215" s="180">
        <f>(Company_data!U215+F215)/Company_data!J215</f>
        <v>2.4301363236306961</v>
      </c>
      <c r="AA215" s="148">
        <f>(Company_data!S215+F215)/Company_data!J215</f>
        <v>2.4301363236306961</v>
      </c>
      <c r="AC215" s="187">
        <v>0</v>
      </c>
      <c r="AD215" s="147">
        <f t="shared" si="26"/>
        <v>5.6529912173375413E-2</v>
      </c>
      <c r="AE215" s="1">
        <v>0</v>
      </c>
      <c r="AF215" s="147">
        <f t="shared" si="27"/>
        <v>5.6529912173375413E-2</v>
      </c>
      <c r="AG215" s="1">
        <v>0</v>
      </c>
      <c r="AH215" s="1">
        <v>0</v>
      </c>
      <c r="AI215" s="1">
        <v>0</v>
      </c>
      <c r="AJ215" s="1">
        <v>0</v>
      </c>
      <c r="AL215" s="185">
        <v>0</v>
      </c>
      <c r="AN215" s="185">
        <v>0</v>
      </c>
      <c r="AO215" s="185">
        <v>0</v>
      </c>
      <c r="AP215" s="185">
        <v>0</v>
      </c>
      <c r="AQ215" s="185">
        <v>0</v>
      </c>
      <c r="AR215" s="185">
        <v>0</v>
      </c>
      <c r="AS215" s="185">
        <v>0</v>
      </c>
    </row>
    <row r="216" spans="1:45" x14ac:dyDescent="0.2">
      <c r="A216" s="144">
        <v>1997</v>
      </c>
      <c r="B216" s="144">
        <v>8</v>
      </c>
      <c r="C216" s="93">
        <v>31</v>
      </c>
      <c r="D216" s="93">
        <v>31</v>
      </c>
      <c r="E216" s="93">
        <f t="shared" si="23"/>
        <v>31</v>
      </c>
      <c r="F216" s="88">
        <v>0</v>
      </c>
      <c r="G216" s="185">
        <v>0</v>
      </c>
      <c r="H216" s="185">
        <v>0</v>
      </c>
      <c r="I216" s="92">
        <v>5.661561713460378E-2</v>
      </c>
      <c r="J216" s="147">
        <f t="shared" si="28"/>
        <v>5.2088279475182818E-2</v>
      </c>
      <c r="K216" s="90">
        <v>12390</v>
      </c>
      <c r="L216" s="90">
        <v>2386</v>
      </c>
      <c r="M216" s="90">
        <v>7506.3169999999809</v>
      </c>
      <c r="N216" s="90">
        <v>306174.32</v>
      </c>
      <c r="O216" s="161">
        <f t="shared" si="21"/>
        <v>0.6058367231638403</v>
      </c>
      <c r="P216" s="91">
        <f t="shared" si="22"/>
        <v>128.32117351215425</v>
      </c>
      <c r="Q216" s="139">
        <v>0</v>
      </c>
      <c r="R216" s="148">
        <f t="shared" si="24"/>
        <v>7.8187774108496921E-2</v>
      </c>
      <c r="S216" s="147">
        <f t="shared" si="20"/>
        <v>1.4384444383776923E-3</v>
      </c>
      <c r="T216" s="188">
        <v>0</v>
      </c>
      <c r="U216" s="156">
        <v>0</v>
      </c>
      <c r="V216" s="1">
        <f t="shared" si="25"/>
        <v>0</v>
      </c>
      <c r="W216" s="72">
        <v>0</v>
      </c>
      <c r="X216" s="185">
        <v>0</v>
      </c>
      <c r="Y216" s="185">
        <v>0</v>
      </c>
      <c r="Z216" s="180">
        <f>(Company_data!U216+F216)/Company_data!J216</f>
        <v>2.4238209973634044</v>
      </c>
      <c r="AA216" s="148">
        <f>(Company_data!S216+F216)/Company_data!J216</f>
        <v>2.4238209973634044</v>
      </c>
      <c r="AC216" s="187">
        <v>0</v>
      </c>
      <c r="AD216" s="147">
        <f t="shared" si="26"/>
        <v>5.661561713460378E-2</v>
      </c>
      <c r="AE216" s="1">
        <v>0</v>
      </c>
      <c r="AF216" s="147">
        <f t="shared" si="27"/>
        <v>5.661561713460378E-2</v>
      </c>
      <c r="AG216" s="1">
        <v>0</v>
      </c>
      <c r="AH216" s="1">
        <v>0</v>
      </c>
      <c r="AI216" s="1">
        <v>0</v>
      </c>
      <c r="AJ216" s="1">
        <v>0</v>
      </c>
      <c r="AL216" s="185">
        <v>0</v>
      </c>
      <c r="AN216" s="185">
        <v>0</v>
      </c>
      <c r="AO216" s="185">
        <v>0</v>
      </c>
      <c r="AP216" s="185">
        <v>0</v>
      </c>
      <c r="AQ216" s="185">
        <v>0</v>
      </c>
      <c r="AR216" s="185">
        <v>0</v>
      </c>
      <c r="AS216" s="185">
        <v>0</v>
      </c>
    </row>
    <row r="217" spans="1:45" x14ac:dyDescent="0.2">
      <c r="A217" s="144">
        <v>1997</v>
      </c>
      <c r="B217" s="144">
        <v>9</v>
      </c>
      <c r="C217" s="93">
        <v>30</v>
      </c>
      <c r="D217" s="93">
        <v>31</v>
      </c>
      <c r="E217" s="93">
        <f t="shared" si="23"/>
        <v>31</v>
      </c>
      <c r="F217" s="88">
        <v>0</v>
      </c>
      <c r="G217" s="185">
        <v>0</v>
      </c>
      <c r="H217" s="185">
        <v>0</v>
      </c>
      <c r="I217" s="92">
        <v>5.6612217436468985E-2</v>
      </c>
      <c r="J217" s="147">
        <f t="shared" si="28"/>
        <v>5.2072934931019388E-2</v>
      </c>
      <c r="K217" s="90">
        <v>12570</v>
      </c>
      <c r="L217" s="90">
        <v>2390</v>
      </c>
      <c r="M217" s="90">
        <v>7657.0939999999828</v>
      </c>
      <c r="N217" s="90">
        <v>331687.71900000004</v>
      </c>
      <c r="O217" s="161">
        <f t="shared" si="21"/>
        <v>0.60915624502784271</v>
      </c>
      <c r="P217" s="91">
        <f t="shared" si="22"/>
        <v>138.78147238493725</v>
      </c>
      <c r="Q217" s="139">
        <v>0</v>
      </c>
      <c r="R217" s="148">
        <f t="shared" si="24"/>
        <v>7.4276097235743771E-2</v>
      </c>
      <c r="S217" s="147">
        <f t="shared" si="20"/>
        <v>1.3192178758628312E-3</v>
      </c>
      <c r="T217" s="188">
        <v>0</v>
      </c>
      <c r="U217" s="156">
        <v>0</v>
      </c>
      <c r="V217" s="1">
        <f t="shared" si="25"/>
        <v>0</v>
      </c>
      <c r="W217" s="72">
        <v>0</v>
      </c>
      <c r="X217" s="185">
        <v>0</v>
      </c>
      <c r="Y217" s="185">
        <v>0</v>
      </c>
      <c r="Z217" s="180">
        <f>(Company_data!U217+F217)/Company_data!J217</f>
        <v>2.2282829170723133</v>
      </c>
      <c r="AA217" s="148">
        <f>(Company_data!S217+F217)/Company_data!J217</f>
        <v>2.2282829170723133</v>
      </c>
      <c r="AC217" s="187">
        <v>0</v>
      </c>
      <c r="AD217" s="147">
        <f t="shared" si="26"/>
        <v>5.6612217436468985E-2</v>
      </c>
      <c r="AE217" s="1">
        <v>0</v>
      </c>
      <c r="AF217" s="147">
        <f t="shared" si="27"/>
        <v>5.6612217436468985E-2</v>
      </c>
      <c r="AG217" s="1">
        <v>0</v>
      </c>
      <c r="AH217" s="1">
        <v>0</v>
      </c>
      <c r="AI217" s="1">
        <v>0</v>
      </c>
      <c r="AJ217" s="1">
        <v>0</v>
      </c>
      <c r="AL217" s="185">
        <v>0</v>
      </c>
      <c r="AN217" s="185">
        <v>0</v>
      </c>
      <c r="AO217" s="185">
        <v>0</v>
      </c>
      <c r="AP217" s="185">
        <v>0</v>
      </c>
      <c r="AQ217" s="185">
        <v>0</v>
      </c>
      <c r="AR217" s="185">
        <v>0</v>
      </c>
      <c r="AS217" s="185">
        <v>0</v>
      </c>
    </row>
    <row r="218" spans="1:45" x14ac:dyDescent="0.2">
      <c r="A218" s="144">
        <v>1997</v>
      </c>
      <c r="B218" s="144">
        <v>10</v>
      </c>
      <c r="C218" s="93">
        <v>31</v>
      </c>
      <c r="D218" s="93">
        <v>30</v>
      </c>
      <c r="E218" s="93">
        <f t="shared" si="23"/>
        <v>30</v>
      </c>
      <c r="F218" s="88">
        <v>0</v>
      </c>
      <c r="G218" s="185">
        <v>0</v>
      </c>
      <c r="H218" s="185">
        <v>0</v>
      </c>
      <c r="I218" s="92">
        <v>5.560784211954669E-2</v>
      </c>
      <c r="J218" s="147">
        <f t="shared" si="28"/>
        <v>5.2066344866796489E-2</v>
      </c>
      <c r="K218" s="90">
        <v>12586</v>
      </c>
      <c r="L218" s="90">
        <v>2375</v>
      </c>
      <c r="M218" s="90">
        <v>7718.6450000000186</v>
      </c>
      <c r="N218" s="90">
        <v>306466.76399999997</v>
      </c>
      <c r="O218" s="161">
        <f t="shared" si="21"/>
        <v>0.61327228666772748</v>
      </c>
      <c r="P218" s="91">
        <f t="shared" si="22"/>
        <v>129.03863747368419</v>
      </c>
      <c r="Q218" s="139">
        <v>0</v>
      </c>
      <c r="R218" s="148">
        <f t="shared" si="24"/>
        <v>6.6092779781879191E-2</v>
      </c>
      <c r="S218" s="147">
        <f t="shared" si="20"/>
        <v>1.1219063554826075E-3</v>
      </c>
      <c r="T218" s="188">
        <v>0</v>
      </c>
      <c r="U218" s="156">
        <v>0</v>
      </c>
      <c r="V218" s="1">
        <f t="shared" si="25"/>
        <v>0</v>
      </c>
      <c r="W218" s="72">
        <v>0</v>
      </c>
      <c r="X218" s="185">
        <v>0</v>
      </c>
      <c r="Y218" s="185">
        <v>0</v>
      </c>
      <c r="Z218" s="180">
        <f>(Company_data!U218+F218)/Company_data!J218</f>
        <v>2.0488761732382548</v>
      </c>
      <c r="AA218" s="148">
        <f>(Company_data!S218+F218)/Company_data!J218</f>
        <v>2.0488761732382548</v>
      </c>
      <c r="AC218" s="187">
        <v>0</v>
      </c>
      <c r="AD218" s="147">
        <f t="shared" si="26"/>
        <v>5.560784211954669E-2</v>
      </c>
      <c r="AE218" s="1">
        <v>0</v>
      </c>
      <c r="AF218" s="147">
        <f t="shared" si="27"/>
        <v>5.560784211954669E-2</v>
      </c>
      <c r="AG218" s="1">
        <v>0</v>
      </c>
      <c r="AH218" s="1">
        <v>0</v>
      </c>
      <c r="AI218" s="1">
        <v>0</v>
      </c>
      <c r="AJ218" s="1">
        <v>0</v>
      </c>
      <c r="AL218" s="185">
        <v>0</v>
      </c>
      <c r="AN218" s="185">
        <v>0</v>
      </c>
      <c r="AO218" s="185">
        <v>0</v>
      </c>
      <c r="AP218" s="185">
        <v>0</v>
      </c>
      <c r="AQ218" s="185">
        <v>0</v>
      </c>
      <c r="AR218" s="185">
        <v>0</v>
      </c>
      <c r="AS218" s="185">
        <v>0</v>
      </c>
    </row>
    <row r="219" spans="1:45" x14ac:dyDescent="0.2">
      <c r="A219" s="144">
        <v>1997</v>
      </c>
      <c r="B219" s="144">
        <v>11</v>
      </c>
      <c r="C219" s="93">
        <v>30</v>
      </c>
      <c r="D219" s="93">
        <v>31</v>
      </c>
      <c r="E219" s="93">
        <f t="shared" si="23"/>
        <v>31</v>
      </c>
      <c r="F219" s="88">
        <v>0</v>
      </c>
      <c r="G219" s="185">
        <v>0</v>
      </c>
      <c r="H219" s="185">
        <v>0</v>
      </c>
      <c r="I219" s="92">
        <v>5.2309507782387077E-2</v>
      </c>
      <c r="J219" s="147">
        <f t="shared" si="28"/>
        <v>5.209139661907785E-2</v>
      </c>
      <c r="K219" s="90">
        <v>12588</v>
      </c>
      <c r="L219" s="90">
        <v>2358</v>
      </c>
      <c r="M219" s="90">
        <v>6773.5109999999986</v>
      </c>
      <c r="N219" s="90">
        <v>326070.75900000002</v>
      </c>
      <c r="O219" s="161">
        <f t="shared" si="21"/>
        <v>0.53809270734032399</v>
      </c>
      <c r="P219" s="91">
        <f t="shared" si="22"/>
        <v>138.28276463104328</v>
      </c>
      <c r="Q219" s="139">
        <v>0</v>
      </c>
      <c r="R219" s="148">
        <f t="shared" si="24"/>
        <v>5.6313854478158919E-2</v>
      </c>
      <c r="S219" s="147">
        <f t="shared" si="20"/>
        <v>8.7601402015102109E-4</v>
      </c>
      <c r="T219" s="188">
        <v>0</v>
      </c>
      <c r="U219" s="156">
        <v>0</v>
      </c>
      <c r="V219" s="1">
        <f t="shared" si="25"/>
        <v>0</v>
      </c>
      <c r="W219" s="72">
        <v>0</v>
      </c>
      <c r="X219" s="185">
        <v>0</v>
      </c>
      <c r="Y219" s="185">
        <v>0</v>
      </c>
      <c r="Z219" s="180">
        <f>(Company_data!U219+F219)/Company_data!J219</f>
        <v>1.6894156343447675</v>
      </c>
      <c r="AA219" s="148">
        <f>(Company_data!S219+F219)/Company_data!J219</f>
        <v>1.6894156343447675</v>
      </c>
      <c r="AC219" s="187">
        <v>0</v>
      </c>
      <c r="AD219" s="147">
        <f t="shared" si="26"/>
        <v>5.2309507782387077E-2</v>
      </c>
      <c r="AE219" s="1">
        <v>0</v>
      </c>
      <c r="AF219" s="147">
        <f t="shared" si="27"/>
        <v>5.2309507782387077E-2</v>
      </c>
      <c r="AG219" s="1">
        <v>0</v>
      </c>
      <c r="AH219" s="1">
        <v>0</v>
      </c>
      <c r="AI219" s="1">
        <v>0</v>
      </c>
      <c r="AJ219" s="1">
        <v>0</v>
      </c>
      <c r="AL219" s="185">
        <v>0</v>
      </c>
      <c r="AN219" s="185">
        <v>0</v>
      </c>
      <c r="AO219" s="185">
        <v>0</v>
      </c>
      <c r="AP219" s="185">
        <v>0</v>
      </c>
      <c r="AQ219" s="185">
        <v>0</v>
      </c>
      <c r="AR219" s="185">
        <v>0</v>
      </c>
      <c r="AS219" s="185">
        <v>0</v>
      </c>
    </row>
    <row r="220" spans="1:45" x14ac:dyDescent="0.2">
      <c r="A220" s="144">
        <v>1997</v>
      </c>
      <c r="B220" s="144">
        <v>12</v>
      </c>
      <c r="C220" s="93">
        <v>31</v>
      </c>
      <c r="D220" s="93">
        <v>30</v>
      </c>
      <c r="E220" s="93">
        <f t="shared" si="23"/>
        <v>30</v>
      </c>
      <c r="F220" s="88">
        <v>0</v>
      </c>
      <c r="G220" s="185">
        <v>0</v>
      </c>
      <c r="H220" s="185">
        <v>0</v>
      </c>
      <c r="I220" s="92">
        <v>5.0133487806341706E-2</v>
      </c>
      <c r="J220" s="147">
        <f t="shared" si="28"/>
        <v>5.2168025639213293E-2</v>
      </c>
      <c r="K220" s="90">
        <v>12527</v>
      </c>
      <c r="L220" s="90">
        <v>2358</v>
      </c>
      <c r="M220" s="90">
        <v>6516.0760000000009</v>
      </c>
      <c r="N220" s="90">
        <v>312924.14500000002</v>
      </c>
      <c r="O220" s="161">
        <f t="shared" si="21"/>
        <v>0.52016252893749504</v>
      </c>
      <c r="P220" s="91">
        <f t="shared" si="22"/>
        <v>132.70744062765056</v>
      </c>
      <c r="Q220" s="139">
        <v>0</v>
      </c>
      <c r="R220" s="148">
        <f t="shared" si="24"/>
        <v>5.8468784418799297E-2</v>
      </c>
      <c r="S220" s="147">
        <f t="shared" si="20"/>
        <v>7.5402343810581501E-4</v>
      </c>
      <c r="T220" s="188">
        <v>0</v>
      </c>
      <c r="U220" s="156">
        <v>0</v>
      </c>
      <c r="V220" s="1">
        <f t="shared" si="25"/>
        <v>0</v>
      </c>
      <c r="W220" s="72">
        <v>0</v>
      </c>
      <c r="X220" s="185">
        <v>0</v>
      </c>
      <c r="Y220" s="185">
        <v>0</v>
      </c>
      <c r="Z220" s="180">
        <f>(Company_data!U220+F220)/Company_data!J220</f>
        <v>1.8125323169827783</v>
      </c>
      <c r="AA220" s="148">
        <f>(Company_data!S220+F220)/Company_data!J220</f>
        <v>1.8125323169827783</v>
      </c>
      <c r="AC220" s="187">
        <v>0</v>
      </c>
      <c r="AD220" s="147">
        <f t="shared" si="26"/>
        <v>5.0133487806341706E-2</v>
      </c>
      <c r="AE220" s="1">
        <v>0</v>
      </c>
      <c r="AF220" s="147">
        <f t="shared" si="27"/>
        <v>5.0133487806341706E-2</v>
      </c>
      <c r="AG220" s="1">
        <v>0</v>
      </c>
      <c r="AH220" s="1">
        <v>0</v>
      </c>
      <c r="AI220" s="1">
        <v>0</v>
      </c>
      <c r="AJ220" s="1">
        <v>0</v>
      </c>
      <c r="AL220" s="185">
        <v>0</v>
      </c>
      <c r="AN220" s="185">
        <v>0</v>
      </c>
      <c r="AO220" s="185">
        <v>0</v>
      </c>
      <c r="AP220" s="185">
        <v>0</v>
      </c>
      <c r="AQ220" s="185">
        <v>0</v>
      </c>
      <c r="AR220" s="185">
        <v>0</v>
      </c>
      <c r="AS220" s="185">
        <v>0</v>
      </c>
    </row>
    <row r="221" spans="1:45" x14ac:dyDescent="0.2">
      <c r="A221" s="144">
        <v>1998</v>
      </c>
      <c r="B221" s="144">
        <v>1</v>
      </c>
      <c r="C221" s="93">
        <v>31</v>
      </c>
      <c r="D221" s="93">
        <v>31</v>
      </c>
      <c r="E221" s="93">
        <f t="shared" si="23"/>
        <v>31</v>
      </c>
      <c r="F221" s="88">
        <v>0</v>
      </c>
      <c r="G221" s="185">
        <v>0</v>
      </c>
      <c r="H221" s="185">
        <v>0</v>
      </c>
      <c r="I221" s="92">
        <v>4.8359901314243302E-2</v>
      </c>
      <c r="J221" s="147">
        <f t="shared" si="28"/>
        <v>5.2345090382904989E-2</v>
      </c>
      <c r="K221" s="90">
        <v>12517</v>
      </c>
      <c r="L221" s="90">
        <v>2353</v>
      </c>
      <c r="M221" s="90">
        <v>6881.4230000000098</v>
      </c>
      <c r="N221" s="90">
        <v>310582.86199999996</v>
      </c>
      <c r="O221" s="161">
        <f t="shared" si="21"/>
        <v>0.54976615802508666</v>
      </c>
      <c r="P221" s="91">
        <f t="shared" si="22"/>
        <v>131.99441648958773</v>
      </c>
      <c r="Q221" s="139">
        <v>0</v>
      </c>
      <c r="R221" s="148">
        <f t="shared" si="24"/>
        <v>5.5898632673981388E-2</v>
      </c>
      <c r="S221" s="147">
        <f t="shared" si="20"/>
        <v>7.4789014965969541E-4</v>
      </c>
      <c r="T221" s="188">
        <v>0</v>
      </c>
      <c r="U221" s="156">
        <v>0</v>
      </c>
      <c r="V221" s="1">
        <f t="shared" si="25"/>
        <v>0</v>
      </c>
      <c r="W221" s="72">
        <v>0</v>
      </c>
      <c r="X221" s="185">
        <v>0</v>
      </c>
      <c r="Y221" s="185">
        <v>0</v>
      </c>
      <c r="Z221" s="180">
        <f>(Company_data!U221+F221)/Company_data!J221</f>
        <v>1.732857612893423</v>
      </c>
      <c r="AA221" s="148">
        <f>(Company_data!S221+F221)/Company_data!J221</f>
        <v>1.732857612893423</v>
      </c>
      <c r="AC221" s="187">
        <v>0</v>
      </c>
      <c r="AD221" s="147">
        <f t="shared" si="26"/>
        <v>4.8359901314243302E-2</v>
      </c>
      <c r="AE221" s="1">
        <v>0</v>
      </c>
      <c r="AF221" s="147">
        <f t="shared" si="27"/>
        <v>4.8359901314243302E-2</v>
      </c>
      <c r="AG221" s="1">
        <v>0</v>
      </c>
      <c r="AH221" s="1">
        <v>0</v>
      </c>
      <c r="AI221" s="1">
        <v>0</v>
      </c>
      <c r="AJ221" s="1">
        <v>0</v>
      </c>
      <c r="AL221" s="185">
        <v>0</v>
      </c>
      <c r="AN221" s="185">
        <v>0</v>
      </c>
      <c r="AO221" s="185">
        <v>0</v>
      </c>
      <c r="AP221" s="185">
        <v>0</v>
      </c>
      <c r="AQ221" s="185">
        <v>0</v>
      </c>
      <c r="AR221" s="185">
        <v>0</v>
      </c>
      <c r="AS221" s="185">
        <v>0</v>
      </c>
    </row>
    <row r="222" spans="1:45" x14ac:dyDescent="0.2">
      <c r="A222" s="144">
        <v>1998</v>
      </c>
      <c r="B222" s="144">
        <v>2</v>
      </c>
      <c r="C222" s="93">
        <v>28</v>
      </c>
      <c r="D222" s="93">
        <v>28</v>
      </c>
      <c r="E222" s="93">
        <f t="shared" si="23"/>
        <v>28</v>
      </c>
      <c r="F222" s="88">
        <v>0</v>
      </c>
      <c r="G222" s="185">
        <v>0</v>
      </c>
      <c r="H222" s="185">
        <v>0</v>
      </c>
      <c r="I222" s="92">
        <v>4.7347351301431716E-2</v>
      </c>
      <c r="J222" s="147">
        <f t="shared" si="28"/>
        <v>5.2500893003469939E-2</v>
      </c>
      <c r="K222" s="90">
        <v>12501</v>
      </c>
      <c r="L222" s="90">
        <v>2354</v>
      </c>
      <c r="M222" s="90">
        <v>6471.3620000000228</v>
      </c>
      <c r="N222" s="90">
        <v>286027.60099999997</v>
      </c>
      <c r="O222" s="161">
        <f t="shared" si="21"/>
        <v>0.51766754659627412</v>
      </c>
      <c r="P222" s="91">
        <f t="shared" si="22"/>
        <v>121.50705225148681</v>
      </c>
      <c r="Q222" s="139">
        <v>0</v>
      </c>
      <c r="R222" s="148">
        <f t="shared" si="24"/>
        <v>5.7271450423627149E-2</v>
      </c>
      <c r="S222" s="147">
        <f t="shared" ref="S222:S285" si="29">J222-J210</f>
        <v>7.6267874024699145E-4</v>
      </c>
      <c r="T222" s="188">
        <v>0</v>
      </c>
      <c r="U222" s="156">
        <v>0</v>
      </c>
      <c r="V222" s="1">
        <f t="shared" si="25"/>
        <v>0</v>
      </c>
      <c r="W222" s="72">
        <v>0</v>
      </c>
      <c r="X222" s="185">
        <v>0</v>
      </c>
      <c r="Y222" s="185">
        <v>0</v>
      </c>
      <c r="Z222" s="180">
        <f>(Company_data!U222+F222)/Company_data!J222</f>
        <v>1.6036006118615602</v>
      </c>
      <c r="AA222" s="148">
        <f>(Company_data!S222+F222)/Company_data!J222</f>
        <v>1.6036006118615602</v>
      </c>
      <c r="AC222" s="187">
        <v>0</v>
      </c>
      <c r="AD222" s="147">
        <f t="shared" si="26"/>
        <v>4.7347351301431716E-2</v>
      </c>
      <c r="AE222" s="1">
        <v>0</v>
      </c>
      <c r="AF222" s="147">
        <f t="shared" si="27"/>
        <v>4.7347351301431716E-2</v>
      </c>
      <c r="AG222" s="1">
        <v>0</v>
      </c>
      <c r="AH222" s="1">
        <v>0</v>
      </c>
      <c r="AI222" s="1">
        <v>0</v>
      </c>
      <c r="AJ222" s="1">
        <v>0</v>
      </c>
      <c r="AL222" s="185">
        <v>0</v>
      </c>
      <c r="AN222" s="185">
        <v>0</v>
      </c>
      <c r="AO222" s="185">
        <v>0</v>
      </c>
      <c r="AP222" s="185">
        <v>0</v>
      </c>
      <c r="AQ222" s="185">
        <v>0</v>
      </c>
      <c r="AR222" s="185">
        <v>0</v>
      </c>
      <c r="AS222" s="185">
        <v>0</v>
      </c>
    </row>
    <row r="223" spans="1:45" x14ac:dyDescent="0.2">
      <c r="A223" s="144">
        <v>1998</v>
      </c>
      <c r="B223" s="144">
        <v>3</v>
      </c>
      <c r="C223" s="93">
        <v>31</v>
      </c>
      <c r="D223" s="93">
        <v>31</v>
      </c>
      <c r="E223" s="93">
        <f t="shared" si="23"/>
        <v>31</v>
      </c>
      <c r="F223" s="88">
        <v>0</v>
      </c>
      <c r="G223" s="185">
        <v>0</v>
      </c>
      <c r="H223" s="185">
        <v>0</v>
      </c>
      <c r="I223" s="92">
        <v>4.7307212576407062E-2</v>
      </c>
      <c r="J223" s="147">
        <f t="shared" si="28"/>
        <v>5.2643640382193845E-2</v>
      </c>
      <c r="K223" s="90">
        <v>12541</v>
      </c>
      <c r="L223" s="90">
        <v>2349</v>
      </c>
      <c r="M223" s="90">
        <v>6478.61599999998</v>
      </c>
      <c r="N223" s="90">
        <v>318625.78000000003</v>
      </c>
      <c r="O223" s="161">
        <f t="shared" si="21"/>
        <v>0.5165948488956208</v>
      </c>
      <c r="P223" s="91">
        <f t="shared" si="22"/>
        <v>135.64315879097489</v>
      </c>
      <c r="Q223" s="139">
        <v>0</v>
      </c>
      <c r="R223" s="148">
        <f t="shared" si="24"/>
        <v>5.6765077821024468E-2</v>
      </c>
      <c r="S223" s="147">
        <f t="shared" si="29"/>
        <v>8.2372418020378035E-4</v>
      </c>
      <c r="T223" s="188">
        <v>0</v>
      </c>
      <c r="U223" s="156">
        <v>0</v>
      </c>
      <c r="V223" s="1">
        <f t="shared" si="25"/>
        <v>0</v>
      </c>
      <c r="W223" s="72">
        <v>0</v>
      </c>
      <c r="X223" s="185">
        <v>0</v>
      </c>
      <c r="Y223" s="185">
        <v>0</v>
      </c>
      <c r="Z223" s="180">
        <f>(Company_data!U223+F223)/Company_data!J223</f>
        <v>1.7597174124517585</v>
      </c>
      <c r="AA223" s="148">
        <f>(Company_data!S223+F223)/Company_data!J223</f>
        <v>1.7597174124517585</v>
      </c>
      <c r="AC223" s="187">
        <v>0</v>
      </c>
      <c r="AD223" s="147">
        <f t="shared" si="26"/>
        <v>4.7307212576407062E-2</v>
      </c>
      <c r="AE223" s="1">
        <v>0</v>
      </c>
      <c r="AF223" s="147">
        <f t="shared" si="27"/>
        <v>4.7307212576407062E-2</v>
      </c>
      <c r="AG223" s="1">
        <v>0</v>
      </c>
      <c r="AH223" s="1">
        <v>0</v>
      </c>
      <c r="AI223" s="1">
        <v>0</v>
      </c>
      <c r="AJ223" s="1">
        <v>0</v>
      </c>
      <c r="AL223" s="185">
        <v>0</v>
      </c>
      <c r="AN223" s="185">
        <v>0</v>
      </c>
      <c r="AO223" s="185">
        <v>0</v>
      </c>
      <c r="AP223" s="185">
        <v>0</v>
      </c>
      <c r="AQ223" s="185">
        <v>0</v>
      </c>
      <c r="AR223" s="185">
        <v>0</v>
      </c>
      <c r="AS223" s="185">
        <v>0</v>
      </c>
    </row>
    <row r="224" spans="1:45" x14ac:dyDescent="0.2">
      <c r="A224" s="144">
        <v>1998</v>
      </c>
      <c r="B224" s="144">
        <v>4</v>
      </c>
      <c r="C224" s="93">
        <v>30</v>
      </c>
      <c r="D224" s="93">
        <v>31</v>
      </c>
      <c r="E224" s="93">
        <f t="shared" si="23"/>
        <v>31</v>
      </c>
      <c r="F224" s="88">
        <v>0</v>
      </c>
      <c r="G224" s="185">
        <v>0</v>
      </c>
      <c r="H224" s="185">
        <v>0</v>
      </c>
      <c r="I224" s="92">
        <v>5.1797429565699292E-2</v>
      </c>
      <c r="J224" s="147">
        <f t="shared" si="28"/>
        <v>5.2731468970199091E-2</v>
      </c>
      <c r="K224" s="90">
        <v>12450</v>
      </c>
      <c r="L224" s="90">
        <v>2331</v>
      </c>
      <c r="M224" s="90">
        <v>6755.5480000000098</v>
      </c>
      <c r="N224" s="90">
        <v>331967.01</v>
      </c>
      <c r="O224" s="161">
        <f t="shared" si="21"/>
        <v>0.54261429718875576</v>
      </c>
      <c r="P224" s="91">
        <f t="shared" si="22"/>
        <v>142.4139897039897</v>
      </c>
      <c r="Q224" s="139">
        <v>0</v>
      </c>
      <c r="R224" s="148">
        <f t="shared" si="24"/>
        <v>6.1274903176323677E-2</v>
      </c>
      <c r="S224" s="147">
        <f t="shared" si="29"/>
        <v>8.0801135748231195E-4</v>
      </c>
      <c r="T224" s="188">
        <v>0</v>
      </c>
      <c r="U224" s="156">
        <v>0</v>
      </c>
      <c r="V224" s="1">
        <f t="shared" si="25"/>
        <v>0</v>
      </c>
      <c r="W224" s="72">
        <v>0</v>
      </c>
      <c r="X224" s="185">
        <v>0</v>
      </c>
      <c r="Y224" s="185">
        <v>0</v>
      </c>
      <c r="Z224" s="180">
        <f>(Company_data!U224+F224)/Company_data!J224</f>
        <v>1.8382470952897103</v>
      </c>
      <c r="AA224" s="148">
        <f>(Company_data!S224+F224)/Company_data!J224</f>
        <v>1.8382470952897103</v>
      </c>
      <c r="AC224" s="187">
        <v>0</v>
      </c>
      <c r="AD224" s="147">
        <f t="shared" si="26"/>
        <v>5.1797429565699292E-2</v>
      </c>
      <c r="AE224" s="1">
        <v>0</v>
      </c>
      <c r="AF224" s="147">
        <f t="shared" si="27"/>
        <v>5.1797429565699292E-2</v>
      </c>
      <c r="AG224" s="1">
        <v>0</v>
      </c>
      <c r="AH224" s="1">
        <v>0</v>
      </c>
      <c r="AI224" s="1">
        <v>0</v>
      </c>
      <c r="AJ224" s="1">
        <v>0</v>
      </c>
      <c r="AL224" s="185">
        <v>0</v>
      </c>
      <c r="AN224" s="185">
        <v>0</v>
      </c>
      <c r="AO224" s="185">
        <v>0</v>
      </c>
      <c r="AP224" s="185">
        <v>0</v>
      </c>
      <c r="AQ224" s="185">
        <v>0</v>
      </c>
      <c r="AR224" s="185">
        <v>0</v>
      </c>
      <c r="AS224" s="185">
        <v>0</v>
      </c>
    </row>
    <row r="225" spans="1:45" x14ac:dyDescent="0.2">
      <c r="A225" s="144">
        <v>1998</v>
      </c>
      <c r="B225" s="144">
        <v>5</v>
      </c>
      <c r="C225" s="93">
        <v>31</v>
      </c>
      <c r="D225" s="93">
        <v>30</v>
      </c>
      <c r="E225" s="93">
        <f t="shared" si="23"/>
        <v>30</v>
      </c>
      <c r="F225" s="88">
        <v>0</v>
      </c>
      <c r="G225" s="185">
        <v>0</v>
      </c>
      <c r="H225" s="185">
        <v>0</v>
      </c>
      <c r="I225" s="92">
        <v>5.5092067208898976E-2</v>
      </c>
      <c r="J225" s="147">
        <f t="shared" si="28"/>
        <v>5.2776738373415975E-2</v>
      </c>
      <c r="K225" s="90">
        <v>12483</v>
      </c>
      <c r="L225" s="90">
        <v>2316</v>
      </c>
      <c r="M225" s="90">
        <v>7002.3929999999818</v>
      </c>
      <c r="N225" s="90">
        <v>321280.84000000003</v>
      </c>
      <c r="O225" s="161">
        <f t="shared" si="21"/>
        <v>0.56095433789954197</v>
      </c>
      <c r="P225" s="91">
        <f t="shared" si="22"/>
        <v>138.72229706390328</v>
      </c>
      <c r="Q225" s="139">
        <v>0</v>
      </c>
      <c r="R225" s="148">
        <f t="shared" si="24"/>
        <v>7.1332961211052315E-2</v>
      </c>
      <c r="S225" s="147">
        <f t="shared" si="29"/>
        <v>7.935599850790731E-4</v>
      </c>
      <c r="T225" s="188">
        <v>0</v>
      </c>
      <c r="U225" s="156">
        <v>0</v>
      </c>
      <c r="V225" s="1">
        <f t="shared" si="25"/>
        <v>0</v>
      </c>
      <c r="W225" s="72">
        <v>0</v>
      </c>
      <c r="X225" s="185">
        <v>0</v>
      </c>
      <c r="Y225" s="185">
        <v>0</v>
      </c>
      <c r="Z225" s="180">
        <f>(Company_data!U225+F225)/Company_data!J225</f>
        <v>2.2113217975426216</v>
      </c>
      <c r="AA225" s="148">
        <f>(Company_data!S225+F225)/Company_data!J225</f>
        <v>2.2113217975426216</v>
      </c>
      <c r="AC225" s="187">
        <v>0</v>
      </c>
      <c r="AD225" s="147">
        <f t="shared" si="26"/>
        <v>5.5092067208898976E-2</v>
      </c>
      <c r="AE225" s="1">
        <v>0</v>
      </c>
      <c r="AF225" s="147">
        <f t="shared" si="27"/>
        <v>5.5092067208898976E-2</v>
      </c>
      <c r="AG225" s="1">
        <v>0</v>
      </c>
      <c r="AH225" s="1">
        <v>0</v>
      </c>
      <c r="AI225" s="1">
        <v>0</v>
      </c>
      <c r="AJ225" s="1">
        <v>0</v>
      </c>
      <c r="AL225" s="185">
        <v>0</v>
      </c>
      <c r="AN225" s="185">
        <v>0</v>
      </c>
      <c r="AO225" s="185">
        <v>0</v>
      </c>
      <c r="AP225" s="185">
        <v>0</v>
      </c>
      <c r="AQ225" s="185">
        <v>0</v>
      </c>
      <c r="AR225" s="185">
        <v>0</v>
      </c>
      <c r="AS225" s="185">
        <v>0</v>
      </c>
    </row>
    <row r="226" spans="1:45" x14ac:dyDescent="0.2">
      <c r="A226" s="144">
        <v>1998</v>
      </c>
      <c r="B226" s="144">
        <v>6</v>
      </c>
      <c r="C226" s="93">
        <v>30</v>
      </c>
      <c r="D226" s="93">
        <v>31</v>
      </c>
      <c r="E226" s="93">
        <f t="shared" si="23"/>
        <v>31</v>
      </c>
      <c r="F226" s="88">
        <v>0</v>
      </c>
      <c r="G226" s="185">
        <v>0</v>
      </c>
      <c r="H226" s="185">
        <v>0</v>
      </c>
      <c r="I226" s="92">
        <v>5.5952670898083659E-2</v>
      </c>
      <c r="J226" s="147">
        <f t="shared" si="28"/>
        <v>5.28054347764573E-2</v>
      </c>
      <c r="K226" s="90">
        <v>12516</v>
      </c>
      <c r="L226" s="90">
        <v>2312</v>
      </c>
      <c r="M226" s="90">
        <v>8029.1739999999991</v>
      </c>
      <c r="N226" s="90">
        <v>328454.36099999998</v>
      </c>
      <c r="O226" s="161">
        <f t="shared" si="21"/>
        <v>0.64151278363694464</v>
      </c>
      <c r="P226" s="91">
        <f t="shared" si="22"/>
        <v>142.06503503460206</v>
      </c>
      <c r="Q226" s="139">
        <v>0</v>
      </c>
      <c r="R226" s="148">
        <f t="shared" si="24"/>
        <v>8.6110189382154631E-2</v>
      </c>
      <c r="S226" s="147">
        <f t="shared" si="29"/>
        <v>7.3774177245058969E-4</v>
      </c>
      <c r="T226" s="188">
        <v>0</v>
      </c>
      <c r="U226" s="156">
        <v>0</v>
      </c>
      <c r="V226" s="1">
        <f t="shared" si="25"/>
        <v>0</v>
      </c>
      <c r="W226" s="72">
        <v>0</v>
      </c>
      <c r="X226" s="185">
        <v>0</v>
      </c>
      <c r="Y226" s="185">
        <v>0</v>
      </c>
      <c r="Z226" s="180">
        <f>(Company_data!U226+F226)/Company_data!J226</f>
        <v>2.5833056814646391</v>
      </c>
      <c r="AA226" s="148">
        <f>(Company_data!S226+F226)/Company_data!J226</f>
        <v>2.5833056814646391</v>
      </c>
      <c r="AC226" s="187">
        <v>0</v>
      </c>
      <c r="AD226" s="147">
        <f t="shared" si="26"/>
        <v>5.5952670898083659E-2</v>
      </c>
      <c r="AE226" s="1">
        <v>0</v>
      </c>
      <c r="AF226" s="147">
        <f t="shared" si="27"/>
        <v>5.5952670898083659E-2</v>
      </c>
      <c r="AG226" s="1">
        <v>0</v>
      </c>
      <c r="AH226" s="1">
        <v>0</v>
      </c>
      <c r="AI226" s="1">
        <v>0</v>
      </c>
      <c r="AJ226" s="1">
        <v>0</v>
      </c>
      <c r="AL226" s="185">
        <v>0</v>
      </c>
      <c r="AN226" s="185">
        <v>0</v>
      </c>
      <c r="AO226" s="185">
        <v>0</v>
      </c>
      <c r="AP226" s="185">
        <v>0</v>
      </c>
      <c r="AQ226" s="185">
        <v>0</v>
      </c>
      <c r="AR226" s="185">
        <v>0</v>
      </c>
      <c r="AS226" s="185">
        <v>0</v>
      </c>
    </row>
    <row r="227" spans="1:45" x14ac:dyDescent="0.2">
      <c r="A227" s="144">
        <v>1998</v>
      </c>
      <c r="B227" s="144">
        <v>7</v>
      </c>
      <c r="C227" s="93">
        <v>31</v>
      </c>
      <c r="D227" s="93">
        <v>30</v>
      </c>
      <c r="E227" s="93">
        <f t="shared" si="23"/>
        <v>30</v>
      </c>
      <c r="F227" s="88">
        <v>0</v>
      </c>
      <c r="G227" s="185">
        <v>0</v>
      </c>
      <c r="H227" s="185">
        <v>0</v>
      </c>
      <c r="I227" s="92">
        <v>5.6618006706227936E-2</v>
      </c>
      <c r="J227" s="147">
        <f t="shared" si="28"/>
        <v>5.281277598752835E-2</v>
      </c>
      <c r="K227" s="90">
        <v>12809</v>
      </c>
      <c r="L227" s="90">
        <v>2313</v>
      </c>
      <c r="M227" s="90">
        <v>7986.4890000000014</v>
      </c>
      <c r="N227" s="90">
        <v>307138.96999999997</v>
      </c>
      <c r="O227" s="161">
        <f t="shared" si="21"/>
        <v>0.62350605043328922</v>
      </c>
      <c r="P227" s="91">
        <f t="shared" si="22"/>
        <v>132.7881409424989</v>
      </c>
      <c r="Q227" s="139">
        <v>0</v>
      </c>
      <c r="R227" s="148">
        <f t="shared" si="24"/>
        <v>8.3170803609540225E-2</v>
      </c>
      <c r="S227" s="147">
        <f t="shared" si="29"/>
        <v>7.0790616951563884E-4</v>
      </c>
      <c r="T227" s="188">
        <v>0</v>
      </c>
      <c r="U227" s="156">
        <v>0</v>
      </c>
      <c r="V227" s="1">
        <f t="shared" si="25"/>
        <v>0</v>
      </c>
      <c r="W227" s="72">
        <v>0</v>
      </c>
      <c r="X227" s="185">
        <v>0</v>
      </c>
      <c r="Y227" s="185">
        <v>0</v>
      </c>
      <c r="Z227" s="180">
        <f>(Company_data!U227+F227)/Company_data!J227</f>
        <v>2.578294911895747</v>
      </c>
      <c r="AA227" s="148">
        <f>(Company_data!S227+F227)/Company_data!J227</f>
        <v>2.578294911895747</v>
      </c>
      <c r="AC227" s="187">
        <v>0</v>
      </c>
      <c r="AD227" s="147">
        <f t="shared" si="26"/>
        <v>5.6618006706227936E-2</v>
      </c>
      <c r="AE227" s="1">
        <v>0</v>
      </c>
      <c r="AF227" s="147">
        <f t="shared" si="27"/>
        <v>5.6618006706227936E-2</v>
      </c>
      <c r="AG227" s="1">
        <v>0</v>
      </c>
      <c r="AH227" s="1">
        <v>0</v>
      </c>
      <c r="AI227" s="1">
        <v>0</v>
      </c>
      <c r="AJ227" s="1">
        <v>0</v>
      </c>
      <c r="AL227" s="185">
        <v>0</v>
      </c>
      <c r="AN227" s="185">
        <v>0</v>
      </c>
      <c r="AO227" s="185">
        <v>0</v>
      </c>
      <c r="AP227" s="185">
        <v>0</v>
      </c>
      <c r="AQ227" s="185">
        <v>0</v>
      </c>
      <c r="AR227" s="185">
        <v>0</v>
      </c>
      <c r="AS227" s="185">
        <v>0</v>
      </c>
    </row>
    <row r="228" spans="1:45" x14ac:dyDescent="0.2">
      <c r="A228" s="144">
        <v>1998</v>
      </c>
      <c r="B228" s="144">
        <v>8</v>
      </c>
      <c r="C228" s="93">
        <v>31</v>
      </c>
      <c r="D228" s="93">
        <v>31</v>
      </c>
      <c r="E228" s="93">
        <f t="shared" si="23"/>
        <v>31</v>
      </c>
      <c r="F228" s="88">
        <v>0</v>
      </c>
      <c r="G228" s="185">
        <v>0</v>
      </c>
      <c r="H228" s="185">
        <v>0</v>
      </c>
      <c r="I228" s="92">
        <v>5.6959478819994011E-2</v>
      </c>
      <c r="J228" s="147">
        <f t="shared" si="28"/>
        <v>5.2841431127977533E-2</v>
      </c>
      <c r="K228" s="90">
        <v>12971</v>
      </c>
      <c r="L228" s="90">
        <v>2308</v>
      </c>
      <c r="M228" s="90">
        <v>7636.7530000000261</v>
      </c>
      <c r="N228" s="90">
        <v>335358.72899999999</v>
      </c>
      <c r="O228" s="161">
        <f t="shared" si="21"/>
        <v>0.58875591704571939</v>
      </c>
      <c r="P228" s="91">
        <f t="shared" si="22"/>
        <v>145.30274220103985</v>
      </c>
      <c r="Q228" s="139">
        <v>0</v>
      </c>
      <c r="R228" s="148">
        <f t="shared" si="24"/>
        <v>8.3696425856943119E-2</v>
      </c>
      <c r="S228" s="147">
        <f t="shared" si="29"/>
        <v>7.5315165279471463E-4</v>
      </c>
      <c r="T228" s="188">
        <v>0</v>
      </c>
      <c r="U228" s="156">
        <v>0</v>
      </c>
      <c r="V228" s="1">
        <f t="shared" si="25"/>
        <v>0</v>
      </c>
      <c r="W228" s="72">
        <v>0</v>
      </c>
      <c r="X228" s="185">
        <v>0</v>
      </c>
      <c r="Y228" s="185">
        <v>0</v>
      </c>
      <c r="Z228" s="180">
        <f>(Company_data!U228+F228)/Company_data!J228</f>
        <v>2.5945892015652365</v>
      </c>
      <c r="AA228" s="148">
        <f>(Company_data!S228+F228)/Company_data!J228</f>
        <v>2.5945892015652365</v>
      </c>
      <c r="AC228" s="187">
        <v>0</v>
      </c>
      <c r="AD228" s="147">
        <f t="shared" si="26"/>
        <v>5.6959478819994011E-2</v>
      </c>
      <c r="AE228" s="1">
        <v>0</v>
      </c>
      <c r="AF228" s="147">
        <f t="shared" si="27"/>
        <v>5.6959478819994011E-2</v>
      </c>
      <c r="AG228" s="1">
        <v>0</v>
      </c>
      <c r="AH228" s="1">
        <v>0</v>
      </c>
      <c r="AI228" s="1">
        <v>0</v>
      </c>
      <c r="AJ228" s="1">
        <v>0</v>
      </c>
      <c r="AL228" s="185">
        <v>0</v>
      </c>
      <c r="AN228" s="185">
        <v>0</v>
      </c>
      <c r="AO228" s="185">
        <v>0</v>
      </c>
      <c r="AP228" s="185">
        <v>0</v>
      </c>
      <c r="AQ228" s="185">
        <v>0</v>
      </c>
      <c r="AR228" s="185">
        <v>0</v>
      </c>
      <c r="AS228" s="185">
        <v>0</v>
      </c>
    </row>
    <row r="229" spans="1:45" x14ac:dyDescent="0.2">
      <c r="A229" s="144">
        <v>1998</v>
      </c>
      <c r="B229" s="144">
        <v>9</v>
      </c>
      <c r="C229" s="93">
        <v>30</v>
      </c>
      <c r="D229" s="93">
        <v>31</v>
      </c>
      <c r="E229" s="93">
        <f t="shared" si="23"/>
        <v>31</v>
      </c>
      <c r="F229" s="88">
        <v>0</v>
      </c>
      <c r="G229" s="185">
        <v>0</v>
      </c>
      <c r="H229" s="185">
        <v>0</v>
      </c>
      <c r="I229" s="92">
        <v>5.7428020155822601E-2</v>
      </c>
      <c r="J229" s="147">
        <f t="shared" si="28"/>
        <v>5.2909414687923671E-2</v>
      </c>
      <c r="K229" s="90">
        <v>13089</v>
      </c>
      <c r="L229" s="90">
        <v>2302</v>
      </c>
      <c r="M229" s="90">
        <v>7851.8989999999758</v>
      </c>
      <c r="N229" s="90">
        <v>302400.55200000003</v>
      </c>
      <c r="O229" s="161">
        <f t="shared" si="21"/>
        <v>0.5998853235541276</v>
      </c>
      <c r="P229" s="91">
        <f t="shared" si="22"/>
        <v>131.36427106863599</v>
      </c>
      <c r="Q229" s="139">
        <v>0</v>
      </c>
      <c r="R229" s="148">
        <f t="shared" si="24"/>
        <v>7.7952826744243087E-2</v>
      </c>
      <c r="S229" s="147">
        <f t="shared" si="29"/>
        <v>8.3647975690428339E-4</v>
      </c>
      <c r="T229" s="188">
        <v>0</v>
      </c>
      <c r="U229" s="156">
        <v>0</v>
      </c>
      <c r="V229" s="1">
        <f t="shared" si="25"/>
        <v>0</v>
      </c>
      <c r="W229" s="72">
        <v>0</v>
      </c>
      <c r="X229" s="185">
        <v>0</v>
      </c>
      <c r="Y229" s="185">
        <v>0</v>
      </c>
      <c r="Z229" s="180">
        <f>(Company_data!U229+F229)/Company_data!J229</f>
        <v>2.3385848023272926</v>
      </c>
      <c r="AA229" s="148">
        <f>(Company_data!S229+F229)/Company_data!J229</f>
        <v>2.3385848023272926</v>
      </c>
      <c r="AC229" s="187">
        <v>0</v>
      </c>
      <c r="AD229" s="147">
        <f t="shared" si="26"/>
        <v>5.7428020155822601E-2</v>
      </c>
      <c r="AE229" s="1">
        <v>0</v>
      </c>
      <c r="AF229" s="147">
        <f t="shared" si="27"/>
        <v>5.7428020155822601E-2</v>
      </c>
      <c r="AG229" s="1">
        <v>0</v>
      </c>
      <c r="AH229" s="1">
        <v>0</v>
      </c>
      <c r="AI229" s="1">
        <v>0</v>
      </c>
      <c r="AJ229" s="1">
        <v>0</v>
      </c>
      <c r="AL229" s="185">
        <v>0</v>
      </c>
      <c r="AN229" s="185">
        <v>0</v>
      </c>
      <c r="AO229" s="185">
        <v>0</v>
      </c>
      <c r="AP229" s="185">
        <v>0</v>
      </c>
      <c r="AQ229" s="185">
        <v>0</v>
      </c>
      <c r="AR229" s="185">
        <v>0</v>
      </c>
      <c r="AS229" s="185">
        <v>0</v>
      </c>
    </row>
    <row r="230" spans="1:45" x14ac:dyDescent="0.2">
      <c r="A230" s="144">
        <v>1998</v>
      </c>
      <c r="B230" s="144">
        <v>10</v>
      </c>
      <c r="C230" s="93">
        <v>31</v>
      </c>
      <c r="D230" s="93">
        <v>30</v>
      </c>
      <c r="E230" s="93">
        <f t="shared" si="23"/>
        <v>30</v>
      </c>
      <c r="F230" s="88">
        <v>0</v>
      </c>
      <c r="G230" s="185">
        <v>0</v>
      </c>
      <c r="H230" s="185">
        <v>0</v>
      </c>
      <c r="I230" s="92">
        <v>5.6961788384549988E-2</v>
      </c>
      <c r="J230" s="147">
        <f t="shared" si="28"/>
        <v>5.3022243543340612E-2</v>
      </c>
      <c r="K230" s="90">
        <v>13176</v>
      </c>
      <c r="L230" s="90">
        <v>2288</v>
      </c>
      <c r="M230" s="90">
        <v>7698.6010000000242</v>
      </c>
      <c r="N230" s="90">
        <v>310076.07499999995</v>
      </c>
      <c r="O230" s="161">
        <f t="shared" si="21"/>
        <v>0.58428969338190828</v>
      </c>
      <c r="P230" s="91">
        <f t="shared" si="22"/>
        <v>135.52276005244752</v>
      </c>
      <c r="Q230" s="139">
        <v>0</v>
      </c>
      <c r="R230" s="148">
        <f t="shared" si="24"/>
        <v>7.2823663580706535E-2</v>
      </c>
      <c r="S230" s="147">
        <f t="shared" si="29"/>
        <v>9.5589867654412297E-4</v>
      </c>
      <c r="T230" s="188">
        <v>0</v>
      </c>
      <c r="U230" s="156">
        <v>0</v>
      </c>
      <c r="V230" s="1">
        <f t="shared" si="25"/>
        <v>0</v>
      </c>
      <c r="W230" s="72">
        <v>0</v>
      </c>
      <c r="X230" s="185">
        <v>0</v>
      </c>
      <c r="Y230" s="185">
        <v>0</v>
      </c>
      <c r="Z230" s="180">
        <f>(Company_data!U230+F230)/Company_data!J230</f>
        <v>2.2575335710019027</v>
      </c>
      <c r="AA230" s="148">
        <f>(Company_data!S230+F230)/Company_data!J230</f>
        <v>2.2575335710019027</v>
      </c>
      <c r="AC230" s="187">
        <v>0</v>
      </c>
      <c r="AD230" s="147">
        <f t="shared" si="26"/>
        <v>5.6961788384549988E-2</v>
      </c>
      <c r="AE230" s="1">
        <v>0</v>
      </c>
      <c r="AF230" s="147">
        <f t="shared" si="27"/>
        <v>5.6961788384549988E-2</v>
      </c>
      <c r="AG230" s="1">
        <v>0</v>
      </c>
      <c r="AH230" s="1">
        <v>0</v>
      </c>
      <c r="AI230" s="1">
        <v>0</v>
      </c>
      <c r="AJ230" s="1">
        <v>0</v>
      </c>
      <c r="AL230" s="185">
        <v>0</v>
      </c>
      <c r="AN230" s="185">
        <v>0</v>
      </c>
      <c r="AO230" s="185">
        <v>0</v>
      </c>
      <c r="AP230" s="185">
        <v>0</v>
      </c>
      <c r="AQ230" s="185">
        <v>0</v>
      </c>
      <c r="AR230" s="185">
        <v>0</v>
      </c>
      <c r="AS230" s="185">
        <v>0</v>
      </c>
    </row>
    <row r="231" spans="1:45" x14ac:dyDescent="0.2">
      <c r="A231" s="144">
        <v>1998</v>
      </c>
      <c r="B231" s="144">
        <v>11</v>
      </c>
      <c r="C231" s="93">
        <v>30</v>
      </c>
      <c r="D231" s="93">
        <v>31</v>
      </c>
      <c r="E231" s="93">
        <f t="shared" si="23"/>
        <v>31</v>
      </c>
      <c r="F231" s="88">
        <v>0</v>
      </c>
      <c r="G231" s="185">
        <v>0</v>
      </c>
      <c r="H231" s="185">
        <v>0</v>
      </c>
      <c r="I231" s="92">
        <v>5.4043452437755449E-2</v>
      </c>
      <c r="J231" s="147">
        <f t="shared" si="28"/>
        <v>5.3166738931287982E-2</v>
      </c>
      <c r="K231" s="90">
        <v>13292</v>
      </c>
      <c r="L231" s="90">
        <v>2275</v>
      </c>
      <c r="M231" s="90">
        <v>7003.085000000021</v>
      </c>
      <c r="N231" s="90">
        <v>353306.44</v>
      </c>
      <c r="O231" s="161">
        <f t="shared" si="21"/>
        <v>0.52686465543184025</v>
      </c>
      <c r="P231" s="91">
        <f t="shared" si="22"/>
        <v>155.29953406593407</v>
      </c>
      <c r="Q231" s="139">
        <v>0</v>
      </c>
      <c r="R231" s="148">
        <f t="shared" si="24"/>
        <v>6.2124076470566503E-2</v>
      </c>
      <c r="S231" s="147">
        <f t="shared" si="29"/>
        <v>1.0753423122101327E-3</v>
      </c>
      <c r="T231" s="188">
        <v>0</v>
      </c>
      <c r="U231" s="156">
        <v>0</v>
      </c>
      <c r="V231" s="1">
        <f t="shared" si="25"/>
        <v>0</v>
      </c>
      <c r="W231" s="72">
        <v>0</v>
      </c>
      <c r="X231" s="185">
        <v>0</v>
      </c>
      <c r="Y231" s="185">
        <v>0</v>
      </c>
      <c r="Z231" s="180">
        <f>(Company_data!U231+F231)/Company_data!J231</f>
        <v>1.8637222941169951</v>
      </c>
      <c r="AA231" s="148">
        <f>(Company_data!S231+F231)/Company_data!J231</f>
        <v>1.8637222941169951</v>
      </c>
      <c r="AC231" s="187">
        <v>0</v>
      </c>
      <c r="AD231" s="147">
        <f t="shared" si="26"/>
        <v>5.4043452437755449E-2</v>
      </c>
      <c r="AE231" s="1">
        <v>0</v>
      </c>
      <c r="AF231" s="147">
        <f t="shared" si="27"/>
        <v>5.4043452437755449E-2</v>
      </c>
      <c r="AG231" s="1">
        <v>0</v>
      </c>
      <c r="AH231" s="1">
        <v>0</v>
      </c>
      <c r="AI231" s="1">
        <v>0</v>
      </c>
      <c r="AJ231" s="1">
        <v>0</v>
      </c>
      <c r="AL231" s="185">
        <v>0</v>
      </c>
      <c r="AN231" s="185">
        <v>0</v>
      </c>
      <c r="AO231" s="185">
        <v>0</v>
      </c>
      <c r="AP231" s="185">
        <v>0</v>
      </c>
      <c r="AQ231" s="185">
        <v>0</v>
      </c>
      <c r="AR231" s="185">
        <v>0</v>
      </c>
      <c r="AS231" s="185">
        <v>0</v>
      </c>
    </row>
    <row r="232" spans="1:45" x14ac:dyDescent="0.2">
      <c r="A232" s="144">
        <v>1998</v>
      </c>
      <c r="B232" s="144">
        <v>12</v>
      </c>
      <c r="C232" s="93">
        <v>31</v>
      </c>
      <c r="D232" s="93">
        <v>30</v>
      </c>
      <c r="E232" s="93">
        <f t="shared" si="23"/>
        <v>30</v>
      </c>
      <c r="F232" s="88">
        <v>0</v>
      </c>
      <c r="G232" s="185">
        <v>0</v>
      </c>
      <c r="H232" s="185">
        <v>0</v>
      </c>
      <c r="I232" s="92">
        <v>5.2427413542145883E-2</v>
      </c>
      <c r="J232" s="147">
        <f t="shared" si="28"/>
        <v>5.3357899409271652E-2</v>
      </c>
      <c r="K232" s="90">
        <v>13407</v>
      </c>
      <c r="L232" s="90">
        <v>2264</v>
      </c>
      <c r="M232" s="90">
        <v>7011.6909999999916</v>
      </c>
      <c r="N232" s="90">
        <v>359387.505</v>
      </c>
      <c r="O232" s="161">
        <f t="shared" si="21"/>
        <v>0.52298732005668613</v>
      </c>
      <c r="P232" s="91">
        <f t="shared" si="22"/>
        <v>158.74006404593641</v>
      </c>
      <c r="Q232" s="139">
        <v>0</v>
      </c>
      <c r="R232" s="148">
        <f t="shared" si="24"/>
        <v>5.9836146705624621E-2</v>
      </c>
      <c r="S232" s="147">
        <f t="shared" si="29"/>
        <v>1.1898737700583584E-3</v>
      </c>
      <c r="T232" s="188">
        <v>0</v>
      </c>
      <c r="U232" s="156">
        <v>0</v>
      </c>
      <c r="V232" s="1">
        <f t="shared" si="25"/>
        <v>0</v>
      </c>
      <c r="W232" s="72">
        <v>0</v>
      </c>
      <c r="X232" s="185">
        <v>0</v>
      </c>
      <c r="Y232" s="185">
        <v>0</v>
      </c>
      <c r="Z232" s="180">
        <f>(Company_data!U232+F232)/Company_data!J232</f>
        <v>1.8549205478743633</v>
      </c>
      <c r="AA232" s="148">
        <f>(Company_data!S232+F232)/Company_data!J232</f>
        <v>1.8549205478743633</v>
      </c>
      <c r="AC232" s="187">
        <v>0</v>
      </c>
      <c r="AD232" s="147">
        <f t="shared" si="26"/>
        <v>5.2427413542145883E-2</v>
      </c>
      <c r="AE232" s="1">
        <v>0</v>
      </c>
      <c r="AF232" s="147">
        <f t="shared" si="27"/>
        <v>5.2427413542145883E-2</v>
      </c>
      <c r="AG232" s="1">
        <v>0</v>
      </c>
      <c r="AH232" s="1">
        <v>0</v>
      </c>
      <c r="AI232" s="1">
        <v>0</v>
      </c>
      <c r="AJ232" s="1">
        <v>0</v>
      </c>
      <c r="AL232" s="185">
        <v>0</v>
      </c>
      <c r="AN232" s="185">
        <v>0</v>
      </c>
      <c r="AO232" s="185">
        <v>0</v>
      </c>
      <c r="AP232" s="185">
        <v>0</v>
      </c>
      <c r="AQ232" s="185">
        <v>0</v>
      </c>
      <c r="AR232" s="185">
        <v>0</v>
      </c>
      <c r="AS232" s="185">
        <v>0</v>
      </c>
    </row>
    <row r="233" spans="1:45" x14ac:dyDescent="0.2">
      <c r="A233" s="144">
        <v>1999</v>
      </c>
      <c r="B233" s="144">
        <v>1</v>
      </c>
      <c r="C233" s="93">
        <v>31</v>
      </c>
      <c r="D233" s="93">
        <v>31</v>
      </c>
      <c r="E233" s="93">
        <f t="shared" si="23"/>
        <v>31</v>
      </c>
      <c r="F233" s="88">
        <v>0</v>
      </c>
      <c r="G233" s="185">
        <v>0</v>
      </c>
      <c r="H233" s="185">
        <v>0</v>
      </c>
      <c r="I233" s="92">
        <v>4.9762835513655228E-2</v>
      </c>
      <c r="J233" s="147">
        <f t="shared" si="28"/>
        <v>5.3474810592555981E-2</v>
      </c>
      <c r="K233" s="90">
        <v>13405</v>
      </c>
      <c r="L233" s="90">
        <v>2256</v>
      </c>
      <c r="M233" s="90">
        <v>6787.4569999999949</v>
      </c>
      <c r="N233" s="90">
        <v>328964.67499999999</v>
      </c>
      <c r="O233" s="161">
        <f t="shared" si="21"/>
        <v>0.50633770980977211</v>
      </c>
      <c r="P233" s="91">
        <f t="shared" si="22"/>
        <v>145.81767508865246</v>
      </c>
      <c r="Q233" s="139">
        <v>0</v>
      </c>
      <c r="R233" s="148">
        <f t="shared" si="24"/>
        <v>5.8205594466399911E-2</v>
      </c>
      <c r="S233" s="147">
        <f t="shared" si="29"/>
        <v>1.1297202096509917E-3</v>
      </c>
      <c r="T233" s="188">
        <v>0</v>
      </c>
      <c r="U233" s="156">
        <v>0</v>
      </c>
      <c r="V233" s="1">
        <f t="shared" si="25"/>
        <v>0</v>
      </c>
      <c r="W233" s="72">
        <v>0</v>
      </c>
      <c r="X233" s="185">
        <v>0</v>
      </c>
      <c r="Y233" s="185">
        <v>0</v>
      </c>
      <c r="Z233" s="180">
        <f>(Company_data!U233+F233)/Company_data!J233</f>
        <v>1.8043734284583972</v>
      </c>
      <c r="AA233" s="148">
        <f>(Company_data!S233+F233)/Company_data!J233</f>
        <v>1.8043734284583972</v>
      </c>
      <c r="AC233" s="187">
        <v>0</v>
      </c>
      <c r="AD233" s="147">
        <f t="shared" si="26"/>
        <v>4.9762835513655228E-2</v>
      </c>
      <c r="AE233" s="1">
        <v>0</v>
      </c>
      <c r="AF233" s="147">
        <f t="shared" si="27"/>
        <v>4.9762835513655228E-2</v>
      </c>
      <c r="AG233" s="1">
        <v>0</v>
      </c>
      <c r="AH233" s="1">
        <v>0</v>
      </c>
      <c r="AI233" s="1">
        <v>0</v>
      </c>
      <c r="AJ233" s="1">
        <v>0</v>
      </c>
      <c r="AL233" s="185">
        <v>0</v>
      </c>
      <c r="AN233" s="185">
        <v>0</v>
      </c>
      <c r="AO233" s="185">
        <v>0</v>
      </c>
      <c r="AP233" s="185">
        <v>0</v>
      </c>
      <c r="AQ233" s="185">
        <v>0</v>
      </c>
      <c r="AR233" s="185">
        <v>0</v>
      </c>
      <c r="AS233" s="185">
        <v>0</v>
      </c>
    </row>
    <row r="234" spans="1:45" x14ac:dyDescent="0.2">
      <c r="A234" s="144">
        <v>1999</v>
      </c>
      <c r="B234" s="144">
        <v>2</v>
      </c>
      <c r="C234" s="93">
        <v>28</v>
      </c>
      <c r="D234" s="93">
        <v>28</v>
      </c>
      <c r="E234" s="93">
        <f t="shared" si="23"/>
        <v>28</v>
      </c>
      <c r="F234" s="88">
        <v>0</v>
      </c>
      <c r="G234" s="185">
        <v>0</v>
      </c>
      <c r="H234" s="185">
        <v>0</v>
      </c>
      <c r="I234" s="92">
        <v>4.8385388613396675E-2</v>
      </c>
      <c r="J234" s="147">
        <f t="shared" si="28"/>
        <v>5.3561313701886389E-2</v>
      </c>
      <c r="K234" s="90">
        <v>13341</v>
      </c>
      <c r="L234" s="90">
        <v>2252</v>
      </c>
      <c r="M234" s="90">
        <v>6372.3119999999763</v>
      </c>
      <c r="N234" s="90">
        <v>293415.32500000001</v>
      </c>
      <c r="O234" s="161">
        <f t="shared" si="21"/>
        <v>0.47764875196761686</v>
      </c>
      <c r="P234" s="91">
        <f t="shared" si="22"/>
        <v>130.29099689165187</v>
      </c>
      <c r="Q234" s="139">
        <v>0</v>
      </c>
      <c r="R234" s="148">
        <f t="shared" si="24"/>
        <v>5.6907304233847107E-2</v>
      </c>
      <c r="S234" s="147">
        <f t="shared" si="29"/>
        <v>1.0604206984164491E-3</v>
      </c>
      <c r="T234" s="188">
        <v>0</v>
      </c>
      <c r="U234" s="156">
        <v>0</v>
      </c>
      <c r="V234" s="1">
        <f t="shared" si="25"/>
        <v>0</v>
      </c>
      <c r="W234" s="72">
        <v>0</v>
      </c>
      <c r="X234" s="185">
        <v>0</v>
      </c>
      <c r="Y234" s="185">
        <v>0</v>
      </c>
      <c r="Z234" s="180">
        <f>(Company_data!U234+F234)/Company_data!J234</f>
        <v>1.593404518547719</v>
      </c>
      <c r="AA234" s="148">
        <f>(Company_data!S234+F234)/Company_data!J234</f>
        <v>1.593404518547719</v>
      </c>
      <c r="AC234" s="187">
        <v>0</v>
      </c>
      <c r="AD234" s="147">
        <f t="shared" si="26"/>
        <v>4.8385388613396675E-2</v>
      </c>
      <c r="AE234" s="1">
        <v>0</v>
      </c>
      <c r="AF234" s="147">
        <f t="shared" si="27"/>
        <v>4.8385388613396675E-2</v>
      </c>
      <c r="AG234" s="1">
        <v>0</v>
      </c>
      <c r="AH234" s="1">
        <v>0</v>
      </c>
      <c r="AI234" s="1">
        <v>0</v>
      </c>
      <c r="AJ234" s="1">
        <v>0</v>
      </c>
      <c r="AL234" s="185">
        <v>0</v>
      </c>
      <c r="AN234" s="185">
        <v>0</v>
      </c>
      <c r="AO234" s="185">
        <v>0</v>
      </c>
      <c r="AP234" s="185">
        <v>0</v>
      </c>
      <c r="AQ234" s="185">
        <v>0</v>
      </c>
      <c r="AR234" s="185">
        <v>0</v>
      </c>
      <c r="AS234" s="185">
        <v>0</v>
      </c>
    </row>
    <row r="235" spans="1:45" x14ac:dyDescent="0.2">
      <c r="A235" s="144">
        <v>1999</v>
      </c>
      <c r="B235" s="144">
        <v>3</v>
      </c>
      <c r="C235" s="93">
        <v>31</v>
      </c>
      <c r="D235" s="93">
        <v>31</v>
      </c>
      <c r="E235" s="93">
        <f t="shared" si="23"/>
        <v>31</v>
      </c>
      <c r="F235" s="88">
        <v>0</v>
      </c>
      <c r="G235" s="185">
        <v>0</v>
      </c>
      <c r="H235" s="185">
        <v>0</v>
      </c>
      <c r="I235" s="92">
        <v>4.754027140342984E-2</v>
      </c>
      <c r="J235" s="147">
        <f t="shared" si="28"/>
        <v>5.3580735270804959E-2</v>
      </c>
      <c r="K235" s="90">
        <v>13420</v>
      </c>
      <c r="L235" s="90">
        <v>2246</v>
      </c>
      <c r="M235" s="90">
        <v>6132.3790000000154</v>
      </c>
      <c r="N235" s="90">
        <v>333284.304</v>
      </c>
      <c r="O235" s="161">
        <f t="shared" si="21"/>
        <v>0.4569581967213126</v>
      </c>
      <c r="P235" s="91">
        <f t="shared" si="22"/>
        <v>148.39016206589491</v>
      </c>
      <c r="Q235" s="139">
        <v>0</v>
      </c>
      <c r="R235" s="148">
        <f t="shared" si="24"/>
        <v>5.570529446455625E-2</v>
      </c>
      <c r="S235" s="147">
        <f t="shared" si="29"/>
        <v>9.3709488861111467E-4</v>
      </c>
      <c r="T235" s="188">
        <v>0</v>
      </c>
      <c r="U235" s="156">
        <v>0</v>
      </c>
      <c r="V235" s="1">
        <f t="shared" si="25"/>
        <v>0</v>
      </c>
      <c r="W235" s="72">
        <v>0</v>
      </c>
      <c r="X235" s="185">
        <v>0</v>
      </c>
      <c r="Y235" s="185">
        <v>0</v>
      </c>
      <c r="Z235" s="180">
        <f>(Company_data!U235+F235)/Company_data!J235</f>
        <v>1.7268641284012438</v>
      </c>
      <c r="AA235" s="148">
        <f>(Company_data!S235+F235)/Company_data!J235</f>
        <v>1.7268641284012438</v>
      </c>
      <c r="AC235" s="187">
        <v>0</v>
      </c>
      <c r="AD235" s="147">
        <f t="shared" si="26"/>
        <v>4.754027140342984E-2</v>
      </c>
      <c r="AE235" s="1">
        <v>0</v>
      </c>
      <c r="AF235" s="147">
        <f t="shared" si="27"/>
        <v>4.754027140342984E-2</v>
      </c>
      <c r="AG235" s="1">
        <v>0</v>
      </c>
      <c r="AH235" s="1">
        <v>0</v>
      </c>
      <c r="AI235" s="1">
        <v>0</v>
      </c>
      <c r="AJ235" s="1">
        <v>0</v>
      </c>
      <c r="AL235" s="185">
        <v>0</v>
      </c>
      <c r="AN235" s="185">
        <v>0</v>
      </c>
      <c r="AO235" s="185">
        <v>0</v>
      </c>
      <c r="AP235" s="185">
        <v>0</v>
      </c>
      <c r="AQ235" s="185">
        <v>0</v>
      </c>
      <c r="AR235" s="185">
        <v>0</v>
      </c>
      <c r="AS235" s="185">
        <v>0</v>
      </c>
    </row>
    <row r="236" spans="1:45" x14ac:dyDescent="0.2">
      <c r="A236" s="144">
        <v>1999</v>
      </c>
      <c r="B236" s="144">
        <v>4</v>
      </c>
      <c r="C236" s="93">
        <v>30</v>
      </c>
      <c r="D236" s="93">
        <v>31</v>
      </c>
      <c r="E236" s="93">
        <f t="shared" si="23"/>
        <v>31</v>
      </c>
      <c r="F236" s="88">
        <v>0</v>
      </c>
      <c r="G236" s="185">
        <v>0</v>
      </c>
      <c r="H236" s="185">
        <v>0</v>
      </c>
      <c r="I236" s="92">
        <v>5.1795162333117824E-2</v>
      </c>
      <c r="J236" s="147">
        <f t="shared" si="28"/>
        <v>5.3580546334756514E-2</v>
      </c>
      <c r="K236" s="90">
        <v>13448</v>
      </c>
      <c r="L236" s="90">
        <v>2247</v>
      </c>
      <c r="M236" s="90">
        <v>7322.7729999999865</v>
      </c>
      <c r="N236" s="90">
        <v>283452.54300000001</v>
      </c>
      <c r="O236" s="161">
        <f t="shared" si="21"/>
        <v>0.5445250594883988</v>
      </c>
      <c r="P236" s="91">
        <f t="shared" si="22"/>
        <v>126.1471041388518</v>
      </c>
      <c r="Q236" s="139">
        <v>0</v>
      </c>
      <c r="R236" s="148">
        <f t="shared" si="24"/>
        <v>6.640885328143295E-2</v>
      </c>
      <c r="S236" s="147">
        <f t="shared" si="29"/>
        <v>8.4907736455742261E-4</v>
      </c>
      <c r="T236" s="188">
        <v>0</v>
      </c>
      <c r="U236" s="156">
        <v>0</v>
      </c>
      <c r="V236" s="1">
        <f t="shared" si="25"/>
        <v>0</v>
      </c>
      <c r="W236" s="72">
        <v>0</v>
      </c>
      <c r="X236" s="185">
        <v>0</v>
      </c>
      <c r="Y236" s="185">
        <v>0</v>
      </c>
      <c r="Z236" s="180">
        <f>(Company_data!U236+F236)/Company_data!J236</f>
        <v>1.9922655984429885</v>
      </c>
      <c r="AA236" s="148">
        <f>(Company_data!S236+F236)/Company_data!J236</f>
        <v>1.9922655984429885</v>
      </c>
      <c r="AC236" s="187">
        <v>0</v>
      </c>
      <c r="AD236" s="147">
        <f t="shared" si="26"/>
        <v>5.1795162333117824E-2</v>
      </c>
      <c r="AE236" s="1">
        <v>0</v>
      </c>
      <c r="AF236" s="147">
        <f t="shared" si="27"/>
        <v>5.1795162333117824E-2</v>
      </c>
      <c r="AG236" s="1">
        <v>0</v>
      </c>
      <c r="AH236" s="1">
        <v>0</v>
      </c>
      <c r="AI236" s="1">
        <v>0</v>
      </c>
      <c r="AJ236" s="1">
        <v>0</v>
      </c>
      <c r="AL236" s="185">
        <v>0</v>
      </c>
      <c r="AN236" s="185">
        <v>0</v>
      </c>
      <c r="AO236" s="185">
        <v>0</v>
      </c>
      <c r="AP236" s="185">
        <v>0</v>
      </c>
      <c r="AQ236" s="185">
        <v>0</v>
      </c>
      <c r="AR236" s="185">
        <v>0</v>
      </c>
      <c r="AS236" s="185">
        <v>0</v>
      </c>
    </row>
    <row r="237" spans="1:45" x14ac:dyDescent="0.2">
      <c r="A237" s="144">
        <v>1999</v>
      </c>
      <c r="B237" s="144">
        <v>5</v>
      </c>
      <c r="C237" s="93">
        <v>31</v>
      </c>
      <c r="D237" s="93">
        <v>30</v>
      </c>
      <c r="E237" s="93">
        <f t="shared" si="23"/>
        <v>30</v>
      </c>
      <c r="F237" s="88">
        <v>0</v>
      </c>
      <c r="G237" s="185">
        <v>0</v>
      </c>
      <c r="H237" s="185">
        <v>0</v>
      </c>
      <c r="I237" s="92">
        <v>5.389072498342707E-2</v>
      </c>
      <c r="J237" s="147">
        <f t="shared" si="28"/>
        <v>5.348043448263385E-2</v>
      </c>
      <c r="K237" s="90">
        <v>13646</v>
      </c>
      <c r="L237" s="90">
        <v>2248</v>
      </c>
      <c r="M237" s="90">
        <v>7160.1500000000233</v>
      </c>
      <c r="N237" s="90">
        <v>328720.51</v>
      </c>
      <c r="O237" s="161">
        <f t="shared" si="21"/>
        <v>0.52470687380917658</v>
      </c>
      <c r="P237" s="91">
        <f t="shared" si="22"/>
        <v>146.22798487544483</v>
      </c>
      <c r="Q237" s="139">
        <v>0</v>
      </c>
      <c r="R237" s="148">
        <f t="shared" si="24"/>
        <v>6.8405965726440796E-2</v>
      </c>
      <c r="S237" s="147">
        <f t="shared" si="29"/>
        <v>7.0369610921787451E-4</v>
      </c>
      <c r="T237" s="188">
        <v>0</v>
      </c>
      <c r="U237" s="156">
        <f>(Company_data!V237+Misc!T237)/(Company_data!J237-Company_data!I237)</f>
        <v>1.8784352631854471</v>
      </c>
      <c r="V237" s="1">
        <f t="shared" si="25"/>
        <v>6.2614508772848229E-2</v>
      </c>
      <c r="W237" s="72">
        <v>0</v>
      </c>
      <c r="X237" s="185">
        <v>0</v>
      </c>
      <c r="Y237" s="185">
        <v>0</v>
      </c>
      <c r="Z237" s="180">
        <f>(Company_data!U237+F237)/Company_data!J237</f>
        <v>2.1205849375196646</v>
      </c>
      <c r="AA237" s="148">
        <f>(Company_data!S237+F237)/Company_data!J237</f>
        <v>2.1205849375196646</v>
      </c>
      <c r="AC237" s="187">
        <v>0</v>
      </c>
      <c r="AD237" s="147">
        <f t="shared" si="26"/>
        <v>5.389072498342707E-2</v>
      </c>
      <c r="AE237" s="1">
        <v>0</v>
      </c>
      <c r="AF237" s="147">
        <f t="shared" si="27"/>
        <v>5.389072498342707E-2</v>
      </c>
      <c r="AG237" s="1">
        <v>0</v>
      </c>
      <c r="AH237" s="1">
        <v>0</v>
      </c>
      <c r="AI237" s="1">
        <v>0</v>
      </c>
      <c r="AJ237" s="1">
        <v>0</v>
      </c>
      <c r="AL237" s="185">
        <v>0</v>
      </c>
      <c r="AN237" s="185">
        <v>0</v>
      </c>
      <c r="AO237" s="185">
        <v>0</v>
      </c>
      <c r="AP237" s="185">
        <v>0</v>
      </c>
      <c r="AQ237" s="185">
        <v>0</v>
      </c>
      <c r="AR237" s="185">
        <v>0</v>
      </c>
      <c r="AS237" s="185">
        <v>0</v>
      </c>
    </row>
    <row r="238" spans="1:45" x14ac:dyDescent="0.2">
      <c r="A238" s="144">
        <v>1999</v>
      </c>
      <c r="B238" s="144">
        <v>6</v>
      </c>
      <c r="C238" s="93">
        <v>30</v>
      </c>
      <c r="D238" s="93">
        <v>31</v>
      </c>
      <c r="E238" s="93">
        <f t="shared" si="23"/>
        <v>31</v>
      </c>
      <c r="F238" s="88">
        <v>0</v>
      </c>
      <c r="G238" s="185">
        <v>0</v>
      </c>
      <c r="H238" s="185">
        <v>0</v>
      </c>
      <c r="I238" s="92">
        <v>5.5029147609025462E-2</v>
      </c>
      <c r="J238" s="147">
        <f t="shared" si="28"/>
        <v>5.3403474208545666E-2</v>
      </c>
      <c r="K238" s="90">
        <v>13803</v>
      </c>
      <c r="L238" s="90">
        <v>2251</v>
      </c>
      <c r="M238" s="90">
        <v>7111.7970000000205</v>
      </c>
      <c r="N238" s="90">
        <v>317017.43</v>
      </c>
      <c r="O238" s="161">
        <f t="shared" si="21"/>
        <v>0.51523560095631538</v>
      </c>
      <c r="P238" s="91">
        <f t="shared" si="22"/>
        <v>140.83404264771212</v>
      </c>
      <c r="Q238" s="139">
        <v>0</v>
      </c>
      <c r="R238" s="148">
        <f t="shared" si="24"/>
        <v>7.1982848367716984E-2</v>
      </c>
      <c r="S238" s="147">
        <f t="shared" si="29"/>
        <v>5.9803943208836668E-4</v>
      </c>
      <c r="T238" s="188">
        <v>0</v>
      </c>
      <c r="U238" s="156">
        <f>(Company_data!V238+Misc!T238)/(Company_data!J238-Company_data!I238)</f>
        <v>2.0496891473085586</v>
      </c>
      <c r="V238" s="1">
        <f t="shared" si="25"/>
        <v>6.6119004751888991E-2</v>
      </c>
      <c r="W238" s="72">
        <v>0</v>
      </c>
      <c r="X238" s="185">
        <v>0</v>
      </c>
      <c r="Y238" s="185">
        <v>0</v>
      </c>
      <c r="Z238" s="180">
        <f>(Company_data!U238+F238)/Company_data!J238</f>
        <v>2.1594854510315096</v>
      </c>
      <c r="AA238" s="148">
        <f>(Company_data!S238+F238)/Company_data!J238</f>
        <v>2.1594854510315096</v>
      </c>
      <c r="AC238" s="187">
        <v>0</v>
      </c>
      <c r="AD238" s="147">
        <f t="shared" si="26"/>
        <v>5.5029147609025462E-2</v>
      </c>
      <c r="AE238" s="1">
        <v>0</v>
      </c>
      <c r="AF238" s="147">
        <f t="shared" si="27"/>
        <v>5.5029147609025462E-2</v>
      </c>
      <c r="AG238" s="1">
        <v>0</v>
      </c>
      <c r="AH238" s="1">
        <v>0</v>
      </c>
      <c r="AI238" s="1">
        <v>0</v>
      </c>
      <c r="AJ238" s="1">
        <v>0</v>
      </c>
      <c r="AL238" s="185">
        <v>0</v>
      </c>
      <c r="AN238" s="185">
        <v>0</v>
      </c>
      <c r="AO238" s="185">
        <v>0</v>
      </c>
      <c r="AP238" s="185">
        <v>0</v>
      </c>
      <c r="AQ238" s="185">
        <v>0</v>
      </c>
      <c r="AR238" s="185">
        <v>0</v>
      </c>
      <c r="AS238" s="185">
        <v>0</v>
      </c>
    </row>
    <row r="239" spans="1:45" x14ac:dyDescent="0.2">
      <c r="A239" s="144">
        <v>1999</v>
      </c>
      <c r="B239" s="144">
        <v>7</v>
      </c>
      <c r="C239" s="93">
        <v>31</v>
      </c>
      <c r="D239" s="93">
        <v>30</v>
      </c>
      <c r="E239" s="93">
        <f t="shared" si="23"/>
        <v>30</v>
      </c>
      <c r="F239" s="88">
        <v>0</v>
      </c>
      <c r="G239" s="185">
        <v>0</v>
      </c>
      <c r="H239" s="185">
        <v>0</v>
      </c>
      <c r="I239" s="92">
        <v>5.5670472859426882E-2</v>
      </c>
      <c r="J239" s="147">
        <f t="shared" si="28"/>
        <v>5.3324513054645577E-2</v>
      </c>
      <c r="K239" s="90">
        <v>13950</v>
      </c>
      <c r="L239" s="90">
        <v>2257</v>
      </c>
      <c r="M239" s="90">
        <v>7661.6219999999739</v>
      </c>
      <c r="N239" s="90">
        <v>291323.60100000002</v>
      </c>
      <c r="O239" s="161">
        <f t="shared" si="21"/>
        <v>0.54922021505376162</v>
      </c>
      <c r="P239" s="91">
        <f t="shared" si="22"/>
        <v>129.07558750553832</v>
      </c>
      <c r="Q239" s="139">
        <v>0</v>
      </c>
      <c r="R239" s="148">
        <f t="shared" si="24"/>
        <v>8.1523650874147771E-2</v>
      </c>
      <c r="S239" s="147">
        <f t="shared" si="29"/>
        <v>5.1173706711722666E-4</v>
      </c>
      <c r="T239" s="188">
        <v>0</v>
      </c>
      <c r="U239" s="156">
        <f>(Company_data!V239+Misc!T239)/(Company_data!J239-Company_data!I239)</f>
        <v>2.2179070593437702</v>
      </c>
      <c r="V239" s="1">
        <f t="shared" si="25"/>
        <v>7.3930235311459008E-2</v>
      </c>
      <c r="W239" s="72">
        <v>0</v>
      </c>
      <c r="X239" s="185">
        <v>0</v>
      </c>
      <c r="Y239" s="185">
        <v>0</v>
      </c>
      <c r="Z239" s="180">
        <f>(Company_data!U239+F239)/Company_data!J239</f>
        <v>2.527233177098581</v>
      </c>
      <c r="AA239" s="148">
        <f>(Company_data!S239+F239)/Company_data!J239</f>
        <v>2.527233177098581</v>
      </c>
      <c r="AC239" s="187">
        <v>0</v>
      </c>
      <c r="AD239" s="147">
        <f t="shared" si="26"/>
        <v>5.5670472859426882E-2</v>
      </c>
      <c r="AE239" s="1">
        <v>0</v>
      </c>
      <c r="AF239" s="147">
        <f t="shared" si="27"/>
        <v>5.5670472859426882E-2</v>
      </c>
      <c r="AG239" s="1">
        <v>0</v>
      </c>
      <c r="AH239" s="1">
        <v>0</v>
      </c>
      <c r="AI239" s="1">
        <v>0</v>
      </c>
      <c r="AJ239" s="1">
        <v>0</v>
      </c>
      <c r="AL239" s="185">
        <v>0</v>
      </c>
      <c r="AN239" s="185">
        <v>0</v>
      </c>
      <c r="AO239" s="185">
        <v>0</v>
      </c>
      <c r="AP239" s="185">
        <v>0</v>
      </c>
      <c r="AQ239" s="185">
        <v>0</v>
      </c>
      <c r="AR239" s="185">
        <v>0</v>
      </c>
      <c r="AS239" s="185">
        <v>0</v>
      </c>
    </row>
    <row r="240" spans="1:45" x14ac:dyDescent="0.2">
      <c r="A240" s="144">
        <v>1999</v>
      </c>
      <c r="B240" s="144">
        <v>8</v>
      </c>
      <c r="C240" s="93">
        <v>31</v>
      </c>
      <c r="D240" s="93">
        <v>31</v>
      </c>
      <c r="E240" s="93">
        <f t="shared" si="23"/>
        <v>31</v>
      </c>
      <c r="F240" s="88">
        <v>0</v>
      </c>
      <c r="G240" s="185">
        <v>0</v>
      </c>
      <c r="H240" s="185">
        <v>0</v>
      </c>
      <c r="I240" s="92">
        <v>5.5975428383924046E-2</v>
      </c>
      <c r="J240" s="147">
        <f t="shared" si="28"/>
        <v>5.3242508851639746E-2</v>
      </c>
      <c r="K240" s="90">
        <v>14169</v>
      </c>
      <c r="L240" s="90">
        <v>2237</v>
      </c>
      <c r="M240" s="90">
        <v>8164.5410000000265</v>
      </c>
      <c r="N240" s="90">
        <v>311124.33199999999</v>
      </c>
      <c r="O240" s="161">
        <f t="shared" si="21"/>
        <v>0.57622563342508482</v>
      </c>
      <c r="P240" s="91">
        <f t="shared" si="22"/>
        <v>139.08106034868126</v>
      </c>
      <c r="Q240" s="139">
        <v>0</v>
      </c>
      <c r="R240" s="148">
        <f t="shared" si="24"/>
        <v>8.0794845302578563E-2</v>
      </c>
      <c r="S240" s="147">
        <f t="shared" si="29"/>
        <v>4.0107772366221317E-4</v>
      </c>
      <c r="T240" s="188">
        <v>0</v>
      </c>
      <c r="U240" s="156">
        <f>(Company_data!V240+Misc!T240)/(Company_data!J240-Company_data!I240)</f>
        <v>2.3205684112961</v>
      </c>
      <c r="V240" s="1">
        <f t="shared" si="25"/>
        <v>7.4857045525680649E-2</v>
      </c>
      <c r="W240" s="72">
        <v>0</v>
      </c>
      <c r="X240" s="185">
        <v>0</v>
      </c>
      <c r="Y240" s="185">
        <v>0</v>
      </c>
      <c r="Z240" s="180">
        <f>(Company_data!U240+F240)/Company_data!J240</f>
        <v>2.5046402043799354</v>
      </c>
      <c r="AA240" s="148">
        <f>(Company_data!S240+F240)/Company_data!J240</f>
        <v>2.5046402043799354</v>
      </c>
      <c r="AC240" s="187">
        <v>0</v>
      </c>
      <c r="AD240" s="147">
        <f t="shared" si="26"/>
        <v>5.5975428383924046E-2</v>
      </c>
      <c r="AE240" s="1">
        <v>0</v>
      </c>
      <c r="AF240" s="147">
        <f t="shared" si="27"/>
        <v>5.5975428383924046E-2</v>
      </c>
      <c r="AG240" s="1">
        <v>0</v>
      </c>
      <c r="AH240" s="1">
        <v>0</v>
      </c>
      <c r="AI240" s="1">
        <v>0</v>
      </c>
      <c r="AJ240" s="1">
        <v>0</v>
      </c>
      <c r="AL240" s="185">
        <v>0</v>
      </c>
      <c r="AN240" s="185">
        <v>0</v>
      </c>
      <c r="AO240" s="185">
        <v>0</v>
      </c>
      <c r="AP240" s="185">
        <v>0</v>
      </c>
      <c r="AQ240" s="185">
        <v>0</v>
      </c>
      <c r="AR240" s="185">
        <v>0</v>
      </c>
      <c r="AS240" s="185">
        <v>0</v>
      </c>
    </row>
    <row r="241" spans="1:45" x14ac:dyDescent="0.2">
      <c r="A241" s="144">
        <v>1999</v>
      </c>
      <c r="B241" s="144">
        <v>9</v>
      </c>
      <c r="C241" s="93">
        <v>30</v>
      </c>
      <c r="D241" s="93">
        <v>31</v>
      </c>
      <c r="E241" s="93">
        <f t="shared" si="23"/>
        <v>31</v>
      </c>
      <c r="F241" s="88">
        <v>0</v>
      </c>
      <c r="G241" s="185">
        <v>0</v>
      </c>
      <c r="H241" s="185">
        <v>0</v>
      </c>
      <c r="I241" s="92">
        <v>5.4971150976247558E-2</v>
      </c>
      <c r="J241" s="147">
        <f t="shared" si="28"/>
        <v>5.3037769753341825E-2</v>
      </c>
      <c r="K241" s="90">
        <v>14215</v>
      </c>
      <c r="L241" s="90">
        <v>2251</v>
      </c>
      <c r="M241" s="90">
        <v>8448.0800000000163</v>
      </c>
      <c r="N241" s="90">
        <v>384816.45799999998</v>
      </c>
      <c r="O241" s="161">
        <f t="shared" si="21"/>
        <v>0.59430742173760231</v>
      </c>
      <c r="P241" s="91">
        <f t="shared" si="22"/>
        <v>170.95355752998665</v>
      </c>
      <c r="Q241" s="139">
        <v>0</v>
      </c>
      <c r="R241" s="148">
        <f t="shared" si="24"/>
        <v>7.6145316475478259E-2</v>
      </c>
      <c r="S241" s="147">
        <f t="shared" si="29"/>
        <v>1.2835506541815367E-4</v>
      </c>
      <c r="T241" s="188">
        <v>0</v>
      </c>
      <c r="U241" s="156">
        <f>(Company_data!V241+Misc!T241)/(Company_data!J241-Company_data!I241)</f>
        <v>2.2638483797929738</v>
      </c>
      <c r="V241" s="1">
        <f t="shared" si="25"/>
        <v>7.3027367090095927E-2</v>
      </c>
      <c r="W241" s="72">
        <v>0</v>
      </c>
      <c r="X241" s="185">
        <v>0</v>
      </c>
      <c r="Y241" s="185">
        <v>0</v>
      </c>
      <c r="Z241" s="180">
        <f>(Company_data!U241+F241)/Company_data!J241</f>
        <v>2.2843594942643479</v>
      </c>
      <c r="AA241" s="148">
        <f>(Company_data!S241+F241)/Company_data!J241</f>
        <v>2.2843594942643479</v>
      </c>
      <c r="AC241" s="187">
        <v>0</v>
      </c>
      <c r="AD241" s="147">
        <f t="shared" si="26"/>
        <v>5.4971150976247558E-2</v>
      </c>
      <c r="AE241" s="1">
        <v>0</v>
      </c>
      <c r="AF241" s="147">
        <f t="shared" si="27"/>
        <v>5.4971150976247558E-2</v>
      </c>
      <c r="AG241" s="1">
        <v>0</v>
      </c>
      <c r="AH241" s="1">
        <v>0</v>
      </c>
      <c r="AI241" s="1">
        <v>0</v>
      </c>
      <c r="AJ241" s="1">
        <v>0</v>
      </c>
      <c r="AL241" s="185">
        <v>0</v>
      </c>
      <c r="AN241" s="185">
        <v>0</v>
      </c>
      <c r="AO241" s="185">
        <v>0</v>
      </c>
      <c r="AP241" s="185">
        <v>0</v>
      </c>
      <c r="AQ241" s="185">
        <v>0</v>
      </c>
      <c r="AR241" s="185">
        <v>0</v>
      </c>
      <c r="AS241" s="185">
        <v>0</v>
      </c>
    </row>
    <row r="242" spans="1:45" x14ac:dyDescent="0.2">
      <c r="A242" s="144">
        <v>1999</v>
      </c>
      <c r="B242" s="144">
        <v>10</v>
      </c>
      <c r="C242" s="93">
        <v>31</v>
      </c>
      <c r="D242" s="93">
        <v>30</v>
      </c>
      <c r="E242" s="93">
        <f t="shared" si="23"/>
        <v>30</v>
      </c>
      <c r="F242" s="88">
        <v>0</v>
      </c>
      <c r="G242" s="185">
        <v>0</v>
      </c>
      <c r="H242" s="185">
        <v>0</v>
      </c>
      <c r="I242" s="92">
        <v>5.3919942947530511E-2</v>
      </c>
      <c r="J242" s="147">
        <f t="shared" si="28"/>
        <v>5.2784282633590203E-2</v>
      </c>
      <c r="K242" s="90">
        <v>14081</v>
      </c>
      <c r="L242" s="90">
        <v>2253</v>
      </c>
      <c r="M242" s="90">
        <v>7992.0260000000126</v>
      </c>
      <c r="N242" s="90">
        <v>349879.38699999999</v>
      </c>
      <c r="O242" s="161">
        <f t="shared" si="21"/>
        <v>0.56757517221788312</v>
      </c>
      <c r="P242" s="91">
        <f t="shared" si="22"/>
        <v>155.29488992454503</v>
      </c>
      <c r="Q242" s="139">
        <v>0</v>
      </c>
      <c r="R242" s="148">
        <f t="shared" si="24"/>
        <v>6.9042744865458333E-2</v>
      </c>
      <c r="S242" s="147">
        <f t="shared" si="29"/>
        <v>-2.3796090975040929E-4</v>
      </c>
      <c r="T242" s="188">
        <v>0</v>
      </c>
      <c r="U242" s="156">
        <f>(Company_data!V242+Misc!T242)/(Company_data!J242-Company_data!I242)</f>
        <v>1.840110627684288</v>
      </c>
      <c r="V242" s="1">
        <f t="shared" si="25"/>
        <v>6.1337020922809599E-2</v>
      </c>
      <c r="W242" s="72">
        <v>0</v>
      </c>
      <c r="X242" s="185">
        <v>0</v>
      </c>
      <c r="Y242" s="185">
        <v>0</v>
      </c>
      <c r="Z242" s="180">
        <f>(Company_data!U242+F242)/Company_data!J242</f>
        <v>2.1403250908292084</v>
      </c>
      <c r="AA242" s="148">
        <f>(Company_data!S242+F242)/Company_data!J242</f>
        <v>2.1403250908292084</v>
      </c>
      <c r="AC242" s="187">
        <v>0</v>
      </c>
      <c r="AD242" s="147">
        <f t="shared" si="26"/>
        <v>5.3919942947530511E-2</v>
      </c>
      <c r="AE242" s="1">
        <v>0</v>
      </c>
      <c r="AF242" s="147">
        <f t="shared" si="27"/>
        <v>5.3919942947530511E-2</v>
      </c>
      <c r="AG242" s="1">
        <v>0</v>
      </c>
      <c r="AH242" s="1">
        <v>0</v>
      </c>
      <c r="AI242" s="1">
        <v>0</v>
      </c>
      <c r="AJ242" s="1">
        <v>0</v>
      </c>
      <c r="AL242" s="185">
        <v>0</v>
      </c>
      <c r="AN242" s="185">
        <v>0</v>
      </c>
      <c r="AO242" s="185">
        <v>0</v>
      </c>
      <c r="AP242" s="185">
        <v>0</v>
      </c>
      <c r="AQ242" s="185">
        <v>0</v>
      </c>
      <c r="AR242" s="185">
        <v>0</v>
      </c>
      <c r="AS242" s="185">
        <v>0</v>
      </c>
    </row>
    <row r="243" spans="1:45" x14ac:dyDescent="0.2">
      <c r="A243" s="144">
        <v>1999</v>
      </c>
      <c r="B243" s="144">
        <v>11</v>
      </c>
      <c r="C243" s="93">
        <v>30</v>
      </c>
      <c r="D243" s="93">
        <v>31</v>
      </c>
      <c r="E243" s="93">
        <f t="shared" si="23"/>
        <v>31</v>
      </c>
      <c r="F243" s="88">
        <v>0</v>
      </c>
      <c r="G243" s="185">
        <v>0</v>
      </c>
      <c r="H243" s="185">
        <v>0</v>
      </c>
      <c r="I243" s="92">
        <v>5.1346072954729739E-2</v>
      </c>
      <c r="J243" s="147">
        <f t="shared" si="28"/>
        <v>5.2559501010004728E-2</v>
      </c>
      <c r="K243" s="90">
        <v>14011</v>
      </c>
      <c r="L243" s="90">
        <v>2260</v>
      </c>
      <c r="M243" s="90">
        <v>7223.4419999999809</v>
      </c>
      <c r="N243" s="90">
        <v>308210.848</v>
      </c>
      <c r="O243" s="161">
        <f t="shared" si="21"/>
        <v>0.5155550638783799</v>
      </c>
      <c r="P243" s="91">
        <f t="shared" si="22"/>
        <v>136.37648141592919</v>
      </c>
      <c r="Q243" s="139">
        <v>0</v>
      </c>
      <c r="R243" s="148">
        <f t="shared" si="24"/>
        <v>5.8700776822733593E-2</v>
      </c>
      <c r="S243" s="147">
        <f t="shared" si="29"/>
        <v>-6.072379212832546E-4</v>
      </c>
      <c r="T243" s="188">
        <v>0</v>
      </c>
      <c r="U243" s="156">
        <f>(Company_data!V243+Misc!T243)/(Company_data!J243-Company_data!I243)</f>
        <v>1.6864304939208703</v>
      </c>
      <c r="V243" s="1">
        <f t="shared" si="25"/>
        <v>5.440098367486678E-2</v>
      </c>
      <c r="W243" s="72">
        <v>0</v>
      </c>
      <c r="X243" s="185">
        <v>0</v>
      </c>
      <c r="Y243" s="185">
        <v>0</v>
      </c>
      <c r="Z243" s="180">
        <f>(Company_data!U243+F243)/Company_data!J243</f>
        <v>1.7610233046820079</v>
      </c>
      <c r="AA243" s="148">
        <f>(Company_data!S243+F243)/Company_data!J243</f>
        <v>1.7610233046820079</v>
      </c>
      <c r="AC243" s="187">
        <v>0</v>
      </c>
      <c r="AD243" s="147">
        <f t="shared" si="26"/>
        <v>5.1346072954729739E-2</v>
      </c>
      <c r="AE243" s="1">
        <v>0</v>
      </c>
      <c r="AF243" s="147">
        <f t="shared" si="27"/>
        <v>5.1346072954729739E-2</v>
      </c>
      <c r="AG243" s="1">
        <v>0</v>
      </c>
      <c r="AH243" s="1">
        <v>0</v>
      </c>
      <c r="AI243" s="1">
        <v>0</v>
      </c>
      <c r="AJ243" s="1">
        <v>0</v>
      </c>
      <c r="AL243" s="185">
        <v>0</v>
      </c>
      <c r="AN243" s="185">
        <v>0</v>
      </c>
      <c r="AO243" s="185">
        <v>0</v>
      </c>
      <c r="AP243" s="185">
        <v>0</v>
      </c>
      <c r="AQ243" s="185">
        <v>0</v>
      </c>
      <c r="AR243" s="185">
        <v>0</v>
      </c>
      <c r="AS243" s="185">
        <v>0</v>
      </c>
    </row>
    <row r="244" spans="1:45" x14ac:dyDescent="0.2">
      <c r="A244" s="144">
        <v>1999</v>
      </c>
      <c r="B244" s="144">
        <v>12</v>
      </c>
      <c r="C244" s="93">
        <v>31</v>
      </c>
      <c r="D244" s="93">
        <v>30</v>
      </c>
      <c r="E244" s="93">
        <f t="shared" si="23"/>
        <v>30</v>
      </c>
      <c r="F244" s="88">
        <v>0</v>
      </c>
      <c r="G244" s="185">
        <v>0</v>
      </c>
      <c r="H244" s="185">
        <v>0</v>
      </c>
      <c r="I244" s="92">
        <v>5.0286638259437431E-2</v>
      </c>
      <c r="J244" s="147">
        <f t="shared" si="28"/>
        <v>5.2381103069779021E-2</v>
      </c>
      <c r="K244" s="90">
        <v>13969</v>
      </c>
      <c r="L244" s="90">
        <v>2266</v>
      </c>
      <c r="M244" s="90">
        <v>6920.7569999999832</v>
      </c>
      <c r="N244" s="90">
        <v>330135.95300000004</v>
      </c>
      <c r="O244" s="161">
        <f t="shared" si="21"/>
        <v>0.49543682439687758</v>
      </c>
      <c r="P244" s="91">
        <f t="shared" si="22"/>
        <v>145.6910648720212</v>
      </c>
      <c r="Q244" s="139">
        <v>0</v>
      </c>
      <c r="R244" s="148">
        <f t="shared" si="24"/>
        <v>5.7958357678184635E-2</v>
      </c>
      <c r="S244" s="147">
        <f t="shared" si="29"/>
        <v>-9.7679633949263045E-4</v>
      </c>
      <c r="T244" s="188">
        <v>0</v>
      </c>
      <c r="U244" s="156">
        <f>(Company_data!V244+Misc!T244)/(Company_data!J244-Company_data!I244)</f>
        <v>1.6122486278633934</v>
      </c>
      <c r="V244" s="1">
        <f t="shared" si="25"/>
        <v>5.3741620928779779E-2</v>
      </c>
      <c r="W244" s="72">
        <v>0</v>
      </c>
      <c r="X244" s="185">
        <v>0</v>
      </c>
      <c r="Y244" s="185">
        <v>0</v>
      </c>
      <c r="Z244" s="180">
        <f>(Company_data!U244+F244)/Company_data!J244</f>
        <v>1.7967090880237238</v>
      </c>
      <c r="AA244" s="148">
        <f>(Company_data!S244+F244)/Company_data!J244</f>
        <v>1.7967090880237238</v>
      </c>
      <c r="AC244" s="187">
        <v>0</v>
      </c>
      <c r="AD244" s="147">
        <f t="shared" si="26"/>
        <v>5.0286638259437431E-2</v>
      </c>
      <c r="AE244" s="1">
        <v>0</v>
      </c>
      <c r="AF244" s="147">
        <f t="shared" si="27"/>
        <v>5.0286638259437431E-2</v>
      </c>
      <c r="AG244" s="1">
        <v>0</v>
      </c>
      <c r="AH244" s="1">
        <v>0</v>
      </c>
      <c r="AI244" s="1">
        <v>0</v>
      </c>
      <c r="AJ244" s="1">
        <v>0</v>
      </c>
      <c r="AL244" s="185">
        <v>0</v>
      </c>
      <c r="AN244" s="185">
        <v>0</v>
      </c>
      <c r="AO244" s="185">
        <v>0</v>
      </c>
      <c r="AP244" s="185">
        <v>0</v>
      </c>
      <c r="AQ244" s="185">
        <v>0</v>
      </c>
      <c r="AR244" s="185">
        <v>0</v>
      </c>
      <c r="AS244" s="185">
        <v>0</v>
      </c>
    </row>
    <row r="245" spans="1:45" x14ac:dyDescent="0.2">
      <c r="A245" s="144">
        <v>2000</v>
      </c>
      <c r="B245" s="144">
        <v>1</v>
      </c>
      <c r="C245" s="93">
        <v>31</v>
      </c>
      <c r="D245" s="93">
        <v>31</v>
      </c>
      <c r="E245" s="93">
        <f t="shared" si="23"/>
        <v>31</v>
      </c>
      <c r="F245" s="88">
        <v>0</v>
      </c>
      <c r="G245" s="185">
        <v>0</v>
      </c>
      <c r="H245" s="185">
        <v>0</v>
      </c>
      <c r="I245" s="92">
        <v>4.7697259313156742E-2</v>
      </c>
      <c r="J245" s="147">
        <f t="shared" si="28"/>
        <v>5.2208971719737478E-2</v>
      </c>
      <c r="K245" s="90">
        <v>13931</v>
      </c>
      <c r="L245" s="90">
        <v>2259</v>
      </c>
      <c r="M245" s="90">
        <v>6725.5719999999856</v>
      </c>
      <c r="N245" s="90">
        <v>312602.45199999999</v>
      </c>
      <c r="O245" s="161">
        <f t="shared" si="21"/>
        <v>0.48277740291436261</v>
      </c>
      <c r="P245" s="91">
        <f t="shared" si="22"/>
        <v>138.38089951305886</v>
      </c>
      <c r="Q245" s="139">
        <v>0</v>
      </c>
      <c r="R245" s="148">
        <f t="shared" si="24"/>
        <v>5.8640891172036878E-2</v>
      </c>
      <c r="S245" s="147">
        <f t="shared" si="29"/>
        <v>-1.2658388728185033E-3</v>
      </c>
      <c r="T245" s="188">
        <v>0</v>
      </c>
      <c r="U245" s="156">
        <f>(Company_data!V245+Misc!T245)/(Company_data!J245-Company_data!I245)</f>
        <v>1.6875503665351974</v>
      </c>
      <c r="V245" s="1">
        <f t="shared" si="25"/>
        <v>5.4437108597909595E-2</v>
      </c>
      <c r="W245" s="72">
        <v>0</v>
      </c>
      <c r="X245" s="185">
        <v>0</v>
      </c>
      <c r="Y245" s="185">
        <v>0</v>
      </c>
      <c r="Z245" s="180">
        <f>(Company_data!U245+F245)/Company_data!J245</f>
        <v>1.8178676263331432</v>
      </c>
      <c r="AA245" s="148">
        <f>(Company_data!S245+F245)/Company_data!J245</f>
        <v>1.8178676263331432</v>
      </c>
      <c r="AC245" s="187">
        <v>0</v>
      </c>
      <c r="AD245" s="147">
        <f t="shared" si="26"/>
        <v>4.7697259313156742E-2</v>
      </c>
      <c r="AE245" s="1">
        <v>0</v>
      </c>
      <c r="AF245" s="147">
        <f t="shared" si="27"/>
        <v>4.7697259313156742E-2</v>
      </c>
      <c r="AG245" s="1">
        <v>0</v>
      </c>
      <c r="AH245" s="1">
        <v>0</v>
      </c>
      <c r="AI245" s="1">
        <v>0</v>
      </c>
      <c r="AJ245" s="1">
        <v>0</v>
      </c>
      <c r="AL245" s="185">
        <v>0</v>
      </c>
      <c r="AN245" s="185">
        <v>0</v>
      </c>
      <c r="AO245" s="185">
        <v>0</v>
      </c>
      <c r="AP245" s="185">
        <v>0</v>
      </c>
      <c r="AQ245" s="185">
        <v>0</v>
      </c>
      <c r="AR245" s="185">
        <v>0</v>
      </c>
      <c r="AS245" s="185">
        <v>0</v>
      </c>
    </row>
    <row r="246" spans="1:45" x14ac:dyDescent="0.2">
      <c r="A246" s="144">
        <v>2000</v>
      </c>
      <c r="B246" s="144">
        <v>2</v>
      </c>
      <c r="C246" s="93">
        <v>29</v>
      </c>
      <c r="D246" s="93">
        <v>29</v>
      </c>
      <c r="E246" s="93">
        <f t="shared" si="23"/>
        <v>29</v>
      </c>
      <c r="F246" s="88">
        <v>0</v>
      </c>
      <c r="G246" s="185">
        <v>0</v>
      </c>
      <c r="H246" s="185">
        <v>0</v>
      </c>
      <c r="I246" s="92">
        <v>4.6028948307638602E-2</v>
      </c>
      <c r="J246" s="147">
        <f t="shared" si="28"/>
        <v>5.2012601694257643E-2</v>
      </c>
      <c r="K246" s="90">
        <v>13973</v>
      </c>
      <c r="L246" s="90">
        <v>2257</v>
      </c>
      <c r="M246" s="90">
        <v>6694.2930000000051</v>
      </c>
      <c r="N246" s="90">
        <v>294100.75400000002</v>
      </c>
      <c r="O246" s="161">
        <f t="shared" si="21"/>
        <v>0.47908774064266835</v>
      </c>
      <c r="P246" s="91">
        <f t="shared" si="22"/>
        <v>130.3060496233939</v>
      </c>
      <c r="Q246" s="139">
        <v>0</v>
      </c>
      <c r="R246" s="148">
        <f t="shared" si="24"/>
        <v>5.7908525847460042E-2</v>
      </c>
      <c r="S246" s="147">
        <f t="shared" si="29"/>
        <v>-1.5487120076287456E-3</v>
      </c>
      <c r="T246" s="188">
        <v>0</v>
      </c>
      <c r="U246" s="156">
        <f>(Company_data!V246+Misc!T246)/(Company_data!J246-Company_data!I246)</f>
        <v>1.5230174843254023</v>
      </c>
      <c r="V246" s="1">
        <f t="shared" si="25"/>
        <v>5.2517844287082838E-2</v>
      </c>
      <c r="W246" s="72">
        <v>0</v>
      </c>
      <c r="X246" s="185">
        <v>0</v>
      </c>
      <c r="Y246" s="185">
        <v>0</v>
      </c>
      <c r="Z246" s="180">
        <f>(Company_data!U246+F246)/Company_data!J246</f>
        <v>1.6793472495763413</v>
      </c>
      <c r="AA246" s="148">
        <f>(Company_data!S246+F246)/Company_data!J246</f>
        <v>1.6793472495763413</v>
      </c>
      <c r="AC246" s="187">
        <v>0</v>
      </c>
      <c r="AD246" s="147">
        <f t="shared" si="26"/>
        <v>4.6028948307638602E-2</v>
      </c>
      <c r="AE246" s="1">
        <v>0</v>
      </c>
      <c r="AF246" s="147">
        <f t="shared" si="27"/>
        <v>4.6028948307638602E-2</v>
      </c>
      <c r="AG246" s="1">
        <v>0</v>
      </c>
      <c r="AH246" s="1">
        <v>0</v>
      </c>
      <c r="AI246" s="1">
        <v>0</v>
      </c>
      <c r="AJ246" s="1">
        <v>0</v>
      </c>
      <c r="AL246" s="185">
        <v>0</v>
      </c>
      <c r="AN246" s="185">
        <v>0</v>
      </c>
      <c r="AO246" s="185">
        <v>0</v>
      </c>
      <c r="AP246" s="185">
        <v>0</v>
      </c>
      <c r="AQ246" s="185">
        <v>0</v>
      </c>
      <c r="AR246" s="185">
        <v>0</v>
      </c>
      <c r="AS246" s="185">
        <v>0</v>
      </c>
    </row>
    <row r="247" spans="1:45" x14ac:dyDescent="0.2">
      <c r="A247" s="144">
        <v>2000</v>
      </c>
      <c r="B247" s="144">
        <v>3</v>
      </c>
      <c r="C247" s="93">
        <v>31</v>
      </c>
      <c r="D247" s="93">
        <v>31</v>
      </c>
      <c r="E247" s="93">
        <f t="shared" si="23"/>
        <v>31</v>
      </c>
      <c r="F247" s="88">
        <v>0</v>
      </c>
      <c r="G247" s="185">
        <v>0</v>
      </c>
      <c r="H247" s="185">
        <v>0</v>
      </c>
      <c r="I247" s="92">
        <v>4.6059854342746454E-2</v>
      </c>
      <c r="J247" s="147">
        <f t="shared" si="28"/>
        <v>5.1889233605867356E-2</v>
      </c>
      <c r="K247" s="90">
        <v>14177</v>
      </c>
      <c r="L247" s="90">
        <v>2265</v>
      </c>
      <c r="M247" s="90">
        <v>6981.0179999999818</v>
      </c>
      <c r="N247" s="90">
        <v>301360.68300000002</v>
      </c>
      <c r="O247" s="161">
        <f t="shared" si="21"/>
        <v>0.49241856528179317</v>
      </c>
      <c r="P247" s="91">
        <f t="shared" si="22"/>
        <v>133.05107417218545</v>
      </c>
      <c r="Q247" s="139">
        <v>0</v>
      </c>
      <c r="R247" s="148">
        <f t="shared" si="24"/>
        <v>6.0998254741469679E-2</v>
      </c>
      <c r="S247" s="147">
        <f t="shared" si="29"/>
        <v>-1.691501664937603E-3</v>
      </c>
      <c r="T247" s="188">
        <v>0</v>
      </c>
      <c r="U247" s="156">
        <f>(Company_data!V247+Misc!T247)/(Company_data!J247-Company_data!I247)</f>
        <v>1.7177194802468378</v>
      </c>
      <c r="V247" s="1">
        <f t="shared" si="25"/>
        <v>5.5410305814414126E-2</v>
      </c>
      <c r="W247" s="72">
        <v>0</v>
      </c>
      <c r="X247" s="185">
        <v>0</v>
      </c>
      <c r="Y247" s="185">
        <v>0</v>
      </c>
      <c r="Z247" s="180">
        <f>(Company_data!U247+F247)/Company_data!J247</f>
        <v>1.8909458969855601</v>
      </c>
      <c r="AA247" s="148">
        <f>(Company_data!S247+F247)/Company_data!J247</f>
        <v>1.8909458969855601</v>
      </c>
      <c r="AC247" s="187">
        <v>0</v>
      </c>
      <c r="AD247" s="147">
        <f t="shared" si="26"/>
        <v>4.6059854342746454E-2</v>
      </c>
      <c r="AE247" s="1">
        <v>0</v>
      </c>
      <c r="AF247" s="147">
        <f t="shared" si="27"/>
        <v>4.6059854342746454E-2</v>
      </c>
      <c r="AG247" s="1">
        <v>0</v>
      </c>
      <c r="AH247" s="1">
        <v>0</v>
      </c>
      <c r="AI247" s="1">
        <v>0</v>
      </c>
      <c r="AJ247" s="1">
        <v>0</v>
      </c>
      <c r="AL247" s="185">
        <v>0</v>
      </c>
      <c r="AN247" s="185">
        <v>0</v>
      </c>
      <c r="AO247" s="185">
        <v>0</v>
      </c>
      <c r="AP247" s="185">
        <v>0</v>
      </c>
      <c r="AQ247" s="185">
        <v>0</v>
      </c>
      <c r="AR247" s="185">
        <v>0</v>
      </c>
      <c r="AS247" s="185">
        <v>0</v>
      </c>
    </row>
    <row r="248" spans="1:45" x14ac:dyDescent="0.2">
      <c r="A248" s="144">
        <v>2000</v>
      </c>
      <c r="B248" s="144">
        <v>4</v>
      </c>
      <c r="C248" s="93">
        <v>30</v>
      </c>
      <c r="D248" s="93">
        <v>31</v>
      </c>
      <c r="E248" s="93">
        <f t="shared" si="23"/>
        <v>31</v>
      </c>
      <c r="F248" s="88">
        <v>0</v>
      </c>
      <c r="G248" s="185">
        <v>0</v>
      </c>
      <c r="H248" s="185">
        <v>0</v>
      </c>
      <c r="I248" s="92">
        <v>4.9007217915706523E-2</v>
      </c>
      <c r="J248" s="147">
        <f t="shared" si="28"/>
        <v>5.1656904904416427E-2</v>
      </c>
      <c r="K248" s="90">
        <v>14149</v>
      </c>
      <c r="L248" s="90">
        <v>2257</v>
      </c>
      <c r="M248" s="90">
        <v>7014.0229999999865</v>
      </c>
      <c r="N248" s="90">
        <v>295889.35700000002</v>
      </c>
      <c r="O248" s="161">
        <f t="shared" si="21"/>
        <v>0.49572570499681862</v>
      </c>
      <c r="P248" s="91">
        <f t="shared" si="22"/>
        <v>131.09851883030572</v>
      </c>
      <c r="Q248" s="139">
        <v>0</v>
      </c>
      <c r="R248" s="148">
        <f t="shared" si="24"/>
        <v>6.1740494260474517E-2</v>
      </c>
      <c r="S248" s="147">
        <f t="shared" si="29"/>
        <v>-1.9236414303400867E-3</v>
      </c>
      <c r="T248" s="188">
        <v>0</v>
      </c>
      <c r="U248" s="156">
        <f>(Company_data!V248+Misc!T248)/(Company_data!J248-Company_data!I248)</f>
        <v>1.7639511719822074</v>
      </c>
      <c r="V248" s="1">
        <f t="shared" si="25"/>
        <v>5.6901650709103462E-2</v>
      </c>
      <c r="W248" s="72">
        <v>0</v>
      </c>
      <c r="X248" s="185">
        <v>0</v>
      </c>
      <c r="Y248" s="185">
        <v>0</v>
      </c>
      <c r="Z248" s="180">
        <f>(Company_data!U248+F248)/Company_data!J248</f>
        <v>1.8522148278142354</v>
      </c>
      <c r="AA248" s="148">
        <f>(Company_data!S248+F248)/Company_data!J248</f>
        <v>1.8522148278142354</v>
      </c>
      <c r="AC248" s="187">
        <v>0</v>
      </c>
      <c r="AD248" s="147">
        <f t="shared" si="26"/>
        <v>4.9007217915706523E-2</v>
      </c>
      <c r="AE248" s="1">
        <v>0</v>
      </c>
      <c r="AF248" s="147">
        <f t="shared" si="27"/>
        <v>4.9007217915706523E-2</v>
      </c>
      <c r="AG248" s="1">
        <v>0</v>
      </c>
      <c r="AH248" s="1">
        <v>0</v>
      </c>
      <c r="AI248" s="1">
        <v>0</v>
      </c>
      <c r="AJ248" s="1">
        <v>0</v>
      </c>
      <c r="AL248" s="185">
        <v>0</v>
      </c>
      <c r="AN248" s="185">
        <v>0</v>
      </c>
      <c r="AO248" s="185">
        <v>0</v>
      </c>
      <c r="AP248" s="185">
        <v>0</v>
      </c>
      <c r="AQ248" s="185">
        <v>0</v>
      </c>
      <c r="AR248" s="185">
        <v>0</v>
      </c>
      <c r="AS248" s="185">
        <v>0</v>
      </c>
    </row>
    <row r="249" spans="1:45" x14ac:dyDescent="0.2">
      <c r="A249" s="144">
        <v>2000</v>
      </c>
      <c r="B249" s="144">
        <v>5</v>
      </c>
      <c r="C249" s="93">
        <v>31</v>
      </c>
      <c r="D249" s="93">
        <v>30</v>
      </c>
      <c r="E249" s="93">
        <f t="shared" si="23"/>
        <v>30</v>
      </c>
      <c r="F249" s="88">
        <v>0</v>
      </c>
      <c r="G249" s="185">
        <v>0</v>
      </c>
      <c r="H249" s="185">
        <v>0</v>
      </c>
      <c r="I249" s="92">
        <v>5.1773639933165382E-2</v>
      </c>
      <c r="J249" s="147">
        <f t="shared" si="28"/>
        <v>5.1480481150227936E-2</v>
      </c>
      <c r="K249" s="90">
        <v>14150</v>
      </c>
      <c r="L249" s="90">
        <v>2257</v>
      </c>
      <c r="M249" s="90">
        <v>7327.4220000000205</v>
      </c>
      <c r="N249" s="90">
        <v>300911.92199999996</v>
      </c>
      <c r="O249" s="161">
        <f t="shared" si="21"/>
        <v>0.51783901060070814</v>
      </c>
      <c r="P249" s="91">
        <f t="shared" si="22"/>
        <v>133.32384669915817</v>
      </c>
      <c r="Q249" s="139">
        <v>0</v>
      </c>
      <c r="R249" s="148">
        <f t="shared" si="24"/>
        <v>7.3470229001011494E-2</v>
      </c>
      <c r="S249" s="147">
        <f t="shared" si="29"/>
        <v>-1.9999533324059141E-3</v>
      </c>
      <c r="T249" s="188">
        <v>0</v>
      </c>
      <c r="U249" s="156">
        <f>(Company_data!V249+Misc!T249)/(Company_data!J249-Company_data!I249)</f>
        <v>1.9788207919731682</v>
      </c>
      <c r="V249" s="1">
        <f t="shared" si="25"/>
        <v>6.5960693065772277E-2</v>
      </c>
      <c r="W249" s="72">
        <v>0</v>
      </c>
      <c r="X249" s="185">
        <v>0</v>
      </c>
      <c r="Y249" s="185">
        <v>0</v>
      </c>
      <c r="Z249" s="180">
        <f>(Company_data!U249+F249)/Company_data!J249</f>
        <v>2.2775770990313564</v>
      </c>
      <c r="AA249" s="148">
        <f>(Company_data!S249+F249)/Company_data!J249</f>
        <v>2.2775770990313564</v>
      </c>
      <c r="AC249" s="187">
        <v>0</v>
      </c>
      <c r="AD249" s="147">
        <f t="shared" si="26"/>
        <v>5.1773639933165382E-2</v>
      </c>
      <c r="AE249" s="1">
        <v>0</v>
      </c>
      <c r="AF249" s="147">
        <f t="shared" si="27"/>
        <v>5.1773639933165382E-2</v>
      </c>
      <c r="AG249" s="1">
        <v>0</v>
      </c>
      <c r="AH249" s="1">
        <v>0</v>
      </c>
      <c r="AI249" s="1">
        <v>0</v>
      </c>
      <c r="AJ249" s="1">
        <v>0</v>
      </c>
      <c r="AL249" s="185">
        <v>0</v>
      </c>
      <c r="AN249" s="185">
        <v>0</v>
      </c>
      <c r="AO249" s="185">
        <v>0</v>
      </c>
      <c r="AP249" s="185">
        <v>0</v>
      </c>
      <c r="AQ249" s="185">
        <v>0</v>
      </c>
      <c r="AR249" s="185">
        <v>0</v>
      </c>
      <c r="AS249" s="185">
        <v>0</v>
      </c>
    </row>
    <row r="250" spans="1:45" x14ac:dyDescent="0.2">
      <c r="A250" s="144">
        <v>2000</v>
      </c>
      <c r="B250" s="144">
        <v>6</v>
      </c>
      <c r="C250" s="93">
        <v>30</v>
      </c>
      <c r="D250" s="93">
        <v>31</v>
      </c>
      <c r="E250" s="93">
        <f t="shared" si="23"/>
        <v>31</v>
      </c>
      <c r="F250" s="88">
        <v>0</v>
      </c>
      <c r="G250" s="185">
        <v>0</v>
      </c>
      <c r="H250" s="185">
        <v>0</v>
      </c>
      <c r="I250" s="92">
        <v>5.215337514883716E-2</v>
      </c>
      <c r="J250" s="147">
        <f t="shared" si="28"/>
        <v>5.1240833445212249E-2</v>
      </c>
      <c r="K250" s="90">
        <v>14242</v>
      </c>
      <c r="L250" s="90">
        <v>2245</v>
      </c>
      <c r="M250" s="90">
        <v>8371.484999999986</v>
      </c>
      <c r="N250" s="90">
        <v>331534.37300000002</v>
      </c>
      <c r="O250" s="161">
        <f t="shared" ref="O250:O313" si="30">M250/K250</f>
        <v>0.58780262603566813</v>
      </c>
      <c r="P250" s="91">
        <f t="shared" ref="P250:P313" si="31">N250/L250</f>
        <v>147.67678084632519</v>
      </c>
      <c r="Q250" s="139">
        <v>0</v>
      </c>
      <c r="R250" s="148">
        <f t="shared" si="24"/>
        <v>7.8693334535058015E-2</v>
      </c>
      <c r="S250" s="147">
        <f t="shared" si="29"/>
        <v>-2.1626407633334177E-3</v>
      </c>
      <c r="T250" s="188">
        <v>0</v>
      </c>
      <c r="U250" s="156">
        <f>(Company_data!V250+Misc!T250)/(Company_data!J250-Company_data!I250)</f>
        <v>2.2311435321459867</v>
      </c>
      <c r="V250" s="1">
        <f t="shared" si="25"/>
        <v>7.1972372004709254E-2</v>
      </c>
      <c r="W250" s="72">
        <v>0</v>
      </c>
      <c r="X250" s="185">
        <v>0</v>
      </c>
      <c r="Y250" s="185">
        <v>0</v>
      </c>
      <c r="Z250" s="180">
        <f>(Company_data!U250+F250)/Company_data!J250</f>
        <v>2.3608000360517405</v>
      </c>
      <c r="AA250" s="148">
        <f>(Company_data!S250+F250)/Company_data!J250</f>
        <v>2.3608000360517405</v>
      </c>
      <c r="AC250" s="187">
        <v>0</v>
      </c>
      <c r="AD250" s="147">
        <f t="shared" si="26"/>
        <v>5.215337514883716E-2</v>
      </c>
      <c r="AE250" s="1">
        <v>0</v>
      </c>
      <c r="AF250" s="147">
        <f t="shared" si="27"/>
        <v>5.215337514883716E-2</v>
      </c>
      <c r="AG250" s="1">
        <v>0</v>
      </c>
      <c r="AH250" s="1">
        <v>0</v>
      </c>
      <c r="AI250" s="1">
        <v>0</v>
      </c>
      <c r="AJ250" s="1">
        <v>0</v>
      </c>
      <c r="AL250" s="185">
        <v>0</v>
      </c>
      <c r="AN250" s="185">
        <v>0</v>
      </c>
      <c r="AO250" s="185">
        <v>0</v>
      </c>
      <c r="AP250" s="185">
        <v>0</v>
      </c>
      <c r="AQ250" s="185">
        <v>0</v>
      </c>
      <c r="AR250" s="185">
        <v>0</v>
      </c>
      <c r="AS250" s="185">
        <v>0</v>
      </c>
    </row>
    <row r="251" spans="1:45" x14ac:dyDescent="0.2">
      <c r="A251" s="144">
        <v>2000</v>
      </c>
      <c r="B251" s="144">
        <v>7</v>
      </c>
      <c r="C251" s="93">
        <v>31</v>
      </c>
      <c r="D251" s="93">
        <v>30</v>
      </c>
      <c r="E251" s="93">
        <f t="shared" si="23"/>
        <v>30</v>
      </c>
      <c r="F251" s="88">
        <v>0</v>
      </c>
      <c r="G251" s="185">
        <v>0</v>
      </c>
      <c r="H251" s="185">
        <v>0</v>
      </c>
      <c r="I251" s="92">
        <v>5.2612469580833647E-2</v>
      </c>
      <c r="J251" s="147">
        <f t="shared" si="28"/>
        <v>5.098599983866281E-2</v>
      </c>
      <c r="K251" s="90">
        <v>14342</v>
      </c>
      <c r="L251" s="90">
        <v>2230</v>
      </c>
      <c r="M251" s="90">
        <v>8500.2700000000186</v>
      </c>
      <c r="N251" s="90">
        <v>315698.603</v>
      </c>
      <c r="O251" s="161">
        <f t="shared" si="30"/>
        <v>0.59268372611909204</v>
      </c>
      <c r="P251" s="91">
        <f t="shared" si="31"/>
        <v>141.5688802690583</v>
      </c>
      <c r="Q251" s="139">
        <v>0</v>
      </c>
      <c r="R251" s="148">
        <f t="shared" si="24"/>
        <v>7.9503344271709422E-2</v>
      </c>
      <c r="S251" s="147">
        <f t="shared" si="29"/>
        <v>-2.3385132159827668E-3</v>
      </c>
      <c r="T251" s="188">
        <v>0</v>
      </c>
      <c r="U251" s="156">
        <f>(Company_data!V251+Misc!T251)/(Company_data!J251-Company_data!I251)</f>
        <v>2.1973528022222992</v>
      </c>
      <c r="V251" s="1">
        <f t="shared" si="25"/>
        <v>7.3245093407409978E-2</v>
      </c>
      <c r="W251" s="72">
        <v>0</v>
      </c>
      <c r="X251" s="185">
        <v>0</v>
      </c>
      <c r="Y251" s="185">
        <v>0</v>
      </c>
      <c r="Z251" s="180">
        <f>(Company_data!U251+F251)/Company_data!J251</f>
        <v>2.4646036724229923</v>
      </c>
      <c r="AA251" s="148">
        <f>(Company_data!S251+F251)/Company_data!J251</f>
        <v>2.4646036724229923</v>
      </c>
      <c r="AC251" s="187">
        <v>0</v>
      </c>
      <c r="AD251" s="147">
        <f t="shared" si="26"/>
        <v>5.2612469580833647E-2</v>
      </c>
      <c r="AE251" s="1">
        <v>0</v>
      </c>
      <c r="AF251" s="147">
        <f t="shared" si="27"/>
        <v>5.2612469580833647E-2</v>
      </c>
      <c r="AG251" s="1">
        <v>0</v>
      </c>
      <c r="AH251" s="1">
        <v>0</v>
      </c>
      <c r="AI251" s="1">
        <v>0</v>
      </c>
      <c r="AJ251" s="1">
        <v>0</v>
      </c>
      <c r="AL251" s="185">
        <v>0</v>
      </c>
      <c r="AN251" s="185">
        <v>0</v>
      </c>
      <c r="AO251" s="185">
        <v>0</v>
      </c>
      <c r="AP251" s="185">
        <v>0</v>
      </c>
      <c r="AQ251" s="185">
        <v>0</v>
      </c>
      <c r="AR251" s="185">
        <v>0</v>
      </c>
      <c r="AS251" s="185">
        <v>0</v>
      </c>
    </row>
    <row r="252" spans="1:45" x14ac:dyDescent="0.2">
      <c r="A252" s="144">
        <v>2000</v>
      </c>
      <c r="B252" s="144">
        <v>8</v>
      </c>
      <c r="C252" s="93">
        <v>31</v>
      </c>
      <c r="D252" s="93">
        <v>31</v>
      </c>
      <c r="E252" s="93">
        <f t="shared" si="23"/>
        <v>31</v>
      </c>
      <c r="F252" s="88">
        <v>0</v>
      </c>
      <c r="G252" s="185">
        <v>0</v>
      </c>
      <c r="H252" s="185">
        <v>0</v>
      </c>
      <c r="I252" s="92">
        <v>5.2665056360708534E-2</v>
      </c>
      <c r="J252" s="147">
        <f t="shared" si="28"/>
        <v>5.071013550339485E-2</v>
      </c>
      <c r="K252" s="90">
        <v>14317</v>
      </c>
      <c r="L252" s="90">
        <v>2237</v>
      </c>
      <c r="M252" s="90">
        <v>8579.1469999999972</v>
      </c>
      <c r="N252" s="90">
        <v>328219.14799999999</v>
      </c>
      <c r="O252" s="161">
        <f t="shared" si="30"/>
        <v>0.59922798072221817</v>
      </c>
      <c r="P252" s="91">
        <f t="shared" si="31"/>
        <v>146.72290925346445</v>
      </c>
      <c r="Q252" s="139">
        <v>0</v>
      </c>
      <c r="R252" s="148">
        <f t="shared" si="24"/>
        <v>8.1785772335245255E-2</v>
      </c>
      <c r="S252" s="147">
        <f t="shared" si="29"/>
        <v>-2.5323733482448957E-3</v>
      </c>
      <c r="T252" s="188">
        <v>0</v>
      </c>
      <c r="U252" s="156">
        <f>(Company_data!V252+Misc!T252)/(Company_data!J252-Company_data!I252)</f>
        <v>2.3228140027640145</v>
      </c>
      <c r="V252" s="1">
        <f t="shared" si="25"/>
        <v>7.4929483960129495E-2</v>
      </c>
      <c r="W252" s="72">
        <v>0</v>
      </c>
      <c r="X252" s="185">
        <v>0</v>
      </c>
      <c r="Y252" s="185">
        <v>0</v>
      </c>
      <c r="Z252" s="180">
        <f>(Company_data!U252+F252)/Company_data!J252</f>
        <v>2.5353589423926031</v>
      </c>
      <c r="AA252" s="148">
        <f>(Company_data!S252+F252)/Company_data!J252</f>
        <v>2.5353589423926031</v>
      </c>
      <c r="AC252" s="187">
        <v>0</v>
      </c>
      <c r="AD252" s="147">
        <f t="shared" si="26"/>
        <v>5.2665056360708534E-2</v>
      </c>
      <c r="AE252" s="1">
        <v>0</v>
      </c>
      <c r="AF252" s="147">
        <f t="shared" si="27"/>
        <v>5.2665056360708534E-2</v>
      </c>
      <c r="AG252" s="1">
        <v>0</v>
      </c>
      <c r="AH252" s="1">
        <v>0</v>
      </c>
      <c r="AI252" s="1">
        <v>0</v>
      </c>
      <c r="AJ252" s="1">
        <v>0</v>
      </c>
      <c r="AL252" s="185">
        <v>0</v>
      </c>
      <c r="AN252" s="185">
        <v>0</v>
      </c>
      <c r="AO252" s="185">
        <v>0</v>
      </c>
      <c r="AP252" s="185">
        <v>0</v>
      </c>
      <c r="AQ252" s="185">
        <v>0</v>
      </c>
      <c r="AR252" s="185">
        <v>0</v>
      </c>
      <c r="AS252" s="185">
        <v>0</v>
      </c>
    </row>
    <row r="253" spans="1:45" x14ac:dyDescent="0.2">
      <c r="A253" s="144">
        <v>2000</v>
      </c>
      <c r="B253" s="144">
        <v>9</v>
      </c>
      <c r="C253" s="93">
        <v>30</v>
      </c>
      <c r="D253" s="93">
        <v>31</v>
      </c>
      <c r="E253" s="93">
        <f t="shared" si="23"/>
        <v>31</v>
      </c>
      <c r="F253" s="88">
        <v>0</v>
      </c>
      <c r="G253" s="185">
        <v>0</v>
      </c>
      <c r="H253" s="185">
        <v>0</v>
      </c>
      <c r="I253" s="92">
        <v>5.2312514502231559E-2</v>
      </c>
      <c r="J253" s="147">
        <f t="shared" si="28"/>
        <v>5.0488582463893511E-2</v>
      </c>
      <c r="K253" s="90">
        <v>14334</v>
      </c>
      <c r="L253" s="90">
        <v>2240</v>
      </c>
      <c r="M253" s="90">
        <v>8818.9419999999809</v>
      </c>
      <c r="N253" s="90">
        <v>315913.95400000003</v>
      </c>
      <c r="O253" s="161">
        <f t="shared" si="30"/>
        <v>0.61524640714385248</v>
      </c>
      <c r="P253" s="91">
        <f t="shared" si="31"/>
        <v>141.03301517857145</v>
      </c>
      <c r="Q253" s="139">
        <v>0</v>
      </c>
      <c r="R253" s="148">
        <f t="shared" si="24"/>
        <v>8.0780374532417806E-2</v>
      </c>
      <c r="S253" s="147">
        <f t="shared" si="29"/>
        <v>-2.5491872894483139E-3</v>
      </c>
      <c r="T253" s="188">
        <v>0</v>
      </c>
      <c r="U253" s="156">
        <f>(Company_data!V253+Misc!T253)/(Company_data!J253-Company_data!I253)</f>
        <v>2.3046811329158587</v>
      </c>
      <c r="V253" s="1">
        <f t="shared" si="25"/>
        <v>7.4344552674705119E-2</v>
      </c>
      <c r="W253" s="72">
        <v>0</v>
      </c>
      <c r="X253" s="185">
        <v>0</v>
      </c>
      <c r="Y253" s="185">
        <v>0</v>
      </c>
      <c r="Z253" s="180">
        <f>(Company_data!U253+F253)/Company_data!J253</f>
        <v>2.4234112359725342</v>
      </c>
      <c r="AA253" s="148">
        <f>(Company_data!S253+F253)/Company_data!J253</f>
        <v>2.4234112359725342</v>
      </c>
      <c r="AC253" s="187">
        <v>0</v>
      </c>
      <c r="AD253" s="147">
        <f t="shared" si="26"/>
        <v>5.2312514502231559E-2</v>
      </c>
      <c r="AE253" s="1">
        <v>0</v>
      </c>
      <c r="AF253" s="147">
        <f t="shared" si="27"/>
        <v>5.2312514502231559E-2</v>
      </c>
      <c r="AG253" s="1">
        <v>0</v>
      </c>
      <c r="AH253" s="1">
        <v>0</v>
      </c>
      <c r="AI253" s="1">
        <v>0</v>
      </c>
      <c r="AJ253" s="1">
        <v>0</v>
      </c>
      <c r="AL253" s="185">
        <v>0</v>
      </c>
      <c r="AN253" s="185">
        <v>0</v>
      </c>
      <c r="AO253" s="185">
        <v>0</v>
      </c>
      <c r="AP253" s="185">
        <v>0</v>
      </c>
      <c r="AQ253" s="185">
        <v>0</v>
      </c>
      <c r="AR253" s="185">
        <v>0</v>
      </c>
      <c r="AS253" s="185">
        <v>0</v>
      </c>
    </row>
    <row r="254" spans="1:45" x14ac:dyDescent="0.2">
      <c r="A254" s="144">
        <v>2000</v>
      </c>
      <c r="B254" s="144">
        <v>10</v>
      </c>
      <c r="C254" s="93">
        <v>31</v>
      </c>
      <c r="D254" s="93">
        <v>30</v>
      </c>
      <c r="E254" s="93">
        <f t="shared" si="23"/>
        <v>30</v>
      </c>
      <c r="F254" s="88">
        <v>0</v>
      </c>
      <c r="G254" s="185">
        <v>0</v>
      </c>
      <c r="H254" s="185">
        <v>0</v>
      </c>
      <c r="I254" s="92">
        <v>5.1718873003541728E-2</v>
      </c>
      <c r="J254" s="147">
        <f t="shared" si="28"/>
        <v>5.0305159968561115E-2</v>
      </c>
      <c r="K254" s="90">
        <v>14272</v>
      </c>
      <c r="L254" s="90">
        <v>2234</v>
      </c>
      <c r="M254" s="90">
        <v>8036.1359999999986</v>
      </c>
      <c r="N254" s="90">
        <v>276940.50900000002</v>
      </c>
      <c r="O254" s="161">
        <f t="shared" si="30"/>
        <v>0.56307006726457387</v>
      </c>
      <c r="P254" s="91">
        <f t="shared" si="31"/>
        <v>123.96620814682186</v>
      </c>
      <c r="Q254" s="139">
        <v>0</v>
      </c>
      <c r="R254" s="148">
        <f t="shared" si="24"/>
        <v>6.5606171387612391E-2</v>
      </c>
      <c r="S254" s="147">
        <f t="shared" si="29"/>
        <v>-2.4791226650290876E-3</v>
      </c>
      <c r="T254" s="188">
        <v>0</v>
      </c>
      <c r="U254" s="156">
        <f>(Company_data!V254+Misc!T254)/(Company_data!J254-Company_data!I254)</f>
        <v>1.8083713082734787</v>
      </c>
      <c r="V254" s="1">
        <f t="shared" si="25"/>
        <v>6.0279043609115956E-2</v>
      </c>
      <c r="W254" s="72">
        <v>0</v>
      </c>
      <c r="X254" s="185">
        <v>0</v>
      </c>
      <c r="Y254" s="185">
        <v>0</v>
      </c>
      <c r="Z254" s="180">
        <f>(Company_data!U254+F254)/Company_data!J254</f>
        <v>2.0337913130159841</v>
      </c>
      <c r="AA254" s="148">
        <f>(Company_data!S254+F254)/Company_data!J254</f>
        <v>2.0337913130159841</v>
      </c>
      <c r="AC254" s="187">
        <v>0</v>
      </c>
      <c r="AD254" s="147">
        <f t="shared" si="26"/>
        <v>5.1718873003541728E-2</v>
      </c>
      <c r="AE254" s="1">
        <v>0</v>
      </c>
      <c r="AF254" s="147">
        <f t="shared" si="27"/>
        <v>5.1718873003541728E-2</v>
      </c>
      <c r="AG254" s="1">
        <v>0</v>
      </c>
      <c r="AH254" s="1">
        <v>0</v>
      </c>
      <c r="AI254" s="1">
        <v>0</v>
      </c>
      <c r="AJ254" s="1">
        <v>0</v>
      </c>
      <c r="AL254" s="185">
        <v>0</v>
      </c>
      <c r="AN254" s="185">
        <v>0</v>
      </c>
      <c r="AO254" s="185">
        <v>0</v>
      </c>
      <c r="AP254" s="185">
        <v>0</v>
      </c>
      <c r="AQ254" s="185">
        <v>0</v>
      </c>
      <c r="AR254" s="185">
        <v>0</v>
      </c>
      <c r="AS254" s="185">
        <v>0</v>
      </c>
    </row>
    <row r="255" spans="1:45" x14ac:dyDescent="0.2">
      <c r="A255" s="144">
        <v>2000</v>
      </c>
      <c r="B255" s="144">
        <v>11</v>
      </c>
      <c r="C255" s="93">
        <v>30</v>
      </c>
      <c r="D255" s="93">
        <v>31</v>
      </c>
      <c r="E255" s="93">
        <f t="shared" si="23"/>
        <v>31</v>
      </c>
      <c r="F255" s="88">
        <v>0</v>
      </c>
      <c r="G255" s="185">
        <v>0</v>
      </c>
      <c r="H255" s="185">
        <v>0</v>
      </c>
      <c r="I255" s="92">
        <v>4.9439738867350036E-2</v>
      </c>
      <c r="J255" s="147">
        <f t="shared" si="28"/>
        <v>5.0146298794612819E-2</v>
      </c>
      <c r="K255" s="90">
        <v>14132</v>
      </c>
      <c r="L255" s="90">
        <v>2225</v>
      </c>
      <c r="M255" s="90">
        <v>7424.5960000000196</v>
      </c>
      <c r="N255" s="90">
        <v>319249.53899999999</v>
      </c>
      <c r="O255" s="161">
        <f t="shared" si="30"/>
        <v>0.52537475233512732</v>
      </c>
      <c r="P255" s="91">
        <f t="shared" si="31"/>
        <v>143.48293887640449</v>
      </c>
      <c r="Q255" s="139">
        <v>0</v>
      </c>
      <c r="R255" s="148">
        <f t="shared" si="24"/>
        <v>5.9937159580347101E-2</v>
      </c>
      <c r="S255" s="147">
        <f t="shared" si="29"/>
        <v>-2.4132022153919089E-3</v>
      </c>
      <c r="T255" s="188">
        <v>0</v>
      </c>
      <c r="U255" s="156">
        <f>(Company_data!V255+Misc!T255)/(Company_data!J255-Company_data!I255)</f>
        <v>1.7046993545477112</v>
      </c>
      <c r="V255" s="1">
        <f t="shared" si="25"/>
        <v>5.4990301759603587E-2</v>
      </c>
      <c r="W255" s="72">
        <v>0</v>
      </c>
      <c r="X255" s="185">
        <v>0</v>
      </c>
      <c r="Y255" s="185">
        <v>0</v>
      </c>
      <c r="Z255" s="180">
        <f>(Company_data!U255+F255)/Company_data!J255</f>
        <v>1.7981147874104131</v>
      </c>
      <c r="AA255" s="148">
        <f>(Company_data!S255+F255)/Company_data!J255</f>
        <v>1.7981147874104131</v>
      </c>
      <c r="AC255" s="187">
        <v>0</v>
      </c>
      <c r="AD255" s="147">
        <f t="shared" si="26"/>
        <v>4.9439738867350036E-2</v>
      </c>
      <c r="AE255" s="1">
        <v>0</v>
      </c>
      <c r="AF255" s="147">
        <f t="shared" si="27"/>
        <v>4.9439738867350036E-2</v>
      </c>
      <c r="AG255" s="1">
        <v>0</v>
      </c>
      <c r="AH255" s="1">
        <v>0</v>
      </c>
      <c r="AI255" s="1">
        <v>0</v>
      </c>
      <c r="AJ255" s="1">
        <v>0</v>
      </c>
      <c r="AL255" s="185">
        <v>0</v>
      </c>
      <c r="AN255" s="185">
        <v>0</v>
      </c>
      <c r="AO255" s="185">
        <v>0</v>
      </c>
      <c r="AP255" s="185">
        <v>0</v>
      </c>
      <c r="AQ255" s="185">
        <v>0</v>
      </c>
      <c r="AR255" s="185">
        <v>0</v>
      </c>
      <c r="AS255" s="185">
        <v>0</v>
      </c>
    </row>
    <row r="256" spans="1:45" x14ac:dyDescent="0.2">
      <c r="A256" s="144">
        <v>2000</v>
      </c>
      <c r="B256" s="144">
        <v>12</v>
      </c>
      <c r="C256" s="93">
        <v>31</v>
      </c>
      <c r="D256" s="93">
        <v>30</v>
      </c>
      <c r="E256" s="93">
        <f t="shared" si="23"/>
        <v>30</v>
      </c>
      <c r="F256" s="88">
        <v>0</v>
      </c>
      <c r="G256" s="185">
        <v>0</v>
      </c>
      <c r="H256" s="185">
        <v>0</v>
      </c>
      <c r="I256" s="92">
        <v>4.8083895986046468E-2</v>
      </c>
      <c r="J256" s="147">
        <f t="shared" si="28"/>
        <v>4.9962736938496906E-2</v>
      </c>
      <c r="K256" s="90">
        <v>13988</v>
      </c>
      <c r="L256" s="90">
        <v>2218</v>
      </c>
      <c r="M256" s="90">
        <v>7273.835000000021</v>
      </c>
      <c r="N256" s="90">
        <v>283437.848</v>
      </c>
      <c r="O256" s="161">
        <f t="shared" si="30"/>
        <v>0.52000536173863465</v>
      </c>
      <c r="P256" s="91">
        <f t="shared" si="31"/>
        <v>127.78983228133454</v>
      </c>
      <c r="Q256" s="139">
        <v>0</v>
      </c>
      <c r="R256" s="148">
        <f t="shared" si="24"/>
        <v>6.1062956195867706E-2</v>
      </c>
      <c r="S256" s="147">
        <f t="shared" si="29"/>
        <v>-2.4183661312821153E-3</v>
      </c>
      <c r="T256" s="188">
        <v>0</v>
      </c>
      <c r="U256" s="156">
        <f>(Company_data!V256+Misc!T256)/(Company_data!J256-Company_data!I256)</f>
        <v>1.6603147361526274</v>
      </c>
      <c r="V256" s="1">
        <f t="shared" si="25"/>
        <v>5.5343824538420912E-2</v>
      </c>
      <c r="W256" s="72">
        <v>0</v>
      </c>
      <c r="X256" s="185">
        <v>0</v>
      </c>
      <c r="Y256" s="185">
        <v>0</v>
      </c>
      <c r="Z256" s="180">
        <f>(Company_data!U256+F256)/Company_data!J256</f>
        <v>1.8929516420718988</v>
      </c>
      <c r="AA256" s="148">
        <f>(Company_data!S256+F256)/Company_data!J256</f>
        <v>1.8929516420718988</v>
      </c>
      <c r="AC256" s="187">
        <v>0</v>
      </c>
      <c r="AD256" s="147">
        <f t="shared" si="26"/>
        <v>4.8083895986046468E-2</v>
      </c>
      <c r="AE256" s="1">
        <v>0</v>
      </c>
      <c r="AF256" s="147">
        <f t="shared" si="27"/>
        <v>4.8083895986046468E-2</v>
      </c>
      <c r="AG256" s="1">
        <v>0</v>
      </c>
      <c r="AH256" s="1">
        <v>0</v>
      </c>
      <c r="AI256" s="1">
        <v>0</v>
      </c>
      <c r="AJ256" s="1">
        <v>0</v>
      </c>
      <c r="AL256" s="185">
        <v>0</v>
      </c>
      <c r="AN256" s="185">
        <v>0</v>
      </c>
      <c r="AO256" s="185">
        <v>0</v>
      </c>
      <c r="AP256" s="185">
        <v>0</v>
      </c>
      <c r="AQ256" s="185">
        <v>0</v>
      </c>
      <c r="AR256" s="185">
        <v>0</v>
      </c>
      <c r="AS256" s="185">
        <v>0</v>
      </c>
    </row>
    <row r="257" spans="1:45" x14ac:dyDescent="0.2">
      <c r="A257" s="144">
        <v>2001</v>
      </c>
      <c r="B257" s="144">
        <v>1</v>
      </c>
      <c r="C257" s="93">
        <v>31</v>
      </c>
      <c r="D257" s="93">
        <v>31</v>
      </c>
      <c r="E257" s="93">
        <f t="shared" si="23"/>
        <v>31</v>
      </c>
      <c r="F257" s="88">
        <v>0</v>
      </c>
      <c r="G257" s="185">
        <v>0</v>
      </c>
      <c r="H257" s="185">
        <v>0</v>
      </c>
      <c r="I257" s="92">
        <v>4.6206764674034499E-2</v>
      </c>
      <c r="J257" s="147">
        <f t="shared" si="28"/>
        <v>4.9838529051903384E-2</v>
      </c>
      <c r="K257" s="90">
        <v>13761</v>
      </c>
      <c r="L257" s="90">
        <v>2214</v>
      </c>
      <c r="M257" s="90">
        <v>7931.7870000000112</v>
      </c>
      <c r="N257" s="90">
        <v>331449.033</v>
      </c>
      <c r="O257" s="161">
        <f t="shared" si="30"/>
        <v>0.57639611946806268</v>
      </c>
      <c r="P257" s="91">
        <f t="shared" si="31"/>
        <v>149.70597696476963</v>
      </c>
      <c r="Q257" s="139">
        <v>0</v>
      </c>
      <c r="R257" s="148">
        <f t="shared" si="24"/>
        <v>6.5694943134899181E-2</v>
      </c>
      <c r="S257" s="147">
        <f t="shared" si="29"/>
        <v>-2.370442667834094E-3</v>
      </c>
      <c r="T257" s="188">
        <v>0</v>
      </c>
      <c r="U257" s="156">
        <f>(Company_data!V257+Misc!T257)/(Company_data!J257-Company_data!I257)</f>
        <v>1.9050340691443204</v>
      </c>
      <c r="V257" s="1">
        <f t="shared" si="25"/>
        <v>6.1452711907881305E-2</v>
      </c>
      <c r="W257" s="72">
        <v>0</v>
      </c>
      <c r="X257" s="185">
        <v>0</v>
      </c>
      <c r="Y257" s="185">
        <v>0</v>
      </c>
      <c r="Z257" s="180">
        <f>(Company_data!U257+F257)/Company_data!J257</f>
        <v>2.0365432371818746</v>
      </c>
      <c r="AA257" s="148">
        <f>(Company_data!S257+F257)/Company_data!J257</f>
        <v>2.0365432371818746</v>
      </c>
      <c r="AC257" s="187">
        <v>0</v>
      </c>
      <c r="AD257" s="147">
        <f t="shared" si="26"/>
        <v>4.6206764674034499E-2</v>
      </c>
      <c r="AE257" s="1">
        <v>0</v>
      </c>
      <c r="AF257" s="147">
        <f t="shared" si="27"/>
        <v>4.6206764674034499E-2</v>
      </c>
      <c r="AG257" s="1">
        <v>0</v>
      </c>
      <c r="AH257" s="1">
        <v>0</v>
      </c>
      <c r="AI257" s="1">
        <v>0</v>
      </c>
      <c r="AJ257" s="1">
        <v>0</v>
      </c>
      <c r="AL257" s="185">
        <v>0</v>
      </c>
      <c r="AN257" s="185">
        <v>0</v>
      </c>
      <c r="AO257" s="185">
        <v>0</v>
      </c>
      <c r="AP257" s="185">
        <v>0</v>
      </c>
      <c r="AQ257" s="185">
        <v>0</v>
      </c>
      <c r="AR257" s="185">
        <v>0</v>
      </c>
      <c r="AS257" s="185">
        <v>0</v>
      </c>
    </row>
    <row r="258" spans="1:45" x14ac:dyDescent="0.2">
      <c r="A258" s="144">
        <v>2001</v>
      </c>
      <c r="B258" s="144">
        <v>2</v>
      </c>
      <c r="C258" s="93">
        <v>28</v>
      </c>
      <c r="D258" s="93">
        <v>28</v>
      </c>
      <c r="E258" s="93">
        <f t="shared" si="23"/>
        <v>28</v>
      </c>
      <c r="F258" s="88">
        <v>0</v>
      </c>
      <c r="G258" s="185">
        <v>0</v>
      </c>
      <c r="H258" s="185">
        <v>0</v>
      </c>
      <c r="I258" s="92">
        <v>4.4730871223578543E-2</v>
      </c>
      <c r="J258" s="147">
        <f t="shared" si="28"/>
        <v>4.9730355961565047E-2</v>
      </c>
      <c r="K258" s="90">
        <v>13543</v>
      </c>
      <c r="L258" s="90">
        <v>2201</v>
      </c>
      <c r="M258" s="90">
        <v>6851.3300000000163</v>
      </c>
      <c r="N258" s="90">
        <v>342703.88699999999</v>
      </c>
      <c r="O258" s="161">
        <f t="shared" si="30"/>
        <v>0.50589455807428307</v>
      </c>
      <c r="P258" s="91">
        <f t="shared" si="31"/>
        <v>155.70371967287596</v>
      </c>
      <c r="Q258" s="139">
        <v>0</v>
      </c>
      <c r="R258" s="148">
        <f t="shared" si="24"/>
        <v>6.083389042082632E-2</v>
      </c>
      <c r="S258" s="147">
        <f t="shared" si="29"/>
        <v>-2.2822457326925963E-3</v>
      </c>
      <c r="T258" s="188">
        <v>0</v>
      </c>
      <c r="U258" s="156">
        <f>(Company_data!V258+Misc!T258)/(Company_data!J258-Company_data!I258)</f>
        <v>1.5539306398100514</v>
      </c>
      <c r="V258" s="1">
        <f t="shared" si="25"/>
        <v>5.5497522850358978E-2</v>
      </c>
      <c r="W258" s="72">
        <v>0</v>
      </c>
      <c r="X258" s="185">
        <v>0</v>
      </c>
      <c r="Y258" s="185">
        <v>0</v>
      </c>
      <c r="Z258" s="180">
        <f>(Company_data!U258+F258)/Company_data!J258</f>
        <v>1.703348931783137</v>
      </c>
      <c r="AA258" s="148">
        <f>(Company_data!S258+F258)/Company_data!J258</f>
        <v>1.703348931783137</v>
      </c>
      <c r="AC258" s="187">
        <v>0</v>
      </c>
      <c r="AD258" s="147">
        <f t="shared" si="26"/>
        <v>4.4730871223578543E-2</v>
      </c>
      <c r="AE258" s="1">
        <v>0</v>
      </c>
      <c r="AF258" s="147">
        <f t="shared" si="27"/>
        <v>4.4730871223578543E-2</v>
      </c>
      <c r="AG258" s="1">
        <v>0</v>
      </c>
      <c r="AH258" s="1">
        <v>0</v>
      </c>
      <c r="AI258" s="1">
        <v>0</v>
      </c>
      <c r="AJ258" s="1">
        <v>0</v>
      </c>
      <c r="AL258" s="185">
        <v>0</v>
      </c>
      <c r="AN258" s="185">
        <v>0</v>
      </c>
      <c r="AO258" s="185">
        <v>0</v>
      </c>
      <c r="AP258" s="185">
        <v>0</v>
      </c>
      <c r="AQ258" s="185">
        <v>0</v>
      </c>
      <c r="AR258" s="185">
        <v>0</v>
      </c>
      <c r="AS258" s="185">
        <v>0</v>
      </c>
    </row>
    <row r="259" spans="1:45" x14ac:dyDescent="0.2">
      <c r="A259" s="144">
        <v>2001</v>
      </c>
      <c r="B259" s="144">
        <v>3</v>
      </c>
      <c r="C259" s="93">
        <v>31</v>
      </c>
      <c r="D259" s="93">
        <v>31</v>
      </c>
      <c r="E259" s="93">
        <f t="shared" si="23"/>
        <v>31</v>
      </c>
      <c r="F259" s="88">
        <v>0</v>
      </c>
      <c r="G259" s="185">
        <v>0</v>
      </c>
      <c r="H259" s="185">
        <v>0</v>
      </c>
      <c r="I259" s="92">
        <v>4.4686731482891401E-2</v>
      </c>
      <c r="J259" s="147">
        <f t="shared" si="28"/>
        <v>4.9615929056577114E-2</v>
      </c>
      <c r="K259" s="90">
        <v>13293</v>
      </c>
      <c r="L259" s="90">
        <v>2192</v>
      </c>
      <c r="M259" s="90">
        <v>6663.2930000000051</v>
      </c>
      <c r="N259" s="90">
        <v>332755.63500000001</v>
      </c>
      <c r="O259" s="161">
        <f t="shared" si="30"/>
        <v>0.50126329647182766</v>
      </c>
      <c r="P259" s="91">
        <f t="shared" si="31"/>
        <v>151.80457801094892</v>
      </c>
      <c r="Q259" s="139">
        <v>0</v>
      </c>
      <c r="R259" s="148">
        <f t="shared" si="24"/>
        <v>6.1215986714875832E-2</v>
      </c>
      <c r="S259" s="147">
        <f t="shared" si="29"/>
        <v>-2.2733045492902421E-3</v>
      </c>
      <c r="T259" s="188">
        <v>0</v>
      </c>
      <c r="U259" s="156">
        <f>(Company_data!V259+Misc!T259)/(Company_data!J259-Company_data!I259)</f>
        <v>1.7527258221691111</v>
      </c>
      <c r="V259" s="1">
        <f t="shared" si="25"/>
        <v>5.6539542650616489E-2</v>
      </c>
      <c r="W259" s="72">
        <v>0</v>
      </c>
      <c r="X259" s="185">
        <v>0</v>
      </c>
      <c r="Y259" s="185">
        <v>0</v>
      </c>
      <c r="Z259" s="180">
        <f>(Company_data!U259+F259)/Company_data!J259</f>
        <v>1.8976955881611508</v>
      </c>
      <c r="AA259" s="148">
        <f>(Company_data!S259+F259)/Company_data!J259</f>
        <v>1.8976955881611508</v>
      </c>
      <c r="AC259" s="187">
        <v>0</v>
      </c>
      <c r="AD259" s="147">
        <f t="shared" si="26"/>
        <v>4.4686731482891401E-2</v>
      </c>
      <c r="AE259" s="1">
        <v>0</v>
      </c>
      <c r="AF259" s="147">
        <f t="shared" si="27"/>
        <v>4.4686731482891401E-2</v>
      </c>
      <c r="AG259" s="1">
        <v>0</v>
      </c>
      <c r="AH259" s="1">
        <v>0</v>
      </c>
      <c r="AI259" s="1">
        <v>0</v>
      </c>
      <c r="AJ259" s="1">
        <v>0</v>
      </c>
      <c r="AL259" s="185">
        <v>0</v>
      </c>
      <c r="AN259" s="185">
        <v>0</v>
      </c>
      <c r="AO259" s="185">
        <v>0</v>
      </c>
      <c r="AP259" s="185">
        <v>0</v>
      </c>
      <c r="AQ259" s="185">
        <v>0</v>
      </c>
      <c r="AR259" s="185">
        <v>0</v>
      </c>
      <c r="AS259" s="185">
        <v>0</v>
      </c>
    </row>
    <row r="260" spans="1:45" x14ac:dyDescent="0.2">
      <c r="A260" s="144">
        <v>2001</v>
      </c>
      <c r="B260" s="144">
        <v>4</v>
      </c>
      <c r="C260" s="93">
        <v>30</v>
      </c>
      <c r="D260" s="93">
        <v>31</v>
      </c>
      <c r="E260" s="93">
        <f t="shared" si="23"/>
        <v>31</v>
      </c>
      <c r="F260" s="88">
        <v>0</v>
      </c>
      <c r="G260" s="185">
        <v>0</v>
      </c>
      <c r="H260" s="185">
        <v>0</v>
      </c>
      <c r="I260" s="92">
        <v>4.7596782268150589E-2</v>
      </c>
      <c r="J260" s="147">
        <f t="shared" si="28"/>
        <v>4.9498392752614119E-2</v>
      </c>
      <c r="K260" s="90">
        <v>13380</v>
      </c>
      <c r="L260" s="90">
        <v>2174</v>
      </c>
      <c r="M260" s="90">
        <v>6842.445000000007</v>
      </c>
      <c r="N260" s="90">
        <v>317774.08799999999</v>
      </c>
      <c r="O260" s="161">
        <f t="shared" si="30"/>
        <v>0.51139349775784804</v>
      </c>
      <c r="P260" s="91">
        <f t="shared" si="31"/>
        <v>146.17023367065318</v>
      </c>
      <c r="Q260" s="139">
        <v>0</v>
      </c>
      <c r="R260" s="148">
        <f t="shared" si="24"/>
        <v>6.3818208507105081E-2</v>
      </c>
      <c r="S260" s="147">
        <f t="shared" si="29"/>
        <v>-2.1585121518023082E-3</v>
      </c>
      <c r="T260" s="188">
        <v>0</v>
      </c>
      <c r="U260" s="156">
        <f>(Company_data!V260+Misc!T260)/(Company_data!J260-Company_data!I260)</f>
        <v>1.8218414470803781</v>
      </c>
      <c r="V260" s="1">
        <f t="shared" si="25"/>
        <v>5.8769078938076716E-2</v>
      </c>
      <c r="W260" s="72">
        <v>0</v>
      </c>
      <c r="X260" s="185">
        <v>0</v>
      </c>
      <c r="Y260" s="185">
        <v>0</v>
      </c>
      <c r="Z260" s="180">
        <f>(Company_data!U260+F260)/Company_data!J260</f>
        <v>1.9145462552131522</v>
      </c>
      <c r="AA260" s="148">
        <f>(Company_data!S260+F260)/Company_data!J260</f>
        <v>1.9145462552131522</v>
      </c>
      <c r="AC260" s="187">
        <v>0</v>
      </c>
      <c r="AD260" s="147">
        <f t="shared" si="26"/>
        <v>4.7596782268150589E-2</v>
      </c>
      <c r="AE260" s="1">
        <v>0</v>
      </c>
      <c r="AF260" s="147">
        <f t="shared" si="27"/>
        <v>4.7596782268150589E-2</v>
      </c>
      <c r="AG260" s="1">
        <v>0</v>
      </c>
      <c r="AH260" s="1">
        <v>0</v>
      </c>
      <c r="AI260" s="1">
        <v>0</v>
      </c>
      <c r="AJ260" s="1">
        <v>0</v>
      </c>
      <c r="AL260" s="185">
        <v>0</v>
      </c>
      <c r="AN260" s="185">
        <v>0</v>
      </c>
      <c r="AO260" s="185">
        <v>0</v>
      </c>
      <c r="AP260" s="185">
        <v>0</v>
      </c>
      <c r="AQ260" s="185">
        <v>0</v>
      </c>
      <c r="AR260" s="185">
        <v>0</v>
      </c>
      <c r="AS260" s="185">
        <v>0</v>
      </c>
    </row>
    <row r="261" spans="1:45" x14ac:dyDescent="0.2">
      <c r="A261" s="144">
        <v>2001</v>
      </c>
      <c r="B261" s="144">
        <v>5</v>
      </c>
      <c r="C261" s="93">
        <v>31</v>
      </c>
      <c r="D261" s="93">
        <v>30</v>
      </c>
      <c r="E261" s="93">
        <f t="shared" ref="E261:E324" si="32">D261</f>
        <v>30</v>
      </c>
      <c r="F261" s="88">
        <v>0</v>
      </c>
      <c r="G261" s="185">
        <v>0</v>
      </c>
      <c r="H261" s="185">
        <v>0</v>
      </c>
      <c r="I261" s="92">
        <v>5.010023101638808E-2</v>
      </c>
      <c r="J261" s="147">
        <f t="shared" si="28"/>
        <v>4.935894200954935E-2</v>
      </c>
      <c r="K261" s="90">
        <v>13307</v>
      </c>
      <c r="L261" s="90">
        <v>2179</v>
      </c>
      <c r="M261" s="90">
        <v>7021.1039999999921</v>
      </c>
      <c r="N261" s="90">
        <v>341952.783</v>
      </c>
      <c r="O261" s="161">
        <f t="shared" si="30"/>
        <v>0.52762485909671542</v>
      </c>
      <c r="P261" s="91">
        <f t="shared" si="31"/>
        <v>156.93106149609912</v>
      </c>
      <c r="Q261" s="139">
        <v>0</v>
      </c>
      <c r="R261" s="148">
        <f t="shared" ref="R261:R324" si="33">Z261/C261</f>
        <v>6.7682192684355935E-2</v>
      </c>
      <c r="S261" s="147">
        <f t="shared" si="29"/>
        <v>-2.1215391406785855E-3</v>
      </c>
      <c r="T261" s="188">
        <v>0</v>
      </c>
      <c r="U261" s="156">
        <f>(Company_data!V261+Misc!T261)/(Company_data!J261-Company_data!I261)</f>
        <v>1.804646186660773</v>
      </c>
      <c r="V261" s="1">
        <f t="shared" ref="V261:V324" si="34">U261/E261</f>
        <v>6.0154872888692437E-2</v>
      </c>
      <c r="W261" s="72">
        <v>0</v>
      </c>
      <c r="X261" s="185">
        <v>0</v>
      </c>
      <c r="Y261" s="185">
        <v>0</v>
      </c>
      <c r="Z261" s="180">
        <f>(Company_data!U261+F261)/Company_data!J261</f>
        <v>2.0981479732150339</v>
      </c>
      <c r="AA261" s="148">
        <f>(Company_data!S261+F261)/Company_data!J261</f>
        <v>2.0981479732150339</v>
      </c>
      <c r="AC261" s="187">
        <v>0</v>
      </c>
      <c r="AD261" s="147">
        <f t="shared" si="26"/>
        <v>5.010023101638808E-2</v>
      </c>
      <c r="AE261" s="1">
        <v>0</v>
      </c>
      <c r="AF261" s="147">
        <f t="shared" si="27"/>
        <v>5.010023101638808E-2</v>
      </c>
      <c r="AG261" s="1">
        <v>0</v>
      </c>
      <c r="AH261" s="1">
        <v>0</v>
      </c>
      <c r="AI261" s="1">
        <v>0</v>
      </c>
      <c r="AJ261" s="1">
        <v>0</v>
      </c>
      <c r="AL261" s="185">
        <v>0</v>
      </c>
      <c r="AN261" s="185">
        <v>0</v>
      </c>
      <c r="AO261" s="185">
        <v>0</v>
      </c>
      <c r="AP261" s="185">
        <v>0</v>
      </c>
      <c r="AQ261" s="185">
        <v>0</v>
      </c>
      <c r="AR261" s="185">
        <v>0</v>
      </c>
      <c r="AS261" s="185">
        <v>0</v>
      </c>
    </row>
    <row r="262" spans="1:45" x14ac:dyDescent="0.2">
      <c r="A262" s="144">
        <v>2001</v>
      </c>
      <c r="B262" s="144">
        <v>6</v>
      </c>
      <c r="C262" s="93">
        <v>30</v>
      </c>
      <c r="D262" s="93">
        <v>31</v>
      </c>
      <c r="E262" s="93">
        <f t="shared" si="32"/>
        <v>31</v>
      </c>
      <c r="F262" s="88">
        <v>0</v>
      </c>
      <c r="G262" s="185">
        <v>0</v>
      </c>
      <c r="H262" s="185">
        <v>0</v>
      </c>
      <c r="I262" s="92">
        <v>5.1258871399540169E-2</v>
      </c>
      <c r="J262" s="147">
        <f t="shared" si="28"/>
        <v>4.9284400030441267E-2</v>
      </c>
      <c r="K262" s="90">
        <v>13226</v>
      </c>
      <c r="L262" s="90">
        <v>2165</v>
      </c>
      <c r="M262" s="90">
        <v>7935.4280000000144</v>
      </c>
      <c r="N262" s="90">
        <v>326101.929</v>
      </c>
      <c r="O262" s="161">
        <f t="shared" si="30"/>
        <v>0.59998699531226485</v>
      </c>
      <c r="P262" s="91">
        <f t="shared" si="31"/>
        <v>150.62444757505773</v>
      </c>
      <c r="Q262" s="139">
        <v>0</v>
      </c>
      <c r="R262" s="148">
        <f t="shared" si="33"/>
        <v>7.7897277289302083E-2</v>
      </c>
      <c r="S262" s="147">
        <f t="shared" si="29"/>
        <v>-1.9564334147709819E-3</v>
      </c>
      <c r="T262" s="188">
        <v>0</v>
      </c>
      <c r="U262" s="156">
        <f>(Company_data!V262+Misc!T262)/(Company_data!J262-Company_data!I262)</f>
        <v>2.217544636718745</v>
      </c>
      <c r="V262" s="1">
        <f t="shared" si="34"/>
        <v>7.1533697958669193E-2</v>
      </c>
      <c r="W262" s="72">
        <v>0</v>
      </c>
      <c r="X262" s="185">
        <v>0</v>
      </c>
      <c r="Y262" s="185">
        <v>0</v>
      </c>
      <c r="Z262" s="180">
        <f>(Company_data!U262+F262)/Company_data!J262</f>
        <v>2.3369183186790625</v>
      </c>
      <c r="AA262" s="148">
        <f>(Company_data!S262+F262)/Company_data!J262</f>
        <v>2.3369183186790625</v>
      </c>
      <c r="AC262" s="187">
        <v>0</v>
      </c>
      <c r="AD262" s="147">
        <f t="shared" ref="AD262:AD325" si="35">I262</f>
        <v>5.1258871399540169E-2</v>
      </c>
      <c r="AE262" s="1">
        <v>0</v>
      </c>
      <c r="AF262" s="147">
        <f t="shared" ref="AF262:AF325" si="36">I262</f>
        <v>5.1258871399540169E-2</v>
      </c>
      <c r="AG262" s="1">
        <v>0</v>
      </c>
      <c r="AH262" s="1">
        <v>0</v>
      </c>
      <c r="AI262" s="1">
        <v>0</v>
      </c>
      <c r="AJ262" s="1">
        <v>0</v>
      </c>
      <c r="AL262" s="185">
        <v>0</v>
      </c>
      <c r="AN262" s="185">
        <v>0</v>
      </c>
      <c r="AO262" s="185">
        <v>0</v>
      </c>
      <c r="AP262" s="185">
        <v>0</v>
      </c>
      <c r="AQ262" s="185">
        <v>0</v>
      </c>
      <c r="AR262" s="185">
        <v>0</v>
      </c>
      <c r="AS262" s="185">
        <v>0</v>
      </c>
    </row>
    <row r="263" spans="1:45" x14ac:dyDescent="0.2">
      <c r="A263" s="144">
        <v>2001</v>
      </c>
      <c r="B263" s="144">
        <v>7</v>
      </c>
      <c r="C263" s="93">
        <v>31</v>
      </c>
      <c r="D263" s="93">
        <v>30</v>
      </c>
      <c r="E263" s="93">
        <f t="shared" si="32"/>
        <v>30</v>
      </c>
      <c r="F263" s="88">
        <v>0</v>
      </c>
      <c r="G263" s="185">
        <v>0</v>
      </c>
      <c r="H263" s="185">
        <v>0</v>
      </c>
      <c r="I263" s="92">
        <v>5.1856092463956609E-2</v>
      </c>
      <c r="J263" s="147">
        <f t="shared" si="28"/>
        <v>4.9221368604034858E-2</v>
      </c>
      <c r="K263" s="90">
        <v>13275</v>
      </c>
      <c r="L263" s="90">
        <v>2148</v>
      </c>
      <c r="M263" s="90">
        <v>8134.9050000000279</v>
      </c>
      <c r="N263" s="90">
        <v>354972.28899999999</v>
      </c>
      <c r="O263" s="161">
        <f t="shared" si="30"/>
        <v>0.61279887005649925</v>
      </c>
      <c r="P263" s="91">
        <f t="shared" si="31"/>
        <v>165.25711778398511</v>
      </c>
      <c r="Q263" s="139">
        <v>0</v>
      </c>
      <c r="R263" s="148">
        <f t="shared" si="33"/>
        <v>7.8449744821860901E-2</v>
      </c>
      <c r="S263" s="147">
        <f t="shared" si="29"/>
        <v>-1.7646312346279516E-3</v>
      </c>
      <c r="T263" s="188">
        <v>0</v>
      </c>
      <c r="U263" s="156">
        <f>(Company_data!V263+Misc!T263)/(Company_data!J263-Company_data!I263)</f>
        <v>2.1178562871662572</v>
      </c>
      <c r="V263" s="1">
        <f t="shared" si="34"/>
        <v>7.0595209572208578E-2</v>
      </c>
      <c r="W263" s="72">
        <v>0</v>
      </c>
      <c r="X263" s="185">
        <v>0</v>
      </c>
      <c r="Y263" s="185">
        <v>0</v>
      </c>
      <c r="Z263" s="180">
        <f>(Company_data!U263+F263)/Company_data!J263</f>
        <v>2.4319420894776878</v>
      </c>
      <c r="AA263" s="148">
        <f>(Company_data!S263+F263)/Company_data!J263</f>
        <v>2.4319420894776878</v>
      </c>
      <c r="AC263" s="187">
        <v>0</v>
      </c>
      <c r="AD263" s="147">
        <f t="shared" si="35"/>
        <v>5.1856092463956609E-2</v>
      </c>
      <c r="AE263" s="1">
        <v>0</v>
      </c>
      <c r="AF263" s="147">
        <f t="shared" si="36"/>
        <v>5.1856092463956609E-2</v>
      </c>
      <c r="AG263" s="1">
        <v>0</v>
      </c>
      <c r="AH263" s="1">
        <v>0</v>
      </c>
      <c r="AI263" s="1">
        <v>0</v>
      </c>
      <c r="AJ263" s="1">
        <v>0</v>
      </c>
      <c r="AL263" s="185">
        <v>0</v>
      </c>
      <c r="AN263" s="185">
        <v>0</v>
      </c>
      <c r="AO263" s="185">
        <v>0</v>
      </c>
      <c r="AP263" s="185">
        <v>0</v>
      </c>
      <c r="AQ263" s="185">
        <v>0</v>
      </c>
      <c r="AR263" s="185">
        <v>0</v>
      </c>
      <c r="AS263" s="185">
        <v>0</v>
      </c>
    </row>
    <row r="264" spans="1:45" x14ac:dyDescent="0.2">
      <c r="A264" s="144">
        <v>2001</v>
      </c>
      <c r="B264" s="144">
        <v>8</v>
      </c>
      <c r="C264" s="93">
        <v>31</v>
      </c>
      <c r="D264" s="93">
        <v>31</v>
      </c>
      <c r="E264" s="93">
        <f t="shared" si="32"/>
        <v>31</v>
      </c>
      <c r="F264" s="88">
        <v>0</v>
      </c>
      <c r="G264" s="185">
        <v>0</v>
      </c>
      <c r="H264" s="185">
        <v>0</v>
      </c>
      <c r="I264" s="92">
        <v>5.1733051249849553E-2</v>
      </c>
      <c r="J264" s="147">
        <f t="shared" si="28"/>
        <v>4.9143701511463252E-2</v>
      </c>
      <c r="K264" s="90">
        <v>13149</v>
      </c>
      <c r="L264" s="90">
        <v>2166</v>
      </c>
      <c r="M264" s="90">
        <v>8114.4309999999823</v>
      </c>
      <c r="N264" s="90">
        <v>329100.67700000003</v>
      </c>
      <c r="O264" s="161">
        <f t="shared" si="30"/>
        <v>0.61711392501330764</v>
      </c>
      <c r="P264" s="91">
        <f t="shared" si="31"/>
        <v>151.93937072945522</v>
      </c>
      <c r="Q264" s="139">
        <v>0</v>
      </c>
      <c r="R264" s="148">
        <f t="shared" si="33"/>
        <v>8.318270531583459E-2</v>
      </c>
      <c r="S264" s="147">
        <f t="shared" si="29"/>
        <v>-1.5664339919315984E-3</v>
      </c>
      <c r="T264" s="188">
        <v>0</v>
      </c>
      <c r="U264" s="156">
        <f>(Company_data!V264+Misc!T264)/(Company_data!J264-Company_data!I264)</f>
        <v>2.3625233286553549</v>
      </c>
      <c r="V264" s="1">
        <f t="shared" si="34"/>
        <v>7.6210429956624345E-2</v>
      </c>
      <c r="W264" s="72">
        <v>0</v>
      </c>
      <c r="X264" s="185">
        <v>0</v>
      </c>
      <c r="Y264" s="185">
        <v>0</v>
      </c>
      <c r="Z264" s="180">
        <f>(Company_data!U264+F264)/Company_data!J264</f>
        <v>2.5786638647908724</v>
      </c>
      <c r="AA264" s="148">
        <f>(Company_data!S264+F264)/Company_data!J264</f>
        <v>2.5786638647908724</v>
      </c>
      <c r="AC264" s="187">
        <v>0</v>
      </c>
      <c r="AD264" s="147">
        <f t="shared" si="35"/>
        <v>5.1733051249849553E-2</v>
      </c>
      <c r="AE264" s="1">
        <v>0</v>
      </c>
      <c r="AF264" s="147">
        <f t="shared" si="36"/>
        <v>5.1733051249849553E-2</v>
      </c>
      <c r="AG264" s="1">
        <v>0</v>
      </c>
      <c r="AH264" s="1">
        <v>0</v>
      </c>
      <c r="AI264" s="1">
        <v>0</v>
      </c>
      <c r="AJ264" s="1">
        <v>0</v>
      </c>
      <c r="AL264" s="185">
        <v>0</v>
      </c>
      <c r="AN264" s="185">
        <v>0</v>
      </c>
      <c r="AO264" s="185">
        <v>0</v>
      </c>
      <c r="AP264" s="185">
        <v>0</v>
      </c>
      <c r="AQ264" s="185">
        <v>0</v>
      </c>
      <c r="AR264" s="185">
        <v>0</v>
      </c>
      <c r="AS264" s="185">
        <v>0</v>
      </c>
    </row>
    <row r="265" spans="1:45" x14ac:dyDescent="0.2">
      <c r="A265" s="144">
        <v>2001</v>
      </c>
      <c r="B265" s="144">
        <v>9</v>
      </c>
      <c r="C265" s="93">
        <v>30</v>
      </c>
      <c r="D265" s="93">
        <v>31</v>
      </c>
      <c r="E265" s="93">
        <f t="shared" si="32"/>
        <v>31</v>
      </c>
      <c r="F265" s="88">
        <v>0</v>
      </c>
      <c r="G265" s="185">
        <v>0</v>
      </c>
      <c r="H265" s="185">
        <v>0</v>
      </c>
      <c r="I265" s="92">
        <v>5.1865489534365775E-2</v>
      </c>
      <c r="J265" s="147">
        <f t="shared" si="28"/>
        <v>4.9106449430807782E-2</v>
      </c>
      <c r="K265" s="90">
        <v>13033</v>
      </c>
      <c r="L265" s="90">
        <v>2167</v>
      </c>
      <c r="M265" s="90">
        <v>8449.789999999979</v>
      </c>
      <c r="N265" s="90">
        <v>334081.50700000004</v>
      </c>
      <c r="O265" s="161">
        <f t="shared" si="30"/>
        <v>0.64833806491214452</v>
      </c>
      <c r="P265" s="91">
        <f t="shared" si="31"/>
        <v>154.16774665436088</v>
      </c>
      <c r="Q265" s="139">
        <v>0</v>
      </c>
      <c r="R265" s="148">
        <f t="shared" si="33"/>
        <v>7.4821184390449144E-2</v>
      </c>
      <c r="S265" s="147">
        <f t="shared" si="29"/>
        <v>-1.3821330330857293E-3</v>
      </c>
      <c r="T265" s="188">
        <v>0</v>
      </c>
      <c r="U265" s="156">
        <f>(Company_data!V265+Misc!T265)/(Company_data!J265-Company_data!I265)</f>
        <v>2.1806316831095471</v>
      </c>
      <c r="V265" s="1">
        <f t="shared" si="34"/>
        <v>7.034295751966281E-2</v>
      </c>
      <c r="W265" s="72">
        <v>0</v>
      </c>
      <c r="X265" s="185">
        <v>0</v>
      </c>
      <c r="Y265" s="185">
        <v>0</v>
      </c>
      <c r="Z265" s="180">
        <f>(Company_data!U265+F265)/Company_data!J265</f>
        <v>2.2446355317134743</v>
      </c>
      <c r="AA265" s="148">
        <f>(Company_data!S265+F265)/Company_data!J265</f>
        <v>2.2446355317134743</v>
      </c>
      <c r="AC265" s="187">
        <v>0</v>
      </c>
      <c r="AD265" s="147">
        <f t="shared" si="35"/>
        <v>5.1865489534365775E-2</v>
      </c>
      <c r="AE265" s="1">
        <v>0</v>
      </c>
      <c r="AF265" s="147">
        <f t="shared" si="36"/>
        <v>5.1865489534365775E-2</v>
      </c>
      <c r="AG265" s="1">
        <v>0</v>
      </c>
      <c r="AH265" s="1">
        <v>0</v>
      </c>
      <c r="AI265" s="1">
        <v>0</v>
      </c>
      <c r="AJ265" s="1">
        <v>0</v>
      </c>
      <c r="AL265" s="185">
        <v>0</v>
      </c>
      <c r="AN265" s="185">
        <v>0</v>
      </c>
      <c r="AO265" s="185">
        <v>0</v>
      </c>
      <c r="AP265" s="185">
        <v>0</v>
      </c>
      <c r="AQ265" s="185">
        <v>0</v>
      </c>
      <c r="AR265" s="185">
        <v>0</v>
      </c>
      <c r="AS265" s="185">
        <v>0</v>
      </c>
    </row>
    <row r="266" spans="1:45" x14ac:dyDescent="0.2">
      <c r="A266" s="144">
        <v>2001</v>
      </c>
      <c r="B266" s="144">
        <v>10</v>
      </c>
      <c r="C266" s="93">
        <v>31</v>
      </c>
      <c r="D266" s="93">
        <v>30</v>
      </c>
      <c r="E266" s="93">
        <f t="shared" si="32"/>
        <v>30</v>
      </c>
      <c r="F266" s="88">
        <v>0</v>
      </c>
      <c r="G266" s="185">
        <v>0</v>
      </c>
      <c r="H266" s="185">
        <v>0</v>
      </c>
      <c r="I266" s="92">
        <v>5.16907818548955E-2</v>
      </c>
      <c r="J266" s="147">
        <f t="shared" si="28"/>
        <v>4.9104108501753931E-2</v>
      </c>
      <c r="K266" s="90">
        <v>13092</v>
      </c>
      <c r="L266" s="90">
        <v>2153</v>
      </c>
      <c r="M266" s="90">
        <v>7940.2660000000033</v>
      </c>
      <c r="N266" s="90">
        <v>325704.90999999997</v>
      </c>
      <c r="O266" s="161">
        <f t="shared" si="30"/>
        <v>0.60649755575924258</v>
      </c>
      <c r="P266" s="91">
        <f t="shared" si="31"/>
        <v>151.27956804458893</v>
      </c>
      <c r="Q266" s="139">
        <v>0</v>
      </c>
      <c r="R266" s="148">
        <f t="shared" si="33"/>
        <v>6.888147973088446E-2</v>
      </c>
      <c r="S266" s="147">
        <f t="shared" si="29"/>
        <v>-1.2010514668071848E-3</v>
      </c>
      <c r="T266" s="188">
        <v>0</v>
      </c>
      <c r="U266" s="156">
        <f>(Company_data!V266+Misc!T266)/(Company_data!J266-Company_data!I266)</f>
        <v>1.8903290155276364</v>
      </c>
      <c r="V266" s="1">
        <f t="shared" si="34"/>
        <v>6.3010967184254543E-2</v>
      </c>
      <c r="W266" s="72">
        <v>0</v>
      </c>
      <c r="X266" s="185">
        <v>0</v>
      </c>
      <c r="Y266" s="185">
        <v>0</v>
      </c>
      <c r="Z266" s="180">
        <f>(Company_data!U266+F266)/Company_data!J266</f>
        <v>2.1353258716574182</v>
      </c>
      <c r="AA266" s="148">
        <f>(Company_data!S266+F266)/Company_data!J266</f>
        <v>2.1353258716574182</v>
      </c>
      <c r="AC266" s="187">
        <v>0</v>
      </c>
      <c r="AD266" s="147">
        <f t="shared" si="35"/>
        <v>5.16907818548955E-2</v>
      </c>
      <c r="AE266" s="1">
        <v>0</v>
      </c>
      <c r="AF266" s="147">
        <f t="shared" si="36"/>
        <v>5.16907818548955E-2</v>
      </c>
      <c r="AG266" s="1">
        <v>0</v>
      </c>
      <c r="AH266" s="1">
        <v>0</v>
      </c>
      <c r="AI266" s="1">
        <v>0</v>
      </c>
      <c r="AJ266" s="1">
        <v>0</v>
      </c>
      <c r="AL266" s="185">
        <v>0</v>
      </c>
      <c r="AN266" s="185">
        <v>0</v>
      </c>
      <c r="AO266" s="185">
        <v>0</v>
      </c>
      <c r="AP266" s="185">
        <v>0</v>
      </c>
      <c r="AQ266" s="185">
        <v>0</v>
      </c>
      <c r="AR266" s="185">
        <v>0</v>
      </c>
      <c r="AS266" s="185">
        <v>0</v>
      </c>
    </row>
    <row r="267" spans="1:45" x14ac:dyDescent="0.2">
      <c r="A267" s="144">
        <v>2001</v>
      </c>
      <c r="B267" s="144">
        <v>11</v>
      </c>
      <c r="C267" s="93">
        <v>30</v>
      </c>
      <c r="D267" s="93">
        <v>31</v>
      </c>
      <c r="E267" s="93">
        <f t="shared" si="32"/>
        <v>31</v>
      </c>
      <c r="F267" s="88">
        <v>0</v>
      </c>
      <c r="G267" s="185">
        <v>0</v>
      </c>
      <c r="H267" s="185">
        <v>0</v>
      </c>
      <c r="I267" s="92">
        <v>5.0154833043487494E-2</v>
      </c>
      <c r="J267" s="147">
        <f t="shared" si="28"/>
        <v>4.9163699683098722E-2</v>
      </c>
      <c r="K267" s="90">
        <v>13117</v>
      </c>
      <c r="L267" s="90">
        <v>2157</v>
      </c>
      <c r="M267" s="90">
        <v>6725.3449999999721</v>
      </c>
      <c r="N267" s="90">
        <v>329167.46500000003</v>
      </c>
      <c r="O267" s="161">
        <f t="shared" si="30"/>
        <v>0.51271975299229788</v>
      </c>
      <c r="P267" s="91">
        <f t="shared" si="31"/>
        <v>152.60429531757072</v>
      </c>
      <c r="Q267" s="139">
        <v>0</v>
      </c>
      <c r="R267" s="148">
        <f t="shared" si="33"/>
        <v>5.9351925096318231E-2</v>
      </c>
      <c r="S267" s="147">
        <f t="shared" si="29"/>
        <v>-9.8259911151409723E-4</v>
      </c>
      <c r="T267" s="188">
        <v>0</v>
      </c>
      <c r="U267" s="156">
        <f>(Company_data!V267+Misc!T267)/(Company_data!J267-Company_data!I267)</f>
        <v>1.67586371471159</v>
      </c>
      <c r="V267" s="1">
        <f t="shared" si="34"/>
        <v>5.4060119829406131E-2</v>
      </c>
      <c r="W267" s="72">
        <v>0</v>
      </c>
      <c r="X267" s="185">
        <v>0</v>
      </c>
      <c r="Y267" s="185">
        <v>0</v>
      </c>
      <c r="Z267" s="180">
        <f>(Company_data!U267+F267)/Company_data!J267</f>
        <v>1.7805577528895469</v>
      </c>
      <c r="AA267" s="148">
        <f>(Company_data!S267+F267)/Company_data!J267</f>
        <v>1.7805577528895469</v>
      </c>
      <c r="AC267" s="187">
        <v>0</v>
      </c>
      <c r="AD267" s="147">
        <f t="shared" si="35"/>
        <v>5.0154833043487494E-2</v>
      </c>
      <c r="AE267" s="1">
        <v>0</v>
      </c>
      <c r="AF267" s="147">
        <f t="shared" si="36"/>
        <v>5.0154833043487494E-2</v>
      </c>
      <c r="AG267" s="1">
        <v>0</v>
      </c>
      <c r="AH267" s="1">
        <v>0</v>
      </c>
      <c r="AI267" s="1">
        <v>0</v>
      </c>
      <c r="AJ267" s="1">
        <v>0</v>
      </c>
      <c r="AL267" s="185">
        <v>0</v>
      </c>
      <c r="AN267" s="185">
        <v>0</v>
      </c>
      <c r="AO267" s="185">
        <v>0</v>
      </c>
      <c r="AP267" s="185">
        <v>0</v>
      </c>
      <c r="AQ267" s="185">
        <v>0</v>
      </c>
      <c r="AR267" s="185">
        <v>0</v>
      </c>
      <c r="AS267" s="185">
        <v>0</v>
      </c>
    </row>
    <row r="268" spans="1:45" x14ac:dyDescent="0.2">
      <c r="A268" s="144">
        <v>2001</v>
      </c>
      <c r="B268" s="144">
        <v>12</v>
      </c>
      <c r="C268" s="93">
        <v>31</v>
      </c>
      <c r="D268" s="93">
        <v>30</v>
      </c>
      <c r="E268" s="93">
        <f t="shared" si="32"/>
        <v>30</v>
      </c>
      <c r="F268" s="88">
        <v>0</v>
      </c>
      <c r="G268" s="185">
        <v>0</v>
      </c>
      <c r="H268" s="185">
        <v>0</v>
      </c>
      <c r="I268" s="92">
        <v>4.277169727713874E-2</v>
      </c>
      <c r="J268" s="147">
        <f t="shared" si="28"/>
        <v>4.8721016457356409E-2</v>
      </c>
      <c r="K268" s="90">
        <v>13099</v>
      </c>
      <c r="L268" s="90">
        <v>2149</v>
      </c>
      <c r="M268" s="90">
        <v>7002.4880000000121</v>
      </c>
      <c r="N268" s="90">
        <v>335569.652</v>
      </c>
      <c r="O268" s="161">
        <f t="shared" si="30"/>
        <v>0.53458187647912148</v>
      </c>
      <c r="P268" s="91">
        <f t="shared" si="31"/>
        <v>156.15153652861795</v>
      </c>
      <c r="Q268" s="139">
        <v>0</v>
      </c>
      <c r="R268" s="148">
        <f t="shared" si="33"/>
        <v>6.1318570249765517E-2</v>
      </c>
      <c r="S268" s="147">
        <f t="shared" si="29"/>
        <v>-1.2417204811404972E-3</v>
      </c>
      <c r="T268" s="188">
        <v>0</v>
      </c>
      <c r="U268" s="156">
        <f>(Company_data!V268+Misc!T268)/(Company_data!J268-Company_data!I268)</f>
        <v>1.713795781346672</v>
      </c>
      <c r="V268" s="1">
        <f t="shared" si="34"/>
        <v>5.7126526044889069E-2</v>
      </c>
      <c r="W268" s="72">
        <v>0</v>
      </c>
      <c r="X268" s="185">
        <v>0</v>
      </c>
      <c r="Y268" s="185">
        <v>0</v>
      </c>
      <c r="Z268" s="180">
        <f>(Company_data!U268+F268)/Company_data!J268</f>
        <v>1.9008756777427309</v>
      </c>
      <c r="AA268" s="148">
        <f>(Company_data!S268+F268)/Company_data!J268</f>
        <v>1.9008756777427309</v>
      </c>
      <c r="AC268" s="187">
        <v>0</v>
      </c>
      <c r="AD268" s="147">
        <f t="shared" si="35"/>
        <v>4.277169727713874E-2</v>
      </c>
      <c r="AE268" s="1">
        <v>0</v>
      </c>
      <c r="AF268" s="147">
        <f t="shared" si="36"/>
        <v>4.277169727713874E-2</v>
      </c>
      <c r="AG268" s="1">
        <v>0</v>
      </c>
      <c r="AH268" s="1">
        <v>0</v>
      </c>
      <c r="AI268" s="1">
        <v>0</v>
      </c>
      <c r="AJ268" s="1">
        <v>0</v>
      </c>
      <c r="AL268" s="185">
        <v>0</v>
      </c>
      <c r="AN268" s="185">
        <v>0</v>
      </c>
      <c r="AO268" s="185">
        <v>0</v>
      </c>
      <c r="AP268" s="185">
        <v>0</v>
      </c>
      <c r="AQ268" s="185">
        <v>0</v>
      </c>
      <c r="AR268" s="185">
        <v>0</v>
      </c>
      <c r="AS268" s="185">
        <v>0</v>
      </c>
    </row>
    <row r="269" spans="1:45" x14ac:dyDescent="0.2">
      <c r="A269" s="144">
        <v>2002</v>
      </c>
      <c r="B269" s="144">
        <v>1</v>
      </c>
      <c r="C269" s="93">
        <v>31</v>
      </c>
      <c r="D269" s="93">
        <v>31</v>
      </c>
      <c r="E269" s="93">
        <f t="shared" si="32"/>
        <v>31</v>
      </c>
      <c r="F269" s="88">
        <v>0</v>
      </c>
      <c r="G269" s="185">
        <v>0</v>
      </c>
      <c r="H269" s="185">
        <v>0</v>
      </c>
      <c r="I269" s="92">
        <v>4.6671298500768274E-2</v>
      </c>
      <c r="J269" s="147">
        <f t="shared" si="28"/>
        <v>4.8759727609584219E-2</v>
      </c>
      <c r="K269" s="90">
        <v>13053</v>
      </c>
      <c r="L269" s="90">
        <v>2139</v>
      </c>
      <c r="M269" s="90">
        <v>7041.4859999999753</v>
      </c>
      <c r="N269" s="90">
        <v>348307.43800000002</v>
      </c>
      <c r="O269" s="161">
        <f t="shared" si="30"/>
        <v>0.53945345897494634</v>
      </c>
      <c r="P269" s="91">
        <f t="shared" si="31"/>
        <v>162.83657690509585</v>
      </c>
      <c r="Q269" s="139">
        <v>0</v>
      </c>
      <c r="R269" s="148">
        <f t="shared" si="33"/>
        <v>6.2907450872412285E-2</v>
      </c>
      <c r="S269" s="147">
        <f t="shared" si="29"/>
        <v>-1.0788014423191647E-3</v>
      </c>
      <c r="T269" s="188">
        <v>0</v>
      </c>
      <c r="U269" s="156">
        <f>(Company_data!V269+Misc!T269)/(Company_data!J269-Company_data!I269)</f>
        <v>1.7624129037802327</v>
      </c>
      <c r="V269" s="1">
        <f t="shared" si="34"/>
        <v>5.6852029154201053E-2</v>
      </c>
      <c r="W269" s="72">
        <v>0</v>
      </c>
      <c r="X269" s="185">
        <v>0</v>
      </c>
      <c r="Y269" s="185">
        <v>0</v>
      </c>
      <c r="Z269" s="180">
        <f>(Company_data!U269+F269)/Company_data!J269</f>
        <v>1.950130977044781</v>
      </c>
      <c r="AA269" s="148">
        <f>(Company_data!S269+F269)/Company_data!J269</f>
        <v>1.950130977044781</v>
      </c>
      <c r="AC269" s="187">
        <v>0</v>
      </c>
      <c r="AD269" s="147">
        <f t="shared" si="35"/>
        <v>4.6671298500768274E-2</v>
      </c>
      <c r="AE269" s="1">
        <v>0</v>
      </c>
      <c r="AF269" s="147">
        <f t="shared" si="36"/>
        <v>4.6671298500768274E-2</v>
      </c>
      <c r="AG269" s="1">
        <v>0</v>
      </c>
      <c r="AH269" s="1">
        <v>0</v>
      </c>
      <c r="AI269" s="1">
        <v>0</v>
      </c>
      <c r="AJ269" s="1">
        <v>0</v>
      </c>
      <c r="AL269" s="185">
        <v>0</v>
      </c>
      <c r="AN269" s="185">
        <v>0</v>
      </c>
      <c r="AO269" s="185">
        <v>0</v>
      </c>
      <c r="AP269" s="185">
        <v>0</v>
      </c>
      <c r="AQ269" s="185">
        <v>0</v>
      </c>
      <c r="AR269" s="185">
        <v>0</v>
      </c>
      <c r="AS269" s="185">
        <v>0</v>
      </c>
    </row>
    <row r="270" spans="1:45" x14ac:dyDescent="0.2">
      <c r="A270" s="144">
        <v>2002</v>
      </c>
      <c r="B270" s="144">
        <v>2</v>
      </c>
      <c r="C270" s="93">
        <v>28</v>
      </c>
      <c r="D270" s="93">
        <v>28</v>
      </c>
      <c r="E270" s="93">
        <f t="shared" si="32"/>
        <v>28</v>
      </c>
      <c r="F270" s="88">
        <v>0</v>
      </c>
      <c r="G270" s="185">
        <v>0</v>
      </c>
      <c r="H270" s="185">
        <v>0</v>
      </c>
      <c r="I270" s="92">
        <v>4.5572008706279254E-2</v>
      </c>
      <c r="J270" s="147">
        <f t="shared" si="28"/>
        <v>4.8829822399809285E-2</v>
      </c>
      <c r="K270" s="90">
        <v>13158</v>
      </c>
      <c r="L270" s="90">
        <v>2137</v>
      </c>
      <c r="M270" s="90">
        <v>6447.6240000000107</v>
      </c>
      <c r="N270" s="90">
        <v>335481.94099999999</v>
      </c>
      <c r="O270" s="161">
        <f t="shared" si="30"/>
        <v>0.49001550387596982</v>
      </c>
      <c r="P270" s="91">
        <f t="shared" si="31"/>
        <v>156.98733785680861</v>
      </c>
      <c r="Q270" s="139">
        <v>0</v>
      </c>
      <c r="R270" s="148">
        <f t="shared" si="33"/>
        <v>5.8159252042034253E-2</v>
      </c>
      <c r="S270" s="147">
        <f t="shared" si="29"/>
        <v>-9.0053356175576194E-4</v>
      </c>
      <c r="T270" s="188">
        <v>0</v>
      </c>
      <c r="U270" s="156">
        <f>(Company_data!V270+Misc!T270)/(Company_data!J270-Company_data!I270)</f>
        <v>1.5127360056446135</v>
      </c>
      <c r="V270" s="1">
        <f t="shared" si="34"/>
        <v>5.4026285915879053E-2</v>
      </c>
      <c r="W270" s="72">
        <v>0</v>
      </c>
      <c r="X270" s="185">
        <v>0</v>
      </c>
      <c r="Y270" s="185">
        <v>0</v>
      </c>
      <c r="Z270" s="180">
        <f>(Company_data!U270+F270)/Company_data!J270</f>
        <v>1.628459057176959</v>
      </c>
      <c r="AA270" s="148">
        <f>(Company_data!S270+F270)/Company_data!J270</f>
        <v>1.628459057176959</v>
      </c>
      <c r="AC270" s="187">
        <v>0</v>
      </c>
      <c r="AD270" s="147">
        <f t="shared" si="35"/>
        <v>4.5572008706279254E-2</v>
      </c>
      <c r="AE270" s="1">
        <v>0</v>
      </c>
      <c r="AF270" s="147">
        <f t="shared" si="36"/>
        <v>4.5572008706279254E-2</v>
      </c>
      <c r="AG270" s="1">
        <v>0</v>
      </c>
      <c r="AH270" s="1">
        <v>0</v>
      </c>
      <c r="AI270" s="1">
        <v>0</v>
      </c>
      <c r="AJ270" s="1">
        <v>0</v>
      </c>
      <c r="AL270" s="185">
        <v>0</v>
      </c>
      <c r="AN270" s="185">
        <v>0</v>
      </c>
      <c r="AO270" s="185">
        <v>0</v>
      </c>
      <c r="AP270" s="185">
        <v>0</v>
      </c>
      <c r="AQ270" s="185">
        <v>0</v>
      </c>
      <c r="AR270" s="185">
        <v>0</v>
      </c>
      <c r="AS270" s="185">
        <v>0</v>
      </c>
    </row>
    <row r="271" spans="1:45" x14ac:dyDescent="0.2">
      <c r="A271" s="144">
        <v>2002</v>
      </c>
      <c r="B271" s="144">
        <v>3</v>
      </c>
      <c r="C271" s="93">
        <v>31</v>
      </c>
      <c r="D271" s="93">
        <v>31</v>
      </c>
      <c r="E271" s="93">
        <f t="shared" si="32"/>
        <v>31</v>
      </c>
      <c r="F271" s="88">
        <v>0</v>
      </c>
      <c r="G271" s="185">
        <v>0</v>
      </c>
      <c r="H271" s="185">
        <v>0</v>
      </c>
      <c r="I271" s="92">
        <v>4.5039315578587334E-2</v>
      </c>
      <c r="J271" s="147">
        <f t="shared" si="28"/>
        <v>4.8859204407783942E-2</v>
      </c>
      <c r="K271" s="90">
        <v>13152</v>
      </c>
      <c r="L271" s="90">
        <v>2146</v>
      </c>
      <c r="M271" s="90">
        <v>6430.0160000000033</v>
      </c>
      <c r="N271" s="90">
        <v>315008.03700000001</v>
      </c>
      <c r="O271" s="161">
        <f t="shared" si="30"/>
        <v>0.48890024330900267</v>
      </c>
      <c r="P271" s="91">
        <f t="shared" si="31"/>
        <v>146.78846085740915</v>
      </c>
      <c r="Q271" s="139">
        <v>0</v>
      </c>
      <c r="R271" s="148">
        <f t="shared" si="33"/>
        <v>6.4357831051375269E-2</v>
      </c>
      <c r="S271" s="147">
        <f t="shared" si="29"/>
        <v>-7.5672464879317225E-4</v>
      </c>
      <c r="T271" s="188">
        <v>0</v>
      </c>
      <c r="U271" s="156">
        <f>(Company_data!V271+Misc!T271)/(Company_data!J271-Company_data!I271)</f>
        <v>1.8194975225336576</v>
      </c>
      <c r="V271" s="1">
        <f t="shared" si="34"/>
        <v>5.8693468468827663E-2</v>
      </c>
      <c r="W271" s="72">
        <v>0</v>
      </c>
      <c r="X271" s="185">
        <v>0</v>
      </c>
      <c r="Y271" s="185">
        <v>0</v>
      </c>
      <c r="Z271" s="180">
        <f>(Company_data!U271+F271)/Company_data!J271</f>
        <v>1.9950927625926334</v>
      </c>
      <c r="AA271" s="148">
        <f>(Company_data!S271+F271)/Company_data!J271</f>
        <v>1.9950927625926334</v>
      </c>
      <c r="AC271" s="187">
        <v>0</v>
      </c>
      <c r="AD271" s="147">
        <f t="shared" si="35"/>
        <v>4.5039315578587334E-2</v>
      </c>
      <c r="AE271" s="1">
        <v>0</v>
      </c>
      <c r="AF271" s="147">
        <f t="shared" si="36"/>
        <v>4.5039315578587334E-2</v>
      </c>
      <c r="AG271" s="1">
        <v>0</v>
      </c>
      <c r="AH271" s="1">
        <v>0</v>
      </c>
      <c r="AI271" s="1">
        <v>0</v>
      </c>
      <c r="AJ271" s="1">
        <v>0</v>
      </c>
      <c r="AL271" s="185">
        <v>0</v>
      </c>
      <c r="AN271" s="185">
        <v>0</v>
      </c>
      <c r="AO271" s="185">
        <v>0</v>
      </c>
      <c r="AP271" s="185">
        <v>0</v>
      </c>
      <c r="AQ271" s="185">
        <v>0</v>
      </c>
      <c r="AR271" s="185">
        <v>0</v>
      </c>
      <c r="AS271" s="185">
        <v>0</v>
      </c>
    </row>
    <row r="272" spans="1:45" x14ac:dyDescent="0.2">
      <c r="A272" s="144">
        <v>2002</v>
      </c>
      <c r="B272" s="144">
        <v>4</v>
      </c>
      <c r="C272" s="93">
        <v>30</v>
      </c>
      <c r="D272" s="93">
        <v>31</v>
      </c>
      <c r="E272" s="93">
        <f t="shared" si="32"/>
        <v>31</v>
      </c>
      <c r="F272" s="88">
        <v>0</v>
      </c>
      <c r="G272" s="185">
        <v>0</v>
      </c>
      <c r="H272" s="185">
        <v>0</v>
      </c>
      <c r="I272" s="92">
        <v>4.7260894823953924E-2</v>
      </c>
      <c r="J272" s="147">
        <f t="shared" si="28"/>
        <v>4.8831213787434234E-2</v>
      </c>
      <c r="K272" s="90">
        <v>13023</v>
      </c>
      <c r="L272" s="90">
        <v>2142</v>
      </c>
      <c r="M272" s="90">
        <v>6944.1819999999716</v>
      </c>
      <c r="N272" s="90">
        <v>336843.51300000004</v>
      </c>
      <c r="O272" s="161">
        <f t="shared" si="30"/>
        <v>0.53322444905167565</v>
      </c>
      <c r="P272" s="91">
        <f t="shared" si="31"/>
        <v>157.25654201680675</v>
      </c>
      <c r="Q272" s="139">
        <v>0</v>
      </c>
      <c r="R272" s="148">
        <f t="shared" si="33"/>
        <v>7.0417625883711282E-2</v>
      </c>
      <c r="S272" s="147">
        <f t="shared" si="29"/>
        <v>-6.6717896517988484E-4</v>
      </c>
      <c r="T272" s="188">
        <v>0</v>
      </c>
      <c r="U272" s="156">
        <f>(Company_data!V272+Misc!T272)/(Company_data!J272-Company_data!I272)</f>
        <v>1.9655508488220468</v>
      </c>
      <c r="V272" s="1">
        <f t="shared" si="34"/>
        <v>6.3404866091033768E-2</v>
      </c>
      <c r="W272" s="72">
        <v>0</v>
      </c>
      <c r="X272" s="185">
        <v>0</v>
      </c>
      <c r="Y272" s="185">
        <v>0</v>
      </c>
      <c r="Z272" s="180">
        <f>(Company_data!U272+F272)/Company_data!J272</f>
        <v>2.1125287765113385</v>
      </c>
      <c r="AA272" s="148">
        <f>(Company_data!S272+F272)/Company_data!J272</f>
        <v>2.1125287765113385</v>
      </c>
      <c r="AC272" s="187">
        <v>0</v>
      </c>
      <c r="AD272" s="147">
        <f t="shared" si="35"/>
        <v>4.7260894823953924E-2</v>
      </c>
      <c r="AE272" s="1">
        <v>0</v>
      </c>
      <c r="AF272" s="147">
        <f t="shared" si="36"/>
        <v>4.7260894823953924E-2</v>
      </c>
      <c r="AG272" s="1">
        <v>0</v>
      </c>
      <c r="AH272" s="1">
        <v>0</v>
      </c>
      <c r="AI272" s="1">
        <v>0</v>
      </c>
      <c r="AJ272" s="1">
        <v>0</v>
      </c>
      <c r="AL272" s="185">
        <v>0</v>
      </c>
      <c r="AN272" s="185">
        <v>0</v>
      </c>
      <c r="AO272" s="185">
        <v>0</v>
      </c>
      <c r="AP272" s="185">
        <v>0</v>
      </c>
      <c r="AQ272" s="185">
        <v>0</v>
      </c>
      <c r="AR272" s="185">
        <v>0</v>
      </c>
      <c r="AS272" s="185">
        <v>0</v>
      </c>
    </row>
    <row r="273" spans="1:45" x14ac:dyDescent="0.2">
      <c r="A273" s="144">
        <v>2002</v>
      </c>
      <c r="B273" s="144">
        <v>5</v>
      </c>
      <c r="C273" s="93">
        <v>31</v>
      </c>
      <c r="D273" s="93">
        <v>30</v>
      </c>
      <c r="E273" s="93">
        <f t="shared" si="32"/>
        <v>30</v>
      </c>
      <c r="F273" s="88">
        <v>0</v>
      </c>
      <c r="G273" s="185">
        <v>0</v>
      </c>
      <c r="H273" s="185">
        <v>0</v>
      </c>
      <c r="I273" s="92">
        <v>4.9305838201493965E-2</v>
      </c>
      <c r="J273" s="147">
        <f t="shared" ref="J273:J336" si="37">AVERAGE(I262:I273)</f>
        <v>4.8765014386193045E-2</v>
      </c>
      <c r="K273" s="90">
        <v>13159</v>
      </c>
      <c r="L273" s="90">
        <v>2136</v>
      </c>
      <c r="M273" s="90">
        <v>7531.2619999999879</v>
      </c>
      <c r="N273" s="90">
        <v>326880.109</v>
      </c>
      <c r="O273" s="161">
        <f t="shared" si="30"/>
        <v>0.57232783646173624</v>
      </c>
      <c r="P273" s="91">
        <f t="shared" si="31"/>
        <v>153.03375889513109</v>
      </c>
      <c r="Q273" s="139">
        <v>0</v>
      </c>
      <c r="R273" s="148">
        <f t="shared" si="33"/>
        <v>7.5678610908592889E-2</v>
      </c>
      <c r="S273" s="147">
        <f t="shared" si="29"/>
        <v>-5.9392762335630511E-4</v>
      </c>
      <c r="T273" s="188">
        <v>0</v>
      </c>
      <c r="U273" s="156">
        <f>(Company_data!V273+Misc!T273)/(Company_data!J273-Company_data!I273)</f>
        <v>2.0724186668661817</v>
      </c>
      <c r="V273" s="1">
        <f t="shared" si="34"/>
        <v>6.9080622228872721E-2</v>
      </c>
      <c r="W273" s="72">
        <v>0</v>
      </c>
      <c r="X273" s="185">
        <v>0</v>
      </c>
      <c r="Y273" s="185">
        <v>0</v>
      </c>
      <c r="Z273" s="180">
        <f>(Company_data!U273+F273)/Company_data!J273</f>
        <v>2.3460369381663795</v>
      </c>
      <c r="AA273" s="148">
        <f>(Company_data!S273+F273)/Company_data!J273</f>
        <v>2.3460369381663795</v>
      </c>
      <c r="AC273" s="187">
        <v>0</v>
      </c>
      <c r="AD273" s="147">
        <f t="shared" si="35"/>
        <v>4.9305838201493965E-2</v>
      </c>
      <c r="AE273" s="1">
        <v>0</v>
      </c>
      <c r="AF273" s="147">
        <f t="shared" si="36"/>
        <v>4.9305838201493965E-2</v>
      </c>
      <c r="AG273" s="1">
        <v>0</v>
      </c>
      <c r="AH273" s="1">
        <v>0</v>
      </c>
      <c r="AI273" s="1">
        <v>0</v>
      </c>
      <c r="AJ273" s="1">
        <v>0</v>
      </c>
      <c r="AL273" s="185">
        <v>0</v>
      </c>
      <c r="AN273" s="185">
        <v>0</v>
      </c>
      <c r="AO273" s="185">
        <v>0</v>
      </c>
      <c r="AP273" s="185">
        <v>0</v>
      </c>
      <c r="AQ273" s="185">
        <v>0</v>
      </c>
      <c r="AR273" s="185">
        <v>0</v>
      </c>
      <c r="AS273" s="185">
        <v>0</v>
      </c>
    </row>
    <row r="274" spans="1:45" x14ac:dyDescent="0.2">
      <c r="A274" s="144">
        <v>2002</v>
      </c>
      <c r="B274" s="144">
        <v>6</v>
      </c>
      <c r="C274" s="93">
        <v>30</v>
      </c>
      <c r="D274" s="93">
        <v>31</v>
      </c>
      <c r="E274" s="93">
        <f t="shared" si="32"/>
        <v>31</v>
      </c>
      <c r="F274" s="88">
        <v>0</v>
      </c>
      <c r="G274" s="185">
        <v>0</v>
      </c>
      <c r="H274" s="185">
        <v>0</v>
      </c>
      <c r="I274" s="92">
        <v>5.0188301465506575E-2</v>
      </c>
      <c r="J274" s="147">
        <f t="shared" si="37"/>
        <v>4.8675800225023581E-2</v>
      </c>
      <c r="K274" s="90">
        <v>13263</v>
      </c>
      <c r="L274" s="90">
        <v>2125</v>
      </c>
      <c r="M274" s="90">
        <v>7863.5569999999716</v>
      </c>
      <c r="N274" s="90">
        <v>350717.29500000004</v>
      </c>
      <c r="O274" s="161">
        <f t="shared" si="30"/>
        <v>0.59289429239236757</v>
      </c>
      <c r="P274" s="91">
        <f t="shared" si="31"/>
        <v>165.04343294117649</v>
      </c>
      <c r="Q274" s="139">
        <v>0</v>
      </c>
      <c r="R274" s="148">
        <f t="shared" si="33"/>
        <v>7.5096823562222872E-2</v>
      </c>
      <c r="S274" s="147">
        <f t="shared" si="29"/>
        <v>-6.0859980541768527E-4</v>
      </c>
      <c r="T274" s="188">
        <v>0</v>
      </c>
      <c r="U274" s="156">
        <f>(Company_data!V274+Misc!T274)/(Company_data!J274-Company_data!I274)</f>
        <v>2.1409498326258336</v>
      </c>
      <c r="V274" s="1">
        <f t="shared" si="34"/>
        <v>6.9062897826639796E-2</v>
      </c>
      <c r="W274" s="72">
        <v>0</v>
      </c>
      <c r="X274" s="185">
        <v>0</v>
      </c>
      <c r="Y274" s="185">
        <v>0</v>
      </c>
      <c r="Z274" s="180">
        <f>(Company_data!U274+F274)/Company_data!J274</f>
        <v>2.2529047068666861</v>
      </c>
      <c r="AA274" s="148">
        <f>(Company_data!S274+F274)/Company_data!J274</f>
        <v>2.2529047068666861</v>
      </c>
      <c r="AC274" s="187">
        <v>0</v>
      </c>
      <c r="AD274" s="147">
        <f t="shared" si="35"/>
        <v>5.0188301465506575E-2</v>
      </c>
      <c r="AE274" s="1">
        <v>0</v>
      </c>
      <c r="AF274" s="147">
        <f t="shared" si="36"/>
        <v>5.0188301465506575E-2</v>
      </c>
      <c r="AG274" s="1">
        <v>0</v>
      </c>
      <c r="AH274" s="1">
        <v>0</v>
      </c>
      <c r="AI274" s="1">
        <v>0</v>
      </c>
      <c r="AJ274" s="1">
        <v>0</v>
      </c>
      <c r="AL274" s="185">
        <v>0</v>
      </c>
      <c r="AN274" s="185">
        <v>0</v>
      </c>
      <c r="AO274" s="185">
        <v>0</v>
      </c>
      <c r="AP274" s="185">
        <v>0</v>
      </c>
      <c r="AQ274" s="185">
        <v>0</v>
      </c>
      <c r="AR274" s="185">
        <v>0</v>
      </c>
      <c r="AS274" s="185">
        <v>0</v>
      </c>
    </row>
    <row r="275" spans="1:45" x14ac:dyDescent="0.2">
      <c r="A275" s="144">
        <v>2002</v>
      </c>
      <c r="B275" s="144">
        <v>7</v>
      </c>
      <c r="C275" s="93">
        <v>31</v>
      </c>
      <c r="D275" s="93">
        <v>30</v>
      </c>
      <c r="E275" s="93">
        <f t="shared" si="32"/>
        <v>30</v>
      </c>
      <c r="F275" s="88">
        <v>0</v>
      </c>
      <c r="G275" s="185">
        <v>0</v>
      </c>
      <c r="H275" s="185">
        <v>0</v>
      </c>
      <c r="I275" s="92">
        <v>5.1070764729519186E-2</v>
      </c>
      <c r="J275" s="147">
        <f t="shared" si="37"/>
        <v>4.8610356247153798E-2</v>
      </c>
      <c r="K275" s="90">
        <v>12885</v>
      </c>
      <c r="L275" s="90">
        <v>2125</v>
      </c>
      <c r="M275" s="90">
        <v>8380.189000000013</v>
      </c>
      <c r="N275" s="90">
        <v>328221.09700000001</v>
      </c>
      <c r="O275" s="161">
        <f t="shared" si="30"/>
        <v>0.65038331393092841</v>
      </c>
      <c r="P275" s="91">
        <f t="shared" si="31"/>
        <v>154.45698682352941</v>
      </c>
      <c r="Q275" s="139">
        <v>0</v>
      </c>
      <c r="R275" s="148">
        <f t="shared" si="33"/>
        <v>8.0881531528803868E-2</v>
      </c>
      <c r="S275" s="147">
        <f t="shared" si="29"/>
        <v>-6.1101235688106048E-4</v>
      </c>
      <c r="T275" s="188">
        <v>0</v>
      </c>
      <c r="U275" s="156">
        <f>(Company_data!V275+Misc!T275)/(Company_data!J275-Company_data!I275)</f>
        <v>2.167738458255978</v>
      </c>
      <c r="V275" s="1">
        <f t="shared" si="34"/>
        <v>7.2257948608532602E-2</v>
      </c>
      <c r="W275" s="72">
        <v>0</v>
      </c>
      <c r="X275" s="185">
        <v>0</v>
      </c>
      <c r="Y275" s="185">
        <v>0</v>
      </c>
      <c r="Z275" s="180">
        <f>(Company_data!U275+F275)/Company_data!J275</f>
        <v>2.5073274773929199</v>
      </c>
      <c r="AA275" s="148">
        <f>(Company_data!S275+F275)/Company_data!J275</f>
        <v>2.5073274773929199</v>
      </c>
      <c r="AC275" s="187">
        <v>0</v>
      </c>
      <c r="AD275" s="147">
        <f t="shared" si="35"/>
        <v>5.1070764729519186E-2</v>
      </c>
      <c r="AE275" s="1">
        <v>0</v>
      </c>
      <c r="AF275" s="147">
        <f t="shared" si="36"/>
        <v>5.1070764729519186E-2</v>
      </c>
      <c r="AG275" s="1">
        <v>0</v>
      </c>
      <c r="AH275" s="1">
        <v>0</v>
      </c>
      <c r="AI275" s="1">
        <v>0</v>
      </c>
      <c r="AJ275" s="1">
        <v>0</v>
      </c>
      <c r="AL275" s="185">
        <v>0</v>
      </c>
      <c r="AN275" s="185">
        <v>0</v>
      </c>
      <c r="AO275" s="185">
        <v>0</v>
      </c>
      <c r="AP275" s="185">
        <v>0</v>
      </c>
      <c r="AQ275" s="185">
        <v>0</v>
      </c>
      <c r="AR275" s="185">
        <v>0</v>
      </c>
      <c r="AS275" s="185">
        <v>0</v>
      </c>
    </row>
    <row r="276" spans="1:45" x14ac:dyDescent="0.2">
      <c r="A276" s="144">
        <v>2002</v>
      </c>
      <c r="B276" s="144">
        <v>8</v>
      </c>
      <c r="C276" s="93">
        <v>31</v>
      </c>
      <c r="D276" s="93">
        <v>31</v>
      </c>
      <c r="E276" s="93">
        <f t="shared" si="32"/>
        <v>31</v>
      </c>
      <c r="F276" s="88">
        <v>0</v>
      </c>
      <c r="G276" s="185">
        <v>0</v>
      </c>
      <c r="H276" s="185">
        <v>0</v>
      </c>
      <c r="I276" s="92">
        <v>5.0961052099140113E-2</v>
      </c>
      <c r="J276" s="147">
        <f t="shared" si="37"/>
        <v>4.8546022984594678E-2</v>
      </c>
      <c r="K276" s="90">
        <v>12978</v>
      </c>
      <c r="L276" s="90">
        <v>2122</v>
      </c>
      <c r="M276" s="90">
        <v>8109.5140000000247</v>
      </c>
      <c r="N276" s="90">
        <v>328525.01499999996</v>
      </c>
      <c r="O276" s="161">
        <f t="shared" si="30"/>
        <v>0.62486623516720796</v>
      </c>
      <c r="P276" s="91">
        <f t="shared" si="31"/>
        <v>154.81857445805841</v>
      </c>
      <c r="Q276" s="139">
        <v>0</v>
      </c>
      <c r="R276" s="148">
        <f t="shared" si="33"/>
        <v>8.2708114608959368E-2</v>
      </c>
      <c r="S276" s="147">
        <f t="shared" si="29"/>
        <v>-5.9767852686857387E-4</v>
      </c>
      <c r="T276" s="188">
        <v>0</v>
      </c>
      <c r="U276" s="156">
        <f>(Company_data!V276+Misc!T276)/(Company_data!J276-Company_data!I276)</f>
        <v>2.3811724367777942</v>
      </c>
      <c r="V276" s="1">
        <f t="shared" si="34"/>
        <v>7.6812014089606265E-2</v>
      </c>
      <c r="W276" s="72">
        <v>0</v>
      </c>
      <c r="X276" s="185">
        <v>0</v>
      </c>
      <c r="Y276" s="185">
        <v>0</v>
      </c>
      <c r="Z276" s="180">
        <f>(Company_data!U276+F276)/Company_data!J276</f>
        <v>2.5639515528777403</v>
      </c>
      <c r="AA276" s="148">
        <f>(Company_data!S276+F276)/Company_data!J276</f>
        <v>2.5639515528777403</v>
      </c>
      <c r="AC276" s="187">
        <v>0</v>
      </c>
      <c r="AD276" s="147">
        <f t="shared" si="35"/>
        <v>5.0961052099140113E-2</v>
      </c>
      <c r="AE276" s="1">
        <v>0</v>
      </c>
      <c r="AF276" s="147">
        <f t="shared" si="36"/>
        <v>5.0961052099140113E-2</v>
      </c>
      <c r="AG276" s="1">
        <v>0</v>
      </c>
      <c r="AH276" s="1">
        <v>0</v>
      </c>
      <c r="AI276" s="1">
        <v>0</v>
      </c>
      <c r="AJ276" s="1">
        <v>0</v>
      </c>
      <c r="AL276" s="185">
        <v>0</v>
      </c>
      <c r="AN276" s="185">
        <v>0</v>
      </c>
      <c r="AO276" s="185">
        <v>0</v>
      </c>
      <c r="AP276" s="185">
        <v>0</v>
      </c>
      <c r="AQ276" s="185">
        <v>0</v>
      </c>
      <c r="AR276" s="185">
        <v>0</v>
      </c>
      <c r="AS276" s="185">
        <v>0</v>
      </c>
    </row>
    <row r="277" spans="1:45" x14ac:dyDescent="0.2">
      <c r="A277" s="144">
        <v>2002</v>
      </c>
      <c r="B277" s="144">
        <v>9</v>
      </c>
      <c r="C277" s="93">
        <v>30</v>
      </c>
      <c r="D277" s="93">
        <v>31</v>
      </c>
      <c r="E277" s="93">
        <f t="shared" si="32"/>
        <v>31</v>
      </c>
      <c r="F277" s="88">
        <v>0</v>
      </c>
      <c r="G277" s="185">
        <v>0</v>
      </c>
      <c r="H277" s="185">
        <v>0</v>
      </c>
      <c r="I277" s="92">
        <v>5.0932209886592646E-2</v>
      </c>
      <c r="J277" s="147">
        <f t="shared" si="37"/>
        <v>4.8468249680613584E-2</v>
      </c>
      <c r="K277" s="90">
        <v>13755</v>
      </c>
      <c r="L277" s="90">
        <v>2110</v>
      </c>
      <c r="M277" s="90">
        <v>8482.2189999999828</v>
      </c>
      <c r="N277" s="90">
        <v>329622</v>
      </c>
      <c r="O277" s="161">
        <f t="shared" si="30"/>
        <v>0.61666441294074759</v>
      </c>
      <c r="P277" s="91">
        <f t="shared" si="31"/>
        <v>156.21895734597157</v>
      </c>
      <c r="Q277" s="139">
        <v>0</v>
      </c>
      <c r="R277" s="148">
        <f t="shared" si="33"/>
        <v>8.3199894674800587E-2</v>
      </c>
      <c r="S277" s="147">
        <f t="shared" si="29"/>
        <v>-6.3819975019419745E-4</v>
      </c>
      <c r="T277" s="188">
        <v>0</v>
      </c>
      <c r="U277" s="156">
        <f>(Company_data!V277+Misc!T277)/(Company_data!J277-Company_data!I277)</f>
        <v>2.3457534963642672</v>
      </c>
      <c r="V277" s="1">
        <f t="shared" si="34"/>
        <v>7.5669467624653777E-2</v>
      </c>
      <c r="W277" s="72">
        <v>0</v>
      </c>
      <c r="X277" s="185">
        <v>0</v>
      </c>
      <c r="Y277" s="185">
        <v>0</v>
      </c>
      <c r="Z277" s="180">
        <f>(Company_data!U277+F277)/Company_data!J277</f>
        <v>2.4959968402440178</v>
      </c>
      <c r="AA277" s="148">
        <f>(Company_data!S277+F277)/Company_data!J277</f>
        <v>2.4959968402440178</v>
      </c>
      <c r="AC277" s="187">
        <v>0</v>
      </c>
      <c r="AD277" s="147">
        <f t="shared" si="35"/>
        <v>5.0932209886592646E-2</v>
      </c>
      <c r="AE277" s="1">
        <v>0</v>
      </c>
      <c r="AF277" s="147">
        <f t="shared" si="36"/>
        <v>5.0932209886592646E-2</v>
      </c>
      <c r="AG277" s="1">
        <v>0</v>
      </c>
      <c r="AH277" s="1">
        <v>0</v>
      </c>
      <c r="AI277" s="1">
        <v>0</v>
      </c>
      <c r="AJ277" s="1">
        <v>0</v>
      </c>
      <c r="AL277" s="185">
        <v>0</v>
      </c>
      <c r="AN277" s="185">
        <v>0</v>
      </c>
      <c r="AO277" s="185">
        <v>0</v>
      </c>
      <c r="AP277" s="185">
        <v>0</v>
      </c>
      <c r="AQ277" s="185">
        <v>0</v>
      </c>
      <c r="AR277" s="185">
        <v>0</v>
      </c>
      <c r="AS277" s="185">
        <v>0</v>
      </c>
    </row>
    <row r="278" spans="1:45" x14ac:dyDescent="0.2">
      <c r="A278" s="144">
        <v>2002</v>
      </c>
      <c r="B278" s="144">
        <v>10</v>
      </c>
      <c r="C278" s="93">
        <v>31</v>
      </c>
      <c r="D278" s="93">
        <v>30</v>
      </c>
      <c r="E278" s="93">
        <f t="shared" si="32"/>
        <v>30</v>
      </c>
      <c r="F278" s="88">
        <v>0</v>
      </c>
      <c r="G278" s="185">
        <v>0</v>
      </c>
      <c r="H278" s="185">
        <v>0</v>
      </c>
      <c r="I278" s="92">
        <v>5.0227755379555573E-2</v>
      </c>
      <c r="J278" s="147">
        <f t="shared" si="37"/>
        <v>4.8346330807668592E-2</v>
      </c>
      <c r="K278" s="90">
        <v>14057</v>
      </c>
      <c r="L278" s="90">
        <v>2104</v>
      </c>
      <c r="M278" s="90">
        <v>8511.7069999999949</v>
      </c>
      <c r="N278" s="90">
        <v>310899.21000000002</v>
      </c>
      <c r="O278" s="161">
        <f t="shared" si="30"/>
        <v>0.6055137653837942</v>
      </c>
      <c r="P278" s="91">
        <f t="shared" si="31"/>
        <v>147.76578422053234</v>
      </c>
      <c r="Q278" s="139">
        <v>0</v>
      </c>
      <c r="R278" s="148">
        <f t="shared" si="33"/>
        <v>7.9083644366899866E-2</v>
      </c>
      <c r="S278" s="147">
        <f t="shared" si="29"/>
        <v>-7.5777769408533896E-4</v>
      </c>
      <c r="T278" s="188">
        <v>0</v>
      </c>
      <c r="U278" s="156">
        <f>(Company_data!V278+Misc!T278)/(Company_data!J278-Company_data!I278)</f>
        <v>2.1506235762024919</v>
      </c>
      <c r="V278" s="1">
        <f t="shared" si="34"/>
        <v>7.168745254008306E-2</v>
      </c>
      <c r="W278" s="72">
        <v>0</v>
      </c>
      <c r="X278" s="185">
        <v>0</v>
      </c>
      <c r="Y278" s="185">
        <v>0</v>
      </c>
      <c r="Z278" s="180">
        <f>(Company_data!U278+F278)/Company_data!J278</f>
        <v>2.4515929753738956</v>
      </c>
      <c r="AA278" s="148">
        <f>(Company_data!S278+F278)/Company_data!J278</f>
        <v>2.4515929753738956</v>
      </c>
      <c r="AC278" s="187">
        <v>0</v>
      </c>
      <c r="AD278" s="147">
        <f t="shared" si="35"/>
        <v>5.0227755379555573E-2</v>
      </c>
      <c r="AE278" s="1">
        <v>0</v>
      </c>
      <c r="AF278" s="147">
        <f t="shared" si="36"/>
        <v>5.0227755379555573E-2</v>
      </c>
      <c r="AG278" s="1">
        <v>0</v>
      </c>
      <c r="AH278" s="1">
        <v>0</v>
      </c>
      <c r="AI278" s="1">
        <v>0</v>
      </c>
      <c r="AJ278" s="1">
        <v>0</v>
      </c>
      <c r="AL278" s="185">
        <v>0</v>
      </c>
      <c r="AN278" s="185">
        <v>0</v>
      </c>
      <c r="AO278" s="185">
        <v>0</v>
      </c>
      <c r="AP278" s="185">
        <v>0</v>
      </c>
      <c r="AQ278" s="185">
        <v>0</v>
      </c>
      <c r="AR278" s="185">
        <v>0</v>
      </c>
      <c r="AS278" s="185">
        <v>0</v>
      </c>
    </row>
    <row r="279" spans="1:45" x14ac:dyDescent="0.2">
      <c r="A279" s="144">
        <v>2002</v>
      </c>
      <c r="B279" s="144">
        <v>11</v>
      </c>
      <c r="C279" s="93">
        <v>30</v>
      </c>
      <c r="D279" s="93">
        <v>31</v>
      </c>
      <c r="E279" s="93">
        <f t="shared" si="32"/>
        <v>31</v>
      </c>
      <c r="F279" s="88">
        <v>0</v>
      </c>
      <c r="G279" s="185">
        <v>0</v>
      </c>
      <c r="H279" s="185">
        <v>0</v>
      </c>
      <c r="I279" s="92">
        <v>4.8167803692212449E-2</v>
      </c>
      <c r="J279" s="147">
        <f t="shared" si="37"/>
        <v>4.8180745028395665E-2</v>
      </c>
      <c r="K279" s="90">
        <v>14153</v>
      </c>
      <c r="L279" s="90">
        <v>2099</v>
      </c>
      <c r="M279" s="90">
        <v>8035.3530000000028</v>
      </c>
      <c r="N279" s="90">
        <v>319119.73300000001</v>
      </c>
      <c r="O279" s="161">
        <f t="shared" si="30"/>
        <v>0.56774909913092653</v>
      </c>
      <c r="P279" s="91">
        <f t="shared" si="31"/>
        <v>152.03417484516436</v>
      </c>
      <c r="Q279" s="139">
        <v>0</v>
      </c>
      <c r="R279" s="148">
        <f t="shared" si="33"/>
        <v>6.2153403041717153E-2</v>
      </c>
      <c r="S279" s="147">
        <f t="shared" si="29"/>
        <v>-9.8295465470305682E-4</v>
      </c>
      <c r="T279" s="188">
        <v>0</v>
      </c>
      <c r="U279" s="156">
        <f>(Company_data!V279+Misc!T279)/(Company_data!J279-Company_data!I279)</f>
        <v>1.8160584056579718</v>
      </c>
      <c r="V279" s="1">
        <f t="shared" si="34"/>
        <v>5.8582529214773284E-2</v>
      </c>
      <c r="W279" s="72">
        <v>0</v>
      </c>
      <c r="X279" s="185">
        <v>0</v>
      </c>
      <c r="Y279" s="185">
        <v>0</v>
      </c>
      <c r="Z279" s="180">
        <f>(Company_data!U279+F279)/Company_data!J279</f>
        <v>1.8646020912515147</v>
      </c>
      <c r="AA279" s="148">
        <f>(Company_data!S279+F279)/Company_data!J279</f>
        <v>1.8646020912515147</v>
      </c>
      <c r="AC279" s="187">
        <v>0</v>
      </c>
      <c r="AD279" s="147">
        <f t="shared" si="35"/>
        <v>4.8167803692212449E-2</v>
      </c>
      <c r="AE279" s="1">
        <v>0</v>
      </c>
      <c r="AF279" s="147">
        <f t="shared" si="36"/>
        <v>4.8167803692212449E-2</v>
      </c>
      <c r="AG279" s="1">
        <v>0</v>
      </c>
      <c r="AH279" s="1">
        <v>0</v>
      </c>
      <c r="AI279" s="1">
        <v>0</v>
      </c>
      <c r="AJ279" s="1">
        <v>0</v>
      </c>
      <c r="AL279" s="185">
        <v>0</v>
      </c>
      <c r="AN279" s="185">
        <v>0</v>
      </c>
      <c r="AO279" s="185">
        <v>0</v>
      </c>
      <c r="AP279" s="185">
        <v>0</v>
      </c>
      <c r="AQ279" s="185">
        <v>0</v>
      </c>
      <c r="AR279" s="185">
        <v>0</v>
      </c>
      <c r="AS279" s="185">
        <v>0</v>
      </c>
    </row>
    <row r="280" spans="1:45" x14ac:dyDescent="0.2">
      <c r="A280" s="144">
        <v>2002</v>
      </c>
      <c r="B280" s="144">
        <v>12</v>
      </c>
      <c r="C280" s="93">
        <v>31</v>
      </c>
      <c r="D280" s="93">
        <v>30</v>
      </c>
      <c r="E280" s="93">
        <f t="shared" si="32"/>
        <v>30</v>
      </c>
      <c r="F280" s="88">
        <v>0</v>
      </c>
      <c r="G280" s="185">
        <v>0</v>
      </c>
      <c r="H280" s="185">
        <v>0</v>
      </c>
      <c r="I280" s="92">
        <v>4.7446810133765525E-2</v>
      </c>
      <c r="J280" s="147">
        <f t="shared" si="37"/>
        <v>4.8570337766447896E-2</v>
      </c>
      <c r="K280" s="90">
        <v>14270</v>
      </c>
      <c r="L280" s="90">
        <v>2105</v>
      </c>
      <c r="M280" s="90">
        <v>7172.8670000000275</v>
      </c>
      <c r="N280" s="90">
        <v>336634.33899999998</v>
      </c>
      <c r="O280" s="161">
        <f t="shared" si="30"/>
        <v>0.50265360896986877</v>
      </c>
      <c r="P280" s="91">
        <f t="shared" si="31"/>
        <v>159.92130118764845</v>
      </c>
      <c r="Q280" s="139">
        <v>0</v>
      </c>
      <c r="R280" s="148">
        <f t="shared" si="33"/>
        <v>6.0135136867613584E-2</v>
      </c>
      <c r="S280" s="147">
        <f t="shared" si="29"/>
        <v>-1.5067869090851227E-4</v>
      </c>
      <c r="T280" s="188">
        <v>0</v>
      </c>
      <c r="U280" s="156">
        <f>(Company_data!V280+Misc!T280)/(Company_data!J280-Company_data!I280)</f>
        <v>1.6307597425336506</v>
      </c>
      <c r="V280" s="1">
        <f t="shared" si="34"/>
        <v>5.4358658084455024E-2</v>
      </c>
      <c r="W280" s="72">
        <v>0</v>
      </c>
      <c r="X280" s="185">
        <v>0</v>
      </c>
      <c r="Y280" s="185">
        <v>0</v>
      </c>
      <c r="Z280" s="180">
        <f>(Company_data!U280+F280)/Company_data!J280</f>
        <v>1.8641892428960212</v>
      </c>
      <c r="AA280" s="148">
        <f>(Company_data!S280+F280)/Company_data!J280</f>
        <v>1.8641892428960212</v>
      </c>
      <c r="AC280" s="187">
        <v>0</v>
      </c>
      <c r="AD280" s="147">
        <f t="shared" si="35"/>
        <v>4.7446810133765525E-2</v>
      </c>
      <c r="AE280" s="1">
        <v>0</v>
      </c>
      <c r="AF280" s="147">
        <f t="shared" si="36"/>
        <v>4.7446810133765525E-2</v>
      </c>
      <c r="AG280" s="1">
        <v>0</v>
      </c>
      <c r="AH280" s="1">
        <v>0</v>
      </c>
      <c r="AI280" s="1">
        <v>0</v>
      </c>
      <c r="AJ280" s="1">
        <v>0</v>
      </c>
      <c r="AL280" s="185">
        <v>0</v>
      </c>
      <c r="AN280" s="185">
        <v>0</v>
      </c>
      <c r="AO280" s="185">
        <v>0</v>
      </c>
      <c r="AP280" s="185">
        <v>0</v>
      </c>
      <c r="AQ280" s="185">
        <v>0</v>
      </c>
      <c r="AR280" s="185">
        <v>0</v>
      </c>
      <c r="AS280" s="185">
        <v>0</v>
      </c>
    </row>
    <row r="281" spans="1:45" x14ac:dyDescent="0.2">
      <c r="A281" s="144">
        <v>2003</v>
      </c>
      <c r="B281" s="144">
        <v>1</v>
      </c>
      <c r="C281" s="93">
        <v>31</v>
      </c>
      <c r="D281" s="93">
        <v>31</v>
      </c>
      <c r="E281" s="93">
        <f t="shared" si="32"/>
        <v>31</v>
      </c>
      <c r="F281" s="88">
        <v>0</v>
      </c>
      <c r="G281" s="185">
        <v>0</v>
      </c>
      <c r="H281" s="185">
        <v>0</v>
      </c>
      <c r="I281" s="92">
        <v>4.6505940013707253E-2</v>
      </c>
      <c r="J281" s="147">
        <f t="shared" si="37"/>
        <v>4.8556557892526143E-2</v>
      </c>
      <c r="K281" s="90">
        <v>14127</v>
      </c>
      <c r="L281" s="90">
        <v>2108</v>
      </c>
      <c r="M281" s="90">
        <v>7674.4010000000126</v>
      </c>
      <c r="N281" s="90">
        <v>292419.31699999998</v>
      </c>
      <c r="O281" s="161">
        <f t="shared" si="30"/>
        <v>0.54324350534437693</v>
      </c>
      <c r="P281" s="91">
        <f t="shared" si="31"/>
        <v>138.71884108159392</v>
      </c>
      <c r="Q281" s="139">
        <v>0</v>
      </c>
      <c r="R281" s="148">
        <f t="shared" si="33"/>
        <v>6.492369801248811E-2</v>
      </c>
      <c r="S281" s="147">
        <f t="shared" si="29"/>
        <v>-2.0316971705807568E-4</v>
      </c>
      <c r="T281" s="188">
        <v>0</v>
      </c>
      <c r="U281" s="156">
        <f>(Company_data!V281+Misc!T281)/(Company_data!J281-Company_data!I281)</f>
        <v>1.8768579935186391</v>
      </c>
      <c r="V281" s="1">
        <f t="shared" si="34"/>
        <v>6.0543806242536746E-2</v>
      </c>
      <c r="W281" s="72">
        <v>0</v>
      </c>
      <c r="X281" s="185">
        <v>0</v>
      </c>
      <c r="Y281" s="185">
        <v>0</v>
      </c>
      <c r="Z281" s="180">
        <f>(Company_data!U281+F281)/Company_data!J281</f>
        <v>2.0126346383871314</v>
      </c>
      <c r="AA281" s="148">
        <f>(Company_data!S281+F281)/Company_data!J281</f>
        <v>2.0126346383871314</v>
      </c>
      <c r="AC281" s="187">
        <v>0</v>
      </c>
      <c r="AD281" s="147">
        <f t="shared" si="35"/>
        <v>4.6505940013707253E-2</v>
      </c>
      <c r="AE281" s="1">
        <v>0</v>
      </c>
      <c r="AF281" s="147">
        <f t="shared" si="36"/>
        <v>4.6505940013707253E-2</v>
      </c>
      <c r="AG281" s="1">
        <v>0</v>
      </c>
      <c r="AH281" s="1">
        <v>0</v>
      </c>
      <c r="AI281" s="1">
        <v>0</v>
      </c>
      <c r="AJ281" s="1">
        <v>0</v>
      </c>
      <c r="AL281" s="185">
        <v>0</v>
      </c>
      <c r="AN281" s="185">
        <v>0</v>
      </c>
      <c r="AO281" s="185">
        <v>0</v>
      </c>
      <c r="AP281" s="185">
        <v>0</v>
      </c>
      <c r="AQ281" s="185">
        <v>0</v>
      </c>
      <c r="AR281" s="185">
        <v>0</v>
      </c>
      <c r="AS281" s="185">
        <v>0</v>
      </c>
    </row>
    <row r="282" spans="1:45" x14ac:dyDescent="0.2">
      <c r="A282" s="144">
        <v>2003</v>
      </c>
      <c r="B282" s="144">
        <v>2</v>
      </c>
      <c r="C282" s="93">
        <v>28</v>
      </c>
      <c r="D282" s="93">
        <v>28</v>
      </c>
      <c r="E282" s="93">
        <f t="shared" si="32"/>
        <v>28</v>
      </c>
      <c r="F282" s="88">
        <v>0</v>
      </c>
      <c r="G282" s="185">
        <v>0</v>
      </c>
      <c r="H282" s="185">
        <v>0</v>
      </c>
      <c r="I282" s="92">
        <v>4.547904011370861E-2</v>
      </c>
      <c r="J282" s="147">
        <f t="shared" si="37"/>
        <v>4.8548810509811934E-2</v>
      </c>
      <c r="K282" s="90">
        <v>14254</v>
      </c>
      <c r="L282" s="90">
        <v>2106</v>
      </c>
      <c r="M282" s="90">
        <v>7452.0430000000051</v>
      </c>
      <c r="N282" s="90">
        <v>363170.90600000002</v>
      </c>
      <c r="O282" s="161">
        <f t="shared" si="30"/>
        <v>0.52280363406763053</v>
      </c>
      <c r="P282" s="91">
        <f t="shared" si="31"/>
        <v>172.44582431149098</v>
      </c>
      <c r="Q282" s="139">
        <v>0</v>
      </c>
      <c r="R282" s="148">
        <f t="shared" si="33"/>
        <v>6.0754833004109478E-2</v>
      </c>
      <c r="S282" s="147">
        <f t="shared" si="29"/>
        <v>-2.8101188999735127E-4</v>
      </c>
      <c r="T282" s="188">
        <v>0</v>
      </c>
      <c r="U282" s="156">
        <f>(Company_data!V282+Misc!T282)/(Company_data!J282-Company_data!I282)</f>
        <v>1.5429533229896506</v>
      </c>
      <c r="V282" s="1">
        <f t="shared" si="34"/>
        <v>5.5105475821058951E-2</v>
      </c>
      <c r="W282" s="72">
        <v>0</v>
      </c>
      <c r="X282" s="185">
        <v>0</v>
      </c>
      <c r="Y282" s="185">
        <v>0</v>
      </c>
      <c r="Z282" s="180">
        <f>(Company_data!U282+F282)/Company_data!J282</f>
        <v>1.7011353241150653</v>
      </c>
      <c r="AA282" s="148">
        <f>(Company_data!S282+F282)/Company_data!J282</f>
        <v>1.7011353241150653</v>
      </c>
      <c r="AC282" s="187">
        <v>0</v>
      </c>
      <c r="AD282" s="147">
        <f t="shared" si="35"/>
        <v>4.547904011370861E-2</v>
      </c>
      <c r="AE282" s="1">
        <v>0</v>
      </c>
      <c r="AF282" s="147">
        <f t="shared" si="36"/>
        <v>4.547904011370861E-2</v>
      </c>
      <c r="AG282" s="1">
        <v>0</v>
      </c>
      <c r="AH282" s="1">
        <v>0</v>
      </c>
      <c r="AI282" s="1">
        <v>0</v>
      </c>
      <c r="AJ282" s="1">
        <v>0</v>
      </c>
      <c r="AL282" s="185">
        <v>0</v>
      </c>
      <c r="AN282" s="185">
        <v>0</v>
      </c>
      <c r="AO282" s="185">
        <v>0</v>
      </c>
      <c r="AP282" s="185">
        <v>0</v>
      </c>
      <c r="AQ282" s="185">
        <v>0</v>
      </c>
      <c r="AR282" s="185">
        <v>0</v>
      </c>
      <c r="AS282" s="185">
        <v>0</v>
      </c>
    </row>
    <row r="283" spans="1:45" x14ac:dyDescent="0.2">
      <c r="A283" s="144">
        <v>2003</v>
      </c>
      <c r="B283" s="144">
        <v>3</v>
      </c>
      <c r="C283" s="93">
        <v>31</v>
      </c>
      <c r="D283" s="93">
        <v>31</v>
      </c>
      <c r="E283" s="93">
        <f t="shared" si="32"/>
        <v>31</v>
      </c>
      <c r="F283" s="88">
        <v>0</v>
      </c>
      <c r="G283" s="185">
        <v>0</v>
      </c>
      <c r="H283" s="185">
        <v>0</v>
      </c>
      <c r="I283" s="92">
        <v>4.5528296196821721E-2</v>
      </c>
      <c r="J283" s="147">
        <f t="shared" si="37"/>
        <v>4.8589558894664799E-2</v>
      </c>
      <c r="K283" s="90">
        <v>14494</v>
      </c>
      <c r="L283" s="90">
        <v>2107</v>
      </c>
      <c r="M283" s="90">
        <v>7161.3260000000009</v>
      </c>
      <c r="N283" s="90">
        <v>346610.42499999999</v>
      </c>
      <c r="O283" s="161">
        <f t="shared" si="30"/>
        <v>0.49408900234579833</v>
      </c>
      <c r="P283" s="91">
        <f t="shared" si="31"/>
        <v>164.50423588039865</v>
      </c>
      <c r="Q283" s="139">
        <v>0</v>
      </c>
      <c r="R283" s="148">
        <f t="shared" si="33"/>
        <v>6.9809160597335343E-2</v>
      </c>
      <c r="S283" s="147">
        <f t="shared" si="29"/>
        <v>-2.6964551311914331E-4</v>
      </c>
      <c r="T283" s="188">
        <v>0</v>
      </c>
      <c r="U283" s="156">
        <f>(Company_data!V283+Misc!T283)/(Company_data!J283-Company_data!I283)</f>
        <v>2.0250003647615462</v>
      </c>
      <c r="V283" s="1">
        <f t="shared" si="34"/>
        <v>6.5322592411662786E-2</v>
      </c>
      <c r="W283" s="72">
        <v>0</v>
      </c>
      <c r="X283" s="185">
        <v>0</v>
      </c>
      <c r="Y283" s="185">
        <v>0</v>
      </c>
      <c r="Z283" s="180">
        <f>(Company_data!U283+F283)/Company_data!J283</f>
        <v>2.1640839785173958</v>
      </c>
      <c r="AA283" s="148">
        <f>(Company_data!S283+F283)/Company_data!J283</f>
        <v>2.1640839785173958</v>
      </c>
      <c r="AC283" s="187">
        <v>0</v>
      </c>
      <c r="AD283" s="147">
        <f t="shared" si="35"/>
        <v>4.5528296196821721E-2</v>
      </c>
      <c r="AE283" s="1">
        <v>0</v>
      </c>
      <c r="AF283" s="147">
        <f t="shared" si="36"/>
        <v>4.5528296196821721E-2</v>
      </c>
      <c r="AG283" s="1">
        <v>0</v>
      </c>
      <c r="AH283" s="1">
        <v>0</v>
      </c>
      <c r="AI283" s="1">
        <v>0</v>
      </c>
      <c r="AJ283" s="1">
        <v>0</v>
      </c>
      <c r="AL283" s="185">
        <v>0</v>
      </c>
      <c r="AN283" s="185">
        <v>0</v>
      </c>
      <c r="AO283" s="185">
        <v>0</v>
      </c>
      <c r="AP283" s="185">
        <v>0</v>
      </c>
      <c r="AQ283" s="185">
        <v>0</v>
      </c>
      <c r="AR283" s="185">
        <v>0</v>
      </c>
      <c r="AS283" s="185">
        <v>0</v>
      </c>
    </row>
    <row r="284" spans="1:45" x14ac:dyDescent="0.2">
      <c r="A284" s="144">
        <v>2003</v>
      </c>
      <c r="B284" s="144">
        <v>4</v>
      </c>
      <c r="C284" s="93">
        <v>30</v>
      </c>
      <c r="D284" s="93">
        <v>31</v>
      </c>
      <c r="E284" s="93">
        <f t="shared" si="32"/>
        <v>31</v>
      </c>
      <c r="F284" s="88">
        <v>0</v>
      </c>
      <c r="G284" s="185">
        <v>0</v>
      </c>
      <c r="H284" s="185">
        <v>0</v>
      </c>
      <c r="I284" s="92">
        <v>4.7551787243036027E-2</v>
      </c>
      <c r="J284" s="147">
        <f t="shared" si="37"/>
        <v>4.8613799929588308E-2</v>
      </c>
      <c r="K284" s="90">
        <v>14558</v>
      </c>
      <c r="L284" s="90">
        <v>2094</v>
      </c>
      <c r="M284" s="90">
        <v>7519.2870000000112</v>
      </c>
      <c r="N284" s="90">
        <v>309529.70899999997</v>
      </c>
      <c r="O284" s="161">
        <f t="shared" si="30"/>
        <v>0.51650549526033873</v>
      </c>
      <c r="P284" s="91">
        <f t="shared" si="31"/>
        <v>147.81743505253104</v>
      </c>
      <c r="Q284" s="139">
        <v>0</v>
      </c>
      <c r="R284" s="148">
        <f t="shared" si="33"/>
        <v>6.5445356330190399E-2</v>
      </c>
      <c r="S284" s="147">
        <f t="shared" si="29"/>
        <v>-2.1741385784592587E-4</v>
      </c>
      <c r="T284" s="188">
        <v>0</v>
      </c>
      <c r="U284" s="156">
        <f>(Company_data!V284+Misc!T284)/(Company_data!J284-Company_data!I284)</f>
        <v>1.8245296404278362</v>
      </c>
      <c r="V284" s="1">
        <f t="shared" si="34"/>
        <v>5.8855794852510843E-2</v>
      </c>
      <c r="W284" s="72">
        <v>0</v>
      </c>
      <c r="X284" s="185">
        <v>0</v>
      </c>
      <c r="Y284" s="185">
        <v>0</v>
      </c>
      <c r="Z284" s="180">
        <f>(Company_data!U284+F284)/Company_data!J284</f>
        <v>1.9633606899057121</v>
      </c>
      <c r="AA284" s="148">
        <f>(Company_data!S284+F284)/Company_data!J284</f>
        <v>1.9633606899057121</v>
      </c>
      <c r="AC284" s="187">
        <v>0</v>
      </c>
      <c r="AD284" s="147">
        <f t="shared" si="35"/>
        <v>4.7551787243036027E-2</v>
      </c>
      <c r="AE284" s="1">
        <v>0</v>
      </c>
      <c r="AF284" s="147">
        <f t="shared" si="36"/>
        <v>4.7551787243036027E-2</v>
      </c>
      <c r="AG284" s="1">
        <v>0</v>
      </c>
      <c r="AH284" s="1">
        <v>0</v>
      </c>
      <c r="AI284" s="1">
        <v>0</v>
      </c>
      <c r="AJ284" s="1">
        <v>0</v>
      </c>
      <c r="AL284" s="185">
        <v>0</v>
      </c>
      <c r="AN284" s="185">
        <v>0</v>
      </c>
      <c r="AO284" s="185">
        <v>0</v>
      </c>
      <c r="AP284" s="185">
        <v>0</v>
      </c>
      <c r="AQ284" s="185">
        <v>0</v>
      </c>
      <c r="AR284" s="185">
        <v>0</v>
      </c>
      <c r="AS284" s="185">
        <v>0</v>
      </c>
    </row>
    <row r="285" spans="1:45" x14ac:dyDescent="0.2">
      <c r="A285" s="144">
        <v>2003</v>
      </c>
      <c r="B285" s="144">
        <v>5</v>
      </c>
      <c r="C285" s="93">
        <v>31</v>
      </c>
      <c r="D285" s="93">
        <v>30</v>
      </c>
      <c r="E285" s="93">
        <f t="shared" si="32"/>
        <v>30</v>
      </c>
      <c r="F285" s="88">
        <v>0</v>
      </c>
      <c r="G285" s="185">
        <v>0</v>
      </c>
      <c r="H285" s="185">
        <v>0</v>
      </c>
      <c r="I285" s="92">
        <v>4.8739540013953142E-2</v>
      </c>
      <c r="J285" s="147">
        <f t="shared" si="37"/>
        <v>4.8566608413959898E-2</v>
      </c>
      <c r="K285" s="90">
        <v>14703</v>
      </c>
      <c r="L285" s="90">
        <v>2089</v>
      </c>
      <c r="M285" s="90">
        <v>8050.7359999999753</v>
      </c>
      <c r="N285" s="90">
        <v>324104.94900000002</v>
      </c>
      <c r="O285" s="161">
        <f t="shared" si="30"/>
        <v>0.54755736924437026</v>
      </c>
      <c r="P285" s="91">
        <f t="shared" si="31"/>
        <v>155.14837194830062</v>
      </c>
      <c r="Q285" s="139">
        <v>0</v>
      </c>
      <c r="R285" s="148">
        <f t="shared" si="33"/>
        <v>7.8398543871624038E-2</v>
      </c>
      <c r="S285" s="147">
        <f t="shared" si="29"/>
        <v>-1.9840597223314688E-4</v>
      </c>
      <c r="T285" s="188">
        <v>0</v>
      </c>
      <c r="U285" s="156">
        <f>(Company_data!V285+Misc!T285)/(Company_data!J285-Company_data!I285)</f>
        <v>2.1590864706014181</v>
      </c>
      <c r="V285" s="1">
        <f t="shared" si="34"/>
        <v>7.1969549020047277E-2</v>
      </c>
      <c r="W285" s="72">
        <v>0</v>
      </c>
      <c r="X285" s="185">
        <v>0</v>
      </c>
      <c r="Y285" s="185">
        <v>0</v>
      </c>
      <c r="Z285" s="180">
        <f>(Company_data!U285+F285)/Company_data!J285</f>
        <v>2.4303548600203451</v>
      </c>
      <c r="AA285" s="148">
        <f>(Company_data!S285+F285)/Company_data!J285</f>
        <v>2.4303548600203451</v>
      </c>
      <c r="AC285" s="187">
        <v>0</v>
      </c>
      <c r="AD285" s="147">
        <f t="shared" si="35"/>
        <v>4.8739540013953142E-2</v>
      </c>
      <c r="AE285" s="1">
        <v>0</v>
      </c>
      <c r="AF285" s="147">
        <f t="shared" si="36"/>
        <v>4.8739540013953142E-2</v>
      </c>
      <c r="AG285" s="1">
        <v>0</v>
      </c>
      <c r="AH285" s="1">
        <v>0</v>
      </c>
      <c r="AI285" s="1">
        <v>0</v>
      </c>
      <c r="AJ285" s="1">
        <v>0</v>
      </c>
      <c r="AL285" s="185">
        <v>0</v>
      </c>
      <c r="AN285" s="185">
        <v>0</v>
      </c>
      <c r="AO285" s="185">
        <v>0</v>
      </c>
      <c r="AP285" s="185">
        <v>0</v>
      </c>
      <c r="AQ285" s="185">
        <v>0</v>
      </c>
      <c r="AR285" s="185">
        <v>0</v>
      </c>
      <c r="AS285" s="185">
        <v>0</v>
      </c>
    </row>
    <row r="286" spans="1:45" x14ac:dyDescent="0.2">
      <c r="A286" s="144">
        <v>2003</v>
      </c>
      <c r="B286" s="144">
        <v>6</v>
      </c>
      <c r="C286" s="93">
        <v>30</v>
      </c>
      <c r="D286" s="93">
        <v>31</v>
      </c>
      <c r="E286" s="93">
        <f t="shared" si="32"/>
        <v>31</v>
      </c>
      <c r="F286" s="88">
        <v>0</v>
      </c>
      <c r="G286" s="185">
        <v>0</v>
      </c>
      <c r="H286" s="185">
        <v>0</v>
      </c>
      <c r="I286" s="92">
        <v>4.9399523200881562E-2</v>
      </c>
      <c r="J286" s="147">
        <f t="shared" si="37"/>
        <v>4.8500876891907824E-2</v>
      </c>
      <c r="K286" s="90">
        <v>14910</v>
      </c>
      <c r="L286" s="90">
        <v>2089</v>
      </c>
      <c r="M286" s="90">
        <v>9109.9099999999744</v>
      </c>
      <c r="N286" s="90">
        <v>333286.75300000003</v>
      </c>
      <c r="O286" s="161">
        <f t="shared" si="30"/>
        <v>0.61099329309188288</v>
      </c>
      <c r="P286" s="91">
        <f t="shared" si="31"/>
        <v>159.54368262326474</v>
      </c>
      <c r="Q286" s="139">
        <v>0</v>
      </c>
      <c r="R286" s="148">
        <f t="shared" si="33"/>
        <v>7.9403358620494968E-2</v>
      </c>
      <c r="S286" s="147">
        <f t="shared" ref="S286:S349" si="38">J286-J274</f>
        <v>-1.7492333311575764E-4</v>
      </c>
      <c r="T286" s="188">
        <v>0</v>
      </c>
      <c r="U286" s="156">
        <f>(Company_data!V286+Misc!T286)/(Company_data!J286-Company_data!I286)</f>
        <v>2.2277779642760489</v>
      </c>
      <c r="V286" s="1">
        <f t="shared" si="34"/>
        <v>7.1863805299227382E-2</v>
      </c>
      <c r="W286" s="72">
        <v>0</v>
      </c>
      <c r="X286" s="185">
        <v>0</v>
      </c>
      <c r="Y286" s="185">
        <v>0</v>
      </c>
      <c r="Z286" s="180">
        <f>(Company_data!U286+F286)/Company_data!J286</f>
        <v>2.382100758614849</v>
      </c>
      <c r="AA286" s="148">
        <f>(Company_data!S286+F286)/Company_data!J286</f>
        <v>2.382100758614849</v>
      </c>
      <c r="AC286" s="187">
        <v>0</v>
      </c>
      <c r="AD286" s="147">
        <f t="shared" si="35"/>
        <v>4.9399523200881562E-2</v>
      </c>
      <c r="AE286" s="1">
        <v>0</v>
      </c>
      <c r="AF286" s="147">
        <f t="shared" si="36"/>
        <v>4.9399523200881562E-2</v>
      </c>
      <c r="AG286" s="1">
        <v>0</v>
      </c>
      <c r="AH286" s="1">
        <v>0</v>
      </c>
      <c r="AI286" s="1">
        <v>0</v>
      </c>
      <c r="AJ286" s="1">
        <v>0</v>
      </c>
      <c r="AL286" s="185">
        <v>0</v>
      </c>
      <c r="AN286" s="185">
        <v>0</v>
      </c>
      <c r="AO286" s="185">
        <v>0</v>
      </c>
      <c r="AP286" s="185">
        <v>0</v>
      </c>
      <c r="AQ286" s="185">
        <v>0</v>
      </c>
      <c r="AR286" s="185">
        <v>0</v>
      </c>
      <c r="AS286" s="185">
        <v>0</v>
      </c>
    </row>
    <row r="287" spans="1:45" x14ac:dyDescent="0.2">
      <c r="A287" s="144">
        <v>2003</v>
      </c>
      <c r="B287" s="144">
        <v>7</v>
      </c>
      <c r="C287" s="93">
        <v>31</v>
      </c>
      <c r="D287" s="93">
        <v>30</v>
      </c>
      <c r="E287" s="93">
        <f t="shared" si="32"/>
        <v>30</v>
      </c>
      <c r="F287" s="88">
        <v>0</v>
      </c>
      <c r="G287" s="185">
        <v>0</v>
      </c>
      <c r="H287" s="185">
        <v>0</v>
      </c>
      <c r="I287" s="92">
        <v>4.954531810719142E-2</v>
      </c>
      <c r="J287" s="147">
        <f t="shared" si="37"/>
        <v>4.8373756340047175E-2</v>
      </c>
      <c r="K287" s="90">
        <v>14972</v>
      </c>
      <c r="L287" s="90">
        <v>2078</v>
      </c>
      <c r="M287" s="90">
        <v>9119.5349999999744</v>
      </c>
      <c r="N287" s="90">
        <v>328017.68100000004</v>
      </c>
      <c r="O287" s="161">
        <f t="shared" si="30"/>
        <v>0.60910599786267527</v>
      </c>
      <c r="P287" s="91">
        <f t="shared" si="31"/>
        <v>157.85258950914343</v>
      </c>
      <c r="Q287" s="139">
        <v>0</v>
      </c>
      <c r="R287" s="148">
        <f t="shared" si="33"/>
        <v>8.4464412355411481E-2</v>
      </c>
      <c r="S287" s="147">
        <f t="shared" si="38"/>
        <v>-2.3659990710662299E-4</v>
      </c>
      <c r="T287" s="188">
        <v>0</v>
      </c>
      <c r="U287" s="156">
        <f>(Company_data!V287+Misc!T287)/(Company_data!J287-Company_data!I287)</f>
        <v>2.3231573301743551</v>
      </c>
      <c r="V287" s="1">
        <f t="shared" si="34"/>
        <v>7.7438577672478498E-2</v>
      </c>
      <c r="W287" s="72">
        <v>0</v>
      </c>
      <c r="X287" s="185">
        <v>0</v>
      </c>
      <c r="Y287" s="185">
        <v>0</v>
      </c>
      <c r="Z287" s="180">
        <f>(Company_data!U287+F287)/Company_data!J287</f>
        <v>2.6183967830177557</v>
      </c>
      <c r="AA287" s="148">
        <f>(Company_data!S287+F287)/Company_data!J287</f>
        <v>2.6183967830177557</v>
      </c>
      <c r="AC287" s="187">
        <v>0</v>
      </c>
      <c r="AD287" s="147">
        <f t="shared" si="35"/>
        <v>4.954531810719142E-2</v>
      </c>
      <c r="AE287" s="1">
        <v>0</v>
      </c>
      <c r="AF287" s="147">
        <f t="shared" si="36"/>
        <v>4.954531810719142E-2</v>
      </c>
      <c r="AG287" s="1">
        <v>0</v>
      </c>
      <c r="AH287" s="1">
        <v>0</v>
      </c>
      <c r="AI287" s="1">
        <v>0</v>
      </c>
      <c r="AJ287" s="1">
        <v>0</v>
      </c>
      <c r="AL287" s="185">
        <v>0</v>
      </c>
      <c r="AN287" s="185">
        <v>0</v>
      </c>
      <c r="AO287" s="185">
        <v>0</v>
      </c>
      <c r="AP287" s="185">
        <v>0</v>
      </c>
      <c r="AQ287" s="185">
        <v>0</v>
      </c>
      <c r="AR287" s="185">
        <v>0</v>
      </c>
      <c r="AS287" s="185">
        <v>0</v>
      </c>
    </row>
    <row r="288" spans="1:45" x14ac:dyDescent="0.2">
      <c r="A288" s="144">
        <v>2003</v>
      </c>
      <c r="B288" s="144">
        <v>8</v>
      </c>
      <c r="C288" s="93">
        <v>31</v>
      </c>
      <c r="D288" s="93">
        <v>31</v>
      </c>
      <c r="E288" s="93">
        <f t="shared" si="32"/>
        <v>31</v>
      </c>
      <c r="F288" s="88">
        <v>0</v>
      </c>
      <c r="G288" s="185">
        <v>0</v>
      </c>
      <c r="H288" s="185">
        <v>0</v>
      </c>
      <c r="I288" s="92">
        <v>4.9950538135861561E-2</v>
      </c>
      <c r="J288" s="147">
        <f t="shared" si="37"/>
        <v>4.8289546843107295E-2</v>
      </c>
      <c r="K288" s="90">
        <v>15159</v>
      </c>
      <c r="L288" s="90">
        <v>2084</v>
      </c>
      <c r="M288" s="90">
        <v>9379.179999999993</v>
      </c>
      <c r="N288" s="90">
        <v>303141.47500000003</v>
      </c>
      <c r="O288" s="161">
        <f t="shared" si="30"/>
        <v>0.61872023220529015</v>
      </c>
      <c r="P288" s="91">
        <f t="shared" si="31"/>
        <v>145.46136036468332</v>
      </c>
      <c r="Q288" s="139">
        <v>0</v>
      </c>
      <c r="R288" s="148">
        <f t="shared" si="33"/>
        <v>8.0248897350729306E-2</v>
      </c>
      <c r="S288" s="147">
        <f t="shared" si="38"/>
        <v>-2.5647614148738285E-4</v>
      </c>
      <c r="T288" s="188">
        <v>0</v>
      </c>
      <c r="U288" s="156">
        <f>(Company_data!V288+Misc!T288)/(Company_data!J288-Company_data!I288)</f>
        <v>2.2742510017947986</v>
      </c>
      <c r="V288" s="1">
        <f t="shared" si="34"/>
        <v>7.336293554176769E-2</v>
      </c>
      <c r="W288" s="72">
        <v>0</v>
      </c>
      <c r="X288" s="185">
        <v>0</v>
      </c>
      <c r="Y288" s="185">
        <v>0</v>
      </c>
      <c r="Z288" s="180">
        <f>(Company_data!U288+F288)/Company_data!J288</f>
        <v>2.4877158178726084</v>
      </c>
      <c r="AA288" s="148">
        <f>(Company_data!S288+F288)/Company_data!J288</f>
        <v>2.4877158178726084</v>
      </c>
      <c r="AC288" s="187">
        <v>0</v>
      </c>
      <c r="AD288" s="147">
        <f t="shared" si="35"/>
        <v>4.9950538135861561E-2</v>
      </c>
      <c r="AE288" s="1">
        <v>0</v>
      </c>
      <c r="AF288" s="147">
        <f t="shared" si="36"/>
        <v>4.9950538135861561E-2</v>
      </c>
      <c r="AG288" s="1">
        <v>0</v>
      </c>
      <c r="AH288" s="1">
        <v>0</v>
      </c>
      <c r="AI288" s="1">
        <v>0</v>
      </c>
      <c r="AJ288" s="1">
        <v>0</v>
      </c>
      <c r="AL288" s="185">
        <v>0</v>
      </c>
      <c r="AN288" s="185">
        <v>0</v>
      </c>
      <c r="AO288" s="185">
        <v>0</v>
      </c>
      <c r="AP288" s="185">
        <v>0</v>
      </c>
      <c r="AQ288" s="185">
        <v>0</v>
      </c>
      <c r="AR288" s="185">
        <v>0</v>
      </c>
      <c r="AS288" s="185">
        <v>0</v>
      </c>
    </row>
    <row r="289" spans="1:45" x14ac:dyDescent="0.2">
      <c r="A289" s="144">
        <v>2003</v>
      </c>
      <c r="B289" s="144">
        <v>9</v>
      </c>
      <c r="C289" s="93">
        <v>30</v>
      </c>
      <c r="D289" s="93">
        <v>31</v>
      </c>
      <c r="E289" s="93">
        <f t="shared" si="32"/>
        <v>31</v>
      </c>
      <c r="F289" s="88">
        <v>0</v>
      </c>
      <c r="G289" s="185">
        <v>0</v>
      </c>
      <c r="H289" s="185">
        <v>0</v>
      </c>
      <c r="I289" s="92">
        <v>4.9611821674506416E-2</v>
      </c>
      <c r="J289" s="147">
        <f t="shared" si="37"/>
        <v>4.817951449210011E-2</v>
      </c>
      <c r="K289" s="90">
        <v>15266</v>
      </c>
      <c r="L289" s="90">
        <v>2092</v>
      </c>
      <c r="M289" s="90">
        <v>9651.0109999999986</v>
      </c>
      <c r="N289" s="90">
        <v>337512.48700000002</v>
      </c>
      <c r="O289" s="161">
        <f t="shared" si="30"/>
        <v>0.63218989912223233</v>
      </c>
      <c r="P289" s="91">
        <f t="shared" si="31"/>
        <v>161.33484082217976</v>
      </c>
      <c r="Q289" s="139">
        <v>0</v>
      </c>
      <c r="R289" s="148">
        <f t="shared" si="33"/>
        <v>7.9901884711267329E-2</v>
      </c>
      <c r="S289" s="147">
        <f t="shared" si="38"/>
        <v>-2.8873518851347396E-4</v>
      </c>
      <c r="T289" s="188">
        <v>0</v>
      </c>
      <c r="U289" s="156">
        <f>(Company_data!V289+Misc!T289)/(Company_data!J289-Company_data!I289)</f>
        <v>2.2937933914110427</v>
      </c>
      <c r="V289" s="1">
        <f t="shared" si="34"/>
        <v>7.3993335206807828E-2</v>
      </c>
      <c r="W289" s="72">
        <v>0</v>
      </c>
      <c r="X289" s="185">
        <v>0</v>
      </c>
      <c r="Y289" s="185">
        <v>0</v>
      </c>
      <c r="Z289" s="180">
        <f>(Company_data!U289+F289)/Company_data!J289</f>
        <v>2.3970565413380198</v>
      </c>
      <c r="AA289" s="148">
        <f>(Company_data!S289+F289)/Company_data!J289</f>
        <v>2.3970565413380198</v>
      </c>
      <c r="AC289" s="187">
        <v>0</v>
      </c>
      <c r="AD289" s="147">
        <f t="shared" si="35"/>
        <v>4.9611821674506416E-2</v>
      </c>
      <c r="AE289" s="1">
        <v>0</v>
      </c>
      <c r="AF289" s="147">
        <f t="shared" si="36"/>
        <v>4.9611821674506416E-2</v>
      </c>
      <c r="AG289" s="1">
        <v>0</v>
      </c>
      <c r="AH289" s="1">
        <v>0</v>
      </c>
      <c r="AI289" s="1">
        <v>0</v>
      </c>
      <c r="AJ289" s="1">
        <v>0</v>
      </c>
      <c r="AL289" s="185">
        <v>0</v>
      </c>
      <c r="AN289" s="185">
        <v>0</v>
      </c>
      <c r="AO289" s="185">
        <v>0</v>
      </c>
      <c r="AP289" s="185">
        <v>0</v>
      </c>
      <c r="AQ289" s="185">
        <v>0</v>
      </c>
      <c r="AR289" s="185">
        <v>0</v>
      </c>
      <c r="AS289" s="185">
        <v>0</v>
      </c>
    </row>
    <row r="290" spans="1:45" x14ac:dyDescent="0.2">
      <c r="A290" s="144">
        <v>2003</v>
      </c>
      <c r="B290" s="144">
        <v>10</v>
      </c>
      <c r="C290" s="93">
        <v>31</v>
      </c>
      <c r="D290" s="93">
        <v>30</v>
      </c>
      <c r="E290" s="93">
        <f t="shared" si="32"/>
        <v>30</v>
      </c>
      <c r="F290" s="88">
        <v>0</v>
      </c>
      <c r="G290" s="185">
        <v>0</v>
      </c>
      <c r="H290" s="185">
        <v>0</v>
      </c>
      <c r="I290" s="92">
        <v>4.8004650418057029E-2</v>
      </c>
      <c r="J290" s="147">
        <f t="shared" si="37"/>
        <v>4.7994255745308557E-2</v>
      </c>
      <c r="K290" s="90">
        <v>15508</v>
      </c>
      <c r="L290" s="90">
        <v>2088</v>
      </c>
      <c r="M290" s="90">
        <v>8894.4650000000256</v>
      </c>
      <c r="N290" s="90">
        <v>318942.83</v>
      </c>
      <c r="O290" s="161">
        <f t="shared" si="30"/>
        <v>0.57354043074542338</v>
      </c>
      <c r="P290" s="91">
        <f t="shared" si="31"/>
        <v>152.75039750957856</v>
      </c>
      <c r="Q290" s="139">
        <v>0</v>
      </c>
      <c r="R290" s="148">
        <f t="shared" si="33"/>
        <v>7.4543108010340753E-2</v>
      </c>
      <c r="S290" s="147">
        <f t="shared" si="38"/>
        <v>-3.5207506236003411E-4</v>
      </c>
      <c r="T290" s="188">
        <v>0</v>
      </c>
      <c r="U290" s="156">
        <f>(Company_data!V290+Misc!T290)/(Company_data!J290-Company_data!I290)</f>
        <v>2.0499034556725806</v>
      </c>
      <c r="V290" s="1">
        <f t="shared" si="34"/>
        <v>6.8330115189086021E-2</v>
      </c>
      <c r="W290" s="72">
        <v>0</v>
      </c>
      <c r="X290" s="185">
        <v>0</v>
      </c>
      <c r="Y290" s="185">
        <v>0</v>
      </c>
      <c r="Z290" s="180">
        <f>(Company_data!U290+F290)/Company_data!J290</f>
        <v>2.3108363483205632</v>
      </c>
      <c r="AA290" s="148">
        <f>(Company_data!S290+F290)/Company_data!J290</f>
        <v>2.3108363483205632</v>
      </c>
      <c r="AC290" s="187">
        <v>0</v>
      </c>
      <c r="AD290" s="147">
        <f t="shared" si="35"/>
        <v>4.8004650418057029E-2</v>
      </c>
      <c r="AE290" s="1">
        <v>0</v>
      </c>
      <c r="AF290" s="147">
        <f t="shared" si="36"/>
        <v>4.8004650418057029E-2</v>
      </c>
      <c r="AG290" s="1">
        <v>0</v>
      </c>
      <c r="AH290" s="1">
        <v>0</v>
      </c>
      <c r="AI290" s="1">
        <v>0</v>
      </c>
      <c r="AJ290" s="1">
        <v>0</v>
      </c>
      <c r="AL290" s="185">
        <v>0</v>
      </c>
      <c r="AN290" s="185">
        <v>0</v>
      </c>
      <c r="AO290" s="185">
        <v>0</v>
      </c>
      <c r="AP290" s="185">
        <v>0</v>
      </c>
      <c r="AQ290" s="185">
        <v>0</v>
      </c>
      <c r="AR290" s="185">
        <v>0</v>
      </c>
      <c r="AS290" s="185">
        <v>0</v>
      </c>
    </row>
    <row r="291" spans="1:45" x14ac:dyDescent="0.2">
      <c r="A291" s="144">
        <v>2003</v>
      </c>
      <c r="B291" s="144">
        <v>11</v>
      </c>
      <c r="C291" s="93">
        <v>30</v>
      </c>
      <c r="D291" s="93">
        <v>31</v>
      </c>
      <c r="E291" s="93">
        <f t="shared" si="32"/>
        <v>31</v>
      </c>
      <c r="F291" s="88">
        <v>0</v>
      </c>
      <c r="G291" s="185">
        <v>0</v>
      </c>
      <c r="H291" s="185">
        <v>0</v>
      </c>
      <c r="I291" s="92">
        <v>4.5707185349975955E-2</v>
      </c>
      <c r="J291" s="147">
        <f t="shared" si="37"/>
        <v>4.7789204216788859E-2</v>
      </c>
      <c r="K291" s="90">
        <v>15737</v>
      </c>
      <c r="L291" s="90">
        <v>2093</v>
      </c>
      <c r="M291" s="90">
        <v>8365.6450000000186</v>
      </c>
      <c r="N291" s="90">
        <v>319887.70699999999</v>
      </c>
      <c r="O291" s="161">
        <f t="shared" si="30"/>
        <v>0.53159083688123654</v>
      </c>
      <c r="P291" s="91">
        <f t="shared" si="31"/>
        <v>152.83693597706642</v>
      </c>
      <c r="Q291" s="139">
        <v>0</v>
      </c>
      <c r="R291" s="148">
        <f t="shared" si="33"/>
        <v>6.5832690226753837E-2</v>
      </c>
      <c r="S291" s="147">
        <f t="shared" si="38"/>
        <v>-3.9154081160680532E-4</v>
      </c>
      <c r="T291" s="188">
        <v>0</v>
      </c>
      <c r="U291" s="156">
        <f>(Company_data!V291+Misc!T291)/(Company_data!J291-Company_data!I291)</f>
        <v>1.9130655350708059</v>
      </c>
      <c r="V291" s="1">
        <f t="shared" si="34"/>
        <v>6.1711791453896964E-2</v>
      </c>
      <c r="W291" s="72">
        <v>0</v>
      </c>
      <c r="X291" s="185">
        <v>0</v>
      </c>
      <c r="Y291" s="185">
        <v>0</v>
      </c>
      <c r="Z291" s="180">
        <f>(Company_data!U291+F291)/Company_data!J291</f>
        <v>1.9749807068026153</v>
      </c>
      <c r="AA291" s="148">
        <f>(Company_data!S291+F291)/Company_data!J291</f>
        <v>1.9749807068026153</v>
      </c>
      <c r="AC291" s="187">
        <v>0</v>
      </c>
      <c r="AD291" s="147">
        <f t="shared" si="35"/>
        <v>4.5707185349975955E-2</v>
      </c>
      <c r="AE291" s="1">
        <v>0</v>
      </c>
      <c r="AF291" s="147">
        <f t="shared" si="36"/>
        <v>4.5707185349975955E-2</v>
      </c>
      <c r="AG291" s="1">
        <v>0</v>
      </c>
      <c r="AH291" s="1">
        <v>0</v>
      </c>
      <c r="AI291" s="1">
        <v>0</v>
      </c>
      <c r="AJ291" s="1">
        <v>0</v>
      </c>
      <c r="AL291" s="185">
        <v>0</v>
      </c>
      <c r="AN291" s="185">
        <v>0</v>
      </c>
      <c r="AO291" s="185">
        <v>0</v>
      </c>
      <c r="AP291" s="185">
        <v>0</v>
      </c>
      <c r="AQ291" s="185">
        <v>0</v>
      </c>
      <c r="AR291" s="185">
        <v>0</v>
      </c>
      <c r="AS291" s="185">
        <v>0</v>
      </c>
    </row>
    <row r="292" spans="1:45" x14ac:dyDescent="0.2">
      <c r="A292" s="144">
        <v>2003</v>
      </c>
      <c r="B292" s="144">
        <v>12</v>
      </c>
      <c r="C292" s="93">
        <v>31</v>
      </c>
      <c r="D292" s="93">
        <v>30</v>
      </c>
      <c r="E292" s="93">
        <f t="shared" si="32"/>
        <v>30</v>
      </c>
      <c r="F292" s="88">
        <v>0</v>
      </c>
      <c r="G292" s="185">
        <v>0</v>
      </c>
      <c r="H292" s="185">
        <v>0</v>
      </c>
      <c r="I292" s="92">
        <v>4.5087239808623648E-2</v>
      </c>
      <c r="J292" s="147">
        <f t="shared" si="37"/>
        <v>4.7592573356360357E-2</v>
      </c>
      <c r="K292" s="90">
        <v>15748</v>
      </c>
      <c r="L292" s="90">
        <v>2087</v>
      </c>
      <c r="M292" s="90">
        <v>7831.2029999999795</v>
      </c>
      <c r="N292" s="90">
        <v>327287.93600000005</v>
      </c>
      <c r="O292" s="161">
        <f t="shared" si="30"/>
        <v>0.49728238506476885</v>
      </c>
      <c r="P292" s="91">
        <f t="shared" si="31"/>
        <v>156.82220220412077</v>
      </c>
      <c r="Q292" s="139">
        <v>0</v>
      </c>
      <c r="R292" s="148">
        <f t="shared" si="33"/>
        <v>5.9365136947119902E-2</v>
      </c>
      <c r="S292" s="147">
        <f t="shared" si="38"/>
        <v>-9.7776441008753934E-4</v>
      </c>
      <c r="T292" s="188">
        <v>0</v>
      </c>
      <c r="U292" s="156">
        <f>(Company_data!V292+Misc!T292)/(Company_data!J292-Company_data!I292)</f>
        <v>1.6173105801122274</v>
      </c>
      <c r="V292" s="1">
        <f t="shared" si="34"/>
        <v>5.3910352670407578E-2</v>
      </c>
      <c r="W292" s="72">
        <v>0</v>
      </c>
      <c r="X292" s="185">
        <v>0</v>
      </c>
      <c r="Y292" s="185">
        <v>0</v>
      </c>
      <c r="Z292" s="180">
        <f>(Company_data!U292+F292)/Company_data!J292</f>
        <v>1.8403192453607169</v>
      </c>
      <c r="AA292" s="148">
        <f>(Company_data!S292+F292)/Company_data!J292</f>
        <v>1.8403192453607169</v>
      </c>
      <c r="AC292" s="187">
        <v>0</v>
      </c>
      <c r="AD292" s="147">
        <f t="shared" si="35"/>
        <v>4.5087239808623648E-2</v>
      </c>
      <c r="AE292" s="1">
        <v>0</v>
      </c>
      <c r="AF292" s="147">
        <f t="shared" si="36"/>
        <v>4.5087239808623648E-2</v>
      </c>
      <c r="AG292" s="1">
        <v>0</v>
      </c>
      <c r="AH292" s="1">
        <v>0</v>
      </c>
      <c r="AI292" s="1">
        <v>0</v>
      </c>
      <c r="AJ292" s="1">
        <v>0</v>
      </c>
      <c r="AL292" s="185">
        <v>0</v>
      </c>
      <c r="AN292" s="185">
        <v>0</v>
      </c>
      <c r="AO292" s="185">
        <v>0</v>
      </c>
      <c r="AP292" s="185">
        <v>0</v>
      </c>
      <c r="AQ292" s="185">
        <v>0</v>
      </c>
      <c r="AR292" s="185">
        <v>0</v>
      </c>
      <c r="AS292" s="185">
        <v>0</v>
      </c>
    </row>
    <row r="293" spans="1:45" x14ac:dyDescent="0.2">
      <c r="A293" s="144">
        <v>2004</v>
      </c>
      <c r="B293" s="144">
        <v>1</v>
      </c>
      <c r="C293" s="93">
        <v>31</v>
      </c>
      <c r="D293" s="93">
        <v>31</v>
      </c>
      <c r="E293" s="93">
        <f t="shared" si="32"/>
        <v>31</v>
      </c>
      <c r="F293" s="88">
        <v>0</v>
      </c>
      <c r="G293" s="185">
        <v>0</v>
      </c>
      <c r="H293" s="185">
        <v>0</v>
      </c>
      <c r="I293" s="92">
        <v>4.3518223969886305E-2</v>
      </c>
      <c r="J293" s="147">
        <f t="shared" si="37"/>
        <v>4.7343597019375273E-2</v>
      </c>
      <c r="K293" s="90">
        <v>15680</v>
      </c>
      <c r="L293" s="90">
        <v>2069</v>
      </c>
      <c r="M293" s="90">
        <v>8001.5650000000023</v>
      </c>
      <c r="N293" s="90">
        <v>339695.60200000001</v>
      </c>
      <c r="O293" s="161">
        <f t="shared" si="30"/>
        <v>0.51030389030612255</v>
      </c>
      <c r="P293" s="91">
        <f t="shared" si="31"/>
        <v>164.18347124214597</v>
      </c>
      <c r="Q293" s="139">
        <v>0</v>
      </c>
      <c r="R293" s="148">
        <f t="shared" si="33"/>
        <v>5.924937814248462E-2</v>
      </c>
      <c r="S293" s="147">
        <f t="shared" si="38"/>
        <v>-1.2129608731508701E-3</v>
      </c>
      <c r="T293" s="188">
        <v>0</v>
      </c>
      <c r="U293" s="156">
        <f>(Company_data!V293+Misc!T293)/(Company_data!J293-Company_data!I293)</f>
        <v>1.6900921411769887</v>
      </c>
      <c r="V293" s="1">
        <f t="shared" si="34"/>
        <v>5.4519101328289958E-2</v>
      </c>
      <c r="W293" s="72">
        <v>0</v>
      </c>
      <c r="X293" s="185">
        <v>0</v>
      </c>
      <c r="Y293" s="185">
        <v>0</v>
      </c>
      <c r="Z293" s="180">
        <f>(Company_data!U293+F293)/Company_data!J293</f>
        <v>1.8367307224170233</v>
      </c>
      <c r="AA293" s="148">
        <f>(Company_data!S293+F293)/Company_data!J293</f>
        <v>1.8367307224170233</v>
      </c>
      <c r="AC293" s="187">
        <v>0</v>
      </c>
      <c r="AD293" s="147">
        <f t="shared" si="35"/>
        <v>4.3518223969886305E-2</v>
      </c>
      <c r="AE293" s="1">
        <v>0</v>
      </c>
      <c r="AF293" s="147">
        <f t="shared" si="36"/>
        <v>4.3518223969886305E-2</v>
      </c>
      <c r="AG293" s="1">
        <v>0</v>
      </c>
      <c r="AH293" s="1">
        <v>0</v>
      </c>
      <c r="AI293" s="1">
        <v>0</v>
      </c>
      <c r="AJ293" s="1">
        <v>0</v>
      </c>
      <c r="AL293" s="185">
        <v>0</v>
      </c>
      <c r="AN293" s="185">
        <v>0</v>
      </c>
      <c r="AO293" s="185">
        <v>0</v>
      </c>
      <c r="AP293" s="185">
        <v>0</v>
      </c>
      <c r="AQ293" s="185">
        <v>0</v>
      </c>
      <c r="AR293" s="185">
        <v>0</v>
      </c>
      <c r="AS293" s="185">
        <v>0</v>
      </c>
    </row>
    <row r="294" spans="1:45" x14ac:dyDescent="0.2">
      <c r="A294" s="144">
        <v>2004</v>
      </c>
      <c r="B294" s="144">
        <v>2</v>
      </c>
      <c r="C294" s="93">
        <v>29</v>
      </c>
      <c r="D294" s="93">
        <v>29</v>
      </c>
      <c r="E294" s="93">
        <f t="shared" si="32"/>
        <v>29</v>
      </c>
      <c r="F294" s="88">
        <v>0</v>
      </c>
      <c r="G294" s="185">
        <v>0</v>
      </c>
      <c r="H294" s="185">
        <v>0</v>
      </c>
      <c r="I294" s="92">
        <v>4.1944641251165933E-2</v>
      </c>
      <c r="J294" s="147">
        <f t="shared" si="37"/>
        <v>4.7049063780830062E-2</v>
      </c>
      <c r="K294" s="90">
        <v>15726</v>
      </c>
      <c r="L294" s="90">
        <v>2064</v>
      </c>
      <c r="M294" s="90">
        <v>7255.7050000000163</v>
      </c>
      <c r="N294" s="90">
        <v>318735.52799999999</v>
      </c>
      <c r="O294" s="161">
        <f t="shared" si="30"/>
        <v>0.46138274195599749</v>
      </c>
      <c r="P294" s="91">
        <f t="shared" si="31"/>
        <v>154.42612790697675</v>
      </c>
      <c r="Q294" s="139">
        <v>0</v>
      </c>
      <c r="R294" s="148">
        <f t="shared" si="33"/>
        <v>6.0388092160988803E-2</v>
      </c>
      <c r="S294" s="147">
        <f t="shared" si="38"/>
        <v>-1.4997467289818711E-3</v>
      </c>
      <c r="T294" s="188">
        <v>0</v>
      </c>
      <c r="U294" s="156">
        <f>(Company_data!V294+Misc!T294)/(Company_data!J294-Company_data!I294)</f>
        <v>1.6149258181084305</v>
      </c>
      <c r="V294" s="1">
        <f t="shared" si="34"/>
        <v>5.5687097176152778E-2</v>
      </c>
      <c r="W294" s="72">
        <v>0</v>
      </c>
      <c r="X294" s="185">
        <v>0</v>
      </c>
      <c r="Y294" s="185">
        <v>0</v>
      </c>
      <c r="Z294" s="180">
        <f>(Company_data!U294+F294)/Company_data!J294</f>
        <v>1.7512546726686753</v>
      </c>
      <c r="AA294" s="148">
        <f>(Company_data!S294+F294)/Company_data!J294</f>
        <v>1.7512546726686753</v>
      </c>
      <c r="AC294" s="187">
        <v>0</v>
      </c>
      <c r="AD294" s="147">
        <f t="shared" si="35"/>
        <v>4.1944641251165933E-2</v>
      </c>
      <c r="AE294" s="1">
        <v>0</v>
      </c>
      <c r="AF294" s="147">
        <f t="shared" si="36"/>
        <v>4.1944641251165933E-2</v>
      </c>
      <c r="AG294" s="1">
        <v>0</v>
      </c>
      <c r="AH294" s="1">
        <v>0</v>
      </c>
      <c r="AI294" s="1">
        <v>0</v>
      </c>
      <c r="AJ294" s="1">
        <v>0</v>
      </c>
      <c r="AL294" s="185">
        <v>0</v>
      </c>
      <c r="AN294" s="185">
        <v>0</v>
      </c>
      <c r="AO294" s="185">
        <v>0</v>
      </c>
      <c r="AP294" s="185">
        <v>0</v>
      </c>
      <c r="AQ294" s="185">
        <v>0</v>
      </c>
      <c r="AR294" s="185">
        <v>0</v>
      </c>
      <c r="AS294" s="185">
        <v>0</v>
      </c>
    </row>
    <row r="295" spans="1:45" x14ac:dyDescent="0.2">
      <c r="A295" s="144">
        <v>2004</v>
      </c>
      <c r="B295" s="144">
        <v>3</v>
      </c>
      <c r="C295" s="93">
        <v>31</v>
      </c>
      <c r="D295" s="93">
        <v>31</v>
      </c>
      <c r="E295" s="93">
        <f t="shared" si="32"/>
        <v>31</v>
      </c>
      <c r="F295" s="88">
        <v>0</v>
      </c>
      <c r="G295" s="185">
        <v>0</v>
      </c>
      <c r="H295" s="185">
        <v>0</v>
      </c>
      <c r="I295" s="92">
        <v>4.1678871267769584E-2</v>
      </c>
      <c r="J295" s="147">
        <f t="shared" si="37"/>
        <v>4.6728278370075725E-2</v>
      </c>
      <c r="K295" s="90">
        <v>15911</v>
      </c>
      <c r="L295" s="90">
        <v>2064</v>
      </c>
      <c r="M295" s="90">
        <v>7275.7679999999818</v>
      </c>
      <c r="N295" s="90">
        <v>312253.16600000003</v>
      </c>
      <c r="O295" s="161">
        <f t="shared" si="30"/>
        <v>0.45727911507761809</v>
      </c>
      <c r="P295" s="91">
        <f t="shared" si="31"/>
        <v>151.28544864341086</v>
      </c>
      <c r="Q295" s="139">
        <v>0</v>
      </c>
      <c r="R295" s="148">
        <f t="shared" si="33"/>
        <v>6.0268904840188341E-2</v>
      </c>
      <c r="S295" s="147">
        <f t="shared" si="38"/>
        <v>-1.8612805245890734E-3</v>
      </c>
      <c r="T295" s="188">
        <v>0</v>
      </c>
      <c r="U295" s="156">
        <f>(Company_data!V295+Misc!T295)/(Company_data!J295-Company_data!I295)</f>
        <v>1.721893489869379</v>
      </c>
      <c r="V295" s="1">
        <f t="shared" si="34"/>
        <v>5.5544951286109E-2</v>
      </c>
      <c r="W295" s="72">
        <v>0</v>
      </c>
      <c r="X295" s="185">
        <v>0</v>
      </c>
      <c r="Y295" s="185">
        <v>0</v>
      </c>
      <c r="Z295" s="180">
        <f>(Company_data!U295+F295)/Company_data!J295</f>
        <v>1.8683360500458386</v>
      </c>
      <c r="AA295" s="148">
        <f>(Company_data!S295+F295)/Company_data!J295</f>
        <v>1.8683360500458386</v>
      </c>
      <c r="AC295" s="187">
        <v>0</v>
      </c>
      <c r="AD295" s="147">
        <f t="shared" si="35"/>
        <v>4.1678871267769584E-2</v>
      </c>
      <c r="AE295" s="1">
        <v>0</v>
      </c>
      <c r="AF295" s="147">
        <f t="shared" si="36"/>
        <v>4.1678871267769584E-2</v>
      </c>
      <c r="AG295" s="1">
        <v>0</v>
      </c>
      <c r="AH295" s="1">
        <v>0</v>
      </c>
      <c r="AI295" s="1">
        <v>0</v>
      </c>
      <c r="AJ295" s="1">
        <v>0</v>
      </c>
      <c r="AL295" s="185">
        <v>0</v>
      </c>
      <c r="AN295" s="185">
        <v>0</v>
      </c>
      <c r="AO295" s="185">
        <v>0</v>
      </c>
      <c r="AP295" s="185">
        <v>0</v>
      </c>
      <c r="AQ295" s="185">
        <v>0</v>
      </c>
      <c r="AR295" s="185">
        <v>0</v>
      </c>
      <c r="AS295" s="185">
        <v>0</v>
      </c>
    </row>
    <row r="296" spans="1:45" x14ac:dyDescent="0.2">
      <c r="A296" s="144">
        <v>2004</v>
      </c>
      <c r="B296" s="144">
        <v>4</v>
      </c>
      <c r="C296" s="93">
        <v>30</v>
      </c>
      <c r="D296" s="93">
        <v>31</v>
      </c>
      <c r="E296" s="93">
        <f t="shared" si="32"/>
        <v>31</v>
      </c>
      <c r="F296" s="88">
        <v>23137.630827492692</v>
      </c>
      <c r="G296" s="185">
        <v>0</v>
      </c>
      <c r="H296" s="185">
        <v>0</v>
      </c>
      <c r="I296" s="92">
        <v>4.3448936614240451E-2</v>
      </c>
      <c r="J296" s="147">
        <f t="shared" si="37"/>
        <v>4.6386374151009414E-2</v>
      </c>
      <c r="K296" s="90">
        <v>16216</v>
      </c>
      <c r="L296" s="90">
        <v>2051</v>
      </c>
      <c r="M296" s="90">
        <v>7376.9610000000102</v>
      </c>
      <c r="N296" s="90">
        <v>321208.016</v>
      </c>
      <c r="O296" s="161">
        <f t="shared" si="30"/>
        <v>0.45491866058214175</v>
      </c>
      <c r="P296" s="91">
        <f t="shared" si="31"/>
        <v>156.61044173573868</v>
      </c>
      <c r="Q296" s="139">
        <v>0</v>
      </c>
      <c r="R296" s="148">
        <f t="shared" si="33"/>
        <v>6.2807258017507236E-2</v>
      </c>
      <c r="S296" s="147">
        <f t="shared" si="38"/>
        <v>-2.227425778578894E-3</v>
      </c>
      <c r="T296" s="189">
        <v>21902.094631433189</v>
      </c>
      <c r="U296" s="156">
        <f>(Company_data!V296+Misc!T296)/(Company_data!J296-Company_data!I296)</f>
        <v>1.7579410789418668</v>
      </c>
      <c r="V296" s="1">
        <f t="shared" si="34"/>
        <v>5.6707776740060216E-2</v>
      </c>
      <c r="W296" s="72">
        <v>0</v>
      </c>
      <c r="X296" s="185">
        <v>0</v>
      </c>
      <c r="Y296" s="185">
        <v>0</v>
      </c>
      <c r="Z296" s="180">
        <f>(Company_data!U296+F296)/Company_data!J296</f>
        <v>1.884217740525217</v>
      </c>
      <c r="AA296" s="148">
        <f>(Company_data!S296+F296)/Company_data!J296</f>
        <v>1.884217740525217</v>
      </c>
      <c r="AC296" s="187">
        <v>0</v>
      </c>
      <c r="AD296" s="147">
        <f t="shared" si="35"/>
        <v>4.3448936614240451E-2</v>
      </c>
      <c r="AE296" s="1">
        <v>0</v>
      </c>
      <c r="AF296" s="147">
        <f t="shared" si="36"/>
        <v>4.3448936614240451E-2</v>
      </c>
      <c r="AG296" s="1">
        <v>0</v>
      </c>
      <c r="AH296" s="1">
        <v>0</v>
      </c>
      <c r="AI296" s="1">
        <v>0</v>
      </c>
      <c r="AJ296" s="1">
        <v>0</v>
      </c>
      <c r="AL296" s="185">
        <v>0</v>
      </c>
      <c r="AN296" s="185">
        <v>0</v>
      </c>
      <c r="AO296" s="185">
        <v>0</v>
      </c>
      <c r="AP296" s="185">
        <v>0</v>
      </c>
      <c r="AQ296" s="185">
        <v>0</v>
      </c>
      <c r="AR296" s="185">
        <v>0</v>
      </c>
      <c r="AS296" s="185">
        <v>0</v>
      </c>
    </row>
    <row r="297" spans="1:45" x14ac:dyDescent="0.2">
      <c r="A297" s="144">
        <v>2004</v>
      </c>
      <c r="B297" s="144">
        <v>5</v>
      </c>
      <c r="C297" s="93">
        <v>31</v>
      </c>
      <c r="D297" s="93">
        <v>30</v>
      </c>
      <c r="E297" s="93">
        <f t="shared" si="32"/>
        <v>30</v>
      </c>
      <c r="F297" s="88">
        <v>0</v>
      </c>
      <c r="G297" s="185">
        <v>0</v>
      </c>
      <c r="H297" s="185">
        <v>0</v>
      </c>
      <c r="I297" s="92">
        <v>4.4893508069869324E-2</v>
      </c>
      <c r="J297" s="147">
        <f t="shared" si="37"/>
        <v>4.6065871489002437E-2</v>
      </c>
      <c r="K297" s="90">
        <v>16230</v>
      </c>
      <c r="L297" s="90">
        <v>2032</v>
      </c>
      <c r="M297" s="90">
        <v>8147.3190000000177</v>
      </c>
      <c r="N297" s="90">
        <v>318530.80599999998</v>
      </c>
      <c r="O297" s="161">
        <f t="shared" si="30"/>
        <v>0.50199131238447425</v>
      </c>
      <c r="P297" s="91">
        <f t="shared" si="31"/>
        <v>156.75728641732283</v>
      </c>
      <c r="Q297" s="139">
        <v>0</v>
      </c>
      <c r="R297" s="148">
        <f t="shared" si="33"/>
        <v>7.3233085271241935E-2</v>
      </c>
      <c r="S297" s="147">
        <f t="shared" si="38"/>
        <v>-2.5007369249574612E-3</v>
      </c>
      <c r="T297" s="188">
        <v>0</v>
      </c>
      <c r="U297" s="156">
        <f>(Company_data!V297+Misc!T297)/(Company_data!J297-Company_data!I297)</f>
        <v>1.9826850981803421</v>
      </c>
      <c r="V297" s="1">
        <f t="shared" si="34"/>
        <v>6.6089503272678068E-2</v>
      </c>
      <c r="W297" s="72">
        <v>0</v>
      </c>
      <c r="X297" s="185">
        <v>0</v>
      </c>
      <c r="Y297" s="185">
        <v>0</v>
      </c>
      <c r="Z297" s="180">
        <f>(Company_data!U297+F297)/Company_data!J297</f>
        <v>2.2702256434085002</v>
      </c>
      <c r="AA297" s="148">
        <f>(Company_data!S297+F297)/Company_data!J297</f>
        <v>2.2702256434085002</v>
      </c>
      <c r="AC297" s="187">
        <v>0</v>
      </c>
      <c r="AD297" s="147">
        <f t="shared" si="35"/>
        <v>4.4893508069869324E-2</v>
      </c>
      <c r="AE297" s="1">
        <v>0</v>
      </c>
      <c r="AF297" s="147">
        <f t="shared" si="36"/>
        <v>4.4893508069869324E-2</v>
      </c>
      <c r="AG297" s="1">
        <v>0</v>
      </c>
      <c r="AH297" s="1">
        <v>0</v>
      </c>
      <c r="AI297" s="1">
        <v>0</v>
      </c>
      <c r="AJ297" s="1">
        <v>0</v>
      </c>
      <c r="AL297" s="185">
        <v>0</v>
      </c>
      <c r="AN297" s="185">
        <v>0</v>
      </c>
      <c r="AO297" s="185">
        <v>0</v>
      </c>
      <c r="AP297" s="185">
        <v>0</v>
      </c>
      <c r="AQ297" s="185">
        <v>0</v>
      </c>
      <c r="AR297" s="185">
        <v>0</v>
      </c>
      <c r="AS297" s="185">
        <v>0</v>
      </c>
    </row>
    <row r="298" spans="1:45" x14ac:dyDescent="0.2">
      <c r="A298" s="144">
        <v>2004</v>
      </c>
      <c r="B298" s="144">
        <v>6</v>
      </c>
      <c r="C298" s="93">
        <v>30</v>
      </c>
      <c r="D298" s="93">
        <v>31</v>
      </c>
      <c r="E298" s="93">
        <f t="shared" si="32"/>
        <v>31</v>
      </c>
      <c r="F298" s="88">
        <v>0</v>
      </c>
      <c r="G298" s="185">
        <v>0</v>
      </c>
      <c r="H298" s="185">
        <v>0</v>
      </c>
      <c r="I298" s="92">
        <v>4.5233983778134687E-2</v>
      </c>
      <c r="J298" s="147">
        <f t="shared" si="37"/>
        <v>4.5718743203773525E-2</v>
      </c>
      <c r="K298" s="90">
        <v>16398</v>
      </c>
      <c r="L298" s="90">
        <v>2033</v>
      </c>
      <c r="M298" s="90">
        <v>9892.2490000000107</v>
      </c>
      <c r="N298" s="90">
        <v>308755.78100000002</v>
      </c>
      <c r="O298" s="161">
        <f t="shared" si="30"/>
        <v>0.60325948286376452</v>
      </c>
      <c r="P298" s="91">
        <f t="shared" si="31"/>
        <v>151.87200245941958</v>
      </c>
      <c r="Q298" s="139">
        <v>0</v>
      </c>
      <c r="R298" s="148">
        <f t="shared" si="33"/>
        <v>8.421927095107283E-2</v>
      </c>
      <c r="S298" s="147">
        <f t="shared" si="38"/>
        <v>-2.7821336881342987E-3</v>
      </c>
      <c r="T298" s="188">
        <v>0</v>
      </c>
      <c r="U298" s="156">
        <f>(Company_data!V298+Misc!T298)/(Company_data!J298-Company_data!I298)</f>
        <v>2.3823993825601408</v>
      </c>
      <c r="V298" s="1">
        <f t="shared" si="34"/>
        <v>7.6851592985810999E-2</v>
      </c>
      <c r="W298" s="72">
        <v>0</v>
      </c>
      <c r="X298" s="185">
        <v>0</v>
      </c>
      <c r="Y298" s="185">
        <v>0</v>
      </c>
      <c r="Z298" s="180">
        <f>(Company_data!U298+F298)/Company_data!J298</f>
        <v>2.5265781285321851</v>
      </c>
      <c r="AA298" s="148">
        <f>(Company_data!S298+F298)/Company_data!J298</f>
        <v>2.5265781285321851</v>
      </c>
      <c r="AC298" s="187">
        <v>0</v>
      </c>
      <c r="AD298" s="147">
        <f t="shared" si="35"/>
        <v>4.5233983778134687E-2</v>
      </c>
      <c r="AE298" s="1">
        <v>0</v>
      </c>
      <c r="AF298" s="147">
        <f t="shared" si="36"/>
        <v>4.5233983778134687E-2</v>
      </c>
      <c r="AG298" s="1">
        <v>0</v>
      </c>
      <c r="AH298" s="1">
        <v>0</v>
      </c>
      <c r="AI298" s="1">
        <v>0</v>
      </c>
      <c r="AJ298" s="1">
        <v>0</v>
      </c>
      <c r="AL298" s="185">
        <v>0</v>
      </c>
      <c r="AN298" s="185">
        <v>0</v>
      </c>
      <c r="AO298" s="185">
        <v>0</v>
      </c>
      <c r="AP298" s="185">
        <v>0</v>
      </c>
      <c r="AQ298" s="185">
        <v>0</v>
      </c>
      <c r="AR298" s="185">
        <v>0</v>
      </c>
      <c r="AS298" s="185">
        <v>0</v>
      </c>
    </row>
    <row r="299" spans="1:45" x14ac:dyDescent="0.2">
      <c r="A299" s="144">
        <v>2004</v>
      </c>
      <c r="B299" s="144">
        <v>7</v>
      </c>
      <c r="C299" s="93">
        <v>31</v>
      </c>
      <c r="D299" s="93">
        <v>30</v>
      </c>
      <c r="E299" s="93">
        <f t="shared" si="32"/>
        <v>30</v>
      </c>
      <c r="F299" s="88">
        <v>0</v>
      </c>
      <c r="G299" s="185">
        <v>0</v>
      </c>
      <c r="H299" s="185">
        <v>0</v>
      </c>
      <c r="I299" s="92">
        <v>4.4877460486019947E-2</v>
      </c>
      <c r="J299" s="147">
        <f t="shared" si="37"/>
        <v>4.5329755068675898E-2</v>
      </c>
      <c r="K299" s="90">
        <v>16936</v>
      </c>
      <c r="L299" s="90">
        <v>2063</v>
      </c>
      <c r="M299" s="90">
        <v>10605.014000000025</v>
      </c>
      <c r="N299" s="90">
        <v>357835.674</v>
      </c>
      <c r="O299" s="161">
        <f t="shared" si="30"/>
        <v>0.62618174303259477</v>
      </c>
      <c r="P299" s="91">
        <f t="shared" si="31"/>
        <v>173.45403490063015</v>
      </c>
      <c r="Q299" s="139">
        <v>0</v>
      </c>
      <c r="R299" s="148">
        <f t="shared" si="33"/>
        <v>8.3337526401663642E-2</v>
      </c>
      <c r="S299" s="147">
        <f t="shared" si="38"/>
        <v>-3.0440012713712772E-3</v>
      </c>
      <c r="T299" s="188">
        <v>0</v>
      </c>
      <c r="U299" s="156">
        <f>(Company_data!V299+Misc!T299)/(Company_data!J299-Company_data!I299)</f>
        <v>2.3022357559873909</v>
      </c>
      <c r="V299" s="1">
        <f t="shared" si="34"/>
        <v>7.6741191866246367E-2</v>
      </c>
      <c r="W299" s="72">
        <v>0</v>
      </c>
      <c r="X299" s="185">
        <v>0</v>
      </c>
      <c r="Y299" s="185">
        <v>0</v>
      </c>
      <c r="Z299" s="180">
        <f>(Company_data!U299+F299)/Company_data!J299</f>
        <v>2.5834633184515727</v>
      </c>
      <c r="AA299" s="148">
        <f>(Company_data!S299+F299)/Company_data!J299</f>
        <v>2.5834633184515727</v>
      </c>
      <c r="AC299" s="187">
        <v>0</v>
      </c>
      <c r="AD299" s="147">
        <f t="shared" si="35"/>
        <v>4.4877460486019947E-2</v>
      </c>
      <c r="AE299" s="1">
        <v>0</v>
      </c>
      <c r="AF299" s="147">
        <f t="shared" si="36"/>
        <v>4.4877460486019947E-2</v>
      </c>
      <c r="AG299" s="1">
        <v>0</v>
      </c>
      <c r="AH299" s="1">
        <v>0</v>
      </c>
      <c r="AI299" s="1">
        <v>0</v>
      </c>
      <c r="AJ299" s="1">
        <v>0</v>
      </c>
      <c r="AL299" s="185">
        <v>0</v>
      </c>
      <c r="AN299" s="185">
        <v>0</v>
      </c>
      <c r="AO299" s="185">
        <v>0</v>
      </c>
      <c r="AP299" s="185">
        <v>0</v>
      </c>
      <c r="AQ299" s="185">
        <v>0</v>
      </c>
      <c r="AR299" s="185">
        <v>0</v>
      </c>
      <c r="AS299" s="185">
        <v>0</v>
      </c>
    </row>
    <row r="300" spans="1:45" x14ac:dyDescent="0.2">
      <c r="A300" s="144">
        <v>2004</v>
      </c>
      <c r="B300" s="144">
        <v>8</v>
      </c>
      <c r="C300" s="93">
        <v>31</v>
      </c>
      <c r="D300" s="93">
        <v>31</v>
      </c>
      <c r="E300" s="93">
        <f t="shared" si="32"/>
        <v>31</v>
      </c>
      <c r="F300" s="88">
        <v>153419.43135477393</v>
      </c>
      <c r="G300" s="185">
        <v>0</v>
      </c>
      <c r="H300" s="185">
        <v>0</v>
      </c>
      <c r="I300" s="92">
        <v>4.4414764723519726E-2</v>
      </c>
      <c r="J300" s="147">
        <f t="shared" si="37"/>
        <v>4.4868440617647415E-2</v>
      </c>
      <c r="K300" s="90">
        <v>17354</v>
      </c>
      <c r="L300" s="90">
        <v>2055</v>
      </c>
      <c r="M300" s="90">
        <v>9079.6830000000191</v>
      </c>
      <c r="N300" s="90">
        <v>310739.33499999996</v>
      </c>
      <c r="O300" s="161">
        <f t="shared" si="30"/>
        <v>0.52320404517690555</v>
      </c>
      <c r="P300" s="91">
        <f t="shared" si="31"/>
        <v>151.21135523114353</v>
      </c>
      <c r="Q300" s="139">
        <v>0</v>
      </c>
      <c r="R300" s="148">
        <f t="shared" si="33"/>
        <v>8.253118777081353E-2</v>
      </c>
      <c r="S300" s="147">
        <f t="shared" si="38"/>
        <v>-3.4211062254598801E-3</v>
      </c>
      <c r="T300" s="189">
        <v>141866.52955363769</v>
      </c>
      <c r="U300" s="156">
        <f>(Company_data!V300+Misc!T300)/(Company_data!J300-Company_data!I300)</f>
        <v>2.3213333956938782</v>
      </c>
      <c r="V300" s="1">
        <f t="shared" si="34"/>
        <v>7.4881722441738005E-2</v>
      </c>
      <c r="W300" s="72">
        <v>0</v>
      </c>
      <c r="X300" s="185">
        <v>0</v>
      </c>
      <c r="Y300" s="185">
        <v>0</v>
      </c>
      <c r="Z300" s="180">
        <f>(Company_data!U300+F300)/Company_data!J300</f>
        <v>2.5584668208952195</v>
      </c>
      <c r="AA300" s="148">
        <f>(Company_data!S300+F300)/Company_data!J300</f>
        <v>2.5584668208952195</v>
      </c>
      <c r="AC300" s="187">
        <v>0</v>
      </c>
      <c r="AD300" s="147">
        <f t="shared" si="35"/>
        <v>4.4414764723519726E-2</v>
      </c>
      <c r="AE300" s="1">
        <v>0</v>
      </c>
      <c r="AF300" s="147">
        <f t="shared" si="36"/>
        <v>4.4414764723519726E-2</v>
      </c>
      <c r="AG300" s="1">
        <v>0</v>
      </c>
      <c r="AH300" s="1">
        <v>0</v>
      </c>
      <c r="AI300" s="1">
        <v>0</v>
      </c>
      <c r="AJ300" s="1">
        <v>0</v>
      </c>
      <c r="AL300" s="185">
        <v>0</v>
      </c>
      <c r="AN300" s="185">
        <v>0</v>
      </c>
      <c r="AO300" s="185">
        <v>0</v>
      </c>
      <c r="AP300" s="185">
        <v>0</v>
      </c>
      <c r="AQ300" s="185">
        <v>0</v>
      </c>
      <c r="AR300" s="185">
        <v>0</v>
      </c>
      <c r="AS300" s="185">
        <v>0</v>
      </c>
    </row>
    <row r="301" spans="1:45" x14ac:dyDescent="0.2">
      <c r="A301" s="144">
        <v>2004</v>
      </c>
      <c r="B301" s="144">
        <v>9</v>
      </c>
      <c r="C301" s="93">
        <v>30</v>
      </c>
      <c r="D301" s="93">
        <v>31</v>
      </c>
      <c r="E301" s="93">
        <f t="shared" si="32"/>
        <v>31</v>
      </c>
      <c r="F301" s="88">
        <v>862822.93039614602</v>
      </c>
      <c r="G301" s="185">
        <v>0</v>
      </c>
      <c r="H301" s="185">
        <v>0</v>
      </c>
      <c r="I301" s="92">
        <v>4.6200402561048765E-2</v>
      </c>
      <c r="J301" s="147">
        <f t="shared" si="37"/>
        <v>4.4584155691525941E-2</v>
      </c>
      <c r="K301" s="90">
        <v>17095</v>
      </c>
      <c r="L301" s="90">
        <v>2073</v>
      </c>
      <c r="M301" s="90">
        <v>10141.980999999971</v>
      </c>
      <c r="N301" s="90">
        <v>306134.70900000003</v>
      </c>
      <c r="O301" s="161">
        <f t="shared" si="30"/>
        <v>0.59327177537291431</v>
      </c>
      <c r="P301" s="91">
        <f t="shared" si="31"/>
        <v>147.6771389290883</v>
      </c>
      <c r="Q301" s="139">
        <v>0</v>
      </c>
      <c r="R301" s="148">
        <f t="shared" si="33"/>
        <v>8.2433782060157904E-2</v>
      </c>
      <c r="S301" s="147">
        <f t="shared" si="38"/>
        <v>-3.5953588005741693E-3</v>
      </c>
      <c r="T301" s="189">
        <v>830081.20977305877</v>
      </c>
      <c r="U301" s="156">
        <f>(Company_data!V301+Misc!T301)/(Company_data!J301-Company_data!I301)</f>
        <v>2.3482601471906346</v>
      </c>
      <c r="V301" s="1">
        <f t="shared" si="34"/>
        <v>7.5750327328730147E-2</v>
      </c>
      <c r="W301" s="72">
        <v>0</v>
      </c>
      <c r="X301" s="185">
        <v>0</v>
      </c>
      <c r="Y301" s="185">
        <v>0</v>
      </c>
      <c r="Z301" s="180">
        <f>(Company_data!U301+F301)/Company_data!J301</f>
        <v>2.473013461804737</v>
      </c>
      <c r="AA301" s="148">
        <f>(Company_data!S301+F301)/Company_data!J301</f>
        <v>2.473013461804737</v>
      </c>
      <c r="AC301" s="187">
        <v>0</v>
      </c>
      <c r="AD301" s="147">
        <f t="shared" si="35"/>
        <v>4.6200402561048765E-2</v>
      </c>
      <c r="AE301" s="1">
        <v>0</v>
      </c>
      <c r="AF301" s="147">
        <f t="shared" si="36"/>
        <v>4.6200402561048765E-2</v>
      </c>
      <c r="AG301" s="1">
        <v>0</v>
      </c>
      <c r="AH301" s="1">
        <v>0</v>
      </c>
      <c r="AI301" s="1">
        <v>0</v>
      </c>
      <c r="AJ301" s="1">
        <v>0</v>
      </c>
      <c r="AL301" s="185">
        <v>0</v>
      </c>
      <c r="AN301" s="185">
        <v>0</v>
      </c>
      <c r="AO301" s="185">
        <v>0</v>
      </c>
      <c r="AP301" s="185">
        <v>0</v>
      </c>
      <c r="AQ301" s="185">
        <v>0</v>
      </c>
      <c r="AR301" s="185">
        <v>0</v>
      </c>
      <c r="AS301" s="185">
        <v>0</v>
      </c>
    </row>
    <row r="302" spans="1:45" x14ac:dyDescent="0.2">
      <c r="A302" s="144">
        <v>2004</v>
      </c>
      <c r="B302" s="144">
        <v>10</v>
      </c>
      <c r="C302" s="93">
        <v>31</v>
      </c>
      <c r="D302" s="93">
        <v>30</v>
      </c>
      <c r="E302" s="93">
        <f t="shared" si="32"/>
        <v>30</v>
      </c>
      <c r="F302" s="88">
        <v>56076.497921905247</v>
      </c>
      <c r="G302" s="185">
        <v>0</v>
      </c>
      <c r="H302" s="185">
        <v>0</v>
      </c>
      <c r="I302" s="92">
        <v>5.0813639318803928E-2</v>
      </c>
      <c r="J302" s="147">
        <f t="shared" si="37"/>
        <v>4.4818238099921519E-2</v>
      </c>
      <c r="K302" s="90">
        <v>17044</v>
      </c>
      <c r="L302" s="90">
        <v>2091</v>
      </c>
      <c r="M302" s="90">
        <v>10006.67</v>
      </c>
      <c r="N302" s="90">
        <v>202941.633</v>
      </c>
      <c r="O302" s="161">
        <f t="shared" si="30"/>
        <v>0.58710807322224834</v>
      </c>
      <c r="P302" s="91">
        <f t="shared" si="31"/>
        <v>97.054822094691531</v>
      </c>
      <c r="Q302" s="139">
        <v>0</v>
      </c>
      <c r="R302" s="148">
        <f t="shared" si="33"/>
        <v>7.3331424366216008E-2</v>
      </c>
      <c r="S302" s="147">
        <f t="shared" si="38"/>
        <v>-3.1760176453870387E-3</v>
      </c>
      <c r="T302" s="189">
        <v>50410.380234070362</v>
      </c>
      <c r="U302" s="156">
        <f>(Company_data!V302+Misc!T302)/(Company_data!J302-Company_data!I302)</f>
        <v>2.0097973295559557</v>
      </c>
      <c r="V302" s="1">
        <f t="shared" si="34"/>
        <v>6.6993244318531861E-2</v>
      </c>
      <c r="W302" s="72">
        <v>0</v>
      </c>
      <c r="X302" s="185">
        <v>0</v>
      </c>
      <c r="Y302" s="185">
        <v>0</v>
      </c>
      <c r="Z302" s="180">
        <f>(Company_data!U302+F302)/Company_data!J302</f>
        <v>2.2732741553526963</v>
      </c>
      <c r="AA302" s="148">
        <f>(Company_data!S302+F302)/Company_data!J302</f>
        <v>2.2732741553526963</v>
      </c>
      <c r="AC302" s="187">
        <v>0</v>
      </c>
      <c r="AD302" s="147">
        <f t="shared" si="35"/>
        <v>5.0813639318803928E-2</v>
      </c>
      <c r="AE302" s="1">
        <v>0</v>
      </c>
      <c r="AF302" s="147">
        <f t="shared" si="36"/>
        <v>5.0813639318803928E-2</v>
      </c>
      <c r="AG302" s="1">
        <v>0</v>
      </c>
      <c r="AH302" s="1">
        <v>0</v>
      </c>
      <c r="AI302" s="1">
        <v>0</v>
      </c>
      <c r="AJ302" s="1">
        <v>0</v>
      </c>
      <c r="AL302" s="185">
        <v>0</v>
      </c>
      <c r="AN302" s="185">
        <v>0</v>
      </c>
      <c r="AO302" s="185">
        <v>0</v>
      </c>
      <c r="AP302" s="185">
        <v>0</v>
      </c>
      <c r="AQ302" s="185">
        <v>0</v>
      </c>
      <c r="AR302" s="185">
        <v>0</v>
      </c>
      <c r="AS302" s="185">
        <v>0</v>
      </c>
    </row>
    <row r="303" spans="1:45" x14ac:dyDescent="0.2">
      <c r="A303" s="144">
        <v>2004</v>
      </c>
      <c r="B303" s="144">
        <v>11</v>
      </c>
      <c r="C303" s="93">
        <v>30</v>
      </c>
      <c r="D303" s="93">
        <v>31</v>
      </c>
      <c r="E303" s="93">
        <f t="shared" si="32"/>
        <v>31</v>
      </c>
      <c r="F303" s="88">
        <v>0</v>
      </c>
      <c r="G303" s="185">
        <v>0</v>
      </c>
      <c r="H303" s="185">
        <v>0</v>
      </c>
      <c r="I303" s="92">
        <v>4.7900511698605597E-2</v>
      </c>
      <c r="J303" s="147">
        <f t="shared" si="37"/>
        <v>4.5001015295640656E-2</v>
      </c>
      <c r="K303" s="90">
        <v>16593</v>
      </c>
      <c r="L303" s="90">
        <v>2089</v>
      </c>
      <c r="M303" s="90">
        <v>9023.8570000000182</v>
      </c>
      <c r="N303" s="90">
        <v>396834.03200000001</v>
      </c>
      <c r="O303" s="161">
        <f t="shared" si="30"/>
        <v>0.54383517145784477</v>
      </c>
      <c r="P303" s="91">
        <f t="shared" si="31"/>
        <v>189.96363427477263</v>
      </c>
      <c r="Q303" s="139">
        <v>0</v>
      </c>
      <c r="R303" s="148">
        <f t="shared" si="33"/>
        <v>6.3731943340693931E-2</v>
      </c>
      <c r="S303" s="147">
        <f t="shared" si="38"/>
        <v>-2.7881889211482033E-3</v>
      </c>
      <c r="T303" s="188">
        <v>0</v>
      </c>
      <c r="U303" s="156">
        <f>(Company_data!V303+Misc!T303)/(Company_data!J303-Company_data!I303)</f>
        <v>1.8663427243219699</v>
      </c>
      <c r="V303" s="1">
        <f t="shared" si="34"/>
        <v>6.0204604010386124E-2</v>
      </c>
      <c r="W303" s="72">
        <v>0</v>
      </c>
      <c r="X303" s="185">
        <v>0</v>
      </c>
      <c r="Y303" s="185">
        <v>0</v>
      </c>
      <c r="Z303" s="180">
        <f>(Company_data!U303+F303)/Company_data!J303</f>
        <v>1.911958300220818</v>
      </c>
      <c r="AA303" s="148">
        <f>(Company_data!S303+F303)/Company_data!J303</f>
        <v>1.911958300220818</v>
      </c>
      <c r="AC303" s="187">
        <v>0</v>
      </c>
      <c r="AD303" s="147">
        <f t="shared" si="35"/>
        <v>4.7900511698605597E-2</v>
      </c>
      <c r="AE303" s="1">
        <v>0</v>
      </c>
      <c r="AF303" s="147">
        <f t="shared" si="36"/>
        <v>4.7900511698605597E-2</v>
      </c>
      <c r="AG303" s="1">
        <v>0</v>
      </c>
      <c r="AH303" s="1">
        <v>0</v>
      </c>
      <c r="AI303" s="1">
        <v>0</v>
      </c>
      <c r="AJ303" s="1">
        <v>0</v>
      </c>
      <c r="AL303" s="185">
        <v>0</v>
      </c>
      <c r="AN303" s="185">
        <v>0</v>
      </c>
      <c r="AO303" s="185">
        <v>0</v>
      </c>
      <c r="AP303" s="185">
        <v>0</v>
      </c>
      <c r="AQ303" s="185">
        <v>0</v>
      </c>
      <c r="AR303" s="185">
        <v>0</v>
      </c>
      <c r="AS303" s="185">
        <v>0</v>
      </c>
    </row>
    <row r="304" spans="1:45" x14ac:dyDescent="0.2">
      <c r="A304" s="144">
        <v>2004</v>
      </c>
      <c r="B304" s="144">
        <v>12</v>
      </c>
      <c r="C304" s="93">
        <v>31</v>
      </c>
      <c r="D304" s="93">
        <v>30</v>
      </c>
      <c r="E304" s="93">
        <f t="shared" si="32"/>
        <v>30</v>
      </c>
      <c r="F304" s="88">
        <v>0</v>
      </c>
      <c r="G304" s="185">
        <v>0</v>
      </c>
      <c r="H304" s="185">
        <v>0</v>
      </c>
      <c r="I304" s="92">
        <v>4.8636707774539462E-2</v>
      </c>
      <c r="J304" s="147">
        <f t="shared" si="37"/>
        <v>4.5296804292800308E-2</v>
      </c>
      <c r="K304" s="90">
        <v>16185</v>
      </c>
      <c r="L304" s="90">
        <v>2086</v>
      </c>
      <c r="M304" s="90">
        <v>8384.1680000000051</v>
      </c>
      <c r="N304" s="90">
        <v>365293.39899999998</v>
      </c>
      <c r="O304" s="161">
        <f t="shared" si="30"/>
        <v>0.51802088353413689</v>
      </c>
      <c r="P304" s="91">
        <f t="shared" si="31"/>
        <v>175.11668216682645</v>
      </c>
      <c r="Q304" s="139">
        <v>0</v>
      </c>
      <c r="R304" s="148">
        <f t="shared" si="33"/>
        <v>6.151545479725927E-2</v>
      </c>
      <c r="S304" s="147">
        <f t="shared" si="38"/>
        <v>-2.2957690635600492E-3</v>
      </c>
      <c r="T304" s="188">
        <v>0</v>
      </c>
      <c r="U304" s="156">
        <f>(Company_data!V304+Misc!T304)/(Company_data!J304-Company_data!I304)</f>
        <v>1.7098273441880645</v>
      </c>
      <c r="V304" s="1">
        <f t="shared" si="34"/>
        <v>5.6994244806268815E-2</v>
      </c>
      <c r="W304" s="72">
        <v>0</v>
      </c>
      <c r="X304" s="185">
        <v>0</v>
      </c>
      <c r="Y304" s="185">
        <v>0</v>
      </c>
      <c r="Z304" s="180">
        <f>(Company_data!U304+F304)/Company_data!J304</f>
        <v>1.9069790987150375</v>
      </c>
      <c r="AA304" s="148">
        <f>(Company_data!S304+F304)/Company_data!J304+(Y304*1000)</f>
        <v>1.9069790987150375</v>
      </c>
      <c r="AC304" s="187">
        <v>0</v>
      </c>
      <c r="AD304" s="147">
        <f t="shared" si="35"/>
        <v>4.8636707774539462E-2</v>
      </c>
      <c r="AE304" s="1">
        <v>0</v>
      </c>
      <c r="AF304" s="147">
        <f t="shared" si="36"/>
        <v>4.8636707774539462E-2</v>
      </c>
      <c r="AG304" s="1">
        <v>0</v>
      </c>
      <c r="AH304" s="1">
        <v>0</v>
      </c>
      <c r="AI304" s="1">
        <v>0</v>
      </c>
      <c r="AJ304" s="1">
        <v>0</v>
      </c>
      <c r="AL304" s="185">
        <v>0</v>
      </c>
      <c r="AN304" s="185">
        <v>0</v>
      </c>
      <c r="AO304" s="185">
        <v>0</v>
      </c>
      <c r="AP304" s="185">
        <v>0</v>
      </c>
      <c r="AQ304" s="185">
        <v>0</v>
      </c>
      <c r="AR304" s="185">
        <v>0</v>
      </c>
      <c r="AS304" s="185">
        <v>0</v>
      </c>
    </row>
    <row r="305" spans="1:45" x14ac:dyDescent="0.2">
      <c r="A305" s="144">
        <v>2005</v>
      </c>
      <c r="B305" s="144">
        <v>1</v>
      </c>
      <c r="C305" s="93">
        <v>31</v>
      </c>
      <c r="D305" s="93">
        <v>31</v>
      </c>
      <c r="E305" s="93">
        <f t="shared" si="32"/>
        <v>31</v>
      </c>
      <c r="F305" s="88">
        <v>0</v>
      </c>
      <c r="G305" s="185">
        <v>3.2486335930296796E-4</v>
      </c>
      <c r="H305" s="185">
        <v>3.2486335930296796E-4</v>
      </c>
      <c r="I305" s="92">
        <v>4.5564860891584916E-2</v>
      </c>
      <c r="J305" s="147">
        <f t="shared" si="37"/>
        <v>4.5467357369608531E-2</v>
      </c>
      <c r="K305" s="90">
        <v>17107</v>
      </c>
      <c r="L305" s="90">
        <v>2090</v>
      </c>
      <c r="M305" s="90">
        <v>8482.1630000000005</v>
      </c>
      <c r="N305" s="90">
        <v>337834.56400000001</v>
      </c>
      <c r="O305" s="161">
        <f t="shared" si="30"/>
        <v>0.49582995265096164</v>
      </c>
      <c r="P305" s="91">
        <f t="shared" si="31"/>
        <v>161.64333205741627</v>
      </c>
      <c r="Q305" s="139">
        <v>0</v>
      </c>
      <c r="R305" s="148">
        <f t="shared" si="33"/>
        <v>6.0742778867641442E-2</v>
      </c>
      <c r="S305" s="147">
        <f t="shared" si="38"/>
        <v>-1.8762396497667422E-3</v>
      </c>
      <c r="T305" s="188">
        <v>0</v>
      </c>
      <c r="U305" s="156">
        <f>(Company_data!V305+Misc!T305)/(Company_data!J305-Company_data!I305)</f>
        <v>1.7522345550743075</v>
      </c>
      <c r="V305" s="1">
        <f t="shared" si="34"/>
        <v>5.6523695324977662E-2</v>
      </c>
      <c r="W305" s="72">
        <v>1</v>
      </c>
      <c r="X305" s="185">
        <v>0</v>
      </c>
      <c r="Y305" s="185">
        <v>3.2486335930296796E-4</v>
      </c>
      <c r="Z305" s="180">
        <f>(Company_data!U305+F305)/Company_data!J305</f>
        <v>1.8830261448968848</v>
      </c>
      <c r="AA305" s="148">
        <f>(Company_data!S305+F305)/Company_data!J305+(Y305*1000)</f>
        <v>2.2078895041998527</v>
      </c>
      <c r="AC305" s="185">
        <v>1.0479463203321547E-5</v>
      </c>
      <c r="AD305" s="147">
        <f t="shared" si="35"/>
        <v>4.5564860891584916E-2</v>
      </c>
      <c r="AE305" s="1">
        <v>0</v>
      </c>
      <c r="AF305" s="147">
        <f t="shared" si="36"/>
        <v>4.5564860891584916E-2</v>
      </c>
      <c r="AG305" s="1">
        <v>0</v>
      </c>
      <c r="AH305" s="1">
        <v>0</v>
      </c>
      <c r="AI305" s="1">
        <v>0</v>
      </c>
      <c r="AJ305" s="1">
        <v>0</v>
      </c>
      <c r="AL305" s="185">
        <v>3.2486335930296796E-4</v>
      </c>
      <c r="AN305" s="185">
        <v>3.2486335930296796E-4</v>
      </c>
      <c r="AO305" s="185">
        <v>3.0105349443553886E-4</v>
      </c>
      <c r="AP305" s="238">
        <v>3.0105349443553886E-4</v>
      </c>
      <c r="AQ305" s="238">
        <v>0</v>
      </c>
      <c r="AR305" s="238">
        <v>0</v>
      </c>
      <c r="AS305" s="238">
        <v>3.0105349443553886E-4</v>
      </c>
    </row>
    <row r="306" spans="1:45" x14ac:dyDescent="0.2">
      <c r="A306" s="144">
        <v>2005</v>
      </c>
      <c r="B306" s="144">
        <v>2</v>
      </c>
      <c r="C306" s="93">
        <v>28</v>
      </c>
      <c r="D306" s="93">
        <v>28</v>
      </c>
      <c r="E306" s="93">
        <f t="shared" si="32"/>
        <v>28</v>
      </c>
      <c r="F306" s="88">
        <v>0</v>
      </c>
      <c r="G306" s="185">
        <v>4.3437248264582877E-4</v>
      </c>
      <c r="H306" s="185">
        <v>4.3437248264582877E-4</v>
      </c>
      <c r="I306" s="92">
        <v>4.3875822413682125E-2</v>
      </c>
      <c r="J306" s="147">
        <f t="shared" si="37"/>
        <v>4.5628289133151541E-2</v>
      </c>
      <c r="K306" s="90">
        <v>17539</v>
      </c>
      <c r="L306" s="90">
        <v>2087</v>
      </c>
      <c r="M306" s="90">
        <v>7804.2010000000009</v>
      </c>
      <c r="N306" s="90">
        <v>305904.73200000002</v>
      </c>
      <c r="O306" s="161">
        <f t="shared" si="30"/>
        <v>0.44496271167113294</v>
      </c>
      <c r="P306" s="91">
        <f t="shared" si="31"/>
        <v>146.57629707714423</v>
      </c>
      <c r="Q306" s="139">
        <v>0</v>
      </c>
      <c r="R306" s="148">
        <f t="shared" si="33"/>
        <v>5.9132103448050692E-2</v>
      </c>
      <c r="S306" s="147">
        <f t="shared" si="38"/>
        <v>-1.4207746476785216E-3</v>
      </c>
      <c r="T306" s="188">
        <v>0</v>
      </c>
      <c r="U306" s="156">
        <f>(Company_data!V306+Misc!T306)/(Company_data!J306-Company_data!I306)</f>
        <v>1.4921889349400557</v>
      </c>
      <c r="V306" s="1">
        <f t="shared" si="34"/>
        <v>5.3292461962144842E-2</v>
      </c>
      <c r="W306" s="72">
        <v>1</v>
      </c>
      <c r="X306" s="185">
        <v>0</v>
      </c>
      <c r="Y306" s="185">
        <v>4.3437248264582877E-4</v>
      </c>
      <c r="Z306" s="180">
        <f>(Company_data!U306+F306)/Company_data!J306</f>
        <v>1.6556988965454194</v>
      </c>
      <c r="AA306" s="148">
        <f>(Company_data!S306+F306)/Company_data!J306+(Y306*1000)</f>
        <v>2.0900713791912482</v>
      </c>
      <c r="AC306" s="185">
        <v>1.5513302951636744E-5</v>
      </c>
      <c r="AD306" s="147">
        <f t="shared" si="35"/>
        <v>4.3875822413682125E-2</v>
      </c>
      <c r="AE306" s="1">
        <v>0</v>
      </c>
      <c r="AF306" s="147">
        <f t="shared" si="36"/>
        <v>4.3875822413682125E-2</v>
      </c>
      <c r="AG306" s="1">
        <v>0</v>
      </c>
      <c r="AH306" s="1">
        <v>0</v>
      </c>
      <c r="AI306" s="1">
        <v>0</v>
      </c>
      <c r="AJ306" s="1">
        <v>0</v>
      </c>
      <c r="AL306" s="185">
        <v>4.3437248264582877E-4</v>
      </c>
      <c r="AN306" s="185">
        <v>4.3437248264582877E-4</v>
      </c>
      <c r="AO306" s="185">
        <v>2.3950274962730481E-4</v>
      </c>
      <c r="AP306" s="238">
        <v>2.3950274962730481E-4</v>
      </c>
      <c r="AQ306" s="238">
        <v>0</v>
      </c>
      <c r="AR306" s="238">
        <v>0</v>
      </c>
      <c r="AS306" s="238">
        <v>2.3950274962730481E-4</v>
      </c>
    </row>
    <row r="307" spans="1:45" x14ac:dyDescent="0.2">
      <c r="A307" s="144">
        <v>2005</v>
      </c>
      <c r="B307" s="144">
        <v>3</v>
      </c>
      <c r="C307" s="93">
        <v>31</v>
      </c>
      <c r="D307" s="93">
        <v>31</v>
      </c>
      <c r="E307" s="93">
        <f t="shared" si="32"/>
        <v>31</v>
      </c>
      <c r="F307" s="88">
        <v>0</v>
      </c>
      <c r="G307" s="185">
        <v>7.9833153713212437E-4</v>
      </c>
      <c r="H307" s="185">
        <v>7.9833153713212437E-4</v>
      </c>
      <c r="I307" s="92">
        <v>4.4280702831531418E-2</v>
      </c>
      <c r="J307" s="147">
        <f t="shared" si="37"/>
        <v>4.5845108430131697E-2</v>
      </c>
      <c r="K307" s="90">
        <v>17754</v>
      </c>
      <c r="L307" s="90">
        <v>2089</v>
      </c>
      <c r="M307" s="90">
        <v>7765.4409999999916</v>
      </c>
      <c r="N307" s="90">
        <v>316163.75599999999</v>
      </c>
      <c r="O307" s="161">
        <f t="shared" si="30"/>
        <v>0.43739106680184697</v>
      </c>
      <c r="P307" s="91">
        <f t="shared" si="31"/>
        <v>151.34693920536142</v>
      </c>
      <c r="Q307" s="139">
        <v>0</v>
      </c>
      <c r="R307" s="148">
        <f t="shared" si="33"/>
        <v>6.2569855922824991E-2</v>
      </c>
      <c r="S307" s="147">
        <f t="shared" si="38"/>
        <v>-8.8316993994402848E-4</v>
      </c>
      <c r="T307" s="188">
        <v>0</v>
      </c>
      <c r="U307" s="156">
        <f>(Company_data!V307+Misc!T307)/(Company_data!J307-Company_data!I307)</f>
        <v>1.7875951651914248</v>
      </c>
      <c r="V307" s="1">
        <f t="shared" si="34"/>
        <v>5.7664360167465317E-2</v>
      </c>
      <c r="W307" s="72">
        <v>1</v>
      </c>
      <c r="X307" s="185">
        <v>0</v>
      </c>
      <c r="Y307" s="185">
        <v>7.9833153713212437E-4</v>
      </c>
      <c r="Z307" s="180">
        <f>(Company_data!U307+F307)/Company_data!J307</f>
        <v>1.9396655336075745</v>
      </c>
      <c r="AA307" s="148">
        <f>(Company_data!S307+F307)/Company_data!J307+(Y307*1000)</f>
        <v>2.737997070739699</v>
      </c>
      <c r="AC307" s="185">
        <v>2.5752630230068528E-5</v>
      </c>
      <c r="AD307" s="147">
        <f t="shared" si="35"/>
        <v>4.4280702831531418E-2</v>
      </c>
      <c r="AE307" s="1">
        <v>0</v>
      </c>
      <c r="AF307" s="147">
        <f t="shared" si="36"/>
        <v>4.4280702831531418E-2</v>
      </c>
      <c r="AG307" s="1">
        <v>0</v>
      </c>
      <c r="AH307" s="1">
        <v>0</v>
      </c>
      <c r="AI307" s="1">
        <v>0</v>
      </c>
      <c r="AJ307" s="1">
        <v>0</v>
      </c>
      <c r="AL307" s="185">
        <v>7.9833153713212437E-4</v>
      </c>
      <c r="AN307" s="185">
        <v>7.9833153713212437E-4</v>
      </c>
      <c r="AO307" s="185">
        <v>7.623168488400348E-4</v>
      </c>
      <c r="AP307" s="238">
        <v>7.623168488400348E-4</v>
      </c>
      <c r="AQ307" s="238">
        <v>0</v>
      </c>
      <c r="AR307" s="238">
        <v>0</v>
      </c>
      <c r="AS307" s="238">
        <v>7.623168488400348E-4</v>
      </c>
    </row>
    <row r="308" spans="1:45" x14ac:dyDescent="0.2">
      <c r="A308" s="144">
        <v>2005</v>
      </c>
      <c r="B308" s="144">
        <v>4</v>
      </c>
      <c r="C308" s="93">
        <v>30</v>
      </c>
      <c r="D308" s="93">
        <v>31</v>
      </c>
      <c r="E308" s="93">
        <f t="shared" si="32"/>
        <v>31</v>
      </c>
      <c r="F308" s="88">
        <v>0</v>
      </c>
      <c r="G308" s="185">
        <v>1.4062527182985272E-3</v>
      </c>
      <c r="H308" s="185">
        <v>1.4062527182985272E-3</v>
      </c>
      <c r="I308" s="92">
        <v>4.5568398535560002E-2</v>
      </c>
      <c r="J308" s="147">
        <f t="shared" si="37"/>
        <v>4.6021730256908318E-2</v>
      </c>
      <c r="K308" s="90">
        <v>17974</v>
      </c>
      <c r="L308" s="90">
        <v>2083</v>
      </c>
      <c r="M308" s="90">
        <v>7680.1699999999837</v>
      </c>
      <c r="N308" s="90">
        <v>314095.30100000004</v>
      </c>
      <c r="O308" s="161">
        <f t="shared" si="30"/>
        <v>0.42729331256258951</v>
      </c>
      <c r="P308" s="91">
        <f t="shared" si="31"/>
        <v>150.7898708593375</v>
      </c>
      <c r="Q308" s="139">
        <v>0</v>
      </c>
      <c r="R308" s="148">
        <f t="shared" si="33"/>
        <v>6.1881785292802929E-2</v>
      </c>
      <c r="S308" s="147">
        <f t="shared" si="38"/>
        <v>-3.6464389410109654E-4</v>
      </c>
      <c r="T308" s="188">
        <v>0</v>
      </c>
      <c r="U308" s="156">
        <f>(Company_data!V308+Misc!T308)/(Company_data!J308-Company_data!I308)</f>
        <v>1.741699500206024</v>
      </c>
      <c r="V308" s="1">
        <f t="shared" si="34"/>
        <v>5.6183854845355617E-2</v>
      </c>
      <c r="W308" s="72">
        <v>1</v>
      </c>
      <c r="X308" s="185">
        <v>0</v>
      </c>
      <c r="Y308" s="185">
        <v>1.4062527182985272E-3</v>
      </c>
      <c r="Z308" s="180">
        <f>(Company_data!U308+F308)/Company_data!J308</f>
        <v>1.8564535587840878</v>
      </c>
      <c r="AA308" s="148">
        <f>(Company_data!S308+F308)/Company_data!J308+(Y308*1000)</f>
        <v>3.2627062770826152</v>
      </c>
      <c r="AC308" s="185">
        <v>4.6875090609950906E-5</v>
      </c>
      <c r="AD308" s="147">
        <f t="shared" si="35"/>
        <v>4.5568398535560002E-2</v>
      </c>
      <c r="AE308" s="1">
        <v>0</v>
      </c>
      <c r="AF308" s="147">
        <f t="shared" si="36"/>
        <v>4.5568398535560002E-2</v>
      </c>
      <c r="AG308" s="1">
        <v>0</v>
      </c>
      <c r="AH308" s="1">
        <v>0</v>
      </c>
      <c r="AI308" s="1">
        <v>0</v>
      </c>
      <c r="AJ308" s="1">
        <v>0</v>
      </c>
      <c r="AL308" s="185">
        <v>1.4062527182985272E-3</v>
      </c>
      <c r="AN308" s="185">
        <v>1.4062527182985272E-3</v>
      </c>
      <c r="AO308" s="185">
        <v>8.6567989356225029E-4</v>
      </c>
      <c r="AP308" s="238">
        <v>8.6567989356225029E-4</v>
      </c>
      <c r="AQ308" s="238">
        <v>0</v>
      </c>
      <c r="AR308" s="238">
        <v>0</v>
      </c>
      <c r="AS308" s="238">
        <v>8.6567989356225029E-4</v>
      </c>
    </row>
    <row r="309" spans="1:45" x14ac:dyDescent="0.2">
      <c r="A309" s="144">
        <v>2005</v>
      </c>
      <c r="B309" s="144">
        <v>5</v>
      </c>
      <c r="C309" s="93">
        <v>31</v>
      </c>
      <c r="D309" s="93">
        <v>30</v>
      </c>
      <c r="E309" s="93">
        <f t="shared" si="32"/>
        <v>30</v>
      </c>
      <c r="F309" s="88">
        <v>0</v>
      </c>
      <c r="G309" s="185">
        <v>2.5686608667488987E-3</v>
      </c>
      <c r="H309" s="185">
        <v>2.5686608667488987E-3</v>
      </c>
      <c r="I309" s="92">
        <v>4.5987293451361572E-2</v>
      </c>
      <c r="J309" s="147">
        <f t="shared" si="37"/>
        <v>4.6112879038699345E-2</v>
      </c>
      <c r="K309" s="90">
        <v>18351</v>
      </c>
      <c r="L309" s="90">
        <v>2081</v>
      </c>
      <c r="M309" s="90">
        <v>8338.8300000000163</v>
      </c>
      <c r="N309" s="90">
        <v>297499.75099999999</v>
      </c>
      <c r="O309" s="161">
        <f t="shared" si="30"/>
        <v>0.45440738924309393</v>
      </c>
      <c r="P309" s="91">
        <f t="shared" si="31"/>
        <v>142.95999567515616</v>
      </c>
      <c r="Q309" s="139">
        <v>0</v>
      </c>
      <c r="R309" s="148">
        <f t="shared" si="33"/>
        <v>7.2329818661653084E-2</v>
      </c>
      <c r="S309" s="147">
        <f t="shared" si="38"/>
        <v>4.7007549696907736E-5</v>
      </c>
      <c r="T309" s="188">
        <v>0</v>
      </c>
      <c r="U309" s="156">
        <f>(Company_data!V309+Misc!T309)/(Company_data!J309-Company_data!I309)</f>
        <v>1.9514425439361038</v>
      </c>
      <c r="V309" s="1">
        <f t="shared" si="34"/>
        <v>6.5048084797870123E-2</v>
      </c>
      <c r="W309" s="72">
        <v>1</v>
      </c>
      <c r="X309" s="185">
        <v>0</v>
      </c>
      <c r="Y309" s="185">
        <v>2.5686608667488987E-3</v>
      </c>
      <c r="Z309" s="180">
        <f>(Company_data!U309+F309)/Company_data!J309</f>
        <v>2.2422243785112457</v>
      </c>
      <c r="AA309" s="148">
        <f>(Company_data!S309+F309)/Company_data!J309+(Y309*1000)</f>
        <v>4.8108852452601445</v>
      </c>
      <c r="AC309" s="185">
        <v>8.2860027959641902E-5</v>
      </c>
      <c r="AD309" s="147">
        <f t="shared" si="35"/>
        <v>4.5987293451361572E-2</v>
      </c>
      <c r="AE309" s="1">
        <v>0</v>
      </c>
      <c r="AF309" s="147">
        <f t="shared" si="36"/>
        <v>4.5987293451361572E-2</v>
      </c>
      <c r="AG309" s="1">
        <v>0</v>
      </c>
      <c r="AH309" s="1">
        <v>0</v>
      </c>
      <c r="AI309" s="1">
        <v>0</v>
      </c>
      <c r="AJ309" s="1">
        <v>0</v>
      </c>
      <c r="AL309" s="185">
        <v>2.5686608667488987E-3</v>
      </c>
      <c r="AN309" s="185">
        <v>2.5686608667488987E-3</v>
      </c>
      <c r="AO309" s="185">
        <v>2.1392135749526654E-3</v>
      </c>
      <c r="AP309" s="238">
        <v>2.1392135749526654E-3</v>
      </c>
      <c r="AQ309" s="238">
        <v>0</v>
      </c>
      <c r="AR309" s="238">
        <v>0</v>
      </c>
      <c r="AS309" s="238">
        <v>2.1392135749526654E-3</v>
      </c>
    </row>
    <row r="310" spans="1:45" x14ac:dyDescent="0.2">
      <c r="A310" s="144">
        <v>2005</v>
      </c>
      <c r="B310" s="144">
        <v>6</v>
      </c>
      <c r="C310" s="93">
        <v>30</v>
      </c>
      <c r="D310" s="93">
        <v>31</v>
      </c>
      <c r="E310" s="93">
        <f t="shared" si="32"/>
        <v>31</v>
      </c>
      <c r="F310" s="88">
        <v>0</v>
      </c>
      <c r="G310" s="185">
        <v>3.3418024544698017E-3</v>
      </c>
      <c r="H310" s="185">
        <v>3.3418024544698017E-3</v>
      </c>
      <c r="I310" s="92">
        <v>4.6651790156971712E-2</v>
      </c>
      <c r="J310" s="147">
        <f t="shared" si="37"/>
        <v>4.6231029570269096E-2</v>
      </c>
      <c r="K310" s="90">
        <v>18647</v>
      </c>
      <c r="L310" s="90">
        <v>2078</v>
      </c>
      <c r="M310" s="90">
        <v>10074.81</v>
      </c>
      <c r="N310" s="90">
        <v>310523.603</v>
      </c>
      <c r="O310" s="161">
        <f t="shared" si="30"/>
        <v>0.54029119965678118</v>
      </c>
      <c r="P310" s="91">
        <f t="shared" si="31"/>
        <v>149.43388017324349</v>
      </c>
      <c r="Q310" s="139">
        <v>0</v>
      </c>
      <c r="R310" s="148">
        <f t="shared" si="33"/>
        <v>7.7624428379912305E-2</v>
      </c>
      <c r="S310" s="147">
        <f t="shared" si="38"/>
        <v>5.1228636649557069E-4</v>
      </c>
      <c r="T310" s="188">
        <v>0</v>
      </c>
      <c r="U310" s="156">
        <f>(Company_data!V310+Misc!T310)/(Company_data!J310-Company_data!I310)</f>
        <v>2.20975063331684</v>
      </c>
      <c r="V310" s="1">
        <f t="shared" si="34"/>
        <v>7.1282278494091605E-2</v>
      </c>
      <c r="W310" s="72">
        <v>1</v>
      </c>
      <c r="X310" s="185">
        <v>0</v>
      </c>
      <c r="Y310" s="185">
        <v>3.3418024544698017E-3</v>
      </c>
      <c r="Z310" s="180">
        <f>(Company_data!U310+F310)/Company_data!J310</f>
        <v>2.3287328513973691</v>
      </c>
      <c r="AA310" s="148">
        <f>(Company_data!S310+F310)/Company_data!J310+(Y310*1000)</f>
        <v>5.6705353058671708</v>
      </c>
      <c r="AC310" s="185">
        <v>1.113934151489934E-4</v>
      </c>
      <c r="AD310" s="147">
        <f t="shared" si="35"/>
        <v>4.6651790156971712E-2</v>
      </c>
      <c r="AE310" s="1">
        <v>0</v>
      </c>
      <c r="AF310" s="147">
        <f t="shared" si="36"/>
        <v>4.6651790156971712E-2</v>
      </c>
      <c r="AG310" s="1">
        <v>0</v>
      </c>
      <c r="AH310" s="1">
        <v>0</v>
      </c>
      <c r="AI310" s="1">
        <v>0</v>
      </c>
      <c r="AJ310" s="1">
        <v>0</v>
      </c>
      <c r="AL310" s="185">
        <v>3.3418024544698017E-3</v>
      </c>
      <c r="AN310" s="185">
        <v>3.3418024544698017E-3</v>
      </c>
      <c r="AO310" s="185">
        <v>3.0130519064349914E-3</v>
      </c>
      <c r="AP310" s="238">
        <v>3.0130519064349914E-3</v>
      </c>
      <c r="AQ310" s="238">
        <v>0</v>
      </c>
      <c r="AR310" s="238">
        <v>0</v>
      </c>
      <c r="AS310" s="238">
        <v>3.0130519064349914E-3</v>
      </c>
    </row>
    <row r="311" spans="1:45" x14ac:dyDescent="0.2">
      <c r="A311" s="144">
        <v>2005</v>
      </c>
      <c r="B311" s="144">
        <v>7</v>
      </c>
      <c r="C311" s="93">
        <v>31</v>
      </c>
      <c r="D311" s="93">
        <v>30</v>
      </c>
      <c r="E311" s="93">
        <f t="shared" si="32"/>
        <v>30</v>
      </c>
      <c r="F311" s="88">
        <v>52642.427282611563</v>
      </c>
      <c r="G311" s="185">
        <v>3.9586239278776815E-3</v>
      </c>
      <c r="H311" s="185">
        <v>3.9586239278776815E-3</v>
      </c>
      <c r="I311" s="92">
        <v>4.703458621182062E-2</v>
      </c>
      <c r="J311" s="147">
        <f t="shared" si="37"/>
        <v>4.6410790047419159E-2</v>
      </c>
      <c r="K311" s="90">
        <v>18690</v>
      </c>
      <c r="L311" s="90">
        <v>2072</v>
      </c>
      <c r="M311" s="90">
        <v>11081.896000000008</v>
      </c>
      <c r="N311" s="90">
        <v>297664.005</v>
      </c>
      <c r="O311" s="161">
        <f t="shared" si="30"/>
        <v>0.59293183520599291</v>
      </c>
      <c r="P311" s="91">
        <f t="shared" si="31"/>
        <v>143.66023407335908</v>
      </c>
      <c r="Q311" s="139">
        <v>0</v>
      </c>
      <c r="R311" s="148">
        <f t="shared" si="33"/>
        <v>8.9470453353987012E-2</v>
      </c>
      <c r="S311" s="147">
        <f t="shared" si="38"/>
        <v>1.0810349787432616E-3</v>
      </c>
      <c r="T311" s="189">
        <v>47025.145833957657</v>
      </c>
      <c r="U311" s="156">
        <f>(Company_data!V311+Misc!T311)/(Company_data!J311-Company_data!I311)</f>
        <v>2.4474497784860074</v>
      </c>
      <c r="V311" s="1">
        <f t="shared" si="34"/>
        <v>8.1581659282866911E-2</v>
      </c>
      <c r="W311" s="72">
        <v>1</v>
      </c>
      <c r="X311" s="185">
        <v>0</v>
      </c>
      <c r="Y311" s="185">
        <v>3.9586239278776815E-3</v>
      </c>
      <c r="Z311" s="180">
        <f>(Company_data!U311+F311)/Company_data!J311</f>
        <v>2.7735840539735972</v>
      </c>
      <c r="AA311" s="148">
        <f>(Company_data!S311+F311)/Company_data!J311+(Y311*1000)</f>
        <v>6.7322079818512783</v>
      </c>
      <c r="AC311" s="185">
        <v>1.2769754606057034E-4</v>
      </c>
      <c r="AD311" s="147">
        <f t="shared" si="35"/>
        <v>4.703458621182062E-2</v>
      </c>
      <c r="AE311" s="1">
        <v>0</v>
      </c>
      <c r="AF311" s="147">
        <f t="shared" si="36"/>
        <v>4.703458621182062E-2</v>
      </c>
      <c r="AG311" s="1">
        <v>0</v>
      </c>
      <c r="AH311" s="1">
        <v>0</v>
      </c>
      <c r="AI311" s="1">
        <v>0</v>
      </c>
      <c r="AJ311" s="1">
        <v>0</v>
      </c>
      <c r="AL311" s="185">
        <v>3.9586239278776815E-3</v>
      </c>
      <c r="AN311" s="185">
        <v>3.9586239278776815E-3</v>
      </c>
      <c r="AO311" s="185">
        <v>4.6197655444434327E-3</v>
      </c>
      <c r="AP311" s="238">
        <v>4.6197655444434327E-3</v>
      </c>
      <c r="AQ311" s="238">
        <v>0</v>
      </c>
      <c r="AR311" s="238">
        <v>0</v>
      </c>
      <c r="AS311" s="238">
        <v>4.6197655444434327E-3</v>
      </c>
    </row>
    <row r="312" spans="1:45" x14ac:dyDescent="0.2">
      <c r="A312" s="144">
        <v>2005</v>
      </c>
      <c r="B312" s="144">
        <v>8</v>
      </c>
      <c r="C312" s="93">
        <v>31</v>
      </c>
      <c r="D312" s="93">
        <v>31</v>
      </c>
      <c r="E312" s="93">
        <f t="shared" si="32"/>
        <v>31</v>
      </c>
      <c r="F312" s="88">
        <v>206520.95461914316</v>
      </c>
      <c r="G312" s="185">
        <v>3.9978532160668892E-3</v>
      </c>
      <c r="H312" s="185">
        <v>3.9978532160668892E-3</v>
      </c>
      <c r="I312" s="92">
        <v>4.6455710726386573E-2</v>
      </c>
      <c r="J312" s="147">
        <f t="shared" si="37"/>
        <v>4.6580868880991395E-2</v>
      </c>
      <c r="K312" s="90">
        <v>19142</v>
      </c>
      <c r="L312" s="90">
        <v>2070</v>
      </c>
      <c r="M312" s="90">
        <v>11747.44299999997</v>
      </c>
      <c r="N312" s="90">
        <v>332119.10100000002</v>
      </c>
      <c r="O312" s="161">
        <f t="shared" si="30"/>
        <v>0.61369987462125009</v>
      </c>
      <c r="P312" s="91">
        <f t="shared" si="31"/>
        <v>160.44401014492755</v>
      </c>
      <c r="Q312" s="139">
        <v>0</v>
      </c>
      <c r="R312" s="148">
        <f t="shared" si="33"/>
        <v>9.0202218941357701E-2</v>
      </c>
      <c r="S312" s="147">
        <f t="shared" si="38"/>
        <v>1.7124282633439805E-3</v>
      </c>
      <c r="T312" s="189">
        <v>191332.87601254627</v>
      </c>
      <c r="U312" s="156">
        <f>(Company_data!V312+Misc!T312)/(Company_data!J312-Company_data!I312)</f>
        <v>2.5508053946505447</v>
      </c>
      <c r="V312" s="1">
        <f t="shared" si="34"/>
        <v>8.2284044988727253E-2</v>
      </c>
      <c r="W312" s="72">
        <v>1</v>
      </c>
      <c r="X312" s="185">
        <v>0</v>
      </c>
      <c r="Y312" s="185">
        <v>3.9978532160668892E-3</v>
      </c>
      <c r="Z312" s="180">
        <f>(Company_data!U312+F312)/Company_data!J312</f>
        <v>2.7962687871820888</v>
      </c>
      <c r="AA312" s="148">
        <f>(Company_data!S312+F312)/Company_data!J312+(Y312*1000)</f>
        <v>6.7941220032489777</v>
      </c>
      <c r="AC312" s="185">
        <v>1.2896300696989965E-4</v>
      </c>
      <c r="AD312" s="147">
        <f t="shared" si="35"/>
        <v>4.6455710726386573E-2</v>
      </c>
      <c r="AE312" s="1">
        <v>0</v>
      </c>
      <c r="AF312" s="147">
        <f t="shared" si="36"/>
        <v>4.6455710726386573E-2</v>
      </c>
      <c r="AG312" s="1">
        <v>0</v>
      </c>
      <c r="AH312" s="1">
        <v>0</v>
      </c>
      <c r="AI312" s="1">
        <v>0</v>
      </c>
      <c r="AJ312" s="1">
        <v>0</v>
      </c>
      <c r="AL312" s="185">
        <v>3.9978532160668892E-3</v>
      </c>
      <c r="AN312" s="185">
        <v>3.9978532160668892E-3</v>
      </c>
      <c r="AO312" s="185">
        <v>4.6174557978901128E-3</v>
      </c>
      <c r="AP312" s="238">
        <v>4.6174557978901128E-3</v>
      </c>
      <c r="AQ312" s="238">
        <v>0</v>
      </c>
      <c r="AR312" s="238">
        <v>0</v>
      </c>
      <c r="AS312" s="238">
        <v>4.6174557978901128E-3</v>
      </c>
    </row>
    <row r="313" spans="1:45" x14ac:dyDescent="0.2">
      <c r="A313" s="144">
        <v>2005</v>
      </c>
      <c r="B313" s="144">
        <v>9</v>
      </c>
      <c r="C313" s="93">
        <v>30</v>
      </c>
      <c r="D313" s="93">
        <v>31</v>
      </c>
      <c r="E313" s="93">
        <f t="shared" si="32"/>
        <v>31</v>
      </c>
      <c r="F313" s="88">
        <v>55928.357988018797</v>
      </c>
      <c r="G313" s="185">
        <v>3.4007698200607152E-3</v>
      </c>
      <c r="H313" s="185">
        <v>3.4007698200607152E-3</v>
      </c>
      <c r="I313" s="92">
        <v>4.7367603057266762E-2</v>
      </c>
      <c r="J313" s="147">
        <f t="shared" si="37"/>
        <v>4.6678135589009552E-2</v>
      </c>
      <c r="K313" s="90">
        <v>18999</v>
      </c>
      <c r="L313" s="90">
        <v>2073</v>
      </c>
      <c r="M313" s="90">
        <v>11758.69299999997</v>
      </c>
      <c r="N313" s="90">
        <v>286148.91200000001</v>
      </c>
      <c r="O313" s="161">
        <f t="shared" si="30"/>
        <v>0.61891115321858892</v>
      </c>
      <c r="P313" s="91">
        <f t="shared" si="31"/>
        <v>138.03613699951762</v>
      </c>
      <c r="Q313" s="139">
        <v>0</v>
      </c>
      <c r="R313" s="148">
        <f t="shared" si="33"/>
        <v>8.3968946553767285E-2</v>
      </c>
      <c r="S313" s="147">
        <f t="shared" si="38"/>
        <v>2.093979897483611E-3</v>
      </c>
      <c r="T313" s="189">
        <v>53310.839977162701</v>
      </c>
      <c r="U313" s="156">
        <f>(Company_data!V313+Misc!T313)/(Company_data!J313-Company_data!I313)</f>
        <v>2.3684926808987337</v>
      </c>
      <c r="V313" s="1">
        <f t="shared" si="34"/>
        <v>7.6402989706410768E-2</v>
      </c>
      <c r="W313" s="72">
        <v>1</v>
      </c>
      <c r="X313" s="185">
        <v>0</v>
      </c>
      <c r="Y313" s="185">
        <v>3.4007698200607152E-3</v>
      </c>
      <c r="Z313" s="180">
        <f>(Company_data!U313+F313)/Company_data!J313</f>
        <v>2.5190683966130187</v>
      </c>
      <c r="AA313" s="148">
        <f>(Company_data!S313+F313)/Company_data!J313+(Y313*1000)</f>
        <v>5.9198382166737336</v>
      </c>
      <c r="AC313" s="185">
        <v>1.1335899400202385E-4</v>
      </c>
      <c r="AD313" s="147">
        <f t="shared" si="35"/>
        <v>4.7367603057266762E-2</v>
      </c>
      <c r="AE313" s="1">
        <v>0</v>
      </c>
      <c r="AF313" s="147">
        <f t="shared" si="36"/>
        <v>4.7367603057266762E-2</v>
      </c>
      <c r="AG313" s="1">
        <v>0</v>
      </c>
      <c r="AH313" s="1">
        <v>0</v>
      </c>
      <c r="AI313" s="1">
        <v>0</v>
      </c>
      <c r="AJ313" s="1">
        <v>0</v>
      </c>
      <c r="AL313" s="185">
        <v>3.4007698200607152E-3</v>
      </c>
      <c r="AN313" s="185">
        <v>3.4007698200607152E-3</v>
      </c>
      <c r="AO313" s="185">
        <v>3.7328496086025224E-3</v>
      </c>
      <c r="AP313" s="238">
        <v>3.7328496086025224E-3</v>
      </c>
      <c r="AQ313" s="238">
        <v>0</v>
      </c>
      <c r="AR313" s="238">
        <v>0</v>
      </c>
      <c r="AS313" s="238">
        <v>3.7328496086025224E-3</v>
      </c>
    </row>
    <row r="314" spans="1:45" x14ac:dyDescent="0.2">
      <c r="A314" s="144">
        <v>2005</v>
      </c>
      <c r="B314" s="144">
        <v>10</v>
      </c>
      <c r="C314" s="93">
        <v>31</v>
      </c>
      <c r="D314" s="93">
        <v>30</v>
      </c>
      <c r="E314" s="93">
        <f t="shared" si="32"/>
        <v>30</v>
      </c>
      <c r="F314" s="88">
        <v>841198.59072330873</v>
      </c>
      <c r="G314" s="185">
        <v>2.4332229958539267E-3</v>
      </c>
      <c r="H314" s="185">
        <v>2.4332229958539267E-3</v>
      </c>
      <c r="I314" s="92">
        <v>4.8381142126394931E-2</v>
      </c>
      <c r="J314" s="147">
        <f t="shared" si="37"/>
        <v>4.6475427489642139E-2</v>
      </c>
      <c r="K314" s="90">
        <v>19011</v>
      </c>
      <c r="L314" s="90">
        <v>2047</v>
      </c>
      <c r="M314" s="90">
        <v>10946.445000000007</v>
      </c>
      <c r="N314" s="90">
        <v>366652.49699999997</v>
      </c>
      <c r="O314" s="161">
        <f t="shared" ref="O314:O362" si="39">M314/K314</f>
        <v>0.57579532902004138</v>
      </c>
      <c r="P314" s="91">
        <f t="shared" ref="P314:P362" si="40">N314/L314</f>
        <v>179.11699902296041</v>
      </c>
      <c r="Q314" s="139">
        <v>0</v>
      </c>
      <c r="R314" s="148">
        <f t="shared" si="33"/>
        <v>7.4462734037507139E-2</v>
      </c>
      <c r="S314" s="147">
        <f t="shared" si="38"/>
        <v>1.6571893897206202E-3</v>
      </c>
      <c r="T314" s="189">
        <v>792234.62831520883</v>
      </c>
      <c r="U314" s="156">
        <f>(Company_data!V314+Misc!T314)/(Company_data!J314-Company_data!I314)</f>
        <v>2.1466932513803618</v>
      </c>
      <c r="V314" s="1">
        <f t="shared" si="34"/>
        <v>7.1556441712678734E-2</v>
      </c>
      <c r="W314" s="72">
        <v>1</v>
      </c>
      <c r="X314" s="185">
        <v>0</v>
      </c>
      <c r="Y314" s="185">
        <v>2.4332229958539267E-3</v>
      </c>
      <c r="Z314" s="180">
        <f>(Company_data!U314+F314)/Company_data!J314</f>
        <v>2.3083447551627212</v>
      </c>
      <c r="AA314" s="148">
        <f>(Company_data!S314+F314)/Company_data!J314+(Y314*1000)</f>
        <v>4.7415677510166478</v>
      </c>
      <c r="AC314" s="185">
        <v>7.8491064382384736E-5</v>
      </c>
      <c r="AD314" s="147">
        <f t="shared" si="35"/>
        <v>4.8381142126394931E-2</v>
      </c>
      <c r="AE314" s="1">
        <v>0</v>
      </c>
      <c r="AF314" s="147">
        <f t="shared" si="36"/>
        <v>4.8381142126394931E-2</v>
      </c>
      <c r="AG314" s="1">
        <v>0</v>
      </c>
      <c r="AH314" s="1">
        <v>0</v>
      </c>
      <c r="AI314" s="1">
        <v>0</v>
      </c>
      <c r="AJ314" s="1">
        <v>0</v>
      </c>
      <c r="AL314" s="185">
        <v>2.4332229958539267E-3</v>
      </c>
      <c r="AN314" s="185">
        <v>2.4332229958539267E-3</v>
      </c>
      <c r="AO314" s="185">
        <v>2.5520923891010051E-3</v>
      </c>
      <c r="AP314" s="238">
        <v>2.5520923891010051E-3</v>
      </c>
      <c r="AQ314" s="238">
        <v>0</v>
      </c>
      <c r="AR314" s="238">
        <v>0</v>
      </c>
      <c r="AS314" s="238">
        <v>2.5520923891010051E-3</v>
      </c>
    </row>
    <row r="315" spans="1:45" x14ac:dyDescent="0.2">
      <c r="A315" s="144">
        <v>2005</v>
      </c>
      <c r="B315" s="144">
        <v>11</v>
      </c>
      <c r="C315" s="93">
        <v>30</v>
      </c>
      <c r="D315" s="93">
        <v>31</v>
      </c>
      <c r="E315" s="93">
        <f t="shared" si="32"/>
        <v>31</v>
      </c>
      <c r="F315" s="88">
        <v>410050.23145127256</v>
      </c>
      <c r="G315" s="185">
        <v>9.5544889863542033E-4</v>
      </c>
      <c r="H315" s="185">
        <v>9.5544889863542033E-4</v>
      </c>
      <c r="I315" s="92">
        <v>4.7612308680719029E-2</v>
      </c>
      <c r="J315" s="147">
        <f t="shared" si="37"/>
        <v>4.645141057148492E-2</v>
      </c>
      <c r="K315" s="90">
        <v>18699</v>
      </c>
      <c r="L315" s="90">
        <v>2063</v>
      </c>
      <c r="M315" s="90">
        <v>8308.664999999979</v>
      </c>
      <c r="N315" s="90">
        <v>314440.50400000002</v>
      </c>
      <c r="O315" s="161">
        <f t="shared" si="39"/>
        <v>0.4443373977218022</v>
      </c>
      <c r="P315" s="91">
        <f t="shared" si="40"/>
        <v>152.41905186621426</v>
      </c>
      <c r="Q315" s="139">
        <v>0</v>
      </c>
      <c r="R315" s="148">
        <f t="shared" si="33"/>
        <v>6.6425559090439804E-2</v>
      </c>
      <c r="S315" s="147">
        <f t="shared" si="38"/>
        <v>1.4503952758442643E-3</v>
      </c>
      <c r="T315" s="189">
        <v>384842.94392370252</v>
      </c>
      <c r="U315" s="156">
        <f>(Company_data!V315+Misc!T315)/(Company_data!J315-Company_data!I315)</f>
        <v>1.8420819464026403</v>
      </c>
      <c r="V315" s="1">
        <f t="shared" si="34"/>
        <v>5.9421998271052913E-2</v>
      </c>
      <c r="W315" s="72">
        <v>1</v>
      </c>
      <c r="X315" s="185">
        <v>0</v>
      </c>
      <c r="Y315" s="185">
        <v>9.5544889863542033E-4</v>
      </c>
      <c r="Z315" s="180">
        <f>(Company_data!U315+F315)/Company_data!J315</f>
        <v>1.9927667727131941</v>
      </c>
      <c r="AA315" s="148">
        <f>(Company_data!S315+F315)/Company_data!J315+(Y315*1000)</f>
        <v>2.9482156713486143</v>
      </c>
      <c r="AC315" s="185">
        <v>3.1848296621180679E-5</v>
      </c>
      <c r="AD315" s="147">
        <f t="shared" si="35"/>
        <v>4.7612308680719029E-2</v>
      </c>
      <c r="AE315" s="1">
        <v>0</v>
      </c>
      <c r="AF315" s="147">
        <f t="shared" si="36"/>
        <v>4.7612308680719029E-2</v>
      </c>
      <c r="AG315" s="1">
        <v>0</v>
      </c>
      <c r="AH315" s="1">
        <v>0</v>
      </c>
      <c r="AI315" s="1">
        <v>0</v>
      </c>
      <c r="AJ315" s="1">
        <v>0</v>
      </c>
      <c r="AL315" s="185">
        <v>9.5544889863542033E-4</v>
      </c>
      <c r="AN315" s="185">
        <v>9.5544889863542033E-4</v>
      </c>
      <c r="AO315" s="185">
        <v>1.0484421851016264E-3</v>
      </c>
      <c r="AP315" s="238">
        <v>1.0484421851016264E-3</v>
      </c>
      <c r="AQ315" s="238">
        <v>0</v>
      </c>
      <c r="AR315" s="238">
        <v>0</v>
      </c>
      <c r="AS315" s="238">
        <v>1.0484421851016264E-3</v>
      </c>
    </row>
    <row r="316" spans="1:45" x14ac:dyDescent="0.2">
      <c r="A316" s="144">
        <v>2005</v>
      </c>
      <c r="B316" s="144">
        <v>12</v>
      </c>
      <c r="C316" s="93">
        <v>31</v>
      </c>
      <c r="D316" s="93">
        <v>30</v>
      </c>
      <c r="E316" s="93">
        <f t="shared" si="32"/>
        <v>30</v>
      </c>
      <c r="F316" s="88">
        <v>0</v>
      </c>
      <c r="G316" s="185">
        <v>5.2025570721330968E-4</v>
      </c>
      <c r="H316" s="185">
        <v>5.2025570721330968E-4</v>
      </c>
      <c r="I316" s="92">
        <v>4.8575442978690188E-2</v>
      </c>
      <c r="J316" s="147">
        <f t="shared" si="37"/>
        <v>4.6446305171830828E-2</v>
      </c>
      <c r="K316" s="90">
        <v>17892</v>
      </c>
      <c r="L316" s="90">
        <v>2068</v>
      </c>
      <c r="M316" s="90">
        <v>8366.5179999999818</v>
      </c>
      <c r="N316" s="90">
        <v>321305.701</v>
      </c>
      <c r="O316" s="161">
        <f t="shared" si="39"/>
        <v>0.46761222892912935</v>
      </c>
      <c r="P316" s="91">
        <f t="shared" si="40"/>
        <v>155.37026160541586</v>
      </c>
      <c r="Q316" s="139">
        <v>0</v>
      </c>
      <c r="R316" s="148">
        <f t="shared" si="33"/>
        <v>5.9377081513648212E-2</v>
      </c>
      <c r="S316" s="147">
        <f t="shared" si="38"/>
        <v>1.1495008790305197E-3</v>
      </c>
      <c r="T316" s="189">
        <v>0</v>
      </c>
      <c r="U316" s="156">
        <f>(Company_data!V316+Misc!T316)/(Company_data!J316-Company_data!I316)</f>
        <v>1.6350101509825206</v>
      </c>
      <c r="V316" s="1">
        <f t="shared" si="34"/>
        <v>5.450033836608402E-2</v>
      </c>
      <c r="W316" s="72">
        <v>1</v>
      </c>
      <c r="X316" s="185">
        <v>0</v>
      </c>
      <c r="Y316" s="185">
        <v>5.2025570721330968E-4</v>
      </c>
      <c r="Z316" s="180">
        <f>(Company_data!U316+F316)/Company_data!J316</f>
        <v>1.8406895269230945</v>
      </c>
      <c r="AA316" s="148">
        <f>(Company_data!S316+F316)/Company_data!J316+(Y316*1000)</f>
        <v>2.3609452341364041</v>
      </c>
      <c r="AC316" s="185">
        <v>1.6782442168171282E-5</v>
      </c>
      <c r="AD316" s="147">
        <f t="shared" si="35"/>
        <v>4.8575442978690188E-2</v>
      </c>
      <c r="AE316" s="1">
        <v>0</v>
      </c>
      <c r="AF316" s="147">
        <f t="shared" si="36"/>
        <v>4.8575442978690188E-2</v>
      </c>
      <c r="AG316" s="1">
        <v>0</v>
      </c>
      <c r="AH316" s="1">
        <v>0</v>
      </c>
      <c r="AI316" s="1">
        <v>0</v>
      </c>
      <c r="AJ316" s="1">
        <v>0</v>
      </c>
      <c r="AL316" s="185">
        <v>5.2025570721330968E-4</v>
      </c>
      <c r="AN316" s="185">
        <v>5.2025570721330968E-4</v>
      </c>
      <c r="AO316" s="185">
        <v>2.406034452198067E-4</v>
      </c>
      <c r="AP316" s="238">
        <v>2.406034452198067E-4</v>
      </c>
      <c r="AQ316" s="238">
        <v>0</v>
      </c>
      <c r="AR316" s="238">
        <v>0</v>
      </c>
      <c r="AS316" s="238">
        <v>2.406034452198067E-4</v>
      </c>
    </row>
    <row r="317" spans="1:45" x14ac:dyDescent="0.2">
      <c r="A317" s="144">
        <v>2006</v>
      </c>
      <c r="B317" s="144">
        <v>1</v>
      </c>
      <c r="C317" s="93">
        <v>31</v>
      </c>
      <c r="D317" s="93">
        <v>31</v>
      </c>
      <c r="E317" s="93">
        <f t="shared" si="32"/>
        <v>31</v>
      </c>
      <c r="F317" s="88">
        <v>0</v>
      </c>
      <c r="G317" s="185">
        <v>1.5927471534804432E-3</v>
      </c>
      <c r="H317" s="185">
        <v>1.5969048131444076E-3</v>
      </c>
      <c r="I317" s="92">
        <v>5.0103954100900017E-2</v>
      </c>
      <c r="J317" s="147">
        <f t="shared" si="37"/>
        <v>4.6824562939273749E-2</v>
      </c>
      <c r="K317" s="90">
        <v>17711</v>
      </c>
      <c r="L317" s="90">
        <v>2071</v>
      </c>
      <c r="M317" s="90">
        <v>8113.0009999999893</v>
      </c>
      <c r="N317" s="90">
        <v>309007.14500000002</v>
      </c>
      <c r="O317" s="161">
        <f t="shared" si="39"/>
        <v>0.45807695782282137</v>
      </c>
      <c r="P317" s="91">
        <f t="shared" si="40"/>
        <v>149.20673346209563</v>
      </c>
      <c r="Q317" s="139">
        <v>0</v>
      </c>
      <c r="R317" s="148">
        <f t="shared" si="33"/>
        <v>5.9696042231226133E-2</v>
      </c>
      <c r="S317" s="147">
        <f t="shared" si="38"/>
        <v>1.357205569665218E-3</v>
      </c>
      <c r="T317" s="189">
        <v>0</v>
      </c>
      <c r="U317" s="156">
        <f>(Company_data!V317+Misc!T317)/(Company_data!J317-Company_data!I317)</f>
        <v>1.6918855721096981</v>
      </c>
      <c r="V317" s="1">
        <f t="shared" si="34"/>
        <v>5.4576953939022524E-2</v>
      </c>
      <c r="W317" s="72">
        <v>1</v>
      </c>
      <c r="X317" s="185">
        <v>4.1576596639647179E-6</v>
      </c>
      <c r="Y317" s="185">
        <v>1.5969048131444076E-3</v>
      </c>
      <c r="Z317" s="180">
        <f>(Company_data!U317+F317)/Company_data!J317</f>
        <v>1.8505773091680102</v>
      </c>
      <c r="AA317" s="148">
        <f>(Company_data!S317+F317)/Company_data!J317+(Y317*1000)</f>
        <v>3.4474821223124179</v>
      </c>
      <c r="AC317" s="185">
        <v>5.1513058488529286E-5</v>
      </c>
      <c r="AD317" s="147">
        <f t="shared" si="35"/>
        <v>5.0103954100900017E-2</v>
      </c>
      <c r="AE317" s="1">
        <v>0</v>
      </c>
      <c r="AF317" s="147">
        <f t="shared" si="36"/>
        <v>5.0103954100900017E-2</v>
      </c>
      <c r="AG317" s="1">
        <v>0</v>
      </c>
      <c r="AH317" s="1">
        <v>0</v>
      </c>
      <c r="AI317" s="1">
        <v>0</v>
      </c>
      <c r="AJ317" s="1">
        <v>0</v>
      </c>
      <c r="AL317" s="185">
        <v>1.6188352564076845E-3</v>
      </c>
      <c r="AN317" s="185">
        <v>1.6188352564076845E-3</v>
      </c>
      <c r="AO317" s="185">
        <v>1.8177356341671732E-3</v>
      </c>
      <c r="AP317" s="238">
        <v>1.7916475312399318E-3</v>
      </c>
      <c r="AQ317" s="238">
        <v>2.6088102927241428E-5</v>
      </c>
      <c r="AR317" s="238">
        <v>2.6088102927241428E-5</v>
      </c>
      <c r="AS317" s="238">
        <v>1.8177356341671732E-3</v>
      </c>
    </row>
    <row r="318" spans="1:45" x14ac:dyDescent="0.2">
      <c r="A318" s="144">
        <v>2006</v>
      </c>
      <c r="B318" s="144">
        <v>2</v>
      </c>
      <c r="C318" s="93">
        <v>28</v>
      </c>
      <c r="D318" s="93">
        <v>28</v>
      </c>
      <c r="E318" s="93">
        <f t="shared" si="32"/>
        <v>28</v>
      </c>
      <c r="F318" s="88">
        <v>0</v>
      </c>
      <c r="G318" s="185">
        <v>2.1331332327526168E-3</v>
      </c>
      <c r="H318" s="185">
        <v>2.1387015001202887E-3</v>
      </c>
      <c r="I318" s="92">
        <v>4.8708324748661359E-2</v>
      </c>
      <c r="J318" s="147">
        <f t="shared" si="37"/>
        <v>4.7227271467188692E-2</v>
      </c>
      <c r="K318" s="90">
        <v>18876</v>
      </c>
      <c r="L318" s="90">
        <v>2071</v>
      </c>
      <c r="M318" s="90">
        <v>7844.7600000000093</v>
      </c>
      <c r="N318" s="90">
        <v>343577.69</v>
      </c>
      <c r="O318" s="161">
        <f t="shared" si="39"/>
        <v>0.41559440559440608</v>
      </c>
      <c r="P318" s="91">
        <f t="shared" si="40"/>
        <v>165.89941574118782</v>
      </c>
      <c r="Q318" s="139">
        <v>0</v>
      </c>
      <c r="R318" s="148">
        <f t="shared" si="33"/>
        <v>6.1161027747247854E-2</v>
      </c>
      <c r="S318" s="147">
        <f t="shared" si="38"/>
        <v>1.5989823340371509E-3</v>
      </c>
      <c r="T318" s="189">
        <v>0</v>
      </c>
      <c r="U318" s="156">
        <f>(Company_data!V318+Misc!T318)/(Company_data!J318-Company_data!I318)</f>
        <v>1.5772405013848934</v>
      </c>
      <c r="V318" s="1">
        <f t="shared" si="34"/>
        <v>5.6330017906603337E-2</v>
      </c>
      <c r="W318" s="72">
        <v>1</v>
      </c>
      <c r="X318" s="185">
        <v>5.5682673676723752E-6</v>
      </c>
      <c r="Y318" s="185">
        <v>2.1387015001202887E-3</v>
      </c>
      <c r="Z318" s="180">
        <f>(Company_data!U318+F318)/Company_data!J318</f>
        <v>1.7125087769229399</v>
      </c>
      <c r="AA318" s="148">
        <f>(Company_data!S318+F318)/Company_data!J318+(Y318*1000)</f>
        <v>3.8512102770432288</v>
      </c>
      <c r="AC318" s="185">
        <v>7.6382196432867478E-5</v>
      </c>
      <c r="AD318" s="147">
        <f t="shared" si="35"/>
        <v>4.8708324748661359E-2</v>
      </c>
      <c r="AE318" s="1">
        <v>0</v>
      </c>
      <c r="AF318" s="147">
        <f t="shared" si="36"/>
        <v>4.8708324748661359E-2</v>
      </c>
      <c r="AG318" s="1">
        <v>0</v>
      </c>
      <c r="AH318" s="1">
        <v>0</v>
      </c>
      <c r="AI318" s="1">
        <v>0</v>
      </c>
      <c r="AJ318" s="1">
        <v>0</v>
      </c>
      <c r="AL318" s="185">
        <v>2.1591693615782949E-3</v>
      </c>
      <c r="AN318" s="185">
        <v>2.1571007376441995E-3</v>
      </c>
      <c r="AO318" s="185">
        <v>1.3566682088007786E-3</v>
      </c>
      <c r="AP318" s="238">
        <v>1.3327007039091953E-3</v>
      </c>
      <c r="AQ318" s="238">
        <v>2.396750489158325E-5</v>
      </c>
      <c r="AR318" s="238">
        <v>2.6036128825678233E-5</v>
      </c>
      <c r="AS318" s="238">
        <v>1.3566682088007786E-3</v>
      </c>
    </row>
    <row r="319" spans="1:45" x14ac:dyDescent="0.2">
      <c r="A319" s="144">
        <v>2006</v>
      </c>
      <c r="B319" s="144">
        <v>3</v>
      </c>
      <c r="C319" s="93">
        <v>31</v>
      </c>
      <c r="D319" s="93">
        <v>31</v>
      </c>
      <c r="E319" s="93">
        <f t="shared" si="32"/>
        <v>31</v>
      </c>
      <c r="F319" s="88">
        <v>0</v>
      </c>
      <c r="G319" s="185">
        <v>3.920468702924367E-3</v>
      </c>
      <c r="H319" s="185">
        <v>3.9307025774940781E-3</v>
      </c>
      <c r="I319" s="92">
        <v>4.8681656630053166E-2</v>
      </c>
      <c r="J319" s="147">
        <f t="shared" si="37"/>
        <v>4.7594017617065498E-2</v>
      </c>
      <c r="K319" s="90">
        <v>19023</v>
      </c>
      <c r="L319" s="90">
        <v>2063</v>
      </c>
      <c r="M319" s="90">
        <v>7930.6990000000224</v>
      </c>
      <c r="N319" s="90">
        <v>308334.97199999995</v>
      </c>
      <c r="O319" s="161">
        <f t="shared" si="39"/>
        <v>0.41690054144982508</v>
      </c>
      <c r="P319" s="91">
        <f t="shared" si="40"/>
        <v>149.45951139117787</v>
      </c>
      <c r="Q319" s="139">
        <v>0</v>
      </c>
      <c r="R319" s="148">
        <f t="shared" si="33"/>
        <v>6.0909665643573731E-2</v>
      </c>
      <c r="S319" s="147">
        <f t="shared" si="38"/>
        <v>1.7489091869338017E-3</v>
      </c>
      <c r="T319" s="189">
        <v>0</v>
      </c>
      <c r="U319" s="156">
        <f>(Company_data!V319+Misc!T319)/(Company_data!J319-Company_data!I319)</f>
        <v>1.7388843770593261</v>
      </c>
      <c r="V319" s="1">
        <f t="shared" si="34"/>
        <v>5.6093044421268584E-2</v>
      </c>
      <c r="W319" s="72">
        <v>1</v>
      </c>
      <c r="X319" s="185">
        <v>1.0233874569712022E-5</v>
      </c>
      <c r="Y319" s="185">
        <v>3.9307025774940781E-3</v>
      </c>
      <c r="Z319" s="180">
        <f>(Company_data!U319+F319)/Company_data!J319</f>
        <v>1.8881996349507857</v>
      </c>
      <c r="AA319" s="148">
        <f>(Company_data!S319+F319)/Company_data!J319+(Y319*1000)</f>
        <v>5.8189022124448639</v>
      </c>
      <c r="AC319" s="185">
        <v>1.2679685733851868E-4</v>
      </c>
      <c r="AD319" s="147">
        <f t="shared" si="35"/>
        <v>4.8681656630053166E-2</v>
      </c>
      <c r="AE319" s="1">
        <v>0</v>
      </c>
      <c r="AF319" s="147">
        <f t="shared" si="36"/>
        <v>4.8681656630053166E-2</v>
      </c>
      <c r="AG319" s="1">
        <v>0</v>
      </c>
      <c r="AH319" s="1">
        <v>0</v>
      </c>
      <c r="AI319" s="1">
        <v>0</v>
      </c>
      <c r="AJ319" s="1">
        <v>0</v>
      </c>
      <c r="AL319" s="185">
        <v>3.9464328632465764E-3</v>
      </c>
      <c r="AN319" s="185">
        <v>3.9469308060472762E-3</v>
      </c>
      <c r="AO319" s="185">
        <v>3.3670173235852358E-3</v>
      </c>
      <c r="AP319" s="238">
        <v>3.3405552204623266E-3</v>
      </c>
      <c r="AQ319" s="238">
        <v>2.6462103122909167E-5</v>
      </c>
      <c r="AR319" s="238">
        <v>2.5964160322209261E-5</v>
      </c>
      <c r="AS319" s="238">
        <v>3.3670173235852358E-3</v>
      </c>
    </row>
    <row r="320" spans="1:45" x14ac:dyDescent="0.2">
      <c r="A320" s="144">
        <v>2006</v>
      </c>
      <c r="B320" s="144">
        <v>4</v>
      </c>
      <c r="C320" s="93">
        <v>30</v>
      </c>
      <c r="D320" s="93">
        <v>31</v>
      </c>
      <c r="E320" s="93">
        <f t="shared" si="32"/>
        <v>31</v>
      </c>
      <c r="F320" s="88">
        <v>0</v>
      </c>
      <c r="G320" s="185">
        <v>6.9096497447483406E-3</v>
      </c>
      <c r="H320" s="185">
        <v>6.9276864883539317E-3</v>
      </c>
      <c r="I320" s="92">
        <v>5.0659415240046246E-2</v>
      </c>
      <c r="J320" s="147">
        <f t="shared" si="37"/>
        <v>4.8018269009106017E-2</v>
      </c>
      <c r="K320" s="90">
        <v>19086</v>
      </c>
      <c r="L320" s="90">
        <v>2054</v>
      </c>
      <c r="M320" s="90">
        <v>8644.4959999999846</v>
      </c>
      <c r="N320" s="90">
        <v>317333.68300000002</v>
      </c>
      <c r="O320" s="161">
        <f t="shared" si="39"/>
        <v>0.45292339935030834</v>
      </c>
      <c r="P320" s="91">
        <f t="shared" si="40"/>
        <v>154.49546397273613</v>
      </c>
      <c r="Q320" s="139">
        <v>0</v>
      </c>
      <c r="R320" s="148">
        <f t="shared" si="33"/>
        <v>6.8701772575162121E-2</v>
      </c>
      <c r="S320" s="147">
        <f t="shared" si="38"/>
        <v>1.9965387521976991E-3</v>
      </c>
      <c r="T320" s="189">
        <v>0</v>
      </c>
      <c r="U320" s="156">
        <f>(Company_data!V320+Misc!T320)/(Company_data!J320-Company_data!I320)</f>
        <v>1.9178461297104663</v>
      </c>
      <c r="V320" s="1">
        <f t="shared" si="34"/>
        <v>6.1866004184208588E-2</v>
      </c>
      <c r="W320" s="72">
        <v>1</v>
      </c>
      <c r="X320" s="185">
        <v>1.803674360559265E-5</v>
      </c>
      <c r="Y320" s="185">
        <v>6.9276864883539317E-3</v>
      </c>
      <c r="Z320" s="180">
        <f>(Company_data!U320+F320)/Company_data!J320</f>
        <v>2.0610531772548635</v>
      </c>
      <c r="AA320" s="148">
        <f>(Company_data!S320+F320)/Company_data!J320+(Y320*1000)</f>
        <v>8.9887396656087954</v>
      </c>
      <c r="AC320" s="185">
        <v>2.3092288294513109E-4</v>
      </c>
      <c r="AD320" s="147">
        <f t="shared" si="35"/>
        <v>5.0659415240046246E-2</v>
      </c>
      <c r="AE320" s="1">
        <v>0</v>
      </c>
      <c r="AF320" s="147">
        <f t="shared" si="36"/>
        <v>5.0659415240046246E-2</v>
      </c>
      <c r="AG320" s="1">
        <v>0</v>
      </c>
      <c r="AH320" s="1">
        <v>0</v>
      </c>
      <c r="AI320" s="1">
        <v>0</v>
      </c>
      <c r="AJ320" s="1">
        <v>0</v>
      </c>
      <c r="AL320" s="185">
        <v>6.9355659581397753E-3</v>
      </c>
      <c r="AN320" s="185">
        <v>6.9352109415179745E-3</v>
      </c>
      <c r="AO320" s="185">
        <v>8.0240338751735515E-3</v>
      </c>
      <c r="AP320" s="238">
        <v>7.9984726784039176E-3</v>
      </c>
      <c r="AQ320" s="238">
        <v>2.556119676963415E-5</v>
      </c>
      <c r="AR320" s="238">
        <v>2.5916213391434623E-5</v>
      </c>
      <c r="AS320" s="238">
        <v>8.0240338751735515E-3</v>
      </c>
    </row>
    <row r="321" spans="1:45" x14ac:dyDescent="0.2">
      <c r="A321" s="144">
        <v>2006</v>
      </c>
      <c r="B321" s="144">
        <v>5</v>
      </c>
      <c r="C321" s="93">
        <v>31</v>
      </c>
      <c r="D321" s="93">
        <v>30</v>
      </c>
      <c r="E321" s="93">
        <f t="shared" si="32"/>
        <v>30</v>
      </c>
      <c r="F321" s="88">
        <v>0</v>
      </c>
      <c r="G321" s="185">
        <v>1.2635225778819495E-2</v>
      </c>
      <c r="H321" s="185">
        <v>1.2668208395332664E-2</v>
      </c>
      <c r="I321" s="92">
        <v>5.1265006674686905E-2</v>
      </c>
      <c r="J321" s="147">
        <f t="shared" si="37"/>
        <v>4.8458078444383129E-2</v>
      </c>
      <c r="K321" s="90">
        <v>19496</v>
      </c>
      <c r="L321" s="90">
        <v>2055</v>
      </c>
      <c r="M321" s="90">
        <v>9654.9500000000116</v>
      </c>
      <c r="N321" s="90">
        <v>321180.7</v>
      </c>
      <c r="O321" s="161">
        <f t="shared" si="39"/>
        <v>0.49522722609766168</v>
      </c>
      <c r="P321" s="91">
        <f t="shared" si="40"/>
        <v>156.29231143552312</v>
      </c>
      <c r="Q321" s="139">
        <v>0</v>
      </c>
      <c r="R321" s="148">
        <f t="shared" si="33"/>
        <v>7.3583095321953049E-2</v>
      </c>
      <c r="S321" s="147">
        <f t="shared" si="38"/>
        <v>2.3451994056837844E-3</v>
      </c>
      <c r="T321" s="189">
        <v>0</v>
      </c>
      <c r="U321" s="156">
        <f>(Company_data!V321+Misc!T321)/(Company_data!J321-Company_data!I321)</f>
        <v>1.9570056701914804</v>
      </c>
      <c r="V321" s="1">
        <f t="shared" si="34"/>
        <v>6.5233522339716007E-2</v>
      </c>
      <c r="W321" s="72">
        <v>1</v>
      </c>
      <c r="X321" s="185">
        <v>3.2982616513167751E-5</v>
      </c>
      <c r="Y321" s="185">
        <v>1.2668208395332664E-2</v>
      </c>
      <c r="Z321" s="180">
        <f>(Company_data!U321+F321)/Company_data!J321</f>
        <v>2.2810759549805444</v>
      </c>
      <c r="AA321" s="148">
        <f>(Company_data!S321+F321)/Company_data!J321+(Y321*1000)</f>
        <v>14.949284350313208</v>
      </c>
      <c r="AC321" s="185">
        <v>4.0865188372040848E-4</v>
      </c>
      <c r="AD321" s="147">
        <f t="shared" si="35"/>
        <v>5.1265006674686905E-2</v>
      </c>
      <c r="AE321" s="1">
        <v>0</v>
      </c>
      <c r="AF321" s="147">
        <f t="shared" si="36"/>
        <v>5.1265006674686905E-2</v>
      </c>
      <c r="AG321" s="1">
        <v>0</v>
      </c>
      <c r="AH321" s="1">
        <v>0</v>
      </c>
      <c r="AI321" s="1">
        <v>0</v>
      </c>
      <c r="AJ321" s="1">
        <v>0</v>
      </c>
      <c r="AL321" s="185">
        <v>1.2661147915465552E-2</v>
      </c>
      <c r="AN321" s="185">
        <v>1.2661645052332738E-2</v>
      </c>
      <c r="AO321" s="185">
        <v>1.2179654671055978E-2</v>
      </c>
      <c r="AP321" s="238">
        <v>1.2153235397542738E-2</v>
      </c>
      <c r="AQ321" s="238">
        <v>2.6419273513241731E-5</v>
      </c>
      <c r="AR321" s="238">
        <v>2.5922136646057073E-5</v>
      </c>
      <c r="AS321" s="238">
        <v>1.2179654671055978E-2</v>
      </c>
    </row>
    <row r="322" spans="1:45" x14ac:dyDescent="0.2">
      <c r="A322" s="144">
        <v>2006</v>
      </c>
      <c r="B322" s="144">
        <v>6</v>
      </c>
      <c r="C322" s="93">
        <v>30</v>
      </c>
      <c r="D322" s="93">
        <v>31</v>
      </c>
      <c r="E322" s="93">
        <f t="shared" si="32"/>
        <v>31</v>
      </c>
      <c r="F322" s="88">
        <v>0</v>
      </c>
      <c r="G322" s="185">
        <v>1.6440638266475738E-2</v>
      </c>
      <c r="H322" s="185">
        <v>1.6483554418245967E-2</v>
      </c>
      <c r="I322" s="92">
        <v>5.2349335593288082E-2</v>
      </c>
      <c r="J322" s="147">
        <f t="shared" si="37"/>
        <v>4.8932873897409489E-2</v>
      </c>
      <c r="K322" s="90">
        <v>19587</v>
      </c>
      <c r="L322" s="90">
        <v>2055</v>
      </c>
      <c r="M322" s="90">
        <v>11078.506999999983</v>
      </c>
      <c r="N322" s="90">
        <v>365418.3</v>
      </c>
      <c r="O322" s="161">
        <f t="shared" si="39"/>
        <v>0.56560509521621394</v>
      </c>
      <c r="P322" s="91">
        <f t="shared" si="40"/>
        <v>177.81912408759123</v>
      </c>
      <c r="Q322" s="139">
        <v>0</v>
      </c>
      <c r="R322" s="148">
        <f t="shared" si="33"/>
        <v>8.1100189813187368E-2</v>
      </c>
      <c r="S322" s="147">
        <f t="shared" si="38"/>
        <v>2.701844327140393E-3</v>
      </c>
      <c r="T322" s="189">
        <v>0</v>
      </c>
      <c r="U322" s="156">
        <f>(Company_data!V322+Misc!T322)/(Company_data!J322-Company_data!I322)</f>
        <v>2.3092441375557948</v>
      </c>
      <c r="V322" s="1">
        <f t="shared" si="34"/>
        <v>7.4491746372767578E-2</v>
      </c>
      <c r="W322" s="72">
        <v>1</v>
      </c>
      <c r="X322" s="185">
        <v>4.2916151770225287E-5</v>
      </c>
      <c r="Y322" s="185">
        <v>1.6483554418245967E-2</v>
      </c>
      <c r="Z322" s="180">
        <f>(Company_data!U322+F322)/Company_data!J322</f>
        <v>2.4330056943956211</v>
      </c>
      <c r="AA322" s="148">
        <f>(Company_data!S322+F322)/Company_data!J322+(Y322*1000)</f>
        <v>18.916560112641587</v>
      </c>
      <c r="AC322" s="185">
        <v>5.4945181394153208E-4</v>
      </c>
      <c r="AD322" s="147">
        <f t="shared" si="35"/>
        <v>5.2349335593288082E-2</v>
      </c>
      <c r="AE322" s="1">
        <v>0</v>
      </c>
      <c r="AF322" s="147">
        <f t="shared" si="36"/>
        <v>5.2349335593288082E-2</v>
      </c>
      <c r="AG322" s="1">
        <v>0</v>
      </c>
      <c r="AH322" s="1">
        <v>0</v>
      </c>
      <c r="AI322" s="1">
        <v>0</v>
      </c>
      <c r="AJ322" s="1">
        <v>0</v>
      </c>
      <c r="AL322" s="185">
        <v>1.6466522623301838E-2</v>
      </c>
      <c r="AN322" s="185">
        <v>1.6466168043071348E-2</v>
      </c>
      <c r="AO322" s="185">
        <v>1.7133663449033869E-2</v>
      </c>
      <c r="AP322" s="238">
        <v>1.7108133672438255E-2</v>
      </c>
      <c r="AQ322" s="238">
        <v>2.5529776595606272E-5</v>
      </c>
      <c r="AR322" s="238">
        <v>2.5884356826100803E-5</v>
      </c>
      <c r="AS322" s="238">
        <v>1.7133663449033869E-2</v>
      </c>
    </row>
    <row r="323" spans="1:45" x14ac:dyDescent="0.2">
      <c r="A323" s="144">
        <v>2006</v>
      </c>
      <c r="B323" s="144">
        <v>7</v>
      </c>
      <c r="C323" s="93">
        <v>31</v>
      </c>
      <c r="D323" s="93">
        <v>30</v>
      </c>
      <c r="E323" s="93">
        <f t="shared" si="32"/>
        <v>30</v>
      </c>
      <c r="F323" s="88">
        <v>0</v>
      </c>
      <c r="G323" s="185">
        <v>1.9493519862467501E-2</v>
      </c>
      <c r="H323" s="185">
        <v>1.9544405165300264E-2</v>
      </c>
      <c r="I323" s="92">
        <v>5.3049525644473343E-2</v>
      </c>
      <c r="J323" s="147">
        <f t="shared" si="37"/>
        <v>4.9434118850130555E-2</v>
      </c>
      <c r="K323" s="90">
        <v>19414</v>
      </c>
      <c r="L323" s="90">
        <v>2049</v>
      </c>
      <c r="M323" s="90">
        <v>11755.854999999981</v>
      </c>
      <c r="N323" s="90">
        <v>330597.83300000004</v>
      </c>
      <c r="O323" s="161">
        <f t="shared" si="39"/>
        <v>0.60553492325126101</v>
      </c>
      <c r="P323" s="91">
        <f t="shared" si="40"/>
        <v>161.34594094680335</v>
      </c>
      <c r="Q323" s="139">
        <v>0</v>
      </c>
      <c r="R323" s="148">
        <f t="shared" si="33"/>
        <v>8.1227397706769303E-2</v>
      </c>
      <c r="S323" s="147">
        <f t="shared" si="38"/>
        <v>3.0233288027113961E-3</v>
      </c>
      <c r="T323" s="189">
        <v>0</v>
      </c>
      <c r="U323" s="156">
        <f>(Company_data!V323+Misc!T323)/(Company_data!J323-Company_data!I323)</f>
        <v>2.2037237458927166</v>
      </c>
      <c r="V323" s="1">
        <f t="shared" si="34"/>
        <v>7.345745819642388E-2</v>
      </c>
      <c r="W323" s="72">
        <v>1</v>
      </c>
      <c r="X323" s="185">
        <v>5.0885302832764627E-5</v>
      </c>
      <c r="Y323" s="185">
        <v>1.9544405165300264E-2</v>
      </c>
      <c r="Z323" s="180">
        <f>(Company_data!U323+F323)/Company_data!J323</f>
        <v>2.5180493289098482</v>
      </c>
      <c r="AA323" s="148">
        <f>(Company_data!S323+F323)/Company_data!J323+(Y323*1000)</f>
        <v>22.062454494210115</v>
      </c>
      <c r="AC323" s="185">
        <v>6.3046468275162147E-4</v>
      </c>
      <c r="AD323" s="147">
        <f t="shared" si="35"/>
        <v>5.3049525644473343E-2</v>
      </c>
      <c r="AE323" s="1">
        <v>0</v>
      </c>
      <c r="AF323" s="147">
        <f t="shared" si="36"/>
        <v>5.3049525644473343E-2</v>
      </c>
      <c r="AG323" s="1">
        <v>0</v>
      </c>
      <c r="AH323" s="1">
        <v>0</v>
      </c>
      <c r="AI323" s="1">
        <v>0</v>
      </c>
      <c r="AJ323" s="1">
        <v>0</v>
      </c>
      <c r="AL323" s="185">
        <v>1.9519387319438822E-2</v>
      </c>
      <c r="AN323" s="185">
        <v>1.951988340765471E-2</v>
      </c>
      <c r="AO323" s="185">
        <v>1.8563073119396242E-2</v>
      </c>
      <c r="AP323" s="238">
        <v>1.8536709574209033E-2</v>
      </c>
      <c r="AQ323" s="238">
        <v>2.6363545187208836E-5</v>
      </c>
      <c r="AR323" s="238">
        <v>2.5867456971320496E-5</v>
      </c>
      <c r="AS323" s="238">
        <v>1.8563073119396242E-2</v>
      </c>
    </row>
    <row r="324" spans="1:45" x14ac:dyDescent="0.2">
      <c r="A324" s="144">
        <v>2006</v>
      </c>
      <c r="B324" s="144">
        <v>8</v>
      </c>
      <c r="C324" s="93">
        <v>31</v>
      </c>
      <c r="D324" s="93">
        <v>31</v>
      </c>
      <c r="E324" s="93">
        <f t="shared" si="32"/>
        <v>31</v>
      </c>
      <c r="F324" s="88">
        <v>0</v>
      </c>
      <c r="G324" s="185">
        <v>1.9700595122239001E-2</v>
      </c>
      <c r="H324" s="185">
        <v>1.9752020968153618E-2</v>
      </c>
      <c r="I324" s="92">
        <v>5.2396590949490354E-2</v>
      </c>
      <c r="J324" s="147">
        <f t="shared" si="37"/>
        <v>4.9929192202055862E-2</v>
      </c>
      <c r="K324" s="90">
        <v>19525</v>
      </c>
      <c r="L324" s="90">
        <v>2055</v>
      </c>
      <c r="M324" s="90">
        <v>12576.474999999977</v>
      </c>
      <c r="N324" s="90">
        <v>328763.62300000002</v>
      </c>
      <c r="O324" s="161">
        <f t="shared" si="39"/>
        <v>0.64412163892445462</v>
      </c>
      <c r="P324" s="91">
        <f t="shared" si="40"/>
        <v>159.982298296837</v>
      </c>
      <c r="Q324" s="139">
        <v>0</v>
      </c>
      <c r="R324" s="148">
        <f t="shared" si="33"/>
        <v>8.4470579413049696E-2</v>
      </c>
      <c r="S324" s="147">
        <f t="shared" si="38"/>
        <v>3.348323321064467E-3</v>
      </c>
      <c r="T324" s="189">
        <v>0</v>
      </c>
      <c r="U324" s="156">
        <f>(Company_data!V324+Misc!T324)/(Company_data!J324-Company_data!I324)</f>
        <v>2.432450746503211</v>
      </c>
      <c r="V324" s="1">
        <f t="shared" si="34"/>
        <v>7.8466153113006809E-2</v>
      </c>
      <c r="W324" s="72">
        <v>1</v>
      </c>
      <c r="X324" s="185">
        <v>5.1425845914618914E-5</v>
      </c>
      <c r="Y324" s="185">
        <v>1.9752020968153618E-2</v>
      </c>
      <c r="Z324" s="180">
        <f>(Company_data!U324+F324)/Company_data!J324</f>
        <v>2.6185879618045407</v>
      </c>
      <c r="AA324" s="148">
        <f>(Company_data!S324+F324)/Company_data!J324+(Y324*1000)</f>
        <v>22.370608929958159</v>
      </c>
      <c r="AC324" s="185">
        <v>6.3716196671463284E-4</v>
      </c>
      <c r="AD324" s="147">
        <f t="shared" si="35"/>
        <v>5.2396590949490354E-2</v>
      </c>
      <c r="AE324" s="1">
        <v>0</v>
      </c>
      <c r="AF324" s="147">
        <f t="shared" si="36"/>
        <v>5.2396590949490354E-2</v>
      </c>
      <c r="AG324" s="1">
        <v>0</v>
      </c>
      <c r="AH324" s="1">
        <v>0</v>
      </c>
      <c r="AI324" s="1">
        <v>0</v>
      </c>
      <c r="AJ324" s="1">
        <v>0</v>
      </c>
      <c r="AL324" s="185">
        <v>1.9726406218360422E-2</v>
      </c>
      <c r="AN324" s="185">
        <v>1.9726901225683297E-2</v>
      </c>
      <c r="AO324" s="185">
        <v>1.9978849894355867E-2</v>
      </c>
      <c r="AP324" s="238">
        <v>1.9952543790911569E-2</v>
      </c>
      <c r="AQ324" s="238">
        <v>2.6306103444298969E-5</v>
      </c>
      <c r="AR324" s="238">
        <v>2.5811096121422373E-5</v>
      </c>
      <c r="AS324" s="238">
        <v>1.9978849894355867E-2</v>
      </c>
    </row>
    <row r="325" spans="1:45" x14ac:dyDescent="0.2">
      <c r="A325" s="144">
        <v>2006</v>
      </c>
      <c r="B325" s="144">
        <v>9</v>
      </c>
      <c r="C325" s="93">
        <v>30</v>
      </c>
      <c r="D325" s="93">
        <v>31</v>
      </c>
      <c r="E325" s="93">
        <f t="shared" ref="E325:E382" si="41">D325</f>
        <v>31</v>
      </c>
      <c r="F325" s="88">
        <v>0</v>
      </c>
      <c r="G325" s="185">
        <v>1.6734595159317994E-2</v>
      </c>
      <c r="H325" s="185">
        <v>1.6778278647393702E-2</v>
      </c>
      <c r="I325" s="92">
        <v>5.2293195686001742E-2</v>
      </c>
      <c r="J325" s="147">
        <f t="shared" si="37"/>
        <v>5.0339658254450449E-2</v>
      </c>
      <c r="K325" s="90">
        <v>19430</v>
      </c>
      <c r="L325" s="90">
        <v>2044</v>
      </c>
      <c r="M325" s="90">
        <v>12372.728000000003</v>
      </c>
      <c r="N325" s="90">
        <v>317320.67800000001</v>
      </c>
      <c r="O325" s="161">
        <f t="shared" si="39"/>
        <v>0.63678476582604238</v>
      </c>
      <c r="P325" s="91">
        <f t="shared" si="40"/>
        <v>155.24495009784738</v>
      </c>
      <c r="Q325" s="139">
        <v>0</v>
      </c>
      <c r="R325" s="148">
        <f t="shared" ref="R325:R388" si="42">Z325/C325</f>
        <v>7.9245086461199016E-2</v>
      </c>
      <c r="S325" s="147">
        <f t="shared" si="38"/>
        <v>3.6615226654408972E-3</v>
      </c>
      <c r="T325" s="189">
        <v>0</v>
      </c>
      <c r="U325" s="156">
        <f>(Company_data!V325+Misc!T325)/(Company_data!J325-Company_data!I325)</f>
        <v>2.2335651549821951</v>
      </c>
      <c r="V325" s="1">
        <f t="shared" ref="V325:V388" si="43">U325/E325</f>
        <v>7.2050488870393392E-2</v>
      </c>
      <c r="W325" s="72">
        <v>1</v>
      </c>
      <c r="X325" s="185">
        <v>4.3683488075704759E-5</v>
      </c>
      <c r="Y325" s="185">
        <v>1.6778278647393702E-2</v>
      </c>
      <c r="Z325" s="180">
        <f>(Company_data!U325+F325)/Company_data!J325</f>
        <v>2.3773525938359703</v>
      </c>
      <c r="AA325" s="148">
        <f>(Company_data!S325+F325)/Company_data!J325+(Y325*1000)</f>
        <v>19.155631241229671</v>
      </c>
      <c r="AC325" s="185">
        <v>5.5927595491312332E-4</v>
      </c>
      <c r="AD325" s="147">
        <f t="shared" si="35"/>
        <v>5.2293195686001742E-2</v>
      </c>
      <c r="AE325" s="1">
        <v>0</v>
      </c>
      <c r="AF325" s="147">
        <f t="shared" si="36"/>
        <v>5.2293195686001742E-2</v>
      </c>
      <c r="AG325" s="1">
        <v>0</v>
      </c>
      <c r="AH325" s="1">
        <v>0</v>
      </c>
      <c r="AI325" s="1">
        <v>0</v>
      </c>
      <c r="AJ325" s="1">
        <v>0</v>
      </c>
      <c r="AL325" s="185">
        <v>1.6760353206819657E-2</v>
      </c>
      <c r="AN325" s="185">
        <v>1.6760000356853884E-2</v>
      </c>
      <c r="AO325" s="185">
        <v>1.6488998520271064E-2</v>
      </c>
      <c r="AP325" s="238">
        <v>1.6463593322735177E-2</v>
      </c>
      <c r="AQ325" s="238">
        <v>2.5405197535887792E-5</v>
      </c>
      <c r="AR325" s="238">
        <v>2.5758047501664013E-5</v>
      </c>
      <c r="AS325" s="238">
        <v>1.6488998520271064E-2</v>
      </c>
    </row>
    <row r="326" spans="1:45" x14ac:dyDescent="0.2">
      <c r="A326" s="144">
        <v>2006</v>
      </c>
      <c r="B326" s="144">
        <v>10</v>
      </c>
      <c r="C326" s="93">
        <v>31</v>
      </c>
      <c r="D326" s="93">
        <v>30</v>
      </c>
      <c r="E326" s="93">
        <f t="shared" si="41"/>
        <v>30</v>
      </c>
      <c r="F326" s="88">
        <v>0</v>
      </c>
      <c r="G326" s="185">
        <v>1.1964945983465274E-2</v>
      </c>
      <c r="H326" s="185">
        <v>1.19961789215925E-2</v>
      </c>
      <c r="I326" s="92">
        <v>5.2446999160492253E-2</v>
      </c>
      <c r="J326" s="147">
        <f t="shared" si="37"/>
        <v>5.0678479673958554E-2</v>
      </c>
      <c r="K326" s="90">
        <v>19172</v>
      </c>
      <c r="L326" s="90">
        <v>2042</v>
      </c>
      <c r="M326" s="90">
        <v>11599.837</v>
      </c>
      <c r="N326" s="90">
        <v>330225.32</v>
      </c>
      <c r="O326" s="161">
        <f t="shared" si="39"/>
        <v>0.60504052785311913</v>
      </c>
      <c r="P326" s="91">
        <f t="shared" si="40"/>
        <v>161.716611165524</v>
      </c>
      <c r="Q326" s="139">
        <v>0</v>
      </c>
      <c r="R326" s="148">
        <f t="shared" si="42"/>
        <v>7.2313875772179612E-2</v>
      </c>
      <c r="S326" s="147">
        <f t="shared" si="38"/>
        <v>4.2030521843164151E-3</v>
      </c>
      <c r="T326" s="189">
        <v>0</v>
      </c>
      <c r="U326" s="156">
        <f>(Company_data!V326+Misc!T326)/(Company_data!J326-Company_data!I326)</f>
        <v>2.004840541240319</v>
      </c>
      <c r="V326" s="1">
        <f t="shared" si="43"/>
        <v>6.6828018041343959E-2</v>
      </c>
      <c r="W326" s="72">
        <v>1</v>
      </c>
      <c r="X326" s="185">
        <v>3.1232938127226132E-5</v>
      </c>
      <c r="Y326" s="185">
        <v>1.19961789215925E-2</v>
      </c>
      <c r="Z326" s="180">
        <f>(Company_data!U326+F326)/Company_data!J326</f>
        <v>2.2417301489375681</v>
      </c>
      <c r="AA326" s="148">
        <f>(Company_data!S326+F326)/Company_data!J326+(Y326*1000)</f>
        <v>14.237909070530069</v>
      </c>
      <c r="AC326" s="185">
        <v>3.8697351359975808E-4</v>
      </c>
      <c r="AD326" s="147">
        <f t="shared" ref="AD326:AD389" si="44">I326</f>
        <v>5.2446999160492253E-2</v>
      </c>
      <c r="AE326" s="1">
        <v>0</v>
      </c>
      <c r="AF326" s="147">
        <f t="shared" ref="AF326:AF389" si="45">I326</f>
        <v>5.2446999160492253E-2</v>
      </c>
      <c r="AG326" s="1">
        <v>0</v>
      </c>
      <c r="AH326" s="1">
        <v>0</v>
      </c>
      <c r="AI326" s="1">
        <v>0</v>
      </c>
      <c r="AJ326" s="1">
        <v>0</v>
      </c>
      <c r="AL326" s="185">
        <v>1.1990676383077149E-2</v>
      </c>
      <c r="AN326" s="185">
        <v>1.1991169842795732E-2</v>
      </c>
      <c r="AO326" s="185">
        <v>1.2109776384742286E-2</v>
      </c>
      <c r="AP326" s="238">
        <v>1.208355252541183E-2</v>
      </c>
      <c r="AQ326" s="238">
        <v>2.6223859330457395E-5</v>
      </c>
      <c r="AR326" s="238">
        <v>2.5730399611873522E-5</v>
      </c>
      <c r="AS326" s="238">
        <v>1.2109776384742286E-2</v>
      </c>
    </row>
    <row r="327" spans="1:45" x14ac:dyDescent="0.2">
      <c r="A327" s="144">
        <v>2006</v>
      </c>
      <c r="B327" s="144">
        <v>11</v>
      </c>
      <c r="C327" s="93">
        <v>30</v>
      </c>
      <c r="D327" s="93">
        <v>31</v>
      </c>
      <c r="E327" s="93">
        <f t="shared" si="41"/>
        <v>31</v>
      </c>
      <c r="F327" s="88">
        <v>0</v>
      </c>
      <c r="G327" s="185">
        <v>4.685202210488678E-3</v>
      </c>
      <c r="H327" s="185">
        <v>4.6974323225974961E-3</v>
      </c>
      <c r="I327" s="92">
        <v>5.0610363463441881E-2</v>
      </c>
      <c r="J327" s="147">
        <f t="shared" si="37"/>
        <v>5.0928317572518783E-2</v>
      </c>
      <c r="K327" s="90">
        <v>19271</v>
      </c>
      <c r="L327" s="90">
        <v>2010</v>
      </c>
      <c r="M327" s="90">
        <v>9801.6020000000135</v>
      </c>
      <c r="N327" s="90">
        <v>336061.99299999996</v>
      </c>
      <c r="O327" s="161">
        <f t="shared" si="39"/>
        <v>0.50861927248196848</v>
      </c>
      <c r="P327" s="91">
        <f t="shared" si="40"/>
        <v>167.19502139303481</v>
      </c>
      <c r="Q327" s="139">
        <v>0</v>
      </c>
      <c r="R327" s="148">
        <f t="shared" si="42"/>
        <v>6.1036921126934263E-2</v>
      </c>
      <c r="S327" s="147">
        <f t="shared" si="38"/>
        <v>4.4769070010338627E-3</v>
      </c>
      <c r="T327" s="189">
        <v>0</v>
      </c>
      <c r="U327" s="156">
        <f>(Company_data!V327+Misc!T327)/(Company_data!J327-Company_data!I327)</f>
        <v>1.7348007370008738</v>
      </c>
      <c r="V327" s="1">
        <f t="shared" si="43"/>
        <v>5.5961314096802377E-2</v>
      </c>
      <c r="W327" s="72">
        <v>1</v>
      </c>
      <c r="X327" s="185">
        <v>1.2230112108818339E-5</v>
      </c>
      <c r="Y327" s="185">
        <v>4.6974323225974961E-3</v>
      </c>
      <c r="Z327" s="180">
        <f>(Company_data!U327+F327)/Company_data!J327</f>
        <v>1.8311076338080279</v>
      </c>
      <c r="AA327" s="148">
        <f>(Company_data!S327+F327)/Company_data!J327+(Y327*1000)</f>
        <v>6.528539956405524</v>
      </c>
      <c r="AC327" s="185">
        <v>1.5658107741991657E-4</v>
      </c>
      <c r="AD327" s="147">
        <f t="shared" si="44"/>
        <v>5.0610363463441881E-2</v>
      </c>
      <c r="AE327" s="1">
        <v>0</v>
      </c>
      <c r="AF327" s="147">
        <f t="shared" si="45"/>
        <v>5.0610363463441881E-2</v>
      </c>
      <c r="AG327" s="1">
        <v>0</v>
      </c>
      <c r="AH327" s="1">
        <v>0</v>
      </c>
      <c r="AI327" s="1">
        <v>0</v>
      </c>
      <c r="AJ327" s="1">
        <v>0</v>
      </c>
      <c r="AL327" s="185">
        <v>4.7108547776073704E-3</v>
      </c>
      <c r="AN327" s="185">
        <v>4.7105033725783479E-3</v>
      </c>
      <c r="AO327" s="185">
        <v>4.1290898849464667E-3</v>
      </c>
      <c r="AP327" s="238">
        <v>4.1037887228567967E-3</v>
      </c>
      <c r="AQ327" s="238">
        <v>2.5301162089669812E-5</v>
      </c>
      <c r="AR327" s="238">
        <v>2.5652567118693001E-5</v>
      </c>
      <c r="AS327" s="238">
        <v>4.1290898849464667E-3</v>
      </c>
    </row>
    <row r="328" spans="1:45" x14ac:dyDescent="0.2">
      <c r="A328" s="144">
        <v>2006</v>
      </c>
      <c r="B328" s="144">
        <v>12</v>
      </c>
      <c r="C328" s="93">
        <v>31</v>
      </c>
      <c r="D328" s="93">
        <v>30</v>
      </c>
      <c r="E328" s="93">
        <f t="shared" si="41"/>
        <v>30</v>
      </c>
      <c r="F328" s="88">
        <v>0</v>
      </c>
      <c r="G328" s="185">
        <v>2.5491429232908378E-3</v>
      </c>
      <c r="H328" s="185">
        <v>2.5557971299467325E-3</v>
      </c>
      <c r="I328" s="92">
        <v>4.9744220592435412E-2</v>
      </c>
      <c r="J328" s="147">
        <f t="shared" si="37"/>
        <v>5.1025715706997564E-2</v>
      </c>
      <c r="K328" s="90">
        <v>19424</v>
      </c>
      <c r="L328" s="90">
        <v>2005</v>
      </c>
      <c r="M328" s="90">
        <v>9517.6790000000037</v>
      </c>
      <c r="N328" s="90">
        <v>307257.50299999997</v>
      </c>
      <c r="O328" s="161">
        <f t="shared" si="39"/>
        <v>0.48999582990115342</v>
      </c>
      <c r="P328" s="91">
        <f t="shared" si="40"/>
        <v>153.24563740648378</v>
      </c>
      <c r="Q328" s="139">
        <v>0</v>
      </c>
      <c r="R328" s="148">
        <f t="shared" si="42"/>
        <v>6.1351171381760002E-2</v>
      </c>
      <c r="S328" s="147">
        <f t="shared" si="38"/>
        <v>4.5794105351667364E-3</v>
      </c>
      <c r="T328" s="189">
        <v>0</v>
      </c>
      <c r="U328" s="156">
        <f>(Company_data!V328+Misc!T328)/(Company_data!J328-Company_data!I328)</f>
        <v>1.7019111070128334</v>
      </c>
      <c r="V328" s="1">
        <f t="shared" si="43"/>
        <v>5.6730370233761117E-2</v>
      </c>
      <c r="W328" s="72">
        <v>1</v>
      </c>
      <c r="X328" s="185">
        <v>6.6542066558950265E-6</v>
      </c>
      <c r="Y328" s="185">
        <v>2.5557971299467325E-3</v>
      </c>
      <c r="Z328" s="180">
        <f>(Company_data!U328+F328)/Company_data!J328</f>
        <v>1.90188631283456</v>
      </c>
      <c r="AA328" s="148">
        <f>(Company_data!S328+F328)/Company_data!J328+(Y328*1000)</f>
        <v>4.4576834427812928</v>
      </c>
      <c r="AC328" s="185">
        <v>8.2445068707959123E-5</v>
      </c>
      <c r="AD328" s="147">
        <f t="shared" si="44"/>
        <v>4.9744220592435412E-2</v>
      </c>
      <c r="AE328" s="1">
        <v>0</v>
      </c>
      <c r="AF328" s="147">
        <f t="shared" si="45"/>
        <v>4.9744220592435412E-2</v>
      </c>
      <c r="AG328" s="1">
        <v>0</v>
      </c>
      <c r="AH328" s="1">
        <v>0</v>
      </c>
      <c r="AI328" s="1">
        <v>0</v>
      </c>
      <c r="AJ328" s="1">
        <v>0</v>
      </c>
      <c r="AL328" s="185">
        <v>2.5747163944940111E-3</v>
      </c>
      <c r="AN328" s="185">
        <v>2.575206844626675E-3</v>
      </c>
      <c r="AO328" s="185">
        <v>3.9063366201976934E-3</v>
      </c>
      <c r="AP328" s="238">
        <v>3.8802726988618557E-3</v>
      </c>
      <c r="AQ328" s="238">
        <v>2.6063921335837244E-5</v>
      </c>
      <c r="AR328" s="238">
        <v>2.5573471203173638E-5</v>
      </c>
      <c r="AS328" s="238">
        <v>3.9063366201976934E-3</v>
      </c>
    </row>
    <row r="329" spans="1:45" x14ac:dyDescent="0.2">
      <c r="A329" s="144">
        <v>2007</v>
      </c>
      <c r="B329" s="144">
        <v>1</v>
      </c>
      <c r="C329" s="93">
        <v>31</v>
      </c>
      <c r="D329" s="93">
        <v>31</v>
      </c>
      <c r="E329" s="93">
        <f t="shared" si="41"/>
        <v>31</v>
      </c>
      <c r="F329" s="88">
        <v>0</v>
      </c>
      <c r="G329" s="185">
        <v>2.7942400699780181E-3</v>
      </c>
      <c r="H329" s="185">
        <v>3.1988647523057048E-3</v>
      </c>
      <c r="I329" s="92">
        <v>4.9286432772947412E-2</v>
      </c>
      <c r="J329" s="147">
        <f t="shared" si="37"/>
        <v>5.0957588929668174E-2</v>
      </c>
      <c r="K329" s="90">
        <v>19205</v>
      </c>
      <c r="L329" s="90">
        <v>2020</v>
      </c>
      <c r="M329" s="90">
        <v>9687.5229999999865</v>
      </c>
      <c r="N329" s="90">
        <v>334786.79700000002</v>
      </c>
      <c r="O329" s="161">
        <f t="shared" si="39"/>
        <v>0.50442712835199099</v>
      </c>
      <c r="P329" s="91">
        <f t="shared" si="40"/>
        <v>165.7360381188119</v>
      </c>
      <c r="Q329" s="139">
        <v>0</v>
      </c>
      <c r="R329" s="148">
        <f t="shared" si="42"/>
        <v>6.1180382868561548E-2</v>
      </c>
      <c r="S329" s="147">
        <f t="shared" si="38"/>
        <v>4.1330259903944247E-3</v>
      </c>
      <c r="T329" s="189">
        <v>0</v>
      </c>
      <c r="U329" s="156">
        <f>(Company_data!V329+Misc!T329)/(Company_data!J329-Company_data!I329)</f>
        <v>1.7505182073337204</v>
      </c>
      <c r="V329" s="1">
        <f t="shared" si="43"/>
        <v>5.6468329268829692E-2</v>
      </c>
      <c r="W329" s="72">
        <v>1</v>
      </c>
      <c r="X329" s="185">
        <v>4.0462468232768732E-4</v>
      </c>
      <c r="Y329" s="185">
        <v>3.1988647523057048E-3</v>
      </c>
      <c r="Z329" s="180">
        <f>(Company_data!U329+F329)/Company_data!J329</f>
        <v>1.896591868925408</v>
      </c>
      <c r="AA329" s="148">
        <f>(Company_data!S329+F329)/Company_data!J329+(Y329*1000)</f>
        <v>5.0954566212311132</v>
      </c>
      <c r="AC329" s="185">
        <v>1.0318918555824857E-4</v>
      </c>
      <c r="AD329" s="147">
        <f t="shared" si="44"/>
        <v>4.9286432772947412E-2</v>
      </c>
      <c r="AE329" s="1">
        <v>0</v>
      </c>
      <c r="AF329" s="147">
        <f t="shared" si="45"/>
        <v>4.9286432772947412E-2</v>
      </c>
      <c r="AG329" s="1">
        <v>0</v>
      </c>
      <c r="AH329" s="1">
        <v>0</v>
      </c>
      <c r="AI329" s="1">
        <v>0</v>
      </c>
      <c r="AJ329" s="1">
        <v>0</v>
      </c>
      <c r="AL329" s="185">
        <v>5.640511454841444E-3</v>
      </c>
      <c r="AN329" s="185">
        <v>5.3818333224111142E-3</v>
      </c>
      <c r="AO329" s="185">
        <v>7.3210511447906919E-3</v>
      </c>
      <c r="AP329" s="238">
        <v>4.7334578923575957E-3</v>
      </c>
      <c r="AQ329" s="238">
        <v>2.5875932524330961E-3</v>
      </c>
      <c r="AR329" s="238">
        <v>2.8462713848634259E-3</v>
      </c>
      <c r="AS329" s="238">
        <v>7.5807082948619146E-3</v>
      </c>
    </row>
    <row r="330" spans="1:45" x14ac:dyDescent="0.2">
      <c r="A330" s="144">
        <v>2007</v>
      </c>
      <c r="B330" s="144">
        <v>2</v>
      </c>
      <c r="C330" s="93">
        <v>28</v>
      </c>
      <c r="D330" s="93">
        <v>28</v>
      </c>
      <c r="E330" s="93">
        <f t="shared" si="41"/>
        <v>28</v>
      </c>
      <c r="F330" s="88">
        <v>0</v>
      </c>
      <c r="G330" s="185">
        <v>3.7404384798544786E-3</v>
      </c>
      <c r="H330" s="185">
        <v>4.2820790310506692E-3</v>
      </c>
      <c r="I330" s="92">
        <v>4.7943692363019853E-2</v>
      </c>
      <c r="J330" s="147">
        <f t="shared" si="37"/>
        <v>5.0893869564198051E-2</v>
      </c>
      <c r="K330" s="90">
        <v>19191</v>
      </c>
      <c r="L330" s="90">
        <v>2014</v>
      </c>
      <c r="M330" s="90">
        <v>8721.4409999999916</v>
      </c>
      <c r="N330" s="90">
        <v>307635.995</v>
      </c>
      <c r="O330" s="161">
        <f t="shared" si="39"/>
        <v>0.4544547444114424</v>
      </c>
      <c r="P330" s="91">
        <f t="shared" si="40"/>
        <v>152.74875620655411</v>
      </c>
      <c r="Q330" s="139">
        <v>0</v>
      </c>
      <c r="R330" s="148">
        <f t="shared" si="42"/>
        <v>6.0051760100287684E-2</v>
      </c>
      <c r="S330" s="147">
        <f t="shared" si="38"/>
        <v>3.666598097009359E-3</v>
      </c>
      <c r="T330" s="189">
        <v>0</v>
      </c>
      <c r="U330" s="156">
        <f>(Company_data!V330+Misc!T330)/(Company_data!J330-Company_data!I330)</f>
        <v>1.5481293338971251</v>
      </c>
      <c r="V330" s="1">
        <f t="shared" si="43"/>
        <v>5.5290333353468758E-2</v>
      </c>
      <c r="W330" s="72">
        <v>1</v>
      </c>
      <c r="X330" s="185">
        <v>5.4164055119619071E-4</v>
      </c>
      <c r="Y330" s="185">
        <v>4.2820790310506692E-3</v>
      </c>
      <c r="Z330" s="180">
        <f>(Company_data!U330+F330)/Company_data!J330</f>
        <v>1.6814492828080552</v>
      </c>
      <c r="AA330" s="148">
        <f>(Company_data!S330+F330)/Company_data!J330+(Y330*1000)</f>
        <v>5.9635283138587241</v>
      </c>
      <c r="AC330" s="185">
        <v>1.5293139396609535E-4</v>
      </c>
      <c r="AD330" s="147">
        <f t="shared" si="44"/>
        <v>4.7943692363019853E-2</v>
      </c>
      <c r="AE330" s="1">
        <v>0</v>
      </c>
      <c r="AF330" s="147">
        <f t="shared" si="45"/>
        <v>4.7943692363019853E-2</v>
      </c>
      <c r="AG330" s="1">
        <v>0</v>
      </c>
      <c r="AH330" s="1">
        <v>0</v>
      </c>
      <c r="AI330" s="1">
        <v>0</v>
      </c>
      <c r="AJ330" s="1">
        <v>0</v>
      </c>
      <c r="AL330" s="185">
        <v>6.4608514953133651E-3</v>
      </c>
      <c r="AN330" s="185">
        <v>6.0718230386568577E-3</v>
      </c>
      <c r="AO330" s="185">
        <v>5.4765390387372312E-3</v>
      </c>
      <c r="AP330" s="238">
        <v>3.1451544799348517E-3</v>
      </c>
      <c r="AQ330" s="238">
        <v>2.3313845588023799E-3</v>
      </c>
      <c r="AR330" s="238">
        <v>2.7204130154588869E-3</v>
      </c>
      <c r="AS330" s="238">
        <v>5.8615216242811049E-3</v>
      </c>
    </row>
    <row r="331" spans="1:45" x14ac:dyDescent="0.2">
      <c r="A331" s="144">
        <v>2007</v>
      </c>
      <c r="B331" s="144">
        <v>3</v>
      </c>
      <c r="C331" s="93">
        <v>31</v>
      </c>
      <c r="D331" s="93">
        <v>31</v>
      </c>
      <c r="E331" s="93">
        <f t="shared" si="41"/>
        <v>31</v>
      </c>
      <c r="F331" s="88">
        <v>0</v>
      </c>
      <c r="G331" s="185">
        <v>6.8758273599778229E-3</v>
      </c>
      <c r="H331" s="185">
        <v>7.8714932267596044E-3</v>
      </c>
      <c r="I331" s="92">
        <v>4.7023299212724738E-2</v>
      </c>
      <c r="J331" s="147">
        <f t="shared" si="37"/>
        <v>5.0755673112754023E-2</v>
      </c>
      <c r="K331" s="90">
        <v>18863</v>
      </c>
      <c r="L331" s="90">
        <v>2007</v>
      </c>
      <c r="M331" s="90">
        <v>8652.8119999999763</v>
      </c>
      <c r="N331" s="90">
        <v>311128.26300000004</v>
      </c>
      <c r="O331" s="161">
        <f t="shared" si="39"/>
        <v>0.45871876159677549</v>
      </c>
      <c r="P331" s="91">
        <f t="shared" si="40"/>
        <v>155.02155605381168</v>
      </c>
      <c r="Q331" s="139">
        <v>0</v>
      </c>
      <c r="R331" s="148">
        <f t="shared" si="42"/>
        <v>6.0626029789014463E-2</v>
      </c>
      <c r="S331" s="147">
        <f t="shared" si="38"/>
        <v>3.1616554956885243E-3</v>
      </c>
      <c r="T331" s="189">
        <v>0</v>
      </c>
      <c r="U331" s="156">
        <f>(Company_data!V331+Misc!T331)/(Company_data!J331-Company_data!I331)</f>
        <v>1.7477385923409474</v>
      </c>
      <c r="V331" s="1">
        <f t="shared" si="43"/>
        <v>5.6378664269062823E-2</v>
      </c>
      <c r="W331" s="72">
        <v>1</v>
      </c>
      <c r="X331" s="185">
        <v>9.9566586678178108E-4</v>
      </c>
      <c r="Y331" s="185">
        <v>7.8714932267596044E-3</v>
      </c>
      <c r="Z331" s="180">
        <f>(Company_data!U331+F331)/Company_data!J331</f>
        <v>1.8794069234594484</v>
      </c>
      <c r="AA331" s="148">
        <f>(Company_data!S331+F331)/Company_data!J331+(Y331*1000)</f>
        <v>9.7509001502190529</v>
      </c>
      <c r="AC331" s="185">
        <v>2.5391913634708398E-4</v>
      </c>
      <c r="AD331" s="147">
        <f t="shared" si="44"/>
        <v>4.7023299212724738E-2</v>
      </c>
      <c r="AE331" s="1">
        <v>0</v>
      </c>
      <c r="AF331" s="147">
        <f t="shared" si="45"/>
        <v>4.7023299212724738E-2</v>
      </c>
      <c r="AG331" s="1">
        <v>0</v>
      </c>
      <c r="AH331" s="1">
        <v>0</v>
      </c>
      <c r="AI331" s="1">
        <v>0</v>
      </c>
      <c r="AJ331" s="1">
        <v>0</v>
      </c>
      <c r="AL331" s="185">
        <v>9.4358912312850884E-3</v>
      </c>
      <c r="AN331" s="185">
        <v>9.4503569443756558E-3</v>
      </c>
      <c r="AO331" s="185">
        <v>9.0647608502276954E-3</v>
      </c>
      <c r="AP331" s="238">
        <v>6.4902312658298624E-3</v>
      </c>
      <c r="AQ331" s="238">
        <v>2.5745295843978325E-3</v>
      </c>
      <c r="AR331" s="238">
        <v>2.5600638713072651E-3</v>
      </c>
      <c r="AS331" s="238">
        <v>9.0512692121304666E-3</v>
      </c>
    </row>
    <row r="332" spans="1:45" x14ac:dyDescent="0.2">
      <c r="A332" s="144">
        <v>2007</v>
      </c>
      <c r="B332" s="144">
        <v>4</v>
      </c>
      <c r="C332" s="93">
        <v>30</v>
      </c>
      <c r="D332" s="93">
        <v>31</v>
      </c>
      <c r="E332" s="93">
        <f t="shared" si="41"/>
        <v>31</v>
      </c>
      <c r="F332" s="88">
        <v>0</v>
      </c>
      <c r="G332" s="185">
        <v>1.212746801951662E-2</v>
      </c>
      <c r="H332" s="185">
        <v>1.3883606637511137E-2</v>
      </c>
      <c r="I332" s="92">
        <v>4.8697730626197616E-2</v>
      </c>
      <c r="J332" s="147">
        <f t="shared" si="37"/>
        <v>5.0592199394933306E-2</v>
      </c>
      <c r="K332" s="90">
        <v>18238</v>
      </c>
      <c r="L332" s="90">
        <v>1998</v>
      </c>
      <c r="M332" s="90">
        <v>8929.4330000000191</v>
      </c>
      <c r="N332" s="90">
        <v>275875.413</v>
      </c>
      <c r="O332" s="161">
        <f t="shared" si="39"/>
        <v>0.48960593266805674</v>
      </c>
      <c r="P332" s="91">
        <f t="shared" si="40"/>
        <v>138.07578228228229</v>
      </c>
      <c r="Q332" s="139">
        <v>0</v>
      </c>
      <c r="R332" s="148">
        <f t="shared" si="42"/>
        <v>6.3646858700304815E-2</v>
      </c>
      <c r="S332" s="147">
        <f t="shared" si="38"/>
        <v>2.5739303858272888E-3</v>
      </c>
      <c r="T332" s="189">
        <v>0</v>
      </c>
      <c r="U332" s="156">
        <f>(Company_data!V332+Misc!T332)/(Company_data!J332-Company_data!I332)</f>
        <v>1.7810196779386938</v>
      </c>
      <c r="V332" s="1">
        <f t="shared" si="43"/>
        <v>5.7452247675441735E-2</v>
      </c>
      <c r="W332" s="72">
        <v>1</v>
      </c>
      <c r="X332" s="185">
        <v>1.7561386179945175E-3</v>
      </c>
      <c r="Y332" s="185">
        <v>1.3883606637511137E-2</v>
      </c>
      <c r="Z332" s="180">
        <f>(Company_data!U332+F332)/Company_data!J332</f>
        <v>1.9094057610091446</v>
      </c>
      <c r="AA332" s="148">
        <f>(Company_data!S332+F332)/Company_data!J332+(Y332*1000)</f>
        <v>15.793012398520283</v>
      </c>
      <c r="AC332" s="185">
        <v>4.6278688791703793E-4</v>
      </c>
      <c r="AD332" s="147">
        <f t="shared" si="44"/>
        <v>4.8697730626197616E-2</v>
      </c>
      <c r="AE332" s="1">
        <v>0</v>
      </c>
      <c r="AF332" s="147">
        <f t="shared" si="45"/>
        <v>4.8697730626197616E-2</v>
      </c>
      <c r="AG332" s="1">
        <v>0</v>
      </c>
      <c r="AH332" s="1">
        <v>0</v>
      </c>
      <c r="AI332" s="1">
        <v>0</v>
      </c>
      <c r="AJ332" s="1">
        <v>0</v>
      </c>
      <c r="AL332" s="185">
        <v>1.4517628101200525E-2</v>
      </c>
      <c r="AN332" s="185">
        <v>1.4616221297319633E-2</v>
      </c>
      <c r="AO332" s="185">
        <v>1.299725821863214E-2</v>
      </c>
      <c r="AP332" s="238">
        <v>1.0508504940829128E-2</v>
      </c>
      <c r="AQ332" s="238">
        <v>2.4887532778030126E-3</v>
      </c>
      <c r="AR332" s="238">
        <v>2.3901600816839054E-3</v>
      </c>
      <c r="AS332" s="238">
        <v>1.2897970016189744E-2</v>
      </c>
    </row>
    <row r="333" spans="1:45" x14ac:dyDescent="0.2">
      <c r="A333" s="144">
        <v>2007</v>
      </c>
      <c r="B333" s="144">
        <v>5</v>
      </c>
      <c r="C333" s="93">
        <v>31</v>
      </c>
      <c r="D333" s="93">
        <v>30</v>
      </c>
      <c r="E333" s="93">
        <f t="shared" si="41"/>
        <v>30</v>
      </c>
      <c r="F333" s="88">
        <v>0</v>
      </c>
      <c r="G333" s="185">
        <v>2.2167942129141468E-2</v>
      </c>
      <c r="H333" s="185">
        <v>2.5378008665025403E-2</v>
      </c>
      <c r="I333" s="92">
        <v>4.9675571754716229E-2</v>
      </c>
      <c r="J333" s="147">
        <f t="shared" si="37"/>
        <v>5.0459746484935751E-2</v>
      </c>
      <c r="K333" s="90">
        <v>17805</v>
      </c>
      <c r="L333" s="90">
        <v>1983</v>
      </c>
      <c r="M333" s="90">
        <v>9461.2800000000279</v>
      </c>
      <c r="N333" s="90">
        <v>320553.38299999997</v>
      </c>
      <c r="O333" s="161">
        <f t="shared" si="39"/>
        <v>0.53138331929233518</v>
      </c>
      <c r="P333" s="91">
        <f t="shared" si="40"/>
        <v>161.65072264246089</v>
      </c>
      <c r="Q333" s="139">
        <v>0</v>
      </c>
      <c r="R333" s="148">
        <f t="shared" si="42"/>
        <v>6.9364040820621573E-2</v>
      </c>
      <c r="S333" s="147">
        <f t="shared" si="38"/>
        <v>2.0016680405526219E-3</v>
      </c>
      <c r="T333" s="189">
        <v>0</v>
      </c>
      <c r="U333" s="156">
        <f>(Company_data!V333+Misc!T333)/(Company_data!J333-Company_data!I333)</f>
        <v>1.9073338814647616</v>
      </c>
      <c r="V333" s="1">
        <f t="shared" si="43"/>
        <v>6.357779604882538E-2</v>
      </c>
      <c r="W333" s="72">
        <v>1</v>
      </c>
      <c r="X333" s="185">
        <v>3.2100665358839372E-3</v>
      </c>
      <c r="Y333" s="185">
        <v>2.5378008665025403E-2</v>
      </c>
      <c r="Z333" s="180">
        <f>(Company_data!U333+F333)/Company_data!J333</f>
        <v>2.1502852654392686</v>
      </c>
      <c r="AA333" s="148">
        <f>(Company_data!S333+F333)/Company_data!J333+(Y333*1000)</f>
        <v>27.528293930464674</v>
      </c>
      <c r="AC333" s="185">
        <v>8.1864544080727112E-4</v>
      </c>
      <c r="AD333" s="147">
        <f t="shared" si="44"/>
        <v>4.9675571754716229E-2</v>
      </c>
      <c r="AE333" s="1">
        <v>0</v>
      </c>
      <c r="AF333" s="147">
        <f t="shared" si="45"/>
        <v>4.9675571754716229E-2</v>
      </c>
      <c r="AG333" s="1">
        <v>0</v>
      </c>
      <c r="AH333" s="1">
        <v>0</v>
      </c>
      <c r="AI333" s="1">
        <v>0</v>
      </c>
      <c r="AJ333" s="1">
        <v>0</v>
      </c>
      <c r="AL333" s="185">
        <v>2.4418475098053744E-2</v>
      </c>
      <c r="AN333" s="185">
        <v>2.4739224664393458E-2</v>
      </c>
      <c r="AO333" s="185">
        <v>1.9799197925303859E-2</v>
      </c>
      <c r="AP333" s="238">
        <v>1.7227915390051866E-2</v>
      </c>
      <c r="AQ333" s="238">
        <v>2.5712825352519893E-3</v>
      </c>
      <c r="AR333" s="238">
        <v>2.2505329689122759E-3</v>
      </c>
      <c r="AS333" s="238">
        <v>1.9479421205434264E-2</v>
      </c>
    </row>
    <row r="334" spans="1:45" x14ac:dyDescent="0.2">
      <c r="A334" s="144">
        <v>2007</v>
      </c>
      <c r="B334" s="144">
        <v>6</v>
      </c>
      <c r="C334" s="93">
        <v>30</v>
      </c>
      <c r="D334" s="93">
        <v>31</v>
      </c>
      <c r="E334" s="93">
        <f t="shared" si="41"/>
        <v>31</v>
      </c>
      <c r="F334" s="88">
        <v>0</v>
      </c>
      <c r="G334" s="185">
        <v>2.8865016795957248E-2</v>
      </c>
      <c r="H334" s="185">
        <v>3.3044864611087695E-2</v>
      </c>
      <c r="I334" s="92">
        <v>5.0474718726375239E-2</v>
      </c>
      <c r="J334" s="147">
        <f t="shared" si="37"/>
        <v>5.0303528412693012E-2</v>
      </c>
      <c r="K334" s="90">
        <v>17111</v>
      </c>
      <c r="L334" s="90">
        <v>1991</v>
      </c>
      <c r="M334" s="90">
        <v>10812.398999999976</v>
      </c>
      <c r="N334" s="90">
        <v>313313.17500000005</v>
      </c>
      <c r="O334" s="161">
        <f t="shared" si="39"/>
        <v>0.63189755128279912</v>
      </c>
      <c r="P334" s="91">
        <f t="shared" si="40"/>
        <v>157.3647287795078</v>
      </c>
      <c r="Q334" s="139">
        <v>0</v>
      </c>
      <c r="R334" s="148">
        <f t="shared" si="42"/>
        <v>7.6661144957827485E-2</v>
      </c>
      <c r="S334" s="147">
        <f t="shared" si="38"/>
        <v>1.3706545152835231E-3</v>
      </c>
      <c r="T334" s="189">
        <v>0</v>
      </c>
      <c r="U334" s="156">
        <f>(Company_data!V334+Misc!T334)/(Company_data!J334-Company_data!I334)</f>
        <v>2.1759447771554914</v>
      </c>
      <c r="V334" s="1">
        <f t="shared" si="43"/>
        <v>7.0191767005015851E-2</v>
      </c>
      <c r="W334" s="72">
        <v>1</v>
      </c>
      <c r="X334" s="185">
        <v>4.1798478151304462E-3</v>
      </c>
      <c r="Y334" s="185">
        <v>3.3044864611087695E-2</v>
      </c>
      <c r="Z334" s="180">
        <f>(Company_data!U334+F334)/Company_data!J334</f>
        <v>2.2998343487348247</v>
      </c>
      <c r="AA334" s="148">
        <f>(Company_data!S334+F334)/Company_data!J334+(Y334*1000)</f>
        <v>35.344698959822523</v>
      </c>
      <c r="AC334" s="185">
        <v>1.1014954870362565E-3</v>
      </c>
      <c r="AD334" s="147">
        <f t="shared" si="44"/>
        <v>5.0474718726375239E-2</v>
      </c>
      <c r="AE334" s="1">
        <v>0</v>
      </c>
      <c r="AF334" s="147">
        <f t="shared" si="45"/>
        <v>5.0474718726375239E-2</v>
      </c>
      <c r="AG334" s="1">
        <v>0</v>
      </c>
      <c r="AH334" s="1">
        <v>0</v>
      </c>
      <c r="AI334" s="1">
        <v>0</v>
      </c>
      <c r="AJ334" s="1">
        <v>0</v>
      </c>
      <c r="AL334" s="185">
        <v>3.1044315989511143E-2</v>
      </c>
      <c r="AN334" s="185">
        <v>3.1351506765869876E-2</v>
      </c>
      <c r="AO334" s="185">
        <v>2.8441075229197553E-2</v>
      </c>
      <c r="AP334" s="238">
        <v>2.5954585259284922E-2</v>
      </c>
      <c r="AQ334" s="238">
        <v>2.4864899699126287E-3</v>
      </c>
      <c r="AR334" s="238">
        <v>2.1792991935538973E-3</v>
      </c>
      <c r="AS334" s="238">
        <v>2.8133190078564241E-2</v>
      </c>
    </row>
    <row r="335" spans="1:45" x14ac:dyDescent="0.2">
      <c r="A335" s="144">
        <v>2007</v>
      </c>
      <c r="B335" s="144">
        <v>7</v>
      </c>
      <c r="C335" s="93">
        <v>31</v>
      </c>
      <c r="D335" s="93">
        <v>30</v>
      </c>
      <c r="E335" s="93">
        <f t="shared" si="41"/>
        <v>30</v>
      </c>
      <c r="F335" s="88">
        <v>0</v>
      </c>
      <c r="G335" s="185">
        <v>3.4206778521902945E-2</v>
      </c>
      <c r="H335" s="185">
        <v>3.9160149222433847E-2</v>
      </c>
      <c r="I335" s="92">
        <v>5.0540837957374796E-2</v>
      </c>
      <c r="J335" s="147">
        <f t="shared" si="37"/>
        <v>5.0094471105434801E-2</v>
      </c>
      <c r="K335" s="90">
        <v>16416</v>
      </c>
      <c r="L335" s="90">
        <v>1984</v>
      </c>
      <c r="M335" s="90">
        <v>12256.670999999973</v>
      </c>
      <c r="N335" s="90">
        <v>306109.364</v>
      </c>
      <c r="O335" s="161">
        <f t="shared" si="39"/>
        <v>0.74662956871344865</v>
      </c>
      <c r="P335" s="91">
        <f t="shared" si="40"/>
        <v>154.28899395161289</v>
      </c>
      <c r="Q335" s="139">
        <v>0</v>
      </c>
      <c r="R335" s="148">
        <f t="shared" si="42"/>
        <v>8.1477906062612779E-2</v>
      </c>
      <c r="S335" s="147">
        <f t="shared" si="38"/>
        <v>6.6035225530424596E-4</v>
      </c>
      <c r="T335" s="189">
        <v>0</v>
      </c>
      <c r="U335" s="156">
        <f>(Company_data!V335+Misc!T335)/(Company_data!J335-Company_data!I335)</f>
        <v>2.2204202756060711</v>
      </c>
      <c r="V335" s="1">
        <f t="shared" si="43"/>
        <v>7.401400918686904E-2</v>
      </c>
      <c r="W335" s="72">
        <v>1</v>
      </c>
      <c r="X335" s="185">
        <v>4.9533707005309045E-3</v>
      </c>
      <c r="Y335" s="185">
        <v>3.9160149222433847E-2</v>
      </c>
      <c r="Z335" s="180">
        <f>(Company_data!U335+F335)/Company_data!J335</f>
        <v>2.525815087940996</v>
      </c>
      <c r="AA335" s="148">
        <f>(Company_data!S335+F335)/Company_data!J335+(Y335*1000)</f>
        <v>41.685964310374843</v>
      </c>
      <c r="AC335" s="185">
        <v>1.2632306200785113E-3</v>
      </c>
      <c r="AD335" s="147">
        <f t="shared" si="44"/>
        <v>5.0540837957374796E-2</v>
      </c>
      <c r="AE335" s="1">
        <v>0</v>
      </c>
      <c r="AF335" s="147">
        <f t="shared" si="45"/>
        <v>5.0540837957374796E-2</v>
      </c>
      <c r="AG335" s="1">
        <v>0</v>
      </c>
      <c r="AH335" s="1">
        <v>0</v>
      </c>
      <c r="AI335" s="1">
        <v>0</v>
      </c>
      <c r="AJ335" s="1">
        <v>0</v>
      </c>
      <c r="AL335" s="185">
        <v>3.6418235601584428E-2</v>
      </c>
      <c r="AN335" s="185">
        <v>3.6773107206663325E-2</v>
      </c>
      <c r="AO335" s="185">
        <v>3.5239946884070623E-2</v>
      </c>
      <c r="AP335" s="238">
        <v>3.2673618199310243E-2</v>
      </c>
      <c r="AQ335" s="238">
        <v>2.5663286847603856E-3</v>
      </c>
      <c r="AR335" s="238">
        <v>2.2114570796814819E-3</v>
      </c>
      <c r="AS335" s="238">
        <v>3.4886046251169193E-2</v>
      </c>
    </row>
    <row r="336" spans="1:45" x14ac:dyDescent="0.2">
      <c r="A336" s="144">
        <v>2007</v>
      </c>
      <c r="B336" s="144">
        <v>8</v>
      </c>
      <c r="C336" s="93">
        <v>31</v>
      </c>
      <c r="D336" s="93">
        <v>31</v>
      </c>
      <c r="E336" s="93">
        <f t="shared" si="41"/>
        <v>31</v>
      </c>
      <c r="F336" s="88">
        <v>0</v>
      </c>
      <c r="G336" s="185">
        <v>3.4603522631589813E-2</v>
      </c>
      <c r="H336" s="185">
        <v>3.9614344537216593E-2</v>
      </c>
      <c r="I336" s="92">
        <v>5.1304562892408638E-2</v>
      </c>
      <c r="J336" s="147">
        <f t="shared" si="37"/>
        <v>5.0003468767344655E-2</v>
      </c>
      <c r="K336" s="90">
        <v>15808</v>
      </c>
      <c r="L336" s="90">
        <v>1977</v>
      </c>
      <c r="M336" s="90">
        <v>12000.427000000025</v>
      </c>
      <c r="N336" s="90">
        <v>284754.489</v>
      </c>
      <c r="O336" s="161">
        <f t="shared" si="39"/>
        <v>0.75913632338056836</v>
      </c>
      <c r="P336" s="91">
        <f t="shared" si="40"/>
        <v>144.03363125948405</v>
      </c>
      <c r="Q336" s="139">
        <v>0</v>
      </c>
      <c r="R336" s="148">
        <f t="shared" si="42"/>
        <v>8.6653787192005366E-2</v>
      </c>
      <c r="S336" s="147">
        <f t="shared" si="38"/>
        <v>7.4276565288793062E-5</v>
      </c>
      <c r="T336" s="189">
        <v>0</v>
      </c>
      <c r="U336" s="156">
        <f>(Company_data!V336+Misc!T336)/(Company_data!J336-Company_data!I336)</f>
        <v>2.4573822829055691</v>
      </c>
      <c r="V336" s="1">
        <f t="shared" si="43"/>
        <v>7.9270396222760289E-2</v>
      </c>
      <c r="W336" s="72">
        <v>1</v>
      </c>
      <c r="X336" s="185">
        <v>5.010821905626784E-3</v>
      </c>
      <c r="Y336" s="185">
        <v>3.9614344537216593E-2</v>
      </c>
      <c r="Z336" s="180">
        <f>(Company_data!U336+F336)/Company_data!J336</f>
        <v>2.6862674029521663</v>
      </c>
      <c r="AA336" s="148">
        <f>(Company_data!S336+F336)/Company_data!J336+(Y336*1000)</f>
        <v>42.300611940168764</v>
      </c>
      <c r="AC336" s="185">
        <v>1.2778820818456966E-3</v>
      </c>
      <c r="AD336" s="147">
        <f t="shared" si="44"/>
        <v>5.1304562892408638E-2</v>
      </c>
      <c r="AE336" s="1">
        <v>0</v>
      </c>
      <c r="AF336" s="147">
        <f t="shared" si="45"/>
        <v>5.1304562892408638E-2</v>
      </c>
      <c r="AG336" s="1">
        <v>0</v>
      </c>
      <c r="AH336" s="1">
        <v>0</v>
      </c>
      <c r="AI336" s="1">
        <v>0</v>
      </c>
      <c r="AJ336" s="1">
        <v>0</v>
      </c>
      <c r="AL336" s="185">
        <v>3.6930263968390879E-2</v>
      </c>
      <c r="AN336" s="185">
        <v>3.7166731793170295E-2</v>
      </c>
      <c r="AO336" s="185">
        <v>3.9953862682084014E-2</v>
      </c>
      <c r="AP336" s="238">
        <v>3.7390653520503532E-2</v>
      </c>
      <c r="AQ336" s="238">
        <v>2.5632091615804828E-3</v>
      </c>
      <c r="AR336" s="238">
        <v>2.3267413368010677E-3</v>
      </c>
      <c r="AS336" s="238">
        <v>3.9718364649208381E-2</v>
      </c>
    </row>
    <row r="337" spans="1:45" x14ac:dyDescent="0.2">
      <c r="A337" s="144">
        <v>2007</v>
      </c>
      <c r="B337" s="144">
        <v>9</v>
      </c>
      <c r="C337" s="93">
        <v>30</v>
      </c>
      <c r="D337" s="93">
        <v>31</v>
      </c>
      <c r="E337" s="93">
        <f t="shared" si="41"/>
        <v>31</v>
      </c>
      <c r="F337" s="88">
        <v>0</v>
      </c>
      <c r="G337" s="185">
        <v>2.9457901462436771E-2</v>
      </c>
      <c r="H337" s="185">
        <v>3.372360294934322E-2</v>
      </c>
      <c r="I337" s="92">
        <v>5.2209409997262445E-2</v>
      </c>
      <c r="J337" s="147">
        <f t="shared" ref="J337:J400" si="46">AVERAGE(I326:I337)</f>
        <v>4.9996486626616377E-2</v>
      </c>
      <c r="K337" s="90">
        <v>15407</v>
      </c>
      <c r="L337" s="90">
        <v>1966</v>
      </c>
      <c r="M337" s="90">
        <v>12056.26</v>
      </c>
      <c r="N337" s="90">
        <v>310387.29399999999</v>
      </c>
      <c r="O337" s="161">
        <f t="shared" si="39"/>
        <v>0.78251833582137986</v>
      </c>
      <c r="P337" s="91">
        <f t="shared" si="40"/>
        <v>157.87756561546286</v>
      </c>
      <c r="Q337" s="139">
        <v>0</v>
      </c>
      <c r="R337" s="148">
        <f t="shared" si="42"/>
        <v>7.9566693746412592E-2</v>
      </c>
      <c r="S337" s="147">
        <f t="shared" si="38"/>
        <v>-3.4317162783407268E-4</v>
      </c>
      <c r="T337" s="189">
        <v>0</v>
      </c>
      <c r="U337" s="156">
        <f>(Company_data!V337+Misc!T337)/(Company_data!J337-Company_data!I337)</f>
        <v>2.2916519374754585</v>
      </c>
      <c r="V337" s="1">
        <f t="shared" si="43"/>
        <v>7.3924256047595435E-2</v>
      </c>
      <c r="W337" s="72">
        <v>1</v>
      </c>
      <c r="X337" s="185">
        <v>4.2657014869064442E-3</v>
      </c>
      <c r="Y337" s="185">
        <v>3.372360294934322E-2</v>
      </c>
      <c r="Z337" s="180">
        <f>(Company_data!U337+F337)/Company_data!J337</f>
        <v>2.3870008123923778</v>
      </c>
      <c r="AA337" s="148">
        <f>(Company_data!S337+F337)/Company_data!J337+(Y337*1000)</f>
        <v>36.110603761735597</v>
      </c>
      <c r="AC337" s="185">
        <v>1.1241200983114405E-3</v>
      </c>
      <c r="AD337" s="147">
        <f t="shared" si="44"/>
        <v>5.2209409997262445E-2</v>
      </c>
      <c r="AE337" s="1">
        <v>0</v>
      </c>
      <c r="AF337" s="147">
        <f t="shared" si="45"/>
        <v>5.2209409997262445E-2</v>
      </c>
      <c r="AG337" s="1">
        <v>0</v>
      </c>
      <c r="AH337" s="1">
        <v>0</v>
      </c>
      <c r="AI337" s="1">
        <v>0</v>
      </c>
      <c r="AJ337" s="1">
        <v>0</v>
      </c>
      <c r="AL337" s="185">
        <v>3.1941080746995275E-2</v>
      </c>
      <c r="AN337" s="185">
        <v>3.193872416405296E-2</v>
      </c>
      <c r="AO337" s="185">
        <v>3.1525388011128495E-2</v>
      </c>
      <c r="AP337" s="238">
        <v>2.9044565309512306E-2</v>
      </c>
      <c r="AQ337" s="238">
        <v>2.4808227016161893E-3</v>
      </c>
      <c r="AR337" s="238">
        <v>2.4831792845585073E-3</v>
      </c>
      <c r="AS337" s="238">
        <v>3.1527051802430935E-2</v>
      </c>
    </row>
    <row r="338" spans="1:45" x14ac:dyDescent="0.2">
      <c r="A338" s="144">
        <v>2007</v>
      </c>
      <c r="B338" s="144">
        <v>10</v>
      </c>
      <c r="C338" s="93">
        <v>31</v>
      </c>
      <c r="D338" s="93">
        <v>30</v>
      </c>
      <c r="E338" s="93">
        <f t="shared" si="41"/>
        <v>30</v>
      </c>
      <c r="F338" s="88">
        <v>0</v>
      </c>
      <c r="G338" s="185">
        <v>2.1084226636288839E-2</v>
      </c>
      <c r="H338" s="185">
        <v>2.4137363908384595E-2</v>
      </c>
      <c r="I338" s="92">
        <v>5.2776592778150104E-2</v>
      </c>
      <c r="J338" s="147">
        <f t="shared" si="46"/>
        <v>5.0023952761421193E-2</v>
      </c>
      <c r="K338" s="90">
        <v>14895</v>
      </c>
      <c r="L338" s="90">
        <v>1960</v>
      </c>
      <c r="M338" s="90">
        <v>10505.322999999975</v>
      </c>
      <c r="N338" s="90">
        <v>313347.967</v>
      </c>
      <c r="O338" s="161">
        <f t="shared" si="39"/>
        <v>0.70529191003692349</v>
      </c>
      <c r="P338" s="91">
        <f t="shared" si="40"/>
        <v>159.87141173469388</v>
      </c>
      <c r="Q338" s="139">
        <v>0</v>
      </c>
      <c r="R338" s="148">
        <f t="shared" si="42"/>
        <v>7.6087044806911808E-2</v>
      </c>
      <c r="S338" s="147">
        <f t="shared" si="38"/>
        <v>-6.5452691253736067E-4</v>
      </c>
      <c r="T338" s="189">
        <v>0</v>
      </c>
      <c r="U338" s="156">
        <f>(Company_data!V338+Misc!T338)/(Company_data!J338-Company_data!I338)</f>
        <v>2.0920480057270474</v>
      </c>
      <c r="V338" s="1">
        <f t="shared" si="43"/>
        <v>6.9734933524234918E-2</v>
      </c>
      <c r="W338" s="72">
        <v>1</v>
      </c>
      <c r="X338" s="185">
        <v>3.0531372720957548E-3</v>
      </c>
      <c r="Y338" s="185">
        <v>2.4137363908384595E-2</v>
      </c>
      <c r="Z338" s="180">
        <f>(Company_data!U338+F338)/Company_data!J338</f>
        <v>2.3586983890142661</v>
      </c>
      <c r="AA338" s="148">
        <f>(Company_data!S338+F338)/Company_data!J338+(Y338*1000)</f>
        <v>26.496062297398861</v>
      </c>
      <c r="AC338" s="185">
        <v>7.7862464220595465E-4</v>
      </c>
      <c r="AD338" s="147">
        <f t="shared" si="44"/>
        <v>5.2776592778150104E-2</v>
      </c>
      <c r="AE338" s="1">
        <v>0</v>
      </c>
      <c r="AF338" s="147">
        <f t="shared" si="45"/>
        <v>5.2776592778150104E-2</v>
      </c>
      <c r="AG338" s="1">
        <v>0</v>
      </c>
      <c r="AH338" s="1">
        <v>0</v>
      </c>
      <c r="AI338" s="1">
        <v>0</v>
      </c>
      <c r="AJ338" s="1">
        <v>0</v>
      </c>
      <c r="AL338" s="185">
        <v>2.3730468021071805E-2</v>
      </c>
      <c r="AN338" s="185">
        <v>2.3647707600323465E-2</v>
      </c>
      <c r="AO338" s="185">
        <v>2.8479417005521424E-2</v>
      </c>
      <c r="AP338" s="238">
        <v>2.5915936041486794E-2</v>
      </c>
      <c r="AQ338" s="238">
        <v>2.5634809640346264E-3</v>
      </c>
      <c r="AR338" s="238">
        <v>2.6462413847829639E-3</v>
      </c>
      <c r="AS338" s="238">
        <v>2.8563147321010181E-2</v>
      </c>
    </row>
    <row r="339" spans="1:45" x14ac:dyDescent="0.2">
      <c r="A339" s="144">
        <v>2007</v>
      </c>
      <c r="B339" s="144">
        <v>11</v>
      </c>
      <c r="C339" s="93">
        <v>30</v>
      </c>
      <c r="D339" s="93">
        <v>31</v>
      </c>
      <c r="E339" s="93">
        <f t="shared" si="41"/>
        <v>31</v>
      </c>
      <c r="F339" s="88">
        <v>0</v>
      </c>
      <c r="G339" s="185">
        <v>8.2807648251080404E-3</v>
      </c>
      <c r="H339" s="185">
        <v>9.479875049311498E-3</v>
      </c>
      <c r="I339" s="92">
        <v>5.3754810945108089E-2</v>
      </c>
      <c r="J339" s="147">
        <f t="shared" si="46"/>
        <v>5.0285990051560037E-2</v>
      </c>
      <c r="K339" s="90">
        <v>14344</v>
      </c>
      <c r="L339" s="90">
        <v>1927</v>
      </c>
      <c r="M339" s="90">
        <v>8667.4419999999809</v>
      </c>
      <c r="N339" s="90">
        <v>293934.47200000001</v>
      </c>
      <c r="O339" s="161">
        <f t="shared" si="39"/>
        <v>0.60425557724483969</v>
      </c>
      <c r="P339" s="91">
        <f t="shared" si="40"/>
        <v>152.53475454073691</v>
      </c>
      <c r="Q339" s="139">
        <v>0</v>
      </c>
      <c r="R339" s="148">
        <f t="shared" si="42"/>
        <v>5.9704344546856108E-2</v>
      </c>
      <c r="S339" s="147">
        <f t="shared" si="38"/>
        <v>-6.4232752095874646E-4</v>
      </c>
      <c r="T339" s="189">
        <v>0</v>
      </c>
      <c r="U339" s="156">
        <f>(Company_data!V339+Misc!T339)/(Company_data!J339-Company_data!I339)</f>
        <v>1.7291051496623961</v>
      </c>
      <c r="V339" s="1">
        <f t="shared" si="43"/>
        <v>5.577758547298052E-2</v>
      </c>
      <c r="W339" s="72">
        <v>1</v>
      </c>
      <c r="X339" s="185">
        <v>1.1991102242034585E-3</v>
      </c>
      <c r="Y339" s="185">
        <v>9.479875049311498E-3</v>
      </c>
      <c r="Z339" s="180">
        <f>(Company_data!U339+F339)/Company_data!J339</f>
        <v>1.7911303364056832</v>
      </c>
      <c r="AA339" s="148">
        <f>(Company_data!S339+F339)/Company_data!J339+(Y339*1000)</f>
        <v>11.271005385717181</v>
      </c>
      <c r="AC339" s="185">
        <v>3.1599583497704997E-4</v>
      </c>
      <c r="AD339" s="147">
        <f t="shared" si="44"/>
        <v>5.3754810945108089E-2</v>
      </c>
      <c r="AE339" s="1">
        <v>0</v>
      </c>
      <c r="AF339" s="147">
        <f t="shared" si="45"/>
        <v>5.3754810945108089E-2</v>
      </c>
      <c r="AG339" s="1">
        <v>0</v>
      </c>
      <c r="AH339" s="1">
        <v>0</v>
      </c>
      <c r="AI339" s="1">
        <v>0</v>
      </c>
      <c r="AJ339" s="1">
        <v>0</v>
      </c>
      <c r="AL339" s="185">
        <v>1.106915038917544E-2</v>
      </c>
      <c r="AN339" s="185">
        <v>1.0761435637935392E-2</v>
      </c>
      <c r="AO339" s="185">
        <v>1.018529992108038E-2</v>
      </c>
      <c r="AP339" s="238">
        <v>7.7046291082530274E-3</v>
      </c>
      <c r="AQ339" s="238">
        <v>2.4806708128273505E-3</v>
      </c>
      <c r="AR339" s="238">
        <v>2.7883855640674017E-3</v>
      </c>
      <c r="AS339" s="238">
        <v>1.0492321923096836E-2</v>
      </c>
    </row>
    <row r="340" spans="1:45" x14ac:dyDescent="0.2">
      <c r="A340" s="144">
        <v>2007</v>
      </c>
      <c r="B340" s="144">
        <v>12</v>
      </c>
      <c r="C340" s="93">
        <v>31</v>
      </c>
      <c r="D340" s="93">
        <v>30</v>
      </c>
      <c r="E340" s="93">
        <f t="shared" si="41"/>
        <v>30</v>
      </c>
      <c r="F340" s="88">
        <v>0</v>
      </c>
      <c r="G340" s="185">
        <v>4.5182808429252309E-3</v>
      </c>
      <c r="H340" s="185">
        <v>5.1725581795000648E-3</v>
      </c>
      <c r="I340" s="92">
        <v>5.423026494378394E-2</v>
      </c>
      <c r="J340" s="147">
        <f t="shared" si="46"/>
        <v>5.0659827080839097E-2</v>
      </c>
      <c r="K340" s="90">
        <v>13750</v>
      </c>
      <c r="L340" s="90">
        <v>1923</v>
      </c>
      <c r="M340" s="90">
        <v>7677.820000000007</v>
      </c>
      <c r="N340" s="90">
        <v>283202.91399999999</v>
      </c>
      <c r="O340" s="161">
        <f t="shared" si="39"/>
        <v>0.5583869090909096</v>
      </c>
      <c r="P340" s="91">
        <f t="shared" si="40"/>
        <v>147.27140613624545</v>
      </c>
      <c r="Q340" s="139">
        <v>0</v>
      </c>
      <c r="R340" s="148">
        <f t="shared" si="42"/>
        <v>6.1262222707810718E-2</v>
      </c>
      <c r="S340" s="147">
        <f t="shared" si="38"/>
        <v>-3.6588862615846707E-4</v>
      </c>
      <c r="T340" s="189">
        <v>0</v>
      </c>
      <c r="U340" s="156">
        <f>(Company_data!V340+Misc!T340)/(Company_data!J340-Company_data!I340)</f>
        <v>1.7055036309377543</v>
      </c>
      <c r="V340" s="1">
        <f t="shared" si="43"/>
        <v>5.6850121031258478E-2</v>
      </c>
      <c r="W340" s="72">
        <v>1</v>
      </c>
      <c r="X340" s="185">
        <v>6.5427733657483439E-4</v>
      </c>
      <c r="Y340" s="185">
        <v>5.1725581795000648E-3</v>
      </c>
      <c r="Z340" s="180">
        <f>(Company_data!U340+F340)/Company_data!J340</f>
        <v>1.8991289039421322</v>
      </c>
      <c r="AA340" s="148">
        <f>(Company_data!S340+F340)/Company_data!J340+(Y340*1000)</f>
        <v>7.071687083442197</v>
      </c>
      <c r="AC340" s="185">
        <v>1.6685671546774403E-4</v>
      </c>
      <c r="AD340" s="147">
        <f t="shared" si="44"/>
        <v>5.423026494378394E-2</v>
      </c>
      <c r="AE340" s="1">
        <v>0</v>
      </c>
      <c r="AF340" s="147">
        <f t="shared" si="45"/>
        <v>5.423026494378394E-2</v>
      </c>
      <c r="AG340" s="1">
        <v>0</v>
      </c>
      <c r="AH340" s="1">
        <v>0</v>
      </c>
      <c r="AI340" s="1">
        <v>0</v>
      </c>
      <c r="AJ340" s="1">
        <v>0</v>
      </c>
      <c r="AL340" s="185">
        <v>7.3753802613188554E-3</v>
      </c>
      <c r="AN340" s="185">
        <v>7.0810255718104006E-3</v>
      </c>
      <c r="AO340" s="185">
        <v>1.047844028901259E-2</v>
      </c>
      <c r="AP340" s="238">
        <v>7.9156955601274205E-3</v>
      </c>
      <c r="AQ340" s="238">
        <v>2.5627447288851697E-3</v>
      </c>
      <c r="AR340" s="238">
        <v>2.8570994183936254E-3</v>
      </c>
      <c r="AS340" s="238">
        <v>1.0773764594706407E-2</v>
      </c>
    </row>
    <row r="341" spans="1:45" x14ac:dyDescent="0.2">
      <c r="A341" s="144">
        <v>2008</v>
      </c>
      <c r="B341" s="144">
        <v>1</v>
      </c>
      <c r="C341" s="93">
        <v>31</v>
      </c>
      <c r="D341" s="93">
        <v>31</v>
      </c>
      <c r="E341" s="93">
        <f t="shared" si="41"/>
        <v>31</v>
      </c>
      <c r="F341" s="88">
        <v>0</v>
      </c>
      <c r="G341" s="185">
        <v>3.7031376848770045E-3</v>
      </c>
      <c r="H341" s="185">
        <v>8.8679851164816786E-3</v>
      </c>
      <c r="I341" s="92">
        <v>5.4431021839820924E-2</v>
      </c>
      <c r="J341" s="147">
        <f t="shared" si="46"/>
        <v>5.1088542836411892E-2</v>
      </c>
      <c r="K341" s="90">
        <v>13210</v>
      </c>
      <c r="L341" s="90">
        <v>1932</v>
      </c>
      <c r="M341" s="90">
        <v>7413.4959999999846</v>
      </c>
      <c r="N341" s="90">
        <v>325424.57200000004</v>
      </c>
      <c r="O341" s="161">
        <f t="shared" si="39"/>
        <v>0.5612033308099913</v>
      </c>
      <c r="P341" s="91">
        <f t="shared" si="40"/>
        <v>168.43921946169775</v>
      </c>
      <c r="Q341" s="139">
        <v>0</v>
      </c>
      <c r="R341" s="148">
        <f t="shared" si="42"/>
        <v>5.8321845088686861E-2</v>
      </c>
      <c r="S341" s="147">
        <f t="shared" si="38"/>
        <v>1.3095390674371793E-4</v>
      </c>
      <c r="T341" s="189">
        <v>0</v>
      </c>
      <c r="U341" s="156">
        <f>(Company_data!V341+Misc!T341)/(Company_data!J341-Company_data!I341)</f>
        <v>1.7073681530971629</v>
      </c>
      <c r="V341" s="1">
        <f t="shared" si="43"/>
        <v>5.5076392035392351E-2</v>
      </c>
      <c r="W341" s="72">
        <v>1</v>
      </c>
      <c r="X341" s="185">
        <v>5.1648474316046741E-3</v>
      </c>
      <c r="Y341" s="185">
        <v>8.8679851164816786E-3</v>
      </c>
      <c r="Z341" s="180">
        <f>(Company_data!U341+F341)/Company_data!J341</f>
        <v>1.8079771977492927</v>
      </c>
      <c r="AA341" s="148">
        <f>(Company_data!S341+F341)/Company_data!J341+(Y341*1000)</f>
        <v>10.675962314230972</v>
      </c>
      <c r="AC341" s="185">
        <v>2.8606403601553798E-4</v>
      </c>
      <c r="AD341" s="147">
        <f t="shared" si="44"/>
        <v>5.4431021839820924E-2</v>
      </c>
      <c r="AE341" s="1">
        <v>0</v>
      </c>
      <c r="AF341" s="147">
        <f t="shared" si="45"/>
        <v>5.4431021839820924E-2</v>
      </c>
      <c r="AG341" s="1">
        <v>0</v>
      </c>
      <c r="AH341" s="1">
        <v>0</v>
      </c>
      <c r="AI341" s="1">
        <v>0</v>
      </c>
      <c r="AJ341" s="1">
        <v>0</v>
      </c>
      <c r="AL341" s="185">
        <v>4.0105622342587827E-2</v>
      </c>
      <c r="AN341" s="185">
        <v>3.3191334649481562E-2</v>
      </c>
      <c r="AO341" s="185">
        <v>3.3745335559638399E-2</v>
      </c>
      <c r="AP341" s="238">
        <v>4.1753126734249048E-3</v>
      </c>
      <c r="AQ341" s="238">
        <v>2.9570022886213493E-2</v>
      </c>
      <c r="AR341" s="238">
        <v>3.6402484657710829E-2</v>
      </c>
      <c r="AS341" s="238">
        <v>3.6778391039175691E-2</v>
      </c>
    </row>
    <row r="342" spans="1:45" x14ac:dyDescent="0.2">
      <c r="A342" s="144">
        <v>2008</v>
      </c>
      <c r="B342" s="144">
        <v>2</v>
      </c>
      <c r="C342" s="93">
        <v>29</v>
      </c>
      <c r="D342" s="93">
        <v>29</v>
      </c>
      <c r="E342" s="93">
        <f t="shared" si="41"/>
        <v>29</v>
      </c>
      <c r="F342" s="88">
        <v>0</v>
      </c>
      <c r="G342" s="185">
        <v>4.9621936113392667E-3</v>
      </c>
      <c r="H342" s="185">
        <v>1.1883073986194127E-2</v>
      </c>
      <c r="I342" s="92">
        <v>5.403504175478295E-2</v>
      </c>
      <c r="J342" s="147">
        <f t="shared" si="46"/>
        <v>5.1596155285725476E-2</v>
      </c>
      <c r="K342" s="90">
        <v>12770</v>
      </c>
      <c r="L342" s="90">
        <v>1925</v>
      </c>
      <c r="M342" s="90">
        <v>6749.7750000000233</v>
      </c>
      <c r="N342" s="90">
        <v>310401.93799999997</v>
      </c>
      <c r="O342" s="161">
        <f t="shared" si="39"/>
        <v>0.52856499608457508</v>
      </c>
      <c r="P342" s="91">
        <f t="shared" si="40"/>
        <v>161.24775999999997</v>
      </c>
      <c r="Q342" s="139">
        <v>0</v>
      </c>
      <c r="R342" s="148">
        <f t="shared" si="42"/>
        <v>6.0257129383365943E-2</v>
      </c>
      <c r="S342" s="147">
        <f t="shared" si="38"/>
        <v>7.0228572152742502E-4</v>
      </c>
      <c r="T342" s="189">
        <v>0</v>
      </c>
      <c r="U342" s="156">
        <f>(Company_data!V342+Misc!T342)/(Company_data!J342-Company_data!I342)</f>
        <v>1.6151689119051744</v>
      </c>
      <c r="V342" s="1">
        <f t="shared" si="43"/>
        <v>5.5695479720868087E-2</v>
      </c>
      <c r="W342" s="72">
        <v>1</v>
      </c>
      <c r="X342" s="185">
        <v>6.9208803748548615E-3</v>
      </c>
      <c r="Y342" s="185">
        <v>1.1883073986194127E-2</v>
      </c>
      <c r="Z342" s="180">
        <f>(Company_data!U342+F342)/Company_data!J342</f>
        <v>1.7474567521176123</v>
      </c>
      <c r="AA342" s="148">
        <f>(Company_data!S342+F342)/Company_data!J342+(Y342*1000)</f>
        <v>13.630530738311739</v>
      </c>
      <c r="AC342" s="185">
        <v>4.0976117193772851E-4</v>
      </c>
      <c r="AD342" s="147">
        <f t="shared" si="44"/>
        <v>5.403504175478295E-2</v>
      </c>
      <c r="AE342" s="1">
        <v>0</v>
      </c>
      <c r="AF342" s="147">
        <f t="shared" si="45"/>
        <v>5.403504175478295E-2</v>
      </c>
      <c r="AG342" s="1">
        <v>0</v>
      </c>
      <c r="AH342" s="1">
        <v>0</v>
      </c>
      <c r="AI342" s="1">
        <v>0</v>
      </c>
      <c r="AJ342" s="1">
        <v>0</v>
      </c>
      <c r="AL342" s="185">
        <v>3.9766127915944714E-2</v>
      </c>
      <c r="AN342" s="185">
        <v>3.2768190255410792E-2</v>
      </c>
      <c r="AO342" s="185">
        <v>3.6874105665518651E-2</v>
      </c>
      <c r="AP342" s="238">
        <v>8.4616654103972719E-3</v>
      </c>
      <c r="AQ342" s="238">
        <v>2.8412440255121376E-2</v>
      </c>
      <c r="AR342" s="238">
        <v>3.4803934304605454E-2</v>
      </c>
      <c r="AS342" s="238">
        <v>4.0403109912022381E-2</v>
      </c>
    </row>
    <row r="343" spans="1:45" x14ac:dyDescent="0.2">
      <c r="A343" s="144">
        <v>2008</v>
      </c>
      <c r="B343" s="144">
        <v>3</v>
      </c>
      <c r="C343" s="93">
        <v>31</v>
      </c>
      <c r="D343" s="93">
        <v>31</v>
      </c>
      <c r="E343" s="93">
        <f t="shared" si="41"/>
        <v>31</v>
      </c>
      <c r="F343" s="88">
        <v>0</v>
      </c>
      <c r="G343" s="185">
        <v>9.1441851210845755E-3</v>
      </c>
      <c r="H343" s="185">
        <v>2.1897780870339029E-2</v>
      </c>
      <c r="I343" s="92">
        <v>5.5263768095419732E-2</v>
      </c>
      <c r="J343" s="147">
        <f t="shared" si="46"/>
        <v>5.2282861025950061E-2</v>
      </c>
      <c r="K343" s="90">
        <v>12308</v>
      </c>
      <c r="L343" s="90">
        <v>1913</v>
      </c>
      <c r="M343" s="90">
        <v>6423.5709999999963</v>
      </c>
      <c r="N343" s="90">
        <v>276433.005</v>
      </c>
      <c r="O343" s="161">
        <f t="shared" si="39"/>
        <v>0.52190209619759476</v>
      </c>
      <c r="P343" s="91">
        <f t="shared" si="40"/>
        <v>144.50235493988501</v>
      </c>
      <c r="Q343" s="139">
        <v>0</v>
      </c>
      <c r="R343" s="148">
        <f t="shared" si="42"/>
        <v>5.9424508075885826E-2</v>
      </c>
      <c r="S343" s="147">
        <f t="shared" si="38"/>
        <v>1.5271879131960389E-3</v>
      </c>
      <c r="T343" s="189">
        <v>0</v>
      </c>
      <c r="U343" s="156">
        <f>(Company_data!V343+Misc!T343)/(Company_data!J343-Company_data!I343)</f>
        <v>1.695938556498205</v>
      </c>
      <c r="V343" s="1">
        <f t="shared" si="43"/>
        <v>5.4707695370909838E-2</v>
      </c>
      <c r="W343" s="72">
        <v>1</v>
      </c>
      <c r="X343" s="185">
        <v>1.2753595749254453E-2</v>
      </c>
      <c r="Y343" s="185">
        <v>2.1897780870339029E-2</v>
      </c>
      <c r="Z343" s="180">
        <f>(Company_data!U343+F343)/Company_data!J343</f>
        <v>1.8421597503524607</v>
      </c>
      <c r="AA343" s="148">
        <f>(Company_data!S343+F343)/Company_data!J343+(Y343*1000)</f>
        <v>23.739940620691492</v>
      </c>
      <c r="AC343" s="185">
        <v>7.063800280754525E-4</v>
      </c>
      <c r="AD343" s="147">
        <f t="shared" si="44"/>
        <v>5.5263768095419732E-2</v>
      </c>
      <c r="AE343" s="1">
        <v>0</v>
      </c>
      <c r="AF343" s="147">
        <f t="shared" si="45"/>
        <v>5.5263768095419732E-2</v>
      </c>
      <c r="AG343" s="1">
        <v>0</v>
      </c>
      <c r="AH343" s="1">
        <v>0</v>
      </c>
      <c r="AI343" s="1">
        <v>0</v>
      </c>
      <c r="AJ343" s="1">
        <v>0</v>
      </c>
      <c r="AL343" s="185">
        <v>4.1944222722028399E-2</v>
      </c>
      <c r="AN343" s="185">
        <v>3.9529881373412325E-2</v>
      </c>
      <c r="AO343" s="185">
        <v>3.9798879186804838E-2</v>
      </c>
      <c r="AP343" s="238">
        <v>9.3734519636644257E-3</v>
      </c>
      <c r="AQ343" s="238">
        <v>3.042542722314041E-2</v>
      </c>
      <c r="AR343" s="238">
        <v>3.2800037600943827E-2</v>
      </c>
      <c r="AS343" s="238">
        <v>3.9723539084545671E-2</v>
      </c>
    </row>
    <row r="344" spans="1:45" x14ac:dyDescent="0.2">
      <c r="A344" s="144">
        <v>2008</v>
      </c>
      <c r="B344" s="144">
        <v>4</v>
      </c>
      <c r="C344" s="93">
        <v>30</v>
      </c>
      <c r="D344" s="93">
        <v>31</v>
      </c>
      <c r="E344" s="93">
        <f t="shared" si="41"/>
        <v>31</v>
      </c>
      <c r="F344" s="88">
        <v>0</v>
      </c>
      <c r="G344" s="185">
        <v>1.6150776717956301E-2</v>
      </c>
      <c r="H344" s="185">
        <v>3.8676619597311127E-2</v>
      </c>
      <c r="I344" s="92">
        <v>5.7720074965850167E-2</v>
      </c>
      <c r="J344" s="147">
        <f t="shared" si="46"/>
        <v>5.303472305425444E-2</v>
      </c>
      <c r="K344" s="90">
        <v>12024</v>
      </c>
      <c r="L344" s="90">
        <v>1899</v>
      </c>
      <c r="M344" s="90">
        <v>6675.0430000000051</v>
      </c>
      <c r="N344" s="90">
        <v>289733.19799999997</v>
      </c>
      <c r="O344" s="161">
        <f t="shared" si="39"/>
        <v>0.55514329673985408</v>
      </c>
      <c r="P344" s="91">
        <f t="shared" si="40"/>
        <v>152.57145760926801</v>
      </c>
      <c r="Q344" s="139">
        <v>0</v>
      </c>
      <c r="R344" s="148">
        <f t="shared" si="42"/>
        <v>6.3592827783045217E-2</v>
      </c>
      <c r="S344" s="147">
        <f t="shared" si="38"/>
        <v>2.4425236593211344E-3</v>
      </c>
      <c r="T344" s="189">
        <v>0</v>
      </c>
      <c r="U344" s="156">
        <f>(Company_data!V344+Misc!T344)/(Company_data!J344-Company_data!I344)</f>
        <v>1.7997403895695747</v>
      </c>
      <c r="V344" s="1">
        <f t="shared" si="43"/>
        <v>5.8056141599018542E-2</v>
      </c>
      <c r="W344" s="72">
        <v>1</v>
      </c>
      <c r="X344" s="185">
        <v>2.2525842879354819E-2</v>
      </c>
      <c r="Y344" s="185">
        <v>3.8676619597311127E-2</v>
      </c>
      <c r="Z344" s="180">
        <f>(Company_data!U344+F344)/Company_data!J344</f>
        <v>1.9077848334913565</v>
      </c>
      <c r="AA344" s="148">
        <f>(Company_data!S344+F344)/Company_data!J344+(Y344*1000)</f>
        <v>40.584404430802479</v>
      </c>
      <c r="AC344" s="185">
        <v>1.2892206532437041E-3</v>
      </c>
      <c r="AD344" s="147">
        <f t="shared" si="44"/>
        <v>5.7720074965850167E-2</v>
      </c>
      <c r="AE344" s="1">
        <v>0</v>
      </c>
      <c r="AF344" s="147">
        <f t="shared" si="45"/>
        <v>5.7720074965850167E-2</v>
      </c>
      <c r="AG344" s="1">
        <v>0</v>
      </c>
      <c r="AH344" s="1">
        <v>0</v>
      </c>
      <c r="AI344" s="1">
        <v>0</v>
      </c>
      <c r="AJ344" s="1">
        <v>0</v>
      </c>
      <c r="AL344" s="185">
        <v>4.6778188310395999E-2</v>
      </c>
      <c r="AN344" s="185">
        <v>4.682981147451059E-2</v>
      </c>
      <c r="AO344" s="185">
        <v>4.6145489365522638E-2</v>
      </c>
      <c r="AP344" s="238">
        <v>1.5567528968628619E-2</v>
      </c>
      <c r="AQ344" s="238">
        <v>3.0577960396894019E-2</v>
      </c>
      <c r="AR344" s="238">
        <v>3.0627411592439691E-2</v>
      </c>
      <c r="AS344" s="238">
        <v>4.5086503002575516E-2</v>
      </c>
    </row>
    <row r="345" spans="1:45" x14ac:dyDescent="0.2">
      <c r="A345" s="144">
        <v>2008</v>
      </c>
      <c r="B345" s="144">
        <v>5</v>
      </c>
      <c r="C345" s="93">
        <v>31</v>
      </c>
      <c r="D345" s="93">
        <v>30</v>
      </c>
      <c r="E345" s="93">
        <f t="shared" si="41"/>
        <v>30</v>
      </c>
      <c r="F345" s="88">
        <v>0</v>
      </c>
      <c r="G345" s="185">
        <v>2.9554333881306523E-2</v>
      </c>
      <c r="H345" s="185">
        <v>7.0774412211913579E-2</v>
      </c>
      <c r="I345" s="92">
        <v>5.8897062667639014E-2</v>
      </c>
      <c r="J345" s="147">
        <f t="shared" si="46"/>
        <v>5.3803180630331349E-2</v>
      </c>
      <c r="K345" s="90">
        <v>11713</v>
      </c>
      <c r="L345" s="90">
        <v>1884</v>
      </c>
      <c r="M345" s="90">
        <v>6986.2220000000088</v>
      </c>
      <c r="N345" s="90">
        <v>285769.723</v>
      </c>
      <c r="O345" s="161">
        <f t="shared" si="39"/>
        <v>0.59645026893195674</v>
      </c>
      <c r="P345" s="91">
        <f t="shared" si="40"/>
        <v>151.68244320594479</v>
      </c>
      <c r="Q345" s="139">
        <v>0</v>
      </c>
      <c r="R345" s="148">
        <f t="shared" si="42"/>
        <v>7.355056718822027E-2</v>
      </c>
      <c r="S345" s="147">
        <f t="shared" si="38"/>
        <v>3.3434341453955976E-3</v>
      </c>
      <c r="T345" s="189">
        <v>0</v>
      </c>
      <c r="U345" s="156">
        <f>(Company_data!V345+Misc!T345)/(Company_data!J345-Company_data!I345)</f>
        <v>2.0057099170166763</v>
      </c>
      <c r="V345" s="1">
        <f t="shared" si="43"/>
        <v>6.6856997233889215E-2</v>
      </c>
      <c r="W345" s="72">
        <v>1</v>
      </c>
      <c r="X345" s="185">
        <v>4.1220078330607049E-2</v>
      </c>
      <c r="Y345" s="185">
        <v>7.0774412211913579E-2</v>
      </c>
      <c r="Z345" s="180">
        <f>(Company_data!U345+F345)/Company_data!J345</f>
        <v>2.2800675828348282</v>
      </c>
      <c r="AA345" s="148">
        <f>(Company_data!S345+F345)/Company_data!J345+(Y345*1000)</f>
        <v>73.054479794748417</v>
      </c>
      <c r="AC345" s="185">
        <v>2.2830455552230186E-3</v>
      </c>
      <c r="AD345" s="147">
        <f t="shared" si="44"/>
        <v>5.8897062667639014E-2</v>
      </c>
      <c r="AE345" s="1">
        <v>0</v>
      </c>
      <c r="AF345" s="147">
        <f t="shared" si="45"/>
        <v>5.8897062667639014E-2</v>
      </c>
      <c r="AG345" s="1">
        <v>0</v>
      </c>
      <c r="AH345" s="1">
        <v>0</v>
      </c>
      <c r="AI345" s="1">
        <v>0</v>
      </c>
      <c r="AJ345" s="1">
        <v>0</v>
      </c>
      <c r="AL345" s="185">
        <v>5.8389738757310107E-2</v>
      </c>
      <c r="AN345" s="185">
        <v>6.3512036561761617E-2</v>
      </c>
      <c r="AO345" s="185">
        <v>6.8586833963817859E-2</v>
      </c>
      <c r="AP345" s="238">
        <v>3.3879583824524953E-2</v>
      </c>
      <c r="AQ345" s="238">
        <v>3.4707250139292913E-2</v>
      </c>
      <c r="AR345" s="238">
        <v>2.8835404876003577E-2</v>
      </c>
      <c r="AS345" s="238">
        <v>6.5005624424832181E-2</v>
      </c>
    </row>
    <row r="346" spans="1:45" x14ac:dyDescent="0.2">
      <c r="A346" s="144">
        <v>2008</v>
      </c>
      <c r="B346" s="144">
        <v>6</v>
      </c>
      <c r="C346" s="93">
        <v>30</v>
      </c>
      <c r="D346" s="93">
        <v>31</v>
      </c>
      <c r="E346" s="93">
        <f t="shared" si="41"/>
        <v>31</v>
      </c>
      <c r="F346" s="88">
        <v>0</v>
      </c>
      <c r="G346" s="185">
        <v>3.8510648487526097E-2</v>
      </c>
      <c r="H346" s="185">
        <v>9.2222295435602189E-2</v>
      </c>
      <c r="I346" s="92">
        <v>6.0468798665208177E-2</v>
      </c>
      <c r="J346" s="147">
        <f t="shared" si="46"/>
        <v>5.4636020625234073E-2</v>
      </c>
      <c r="K346" s="90">
        <v>11518</v>
      </c>
      <c r="L346" s="90">
        <v>1854</v>
      </c>
      <c r="M346" s="90">
        <v>7988.3559999999707</v>
      </c>
      <c r="N346" s="90">
        <v>315022.42500000005</v>
      </c>
      <c r="O346" s="161">
        <f t="shared" si="39"/>
        <v>0.69355408925160367</v>
      </c>
      <c r="P346" s="91">
        <f t="shared" si="40"/>
        <v>169.91500809061492</v>
      </c>
      <c r="Q346" s="139">
        <v>0</v>
      </c>
      <c r="R346" s="148">
        <f t="shared" si="42"/>
        <v>7.7596736742351249E-2</v>
      </c>
      <c r="S346" s="147">
        <f t="shared" si="38"/>
        <v>4.3324922125410614E-3</v>
      </c>
      <c r="T346" s="189">
        <v>0</v>
      </c>
      <c r="U346" s="156">
        <f>(Company_data!V346+Misc!T346)/(Company_data!J346-Company_data!I346)</f>
        <v>2.2185756319200189</v>
      </c>
      <c r="V346" s="1">
        <f t="shared" si="43"/>
        <v>7.1566955868387711E-2</v>
      </c>
      <c r="W346" s="72">
        <v>1</v>
      </c>
      <c r="X346" s="185">
        <v>5.3711646948076106E-2</v>
      </c>
      <c r="Y346" s="185">
        <v>9.2222295435602189E-2</v>
      </c>
      <c r="Z346" s="180">
        <f>(Company_data!U346+F346)/Company_data!J346</f>
        <v>2.3279021022705373</v>
      </c>
      <c r="AA346" s="148">
        <f>(Company_data!S346+F346)/Company_data!J346+(Y346*1000)</f>
        <v>94.550197537872734</v>
      </c>
      <c r="AC346" s="185">
        <v>3.0740765145200735E-3</v>
      </c>
      <c r="AD346" s="147">
        <f t="shared" si="44"/>
        <v>6.0468798665208177E-2</v>
      </c>
      <c r="AE346" s="1">
        <v>0</v>
      </c>
      <c r="AF346" s="147">
        <f t="shared" si="45"/>
        <v>6.0468798665208177E-2</v>
      </c>
      <c r="AG346" s="1">
        <v>0</v>
      </c>
      <c r="AH346" s="1">
        <v>0</v>
      </c>
      <c r="AI346" s="1">
        <v>0</v>
      </c>
      <c r="AJ346" s="1">
        <v>0</v>
      </c>
      <c r="AL346" s="185">
        <v>6.643533152475796E-2</v>
      </c>
      <c r="AN346" s="185">
        <v>7.3089641121059534E-2</v>
      </c>
      <c r="AO346" s="185">
        <v>7.4699326546601996E-2</v>
      </c>
      <c r="AP346" s="238">
        <v>3.988258341296886E-2</v>
      </c>
      <c r="AQ346" s="238">
        <v>3.4816743133633136E-2</v>
      </c>
      <c r="AR346" s="238">
        <v>2.7924683037231869E-2</v>
      </c>
      <c r="AS346" s="238">
        <v>7.1249136107856395E-2</v>
      </c>
    </row>
    <row r="347" spans="1:45" x14ac:dyDescent="0.2">
      <c r="A347" s="144">
        <v>2008</v>
      </c>
      <c r="B347" s="144">
        <v>7</v>
      </c>
      <c r="C347" s="93">
        <v>31</v>
      </c>
      <c r="D347" s="93">
        <v>30</v>
      </c>
      <c r="E347" s="93">
        <f t="shared" si="41"/>
        <v>30</v>
      </c>
      <c r="F347" s="88">
        <v>0</v>
      </c>
      <c r="G347" s="185">
        <v>4.5739067780723543E-2</v>
      </c>
      <c r="H347" s="185">
        <v>0.1095323498171997</v>
      </c>
      <c r="I347" s="92">
        <v>6.1659926192584931E-2</v>
      </c>
      <c r="J347" s="147">
        <f t="shared" si="46"/>
        <v>5.5562611311501593E-2</v>
      </c>
      <c r="K347" s="90">
        <v>11308</v>
      </c>
      <c r="L347" s="90">
        <v>1847</v>
      </c>
      <c r="M347" s="90">
        <v>7863.9369999999763</v>
      </c>
      <c r="N347" s="90">
        <v>300425.962</v>
      </c>
      <c r="O347" s="161">
        <f t="shared" si="39"/>
        <v>0.69543128758400918</v>
      </c>
      <c r="P347" s="91">
        <f t="shared" si="40"/>
        <v>162.65617866811044</v>
      </c>
      <c r="Q347" s="139">
        <v>0</v>
      </c>
      <c r="R347" s="148">
        <f t="shared" si="42"/>
        <v>7.6863586728605521E-2</v>
      </c>
      <c r="S347" s="147">
        <f t="shared" si="38"/>
        <v>5.4681402060667919E-3</v>
      </c>
      <c r="T347" s="189">
        <v>0</v>
      </c>
      <c r="U347" s="156">
        <f>(Company_data!V347+Misc!T347)/(Company_data!J347-Company_data!I347)</f>
        <v>2.1242056198262809</v>
      </c>
      <c r="V347" s="1">
        <f t="shared" si="43"/>
        <v>7.0806853994209357E-2</v>
      </c>
      <c r="W347" s="72">
        <v>1</v>
      </c>
      <c r="X347" s="185">
        <v>6.3793282036476148E-2</v>
      </c>
      <c r="Y347" s="185">
        <v>0.1095323498171997</v>
      </c>
      <c r="Z347" s="180">
        <f>(Company_data!U347+F347)/Company_data!J347</f>
        <v>2.3827711885867711</v>
      </c>
      <c r="AA347" s="148">
        <f>(Company_data!S347+F347)/Company_data!J347+(Y347*1000)</f>
        <v>111.91512100578647</v>
      </c>
      <c r="AC347" s="185">
        <v>3.5333016070064416E-3</v>
      </c>
      <c r="AD347" s="147">
        <f t="shared" si="44"/>
        <v>6.1659926192584931E-2</v>
      </c>
      <c r="AE347" s="1">
        <v>0</v>
      </c>
      <c r="AF347" s="147">
        <f t="shared" si="45"/>
        <v>6.1659926192584931E-2</v>
      </c>
      <c r="AG347" s="1">
        <v>0</v>
      </c>
      <c r="AH347" s="1">
        <v>0</v>
      </c>
      <c r="AI347" s="1">
        <v>0</v>
      </c>
      <c r="AJ347" s="1">
        <v>0</v>
      </c>
      <c r="AL347" s="185">
        <v>7.4148301348428633E-2</v>
      </c>
      <c r="AN347" s="185">
        <v>8.2530866496893895E-2</v>
      </c>
      <c r="AO347" s="185">
        <v>7.6957181377142303E-2</v>
      </c>
      <c r="AP347" s="238">
        <v>4.0988615824167643E-2</v>
      </c>
      <c r="AQ347" s="238">
        <v>3.5968565552974667E-2</v>
      </c>
      <c r="AR347" s="238">
        <v>2.840923356770509E-2</v>
      </c>
      <c r="AS347" s="238">
        <v>7.2973537424849924E-2</v>
      </c>
    </row>
    <row r="348" spans="1:45" x14ac:dyDescent="0.2">
      <c r="A348" s="144">
        <v>2008</v>
      </c>
      <c r="B348" s="144">
        <v>8</v>
      </c>
      <c r="C348" s="93">
        <v>31</v>
      </c>
      <c r="D348" s="93">
        <v>31</v>
      </c>
      <c r="E348" s="93">
        <f t="shared" si="41"/>
        <v>31</v>
      </c>
      <c r="F348" s="88">
        <v>0</v>
      </c>
      <c r="G348" s="185">
        <v>4.6349066892109651E-2</v>
      </c>
      <c r="H348" s="185">
        <v>0.11099312808178609</v>
      </c>
      <c r="I348" s="92">
        <v>6.3013526003712184E-2</v>
      </c>
      <c r="J348" s="147">
        <f t="shared" si="46"/>
        <v>5.6538358237443555E-2</v>
      </c>
      <c r="K348" s="90">
        <v>11079</v>
      </c>
      <c r="L348" s="90">
        <v>1841</v>
      </c>
      <c r="M348" s="90">
        <v>7766.2110000000102</v>
      </c>
      <c r="N348" s="90">
        <v>272663.33399999997</v>
      </c>
      <c r="O348" s="161">
        <f t="shared" si="39"/>
        <v>0.70098483617655116</v>
      </c>
      <c r="P348" s="91">
        <f t="shared" si="40"/>
        <v>148.1061021184139</v>
      </c>
      <c r="Q348" s="139">
        <v>0</v>
      </c>
      <c r="R348" s="148">
        <f t="shared" si="42"/>
        <v>7.9369279168934007E-2</v>
      </c>
      <c r="S348" s="147">
        <f t="shared" si="38"/>
        <v>6.5348894700988994E-3</v>
      </c>
      <c r="T348" s="189">
        <v>0</v>
      </c>
      <c r="U348" s="156">
        <f>(Company_data!V348+Misc!T348)/(Company_data!J348-Company_data!I348)</f>
        <v>2.2767079788539251</v>
      </c>
      <c r="V348" s="1">
        <f t="shared" si="43"/>
        <v>7.3442192866255654E-2</v>
      </c>
      <c r="W348" s="72">
        <v>1</v>
      </c>
      <c r="X348" s="185">
        <v>6.4644061189676416E-2</v>
      </c>
      <c r="Y348" s="185">
        <v>0.11099312808178609</v>
      </c>
      <c r="Z348" s="180">
        <f>(Company_data!U348+F348)/Company_data!J348</f>
        <v>2.4604476542369542</v>
      </c>
      <c r="AA348" s="148">
        <f>(Company_data!S348+F348)/Company_data!J348+(Y348*1000)</f>
        <v>113.45357573602304</v>
      </c>
      <c r="AC348" s="185">
        <v>3.5804234865092288E-3</v>
      </c>
      <c r="AD348" s="147">
        <f t="shared" si="44"/>
        <v>6.3013526003712184E-2</v>
      </c>
      <c r="AE348" s="1">
        <v>0</v>
      </c>
      <c r="AF348" s="147">
        <f t="shared" si="45"/>
        <v>6.3013526003712184E-2</v>
      </c>
      <c r="AG348" s="1">
        <v>0</v>
      </c>
      <c r="AH348" s="1">
        <v>0</v>
      </c>
      <c r="AI348" s="1">
        <v>0</v>
      </c>
      <c r="AJ348" s="1">
        <v>0</v>
      </c>
      <c r="AL348" s="185">
        <v>7.6322066347721845E-2</v>
      </c>
      <c r="AN348" s="185">
        <v>8.3261023563693998E-2</v>
      </c>
      <c r="AO348" s="185">
        <v>8.3472045076380397E-2</v>
      </c>
      <c r="AP348" s="238">
        <v>4.6528920532255921E-2</v>
      </c>
      <c r="AQ348" s="238">
        <v>3.6943124544124462E-2</v>
      </c>
      <c r="AR348" s="238">
        <v>2.9972999455612187E-2</v>
      </c>
      <c r="AS348" s="238">
        <v>8.0842969617107394E-2</v>
      </c>
    </row>
    <row r="349" spans="1:45" x14ac:dyDescent="0.2">
      <c r="A349" s="144">
        <v>2008</v>
      </c>
      <c r="B349" s="144">
        <v>9</v>
      </c>
      <c r="C349" s="93">
        <v>30</v>
      </c>
      <c r="D349" s="93">
        <v>31</v>
      </c>
      <c r="E349" s="93">
        <f t="shared" si="41"/>
        <v>31</v>
      </c>
      <c r="F349" s="88">
        <v>0</v>
      </c>
      <c r="G349" s="185">
        <v>3.9488751957820978E-2</v>
      </c>
      <c r="H349" s="185">
        <v>9.4564581290210462E-2</v>
      </c>
      <c r="I349" s="92">
        <v>6.4030696823125746E-2</v>
      </c>
      <c r="J349" s="147">
        <f t="shared" si="46"/>
        <v>5.7523465472932182E-2</v>
      </c>
      <c r="K349" s="90">
        <v>10956</v>
      </c>
      <c r="L349" s="90">
        <v>1841</v>
      </c>
      <c r="M349" s="90">
        <v>8564.8329999999842</v>
      </c>
      <c r="N349" s="90">
        <v>292351.01500000001</v>
      </c>
      <c r="O349" s="161">
        <f t="shared" si="39"/>
        <v>0.78174817451624534</v>
      </c>
      <c r="P349" s="91">
        <f t="shared" si="40"/>
        <v>158.80011678435633</v>
      </c>
      <c r="Q349" s="139">
        <v>0</v>
      </c>
      <c r="R349" s="148">
        <f t="shared" si="42"/>
        <v>7.8762641835384228E-2</v>
      </c>
      <c r="S349" s="147">
        <f t="shared" si="38"/>
        <v>7.5269788463158058E-3</v>
      </c>
      <c r="T349" s="189">
        <v>0</v>
      </c>
      <c r="U349" s="156">
        <f>(Company_data!V349+Misc!T349)/(Company_data!J349-Company_data!I349)</f>
        <v>2.2693626461843346</v>
      </c>
      <c r="V349" s="1">
        <f t="shared" si="43"/>
        <v>7.3205246651107572E-2</v>
      </c>
      <c r="W349" s="72">
        <v>1</v>
      </c>
      <c r="X349" s="185">
        <v>5.507582933238947E-2</v>
      </c>
      <c r="Y349" s="185">
        <v>9.4564581290210462E-2</v>
      </c>
      <c r="Z349" s="180">
        <f>(Company_data!U349+F349)/Company_data!J349</f>
        <v>2.362879255061527</v>
      </c>
      <c r="AA349" s="148">
        <f>(Company_data!S349+F349)/Company_data!J349+(Y349*1000)</f>
        <v>96.927460545271984</v>
      </c>
      <c r="AC349" s="185">
        <v>3.1521527096736814E-3</v>
      </c>
      <c r="AD349" s="147">
        <f t="shared" si="44"/>
        <v>6.4030696823125746E-2</v>
      </c>
      <c r="AE349" s="1">
        <v>0</v>
      </c>
      <c r="AF349" s="147">
        <f t="shared" si="45"/>
        <v>6.4030696823125746E-2</v>
      </c>
      <c r="AG349" s="1">
        <v>0</v>
      </c>
      <c r="AH349" s="1">
        <v>0</v>
      </c>
      <c r="AI349" s="1">
        <v>0</v>
      </c>
      <c r="AJ349" s="1">
        <v>0</v>
      </c>
      <c r="AL349" s="185">
        <v>7.1542354808345976E-2</v>
      </c>
      <c r="AN349" s="185">
        <v>7.4306185718484713E-2</v>
      </c>
      <c r="AO349" s="185">
        <v>7.7471302015529875E-2</v>
      </c>
      <c r="AP349" s="238">
        <v>4.2186380651042764E-2</v>
      </c>
      <c r="AQ349" s="238">
        <v>3.5284921364487104E-2</v>
      </c>
      <c r="AR349" s="238">
        <v>3.2053602850524998E-2</v>
      </c>
      <c r="AS349" s="238">
        <v>7.7566886392512899E-2</v>
      </c>
    </row>
    <row r="350" spans="1:45" x14ac:dyDescent="0.2">
      <c r="A350" s="144">
        <v>2008</v>
      </c>
      <c r="B350" s="144">
        <v>10</v>
      </c>
      <c r="C350" s="93">
        <v>31</v>
      </c>
      <c r="D350" s="93">
        <v>30</v>
      </c>
      <c r="E350" s="93">
        <f t="shared" si="41"/>
        <v>30</v>
      </c>
      <c r="F350" s="88">
        <v>0</v>
      </c>
      <c r="G350" s="185">
        <v>2.8271765377607314E-2</v>
      </c>
      <c r="H350" s="185">
        <v>6.7703017257272416E-2</v>
      </c>
      <c r="I350" s="92">
        <v>6.5264627210002493E-2</v>
      </c>
      <c r="J350" s="147">
        <f t="shared" si="46"/>
        <v>5.8564135008919861E-2</v>
      </c>
      <c r="K350" s="90">
        <v>10723</v>
      </c>
      <c r="L350" s="90">
        <v>1825</v>
      </c>
      <c r="M350" s="90">
        <v>7468.564000000013</v>
      </c>
      <c r="N350" s="90">
        <v>280655.641</v>
      </c>
      <c r="O350" s="161">
        <f t="shared" si="39"/>
        <v>0.69649948708383969</v>
      </c>
      <c r="P350" s="91">
        <f t="shared" si="40"/>
        <v>153.78391287671232</v>
      </c>
      <c r="Q350" s="139">
        <v>0</v>
      </c>
      <c r="R350" s="148">
        <f t="shared" si="42"/>
        <v>6.7122910437213079E-2</v>
      </c>
      <c r="S350" s="147">
        <f t="shared" ref="S350:S413" si="47">J350-J338</f>
        <v>8.5401822474986677E-3</v>
      </c>
      <c r="T350" s="189">
        <v>0</v>
      </c>
      <c r="U350" s="156">
        <f>(Company_data!V350+Misc!T350)/(Company_data!J350-Company_data!I350)</f>
        <v>1.8998509493961899</v>
      </c>
      <c r="V350" s="1">
        <f t="shared" si="43"/>
        <v>6.3328364979873E-2</v>
      </c>
      <c r="W350" s="72">
        <v>1</v>
      </c>
      <c r="X350" s="185">
        <v>3.9431251879665112E-2</v>
      </c>
      <c r="Y350" s="185">
        <v>6.7703017257272416E-2</v>
      </c>
      <c r="Z350" s="180">
        <f>(Company_data!U350+F350)/Company_data!J350</f>
        <v>2.0808102235536055</v>
      </c>
      <c r="AA350" s="148">
        <f>(Company_data!S350+F350)/Company_data!J350+(Y350*1000)</f>
        <v>69.783827480826034</v>
      </c>
      <c r="AC350" s="185">
        <v>2.1839682986216909E-3</v>
      </c>
      <c r="AD350" s="147">
        <f t="shared" si="44"/>
        <v>6.5264627210002493E-2</v>
      </c>
      <c r="AE350" s="1">
        <v>0</v>
      </c>
      <c r="AF350" s="147">
        <f t="shared" si="45"/>
        <v>6.5264627210002493E-2</v>
      </c>
      <c r="AG350" s="1">
        <v>0</v>
      </c>
      <c r="AH350" s="1">
        <v>0</v>
      </c>
      <c r="AI350" s="1">
        <v>0</v>
      </c>
      <c r="AJ350" s="1">
        <v>0</v>
      </c>
      <c r="AL350" s="185">
        <v>6.2478637006700526E-2</v>
      </c>
      <c r="AN350" s="185">
        <v>6.2085643483942174E-2</v>
      </c>
      <c r="AO350" s="185">
        <v>5.8046573375390001E-2</v>
      </c>
      <c r="AP350" s="238">
        <v>2.4829265830612214E-2</v>
      </c>
      <c r="AQ350" s="238">
        <v>3.3217307544777794E-2</v>
      </c>
      <c r="AR350" s="238">
        <v>3.4206871629093215E-2</v>
      </c>
      <c r="AS350" s="238">
        <v>5.9089445546455378E-2</v>
      </c>
    </row>
    <row r="351" spans="1:45" x14ac:dyDescent="0.2">
      <c r="A351" s="144">
        <v>2008</v>
      </c>
      <c r="B351" s="144">
        <v>11</v>
      </c>
      <c r="C351" s="93">
        <v>30</v>
      </c>
      <c r="D351" s="93">
        <v>31</v>
      </c>
      <c r="E351" s="93">
        <f t="shared" si="41"/>
        <v>31</v>
      </c>
      <c r="F351" s="88">
        <v>0</v>
      </c>
      <c r="G351" s="185">
        <v>1.1111473945021971E-2</v>
      </c>
      <c r="H351" s="185">
        <v>2.6608890608911175E-2</v>
      </c>
      <c r="I351" s="92">
        <v>6.5844995287799843E-2</v>
      </c>
      <c r="J351" s="147">
        <f t="shared" si="46"/>
        <v>5.9571650370810851E-2</v>
      </c>
      <c r="K351" s="90">
        <v>10448</v>
      </c>
      <c r="L351" s="90">
        <v>1801</v>
      </c>
      <c r="M351" s="90">
        <v>6196.3169999999809</v>
      </c>
      <c r="N351" s="90">
        <v>269134.28900000005</v>
      </c>
      <c r="O351" s="161">
        <f t="shared" si="39"/>
        <v>0.59306249999999816</v>
      </c>
      <c r="P351" s="91">
        <f t="shared" si="40"/>
        <v>149.43602942809554</v>
      </c>
      <c r="Q351" s="139">
        <v>0</v>
      </c>
      <c r="R351" s="148">
        <f t="shared" si="42"/>
        <v>5.6666014664129787E-2</v>
      </c>
      <c r="S351" s="147">
        <f t="shared" si="47"/>
        <v>9.2856603192508144E-3</v>
      </c>
      <c r="T351" s="189">
        <v>0</v>
      </c>
      <c r="U351" s="156">
        <f>(Company_data!V351+Misc!T351)/(Company_data!J351-Company_data!I351)</f>
        <v>1.625666149213284</v>
      </c>
      <c r="V351" s="1">
        <f t="shared" si="43"/>
        <v>5.2440843523009165E-2</v>
      </c>
      <c r="W351" s="72">
        <v>1</v>
      </c>
      <c r="X351" s="185">
        <v>1.5497416663889204E-2</v>
      </c>
      <c r="Y351" s="185">
        <v>2.6608890608911175E-2</v>
      </c>
      <c r="Z351" s="180">
        <f>(Company_data!U351+F351)/Company_data!J351</f>
        <v>1.6999804399238936</v>
      </c>
      <c r="AA351" s="148">
        <f>(Company_data!S351+F351)/Company_data!J351+(Y351*1000)</f>
        <v>28.308871048835069</v>
      </c>
      <c r="AC351" s="185">
        <v>8.8696302029703917E-4</v>
      </c>
      <c r="AD351" s="147">
        <f t="shared" si="44"/>
        <v>6.5844995287799843E-2</v>
      </c>
      <c r="AE351" s="1">
        <v>0</v>
      </c>
      <c r="AF351" s="147">
        <f t="shared" si="45"/>
        <v>6.5844995287799843E-2</v>
      </c>
      <c r="AG351" s="1">
        <v>0</v>
      </c>
      <c r="AH351" s="1">
        <v>0</v>
      </c>
      <c r="AI351" s="1">
        <v>0</v>
      </c>
      <c r="AJ351" s="1">
        <v>0</v>
      </c>
      <c r="AL351" s="185">
        <v>4.7212878248684531E-2</v>
      </c>
      <c r="AN351" s="185">
        <v>4.1037218136142195E-2</v>
      </c>
      <c r="AO351" s="185">
        <v>3.7107231028098923E-2</v>
      </c>
      <c r="AP351" s="238">
        <v>7.7619458418850965E-3</v>
      </c>
      <c r="AQ351" s="238">
        <v>2.9345285186213821E-2</v>
      </c>
      <c r="AR351" s="238">
        <v>3.6101404303662564E-2</v>
      </c>
      <c r="AS351" s="238">
        <v>4.0720529585566455E-2</v>
      </c>
    </row>
    <row r="352" spans="1:45" x14ac:dyDescent="0.2">
      <c r="A352" s="144">
        <v>2008</v>
      </c>
      <c r="B352" s="144">
        <v>12</v>
      </c>
      <c r="C352" s="93">
        <v>31</v>
      </c>
      <c r="D352" s="93">
        <v>30</v>
      </c>
      <c r="E352" s="93">
        <f t="shared" si="41"/>
        <v>30</v>
      </c>
      <c r="F352" s="88">
        <v>0</v>
      </c>
      <c r="G352" s="185">
        <v>6.0658454107998683E-3</v>
      </c>
      <c r="H352" s="185">
        <v>1.4526013181073109E-2</v>
      </c>
      <c r="I352" s="92">
        <v>6.7048216758752568E-2</v>
      </c>
      <c r="J352" s="147">
        <f t="shared" si="46"/>
        <v>6.0639813022058231E-2</v>
      </c>
      <c r="K352" s="90">
        <v>10111</v>
      </c>
      <c r="L352" s="90">
        <v>1791</v>
      </c>
      <c r="M352" s="90">
        <v>5649.4820000000182</v>
      </c>
      <c r="N352" s="90">
        <v>283459.41199999995</v>
      </c>
      <c r="O352" s="161">
        <f t="shared" si="39"/>
        <v>0.5587461180892116</v>
      </c>
      <c r="P352" s="91">
        <f t="shared" si="40"/>
        <v>158.2687950865438</v>
      </c>
      <c r="Q352" s="139">
        <v>0</v>
      </c>
      <c r="R352" s="148">
        <f t="shared" si="42"/>
        <v>5.5985149361748261E-2</v>
      </c>
      <c r="S352" s="147">
        <f t="shared" si="47"/>
        <v>9.9799859412191341E-3</v>
      </c>
      <c r="T352" s="189">
        <v>0</v>
      </c>
      <c r="U352" s="156">
        <f>(Company_data!V352+Misc!T352)/(Company_data!J352-Company_data!I352)</f>
        <v>1.5457525168477224</v>
      </c>
      <c r="V352" s="1">
        <f t="shared" si="43"/>
        <v>5.1525083894924079E-2</v>
      </c>
      <c r="W352" s="72">
        <v>1</v>
      </c>
      <c r="X352" s="185">
        <v>8.4601677702732404E-3</v>
      </c>
      <c r="Y352" s="185">
        <v>1.4526013181073109E-2</v>
      </c>
      <c r="Z352" s="180">
        <f>(Company_data!U352+F352)/Company_data!J352</f>
        <v>1.7355396302141961</v>
      </c>
      <c r="AA352" s="148">
        <f>(Company_data!S352+F352)/Company_data!J352+(Y352*1000)</f>
        <v>16.261552811287306</v>
      </c>
      <c r="AC352" s="185">
        <v>4.685810703571971E-4</v>
      </c>
      <c r="AD352" s="147">
        <f t="shared" si="44"/>
        <v>6.7048216758752568E-2</v>
      </c>
      <c r="AE352" s="1">
        <v>0</v>
      </c>
      <c r="AF352" s="147">
        <f t="shared" si="45"/>
        <v>6.7048216758752568E-2</v>
      </c>
      <c r="AG352" s="1">
        <v>0</v>
      </c>
      <c r="AH352" s="1">
        <v>0</v>
      </c>
      <c r="AI352" s="1">
        <v>0</v>
      </c>
      <c r="AJ352" s="1">
        <v>0</v>
      </c>
      <c r="AL352" s="185">
        <v>4.309004484053465E-2</v>
      </c>
      <c r="AN352" s="185">
        <v>3.6058049793589557E-2</v>
      </c>
      <c r="AO352" s="185">
        <v>3.5266858647193762E-2</v>
      </c>
      <c r="AP352" s="238">
        <v>5.3915131784162216E-3</v>
      </c>
      <c r="AQ352" s="238">
        <v>2.9875345468777539E-2</v>
      </c>
      <c r="AR352" s="238">
        <v>3.7024199429734776E-2</v>
      </c>
      <c r="AS352" s="238">
        <v>3.8749673905955337E-2</v>
      </c>
    </row>
    <row r="353" spans="1:45" x14ac:dyDescent="0.2">
      <c r="A353" s="144">
        <v>2009</v>
      </c>
      <c r="B353" s="144">
        <v>1</v>
      </c>
      <c r="C353" s="93">
        <v>31</v>
      </c>
      <c r="D353" s="93">
        <v>31</v>
      </c>
      <c r="E353" s="93">
        <f t="shared" si="41"/>
        <v>31</v>
      </c>
      <c r="F353" s="88">
        <v>0</v>
      </c>
      <c r="G353" s="185">
        <v>4.5719760224523613E-3</v>
      </c>
      <c r="H353" s="185">
        <v>1.1003718304050959E-2</v>
      </c>
      <c r="I353" s="92">
        <v>6.6406745904258116E-2</v>
      </c>
      <c r="J353" s="147">
        <f t="shared" si="46"/>
        <v>6.1637790027427995E-2</v>
      </c>
      <c r="K353" s="90">
        <v>9604</v>
      </c>
      <c r="L353" s="90">
        <v>1774</v>
      </c>
      <c r="M353" s="90">
        <v>5565.4760000000242</v>
      </c>
      <c r="N353" s="90">
        <v>284278.34599999996</v>
      </c>
      <c r="O353" s="161">
        <f t="shared" si="39"/>
        <v>0.57949562682215994</v>
      </c>
      <c r="P353" s="91">
        <f t="shared" si="40"/>
        <v>160.24709470124012</v>
      </c>
      <c r="Q353" s="139">
        <v>0</v>
      </c>
      <c r="R353" s="148">
        <f t="shared" si="42"/>
        <v>5.7428160758067288E-2</v>
      </c>
      <c r="S353" s="147">
        <f t="shared" si="47"/>
        <v>1.0549247191016103E-2</v>
      </c>
      <c r="T353" s="189">
        <v>0</v>
      </c>
      <c r="U353" s="156">
        <f>(Company_data!V353+Misc!T353)/(Company_data!J353-Company_data!I353)</f>
        <v>1.6582399752677768</v>
      </c>
      <c r="V353" s="1">
        <f t="shared" si="43"/>
        <v>5.3491612105412152E-2</v>
      </c>
      <c r="W353" s="72">
        <v>1</v>
      </c>
      <c r="X353" s="185">
        <v>6.4317422815985976E-3</v>
      </c>
      <c r="Y353" s="185">
        <v>1.1003718304050959E-2</v>
      </c>
      <c r="Z353" s="180">
        <f>(Company_data!U353+F353)/Company_data!J353</f>
        <v>1.7802729835000859</v>
      </c>
      <c r="AA353" s="148">
        <f>(Company_data!S353+F353)/Company_data!J353+(Y353*1000)</f>
        <v>12.783991287551046</v>
      </c>
      <c r="AC353" s="185">
        <v>3.5495865496938575E-4</v>
      </c>
      <c r="AD353" s="147">
        <f t="shared" si="44"/>
        <v>6.6406745904258116E-2</v>
      </c>
      <c r="AE353" s="1">
        <v>0</v>
      </c>
      <c r="AF353" s="147">
        <f t="shared" si="45"/>
        <v>6.6406745904258116E-2</v>
      </c>
      <c r="AG353" s="1">
        <v>0</v>
      </c>
      <c r="AH353" s="1">
        <v>0</v>
      </c>
      <c r="AI353" s="1">
        <v>0</v>
      </c>
      <c r="AJ353" s="1">
        <v>0</v>
      </c>
      <c r="AL353" s="185">
        <v>4.9824626620845441E-2</v>
      </c>
      <c r="AN353" s="185">
        <v>4.1499207271712225E-2</v>
      </c>
      <c r="AO353" s="185">
        <v>4.0438989497110556E-2</v>
      </c>
      <c r="AP353" s="238">
        <v>3.6661469174658966E-3</v>
      </c>
      <c r="AQ353" s="238">
        <v>3.6772842579644659E-2</v>
      </c>
      <c r="AR353" s="238">
        <v>4.5252650598393084E-2</v>
      </c>
      <c r="AS353" s="238">
        <v>4.406411904746322E-2</v>
      </c>
    </row>
    <row r="354" spans="1:45" x14ac:dyDescent="0.2">
      <c r="A354" s="144">
        <v>2009</v>
      </c>
      <c r="B354" s="144">
        <v>2</v>
      </c>
      <c r="C354" s="93">
        <v>28</v>
      </c>
      <c r="D354" s="93">
        <v>28</v>
      </c>
      <c r="E354" s="93">
        <f t="shared" si="41"/>
        <v>28</v>
      </c>
      <c r="F354" s="88">
        <v>0</v>
      </c>
      <c r="G354" s="185">
        <v>6.1286950475823105E-3</v>
      </c>
      <c r="H354" s="185">
        <v>1.4750390978396826E-2</v>
      </c>
      <c r="I354" s="92">
        <v>6.6244933022170771E-2</v>
      </c>
      <c r="J354" s="147">
        <f t="shared" si="46"/>
        <v>6.2655280966376972E-2</v>
      </c>
      <c r="K354" s="90">
        <v>9269</v>
      </c>
      <c r="L354" s="90">
        <v>1784</v>
      </c>
      <c r="M354" s="90">
        <v>4612.1120000000228</v>
      </c>
      <c r="N354" s="90">
        <v>266687.44899999996</v>
      </c>
      <c r="O354" s="161">
        <f t="shared" si="39"/>
        <v>0.49758463696191851</v>
      </c>
      <c r="P354" s="91">
        <f t="shared" si="40"/>
        <v>149.48848038116589</v>
      </c>
      <c r="Q354" s="139">
        <v>0</v>
      </c>
      <c r="R354" s="148">
        <f t="shared" si="42"/>
        <v>5.7391665885122234E-2</v>
      </c>
      <c r="S354" s="147">
        <f t="shared" si="47"/>
        <v>1.1059125680651496E-2</v>
      </c>
      <c r="T354" s="189">
        <v>0</v>
      </c>
      <c r="U354" s="156">
        <f>(Company_data!V354+Misc!T354)/(Company_data!J354-Company_data!I354)</f>
        <v>1.4997080458100609</v>
      </c>
      <c r="V354" s="1">
        <f t="shared" si="43"/>
        <v>5.35610016360736E-2</v>
      </c>
      <c r="W354" s="72">
        <v>1</v>
      </c>
      <c r="X354" s="185">
        <v>8.6216959308145161E-3</v>
      </c>
      <c r="Y354" s="185">
        <v>1.4750390978396826E-2</v>
      </c>
      <c r="Z354" s="180">
        <f>(Company_data!U354+F354)/Company_data!J354</f>
        <v>1.6069666447834225</v>
      </c>
      <c r="AA354" s="148">
        <f>(Company_data!S354+F354)/Company_data!J354+(Y354*1000)</f>
        <v>16.357357623180249</v>
      </c>
      <c r="AC354" s="185">
        <v>5.2679967779988663E-4</v>
      </c>
      <c r="AD354" s="147">
        <f t="shared" si="44"/>
        <v>6.6244933022170771E-2</v>
      </c>
      <c r="AE354" s="1">
        <v>0</v>
      </c>
      <c r="AF354" s="147">
        <f t="shared" si="45"/>
        <v>6.6244933022170771E-2</v>
      </c>
      <c r="AG354" s="1">
        <v>0</v>
      </c>
      <c r="AH354" s="1">
        <v>0</v>
      </c>
      <c r="AI354" s="1">
        <v>0</v>
      </c>
      <c r="AJ354" s="1">
        <v>0</v>
      </c>
      <c r="AL354" s="185">
        <v>4.9437364525219581E-2</v>
      </c>
      <c r="AN354" s="185">
        <v>3.978750709920393E-2</v>
      </c>
      <c r="AO354" s="185">
        <v>3.6284431620086106E-2</v>
      </c>
      <c r="AP354" s="238">
        <v>3.1357366177526425E-3</v>
      </c>
      <c r="AQ354" s="238">
        <v>3.3148695002333459E-2</v>
      </c>
      <c r="AR354" s="238">
        <v>4.3308669477637257E-2</v>
      </c>
      <c r="AS354" s="238">
        <v>4.1666752658198393E-2</v>
      </c>
    </row>
    <row r="355" spans="1:45" x14ac:dyDescent="0.2">
      <c r="A355" s="144">
        <v>2009</v>
      </c>
      <c r="B355" s="144">
        <v>3</v>
      </c>
      <c r="C355" s="93">
        <v>31</v>
      </c>
      <c r="D355" s="93">
        <v>31</v>
      </c>
      <c r="E355" s="93">
        <f t="shared" si="41"/>
        <v>31</v>
      </c>
      <c r="F355" s="88">
        <v>0</v>
      </c>
      <c r="G355" s="185">
        <v>1.1294341815172764E-2</v>
      </c>
      <c r="H355" s="185">
        <v>2.7182941282610288E-2</v>
      </c>
      <c r="I355" s="92">
        <v>6.6769235620711326E-2</v>
      </c>
      <c r="J355" s="147">
        <f t="shared" si="46"/>
        <v>6.3614069926817937E-2</v>
      </c>
      <c r="K355" s="90">
        <v>9017</v>
      </c>
      <c r="L355" s="90">
        <v>1763</v>
      </c>
      <c r="M355" s="90">
        <v>4810.1529999999912</v>
      </c>
      <c r="N355" s="90">
        <v>249701.182</v>
      </c>
      <c r="O355" s="161">
        <f t="shared" si="39"/>
        <v>0.5334538094709983</v>
      </c>
      <c r="P355" s="91">
        <f t="shared" si="40"/>
        <v>141.63424957458878</v>
      </c>
      <c r="Q355" s="139">
        <v>0</v>
      </c>
      <c r="R355" s="148">
        <f t="shared" si="42"/>
        <v>5.7376617185508773E-2</v>
      </c>
      <c r="S355" s="147">
        <f t="shared" si="47"/>
        <v>1.1331208900867876E-2</v>
      </c>
      <c r="T355" s="189">
        <v>0</v>
      </c>
      <c r="U355" s="156">
        <f>(Company_data!V355+Misc!T355)/(Company_data!J355-Company_data!I355)</f>
        <v>1.6375246660990428</v>
      </c>
      <c r="V355" s="1">
        <f t="shared" si="43"/>
        <v>5.2823376325775571E-2</v>
      </c>
      <c r="W355" s="72">
        <v>1</v>
      </c>
      <c r="X355" s="185">
        <v>1.5888599467437522E-2</v>
      </c>
      <c r="Y355" s="185">
        <v>2.7182941282610288E-2</v>
      </c>
      <c r="Z355" s="180">
        <f>(Company_data!U355+F355)/Company_data!J355</f>
        <v>1.7786751327507719</v>
      </c>
      <c r="AA355" s="148">
        <f>(Company_data!S355+F355)/Company_data!J355+(Y355*1000)</f>
        <v>28.961616415361057</v>
      </c>
      <c r="AC355" s="185">
        <v>8.7686907363258978E-4</v>
      </c>
      <c r="AD355" s="147">
        <f t="shared" si="44"/>
        <v>6.6769235620711326E-2</v>
      </c>
      <c r="AE355" s="1">
        <v>0</v>
      </c>
      <c r="AF355" s="147">
        <f t="shared" si="45"/>
        <v>6.6769235620711326E-2</v>
      </c>
      <c r="AG355" s="1">
        <v>0</v>
      </c>
      <c r="AH355" s="1">
        <v>0</v>
      </c>
      <c r="AI355" s="1">
        <v>0</v>
      </c>
      <c r="AJ355" s="1">
        <v>0</v>
      </c>
      <c r="AL355" s="185">
        <v>5.2148290620417169E-2</v>
      </c>
      <c r="AN355" s="185">
        <v>4.932553536843623E-2</v>
      </c>
      <c r="AO355" s="185">
        <v>4.7094698230804866E-2</v>
      </c>
      <c r="AP355" s="238">
        <v>9.3883586708037748E-3</v>
      </c>
      <c r="AQ355" s="238">
        <v>3.7706339560001086E-2</v>
      </c>
      <c r="AR355" s="238">
        <v>4.08539488052444E-2</v>
      </c>
      <c r="AS355" s="238">
        <v>4.6905601655269011E-2</v>
      </c>
    </row>
    <row r="356" spans="1:45" x14ac:dyDescent="0.2">
      <c r="A356" s="144">
        <v>2009</v>
      </c>
      <c r="B356" s="144">
        <v>4</v>
      </c>
      <c r="C356" s="93">
        <v>30</v>
      </c>
      <c r="D356" s="93">
        <v>31</v>
      </c>
      <c r="E356" s="93">
        <f t="shared" si="41"/>
        <v>31</v>
      </c>
      <c r="F356" s="88">
        <v>0</v>
      </c>
      <c r="G356" s="185">
        <v>1.9944908660646472E-2</v>
      </c>
      <c r="H356" s="185">
        <v>4.8002910650449912E-2</v>
      </c>
      <c r="I356" s="92">
        <v>6.7909023168419971E-2</v>
      </c>
      <c r="J356" s="147">
        <f t="shared" si="46"/>
        <v>6.4463148943698756E-2</v>
      </c>
      <c r="K356" s="90">
        <v>8693</v>
      </c>
      <c r="L356" s="90">
        <v>1742</v>
      </c>
      <c r="M356" s="90">
        <v>4835.68299999999</v>
      </c>
      <c r="N356" s="90">
        <v>259380.32700000002</v>
      </c>
      <c r="O356" s="161">
        <f t="shared" si="39"/>
        <v>0.5562732083285391</v>
      </c>
      <c r="P356" s="91">
        <f t="shared" si="40"/>
        <v>148.89800631458095</v>
      </c>
      <c r="Q356" s="139">
        <v>0</v>
      </c>
      <c r="R356" s="148">
        <f t="shared" si="42"/>
        <v>6.2877742155315663E-2</v>
      </c>
      <c r="S356" s="147">
        <f t="shared" si="47"/>
        <v>1.1428425889444316E-2</v>
      </c>
      <c r="T356" s="189">
        <v>0</v>
      </c>
      <c r="U356" s="156">
        <f>(Company_data!V356+Misc!T356)/(Company_data!J356-Company_data!I356)</f>
        <v>1.7919321921793865</v>
      </c>
      <c r="V356" s="1">
        <f t="shared" si="43"/>
        <v>5.7804264263851178E-2</v>
      </c>
      <c r="W356" s="72">
        <v>1</v>
      </c>
      <c r="X356" s="185">
        <v>2.805800198980344E-2</v>
      </c>
      <c r="Y356" s="185">
        <v>4.8002910650449912E-2</v>
      </c>
      <c r="Z356" s="180">
        <f>(Company_data!U356+F356)/Company_data!J356</f>
        <v>1.8863322646594698</v>
      </c>
      <c r="AA356" s="148">
        <f>(Company_data!S356+F356)/Company_data!J356+(Y356*1000)</f>
        <v>49.889242915109385</v>
      </c>
      <c r="AC356" s="185">
        <v>1.6000970216816638E-3</v>
      </c>
      <c r="AD356" s="147">
        <f t="shared" si="44"/>
        <v>6.7909023168419971E-2</v>
      </c>
      <c r="AE356" s="1">
        <v>0</v>
      </c>
      <c r="AF356" s="147">
        <f t="shared" si="45"/>
        <v>6.7909023168419971E-2</v>
      </c>
      <c r="AG356" s="1">
        <v>0</v>
      </c>
      <c r="AH356" s="1">
        <v>0</v>
      </c>
      <c r="AI356" s="1">
        <v>0</v>
      </c>
      <c r="AJ356" s="1">
        <v>0</v>
      </c>
      <c r="AL356" s="185">
        <v>5.8128585845572692E-2</v>
      </c>
      <c r="AN356" s="185">
        <v>5.8289831754435202E-2</v>
      </c>
      <c r="AO356" s="185">
        <v>5.8220166064729552E-2</v>
      </c>
      <c r="AP356" s="238">
        <v>1.9885387672726761E-2</v>
      </c>
      <c r="AQ356" s="238">
        <v>3.8334778392002798E-2</v>
      </c>
      <c r="AR356" s="238">
        <v>3.8183677184926226E-2</v>
      </c>
      <c r="AS356" s="238">
        <v>5.6826872666445892E-2</v>
      </c>
    </row>
    <row r="357" spans="1:45" x14ac:dyDescent="0.2">
      <c r="A357" s="144">
        <v>2009</v>
      </c>
      <c r="B357" s="144">
        <v>5</v>
      </c>
      <c r="C357" s="93">
        <v>31</v>
      </c>
      <c r="D357" s="93">
        <v>30</v>
      </c>
      <c r="E357" s="93">
        <f t="shared" si="41"/>
        <v>30</v>
      </c>
      <c r="F357" s="88">
        <v>0</v>
      </c>
      <c r="G357" s="185">
        <v>3.6490916046019645E-2</v>
      </c>
      <c r="H357" s="185">
        <v>8.7825430154332584E-2</v>
      </c>
      <c r="I357" s="92">
        <v>6.8367496855480117E-2</v>
      </c>
      <c r="J357" s="147">
        <f t="shared" si="46"/>
        <v>6.5252351792685528E-2</v>
      </c>
      <c r="K357" s="90">
        <v>8514</v>
      </c>
      <c r="L357" s="90">
        <v>1734</v>
      </c>
      <c r="M357" s="90">
        <v>5075.5600000000004</v>
      </c>
      <c r="N357" s="90">
        <v>277344.36499999999</v>
      </c>
      <c r="O357" s="161">
        <f t="shared" si="39"/>
        <v>0.59614282358468407</v>
      </c>
      <c r="P357" s="91">
        <f t="shared" si="40"/>
        <v>159.94484717416378</v>
      </c>
      <c r="Q357" s="139">
        <v>0</v>
      </c>
      <c r="R357" s="148">
        <f t="shared" si="42"/>
        <v>6.9234545395191749E-2</v>
      </c>
      <c r="S357" s="147">
        <f t="shared" si="47"/>
        <v>1.144917116235418E-2</v>
      </c>
      <c r="T357" s="189">
        <v>0</v>
      </c>
      <c r="U357" s="156">
        <f>(Company_data!V357+Misc!T357)/(Company_data!J357-Company_data!I357)</f>
        <v>1.8909659998061832</v>
      </c>
      <c r="V357" s="1">
        <f t="shared" si="43"/>
        <v>6.3032199993539442E-2</v>
      </c>
      <c r="W357" s="72">
        <v>1</v>
      </c>
      <c r="X357" s="185">
        <v>5.133451410831294E-2</v>
      </c>
      <c r="Y357" s="185">
        <v>8.7825430154332584E-2</v>
      </c>
      <c r="Z357" s="180">
        <f>(Company_data!U357+F357)/Company_data!J357</f>
        <v>2.146270907250944</v>
      </c>
      <c r="AA357" s="148">
        <f>(Company_data!S357+F357)/Company_data!J357+(Y357*1000)</f>
        <v>89.971701061583531</v>
      </c>
      <c r="AC357" s="185">
        <v>2.8330783920752444E-3</v>
      </c>
      <c r="AD357" s="147">
        <f t="shared" si="44"/>
        <v>6.8367496855480117E-2</v>
      </c>
      <c r="AE357" s="1">
        <v>0</v>
      </c>
      <c r="AF357" s="147">
        <f t="shared" si="45"/>
        <v>6.8367496855480117E-2</v>
      </c>
      <c r="AG357" s="1">
        <v>0</v>
      </c>
      <c r="AH357" s="1">
        <v>0</v>
      </c>
      <c r="AI357" s="1">
        <v>0</v>
      </c>
      <c r="AJ357" s="1">
        <v>0</v>
      </c>
      <c r="AL357" s="185">
        <v>7.2472335177359112E-2</v>
      </c>
      <c r="AN357" s="185">
        <v>7.88478083265476E-2</v>
      </c>
      <c r="AO357" s="185">
        <v>7.5041793682638108E-2</v>
      </c>
      <c r="AP357" s="238">
        <v>3.3239132383221515E-2</v>
      </c>
      <c r="AQ357" s="238">
        <v>4.1802661299416601E-2</v>
      </c>
      <c r="AR357" s="238">
        <v>3.5981419131339447E-2</v>
      </c>
      <c r="AS357" s="238">
        <v>7.0550315983687009E-2</v>
      </c>
    </row>
    <row r="358" spans="1:45" x14ac:dyDescent="0.2">
      <c r="A358" s="144">
        <v>2009</v>
      </c>
      <c r="B358" s="144">
        <v>6</v>
      </c>
      <c r="C358" s="93">
        <v>30</v>
      </c>
      <c r="D358" s="93">
        <v>31</v>
      </c>
      <c r="E358" s="93">
        <f t="shared" si="41"/>
        <v>31</v>
      </c>
      <c r="F358" s="88">
        <v>0</v>
      </c>
      <c r="G358" s="185">
        <v>4.7562828471215512E-2</v>
      </c>
      <c r="H358" s="185">
        <v>0.11447303390721215</v>
      </c>
      <c r="I358" s="92">
        <v>6.9572855707907527E-2</v>
      </c>
      <c r="J358" s="147">
        <f t="shared" si="46"/>
        <v>6.6011023212910455E-2</v>
      </c>
      <c r="K358" s="90">
        <v>8254</v>
      </c>
      <c r="L358" s="90">
        <v>1727</v>
      </c>
      <c r="M358" s="90">
        <v>5760.3929999999818</v>
      </c>
      <c r="N358" s="90">
        <v>277481.739</v>
      </c>
      <c r="O358" s="161">
        <f t="shared" si="39"/>
        <v>0.69789108311121661</v>
      </c>
      <c r="P358" s="91">
        <f t="shared" si="40"/>
        <v>160.67269195136075</v>
      </c>
      <c r="Q358" s="139">
        <v>0</v>
      </c>
      <c r="R358" s="148">
        <f t="shared" si="42"/>
        <v>7.6831614093453904E-2</v>
      </c>
      <c r="S358" s="147">
        <f t="shared" si="47"/>
        <v>1.1375002587676382E-2</v>
      </c>
      <c r="T358" s="189">
        <v>0</v>
      </c>
      <c r="U358" s="156">
        <f>(Company_data!V358+Misc!T358)/(Company_data!J358-Company_data!I358)</f>
        <v>2.1921451528742328</v>
      </c>
      <c r="V358" s="1">
        <f t="shared" si="43"/>
        <v>7.0714359770136542E-2</v>
      </c>
      <c r="W358" s="72">
        <v>1</v>
      </c>
      <c r="X358" s="185">
        <v>6.6910205435996642E-2</v>
      </c>
      <c r="Y358" s="185">
        <v>0.11447303390721215</v>
      </c>
      <c r="Z358" s="180">
        <f>(Company_data!U358+F358)/Company_data!J358</f>
        <v>2.304948422803617</v>
      </c>
      <c r="AA358" s="148">
        <f>(Company_data!S358+F358)/Company_data!J358+(Y358*1000)</f>
        <v>116.77798233001577</v>
      </c>
      <c r="AC358" s="185">
        <v>3.8157677969070714E-3</v>
      </c>
      <c r="AD358" s="147">
        <f t="shared" si="44"/>
        <v>6.9572855707907527E-2</v>
      </c>
      <c r="AE358" s="1">
        <v>0</v>
      </c>
      <c r="AF358" s="147">
        <f t="shared" si="45"/>
        <v>6.9572855707907527E-2</v>
      </c>
      <c r="AG358" s="1">
        <v>0</v>
      </c>
      <c r="AH358" s="1">
        <v>0</v>
      </c>
      <c r="AI358" s="1">
        <v>0</v>
      </c>
      <c r="AJ358" s="1">
        <v>0</v>
      </c>
      <c r="AL358" s="185">
        <v>8.2437965647151917E-2</v>
      </c>
      <c r="AN358" s="185">
        <v>9.065025097666897E-2</v>
      </c>
      <c r="AO358" s="185">
        <v>8.9177744928681163E-2</v>
      </c>
      <c r="AP358" s="238">
        <v>4.630474841682565E-2</v>
      </c>
      <c r="AQ358" s="238">
        <v>4.2872996511855499E-2</v>
      </c>
      <c r="AR358" s="238">
        <v>3.4875137175936398E-2</v>
      </c>
      <c r="AS358" s="238">
        <v>8.484894394459655E-2</v>
      </c>
    </row>
    <row r="359" spans="1:45" x14ac:dyDescent="0.2">
      <c r="A359" s="144">
        <v>2009</v>
      </c>
      <c r="B359" s="144">
        <v>7</v>
      </c>
      <c r="C359" s="93">
        <v>31</v>
      </c>
      <c r="D359" s="93">
        <v>30</v>
      </c>
      <c r="E359" s="93">
        <f t="shared" si="41"/>
        <v>30</v>
      </c>
      <c r="F359" s="88">
        <v>0</v>
      </c>
      <c r="G359" s="185">
        <v>5.6425711777332445E-2</v>
      </c>
      <c r="H359" s="185">
        <v>0.13580400125770919</v>
      </c>
      <c r="I359" s="92">
        <v>6.9661988181112675E-2</v>
      </c>
      <c r="J359" s="147">
        <f t="shared" si="46"/>
        <v>6.6677861711954445E-2</v>
      </c>
      <c r="K359" s="90">
        <v>8132</v>
      </c>
      <c r="L359" s="90">
        <v>1729</v>
      </c>
      <c r="M359" s="90">
        <v>6184.4880000000121</v>
      </c>
      <c r="N359" s="90">
        <v>251807.008</v>
      </c>
      <c r="O359" s="161">
        <f t="shared" si="39"/>
        <v>0.76051254303984406</v>
      </c>
      <c r="P359" s="91">
        <f t="shared" si="40"/>
        <v>145.63736726431463</v>
      </c>
      <c r="Q359" s="139">
        <v>0</v>
      </c>
      <c r="R359" s="148">
        <f t="shared" si="42"/>
        <v>7.8938046284241878E-2</v>
      </c>
      <c r="S359" s="147">
        <f t="shared" si="47"/>
        <v>1.1115250400452852E-2</v>
      </c>
      <c r="T359" s="189">
        <v>0</v>
      </c>
      <c r="U359" s="156">
        <f>(Company_data!V359+Misc!T359)/(Company_data!J359-Company_data!I359)</f>
        <v>2.1675013741586158</v>
      </c>
      <c r="V359" s="1">
        <f t="shared" si="43"/>
        <v>7.2250045805287197E-2</v>
      </c>
      <c r="W359" s="72">
        <v>1</v>
      </c>
      <c r="X359" s="185">
        <v>7.9378289480376757E-2</v>
      </c>
      <c r="Y359" s="185">
        <v>0.13580400125770919</v>
      </c>
      <c r="Z359" s="180">
        <f>(Company_data!U359+F359)/Company_data!J359</f>
        <v>2.4470794348114984</v>
      </c>
      <c r="AA359" s="148">
        <f>(Company_data!S359+F359)/Company_data!J359+(Y359*1000)</f>
        <v>138.25108069252067</v>
      </c>
      <c r="AC359" s="185">
        <v>4.3807742341196512E-3</v>
      </c>
      <c r="AD359" s="147">
        <f t="shared" si="44"/>
        <v>6.9661988181112675E-2</v>
      </c>
      <c r="AE359" s="1">
        <v>0</v>
      </c>
      <c r="AF359" s="147">
        <f t="shared" si="45"/>
        <v>6.9661988181112675E-2</v>
      </c>
      <c r="AG359" s="1">
        <v>0</v>
      </c>
      <c r="AH359" s="1">
        <v>0</v>
      </c>
      <c r="AI359" s="1">
        <v>0</v>
      </c>
      <c r="AJ359" s="1">
        <v>0</v>
      </c>
      <c r="AL359" s="185">
        <v>9.1854964193213581E-2</v>
      </c>
      <c r="AN359" s="185">
        <v>0.10218592760673822</v>
      </c>
      <c r="AO359" s="185">
        <v>9.9213114294761776E-2</v>
      </c>
      <c r="AP359" s="238">
        <v>5.3885798859261272E-2</v>
      </c>
      <c r="AQ359" s="238">
        <v>4.5327315435500518E-2</v>
      </c>
      <c r="AR359" s="238">
        <v>3.5429252415881116E-2</v>
      </c>
      <c r="AS359" s="238">
        <v>9.423196880014717E-2</v>
      </c>
    </row>
    <row r="360" spans="1:45" x14ac:dyDescent="0.2">
      <c r="A360" s="144">
        <v>2009</v>
      </c>
      <c r="B360" s="144">
        <v>8</v>
      </c>
      <c r="C360" s="93">
        <v>31</v>
      </c>
      <c r="D360" s="93">
        <v>31</v>
      </c>
      <c r="E360" s="93">
        <f t="shared" si="41"/>
        <v>31</v>
      </c>
      <c r="F360" s="88">
        <v>0</v>
      </c>
      <c r="G360" s="185">
        <v>5.7142426309841496E-2</v>
      </c>
      <c r="H360" s="185">
        <v>0.13752897198839975</v>
      </c>
      <c r="I360" s="92">
        <v>7.0021738357309252E-2</v>
      </c>
      <c r="J360" s="147">
        <f t="shared" si="46"/>
        <v>6.7261879408087533E-2</v>
      </c>
      <c r="K360" s="90">
        <v>7973</v>
      </c>
      <c r="L360" s="90">
        <v>1710</v>
      </c>
      <c r="M360" s="90">
        <v>5655.9969999999739</v>
      </c>
      <c r="N360" s="90">
        <v>263557.11600000004</v>
      </c>
      <c r="O360" s="161">
        <f t="shared" si="39"/>
        <v>0.70939382917345717</v>
      </c>
      <c r="P360" s="91">
        <f t="shared" si="40"/>
        <v>154.12696842105265</v>
      </c>
      <c r="Q360" s="139">
        <v>0</v>
      </c>
      <c r="R360" s="148">
        <f t="shared" si="42"/>
        <v>8.2085795312120874E-2</v>
      </c>
      <c r="S360" s="147">
        <f t="shared" si="47"/>
        <v>1.0723521170643978E-2</v>
      </c>
      <c r="T360" s="189">
        <v>0</v>
      </c>
      <c r="U360" s="156">
        <f>(Company_data!V360+Misc!T360)/(Company_data!J360-Company_data!I360)</f>
        <v>2.3487717354870776</v>
      </c>
      <c r="V360" s="1">
        <f t="shared" si="43"/>
        <v>7.5766830177002503E-2</v>
      </c>
      <c r="W360" s="72">
        <v>1</v>
      </c>
      <c r="X360" s="185">
        <v>8.0386545678558227E-2</v>
      </c>
      <c r="Y360" s="185">
        <v>0.13752897198839975</v>
      </c>
      <c r="Z360" s="180">
        <f>(Company_data!U360+F360)/Company_data!J360</f>
        <v>2.5446596546757472</v>
      </c>
      <c r="AA360" s="148">
        <f>(Company_data!S360+F360)/Company_data!J360+(Y360*1000)</f>
        <v>140.07363164307549</v>
      </c>
      <c r="AC360" s="185">
        <v>4.4364184512387011E-3</v>
      </c>
      <c r="AD360" s="147">
        <f t="shared" si="44"/>
        <v>7.0021738357309252E-2</v>
      </c>
      <c r="AE360" s="1">
        <v>0</v>
      </c>
      <c r="AF360" s="147">
        <f t="shared" si="45"/>
        <v>7.0021738357309252E-2</v>
      </c>
      <c r="AG360" s="1">
        <v>0</v>
      </c>
      <c r="AH360" s="1">
        <v>0</v>
      </c>
      <c r="AI360" s="1">
        <v>0</v>
      </c>
      <c r="AJ360" s="1">
        <v>0</v>
      </c>
      <c r="AL360" s="185">
        <v>9.4463487178504058E-2</v>
      </c>
      <c r="AN360" s="185">
        <v>0.10302024321758185</v>
      </c>
      <c r="AO360" s="185">
        <v>0.10406594714237724</v>
      </c>
      <c r="AP360" s="238">
        <v>5.8035855068507738E-2</v>
      </c>
      <c r="AQ360" s="238">
        <v>4.6030092073869509E-2</v>
      </c>
      <c r="AR360" s="238">
        <v>3.7321060868662548E-2</v>
      </c>
      <c r="AS360" s="238">
        <v>0.10074770048109856</v>
      </c>
    </row>
    <row r="361" spans="1:45" x14ac:dyDescent="0.2">
      <c r="A361" s="144">
        <v>2009</v>
      </c>
      <c r="B361" s="144">
        <v>9</v>
      </c>
      <c r="C361" s="93">
        <v>30</v>
      </c>
      <c r="D361" s="93">
        <v>31</v>
      </c>
      <c r="E361" s="93">
        <f t="shared" si="41"/>
        <v>31</v>
      </c>
      <c r="F361" s="88">
        <v>0</v>
      </c>
      <c r="G361" s="185">
        <v>4.8672238146036696E-2</v>
      </c>
      <c r="H361" s="185">
        <v>0.11714313355024859</v>
      </c>
      <c r="I361" s="92">
        <v>7.0598851448301053E-2</v>
      </c>
      <c r="J361" s="147">
        <f t="shared" si="46"/>
        <v>6.780922562685214E-2</v>
      </c>
      <c r="K361" s="90">
        <v>7855</v>
      </c>
      <c r="L361" s="90">
        <v>1693</v>
      </c>
      <c r="M361" s="90">
        <v>5573.9039999999804</v>
      </c>
      <c r="N361" s="90">
        <v>267282.74200000003</v>
      </c>
      <c r="O361" s="161">
        <f t="shared" si="39"/>
        <v>0.70959949077020756</v>
      </c>
      <c r="P361" s="91">
        <f t="shared" si="40"/>
        <v>157.8752167749557</v>
      </c>
      <c r="Q361" s="139">
        <v>0</v>
      </c>
      <c r="R361" s="148">
        <f t="shared" si="42"/>
        <v>7.668250397823391E-2</v>
      </c>
      <c r="S361" s="147">
        <f t="shared" si="47"/>
        <v>1.0285760153919958E-2</v>
      </c>
      <c r="T361" s="189">
        <v>0</v>
      </c>
      <c r="U361" s="156">
        <f>(Company_data!V361+Misc!T361)/(Company_data!J361-Company_data!I361)</f>
        <v>2.1914611579968408</v>
      </c>
      <c r="V361" s="1">
        <f t="shared" si="43"/>
        <v>7.0692295419252926E-2</v>
      </c>
      <c r="W361" s="72">
        <v>1</v>
      </c>
      <c r="X361" s="185">
        <v>6.847089540421189E-2</v>
      </c>
      <c r="Y361" s="185">
        <v>0.11714313355024859</v>
      </c>
      <c r="Z361" s="180">
        <f>(Company_data!U361+F361)/Company_data!J361</f>
        <v>2.3004751193470172</v>
      </c>
      <c r="AA361" s="148">
        <f>(Company_data!S361+F361)/Company_data!J361+(Y361*1000)</f>
        <v>119.4436086695956</v>
      </c>
      <c r="AC361" s="185">
        <v>3.9047711183416191E-3</v>
      </c>
      <c r="AD361" s="147">
        <f t="shared" si="44"/>
        <v>7.0598851448301053E-2</v>
      </c>
      <c r="AE361" s="1">
        <v>0</v>
      </c>
      <c r="AF361" s="147">
        <f t="shared" si="45"/>
        <v>7.0598851448301053E-2</v>
      </c>
      <c r="AG361" s="1">
        <v>0</v>
      </c>
      <c r="AH361" s="1">
        <v>0</v>
      </c>
      <c r="AI361" s="1">
        <v>0</v>
      </c>
      <c r="AJ361" s="1">
        <v>0</v>
      </c>
      <c r="AL361" s="185">
        <v>8.8529978622444883E-2</v>
      </c>
      <c r="AN361" s="185">
        <v>9.1964269647619099E-2</v>
      </c>
      <c r="AO361" s="185">
        <v>9.0523103413122752E-2</v>
      </c>
      <c r="AP361" s="238">
        <v>4.74409342086725E-2</v>
      </c>
      <c r="AQ361" s="238">
        <v>4.3082169204450252E-2</v>
      </c>
      <c r="AR361" s="238">
        <v>3.9857740476408193E-2</v>
      </c>
      <c r="AS361" s="238">
        <v>9.054655981422377E-2</v>
      </c>
    </row>
    <row r="362" spans="1:45" x14ac:dyDescent="0.2">
      <c r="A362" s="144">
        <v>2009</v>
      </c>
      <c r="B362" s="144">
        <v>10</v>
      </c>
      <c r="C362" s="93">
        <v>31</v>
      </c>
      <c r="D362" s="93">
        <v>30</v>
      </c>
      <c r="E362" s="93">
        <f t="shared" si="41"/>
        <v>30</v>
      </c>
      <c r="F362" s="88">
        <v>0</v>
      </c>
      <c r="G362" s="185">
        <v>3.4842688167570843E-2</v>
      </c>
      <c r="H362" s="185">
        <v>8.3858516245277154E-2</v>
      </c>
      <c r="I362" s="92">
        <v>7.0547459910148907E-2</v>
      </c>
      <c r="J362" s="147">
        <f t="shared" si="46"/>
        <v>6.8249461685197674E-2</v>
      </c>
      <c r="K362" s="90">
        <v>7778</v>
      </c>
      <c r="L362" s="90">
        <v>1677</v>
      </c>
      <c r="M362" s="90">
        <v>5420.5959999999905</v>
      </c>
      <c r="N362" s="90">
        <v>254694.90400000001</v>
      </c>
      <c r="O362" s="161">
        <f t="shared" si="39"/>
        <v>0.69691385960401009</v>
      </c>
      <c r="P362" s="91">
        <f t="shared" si="40"/>
        <v>151.87531544424567</v>
      </c>
      <c r="Q362" s="139">
        <v>0</v>
      </c>
      <c r="R362" s="148">
        <f t="shared" si="42"/>
        <v>7.4191743600623639E-2</v>
      </c>
      <c r="S362" s="147">
        <f t="shared" si="47"/>
        <v>9.6853266762778126E-3</v>
      </c>
      <c r="T362" s="189">
        <v>0</v>
      </c>
      <c r="U362" s="156">
        <f>(Company_data!V362+Misc!T362)/(Company_data!J362-Company_data!I362)</f>
        <v>2.0540847061461629</v>
      </c>
      <c r="V362" s="1">
        <f t="shared" si="43"/>
        <v>6.8469490204872099E-2</v>
      </c>
      <c r="W362" s="72">
        <v>1</v>
      </c>
      <c r="X362" s="185">
        <v>4.9015828077706311E-2</v>
      </c>
      <c r="Y362" s="185">
        <v>8.3858516245277154E-2</v>
      </c>
      <c r="Z362" s="180">
        <f>(Company_data!U362+F362)/Company_data!J362</f>
        <v>2.2999440516193328</v>
      </c>
      <c r="AA362" s="148">
        <f>(Company_data!S362+F362)/Company_data!J362+(Y362*1000)</f>
        <v>86.158460296896493</v>
      </c>
      <c r="AC362" s="185">
        <v>2.7051134272670051E-3</v>
      </c>
      <c r="AD362" s="147">
        <f t="shared" si="44"/>
        <v>7.0547459910148907E-2</v>
      </c>
      <c r="AE362" s="1">
        <v>0</v>
      </c>
      <c r="AF362" s="147">
        <f t="shared" si="45"/>
        <v>7.0547459910148907E-2</v>
      </c>
      <c r="AG362" s="1">
        <v>0</v>
      </c>
      <c r="AH362" s="1">
        <v>0</v>
      </c>
      <c r="AI362" s="1">
        <v>0</v>
      </c>
      <c r="AJ362" s="1">
        <v>0</v>
      </c>
      <c r="AL362" s="185">
        <v>7.733020946021088E-2</v>
      </c>
      <c r="AN362" s="185">
        <v>7.6949865749606466E-2</v>
      </c>
      <c r="AO362" s="185">
        <v>8.6246268465334855E-2</v>
      </c>
      <c r="AP362" s="238">
        <v>4.2785350848118492E-2</v>
      </c>
      <c r="AQ362" s="238">
        <v>4.3460917617216363E-2</v>
      </c>
      <c r="AR362" s="238">
        <v>4.2487521292640038E-2</v>
      </c>
      <c r="AS362" s="238">
        <v>8.742691452874321E-2</v>
      </c>
    </row>
    <row r="363" spans="1:45" x14ac:dyDescent="0.2">
      <c r="A363" s="144">
        <v>2009</v>
      </c>
      <c r="B363" s="144">
        <v>11</v>
      </c>
      <c r="C363" s="93">
        <v>30</v>
      </c>
      <c r="D363" s="93">
        <v>31</v>
      </c>
      <c r="E363" s="93">
        <f t="shared" si="41"/>
        <v>31</v>
      </c>
      <c r="F363" s="88">
        <v>0</v>
      </c>
      <c r="G363" s="185">
        <v>1.3674154084968672E-2</v>
      </c>
      <c r="H363" s="185">
        <v>3.2910614329178883E-2</v>
      </c>
      <c r="I363" s="92">
        <v>6.9277195472018868E-2</v>
      </c>
      <c r="J363" s="147">
        <f t="shared" si="46"/>
        <v>6.8535478367215921E-2</v>
      </c>
      <c r="K363" s="90">
        <v>7703</v>
      </c>
      <c r="L363" s="90">
        <v>1664</v>
      </c>
      <c r="M363" s="90">
        <v>4734.0739999999996</v>
      </c>
      <c r="N363" s="90">
        <v>245366.13099999999</v>
      </c>
      <c r="O363" s="161">
        <f t="shared" ref="O363:P366" si="48">M363/K363</f>
        <v>0.61457536024925352</v>
      </c>
      <c r="P363" s="91">
        <f t="shared" si="48"/>
        <v>147.45560757211538</v>
      </c>
      <c r="Q363" s="139">
        <v>0</v>
      </c>
      <c r="R363" s="148">
        <f t="shared" si="42"/>
        <v>6.0127474503098841E-2</v>
      </c>
      <c r="S363" s="147">
        <f t="shared" si="47"/>
        <v>8.9638279964050702E-3</v>
      </c>
      <c r="T363" s="189">
        <v>0</v>
      </c>
      <c r="U363" s="156">
        <f>(Company_data!V363+Misc!T363)/(Company_data!J363-Company_data!I363)</f>
        <v>1.777551433744897</v>
      </c>
      <c r="V363" s="1">
        <f t="shared" si="43"/>
        <v>5.7340368830480548E-2</v>
      </c>
      <c r="W363" s="72">
        <v>1</v>
      </c>
      <c r="X363" s="185">
        <v>1.9236460244210218E-2</v>
      </c>
      <c r="Y363" s="185">
        <v>3.2910614329178883E-2</v>
      </c>
      <c r="Z363" s="180">
        <f>(Company_data!U363+F363)/Company_data!J363</f>
        <v>1.8038242350929652</v>
      </c>
      <c r="AA363" s="148">
        <f>(Company_data!S363+F363)/Company_data!J363+(Y363*1000)</f>
        <v>34.714438564271852</v>
      </c>
      <c r="AC363" s="185">
        <v>1.0970204776392964E-3</v>
      </c>
      <c r="AD363" s="147">
        <f t="shared" si="44"/>
        <v>6.9277195472018868E-2</v>
      </c>
      <c r="AE363" s="1">
        <v>0</v>
      </c>
      <c r="AF363" s="147">
        <f t="shared" si="45"/>
        <v>6.9277195472018868E-2</v>
      </c>
      <c r="AG363" s="1">
        <v>0</v>
      </c>
      <c r="AH363" s="1">
        <v>0</v>
      </c>
      <c r="AI363" s="1">
        <v>0</v>
      </c>
      <c r="AJ363" s="1">
        <v>0</v>
      </c>
      <c r="AL363" s="185">
        <v>5.8414761128173627E-2</v>
      </c>
      <c r="AN363" s="185">
        <v>5.0978904324435102E-2</v>
      </c>
      <c r="AO363" s="185">
        <v>5.3959353346242869E-2</v>
      </c>
      <c r="AP363" s="238">
        <v>1.6220590802553645E-2</v>
      </c>
      <c r="AQ363" s="238">
        <v>3.7738762543689228E-2</v>
      </c>
      <c r="AR363" s="238">
        <v>4.4740607043204962E-2</v>
      </c>
      <c r="AS363" s="238">
        <v>5.8285313704567111E-2</v>
      </c>
    </row>
    <row r="364" spans="1:45" x14ac:dyDescent="0.2">
      <c r="A364" s="144">
        <v>2009</v>
      </c>
      <c r="B364" s="144">
        <v>12</v>
      </c>
      <c r="C364" s="93">
        <v>31</v>
      </c>
      <c r="D364" s="93">
        <v>30</v>
      </c>
      <c r="E364" s="93">
        <f t="shared" si="41"/>
        <v>30</v>
      </c>
      <c r="F364" s="88">
        <v>0</v>
      </c>
      <c r="G364" s="185">
        <v>7.4632059027178255E-3</v>
      </c>
      <c r="H364" s="185">
        <v>1.7962258549769763E-2</v>
      </c>
      <c r="I364" s="92">
        <v>6.9433885594527719E-2</v>
      </c>
      <c r="J364" s="147">
        <f t="shared" si="46"/>
        <v>6.873428410353051E-2</v>
      </c>
      <c r="K364" s="90">
        <v>7561</v>
      </c>
      <c r="L364" s="90">
        <v>1653</v>
      </c>
      <c r="M364" s="90">
        <v>4670.6769999999997</v>
      </c>
      <c r="N364" s="90">
        <v>284375.18099999998</v>
      </c>
      <c r="O364" s="161">
        <f t="shared" si="48"/>
        <v>0.61773270731384733</v>
      </c>
      <c r="P364" s="91">
        <f t="shared" si="48"/>
        <v>172.03580217785841</v>
      </c>
      <c r="Q364" s="139">
        <v>0</v>
      </c>
      <c r="R364" s="148">
        <f t="shared" si="42"/>
        <v>5.8910623842237345E-2</v>
      </c>
      <c r="S364" s="147">
        <f t="shared" si="47"/>
        <v>8.0944710814722792E-3</v>
      </c>
      <c r="T364" s="189">
        <v>0</v>
      </c>
      <c r="U364" s="156">
        <f>(Company_data!V364+Misc!T364)/(Company_data!J364-Company_data!I364)</f>
        <v>1.6319150614236633</v>
      </c>
      <c r="V364" s="1">
        <f t="shared" si="43"/>
        <v>5.4397168714122111E-2</v>
      </c>
      <c r="W364" s="72">
        <v>1</v>
      </c>
      <c r="X364" s="185">
        <v>1.0499052647051938E-2</v>
      </c>
      <c r="Y364" s="185">
        <v>1.7962258549769763E-2</v>
      </c>
      <c r="Z364" s="180">
        <f>(Company_data!U364+F364)/Company_data!J364</f>
        <v>1.8262293391093576</v>
      </c>
      <c r="AA364" s="148">
        <f>(Company_data!S364+F364)/Company_data!J364+(Y364*1000)</f>
        <v>19.788487888879121</v>
      </c>
      <c r="AC364" s="185">
        <v>5.7942769515386327E-4</v>
      </c>
      <c r="AD364" s="147">
        <f t="shared" si="44"/>
        <v>6.9433885594527719E-2</v>
      </c>
      <c r="AE364" s="1">
        <v>0</v>
      </c>
      <c r="AF364" s="147">
        <f t="shared" si="45"/>
        <v>6.9433885594527719E-2</v>
      </c>
      <c r="AG364" s="1">
        <v>0</v>
      </c>
      <c r="AH364" s="1">
        <v>0</v>
      </c>
      <c r="AI364" s="1">
        <v>0</v>
      </c>
      <c r="AJ364" s="1">
        <v>0</v>
      </c>
      <c r="AL364" s="185">
        <v>5.3321208099065778E-2</v>
      </c>
      <c r="AN364" s="185">
        <v>4.487666683646023E-2</v>
      </c>
      <c r="AO364" s="185">
        <v>4.8121626663074263E-2</v>
      </c>
      <c r="AP364" s="238">
        <v>1.0235635422269265E-2</v>
      </c>
      <c r="AQ364" s="238">
        <v>3.7885991240804995E-2</v>
      </c>
      <c r="AR364" s="238">
        <v>4.5858002196347961E-2</v>
      </c>
      <c r="AS364" s="238">
        <v>5.2283936551883278E-2</v>
      </c>
    </row>
    <row r="365" spans="1:45" x14ac:dyDescent="0.2">
      <c r="A365" s="144">
        <v>2010</v>
      </c>
      <c r="B365" s="144">
        <v>1</v>
      </c>
      <c r="C365" s="93">
        <v>31</v>
      </c>
      <c r="D365" s="93">
        <v>31</v>
      </c>
      <c r="E365" s="93">
        <f t="shared" si="41"/>
        <v>31</v>
      </c>
      <c r="F365" s="88">
        <v>0</v>
      </c>
      <c r="G365" s="185">
        <v>5.5542980495761358E-3</v>
      </c>
      <c r="H365" s="185">
        <v>1.3256864156945105E-2</v>
      </c>
      <c r="I365" s="92">
        <v>6.7657530990886533E-2</v>
      </c>
      <c r="J365" s="147">
        <f t="shared" si="46"/>
        <v>6.8838516194082891E-2</v>
      </c>
      <c r="K365" s="90">
        <v>7383</v>
      </c>
      <c r="L365" s="90">
        <v>1658</v>
      </c>
      <c r="M365" s="90">
        <v>4926.768</v>
      </c>
      <c r="N365" s="90">
        <v>262696.7</v>
      </c>
      <c r="O365" s="161">
        <f t="shared" si="48"/>
        <v>0.66731247460381959</v>
      </c>
      <c r="P365" s="91">
        <f t="shared" si="48"/>
        <v>158.44191797346201</v>
      </c>
      <c r="Q365" s="140">
        <v>0</v>
      </c>
      <c r="R365" s="148">
        <f t="shared" si="42"/>
        <v>6.6499775769218339E-2</v>
      </c>
      <c r="S365" s="147">
        <f t="shared" si="47"/>
        <v>7.2007261666548958E-3</v>
      </c>
      <c r="T365" s="189">
        <v>0</v>
      </c>
      <c r="U365" s="156">
        <f>(Company_data!V365+Misc!T365)/(Company_data!J365-Company_data!I365)</f>
        <v>1.9228755874170531</v>
      </c>
      <c r="V365" s="1">
        <f t="shared" si="43"/>
        <v>6.202824475538881E-2</v>
      </c>
      <c r="W365" s="72">
        <v>1</v>
      </c>
      <c r="X365" s="185">
        <v>7.7025661073689697E-3</v>
      </c>
      <c r="Y365" s="185">
        <v>1.3256864156945105E-2</v>
      </c>
      <c r="Z365" s="180">
        <f>(Company_data!U365+F365)/Company_data!J365</f>
        <v>2.0614930488457683</v>
      </c>
      <c r="AA365" s="148">
        <f>(Company_data!S365+F365)/Company_data!J365+(Y365*1000)</f>
        <v>15.342655549019522</v>
      </c>
      <c r="AC365" s="185">
        <v>4.2764077925629368E-4</v>
      </c>
      <c r="AD365" s="147">
        <f t="shared" si="44"/>
        <v>6.7657530990886533E-2</v>
      </c>
      <c r="AE365" s="1">
        <v>0</v>
      </c>
      <c r="AF365" s="147">
        <f t="shared" si="45"/>
        <v>6.7657530990886533E-2</v>
      </c>
      <c r="AG365" s="1">
        <v>0</v>
      </c>
      <c r="AH365" s="1">
        <v>0</v>
      </c>
      <c r="AI365" s="1">
        <v>0</v>
      </c>
      <c r="AJ365" s="1">
        <v>0</v>
      </c>
      <c r="AL365" s="185">
        <v>5.9665688090127039E-2</v>
      </c>
      <c r="AN365" s="185">
        <v>4.991791322693296E-2</v>
      </c>
      <c r="AO365" s="185">
        <v>4.7997537773700527E-2</v>
      </c>
      <c r="AP365" s="238">
        <v>3.9035573196622526E-3</v>
      </c>
      <c r="AQ365" s="238">
        <v>4.4093980454038277E-2</v>
      </c>
      <c r="AR365" s="238">
        <v>5.4111390040550905E-2</v>
      </c>
      <c r="AS365" s="238">
        <v>5.2286199830836926E-2</v>
      </c>
    </row>
    <row r="366" spans="1:45" x14ac:dyDescent="0.2">
      <c r="A366" s="144">
        <v>2010</v>
      </c>
      <c r="B366" s="144">
        <v>2</v>
      </c>
      <c r="C366" s="93">
        <v>28</v>
      </c>
      <c r="D366" s="93">
        <v>28</v>
      </c>
      <c r="E366" s="93">
        <f t="shared" si="41"/>
        <v>28</v>
      </c>
      <c r="F366" s="88">
        <v>0</v>
      </c>
      <c r="G366" s="185">
        <v>7.4395119787467384E-3</v>
      </c>
      <c r="H366" s="185">
        <v>1.7756447136238522E-2</v>
      </c>
      <c r="I366" s="92">
        <v>6.6516888108810707E-2</v>
      </c>
      <c r="J366" s="147">
        <f t="shared" si="46"/>
        <v>6.8861179117969559E-2</v>
      </c>
      <c r="K366" s="90">
        <v>7353</v>
      </c>
      <c r="L366" s="90">
        <v>1640</v>
      </c>
      <c r="M366" s="90">
        <v>4096.777</v>
      </c>
      <c r="N366" s="90">
        <v>254443.23499999999</v>
      </c>
      <c r="O366" s="161">
        <f t="shared" si="48"/>
        <v>0.55715721474228208</v>
      </c>
      <c r="P366" s="91">
        <f t="shared" si="48"/>
        <v>155.14831402439023</v>
      </c>
      <c r="Q366" s="140">
        <v>0</v>
      </c>
      <c r="R366" s="148">
        <f t="shared" si="42"/>
        <v>5.9921541247393906E-2</v>
      </c>
      <c r="S366" s="147">
        <f t="shared" si="47"/>
        <v>6.2058981515925871E-3</v>
      </c>
      <c r="T366" s="189">
        <v>0</v>
      </c>
      <c r="U366" s="156">
        <f>(Company_data!V366+Misc!T366)/(Company_data!J366-Company_data!I366)</f>
        <v>1.5363189945404812</v>
      </c>
      <c r="V366" s="1">
        <f t="shared" si="43"/>
        <v>5.4868535519302895E-2</v>
      </c>
      <c r="W366" s="72">
        <v>1</v>
      </c>
      <c r="X366" s="185">
        <v>1.0316935157491785E-2</v>
      </c>
      <c r="Y366" s="185">
        <v>1.7756447136238522E-2</v>
      </c>
      <c r="Z366" s="180">
        <f>(Company_data!U366+F366)/Company_data!J366</f>
        <v>1.6778031549270294</v>
      </c>
      <c r="AA366" s="148">
        <f>(Company_data!S366+F366)/Company_data!J366+(Y366*1000)</f>
        <v>19.453310277522309</v>
      </c>
      <c r="AC366" s="185">
        <v>6.3415882629423292E-4</v>
      </c>
      <c r="AD366" s="147">
        <f t="shared" si="44"/>
        <v>6.6516888108810707E-2</v>
      </c>
      <c r="AE366" s="1">
        <v>0</v>
      </c>
      <c r="AF366" s="147">
        <f t="shared" si="45"/>
        <v>6.6516888108810707E-2</v>
      </c>
      <c r="AG366" s="1">
        <v>0</v>
      </c>
      <c r="AH366" s="1">
        <v>0</v>
      </c>
      <c r="AI366" s="1">
        <v>0</v>
      </c>
      <c r="AJ366" s="1">
        <v>0</v>
      </c>
      <c r="AL366" s="185">
        <v>5.9213263330833661E-2</v>
      </c>
      <c r="AN366" s="185">
        <v>4.7831388489897368E-2</v>
      </c>
      <c r="AO366" s="185">
        <v>4.0884622392332252E-2</v>
      </c>
      <c r="AP366" s="238">
        <v>1.4681225199127395E-3</v>
      </c>
      <c r="AQ366" s="238">
        <v>3.9416499872419512E-2</v>
      </c>
      <c r="AR366" s="238">
        <v>5.1773751352086922E-2</v>
      </c>
      <c r="AS366" s="238">
        <v>4.724699487456608E-2</v>
      </c>
    </row>
    <row r="367" spans="1:45" x14ac:dyDescent="0.2">
      <c r="A367" s="144">
        <v>2010</v>
      </c>
      <c r="B367" s="144">
        <v>3</v>
      </c>
      <c r="C367" s="93">
        <v>31</v>
      </c>
      <c r="D367" s="93">
        <v>31</v>
      </c>
      <c r="E367" s="93">
        <f t="shared" si="41"/>
        <v>31</v>
      </c>
      <c r="F367" s="88">
        <v>0</v>
      </c>
      <c r="G367" s="185">
        <v>1.3692545201017051E-2</v>
      </c>
      <c r="H367" s="185">
        <v>3.2681035492246581E-2</v>
      </c>
      <c r="I367" s="92">
        <v>6.5934910173595304E-2</v>
      </c>
      <c r="J367" s="147">
        <f t="shared" si="46"/>
        <v>6.8791651997376552E-2</v>
      </c>
      <c r="K367" s="90">
        <v>7302</v>
      </c>
      <c r="L367" s="90">
        <v>1634</v>
      </c>
      <c r="M367" s="90">
        <v>3927.8440000000001</v>
      </c>
      <c r="N367" s="90">
        <v>231384.76300000001</v>
      </c>
      <c r="O367" s="161">
        <f t="shared" ref="O367:P373" si="49">M367/K367</f>
        <v>0.53791344837030952</v>
      </c>
      <c r="P367" s="91">
        <f t="shared" si="49"/>
        <v>141.60634210526317</v>
      </c>
      <c r="Q367" s="140">
        <v>0</v>
      </c>
      <c r="R367" s="148">
        <f t="shared" si="42"/>
        <v>5.5643761849541819E-2</v>
      </c>
      <c r="S367" s="147">
        <f t="shared" si="47"/>
        <v>5.1775820705586145E-3</v>
      </c>
      <c r="T367" s="189">
        <v>0</v>
      </c>
      <c r="U367" s="156">
        <f>(Company_data!V367+Misc!T367)/(Company_data!J367-Company_data!I367)</f>
        <v>1.6443996807851382</v>
      </c>
      <c r="V367" s="1">
        <f t="shared" si="43"/>
        <v>5.3045150993068974E-2</v>
      </c>
      <c r="W367" s="72">
        <v>1</v>
      </c>
      <c r="X367" s="185">
        <v>1.8988490291229527E-2</v>
      </c>
      <c r="Y367" s="185">
        <v>3.2681035492246581E-2</v>
      </c>
      <c r="Z367" s="180">
        <f>(Company_data!U367+F367)/Company_data!J367</f>
        <v>1.7249566173357964</v>
      </c>
      <c r="AA367" s="148">
        <f>(Company_data!S367+F367)/Company_data!J367+(Y367*1000)</f>
        <v>34.425612410146151</v>
      </c>
      <c r="AC367" s="185">
        <v>1.0542269513627929E-3</v>
      </c>
      <c r="AD367" s="147">
        <f t="shared" si="44"/>
        <v>6.5934910173595304E-2</v>
      </c>
      <c r="AE367" s="1">
        <v>0</v>
      </c>
      <c r="AF367" s="147">
        <f t="shared" si="45"/>
        <v>6.5934910173595304E-2</v>
      </c>
      <c r="AG367" s="1">
        <v>0</v>
      </c>
      <c r="AH367" s="1">
        <v>0</v>
      </c>
      <c r="AI367" s="1">
        <v>0</v>
      </c>
      <c r="AJ367" s="1">
        <v>0</v>
      </c>
      <c r="AL367" s="185">
        <v>6.2508019934566436E-2</v>
      </c>
      <c r="AN367" s="185">
        <v>5.9245178228170978E-2</v>
      </c>
      <c r="AO367" s="185">
        <v>4.6976986278773315E-2</v>
      </c>
      <c r="AP367" s="238">
        <v>3.1468969012617655E-3</v>
      </c>
      <c r="AQ367" s="238">
        <v>4.3830089377511552E-2</v>
      </c>
      <c r="AR367" s="238">
        <v>4.8815474733549392E-2</v>
      </c>
      <c r="AS367" s="238">
        <v>4.6753742185176916E-2</v>
      </c>
    </row>
    <row r="368" spans="1:45" x14ac:dyDescent="0.2">
      <c r="A368" s="144">
        <v>2010</v>
      </c>
      <c r="B368" s="144">
        <v>4</v>
      </c>
      <c r="C368" s="93">
        <v>30</v>
      </c>
      <c r="D368" s="93">
        <v>31</v>
      </c>
      <c r="E368" s="93">
        <f t="shared" si="41"/>
        <v>31</v>
      </c>
      <c r="F368" s="88">
        <v>0</v>
      </c>
      <c r="G368" s="185">
        <v>2.4158330722594309E-2</v>
      </c>
      <c r="H368" s="185">
        <v>5.7660519077190407E-2</v>
      </c>
      <c r="I368" s="92">
        <v>6.6127401952423212E-2</v>
      </c>
      <c r="J368" s="147">
        <f t="shared" si="46"/>
        <v>6.8643183562710167E-2</v>
      </c>
      <c r="K368" s="90">
        <v>7314</v>
      </c>
      <c r="L368" s="90">
        <v>1632</v>
      </c>
      <c r="M368" s="90">
        <v>4044.0819999999999</v>
      </c>
      <c r="N368" s="90">
        <v>256527.03200000001</v>
      </c>
      <c r="O368" s="161">
        <f t="shared" si="49"/>
        <v>0.55292343450916048</v>
      </c>
      <c r="P368" s="91">
        <f t="shared" si="49"/>
        <v>157.18568137254903</v>
      </c>
      <c r="Q368" s="140">
        <v>0</v>
      </c>
      <c r="R368" s="148">
        <f t="shared" si="42"/>
        <v>5.86342749154228E-2</v>
      </c>
      <c r="S368" s="147">
        <f t="shared" si="47"/>
        <v>4.1800346190114107E-3</v>
      </c>
      <c r="T368" s="189">
        <v>0</v>
      </c>
      <c r="U368" s="156">
        <f>(Company_data!V368+Misc!T368)/(Company_data!J368-Company_data!I368)</f>
        <v>1.6550221431504279</v>
      </c>
      <c r="V368" s="1">
        <f t="shared" si="43"/>
        <v>5.3387811069368643E-2</v>
      </c>
      <c r="W368" s="72">
        <v>1</v>
      </c>
      <c r="X368" s="185">
        <v>3.3502188354596098E-2</v>
      </c>
      <c r="Y368" s="185">
        <v>5.7660519077190407E-2</v>
      </c>
      <c r="Z368" s="180">
        <f>(Company_data!U368+F368)/Company_data!J368</f>
        <v>1.7590282474626839</v>
      </c>
      <c r="AA368" s="148">
        <f>(Company_data!S368+F368)/Company_data!J368+(Y368*1000)</f>
        <v>59.438719031219286</v>
      </c>
      <c r="AC368" s="185">
        <v>1.9220173025730138E-3</v>
      </c>
      <c r="AD368" s="147">
        <f t="shared" si="44"/>
        <v>6.6127401952423212E-2</v>
      </c>
      <c r="AE368" s="1">
        <v>0</v>
      </c>
      <c r="AF368" s="147">
        <f t="shared" si="45"/>
        <v>6.6127401952423212E-2</v>
      </c>
      <c r="AG368" s="1">
        <v>0</v>
      </c>
      <c r="AH368" s="1">
        <v>0</v>
      </c>
      <c r="AI368" s="1">
        <v>0</v>
      </c>
      <c r="AJ368" s="1">
        <v>0</v>
      </c>
      <c r="AL368" s="185">
        <v>6.9786756785198023E-2</v>
      </c>
      <c r="AN368" s="185">
        <v>6.9990554662405099E-2</v>
      </c>
      <c r="AO368" s="185">
        <v>6.3053328630178762E-2</v>
      </c>
      <c r="AP368" s="238">
        <v>1.8195141834328049E-2</v>
      </c>
      <c r="AQ368" s="238">
        <v>4.4858186795850727E-2</v>
      </c>
      <c r="AR368" s="238">
        <v>4.5628426062603714E-2</v>
      </c>
      <c r="AS368" s="238">
        <v>6.1409901290991747E-2</v>
      </c>
    </row>
    <row r="369" spans="1:45" x14ac:dyDescent="0.2">
      <c r="A369" s="144">
        <v>2010</v>
      </c>
      <c r="B369" s="144">
        <v>5</v>
      </c>
      <c r="C369" s="93">
        <v>31</v>
      </c>
      <c r="D369" s="93">
        <v>30</v>
      </c>
      <c r="E369" s="93">
        <f t="shared" si="41"/>
        <v>30</v>
      </c>
      <c r="F369" s="88">
        <v>0</v>
      </c>
      <c r="G369" s="185">
        <v>4.4152027388071856E-2</v>
      </c>
      <c r="H369" s="185">
        <v>0.10538099038132383</v>
      </c>
      <c r="I369" s="92">
        <v>6.61105665798562E-2</v>
      </c>
      <c r="J369" s="147">
        <f t="shared" si="46"/>
        <v>6.845510603974149E-2</v>
      </c>
      <c r="K369" s="90">
        <v>7236</v>
      </c>
      <c r="L369" s="90">
        <v>1622</v>
      </c>
      <c r="M369" s="90">
        <v>4389.2209999999995</v>
      </c>
      <c r="N369" s="90">
        <v>260828.75899999999</v>
      </c>
      <c r="O369" s="161">
        <f t="shared" si="49"/>
        <v>0.60658112216694304</v>
      </c>
      <c r="P369" s="91">
        <f t="shared" si="49"/>
        <v>160.80687977805178</v>
      </c>
      <c r="Q369" s="140">
        <v>0</v>
      </c>
      <c r="R369" s="148">
        <f t="shared" si="42"/>
        <v>7.3365982757890566E-2</v>
      </c>
      <c r="S369" s="147">
        <f t="shared" si="47"/>
        <v>3.2027542470559611E-3</v>
      </c>
      <c r="T369" s="189">
        <v>0</v>
      </c>
      <c r="U369" s="156">
        <f>(Company_data!V369+Misc!T369)/(Company_data!J369-Company_data!I369)</f>
        <v>1.9994257810573535</v>
      </c>
      <c r="V369" s="1">
        <f t="shared" si="43"/>
        <v>6.6647526035245111E-2</v>
      </c>
      <c r="W369" s="72">
        <v>1</v>
      </c>
      <c r="X369" s="185">
        <v>6.1228962993251965E-2</v>
      </c>
      <c r="Y369" s="185">
        <v>0.10538099038132383</v>
      </c>
      <c r="Z369" s="180">
        <f>(Company_data!U369+F369)/Company_data!J369</f>
        <v>2.2743454654946076</v>
      </c>
      <c r="AA369" s="148">
        <f>(Company_data!S369+F369)/Company_data!J369+(Y369*1000)</f>
        <v>107.67991570367846</v>
      </c>
      <c r="AC369" s="185">
        <v>3.3993867864943166E-3</v>
      </c>
      <c r="AD369" s="147">
        <f t="shared" si="44"/>
        <v>6.61105665798562E-2</v>
      </c>
      <c r="AE369" s="1">
        <v>0</v>
      </c>
      <c r="AF369" s="147">
        <f t="shared" si="45"/>
        <v>6.61105665798562E-2</v>
      </c>
      <c r="AG369" s="1">
        <v>0</v>
      </c>
      <c r="AH369" s="1">
        <v>0</v>
      </c>
      <c r="AI369" s="1">
        <v>0</v>
      </c>
      <c r="AJ369" s="1">
        <v>0</v>
      </c>
      <c r="AL369" s="185">
        <v>8.7141974272106446E-2</v>
      </c>
      <c r="AN369" s="185">
        <v>9.4631911687707196E-2</v>
      </c>
      <c r="AO369" s="185">
        <v>0.10389028638108108</v>
      </c>
      <c r="AP369" s="238">
        <v>5.2110458732021372E-2</v>
      </c>
      <c r="AQ369" s="238">
        <v>5.1779827649059695E-2</v>
      </c>
      <c r="AR369" s="238">
        <v>4.2989946884034597E-2</v>
      </c>
      <c r="AS369" s="238">
        <v>9.8598184580854259E-2</v>
      </c>
    </row>
    <row r="370" spans="1:45" x14ac:dyDescent="0.2">
      <c r="A370" s="144">
        <v>2010</v>
      </c>
      <c r="B370" s="144">
        <v>6</v>
      </c>
      <c r="C370" s="93">
        <v>30</v>
      </c>
      <c r="D370" s="93">
        <v>31</v>
      </c>
      <c r="E370" s="93">
        <f t="shared" si="41"/>
        <v>31</v>
      </c>
      <c r="F370" s="88">
        <v>0</v>
      </c>
      <c r="G370" s="185">
        <v>5.7530942218462243E-2</v>
      </c>
      <c r="H370" s="185">
        <v>0.13731346049559118</v>
      </c>
      <c r="I370" s="92">
        <v>6.6250427362902209E-2</v>
      </c>
      <c r="J370" s="147">
        <f t="shared" si="46"/>
        <v>6.8178237010991058E-2</v>
      </c>
      <c r="K370" s="90">
        <v>7263</v>
      </c>
      <c r="L370" s="90">
        <v>1608</v>
      </c>
      <c r="M370" s="90">
        <v>4867.5770000000002</v>
      </c>
      <c r="N370" s="90">
        <v>271782.61</v>
      </c>
      <c r="O370" s="161">
        <f t="shared" si="49"/>
        <v>0.6701882142365414</v>
      </c>
      <c r="P370" s="91">
        <f t="shared" si="49"/>
        <v>169.01903606965172</v>
      </c>
      <c r="Q370" s="140">
        <v>0</v>
      </c>
      <c r="R370" s="148">
        <f t="shared" si="42"/>
        <v>8.325547811054218E-2</v>
      </c>
      <c r="S370" s="147">
        <f t="shared" si="47"/>
        <v>2.1672137980806028E-3</v>
      </c>
      <c r="T370" s="189">
        <v>0</v>
      </c>
      <c r="U370" s="156">
        <f>(Company_data!V370+Misc!T370)/(Company_data!J370-Company_data!I370)</f>
        <v>2.3652872779728402</v>
      </c>
      <c r="V370" s="1">
        <f t="shared" si="43"/>
        <v>7.6299589612027111E-2</v>
      </c>
      <c r="W370" s="72">
        <v>1</v>
      </c>
      <c r="X370" s="185">
        <v>7.9782518277128955E-2</v>
      </c>
      <c r="Y370" s="185">
        <v>0.13731346049559118</v>
      </c>
      <c r="Z370" s="180">
        <f>(Company_data!U370+F370)/Company_data!J370</f>
        <v>2.4976643433162655</v>
      </c>
      <c r="AA370" s="148">
        <f>(Company_data!S370+F370)/Company_data!J370+(Y370*1000)</f>
        <v>139.83661704111015</v>
      </c>
      <c r="AC370" s="185">
        <v>4.5771153498530403E-3</v>
      </c>
      <c r="AD370" s="147">
        <f t="shared" si="44"/>
        <v>6.6250427362902209E-2</v>
      </c>
      <c r="AE370" s="1">
        <v>0</v>
      </c>
      <c r="AF370" s="147">
        <f t="shared" si="45"/>
        <v>6.6250427362902209E-2</v>
      </c>
      <c r="AG370" s="1">
        <v>0</v>
      </c>
      <c r="AH370" s="1">
        <v>0</v>
      </c>
      <c r="AI370" s="1">
        <v>0</v>
      </c>
      <c r="AJ370" s="1">
        <v>0</v>
      </c>
      <c r="AL370" s="185">
        <v>9.920746144322691E-2</v>
      </c>
      <c r="AN370" s="185">
        <v>0.10879865869120535</v>
      </c>
      <c r="AO370" s="185">
        <v>0.12685432098783847</v>
      </c>
      <c r="AP370" s="238">
        <v>7.3051457807460127E-2</v>
      </c>
      <c r="AQ370" s="238">
        <v>5.3802863180378344E-2</v>
      </c>
      <c r="AR370" s="238">
        <v>4.1676519224764653E-2</v>
      </c>
      <c r="AS370" s="238">
        <v>0.12175544451769507</v>
      </c>
    </row>
    <row r="371" spans="1:45" x14ac:dyDescent="0.2">
      <c r="A371" s="144">
        <v>2010</v>
      </c>
      <c r="B371" s="144">
        <v>7</v>
      </c>
      <c r="C371" s="93">
        <v>31</v>
      </c>
      <c r="D371" s="93">
        <v>30</v>
      </c>
      <c r="E371" s="93">
        <f t="shared" si="41"/>
        <v>30</v>
      </c>
      <c r="F371" s="88">
        <v>0</v>
      </c>
      <c r="G371" s="185">
        <v>6.8245336564980608E-2</v>
      </c>
      <c r="H371" s="185">
        <v>0.16288631760695454</v>
      </c>
      <c r="I371" s="92">
        <v>6.6063425451988705E-2</v>
      </c>
      <c r="J371" s="147">
        <f t="shared" si="46"/>
        <v>6.7878356783564062E-2</v>
      </c>
      <c r="K371" s="90">
        <v>7255</v>
      </c>
      <c r="L371" s="90">
        <v>1602</v>
      </c>
      <c r="M371" s="90">
        <v>5137.0209999999997</v>
      </c>
      <c r="N371" s="90">
        <v>259892.31299999999</v>
      </c>
      <c r="O371" s="161">
        <f t="shared" si="49"/>
        <v>0.70806629910406615</v>
      </c>
      <c r="P371" s="91">
        <f t="shared" si="49"/>
        <v>162.22990823970036</v>
      </c>
      <c r="Q371" s="140">
        <v>0</v>
      </c>
      <c r="R371" s="148">
        <f t="shared" si="42"/>
        <v>8.2276620283411997E-2</v>
      </c>
      <c r="S371" s="147">
        <f t="shared" si="47"/>
        <v>1.2004950716096169E-3</v>
      </c>
      <c r="T371" s="189">
        <v>0</v>
      </c>
      <c r="U371" s="156">
        <f>(Company_data!V371+Misc!T371)/(Company_data!J371-Company_data!I371)</f>
        <v>2.2628398088788213</v>
      </c>
      <c r="V371" s="1">
        <f t="shared" si="43"/>
        <v>7.5427993629294046E-2</v>
      </c>
      <c r="W371" s="72">
        <v>1</v>
      </c>
      <c r="X371" s="185">
        <v>9.4640981041973923E-2</v>
      </c>
      <c r="Y371" s="185">
        <v>0.16288631760695454</v>
      </c>
      <c r="Z371" s="180">
        <f>(Company_data!U371+F371)/Company_data!J371</f>
        <v>2.5505752287857719</v>
      </c>
      <c r="AA371" s="148">
        <f>(Company_data!S371+F371)/Company_data!J371+(Y371*1000)</f>
        <v>165.46205514948915</v>
      </c>
      <c r="AC371" s="185">
        <v>5.254397342159824E-3</v>
      </c>
      <c r="AD371" s="147">
        <f t="shared" si="44"/>
        <v>6.6063425451988705E-2</v>
      </c>
      <c r="AE371" s="1">
        <v>0</v>
      </c>
      <c r="AF371" s="147">
        <f t="shared" si="45"/>
        <v>6.6063425451988705E-2</v>
      </c>
      <c r="AG371" s="1">
        <v>0</v>
      </c>
      <c r="AH371" s="1">
        <v>0</v>
      </c>
      <c r="AI371" s="1">
        <v>0</v>
      </c>
      <c r="AJ371" s="1">
        <v>0</v>
      </c>
      <c r="AL371" s="185">
        <v>0.11056950472267323</v>
      </c>
      <c r="AN371" s="185">
        <v>0.12265050206880473</v>
      </c>
      <c r="AO371" s="185">
        <v>0.13049085816905895</v>
      </c>
      <c r="AP371" s="238">
        <v>7.4984849471133097E-2</v>
      </c>
      <c r="AQ371" s="238">
        <v>5.5506008697925879E-2</v>
      </c>
      <c r="AR371" s="238">
        <v>4.2324168157692639E-2</v>
      </c>
      <c r="AS371" s="238">
        <v>0.12462409957146224</v>
      </c>
    </row>
    <row r="372" spans="1:45" x14ac:dyDescent="0.2">
      <c r="A372" s="144">
        <v>2010</v>
      </c>
      <c r="B372" s="144">
        <v>8</v>
      </c>
      <c r="C372" s="93">
        <v>31</v>
      </c>
      <c r="D372" s="93">
        <v>31</v>
      </c>
      <c r="E372" s="93">
        <f t="shared" si="41"/>
        <v>31</v>
      </c>
      <c r="F372" s="88">
        <v>0</v>
      </c>
      <c r="G372" s="185">
        <v>6.9060183158954333E-2</v>
      </c>
      <c r="H372" s="185">
        <v>0.16483117373614325</v>
      </c>
      <c r="I372" s="92">
        <v>6.5870645842970463E-2</v>
      </c>
      <c r="J372" s="147">
        <f t="shared" si="46"/>
        <v>6.7532432407369156E-2</v>
      </c>
      <c r="K372" s="90">
        <v>7093.5481639169775</v>
      </c>
      <c r="L372" s="90">
        <v>1602</v>
      </c>
      <c r="M372" s="90">
        <v>5090.91</v>
      </c>
      <c r="N372" s="90">
        <v>263026.071</v>
      </c>
      <c r="O372" s="161">
        <f t="shared" si="49"/>
        <v>0.7176817415431288</v>
      </c>
      <c r="P372" s="91">
        <f t="shared" si="49"/>
        <v>164.18606179775281</v>
      </c>
      <c r="Q372" s="140">
        <v>0</v>
      </c>
      <c r="R372" s="148">
        <f t="shared" si="42"/>
        <v>8.1297289492706704E-2</v>
      </c>
      <c r="S372" s="147">
        <f t="shared" si="47"/>
        <v>2.7055299928162302E-4</v>
      </c>
      <c r="T372" s="189">
        <v>0</v>
      </c>
      <c r="U372" s="156">
        <f>(Company_data!V372+Misc!T372)/(Company_data!J372-Company_data!I372)</f>
        <v>2.3609436756214874</v>
      </c>
      <c r="V372" s="1">
        <f t="shared" si="43"/>
        <v>7.6159473407144754E-2</v>
      </c>
      <c r="W372" s="72">
        <v>1</v>
      </c>
      <c r="X372" s="185">
        <v>9.5770990577188922E-2</v>
      </c>
      <c r="Y372" s="185">
        <v>0.16483117373614325</v>
      </c>
      <c r="Z372" s="180">
        <f>(Company_data!U372+F372)/Company_data!J372</f>
        <v>2.5202159742739076</v>
      </c>
      <c r="AA372" s="148">
        <f>(Company_data!S372+F372)/Company_data!J372+(Y372*1000)</f>
        <v>167.37636803158509</v>
      </c>
      <c r="AC372" s="185">
        <v>5.3171346366497826E-3</v>
      </c>
      <c r="AD372" s="147">
        <f t="shared" si="44"/>
        <v>6.5870645842970463E-2</v>
      </c>
      <c r="AE372" s="1">
        <v>0</v>
      </c>
      <c r="AF372" s="147">
        <f t="shared" si="45"/>
        <v>6.5870645842970463E-2</v>
      </c>
      <c r="AG372" s="1">
        <v>0</v>
      </c>
      <c r="AH372" s="1">
        <v>0</v>
      </c>
      <c r="AI372" s="1">
        <v>0</v>
      </c>
      <c r="AJ372" s="1">
        <v>0</v>
      </c>
      <c r="AL372" s="185">
        <v>0.11357454494508223</v>
      </c>
      <c r="AN372" s="185">
        <v>0.12356045232504241</v>
      </c>
      <c r="AO372" s="185">
        <v>0.12737594722097936</v>
      </c>
      <c r="AP372" s="238">
        <v>7.2339954736382078E-2</v>
      </c>
      <c r="AQ372" s="238">
        <v>5.5035992484597278E-2</v>
      </c>
      <c r="AR372" s="238">
        <v>4.4514361786127908E-2</v>
      </c>
      <c r="AS372" s="238">
        <v>0.12347067985348492</v>
      </c>
    </row>
    <row r="373" spans="1:45" x14ac:dyDescent="0.2">
      <c r="A373" s="144">
        <v>2010</v>
      </c>
      <c r="B373" s="144">
        <v>9</v>
      </c>
      <c r="C373" s="93">
        <v>30</v>
      </c>
      <c r="D373" s="93">
        <v>31</v>
      </c>
      <c r="E373" s="93">
        <f t="shared" si="41"/>
        <v>31</v>
      </c>
      <c r="F373" s="88">
        <v>0</v>
      </c>
      <c r="G373" s="185">
        <v>5.8807667061314149E-2</v>
      </c>
      <c r="H373" s="185">
        <v>0.14036071645060366</v>
      </c>
      <c r="I373" s="92">
        <v>6.6378146103259664E-2</v>
      </c>
      <c r="J373" s="147">
        <f t="shared" si="46"/>
        <v>6.7180706961949041E-2</v>
      </c>
      <c r="K373" s="90">
        <v>7038.477379095164</v>
      </c>
      <c r="L373" s="90">
        <v>1593</v>
      </c>
      <c r="M373" s="90">
        <v>5178.2690000000002</v>
      </c>
      <c r="N373" s="90">
        <v>262088.79300000001</v>
      </c>
      <c r="O373" s="161">
        <f t="shared" si="49"/>
        <v>0.73570869395415972</v>
      </c>
      <c r="P373" s="91">
        <f t="shared" si="49"/>
        <v>164.52529378531074</v>
      </c>
      <c r="Q373" s="140">
        <v>0</v>
      </c>
      <c r="R373" s="148">
        <f t="shared" si="42"/>
        <v>7.7790414709819372E-2</v>
      </c>
      <c r="S373" s="147">
        <f t="shared" si="47"/>
        <v>-6.2851866490309938E-4</v>
      </c>
      <c r="T373" s="189">
        <v>0</v>
      </c>
      <c r="U373" s="156">
        <f>(Company_data!V373+Misc!T373)/(Company_data!J373-Company_data!I373)</f>
        <v>2.2416622878027845</v>
      </c>
      <c r="V373" s="1">
        <f t="shared" si="43"/>
        <v>7.2311686703315628E-2</v>
      </c>
      <c r="W373" s="72">
        <v>1</v>
      </c>
      <c r="X373" s="185">
        <v>8.1553049389289478E-2</v>
      </c>
      <c r="Y373" s="185">
        <v>0.14036071645060366</v>
      </c>
      <c r="Z373" s="180">
        <f>(Company_data!U373+F373)/Company_data!J373</f>
        <v>2.3337124412945811</v>
      </c>
      <c r="AA373" s="148">
        <f>(Company_data!S373+F373)/Company_data!J373+(Y373*1000)</f>
        <v>142.71798396653708</v>
      </c>
      <c r="AC373" s="185">
        <v>4.6786905483534548E-3</v>
      </c>
      <c r="AD373" s="147">
        <f t="shared" si="44"/>
        <v>6.6378146103259664E-2</v>
      </c>
      <c r="AE373" s="1">
        <v>0</v>
      </c>
      <c r="AF373" s="147">
        <f t="shared" si="45"/>
        <v>6.6378146103259664E-2</v>
      </c>
      <c r="AG373" s="1">
        <v>0</v>
      </c>
      <c r="AH373" s="1">
        <v>0</v>
      </c>
      <c r="AI373" s="1">
        <v>0</v>
      </c>
      <c r="AJ373" s="1">
        <v>0</v>
      </c>
      <c r="AL373" s="185">
        <v>0.10628934766332415</v>
      </c>
      <c r="AN373" s="185">
        <v>0.11025611968546162</v>
      </c>
      <c r="AO373" s="185">
        <v>0.11548118934195342</v>
      </c>
      <c r="AP373" s="238">
        <v>6.3299098819666375E-2</v>
      </c>
      <c r="AQ373" s="238">
        <v>5.2182090522287033E-2</v>
      </c>
      <c r="AR373" s="238">
        <v>4.7481680602010003E-2</v>
      </c>
      <c r="AS373" s="238">
        <v>0.11550878794312544</v>
      </c>
    </row>
    <row r="374" spans="1:45" x14ac:dyDescent="0.2">
      <c r="A374" s="144">
        <v>2010</v>
      </c>
      <c r="B374" s="144">
        <v>10</v>
      </c>
      <c r="C374" s="93">
        <v>31</v>
      </c>
      <c r="D374" s="93">
        <v>30</v>
      </c>
      <c r="E374" s="93">
        <f t="shared" si="41"/>
        <v>30</v>
      </c>
      <c r="F374" s="88">
        <v>0</v>
      </c>
      <c r="G374" s="185">
        <v>4.2100222634583871E-2</v>
      </c>
      <c r="H374" s="185">
        <v>0.10048379245446062</v>
      </c>
      <c r="I374" s="92">
        <v>6.6391895138838392E-2</v>
      </c>
      <c r="J374" s="147">
        <f t="shared" si="46"/>
        <v>6.6834409897673155E-2</v>
      </c>
      <c r="K374" s="90">
        <v>7191.8780872306888</v>
      </c>
      <c r="L374" s="90">
        <v>1578</v>
      </c>
      <c r="M374" s="90">
        <v>4760.3720000000003</v>
      </c>
      <c r="N374" s="90">
        <v>247253.17600000001</v>
      </c>
      <c r="O374" s="161">
        <f t="shared" ref="O374:P380" si="50">M374/K374</f>
        <v>0.66190944037999311</v>
      </c>
      <c r="P374" s="91">
        <f t="shared" si="50"/>
        <v>156.687690747782</v>
      </c>
      <c r="Q374" s="140">
        <v>0</v>
      </c>
      <c r="R374" s="148">
        <f t="shared" si="42"/>
        <v>6.5633267507834256E-2</v>
      </c>
      <c r="S374" s="147">
        <f t="shared" si="47"/>
        <v>-1.4150517875245183E-3</v>
      </c>
      <c r="T374" s="189">
        <v>0</v>
      </c>
      <c r="U374" s="156">
        <f>(Company_data!V374+Misc!T374)/(Company_data!J374-Company_data!I374)</f>
        <v>1.8204683998394342</v>
      </c>
      <c r="V374" s="1">
        <f t="shared" si="43"/>
        <v>6.0682279994647807E-2</v>
      </c>
      <c r="W374" s="72">
        <v>1</v>
      </c>
      <c r="X374" s="185">
        <v>5.838356981987676E-2</v>
      </c>
      <c r="Y374" s="185">
        <v>0.10048379245446062</v>
      </c>
      <c r="Z374" s="180">
        <f>(Company_data!U374+F374)/Company_data!J374</f>
        <v>2.034631292742862</v>
      </c>
      <c r="AA374" s="148">
        <f>(Company_data!S374+F374)/Company_data!J374+(Y374*1000)</f>
        <v>102.53947745541443</v>
      </c>
      <c r="AC374" s="185">
        <v>3.2414126598213108E-3</v>
      </c>
      <c r="AD374" s="147">
        <f t="shared" si="44"/>
        <v>6.6391895138838392E-2</v>
      </c>
      <c r="AE374" s="1">
        <v>0</v>
      </c>
      <c r="AF374" s="147">
        <f t="shared" si="45"/>
        <v>6.6391895138838392E-2</v>
      </c>
      <c r="AG374" s="1">
        <v>0</v>
      </c>
      <c r="AH374" s="1">
        <v>0</v>
      </c>
      <c r="AI374" s="1">
        <v>0</v>
      </c>
      <c r="AJ374" s="1">
        <v>0</v>
      </c>
      <c r="AL374" s="185">
        <v>9.2672471012216637E-2</v>
      </c>
      <c r="AN374" s="185">
        <v>9.2223222539503616E-2</v>
      </c>
      <c r="AO374" s="185">
        <v>8.6375372971073075E-2</v>
      </c>
      <c r="AP374" s="238">
        <v>3.7073453807285557E-2</v>
      </c>
      <c r="AQ374" s="238">
        <v>4.9301919163787504E-2</v>
      </c>
      <c r="AR374" s="238">
        <v>5.0572248377632759E-2</v>
      </c>
      <c r="AS374" s="238">
        <v>8.7764575352737489E-2</v>
      </c>
    </row>
    <row r="375" spans="1:45" x14ac:dyDescent="0.2">
      <c r="A375" s="144">
        <v>2010</v>
      </c>
      <c r="B375" s="144">
        <v>11</v>
      </c>
      <c r="C375" s="93">
        <v>30</v>
      </c>
      <c r="D375" s="93">
        <v>31</v>
      </c>
      <c r="E375" s="93">
        <f t="shared" si="41"/>
        <v>31</v>
      </c>
      <c r="F375" s="88">
        <v>0</v>
      </c>
      <c r="G375" s="185">
        <v>1.6531687612126058E-2</v>
      </c>
      <c r="H375" s="185">
        <v>3.94574318847963E-2</v>
      </c>
      <c r="I375" s="92">
        <v>6.5909577091778915E-2</v>
      </c>
      <c r="J375" s="147">
        <f t="shared" si="46"/>
        <v>6.6553775032653154E-2</v>
      </c>
      <c r="K375" s="90">
        <v>7167.4498673740054</v>
      </c>
      <c r="L375" s="90">
        <v>1574</v>
      </c>
      <c r="M375" s="90">
        <v>4121.6239999999998</v>
      </c>
      <c r="N375" s="90">
        <v>253602.24400000001</v>
      </c>
      <c r="O375" s="161">
        <f t="shared" si="50"/>
        <v>0.57504748219607305</v>
      </c>
      <c r="P375" s="91">
        <f t="shared" si="50"/>
        <v>161.11959593392632</v>
      </c>
      <c r="Q375" s="140">
        <v>0</v>
      </c>
      <c r="R375" s="148">
        <f t="shared" si="42"/>
        <v>5.6930999081851362E-2</v>
      </c>
      <c r="S375" s="147">
        <f t="shared" si="47"/>
        <v>-1.9817033345627677E-3</v>
      </c>
      <c r="T375" s="189">
        <v>0</v>
      </c>
      <c r="U375" s="156">
        <f>(Company_data!V375+Misc!T375)/(Company_data!J375-Company_data!I375)</f>
        <v>1.6579828003844383</v>
      </c>
      <c r="V375" s="1">
        <f t="shared" si="43"/>
        <v>5.3483316141433493E-2</v>
      </c>
      <c r="W375" s="72">
        <v>1</v>
      </c>
      <c r="X375" s="185">
        <v>2.2925744272670249E-2</v>
      </c>
      <c r="Y375" s="185">
        <v>3.94574318847963E-2</v>
      </c>
      <c r="Z375" s="180">
        <f>(Company_data!U375+F375)/Company_data!J375</f>
        <v>1.7079299724555408</v>
      </c>
      <c r="AA375" s="148">
        <f>(Company_data!S375+F375)/Company_data!J375+(Y375*1000)</f>
        <v>41.183806279056867</v>
      </c>
      <c r="AC375" s="185">
        <v>1.3152477294932101E-3</v>
      </c>
      <c r="AD375" s="147">
        <f t="shared" si="44"/>
        <v>6.5909577091778915E-2</v>
      </c>
      <c r="AE375" s="1">
        <v>0</v>
      </c>
      <c r="AF375" s="147">
        <f t="shared" si="45"/>
        <v>6.5909577091778915E-2</v>
      </c>
      <c r="AG375" s="1">
        <v>0</v>
      </c>
      <c r="AH375" s="1">
        <v>0</v>
      </c>
      <c r="AI375" s="1">
        <v>0</v>
      </c>
      <c r="AJ375" s="1">
        <v>0</v>
      </c>
      <c r="AL375" s="185">
        <v>6.9779198490542454E-2</v>
      </c>
      <c r="AN375" s="185">
        <v>6.1073555909286398E-2</v>
      </c>
      <c r="AO375" s="185">
        <v>6.036633581453147E-2</v>
      </c>
      <c r="AP375" s="238">
        <v>1.5923766378046298E-2</v>
      </c>
      <c r="AQ375" s="238">
        <v>4.4442569436485162E-2</v>
      </c>
      <c r="AR375" s="238">
        <v>5.3247510878416386E-2</v>
      </c>
      <c r="AS375" s="238">
        <v>6.5459319835401764E-2</v>
      </c>
    </row>
    <row r="376" spans="1:45" x14ac:dyDescent="0.2">
      <c r="A376" s="144">
        <v>2010</v>
      </c>
      <c r="B376" s="144">
        <v>12</v>
      </c>
      <c r="C376" s="93">
        <v>31</v>
      </c>
      <c r="D376" s="93">
        <v>30</v>
      </c>
      <c r="E376" s="93">
        <f t="shared" si="41"/>
        <v>30</v>
      </c>
      <c r="F376" s="88">
        <v>0</v>
      </c>
      <c r="G376" s="185">
        <v>9.0184976820584344E-3</v>
      </c>
      <c r="H376" s="185">
        <v>2.1525131997534183E-2</v>
      </c>
      <c r="I376" s="92">
        <v>6.4891359187528766E-2</v>
      </c>
      <c r="J376" s="147">
        <f t="shared" si="46"/>
        <v>6.6175231165403248E-2</v>
      </c>
      <c r="K376" s="90">
        <v>7144.2106960494493</v>
      </c>
      <c r="L376" s="90">
        <v>1576</v>
      </c>
      <c r="M376" s="90">
        <v>4195.5929999999998</v>
      </c>
      <c r="N376" s="90">
        <v>251836.622</v>
      </c>
      <c r="O376" s="161">
        <f t="shared" ref="O376:O381" si="51">M376/K376</f>
        <v>0.5872717335058506</v>
      </c>
      <c r="P376" s="91">
        <f t="shared" si="50"/>
        <v>159.79481091370559</v>
      </c>
      <c r="Q376" s="140">
        <v>0</v>
      </c>
      <c r="R376" s="148">
        <f t="shared" si="42"/>
        <v>6.2607462812531822E-2</v>
      </c>
      <c r="S376" s="147">
        <f t="shared" si="47"/>
        <v>-2.5590529381272625E-3</v>
      </c>
      <c r="T376" s="189">
        <v>0</v>
      </c>
      <c r="U376" s="156">
        <f>(Company_data!V376+Misc!T376)/(Company_data!J376-Company_data!I376)</f>
        <v>1.7601836113931826</v>
      </c>
      <c r="V376" s="1">
        <f t="shared" si="43"/>
        <v>5.8672787046439419E-2</v>
      </c>
      <c r="W376" s="72">
        <v>1</v>
      </c>
      <c r="X376" s="185">
        <v>1.2506634315475749E-2</v>
      </c>
      <c r="Y376" s="185">
        <v>2.1525131997534183E-2</v>
      </c>
      <c r="Z376" s="180">
        <f>(Company_data!U376+F376)/Company_data!J376</f>
        <v>1.9408313471884866</v>
      </c>
      <c r="AA376" s="148">
        <f>(Company_data!S376+F376)/Company_data!J376+(Y376*1000)</f>
        <v>23.488338763650937</v>
      </c>
      <c r="AC376" s="185">
        <v>6.9435909669465106E-4</v>
      </c>
      <c r="AD376" s="147">
        <f t="shared" si="44"/>
        <v>6.4891359187528766E-2</v>
      </c>
      <c r="AE376" s="1">
        <v>0</v>
      </c>
      <c r="AF376" s="147">
        <f t="shared" si="45"/>
        <v>6.4891359187528766E-2</v>
      </c>
      <c r="AG376" s="1">
        <v>0</v>
      </c>
      <c r="AH376" s="1">
        <v>0</v>
      </c>
      <c r="AI376" s="1">
        <v>0</v>
      </c>
      <c r="AJ376" s="1">
        <v>0</v>
      </c>
      <c r="AL376" s="185">
        <v>6.3552860334465014E-2</v>
      </c>
      <c r="AN376" s="185">
        <v>5.3708957221506239E-2</v>
      </c>
      <c r="AO376" s="185">
        <v>4.4104564270734239E-2</v>
      </c>
      <c r="AP376" s="238">
        <v>7.6263156835100151E-4</v>
      </c>
      <c r="AQ376" s="238">
        <v>4.3341932702383228E-2</v>
      </c>
      <c r="AR376" s="238">
        <v>5.4534362652406576E-2</v>
      </c>
      <c r="AS376" s="238">
        <v>4.9002535645961638E-2</v>
      </c>
    </row>
    <row r="377" spans="1:45" x14ac:dyDescent="0.2">
      <c r="A377" s="144">
        <v>2011</v>
      </c>
      <c r="B377" s="144">
        <v>1</v>
      </c>
      <c r="C377" s="93">
        <v>31</v>
      </c>
      <c r="D377" s="93">
        <v>31</v>
      </c>
      <c r="E377" s="93">
        <f t="shared" si="41"/>
        <v>31</v>
      </c>
      <c r="F377" s="88">
        <v>0</v>
      </c>
      <c r="G377" s="185">
        <v>6.6082303983834969E-3</v>
      </c>
      <c r="H377" s="185">
        <v>1.5501574126205739E-2</v>
      </c>
      <c r="I377" s="92">
        <v>6.4234532803562477E-2</v>
      </c>
      <c r="J377" s="147">
        <f t="shared" si="46"/>
        <v>6.5889981316459581E-2</v>
      </c>
      <c r="K377" s="90">
        <v>7143</v>
      </c>
      <c r="L377" s="90">
        <v>1565.9999999999995</v>
      </c>
      <c r="M377" s="90">
        <v>4325.4399999999996</v>
      </c>
      <c r="N377" s="90">
        <v>243270.67</v>
      </c>
      <c r="O377" s="161">
        <f t="shared" si="51"/>
        <v>0.60554948901021977</v>
      </c>
      <c r="P377" s="91">
        <f>N377/L377</f>
        <v>155.34525542784169</v>
      </c>
      <c r="Q377" s="140">
        <v>102.56821840596791</v>
      </c>
      <c r="R377" s="148">
        <f t="shared" si="42"/>
        <v>5.5747266463194271E-2</v>
      </c>
      <c r="S377" s="147">
        <f t="shared" si="47"/>
        <v>-2.94853487762331E-3</v>
      </c>
      <c r="T377" s="189">
        <v>0</v>
      </c>
      <c r="U377" s="156">
        <f>(Company_data!V377+Misc!T377)/(Company_data!J377-Company_data!I377)</f>
        <v>1.6386481946709304</v>
      </c>
      <c r="V377" s="1">
        <f t="shared" si="43"/>
        <v>5.2859619182933235E-2</v>
      </c>
      <c r="W377" s="72">
        <v>1</v>
      </c>
      <c r="X377" s="185">
        <v>8.8933437278222414E-3</v>
      </c>
      <c r="Y377" s="185">
        <v>1.5501574126205739E-2</v>
      </c>
      <c r="Z377" s="180">
        <f>(Company_data!U377+F377)/Company_data!J377</f>
        <v>1.7281652603590225</v>
      </c>
      <c r="AA377" s="148">
        <f>(Company_data!S377+F377)/Company_data!J377+(Y377*1000)</f>
        <v>17.249360871007063</v>
      </c>
      <c r="AC377" s="185">
        <v>5.000507782647012E-4</v>
      </c>
      <c r="AD377" s="147">
        <f t="shared" si="44"/>
        <v>6.4234532803562477E-2</v>
      </c>
      <c r="AE377" s="1">
        <v>0</v>
      </c>
      <c r="AF377" s="147">
        <f t="shared" si="45"/>
        <v>6.4234532803562477E-2</v>
      </c>
      <c r="AG377" s="1">
        <v>0</v>
      </c>
      <c r="AH377" s="1">
        <v>0</v>
      </c>
      <c r="AI377" s="1">
        <v>0</v>
      </c>
      <c r="AJ377" s="1">
        <v>0</v>
      </c>
      <c r="AL377" s="185">
        <v>6.9009789199095437E-2</v>
      </c>
      <c r="AN377" s="185">
        <v>5.7982161469232629E-2</v>
      </c>
      <c r="AO377" s="185">
        <v>5.3942525663809179E-2</v>
      </c>
      <c r="AP377" s="238">
        <v>3.1084488026431475E-3</v>
      </c>
      <c r="AQ377" s="238">
        <v>5.0834076861166033E-2</v>
      </c>
      <c r="AR377" s="238">
        <v>6.2401558800711958E-2</v>
      </c>
      <c r="AS377" s="238">
        <v>5.8849127211636529E-2</v>
      </c>
    </row>
    <row r="378" spans="1:45" x14ac:dyDescent="0.2">
      <c r="A378" s="144">
        <v>2011</v>
      </c>
      <c r="B378" s="144">
        <v>2</v>
      </c>
      <c r="C378" s="93">
        <v>28</v>
      </c>
      <c r="D378" s="93">
        <v>28</v>
      </c>
      <c r="E378" s="93">
        <f t="shared" si="41"/>
        <v>28</v>
      </c>
      <c r="F378" s="88">
        <v>0</v>
      </c>
      <c r="G378" s="185">
        <v>8.8555085078796288E-3</v>
      </c>
      <c r="H378" s="185">
        <v>2.0773234782147071E-2</v>
      </c>
      <c r="I378" s="92">
        <v>6.3211150223080687E-2</v>
      </c>
      <c r="J378" s="147">
        <f t="shared" si="46"/>
        <v>6.5614503159315427E-2</v>
      </c>
      <c r="K378" s="90">
        <v>7145</v>
      </c>
      <c r="L378" s="90">
        <v>1560.0000000000005</v>
      </c>
      <c r="M378" s="90">
        <v>3762.056</v>
      </c>
      <c r="N378" s="90">
        <v>238965.277</v>
      </c>
      <c r="O378" s="161">
        <f t="shared" si="51"/>
        <v>0.52652988103568932</v>
      </c>
      <c r="P378" s="91">
        <f t="shared" si="50"/>
        <v>153.18286987179482</v>
      </c>
      <c r="Q378" s="140">
        <v>92.642261786035533</v>
      </c>
      <c r="R378" s="148">
        <f t="shared" si="42"/>
        <v>5.643394040947549E-2</v>
      </c>
      <c r="S378" s="147">
        <f t="shared" si="47"/>
        <v>-3.2466759586541327E-3</v>
      </c>
      <c r="T378" s="189">
        <v>0</v>
      </c>
      <c r="U378" s="156">
        <f>(Company_data!V378+Misc!T378)/(Company_data!J378-Company_data!I378)</f>
        <v>1.4690844370073119</v>
      </c>
      <c r="V378" s="1">
        <f t="shared" si="43"/>
        <v>5.2467301321689711E-2</v>
      </c>
      <c r="W378" s="72">
        <v>1</v>
      </c>
      <c r="X378" s="185">
        <v>1.1917726274267442E-2</v>
      </c>
      <c r="Y378" s="185">
        <v>2.0773234782147071E-2</v>
      </c>
      <c r="Z378" s="180">
        <f>(Company_data!U378+F378)/Company_data!J378</f>
        <v>1.5801503314653138</v>
      </c>
      <c r="AA378" s="148">
        <f>(Company_data!S378+F378)/Company_data!J378+(Y378*1000)</f>
        <v>22.37118485868821</v>
      </c>
      <c r="AC378" s="185">
        <v>7.4190124221953837E-4</v>
      </c>
      <c r="AD378" s="147">
        <f t="shared" si="44"/>
        <v>6.3211150223080687E-2</v>
      </c>
      <c r="AE378" s="1">
        <v>0</v>
      </c>
      <c r="AF378" s="147">
        <f t="shared" si="45"/>
        <v>6.3211150223080687E-2</v>
      </c>
      <c r="AG378" s="1">
        <v>0</v>
      </c>
      <c r="AH378" s="1">
        <v>0</v>
      </c>
      <c r="AI378" s="1">
        <v>0</v>
      </c>
      <c r="AJ378" s="1">
        <v>0</v>
      </c>
      <c r="AL378" s="185">
        <v>6.8616568337900002E-2</v>
      </c>
      <c r="AN378" s="185">
        <v>5.5639343108566483E-2</v>
      </c>
      <c r="AO378" s="185">
        <v>5.6633212617450593E-2</v>
      </c>
      <c r="AP378" s="238">
        <v>9.7165579646376517E-3</v>
      </c>
      <c r="AQ378" s="238">
        <v>4.6916654652812945E-2</v>
      </c>
      <c r="AR378" s="238">
        <v>5.9761059830020363E-2</v>
      </c>
      <c r="AS378" s="238">
        <v>6.3915890791076096E-2</v>
      </c>
    </row>
    <row r="379" spans="1:45" x14ac:dyDescent="0.2">
      <c r="A379" s="144">
        <v>2011</v>
      </c>
      <c r="B379" s="144">
        <v>3</v>
      </c>
      <c r="C379" s="93">
        <v>31</v>
      </c>
      <c r="D379" s="93">
        <v>31</v>
      </c>
      <c r="E379" s="93">
        <f t="shared" si="41"/>
        <v>31</v>
      </c>
      <c r="F379" s="88">
        <v>0</v>
      </c>
      <c r="G379" s="185">
        <v>1.6294790478228641E-2</v>
      </c>
      <c r="H379" s="185">
        <v>3.8224288083394058E-2</v>
      </c>
      <c r="I379" s="92">
        <v>6.1983374734470395E-2</v>
      </c>
      <c r="J379" s="147">
        <f t="shared" si="46"/>
        <v>6.5285208539388337E-2</v>
      </c>
      <c r="K379" s="90">
        <v>7084</v>
      </c>
      <c r="L379" s="90">
        <v>1546</v>
      </c>
      <c r="M379" s="90">
        <v>3885.0030000000002</v>
      </c>
      <c r="N379" s="90">
        <v>241327.79399999999</v>
      </c>
      <c r="O379" s="161">
        <f t="shared" si="51"/>
        <v>0.54841939582156973</v>
      </c>
      <c r="P379" s="91">
        <f t="shared" si="50"/>
        <v>156.0981849935317</v>
      </c>
      <c r="Q379" s="140">
        <v>102.56821840596791</v>
      </c>
      <c r="R379" s="148">
        <f t="shared" si="42"/>
        <v>5.7498409429790148E-2</v>
      </c>
      <c r="S379" s="147">
        <f t="shared" si="47"/>
        <v>-3.5064434579882148E-3</v>
      </c>
      <c r="T379" s="189">
        <v>0</v>
      </c>
      <c r="U379" s="156">
        <f>(Company_data!V379+Misc!T379)/(Company_data!J379-Company_data!I379)</f>
        <v>1.6457236386382785</v>
      </c>
      <c r="V379" s="1">
        <f t="shared" si="43"/>
        <v>5.3087859310912214E-2</v>
      </c>
      <c r="W379" s="72">
        <v>1</v>
      </c>
      <c r="X379" s="185">
        <v>2.1929497605165427E-2</v>
      </c>
      <c r="Y379" s="185">
        <v>3.8224288083394058E-2</v>
      </c>
      <c r="Z379" s="180">
        <f>(Company_data!U379+F379)/Company_data!J379</f>
        <v>1.7824506923234946</v>
      </c>
      <c r="AA379" s="148">
        <f>(Company_data!S379+F379)/Company_data!J379+(Y379*1000)</f>
        <v>40.026989744029073</v>
      </c>
      <c r="AC379" s="185">
        <v>1.2330415510772279E-3</v>
      </c>
      <c r="AD379" s="147">
        <f t="shared" si="44"/>
        <v>6.1983374734470395E-2</v>
      </c>
      <c r="AE379" s="1">
        <v>0</v>
      </c>
      <c r="AF379" s="147">
        <f t="shared" si="45"/>
        <v>6.1983374734470395E-2</v>
      </c>
      <c r="AG379" s="1">
        <v>0</v>
      </c>
      <c r="AH379" s="1">
        <v>0</v>
      </c>
      <c r="AI379" s="1">
        <v>0</v>
      </c>
      <c r="AJ379" s="1">
        <v>0</v>
      </c>
      <c r="AL379" s="185">
        <v>7.266265756768471E-2</v>
      </c>
      <c r="AN379" s="185">
        <v>6.9012894452762763E-2</v>
      </c>
      <c r="AO379" s="185">
        <v>7.1152521055584936E-2</v>
      </c>
      <c r="AP379" s="238">
        <v>1.8148478822177884E-2</v>
      </c>
      <c r="AQ379" s="238">
        <v>5.3004042233407052E-2</v>
      </c>
      <c r="AR379" s="238">
        <v>5.6367867089456056E-2</v>
      </c>
      <c r="AS379" s="238">
        <v>7.0897046563076258E-2</v>
      </c>
    </row>
    <row r="380" spans="1:45" x14ac:dyDescent="0.2">
      <c r="A380" s="144">
        <v>2011</v>
      </c>
      <c r="B380" s="144">
        <v>4</v>
      </c>
      <c r="C380" s="93">
        <v>30</v>
      </c>
      <c r="D380" s="93">
        <v>31</v>
      </c>
      <c r="E380" s="93">
        <f t="shared" si="41"/>
        <v>31</v>
      </c>
      <c r="F380" s="88">
        <v>0</v>
      </c>
      <c r="G380" s="185">
        <v>2.8748698047496659E-2</v>
      </c>
      <c r="H380" s="185">
        <v>6.7438640445131953E-2</v>
      </c>
      <c r="I380" s="92">
        <v>6.1960497150268974E-2</v>
      </c>
      <c r="J380" s="147">
        <f t="shared" si="46"/>
        <v>6.4937966472542144E-2</v>
      </c>
      <c r="K380" s="90">
        <v>7136</v>
      </c>
      <c r="L380" s="90">
        <v>1532.0000000000005</v>
      </c>
      <c r="M380" s="90">
        <v>4408.9009999999998</v>
      </c>
      <c r="N380" s="90">
        <v>272802.31</v>
      </c>
      <c r="O380" s="161">
        <f t="shared" si="51"/>
        <v>0.6178392656950672</v>
      </c>
      <c r="P380" s="91">
        <f t="shared" si="50"/>
        <v>178.0693929503916</v>
      </c>
      <c r="Q380" s="140">
        <v>99.259566199323785</v>
      </c>
      <c r="R380" s="148">
        <f t="shared" si="42"/>
        <v>6.8533876299359697E-2</v>
      </c>
      <c r="S380" s="147">
        <f t="shared" si="47"/>
        <v>-3.7052170901680226E-3</v>
      </c>
      <c r="T380" s="189">
        <v>0</v>
      </c>
      <c r="U380" s="156">
        <f>(Company_data!V380+Misc!T380)/(Company_data!J380-Company_data!I380)</f>
        <v>1.9845912592915247</v>
      </c>
      <c r="V380" s="1">
        <f t="shared" si="43"/>
        <v>6.4019072880371758E-2</v>
      </c>
      <c r="W380" s="72">
        <v>1</v>
      </c>
      <c r="X380" s="185">
        <v>3.8689942397635284E-2</v>
      </c>
      <c r="Y380" s="185">
        <v>6.7438640445131953E-2</v>
      </c>
      <c r="Z380" s="180">
        <f>(Company_data!U380+F380)/Company_data!J380</f>
        <v>2.0560162889807909</v>
      </c>
      <c r="AA380" s="148">
        <f>(Company_data!S380+F380)/Company_data!J380+(Y380*1000)</f>
        <v>69.517707899388355</v>
      </c>
      <c r="AC380" s="185">
        <v>2.247954681504398E-3</v>
      </c>
      <c r="AD380" s="147">
        <f t="shared" si="44"/>
        <v>6.1960497150268974E-2</v>
      </c>
      <c r="AE380" s="1">
        <v>0</v>
      </c>
      <c r="AF380" s="147">
        <f t="shared" si="45"/>
        <v>6.1960497150268974E-2</v>
      </c>
      <c r="AG380" s="1">
        <v>0</v>
      </c>
      <c r="AH380" s="1">
        <v>0</v>
      </c>
      <c r="AI380" s="1">
        <v>0</v>
      </c>
      <c r="AJ380" s="1">
        <v>0</v>
      </c>
      <c r="AL380" s="185">
        <v>8.1475250021235138E-2</v>
      </c>
      <c r="AN380" s="185">
        <v>8.1729067841353017E-2</v>
      </c>
      <c r="AO380" s="185">
        <v>9.8981224690548625E-2</v>
      </c>
      <c r="AP380" s="238">
        <v>4.3695288268966265E-2</v>
      </c>
      <c r="AQ380" s="238">
        <v>5.5285936421582374E-2</v>
      </c>
      <c r="AR380" s="238">
        <v>5.2726551973738482E-2</v>
      </c>
      <c r="AS380" s="238">
        <v>9.7100588727785792E-2</v>
      </c>
    </row>
    <row r="381" spans="1:45" x14ac:dyDescent="0.2">
      <c r="A381" s="144">
        <v>2011</v>
      </c>
      <c r="B381" s="144">
        <v>5</v>
      </c>
      <c r="C381" s="93">
        <v>31</v>
      </c>
      <c r="D381" s="93">
        <v>30</v>
      </c>
      <c r="E381" s="93">
        <f t="shared" si="41"/>
        <v>30</v>
      </c>
      <c r="F381" s="88">
        <v>0</v>
      </c>
      <c r="G381" s="185">
        <v>5.2563973815026969E-2</v>
      </c>
      <c r="H381" s="185">
        <v>0.12330446841879186</v>
      </c>
      <c r="I381" s="92">
        <v>6.2117745110730975E-2</v>
      </c>
      <c r="J381" s="147">
        <f t="shared" si="46"/>
        <v>6.4605231350115047E-2</v>
      </c>
      <c r="K381" s="90">
        <v>7192</v>
      </c>
      <c r="L381" s="90">
        <v>1532.0000000000009</v>
      </c>
      <c r="M381" s="90">
        <v>4720.5020000000004</v>
      </c>
      <c r="N381" s="90">
        <v>251719.092</v>
      </c>
      <c r="O381" s="161">
        <f t="shared" si="51"/>
        <v>0.65635456062291442</v>
      </c>
      <c r="P381" s="91">
        <f>N381/L381</f>
        <v>164.30750130548293</v>
      </c>
      <c r="Q381" s="140">
        <v>99.259566199323785</v>
      </c>
      <c r="R381" s="148">
        <f t="shared" si="42"/>
        <v>7.0722183162176308E-2</v>
      </c>
      <c r="S381" s="147">
        <f t="shared" si="47"/>
        <v>-3.8498746896264424E-3</v>
      </c>
      <c r="T381" s="189">
        <v>0</v>
      </c>
      <c r="U381" s="156">
        <f>(Company_data!V381+Misc!T381)/(Company_data!J381-Company_data!I381)</f>
        <v>1.9436102462390705</v>
      </c>
      <c r="V381" s="1">
        <f t="shared" si="43"/>
        <v>6.4787008207969024E-2</v>
      </c>
      <c r="W381" s="72">
        <v>1</v>
      </c>
      <c r="X381" s="185">
        <v>7.0740494603764859E-2</v>
      </c>
      <c r="Y381" s="185">
        <v>0.12330446841879186</v>
      </c>
      <c r="Z381" s="180">
        <f>(Company_data!U381+F381)/Company_data!J381</f>
        <v>2.1923876780274654</v>
      </c>
      <c r="AA381" s="148">
        <f>(Company_data!S381+F381)/Company_data!J381+(Y381*1000)</f>
        <v>125.52396896507828</v>
      </c>
      <c r="AC381" s="185">
        <v>3.9775634973803816E-3</v>
      </c>
      <c r="AD381" s="147">
        <f t="shared" si="44"/>
        <v>6.2117745110730975E-2</v>
      </c>
      <c r="AE381" s="1">
        <v>0</v>
      </c>
      <c r="AF381" s="147">
        <f t="shared" si="45"/>
        <v>6.2117745110730975E-2</v>
      </c>
      <c r="AG381" s="1">
        <v>0</v>
      </c>
      <c r="AH381" s="1">
        <v>0</v>
      </c>
      <c r="AI381" s="1">
        <v>0</v>
      </c>
      <c r="AJ381" s="1">
        <v>0</v>
      </c>
      <c r="AL381" s="185">
        <v>0.10229892799041078</v>
      </c>
      <c r="AN381" s="185">
        <v>0.11084101453934869</v>
      </c>
      <c r="AO381" s="185">
        <v>0.11436946935272359</v>
      </c>
      <c r="AP381" s="238">
        <v>5.5620888302385416E-2</v>
      </c>
      <c r="AQ381" s="238">
        <v>5.8748581050338165E-2</v>
      </c>
      <c r="AR381" s="238">
        <v>4.9734954175383796E-2</v>
      </c>
      <c r="AS381" s="238">
        <v>0.10831091930373288</v>
      </c>
    </row>
    <row r="382" spans="1:45" x14ac:dyDescent="0.2">
      <c r="A382" s="144">
        <v>2011</v>
      </c>
      <c r="B382" s="144">
        <v>6</v>
      </c>
      <c r="C382" s="93">
        <v>30</v>
      </c>
      <c r="D382" s="93">
        <v>31</v>
      </c>
      <c r="E382" s="93">
        <f t="shared" si="41"/>
        <v>31</v>
      </c>
      <c r="F382" s="88">
        <v>0</v>
      </c>
      <c r="G382" s="185">
        <v>6.8501869920082947E-2</v>
      </c>
      <c r="H382" s="185">
        <v>0.16069155436977914</v>
      </c>
      <c r="I382" s="92">
        <v>6.2701650218119645E-2</v>
      </c>
      <c r="J382" s="147">
        <f t="shared" si="46"/>
        <v>6.430949992138317E-2</v>
      </c>
      <c r="K382" s="90">
        <v>7161</v>
      </c>
      <c r="L382" s="90">
        <v>1523.9999999999995</v>
      </c>
      <c r="M382" s="90">
        <v>4720.5159999999996</v>
      </c>
      <c r="N382" s="90">
        <v>276567.022</v>
      </c>
      <c r="O382" s="161">
        <f>M382/K382</f>
        <v>0.65919787739142577</v>
      </c>
      <c r="P382" s="91">
        <f>N382/L382</f>
        <v>181.47442388451449</v>
      </c>
      <c r="Q382" s="140">
        <v>99.259566199323785</v>
      </c>
      <c r="R382" s="148">
        <f t="shared" si="42"/>
        <v>7.6297156924150095E-2</v>
      </c>
      <c r="S382" s="147">
        <f t="shared" si="47"/>
        <v>-3.8687370896078876E-3</v>
      </c>
      <c r="T382" s="189">
        <v>0</v>
      </c>
      <c r="U382" s="156">
        <f>(Company_data!V382+Misc!T382)/(Company_data!J382-Company_data!I382)</f>
        <v>2.221684431761755</v>
      </c>
      <c r="V382" s="1">
        <f t="shared" si="43"/>
        <v>7.1667239734250168E-2</v>
      </c>
      <c r="W382" s="72">
        <v>1</v>
      </c>
      <c r="X382" s="185">
        <v>9.2189684449696205E-2</v>
      </c>
      <c r="Y382" s="185">
        <v>0.16069155436977914</v>
      </c>
      <c r="Z382" s="180">
        <f>(Company_data!U382+F382)/Company_data!J382</f>
        <v>2.2889147077245027</v>
      </c>
      <c r="AA382" s="148">
        <f>(Company_data!S382+F382)/Company_data!J382+(Y382*1000)</f>
        <v>163.00829605835008</v>
      </c>
      <c r="AC382" s="185">
        <v>5.3563851456593058E-3</v>
      </c>
      <c r="AD382" s="147">
        <f t="shared" si="44"/>
        <v>6.2701650218119645E-2</v>
      </c>
      <c r="AE382" s="1">
        <v>0</v>
      </c>
      <c r="AF382" s="147">
        <f t="shared" si="45"/>
        <v>6.2701650218119645E-2</v>
      </c>
      <c r="AG382" s="1">
        <v>0</v>
      </c>
      <c r="AH382" s="1">
        <v>0</v>
      </c>
      <c r="AI382" s="1">
        <v>0</v>
      </c>
      <c r="AJ382" s="1">
        <v>0</v>
      </c>
      <c r="AL382" s="185">
        <v>0.11674347350617173</v>
      </c>
      <c r="AN382" s="185">
        <v>0.12762408758067303</v>
      </c>
      <c r="AO382" s="185">
        <v>0.12925845630562732</v>
      </c>
      <c r="AP382" s="238">
        <v>6.9917822708839131E-2</v>
      </c>
      <c r="AQ382" s="238">
        <v>5.9340633596788206E-2</v>
      </c>
      <c r="AR382" s="238">
        <v>4.8241603586088776E-2</v>
      </c>
      <c r="AS382" s="238">
        <v>0.12342026393924745</v>
      </c>
    </row>
    <row r="383" spans="1:45" x14ac:dyDescent="0.2">
      <c r="A383" s="144">
        <v>2011</v>
      </c>
      <c r="B383" s="144">
        <v>7</v>
      </c>
      <c r="C383" s="93">
        <v>31</v>
      </c>
      <c r="D383" s="93">
        <v>30</v>
      </c>
      <c r="E383" s="93">
        <v>33</v>
      </c>
      <c r="F383" s="88">
        <v>0</v>
      </c>
      <c r="G383" s="185">
        <v>8.1268893196352776E-2</v>
      </c>
      <c r="H383" s="185">
        <v>0.19064041295323642</v>
      </c>
      <c r="I383" s="92">
        <v>6.2664090958345048E-2</v>
      </c>
      <c r="J383" s="147">
        <f t="shared" si="46"/>
        <v>6.402622204691287E-2</v>
      </c>
      <c r="K383" s="90">
        <v>7178</v>
      </c>
      <c r="L383" s="90">
        <v>1518</v>
      </c>
      <c r="M383" s="90">
        <v>4854.6049999999996</v>
      </c>
      <c r="N383" s="90">
        <v>252625.84</v>
      </c>
      <c r="O383" s="161">
        <f>M383/K383</f>
        <v>0.67631721928113675</v>
      </c>
      <c r="P383" s="91">
        <f>N383/L383</f>
        <v>166.42018445322793</v>
      </c>
      <c r="Q383" s="140">
        <v>102.56821840596791</v>
      </c>
      <c r="R383" s="148">
        <f t="shared" si="42"/>
        <v>7.8534199678948508E-2</v>
      </c>
      <c r="S383" s="147">
        <f t="shared" si="47"/>
        <v>-3.8521347366511915E-3</v>
      </c>
      <c r="T383" s="189">
        <v>0</v>
      </c>
      <c r="U383" s="156">
        <f>(Company_data!V383+Misc!T383)/(Company_data!J383-Company_data!I383)</f>
        <v>2.3807350190628704</v>
      </c>
      <c r="V383" s="1">
        <f t="shared" si="43"/>
        <v>7.2143485426147583E-2</v>
      </c>
      <c r="W383" s="72">
        <v>1</v>
      </c>
      <c r="X383" s="185">
        <v>0.10937151975688365</v>
      </c>
      <c r="Y383" s="185">
        <v>0.19064041295323642</v>
      </c>
      <c r="Z383" s="180">
        <f>(Company_data!U383+F383)/Company_data!J383</f>
        <v>2.4345601900474039</v>
      </c>
      <c r="AA383" s="148">
        <f>(Company_data!S383+F383)/Company_data!J383+(Y383*1000)</f>
        <v>193.10467346170657</v>
      </c>
      <c r="AC383" s="185">
        <v>6.1496907404269821E-3</v>
      </c>
      <c r="AD383" s="147">
        <f t="shared" si="44"/>
        <v>6.2664090958345048E-2</v>
      </c>
      <c r="AE383" s="1">
        <v>0</v>
      </c>
      <c r="AF383" s="147">
        <f t="shared" si="45"/>
        <v>6.2664090958345048E-2</v>
      </c>
      <c r="AG383" s="1">
        <v>0</v>
      </c>
      <c r="AH383" s="1">
        <v>0</v>
      </c>
      <c r="AI383" s="1">
        <v>0</v>
      </c>
      <c r="AJ383" s="1">
        <v>0</v>
      </c>
      <c r="AL383" s="185">
        <v>0.1302559995584813</v>
      </c>
      <c r="AN383" s="185">
        <v>0.14397514086116375</v>
      </c>
      <c r="AO383" s="185">
        <v>0.14444768166076144</v>
      </c>
      <c r="AP383" s="238">
        <v>8.1678283961591561E-2</v>
      </c>
      <c r="AQ383" s="238">
        <v>6.2769397699169907E-2</v>
      </c>
      <c r="AR383" s="238">
        <v>4.8987106362128559E-2</v>
      </c>
      <c r="AS383" s="238">
        <v>0.13772948745629321</v>
      </c>
    </row>
    <row r="384" spans="1:45" x14ac:dyDescent="0.2">
      <c r="A384" s="144">
        <v>2011</v>
      </c>
      <c r="B384" s="144">
        <v>8</v>
      </c>
      <c r="C384" s="93">
        <v>31</v>
      </c>
      <c r="D384" s="93">
        <v>31</v>
      </c>
      <c r="E384" s="93">
        <f t="shared" ref="E384:E447" si="52">C384</f>
        <v>31</v>
      </c>
      <c r="F384" s="88">
        <v>0</v>
      </c>
      <c r="G384" s="185">
        <v>8.2299942190167646E-2</v>
      </c>
      <c r="H384" s="185">
        <v>0.19305904569480681</v>
      </c>
      <c r="I384" s="92">
        <v>6.2893707882157063E-2</v>
      </c>
      <c r="J384" s="147">
        <f t="shared" si="46"/>
        <v>6.3778143883511759E-2</v>
      </c>
      <c r="K384" s="90">
        <v>7180</v>
      </c>
      <c r="L384" s="90">
        <v>1514</v>
      </c>
      <c r="M384" s="90">
        <v>5127.1580000000004</v>
      </c>
      <c r="N384" s="90">
        <v>263659.30599999998</v>
      </c>
      <c r="O384" s="161">
        <f t="shared" ref="O384:O395" si="53">M384/K384</f>
        <v>0.71408885793871868</v>
      </c>
      <c r="P384" s="91">
        <f t="shared" ref="P384:P395" si="54">N384/L384</f>
        <v>174.14749405548216</v>
      </c>
      <c r="Q384" s="140">
        <v>102.56821840596791</v>
      </c>
      <c r="R384" s="148">
        <f t="shared" si="42"/>
        <v>7.934438497350374E-2</v>
      </c>
      <c r="S384" s="147">
        <f t="shared" si="47"/>
        <v>-3.7542885238573964E-3</v>
      </c>
      <c r="T384" s="189">
        <v>0</v>
      </c>
      <c r="U384" s="156">
        <f>(Company_data!V384+Misc!T384)/(Company_data!J384-Company_data!I384)</f>
        <v>2.2750734618179851</v>
      </c>
      <c r="V384" s="1">
        <f t="shared" si="43"/>
        <v>7.3389466510257587E-2</v>
      </c>
      <c r="W384" s="72">
        <v>1</v>
      </c>
      <c r="X384" s="185">
        <v>0.11075910350463916</v>
      </c>
      <c r="Y384" s="185">
        <v>0.19305904569480681</v>
      </c>
      <c r="Z384" s="180">
        <f>(Company_data!U384+F384)/Company_data!J384</f>
        <v>2.4596759341786161</v>
      </c>
      <c r="AA384" s="148">
        <f>(Company_data!S384+F384)/Company_data!J384+(Y384*1000)</f>
        <v>195.54801022659439</v>
      </c>
      <c r="AC384" s="185">
        <v>6.2277111514453809E-3</v>
      </c>
      <c r="AD384" s="147">
        <f t="shared" si="44"/>
        <v>6.2893707882157063E-2</v>
      </c>
      <c r="AE384" s="1">
        <v>0</v>
      </c>
      <c r="AF384" s="147">
        <f t="shared" si="45"/>
        <v>6.2893707882157063E-2</v>
      </c>
      <c r="AG384" s="1">
        <v>0</v>
      </c>
      <c r="AH384" s="1">
        <v>0</v>
      </c>
      <c r="AI384" s="1">
        <v>0</v>
      </c>
      <c r="AJ384" s="1">
        <v>0</v>
      </c>
      <c r="AL384" s="185">
        <v>0.13382708024515833</v>
      </c>
      <c r="AN384" s="185">
        <v>0.14515816553502878</v>
      </c>
      <c r="AO384" s="185">
        <v>0.14086923943617044</v>
      </c>
      <c r="AP384" s="238">
        <v>7.8584185287992811E-2</v>
      </c>
      <c r="AQ384" s="238">
        <v>6.2285054148177643E-2</v>
      </c>
      <c r="AR384" s="238">
        <v>5.15271380549907E-2</v>
      </c>
      <c r="AS384" s="238">
        <v>0.13639390446508312</v>
      </c>
    </row>
    <row r="385" spans="1:45" x14ac:dyDescent="0.2">
      <c r="A385" s="144">
        <v>2011</v>
      </c>
      <c r="B385" s="144">
        <v>9</v>
      </c>
      <c r="C385" s="93">
        <v>30</v>
      </c>
      <c r="D385" s="93">
        <v>31</v>
      </c>
      <c r="E385" s="93">
        <f t="shared" si="52"/>
        <v>30</v>
      </c>
      <c r="F385" s="88">
        <v>0</v>
      </c>
      <c r="G385" s="185">
        <v>7.0120120295586924E-2</v>
      </c>
      <c r="H385" s="185">
        <v>0.16448764298024462</v>
      </c>
      <c r="I385" s="92">
        <v>6.314965150643588E-2</v>
      </c>
      <c r="J385" s="147">
        <f t="shared" si="46"/>
        <v>6.3509102667109768E-2</v>
      </c>
      <c r="K385" s="90">
        <v>7235</v>
      </c>
      <c r="L385" s="90">
        <v>1523</v>
      </c>
      <c r="M385" s="90">
        <v>5549.1850000000004</v>
      </c>
      <c r="N385" s="90">
        <v>257965.47099999999</v>
      </c>
      <c r="O385" s="161">
        <f t="shared" si="53"/>
        <v>0.76699170697995855</v>
      </c>
      <c r="P385" s="91">
        <f t="shared" si="54"/>
        <v>169.37982337491792</v>
      </c>
      <c r="Q385" s="140">
        <v>99.259566199323785</v>
      </c>
      <c r="R385" s="148">
        <f t="shared" si="42"/>
        <v>7.6292908342135785E-2</v>
      </c>
      <c r="S385" s="147">
        <f t="shared" si="47"/>
        <v>-3.671604294839273E-3</v>
      </c>
      <c r="T385" s="189">
        <v>0</v>
      </c>
      <c r="U385" s="156">
        <f>(Company_data!V385+Misc!T385)/(Company_data!J385-Company_data!I385)</f>
        <v>2.1279065726057471</v>
      </c>
      <c r="V385" s="1">
        <f t="shared" si="43"/>
        <v>7.0930219086858232E-2</v>
      </c>
      <c r="W385" s="72">
        <v>1</v>
      </c>
      <c r="X385" s="185">
        <v>9.4367522684657687E-2</v>
      </c>
      <c r="Y385" s="185">
        <v>0.16448764298024462</v>
      </c>
      <c r="Z385" s="180">
        <f>(Company_data!U385+F385)/Company_data!J385</f>
        <v>2.2887872502640736</v>
      </c>
      <c r="AA385" s="148">
        <f>(Company_data!S385+F385)/Company_data!J385+(Y385*1000)</f>
        <v>166.80409779376731</v>
      </c>
      <c r="AC385" s="185">
        <v>5.4829214326748196E-3</v>
      </c>
      <c r="AD385" s="147">
        <f t="shared" si="44"/>
        <v>6.314965150643588E-2</v>
      </c>
      <c r="AE385" s="1">
        <v>0</v>
      </c>
      <c r="AF385" s="147">
        <f t="shared" si="45"/>
        <v>6.314965150643588E-2</v>
      </c>
      <c r="AG385" s="1">
        <v>0</v>
      </c>
      <c r="AH385" s="1">
        <v>0</v>
      </c>
      <c r="AI385" s="1">
        <v>0</v>
      </c>
      <c r="AJ385" s="1">
        <v>0</v>
      </c>
      <c r="AL385" s="185">
        <v>0.12507052428606114</v>
      </c>
      <c r="AN385" s="185">
        <v>0.1295276654613082</v>
      </c>
      <c r="AO385" s="185">
        <v>0.12778777829330557</v>
      </c>
      <c r="AP385" s="238">
        <v>6.8612750477479764E-2</v>
      </c>
      <c r="AQ385" s="238">
        <v>5.9175027815825808E-2</v>
      </c>
      <c r="AR385" s="238">
        <v>5.4950403990474204E-2</v>
      </c>
      <c r="AS385" s="238">
        <v>0.12781942283005124</v>
      </c>
    </row>
    <row r="386" spans="1:45" x14ac:dyDescent="0.2">
      <c r="A386" s="144">
        <v>2011</v>
      </c>
      <c r="B386" s="144">
        <v>10</v>
      </c>
      <c r="C386" s="93">
        <v>31</v>
      </c>
      <c r="D386" s="93">
        <v>30</v>
      </c>
      <c r="E386" s="93">
        <f t="shared" si="52"/>
        <v>31</v>
      </c>
      <c r="F386" s="88">
        <v>0</v>
      </c>
      <c r="G386" s="185">
        <v>5.017920532017079E-2</v>
      </c>
      <c r="H386" s="185">
        <v>0.11771028308198878</v>
      </c>
      <c r="I386" s="92">
        <v>6.2712551417566612E-2</v>
      </c>
      <c r="J386" s="147">
        <f t="shared" si="46"/>
        <v>6.3202490690337121E-2</v>
      </c>
      <c r="K386" s="90">
        <v>7199</v>
      </c>
      <c r="L386" s="90">
        <v>1515</v>
      </c>
      <c r="M386" s="90">
        <v>4861.1329999999998</v>
      </c>
      <c r="N386" s="90">
        <v>245016.19399999999</v>
      </c>
      <c r="O386" s="161">
        <f t="shared" si="53"/>
        <v>0.67525114599249891</v>
      </c>
      <c r="P386" s="91">
        <f t="shared" si="54"/>
        <v>161.7268607260726</v>
      </c>
      <c r="Q386" s="140">
        <v>102.56821840596791</v>
      </c>
      <c r="R386" s="148">
        <f t="shared" si="42"/>
        <v>6.3472907496740463E-2</v>
      </c>
      <c r="S386" s="147">
        <f t="shared" si="47"/>
        <v>-3.6319192073360346E-3</v>
      </c>
      <c r="T386" s="189">
        <v>0</v>
      </c>
      <c r="U386" s="156">
        <f>(Company_data!V386+Misc!T386)/(Company_data!J386-Company_data!I386)</f>
        <v>1.8283105709795933</v>
      </c>
      <c r="V386" s="1">
        <f t="shared" si="43"/>
        <v>5.8977760354180425E-2</v>
      </c>
      <c r="W386" s="72">
        <v>1</v>
      </c>
      <c r="X386" s="185">
        <v>6.7531077761817992E-2</v>
      </c>
      <c r="Y386" s="185">
        <v>0.11771028308198878</v>
      </c>
      <c r="Z386" s="180">
        <f>(Company_data!U386+F386)/Company_data!J386</f>
        <v>1.9676601323989542</v>
      </c>
      <c r="AA386" s="148">
        <f>(Company_data!S386+F386)/Company_data!J386+(Y386*1000)</f>
        <v>119.70085411801136</v>
      </c>
      <c r="AC386" s="185">
        <v>3.7971059058706062E-3</v>
      </c>
      <c r="AD386" s="147">
        <f t="shared" si="44"/>
        <v>6.2712551417566612E-2</v>
      </c>
      <c r="AE386" s="1">
        <v>0</v>
      </c>
      <c r="AF386" s="147">
        <f t="shared" si="45"/>
        <v>6.2712551417566612E-2</v>
      </c>
      <c r="AG386" s="1">
        <v>0</v>
      </c>
      <c r="AH386" s="1">
        <v>0</v>
      </c>
      <c r="AI386" s="1">
        <v>0</v>
      </c>
      <c r="AJ386" s="1">
        <v>0</v>
      </c>
      <c r="AL386" s="185">
        <v>0.10864284472333326</v>
      </c>
      <c r="AN386" s="185">
        <v>0.10812115704865276</v>
      </c>
      <c r="AO386" s="185">
        <v>9.302509568748589E-2</v>
      </c>
      <c r="AP386" s="238">
        <v>3.7100571437124336E-2</v>
      </c>
      <c r="AQ386" s="238">
        <v>5.5924524250361547E-2</v>
      </c>
      <c r="AR386" s="238">
        <v>5.846363940316246E-2</v>
      </c>
      <c r="AS386" s="238">
        <v>9.4617333290420713E-2</v>
      </c>
    </row>
    <row r="387" spans="1:45" x14ac:dyDescent="0.2">
      <c r="A387" s="144">
        <v>2011</v>
      </c>
      <c r="B387" s="144">
        <v>11</v>
      </c>
      <c r="C387" s="93">
        <v>30</v>
      </c>
      <c r="D387" s="93">
        <v>31</v>
      </c>
      <c r="E387" s="93">
        <f t="shared" si="52"/>
        <v>30</v>
      </c>
      <c r="F387" s="88">
        <v>0</v>
      </c>
      <c r="G387" s="185">
        <v>1.9698192190810555E-2</v>
      </c>
      <c r="H387" s="185">
        <v>4.6207981258158351E-2</v>
      </c>
      <c r="I387" s="92">
        <v>6.2113659439332621E-2</v>
      </c>
      <c r="J387" s="147">
        <f t="shared" si="46"/>
        <v>6.2886164219299934E-2</v>
      </c>
      <c r="K387" s="90">
        <v>7144</v>
      </c>
      <c r="L387" s="90">
        <v>1529</v>
      </c>
      <c r="M387" s="90">
        <v>4479.0410000000002</v>
      </c>
      <c r="N387" s="90">
        <v>244932.837</v>
      </c>
      <c r="O387" s="161">
        <f t="shared" si="53"/>
        <v>0.62696542553191492</v>
      </c>
      <c r="P387" s="91">
        <f t="shared" si="54"/>
        <v>160.19152190974492</v>
      </c>
      <c r="Q387" s="140">
        <v>99.259566199323785</v>
      </c>
      <c r="R387" s="148">
        <f t="shared" si="42"/>
        <v>5.8021985689264088E-2</v>
      </c>
      <c r="S387" s="147">
        <f t="shared" si="47"/>
        <v>-3.6676108133532198E-3</v>
      </c>
      <c r="T387" s="189">
        <v>0</v>
      </c>
      <c r="U387" s="156">
        <f>(Company_data!V387+Misc!T387)/(Company_data!J387-Company_data!I387)</f>
        <v>1.6317903760421222</v>
      </c>
      <c r="V387" s="1">
        <f t="shared" si="43"/>
        <v>5.4393012534737405E-2</v>
      </c>
      <c r="W387" s="72">
        <v>1</v>
      </c>
      <c r="X387" s="185">
        <v>2.6509789067347793E-2</v>
      </c>
      <c r="Y387" s="185">
        <v>4.6207981258158351E-2</v>
      </c>
      <c r="Z387" s="180">
        <f>(Company_data!U387+F387)/Company_data!J387</f>
        <v>1.7406595706779227</v>
      </c>
      <c r="AA387" s="148">
        <f>(Company_data!S387+F387)/Company_data!J387+(Y387*1000)</f>
        <v>47.971212704524206</v>
      </c>
      <c r="AC387" s="185">
        <v>1.5402660419386116E-3</v>
      </c>
      <c r="AD387" s="147">
        <f t="shared" si="44"/>
        <v>6.2113659439332621E-2</v>
      </c>
      <c r="AE387" s="1">
        <v>0</v>
      </c>
      <c r="AF387" s="147">
        <f t="shared" si="45"/>
        <v>6.2113659439332621E-2</v>
      </c>
      <c r="AG387" s="1">
        <v>0</v>
      </c>
      <c r="AH387" s="1">
        <v>0</v>
      </c>
      <c r="AI387" s="1">
        <v>0</v>
      </c>
      <c r="AJ387" s="1">
        <v>0</v>
      </c>
      <c r="AL387" s="185">
        <v>8.1202806931502336E-2</v>
      </c>
      <c r="AN387" s="185">
        <v>7.1293127231093031E-2</v>
      </c>
      <c r="AO387" s="185">
        <v>7.0123346096907152E-2</v>
      </c>
      <c r="AP387" s="238">
        <v>1.8684739819938019E-2</v>
      </c>
      <c r="AQ387" s="238">
        <v>5.143860627696914E-2</v>
      </c>
      <c r="AR387" s="238">
        <v>6.1504614740691778E-2</v>
      </c>
      <c r="AS387" s="238">
        <v>7.5958931968944834E-2</v>
      </c>
    </row>
    <row r="388" spans="1:45" x14ac:dyDescent="0.2">
      <c r="A388" s="144">
        <v>2011</v>
      </c>
      <c r="B388" s="144">
        <v>12</v>
      </c>
      <c r="C388" s="93">
        <v>31</v>
      </c>
      <c r="D388" s="93">
        <v>30</v>
      </c>
      <c r="E388" s="93">
        <f t="shared" si="52"/>
        <v>31</v>
      </c>
      <c r="F388" s="88">
        <v>0</v>
      </c>
      <c r="G388" s="185">
        <v>1.0739167354968094E-2</v>
      </c>
      <c r="H388" s="185">
        <v>2.5191918073481451E-2</v>
      </c>
      <c r="I388" s="92">
        <v>6.0773495220907192E-2</v>
      </c>
      <c r="J388" s="147">
        <f t="shared" si="46"/>
        <v>6.2543008888748142E-2</v>
      </c>
      <c r="K388" s="90">
        <v>7102</v>
      </c>
      <c r="L388" s="90">
        <v>1531</v>
      </c>
      <c r="M388" s="90">
        <v>4008.5419999999999</v>
      </c>
      <c r="N388" s="90">
        <v>242563.66500000001</v>
      </c>
      <c r="O388" s="161">
        <f t="shared" si="53"/>
        <v>0.56442438749647983</v>
      </c>
      <c r="P388" s="91">
        <f t="shared" si="54"/>
        <v>158.43479098628347</v>
      </c>
      <c r="Q388" s="140">
        <v>102.56821840596791</v>
      </c>
      <c r="R388" s="148">
        <f t="shared" si="42"/>
        <v>5.5467931875656455E-2</v>
      </c>
      <c r="S388" s="147">
        <f t="shared" si="47"/>
        <v>-3.632222276655106E-3</v>
      </c>
      <c r="T388" s="189">
        <v>0</v>
      </c>
      <c r="U388" s="156">
        <f>(Company_data!V388+Misc!T388)/(Company_data!J388-Company_data!I388)</f>
        <v>1.6258007942731179</v>
      </c>
      <c r="V388" s="1">
        <f t="shared" si="43"/>
        <v>5.2445186912036063E-2</v>
      </c>
      <c r="W388" s="72">
        <v>1</v>
      </c>
      <c r="X388" s="185">
        <v>1.4452750718513355E-2</v>
      </c>
      <c r="Y388" s="185">
        <v>2.5191918073481451E-2</v>
      </c>
      <c r="Z388" s="180">
        <f>(Company_data!U388+F388)/Company_data!J388</f>
        <v>1.7195058881453502</v>
      </c>
      <c r="AA388" s="148">
        <f>(Company_data!S388+F388)/Company_data!J388+(Y388*1000)</f>
        <v>26.933515712711269</v>
      </c>
      <c r="AC388" s="185">
        <v>8.1264251849940154E-4</v>
      </c>
      <c r="AD388" s="147">
        <f t="shared" si="44"/>
        <v>6.0773495220907192E-2</v>
      </c>
      <c r="AE388" s="1">
        <v>0</v>
      </c>
      <c r="AF388" s="147">
        <f t="shared" si="45"/>
        <v>6.0773495220907192E-2</v>
      </c>
      <c r="AG388" s="1">
        <v>0</v>
      </c>
      <c r="AH388" s="1">
        <v>0</v>
      </c>
      <c r="AI388" s="1">
        <v>0</v>
      </c>
      <c r="AJ388" s="1">
        <v>0</v>
      </c>
      <c r="AL388" s="185">
        <v>7.3675233713954041E-2</v>
      </c>
      <c r="AN388" s="185">
        <v>6.251725203502223E-2</v>
      </c>
      <c r="AO388" s="185">
        <v>6.2806685984606814E-2</v>
      </c>
      <c r="AP388" s="238">
        <v>1.0989921546367871E-2</v>
      </c>
      <c r="AQ388" s="238">
        <v>5.1816764438238939E-2</v>
      </c>
      <c r="AR388" s="238">
        <v>6.2936066358985951E-2</v>
      </c>
      <c r="AS388" s="238">
        <v>6.8415300934629261E-2</v>
      </c>
    </row>
    <row r="389" spans="1:45" x14ac:dyDescent="0.2">
      <c r="A389" s="144">
        <v>2012</v>
      </c>
      <c r="B389" s="144">
        <v>1</v>
      </c>
      <c r="C389" s="93">
        <v>31</v>
      </c>
      <c r="D389" s="93">
        <v>31</v>
      </c>
      <c r="E389" s="93">
        <f t="shared" si="52"/>
        <v>31</v>
      </c>
      <c r="F389" s="88">
        <v>0</v>
      </c>
      <c r="G389" s="185">
        <v>7.6702529286366717E-3</v>
      </c>
      <c r="H389" s="185">
        <v>1.7673150923445031E-2</v>
      </c>
      <c r="I389" s="92">
        <v>6.0398704828821835E-2</v>
      </c>
      <c r="J389" s="147">
        <f t="shared" si="46"/>
        <v>6.2223356557519753E-2</v>
      </c>
      <c r="K389" s="90">
        <v>7044</v>
      </c>
      <c r="L389" s="90">
        <v>1536</v>
      </c>
      <c r="M389" s="90">
        <v>4250.0230000000001</v>
      </c>
      <c r="N389" s="90">
        <v>245045.864</v>
      </c>
      <c r="O389" s="161">
        <f t="shared" si="53"/>
        <v>0.60335363429869393</v>
      </c>
      <c r="P389" s="91">
        <f t="shared" si="54"/>
        <v>159.53506770833334</v>
      </c>
      <c r="Q389" s="140">
        <v>517.52187470410388</v>
      </c>
      <c r="R389" s="148">
        <f t="shared" ref="R389:R419" si="55">Z389/C389</f>
        <v>5.5702697916305402E-2</v>
      </c>
      <c r="S389" s="147">
        <f t="shared" si="47"/>
        <v>-3.6666247589398279E-3</v>
      </c>
      <c r="T389" s="189">
        <v>0</v>
      </c>
      <c r="U389" s="156">
        <f>(Company_data!V389+Misc!T389)/(Company_data!J389-Company_data!I389)</f>
        <v>1.6137640283600114</v>
      </c>
      <c r="V389" s="1">
        <f t="shared" ref="V389:V452" si="56">U389/E389</f>
        <v>5.2056904140645531E-2</v>
      </c>
      <c r="W389" s="72">
        <v>1</v>
      </c>
      <c r="X389" s="185">
        <v>1.0002897994808359E-2</v>
      </c>
      <c r="Y389" s="185">
        <v>1.7673150923445031E-2</v>
      </c>
      <c r="Z389" s="180">
        <f>(Company_data!U389+F389)/Company_data!J389</f>
        <v>1.7267836354054675</v>
      </c>
      <c r="AA389" s="148">
        <f>(Company_data!S389+F389)/Company_data!J389+(Y389*1000)</f>
        <v>19.422992535808149</v>
      </c>
      <c r="AC389" s="185">
        <v>5.7010164269177517E-4</v>
      </c>
      <c r="AD389" s="147">
        <f t="shared" si="44"/>
        <v>6.0398704828821835E-2</v>
      </c>
      <c r="AE389" s="1">
        <v>0</v>
      </c>
      <c r="AF389" s="147">
        <f t="shared" si="45"/>
        <v>6.0398704828821835E-2</v>
      </c>
      <c r="AG389" s="1">
        <v>0</v>
      </c>
      <c r="AH389" s="1">
        <v>0</v>
      </c>
      <c r="AI389" s="1">
        <v>0</v>
      </c>
      <c r="AJ389" s="1">
        <v>0</v>
      </c>
      <c r="AL389" s="185">
        <v>7.7791125826542212E-2</v>
      </c>
      <c r="AN389" s="185">
        <v>6.5438423132279461E-2</v>
      </c>
      <c r="AO389" s="185">
        <v>6.5804544055822131E-2</v>
      </c>
      <c r="AP389" s="238">
        <v>7.9897036361594974E-3</v>
      </c>
      <c r="AQ389" s="238">
        <v>5.7814840419662637E-2</v>
      </c>
      <c r="AR389" s="238">
        <v>7.0120872897905542E-2</v>
      </c>
      <c r="AS389" s="238">
        <v>7.1430698199276166E-2</v>
      </c>
    </row>
    <row r="390" spans="1:45" x14ac:dyDescent="0.2">
      <c r="A390" s="144">
        <v>2012</v>
      </c>
      <c r="B390" s="144">
        <v>2</v>
      </c>
      <c r="C390" s="93">
        <v>29</v>
      </c>
      <c r="D390" s="93">
        <v>29</v>
      </c>
      <c r="E390" s="93">
        <f t="shared" si="52"/>
        <v>29</v>
      </c>
      <c r="F390" s="88">
        <v>0</v>
      </c>
      <c r="G390" s="185">
        <v>1.0280284899308673E-2</v>
      </c>
      <c r="H390" s="185">
        <v>2.3686966812160676E-2</v>
      </c>
      <c r="I390" s="92">
        <v>5.8850250355530917E-2</v>
      </c>
      <c r="J390" s="147">
        <f t="shared" si="46"/>
        <v>6.1859948235223929E-2</v>
      </c>
      <c r="K390" s="90">
        <v>7039</v>
      </c>
      <c r="L390" s="90">
        <v>1528</v>
      </c>
      <c r="M390" s="90">
        <v>3701.953</v>
      </c>
      <c r="N390" s="90">
        <v>242324.55900000001</v>
      </c>
      <c r="O390" s="161">
        <f t="shared" si="53"/>
        <v>0.52592030117914479</v>
      </c>
      <c r="P390" s="91">
        <f t="shared" si="54"/>
        <v>158.58937107329842</v>
      </c>
      <c r="Q390" s="140">
        <v>484.13336665867791</v>
      </c>
      <c r="R390" s="148">
        <f t="shared" si="55"/>
        <v>5.7384155471299422E-2</v>
      </c>
      <c r="S390" s="147">
        <f t="shared" si="47"/>
        <v>-3.754554924091498E-3</v>
      </c>
      <c r="T390" s="189">
        <v>0</v>
      </c>
      <c r="U390" s="156">
        <f>(Company_data!V390+Misc!T390)/(Company_data!J390-Company_data!I390)</f>
        <v>1.5598433021616744</v>
      </c>
      <c r="V390" s="1">
        <f t="shared" si="56"/>
        <v>5.37877000745405E-2</v>
      </c>
      <c r="W390" s="72">
        <v>1</v>
      </c>
      <c r="X390" s="185">
        <v>1.3406681912852001E-2</v>
      </c>
      <c r="Y390" s="185">
        <v>2.3686966812160676E-2</v>
      </c>
      <c r="Z390" s="180">
        <f>(Company_data!U390+F390)/Company_data!J390</f>
        <v>1.6641405086676833</v>
      </c>
      <c r="AA390" s="148">
        <f>(Company_data!S390+F390)/Company_data!J390+(Y390*1000)</f>
        <v>25.373922633022595</v>
      </c>
      <c r="AC390" s="185">
        <v>8.4596310043430977E-4</v>
      </c>
      <c r="AD390" s="147">
        <f t="shared" ref="AD390:AD408" si="57">I390</f>
        <v>5.8850250355530917E-2</v>
      </c>
      <c r="AE390" s="1">
        <v>0</v>
      </c>
      <c r="AF390" s="147">
        <f t="shared" ref="AF390:AF406" si="58">I390</f>
        <v>5.8850250355530917E-2</v>
      </c>
      <c r="AG390" s="1">
        <v>0</v>
      </c>
      <c r="AH390" s="1">
        <v>0</v>
      </c>
      <c r="AI390" s="1">
        <v>0</v>
      </c>
      <c r="AJ390" s="1">
        <v>0</v>
      </c>
      <c r="AL390" s="185">
        <v>7.7467258158001331E-2</v>
      </c>
      <c r="AN390" s="185">
        <v>6.4709020004914228E-2</v>
      </c>
      <c r="AO390" s="185">
        <v>6.9815014006277556E-2</v>
      </c>
      <c r="AP390" s="238">
        <v>1.4735406940845693E-2</v>
      </c>
      <c r="AQ390" s="238">
        <v>5.5079607065431843E-2</v>
      </c>
      <c r="AR390" s="238">
        <v>6.7186973258692662E-2</v>
      </c>
      <c r="AS390" s="238">
        <v>7.6362507462061233E-2</v>
      </c>
    </row>
    <row r="391" spans="1:45" x14ac:dyDescent="0.2">
      <c r="A391" s="144">
        <v>2012</v>
      </c>
      <c r="B391" s="144">
        <v>3</v>
      </c>
      <c r="C391" s="93">
        <v>31</v>
      </c>
      <c r="D391" s="93">
        <v>31</v>
      </c>
      <c r="E391" s="93">
        <f t="shared" si="52"/>
        <v>31</v>
      </c>
      <c r="F391" s="88">
        <v>0</v>
      </c>
      <c r="G391" s="185">
        <v>1.891236379815275E-2</v>
      </c>
      <c r="H391" s="185">
        <v>4.3576276145467392E-2</v>
      </c>
      <c r="I391" s="92">
        <v>5.7305205807697102E-2</v>
      </c>
      <c r="J391" s="147">
        <f t="shared" si="46"/>
        <v>6.1470100824659479E-2</v>
      </c>
      <c r="K391" s="90">
        <v>7089</v>
      </c>
      <c r="L391" s="90">
        <v>1522</v>
      </c>
      <c r="M391" s="90">
        <v>3879.895</v>
      </c>
      <c r="N391" s="90">
        <v>237995.95</v>
      </c>
      <c r="O391" s="161">
        <f t="shared" si="53"/>
        <v>0.54731203272675977</v>
      </c>
      <c r="P391" s="91">
        <f t="shared" si="54"/>
        <v>156.37053219448094</v>
      </c>
      <c r="Q391" s="140">
        <v>517.52187470410388</v>
      </c>
      <c r="R391" s="148">
        <f t="shared" si="55"/>
        <v>6.0105599200250652E-2</v>
      </c>
      <c r="S391" s="147">
        <f t="shared" si="47"/>
        <v>-3.8151077147288576E-3</v>
      </c>
      <c r="T391" s="189">
        <v>0</v>
      </c>
      <c r="U391" s="156">
        <f>(Company_data!V391+Misc!T391)/(Company_data!J391-Company_data!I391)</f>
        <v>1.7422065316410402</v>
      </c>
      <c r="V391" s="1">
        <f t="shared" si="56"/>
        <v>5.6200210698098073E-2</v>
      </c>
      <c r="W391" s="72">
        <v>1</v>
      </c>
      <c r="X391" s="185">
        <v>2.4663912347314638E-2</v>
      </c>
      <c r="Y391" s="185">
        <v>4.3576276145467392E-2</v>
      </c>
      <c r="Z391" s="180">
        <f>(Company_data!U391+F391)/Company_data!J391</f>
        <v>1.8632735752077703</v>
      </c>
      <c r="AA391" s="148">
        <f>(Company_data!S391+F391)/Company_data!J391+(Y391*1000)</f>
        <v>45.46522700391953</v>
      </c>
      <c r="AC391" s="185">
        <v>1.4056863272731417E-3</v>
      </c>
      <c r="AD391" s="147">
        <f t="shared" si="57"/>
        <v>5.7305205807697102E-2</v>
      </c>
      <c r="AE391" s="1">
        <v>0</v>
      </c>
      <c r="AF391" s="147">
        <f t="shared" si="58"/>
        <v>5.7305205807697102E-2</v>
      </c>
      <c r="AG391" s="1">
        <v>0</v>
      </c>
      <c r="AH391" s="1">
        <v>0</v>
      </c>
      <c r="AI391" s="1">
        <v>0</v>
      </c>
      <c r="AJ391" s="1">
        <v>0</v>
      </c>
      <c r="AL391" s="185">
        <v>8.2301489734762909E-2</v>
      </c>
      <c r="AN391" s="185">
        <v>7.8150616841219489E-2</v>
      </c>
      <c r="AO391" s="185">
        <v>8.6524094252614314E-2</v>
      </c>
      <c r="AP391" s="238">
        <v>2.6218456161335474E-2</v>
      </c>
      <c r="AQ391" s="238">
        <v>6.030563809127884E-2</v>
      </c>
      <c r="AR391" s="238">
        <v>6.3389125936610169E-2</v>
      </c>
      <c r="AS391" s="238">
        <v>8.6384547910836162E-2</v>
      </c>
    </row>
    <row r="392" spans="1:45" x14ac:dyDescent="0.2">
      <c r="A392" s="144">
        <v>2012</v>
      </c>
      <c r="B392" s="144">
        <v>4</v>
      </c>
      <c r="C392" s="93">
        <v>30</v>
      </c>
      <c r="D392" s="93">
        <v>31</v>
      </c>
      <c r="E392" s="93">
        <f t="shared" si="52"/>
        <v>30</v>
      </c>
      <c r="F392" s="88">
        <v>0</v>
      </c>
      <c r="G392" s="185">
        <v>3.3371181727195366E-2</v>
      </c>
      <c r="H392" s="185">
        <v>7.6891066910783373E-2</v>
      </c>
      <c r="I392" s="92">
        <v>5.7617612088866205E-2</v>
      </c>
      <c r="J392" s="147">
        <f t="shared" si="46"/>
        <v>6.1108193736209244E-2</v>
      </c>
      <c r="K392" s="90">
        <v>7137</v>
      </c>
      <c r="L392" s="90">
        <v>1515</v>
      </c>
      <c r="M392" s="90">
        <v>4073.3670000000002</v>
      </c>
      <c r="N392" s="90">
        <v>246302.14600000001</v>
      </c>
      <c r="O392" s="161">
        <f t="shared" si="53"/>
        <v>0.57073938629676335</v>
      </c>
      <c r="P392" s="91">
        <f t="shared" si="54"/>
        <v>162.57567392739276</v>
      </c>
      <c r="Q392" s="140">
        <v>517.52187470410388</v>
      </c>
      <c r="R392" s="148">
        <f t="shared" si="55"/>
        <v>6.1159864537182855E-2</v>
      </c>
      <c r="S392" s="147">
        <f t="shared" si="47"/>
        <v>-3.8297727363328996E-3</v>
      </c>
      <c r="T392" s="189">
        <v>0</v>
      </c>
      <c r="U392" s="156">
        <f>(Company_data!V392+Misc!T392)/(Company_data!J392-Company_data!I392)</f>
        <v>1.7134028309175029</v>
      </c>
      <c r="V392" s="1">
        <f t="shared" si="56"/>
        <v>5.7113427697250099E-2</v>
      </c>
      <c r="W392" s="72">
        <v>1</v>
      </c>
      <c r="X392" s="185">
        <v>4.3519885183588021E-2</v>
      </c>
      <c r="Y392" s="185">
        <v>7.6891066910783373E-2</v>
      </c>
      <c r="Z392" s="180">
        <f>(Company_data!U392+F392)/Company_data!J392</f>
        <v>1.8347959361154857</v>
      </c>
      <c r="AA392" s="148">
        <f>(Company_data!S392+F392)/Company_data!J392+(Y392*1000)</f>
        <v>78.750181036556427</v>
      </c>
      <c r="AC392" s="185">
        <v>2.5630355636927795E-3</v>
      </c>
      <c r="AD392" s="147">
        <f t="shared" si="57"/>
        <v>5.7617612088866205E-2</v>
      </c>
      <c r="AE392" s="1">
        <v>0</v>
      </c>
      <c r="AF392" s="147">
        <f t="shared" si="58"/>
        <v>5.7617612088866205E-2</v>
      </c>
      <c r="AG392" s="1">
        <v>0</v>
      </c>
      <c r="AH392" s="1">
        <v>0</v>
      </c>
      <c r="AI392" s="1">
        <v>0</v>
      </c>
      <c r="AJ392" s="1">
        <v>0</v>
      </c>
      <c r="AL392" s="185">
        <v>9.2708650848217514E-2</v>
      </c>
      <c r="AN392" s="185">
        <v>9.286290455275617E-2</v>
      </c>
      <c r="AO392" s="185">
        <v>9.0437592960032176E-2</v>
      </c>
      <c r="AP392" s="238">
        <v>3.1255029782744401E-2</v>
      </c>
      <c r="AQ392" s="238">
        <v>5.9182563177287768E-2</v>
      </c>
      <c r="AR392" s="238">
        <v>5.9337469121022154E-2</v>
      </c>
      <c r="AS392" s="238">
        <v>8.8478026546144478E-2</v>
      </c>
    </row>
    <row r="393" spans="1:45" x14ac:dyDescent="0.2">
      <c r="A393" s="144">
        <v>2012</v>
      </c>
      <c r="B393" s="144">
        <v>5</v>
      </c>
      <c r="C393" s="93">
        <v>31</v>
      </c>
      <c r="D393" s="93">
        <v>30</v>
      </c>
      <c r="E393" s="93">
        <f t="shared" si="52"/>
        <v>31</v>
      </c>
      <c r="F393" s="88">
        <v>0</v>
      </c>
      <c r="G393" s="185">
        <v>6.1013585045592421E-2</v>
      </c>
      <c r="H393" s="185">
        <v>0.14058236500460011</v>
      </c>
      <c r="I393" s="92">
        <v>5.8207448908625357E-2</v>
      </c>
      <c r="J393" s="147">
        <f t="shared" si="46"/>
        <v>6.0782335719367121E-2</v>
      </c>
      <c r="K393" s="90">
        <v>7145</v>
      </c>
      <c r="L393" s="90">
        <v>1508</v>
      </c>
      <c r="M393" s="90">
        <v>4372.9229999999998</v>
      </c>
      <c r="N393" s="90">
        <v>248772.64499999999</v>
      </c>
      <c r="O393" s="161">
        <f t="shared" si="53"/>
        <v>0.61202561231630503</v>
      </c>
      <c r="P393" s="91">
        <f t="shared" si="54"/>
        <v>164.9685974801061</v>
      </c>
      <c r="Q393" s="140">
        <v>500.8276206813909</v>
      </c>
      <c r="R393" s="148">
        <f t="shared" si="55"/>
        <v>6.8810070080910404E-2</v>
      </c>
      <c r="S393" s="147">
        <f t="shared" si="47"/>
        <v>-3.8228956307479259E-3</v>
      </c>
      <c r="T393" s="189">
        <v>0</v>
      </c>
      <c r="U393" s="156">
        <f>(Company_data!V393+Misc!T393)/(Company_data!J393-Company_data!I393)</f>
        <v>1.9919028233741811</v>
      </c>
      <c r="V393" s="1">
        <f t="shared" si="56"/>
        <v>6.4254929786263904E-2</v>
      </c>
      <c r="W393" s="72">
        <v>1</v>
      </c>
      <c r="X393" s="185">
        <v>7.9568779959007685E-2</v>
      </c>
      <c r="Y393" s="185">
        <v>0.14058236500460011</v>
      </c>
      <c r="Z393" s="180">
        <f>(Company_data!U393+F393)/Company_data!J393</f>
        <v>2.1331121725082225</v>
      </c>
      <c r="AA393" s="148">
        <f>(Company_data!S393+F393)/Company_data!J393+(Y393*1000)</f>
        <v>142.74433317809263</v>
      </c>
      <c r="AC393" s="185">
        <v>4.5349150001483905E-3</v>
      </c>
      <c r="AD393" s="147">
        <f t="shared" si="57"/>
        <v>5.8207448908625357E-2</v>
      </c>
      <c r="AE393" s="1">
        <v>0</v>
      </c>
      <c r="AF393" s="147">
        <f t="shared" si="58"/>
        <v>5.8207448908625357E-2</v>
      </c>
      <c r="AG393" s="1">
        <v>0</v>
      </c>
      <c r="AH393" s="1">
        <v>0</v>
      </c>
      <c r="AI393" s="1">
        <v>0</v>
      </c>
      <c r="AJ393" s="1">
        <v>0</v>
      </c>
      <c r="AL393" s="185">
        <v>0.11701405484472865</v>
      </c>
      <c r="AN393" s="185">
        <v>0.12636781456712115</v>
      </c>
      <c r="AO393" s="185">
        <v>0.12443491655457897</v>
      </c>
      <c r="AP393" s="238">
        <v>5.9327077670648307E-2</v>
      </c>
      <c r="AQ393" s="238">
        <v>6.5107838883930666E-2</v>
      </c>
      <c r="AR393" s="238">
        <v>5.6000469799136206E-2</v>
      </c>
      <c r="AS393" s="238">
        <v>0.11781387142315419</v>
      </c>
    </row>
    <row r="394" spans="1:45" x14ac:dyDescent="0.2">
      <c r="A394" s="144">
        <v>2012</v>
      </c>
      <c r="B394" s="144">
        <v>6</v>
      </c>
      <c r="C394" s="93">
        <v>30</v>
      </c>
      <c r="D394" s="93">
        <v>31</v>
      </c>
      <c r="E394" s="93">
        <f t="shared" si="52"/>
        <v>30</v>
      </c>
      <c r="F394" s="88">
        <v>0</v>
      </c>
      <c r="G394" s="185">
        <v>7.9529614405981705E-2</v>
      </c>
      <c r="H394" s="185">
        <v>0.18324544071196963</v>
      </c>
      <c r="I394" s="92">
        <v>5.8402127751184772E-2</v>
      </c>
      <c r="J394" s="147">
        <f t="shared" si="46"/>
        <v>6.0424042180455884E-2</v>
      </c>
      <c r="K394" s="90">
        <v>7191</v>
      </c>
      <c r="L394" s="90">
        <v>1507</v>
      </c>
      <c r="M394" s="90">
        <v>4856.1629999999996</v>
      </c>
      <c r="N394" s="90">
        <v>265691.22600000002</v>
      </c>
      <c r="O394" s="161">
        <f t="shared" si="53"/>
        <v>0.67531122236128482</v>
      </c>
      <c r="P394" s="91">
        <f t="shared" si="54"/>
        <v>176.3047285998673</v>
      </c>
      <c r="Q394" s="140">
        <v>517.52187470410388</v>
      </c>
      <c r="R394" s="148">
        <f t="shared" si="55"/>
        <v>7.367348174780812E-2</v>
      </c>
      <c r="S394" s="147">
        <f t="shared" si="47"/>
        <v>-3.8854577409272867E-3</v>
      </c>
      <c r="T394" s="189">
        <v>0</v>
      </c>
      <c r="U394" s="156">
        <f>(Company_data!V394+Misc!T394)/(Company_data!J394-Company_data!I394)</f>
        <v>2.0633181086408601</v>
      </c>
      <c r="V394" s="1">
        <f t="shared" si="56"/>
        <v>6.8777270288028672E-2</v>
      </c>
      <c r="W394" s="72">
        <v>1</v>
      </c>
      <c r="X394" s="185">
        <v>0.1037158263059879</v>
      </c>
      <c r="Y394" s="185">
        <v>0.18324544071196963</v>
      </c>
      <c r="Z394" s="180">
        <f>(Company_data!U394+F394)/Company_data!J394</f>
        <v>2.2102044524342435</v>
      </c>
      <c r="AA394" s="148">
        <f>(Company_data!S394+F394)/Company_data!J394+(Y394*1000)</f>
        <v>185.48411222693886</v>
      </c>
      <c r="AC394" s="185">
        <v>6.1081813570656538E-3</v>
      </c>
      <c r="AD394" s="147">
        <f t="shared" si="57"/>
        <v>5.8402127751184772E-2</v>
      </c>
      <c r="AE394" s="1">
        <v>0</v>
      </c>
      <c r="AF394" s="147">
        <f t="shared" si="58"/>
        <v>5.8402127751184772E-2</v>
      </c>
      <c r="AG394" s="1">
        <v>0</v>
      </c>
      <c r="AH394" s="1">
        <v>0</v>
      </c>
      <c r="AI394" s="1">
        <v>0</v>
      </c>
      <c r="AJ394" s="1">
        <v>0</v>
      </c>
      <c r="AL394" s="185">
        <v>0.13387639591460326</v>
      </c>
      <c r="AN394" s="185">
        <v>0.1457850484601565</v>
      </c>
      <c r="AO394" s="185">
        <v>0.14769759740505745</v>
      </c>
      <c r="AP394" s="238">
        <v>8.1198366652394743E-2</v>
      </c>
      <c r="AQ394" s="238">
        <v>6.6499230752662716E-2</v>
      </c>
      <c r="AR394" s="238">
        <v>5.4346781508621544E-2</v>
      </c>
      <c r="AS394" s="238">
        <v>0.14131668828706456</v>
      </c>
    </row>
    <row r="395" spans="1:45" x14ac:dyDescent="0.2">
      <c r="A395" s="144">
        <v>2012</v>
      </c>
      <c r="B395" s="144">
        <v>7</v>
      </c>
      <c r="C395" s="93">
        <v>31</v>
      </c>
      <c r="D395" s="93">
        <v>30</v>
      </c>
      <c r="E395" s="93">
        <f t="shared" si="52"/>
        <v>31</v>
      </c>
      <c r="F395" s="88">
        <v>0</v>
      </c>
      <c r="G395" s="185">
        <v>9.4322556738481958E-2</v>
      </c>
      <c r="H395" s="185">
        <v>0.21733009279274068</v>
      </c>
      <c r="I395" s="92">
        <v>5.843277534818269E-2</v>
      </c>
      <c r="J395" s="147">
        <f t="shared" si="46"/>
        <v>6.0071432546275692E-2</v>
      </c>
      <c r="K395" s="90">
        <v>7178</v>
      </c>
      <c r="L395" s="90">
        <v>1512</v>
      </c>
      <c r="M395" s="90">
        <v>4935.7740000000003</v>
      </c>
      <c r="N395" s="90">
        <v>246937.36300000001</v>
      </c>
      <c r="O395" s="161">
        <f t="shared" si="53"/>
        <v>0.68762524380050161</v>
      </c>
      <c r="P395" s="91">
        <f t="shared" si="54"/>
        <v>163.31836177248678</v>
      </c>
      <c r="Q395" s="140">
        <v>500.8276206813909</v>
      </c>
      <c r="R395" s="148">
        <f t="shared" si="55"/>
        <v>7.8111793033300916E-2</v>
      </c>
      <c r="S395" s="147">
        <f t="shared" si="47"/>
        <v>-3.9547895006371778E-3</v>
      </c>
      <c r="T395" s="189">
        <v>0</v>
      </c>
      <c r="U395" s="156">
        <f>(Company_data!V395+Misc!T395)/(Company_data!J395-Company_data!I395)</f>
        <v>2.2544367867605808</v>
      </c>
      <c r="V395" s="1">
        <f t="shared" si="56"/>
        <v>7.272376731485744E-2</v>
      </c>
      <c r="W395" s="72">
        <v>1</v>
      </c>
      <c r="X395" s="185">
        <v>0.1230075360542587</v>
      </c>
      <c r="Y395" s="185">
        <v>0.21733009279274068</v>
      </c>
      <c r="Z395" s="180">
        <f>(Company_data!U395+F395)/Company_data!J395</f>
        <v>2.4214655840323283</v>
      </c>
      <c r="AA395" s="148">
        <f>(Company_data!S395+F395)/Company_data!J395+(Y395*1000)</f>
        <v>219.78267053644564</v>
      </c>
      <c r="AC395" s="185">
        <v>7.010648154604537E-3</v>
      </c>
      <c r="AD395" s="147">
        <f t="shared" si="57"/>
        <v>5.843277534818269E-2</v>
      </c>
      <c r="AE395" s="1">
        <v>0</v>
      </c>
      <c r="AF395" s="147">
        <f t="shared" si="58"/>
        <v>5.843277534818269E-2</v>
      </c>
      <c r="AG395" s="1">
        <v>0</v>
      </c>
      <c r="AH395" s="1">
        <v>0</v>
      </c>
      <c r="AI395" s="1">
        <v>0</v>
      </c>
      <c r="AJ395" s="1">
        <v>0</v>
      </c>
      <c r="AL395" s="185">
        <v>0.14948336297951956</v>
      </c>
      <c r="AN395" s="185">
        <v>0.16453848012041078</v>
      </c>
      <c r="AO395" s="185">
        <v>0.16468780517478218</v>
      </c>
      <c r="AP395" s="238">
        <v>9.4452847009270813E-2</v>
      </c>
      <c r="AQ395" s="238">
        <v>7.0234958165511369E-2</v>
      </c>
      <c r="AR395" s="238">
        <v>5.5160806241037606E-2</v>
      </c>
      <c r="AS395" s="238">
        <v>0.15733081429469753</v>
      </c>
    </row>
    <row r="396" spans="1:45" x14ac:dyDescent="0.2">
      <c r="A396" s="144">
        <v>2012</v>
      </c>
      <c r="B396" s="144">
        <v>8</v>
      </c>
      <c r="C396" s="93">
        <v>31</v>
      </c>
      <c r="D396" s="93">
        <v>31</v>
      </c>
      <c r="E396" s="93">
        <f t="shared" si="52"/>
        <v>31</v>
      </c>
      <c r="F396" s="88">
        <v>9544.6057074468918</v>
      </c>
      <c r="G396" s="185">
        <v>9.5481314951622612E-2</v>
      </c>
      <c r="H396" s="185">
        <v>0.22000000589406207</v>
      </c>
      <c r="I396" s="92">
        <v>5.786790724487044E-2</v>
      </c>
      <c r="J396" s="147">
        <f t="shared" si="46"/>
        <v>5.9652615826501811E-2</v>
      </c>
      <c r="K396" s="90">
        <v>7233</v>
      </c>
      <c r="L396" s="90">
        <v>1516</v>
      </c>
      <c r="M396" s="182">
        <v>5060.8829999999998</v>
      </c>
      <c r="N396" s="90">
        <v>257722.96400000001</v>
      </c>
      <c r="O396" s="161">
        <f t="shared" ref="O396" si="59">M396/K396</f>
        <v>0.69969348817917876</v>
      </c>
      <c r="P396" s="91">
        <f t="shared" ref="P396" si="60">N396/L396</f>
        <v>170.00195514511873</v>
      </c>
      <c r="Q396" s="140">
        <v>517.52187470410388</v>
      </c>
      <c r="R396" s="148">
        <f t="shared" si="55"/>
        <v>7.795481389881051E-2</v>
      </c>
      <c r="S396" s="147">
        <f t="shared" si="47"/>
        <v>-4.1255280570099487E-3</v>
      </c>
      <c r="T396" s="189">
        <v>8958.3334370411467</v>
      </c>
      <c r="U396" s="156">
        <f>(Company_data!V396+Misc!T396)/(Company_data!J396-Company_data!I396)</f>
        <v>2.2484913615069386</v>
      </c>
      <c r="V396" s="1">
        <f t="shared" si="56"/>
        <v>7.2531979403449631E-2</v>
      </c>
      <c r="W396" s="72">
        <v>1</v>
      </c>
      <c r="X396" s="185">
        <v>0.12451869094243946</v>
      </c>
      <c r="Y396" s="185">
        <v>0.22000000589406207</v>
      </c>
      <c r="Z396" s="180">
        <f>(Company_data!U396+F396)/Company_data!J396</f>
        <v>2.4165992308631257</v>
      </c>
      <c r="AA396" s="148">
        <f>(Company_data!S396+F396)/Company_data!J396+(Y396*1000)</f>
        <v>222.44837722153113</v>
      </c>
      <c r="AC396" s="185">
        <v>7.0967743836794217E-3</v>
      </c>
      <c r="AD396" s="147">
        <f t="shared" si="57"/>
        <v>5.786790724487044E-2</v>
      </c>
      <c r="AE396" s="1">
        <v>0</v>
      </c>
      <c r="AF396" s="147">
        <f t="shared" si="58"/>
        <v>5.786790724487044E-2</v>
      </c>
      <c r="AG396" s="1">
        <v>0</v>
      </c>
      <c r="AH396" s="1">
        <v>0</v>
      </c>
      <c r="AI396" s="1">
        <v>0</v>
      </c>
      <c r="AJ396" s="1">
        <v>0</v>
      </c>
      <c r="AL396" s="185">
        <v>0.15345032154412253</v>
      </c>
      <c r="AN396" s="185">
        <v>0.16583618725088198</v>
      </c>
      <c r="AO396" s="185">
        <v>0.16483441483004366</v>
      </c>
      <c r="AP396" s="238">
        <v>9.4607240600675699E-2</v>
      </c>
      <c r="AQ396" s="238">
        <v>7.0227174229368E-2</v>
      </c>
      <c r="AR396" s="238">
        <v>5.7969006592499886E-2</v>
      </c>
      <c r="AS396" s="238">
        <v>0.1599840780536467</v>
      </c>
    </row>
    <row r="397" spans="1:45" x14ac:dyDescent="0.2">
      <c r="A397" s="144">
        <v>2012</v>
      </c>
      <c r="B397" s="144">
        <v>9</v>
      </c>
      <c r="C397" s="93">
        <v>30</v>
      </c>
      <c r="D397" s="93">
        <v>31</v>
      </c>
      <c r="E397" s="93">
        <f t="shared" si="52"/>
        <v>30</v>
      </c>
      <c r="F397" s="88">
        <v>0</v>
      </c>
      <c r="G397" s="185">
        <v>8.128408503475501E-2</v>
      </c>
      <c r="H397" s="185">
        <v>0.18728794419934464</v>
      </c>
      <c r="I397" s="92">
        <v>5.839908311377915E-2</v>
      </c>
      <c r="J397" s="147">
        <f t="shared" si="46"/>
        <v>5.9256735127113741E-2</v>
      </c>
      <c r="K397" s="90">
        <v>7268</v>
      </c>
      <c r="L397" s="90">
        <v>1520</v>
      </c>
      <c r="M397" s="182">
        <v>5339.6260000000002</v>
      </c>
      <c r="N397" s="90">
        <v>227123.82800000001</v>
      </c>
      <c r="O397" s="161">
        <f t="shared" ref="O397:O404" si="61">M397/K397</f>
        <v>0.73467611447440839</v>
      </c>
      <c r="P397" s="91">
        <f t="shared" ref="P397:P404" si="62">N397/L397</f>
        <v>149.42357105263159</v>
      </c>
      <c r="Q397" s="140">
        <v>517.52187470410388</v>
      </c>
      <c r="R397" s="148">
        <f t="shared" si="55"/>
        <v>7.3545144552149361E-2</v>
      </c>
      <c r="S397" s="147">
        <f t="shared" si="47"/>
        <v>-4.252367539996027E-3</v>
      </c>
      <c r="T397" s="189">
        <v>0</v>
      </c>
      <c r="U397" s="156">
        <f>(Company_data!V397+Misc!T397)/(Company_data!J397-Company_data!I397)</f>
        <v>2.0471674269635605</v>
      </c>
      <c r="V397" s="1">
        <f t="shared" si="56"/>
        <v>6.8238914232118683E-2</v>
      </c>
      <c r="W397" s="72">
        <v>1</v>
      </c>
      <c r="X397" s="185">
        <v>0.10600385916458963</v>
      </c>
      <c r="Y397" s="185">
        <v>0.18728794419934464</v>
      </c>
      <c r="Z397" s="180">
        <f>(Company_data!U397+F397)/Company_data!J397</f>
        <v>2.2063543365644809</v>
      </c>
      <c r="AA397" s="148">
        <f>(Company_data!S397+F397)/Company_data!J397+(Y397*1000)</f>
        <v>189.52285283393891</v>
      </c>
      <c r="AC397" s="185">
        <v>6.2429314733114874E-3</v>
      </c>
      <c r="AD397" s="147">
        <f t="shared" si="57"/>
        <v>5.839908311377915E-2</v>
      </c>
      <c r="AE397" s="1">
        <v>0</v>
      </c>
      <c r="AF397" s="147">
        <f t="shared" si="58"/>
        <v>5.839908311377915E-2</v>
      </c>
      <c r="AG397" s="1">
        <v>0</v>
      </c>
      <c r="AH397" s="1">
        <v>0</v>
      </c>
      <c r="AI397" s="1">
        <v>0</v>
      </c>
      <c r="AJ397" s="1">
        <v>0</v>
      </c>
      <c r="AL397" s="185">
        <v>0.14301728553583365</v>
      </c>
      <c r="AN397" s="185">
        <v>0.14775253744757913</v>
      </c>
      <c r="AO397" s="185">
        <v>0.14692501554283144</v>
      </c>
      <c r="AP397" s="238">
        <v>8.0562049114479353E-2</v>
      </c>
      <c r="AQ397" s="238">
        <v>6.6362966428352058E-2</v>
      </c>
      <c r="AR397" s="238">
        <v>6.1733200501078639E-2</v>
      </c>
      <c r="AS397" s="238">
        <v>0.14710121739694376</v>
      </c>
    </row>
    <row r="398" spans="1:45" x14ac:dyDescent="0.2">
      <c r="A398" s="144">
        <v>2012</v>
      </c>
      <c r="B398" s="144">
        <v>10</v>
      </c>
      <c r="C398" s="93">
        <v>31</v>
      </c>
      <c r="D398" s="93">
        <v>30</v>
      </c>
      <c r="E398" s="93">
        <f t="shared" si="52"/>
        <v>31</v>
      </c>
      <c r="F398" s="88">
        <v>0</v>
      </c>
      <c r="G398" s="185">
        <v>5.8156605466088022E-2</v>
      </c>
      <c r="H398" s="185">
        <v>0.13399955322987078</v>
      </c>
      <c r="I398" s="92">
        <v>5.8291520693545512E-2</v>
      </c>
      <c r="J398" s="147">
        <f t="shared" si="46"/>
        <v>5.8888315900111982E-2</v>
      </c>
      <c r="K398" s="90">
        <v>7434</v>
      </c>
      <c r="L398" s="90">
        <v>1503</v>
      </c>
      <c r="M398" s="182">
        <v>4965.18</v>
      </c>
      <c r="N398" s="90">
        <v>269199.33600000001</v>
      </c>
      <c r="O398" s="161">
        <f t="shared" si="61"/>
        <v>0.6679015334947539</v>
      </c>
      <c r="P398" s="91">
        <f t="shared" si="62"/>
        <v>179.10800798403196</v>
      </c>
      <c r="Q398" s="140">
        <v>500.8276206813909</v>
      </c>
      <c r="R398" s="148">
        <f t="shared" si="55"/>
        <v>6.712921698853816E-2</v>
      </c>
      <c r="S398" s="147">
        <f t="shared" si="47"/>
        <v>-4.3141747902251393E-3</v>
      </c>
      <c r="T398" s="189">
        <v>0</v>
      </c>
      <c r="U398" s="156">
        <f>(Company_data!V398+Misc!T398)/(Company_data!J398-Company_data!I398)</f>
        <v>1.9459812974632611</v>
      </c>
      <c r="V398" s="1">
        <f t="shared" si="56"/>
        <v>6.2773590240750354E-2</v>
      </c>
      <c r="W398" s="72">
        <v>1</v>
      </c>
      <c r="X398" s="185">
        <v>7.5842947763782725E-2</v>
      </c>
      <c r="Y398" s="185">
        <v>0.13399955322987078</v>
      </c>
      <c r="Z398" s="180">
        <f>(Company_data!U398+F398)/Company_data!J398</f>
        <v>2.0810057266446829</v>
      </c>
      <c r="AA398" s="148">
        <f>(Company_data!S398+F398)/Company_data!J398+(Y398*1000)</f>
        <v>136.10713185451581</v>
      </c>
      <c r="AC398" s="185">
        <v>4.3225662332216372E-3</v>
      </c>
      <c r="AD398" s="147">
        <f t="shared" si="57"/>
        <v>5.8291520693545512E-2</v>
      </c>
      <c r="AE398" s="1">
        <v>0</v>
      </c>
      <c r="AF398" s="147">
        <f t="shared" si="58"/>
        <v>5.8291520693545512E-2</v>
      </c>
      <c r="AG398" s="1">
        <v>0</v>
      </c>
      <c r="AH398" s="1">
        <v>0</v>
      </c>
      <c r="AI398" s="1">
        <v>0</v>
      </c>
      <c r="AJ398" s="1">
        <v>0</v>
      </c>
      <c r="AL398" s="185">
        <v>0.12378778920648575</v>
      </c>
      <c r="AN398" s="185">
        <v>0.12304414678801068</v>
      </c>
      <c r="AO398" s="185">
        <v>0.12320514572288345</v>
      </c>
      <c r="AP398" s="238">
        <v>5.8297081522899717E-2</v>
      </c>
      <c r="AQ398" s="238">
        <v>6.4908064199983725E-2</v>
      </c>
      <c r="AR398" s="238">
        <v>6.5631183740397739E-2</v>
      </c>
      <c r="AS398" s="238">
        <v>0.12512632833172174</v>
      </c>
    </row>
    <row r="399" spans="1:45" x14ac:dyDescent="0.2">
      <c r="A399" s="144">
        <v>2012</v>
      </c>
      <c r="B399" s="144">
        <v>11</v>
      </c>
      <c r="C399" s="93">
        <v>30</v>
      </c>
      <c r="D399" s="93">
        <v>31</v>
      </c>
      <c r="E399" s="93">
        <f t="shared" si="52"/>
        <v>30</v>
      </c>
      <c r="F399" s="88">
        <v>0</v>
      </c>
      <c r="G399" s="185">
        <v>2.2825517448837849E-2</v>
      </c>
      <c r="H399" s="185">
        <v>5.2592635279726067E-2</v>
      </c>
      <c r="I399" s="92">
        <v>5.7511265715119039E-2</v>
      </c>
      <c r="J399" s="147">
        <f t="shared" si="46"/>
        <v>5.8504783089760842E-2</v>
      </c>
      <c r="K399" s="90">
        <v>7491</v>
      </c>
      <c r="L399" s="90">
        <v>1488</v>
      </c>
      <c r="M399" s="182">
        <v>4232.1109999999999</v>
      </c>
      <c r="N399" s="90">
        <v>249057.272</v>
      </c>
      <c r="O399" s="161">
        <f t="shared" si="61"/>
        <v>0.56495941796822857</v>
      </c>
      <c r="P399" s="91">
        <f t="shared" si="62"/>
        <v>167.37719892473118</v>
      </c>
      <c r="Q399" s="140">
        <v>517.52187470410388</v>
      </c>
      <c r="R399" s="148">
        <f t="shared" si="55"/>
        <v>5.329439467130058E-2</v>
      </c>
      <c r="S399" s="147">
        <f t="shared" si="47"/>
        <v>-4.3813811295390914E-3</v>
      </c>
      <c r="T399" s="189">
        <v>0</v>
      </c>
      <c r="U399" s="156">
        <f>(Company_data!V399+Misc!T399)/(Company_data!J399-Company_data!I399)</f>
        <v>1.4990126608176466</v>
      </c>
      <c r="V399" s="1">
        <f t="shared" si="56"/>
        <v>4.9967088693921552E-2</v>
      </c>
      <c r="W399" s="72">
        <v>1</v>
      </c>
      <c r="X399" s="185">
        <v>2.9767117830888219E-2</v>
      </c>
      <c r="Y399" s="185">
        <v>5.2592635279726067E-2</v>
      </c>
      <c r="Z399" s="180">
        <f>(Company_data!U399+F399)/Company_data!J399</f>
        <v>1.5988318401390174</v>
      </c>
      <c r="AA399" s="148">
        <f>(Company_data!S399+F399)/Company_data!J399+(Y399*1000)</f>
        <v>54.212021537396971</v>
      </c>
      <c r="AC399" s="185">
        <v>1.7530878426575355E-3</v>
      </c>
      <c r="AD399" s="147">
        <f t="shared" si="57"/>
        <v>5.7511265715119039E-2</v>
      </c>
      <c r="AE399" s="1">
        <v>0</v>
      </c>
      <c r="AF399" s="147">
        <f t="shared" si="58"/>
        <v>5.7511265715119039E-2</v>
      </c>
      <c r="AG399" s="1">
        <v>0</v>
      </c>
      <c r="AH399" s="1">
        <v>0</v>
      </c>
      <c r="AI399" s="1">
        <v>0</v>
      </c>
      <c r="AJ399" s="1">
        <v>0</v>
      </c>
      <c r="AL399" s="185">
        <v>9.182840423348923E-2</v>
      </c>
      <c r="AN399" s="185">
        <v>8.0693132376033608E-2</v>
      </c>
      <c r="AO399" s="185">
        <v>6.765367763403482E-2</v>
      </c>
      <c r="AP399" s="238">
        <v>1.1448229850146542E-2</v>
      </c>
      <c r="AQ399" s="238">
        <v>5.6205447783888272E-2</v>
      </c>
      <c r="AR399" s="238">
        <v>6.9002886784651371E-2</v>
      </c>
      <c r="AS399" s="238">
        <v>7.4300961938075727E-2</v>
      </c>
    </row>
    <row r="400" spans="1:45" x14ac:dyDescent="0.2">
      <c r="A400" s="144">
        <v>2012</v>
      </c>
      <c r="B400" s="144">
        <v>12</v>
      </c>
      <c r="C400" s="93">
        <v>31</v>
      </c>
      <c r="D400" s="93">
        <v>30</v>
      </c>
      <c r="E400" s="93">
        <f t="shared" si="52"/>
        <v>31</v>
      </c>
      <c r="F400" s="88">
        <v>0</v>
      </c>
      <c r="G400" s="185">
        <v>1.2446333955743879E-2</v>
      </c>
      <c r="H400" s="185">
        <v>2.8677794655535223E-2</v>
      </c>
      <c r="I400" s="92">
        <v>5.6815658007126665E-2</v>
      </c>
      <c r="J400" s="147">
        <f t="shared" si="46"/>
        <v>5.81749633219458E-2</v>
      </c>
      <c r="K400" s="90">
        <v>7520</v>
      </c>
      <c r="L400" s="90">
        <v>1487</v>
      </c>
      <c r="M400" s="182">
        <v>3848.4850000000001</v>
      </c>
      <c r="N400" s="90">
        <v>234120.005</v>
      </c>
      <c r="O400" s="161">
        <f t="shared" si="61"/>
        <v>0.51176662234042558</v>
      </c>
      <c r="P400" s="91">
        <f t="shared" si="62"/>
        <v>157.44452252858105</v>
      </c>
      <c r="Q400" s="140">
        <v>500.8276206813909</v>
      </c>
      <c r="R400" s="148">
        <f t="shared" si="55"/>
        <v>5.6598282523597006E-2</v>
      </c>
      <c r="S400" s="147">
        <f t="shared" si="47"/>
        <v>-4.3680455668023421E-3</v>
      </c>
      <c r="T400" s="189">
        <v>0</v>
      </c>
      <c r="U400" s="156">
        <f>(Company_data!V400+Misc!T400)/(Company_data!J400-Company_data!I400)</f>
        <v>1.6375042083428499</v>
      </c>
      <c r="V400" s="1">
        <f t="shared" si="56"/>
        <v>5.2822716398156451E-2</v>
      </c>
      <c r="W400" s="72">
        <v>1</v>
      </c>
      <c r="X400" s="185">
        <v>1.6231460699791346E-2</v>
      </c>
      <c r="Y400" s="185">
        <v>2.8677794655535223E-2</v>
      </c>
      <c r="Z400" s="180">
        <f>(Company_data!U400+F400)/Company_data!J400</f>
        <v>1.7545467582315071</v>
      </c>
      <c r="AA400" s="148">
        <f>(Company_data!S400+F400)/Company_data!J400+(Y400*1000)</f>
        <v>30.455745488981346</v>
      </c>
      <c r="AC400" s="185">
        <v>9.2509015017855551E-4</v>
      </c>
      <c r="AD400" s="147">
        <f t="shared" si="57"/>
        <v>5.6815658007126665E-2</v>
      </c>
      <c r="AE400" s="1">
        <v>0</v>
      </c>
      <c r="AF400" s="147">
        <f t="shared" si="58"/>
        <v>5.6815658007126665E-2</v>
      </c>
      <c r="AG400" s="1">
        <v>0</v>
      </c>
      <c r="AH400" s="1">
        <v>0</v>
      </c>
      <c r="AI400" s="1">
        <v>0</v>
      </c>
      <c r="AJ400" s="1">
        <v>0</v>
      </c>
      <c r="AL400" s="185">
        <v>8.3054111251350052E-2</v>
      </c>
      <c r="AN400" s="185">
        <v>7.0565278373939999E-2</v>
      </c>
      <c r="AO400" s="185">
        <v>7.375704320765307E-2</v>
      </c>
      <c r="AP400" s="238">
        <v>1.5231237709700713E-2</v>
      </c>
      <c r="AQ400" s="238">
        <v>5.8525805497952353E-2</v>
      </c>
      <c r="AR400" s="238">
        <v>7.0607777295606189E-2</v>
      </c>
      <c r="AS400" s="238">
        <v>8.0156925654548614E-2</v>
      </c>
    </row>
    <row r="401" spans="1:45" x14ac:dyDescent="0.2">
      <c r="A401" s="144">
        <v>2013</v>
      </c>
      <c r="B401" s="144">
        <v>1</v>
      </c>
      <c r="C401" s="93">
        <v>31</v>
      </c>
      <c r="D401" s="93">
        <v>31</v>
      </c>
      <c r="E401" s="93">
        <f t="shared" si="52"/>
        <v>31</v>
      </c>
      <c r="F401" s="88">
        <v>0</v>
      </c>
      <c r="G401" s="185">
        <v>8.7770902158327297E-3</v>
      </c>
      <c r="H401" s="185">
        <v>2.0788429323951054E-2</v>
      </c>
      <c r="I401" s="92">
        <v>5.6065231343236481E-2</v>
      </c>
      <c r="J401" s="147">
        <f t="shared" ref="J401:J464" si="63">AVERAGE(I390:I401)</f>
        <v>5.7813840531480358E-2</v>
      </c>
      <c r="K401" s="90">
        <v>7539</v>
      </c>
      <c r="L401" s="90">
        <v>1478</v>
      </c>
      <c r="M401" s="182">
        <v>4097.1170000000002</v>
      </c>
      <c r="N401" s="90">
        <v>242616.92</v>
      </c>
      <c r="O401" s="161">
        <f t="shared" si="61"/>
        <v>0.54345629393818806</v>
      </c>
      <c r="P401" s="91">
        <f t="shared" si="62"/>
        <v>164.15217861975643</v>
      </c>
      <c r="Q401" s="140">
        <v>1865.5172948040722</v>
      </c>
      <c r="R401" s="148">
        <f t="shared" si="55"/>
        <v>5.6000303003370541E-2</v>
      </c>
      <c r="S401" s="147">
        <f t="shared" si="47"/>
        <v>-4.4095160260393951E-3</v>
      </c>
      <c r="T401" s="188">
        <v>0</v>
      </c>
      <c r="U401" s="156">
        <f>(Company_data!V401+Misc!T401)/(Company_data!J401-Company_data!I401)</f>
        <v>1.6193041111545226</v>
      </c>
      <c r="V401" s="1">
        <f t="shared" si="56"/>
        <v>5.2235616488855566E-2</v>
      </c>
      <c r="W401" s="72">
        <v>1</v>
      </c>
      <c r="X401" s="185">
        <v>1.2011339108118324E-2</v>
      </c>
      <c r="Y401" s="185">
        <v>2.0788429323951054E-2</v>
      </c>
      <c r="Z401" s="180">
        <f>(Company_data!U401+F401)/Company_data!J401</f>
        <v>1.7360093931044869</v>
      </c>
      <c r="AA401" s="148">
        <f>(Company_data!S401+F401)/Company_data!J401+(Y401*1000)</f>
        <v>22.548803333003129</v>
      </c>
      <c r="AC401" s="185">
        <v>6.7059449432100172E-4</v>
      </c>
      <c r="AD401" s="147">
        <f t="shared" si="57"/>
        <v>5.6065231343236481E-2</v>
      </c>
      <c r="AE401" s="1">
        <v>0</v>
      </c>
      <c r="AF401" s="147">
        <f t="shared" si="58"/>
        <v>5.6065231343236481E-2</v>
      </c>
      <c r="AG401" s="1">
        <v>0</v>
      </c>
      <c r="AH401" s="1">
        <v>0</v>
      </c>
      <c r="AI401" s="1">
        <v>0</v>
      </c>
      <c r="AJ401" s="1">
        <v>0</v>
      </c>
      <c r="AL401" s="185">
        <v>9.2953319728898851E-2</v>
      </c>
      <c r="AN401" s="185">
        <v>7.8272463833717748E-2</v>
      </c>
      <c r="AO401" s="185">
        <v>8.7419158796175997E-2</v>
      </c>
      <c r="AP401" s="238">
        <v>1.6699493080904456E-2</v>
      </c>
      <c r="AQ401" s="238">
        <v>7.0719665715271537E-2</v>
      </c>
      <c r="AR401" s="238">
        <v>8.4176229513066123E-2</v>
      </c>
      <c r="AS401" s="238">
        <v>9.397212429177132E-2</v>
      </c>
    </row>
    <row r="402" spans="1:45" x14ac:dyDescent="0.2">
      <c r="A402" s="144">
        <v>2013</v>
      </c>
      <c r="B402" s="144">
        <v>2</v>
      </c>
      <c r="C402" s="93">
        <v>28</v>
      </c>
      <c r="D402" s="93">
        <v>28</v>
      </c>
      <c r="E402" s="93">
        <f t="shared" si="52"/>
        <v>28</v>
      </c>
      <c r="F402" s="88">
        <v>0</v>
      </c>
      <c r="G402" s="185">
        <v>1.1767438745915767E-2</v>
      </c>
      <c r="H402" s="185">
        <v>2.7871032731567307E-2</v>
      </c>
      <c r="I402" s="92">
        <v>5.4897467312711924E-2</v>
      </c>
      <c r="J402" s="147">
        <f t="shared" si="63"/>
        <v>5.7484441944578774E-2</v>
      </c>
      <c r="K402" s="90">
        <v>7636</v>
      </c>
      <c r="L402" s="90">
        <v>1475</v>
      </c>
      <c r="M402" s="182">
        <v>3801.2060000000001</v>
      </c>
      <c r="N402" s="90">
        <v>232643.08</v>
      </c>
      <c r="O402" s="161">
        <f t="shared" si="61"/>
        <v>0.49780068098480884</v>
      </c>
      <c r="P402" s="91">
        <f t="shared" si="62"/>
        <v>157.72412203389828</v>
      </c>
      <c r="Q402" s="140">
        <v>1684.9833630488395</v>
      </c>
      <c r="R402" s="148">
        <f t="shared" si="55"/>
        <v>5.7175155841107994E-2</v>
      </c>
      <c r="S402" s="147">
        <f t="shared" si="47"/>
        <v>-4.375506290645155E-3</v>
      </c>
      <c r="T402" s="188">
        <v>0</v>
      </c>
      <c r="U402" s="156">
        <f>(Company_data!V402+Misc!T402)/(Company_data!J402-Company_data!I402)</f>
        <v>1.499437040383885</v>
      </c>
      <c r="V402" s="1">
        <f t="shared" si="56"/>
        <v>5.3551322870853034E-2</v>
      </c>
      <c r="W402" s="72">
        <v>1</v>
      </c>
      <c r="X402" s="185">
        <v>1.6103593985651539E-2</v>
      </c>
      <c r="Y402" s="185">
        <v>2.7871032731567307E-2</v>
      </c>
      <c r="Z402" s="180">
        <f>(Company_data!U402+F402)/Company_data!J402</f>
        <v>1.6009043635510238</v>
      </c>
      <c r="AA402" s="148">
        <f>(Company_data!S402+F402)/Company_data!J402+(Y402*1000)</f>
        <v>29.494727387126403</v>
      </c>
      <c r="AC402" s="185">
        <v>9.9539402612740377E-4</v>
      </c>
      <c r="AD402" s="147">
        <f t="shared" si="57"/>
        <v>5.4897467312711924E-2</v>
      </c>
      <c r="AE402" s="1">
        <v>0</v>
      </c>
      <c r="AF402" s="147">
        <f t="shared" si="58"/>
        <v>5.4897467312711924E-2</v>
      </c>
      <c r="AG402" s="1">
        <v>0</v>
      </c>
      <c r="AH402" s="1">
        <v>0</v>
      </c>
      <c r="AI402" s="1">
        <v>0</v>
      </c>
      <c r="AJ402" s="1">
        <v>0</v>
      </c>
      <c r="AL402" s="185">
        <v>9.2455220687223907E-2</v>
      </c>
      <c r="AN402" s="185">
        <v>7.5073343476458151E-2</v>
      </c>
      <c r="AO402" s="185">
        <v>7.8636811296115799E-2</v>
      </c>
      <c r="AP402" s="238">
        <v>1.485393367986941E-2</v>
      </c>
      <c r="AQ402" s="238">
        <v>6.3782877616246375E-2</v>
      </c>
      <c r="AR402" s="238">
        <v>8.0687781941308157E-2</v>
      </c>
      <c r="AS402" s="238">
        <v>8.8367672187671956E-2</v>
      </c>
    </row>
    <row r="403" spans="1:45" x14ac:dyDescent="0.2">
      <c r="A403" s="144">
        <v>2013</v>
      </c>
      <c r="B403" s="144">
        <v>3</v>
      </c>
      <c r="C403" s="93">
        <v>31</v>
      </c>
      <c r="D403" s="93">
        <v>31</v>
      </c>
      <c r="E403" s="93">
        <f t="shared" si="52"/>
        <v>31</v>
      </c>
      <c r="F403" s="88">
        <v>0</v>
      </c>
      <c r="G403" s="185">
        <v>2.1656595150565054E-2</v>
      </c>
      <c r="H403" s="185">
        <v>5.1293377032040594E-2</v>
      </c>
      <c r="I403" s="92">
        <v>5.3405390758680796E-2</v>
      </c>
      <c r="J403" s="147">
        <f t="shared" si="63"/>
        <v>5.7159457357160763E-2</v>
      </c>
      <c r="K403" s="90">
        <v>7637</v>
      </c>
      <c r="L403" s="90">
        <v>1470</v>
      </c>
      <c r="M403" s="182">
        <v>3666.7649999999999</v>
      </c>
      <c r="N403" s="90">
        <v>230041.96100000001</v>
      </c>
      <c r="O403" s="161">
        <f t="shared" si="61"/>
        <v>0.48013159617650908</v>
      </c>
      <c r="P403" s="91">
        <f t="shared" si="62"/>
        <v>156.49112993197281</v>
      </c>
      <c r="Q403" s="140">
        <v>1865.5172948040722</v>
      </c>
      <c r="R403" s="148">
        <f t="shared" si="55"/>
        <v>5.482282279162979E-2</v>
      </c>
      <c r="S403" s="147">
        <f t="shared" si="47"/>
        <v>-4.3106434674987162E-3</v>
      </c>
      <c r="T403" s="188">
        <v>0</v>
      </c>
      <c r="U403" s="156">
        <f>(Company_data!V403+Misc!T403)/(Company_data!J403-Company_data!I403)</f>
        <v>1.5890670492797672</v>
      </c>
      <c r="V403" s="1">
        <f t="shared" si="56"/>
        <v>5.1260227396121523E-2</v>
      </c>
      <c r="W403" s="72">
        <v>1</v>
      </c>
      <c r="X403" s="185">
        <v>2.9636781881475543E-2</v>
      </c>
      <c r="Y403" s="185">
        <v>5.1293377032040594E-2</v>
      </c>
      <c r="Z403" s="180">
        <f>(Company_data!U403+F403)/Company_data!J403</f>
        <v>1.6995075065405234</v>
      </c>
      <c r="AA403" s="148">
        <f>(Company_data!S403+F403)/Company_data!J403+(Y403*1000)</f>
        <v>53.016440988107888</v>
      </c>
      <c r="AC403" s="185">
        <v>1.6546250655496966E-3</v>
      </c>
      <c r="AD403" s="147">
        <f t="shared" si="57"/>
        <v>5.3405390758680796E-2</v>
      </c>
      <c r="AE403" s="1">
        <v>0</v>
      </c>
      <c r="AF403" s="147">
        <f t="shared" si="58"/>
        <v>5.3405390758680796E-2</v>
      </c>
      <c r="AG403" s="1">
        <v>0</v>
      </c>
      <c r="AH403" s="1">
        <v>0</v>
      </c>
      <c r="AI403" s="1">
        <v>0</v>
      </c>
      <c r="AJ403" s="1">
        <v>0</v>
      </c>
      <c r="AL403" s="185">
        <v>9.782392230847467E-2</v>
      </c>
      <c r="AN403" s="185">
        <v>9.2982501205328777E-2</v>
      </c>
      <c r="AO403" s="185">
        <v>7.8848674884640951E-2</v>
      </c>
      <c r="AP403" s="238">
        <v>9.414592263508121E-3</v>
      </c>
      <c r="AQ403" s="238">
        <v>6.9434082621132834E-2</v>
      </c>
      <c r="AR403" s="238">
        <v>7.6167327157909609E-2</v>
      </c>
      <c r="AS403" s="238">
        <v>7.8507261418877317E-2</v>
      </c>
    </row>
    <row r="404" spans="1:45" x14ac:dyDescent="0.2">
      <c r="A404" s="144">
        <v>2013</v>
      </c>
      <c r="B404" s="144">
        <v>4</v>
      </c>
      <c r="C404" s="93">
        <v>30</v>
      </c>
      <c r="D404" s="93">
        <v>31</v>
      </c>
      <c r="E404" s="93">
        <f t="shared" si="52"/>
        <v>30</v>
      </c>
      <c r="F404" s="88">
        <v>0</v>
      </c>
      <c r="G404" s="185">
        <v>3.8208380357201879E-2</v>
      </c>
      <c r="H404" s="185">
        <v>9.0496075021028161E-2</v>
      </c>
      <c r="I404" s="92">
        <v>5.4374337917552605E-2</v>
      </c>
      <c r="J404" s="147">
        <f t="shared" si="63"/>
        <v>5.6889184509551292E-2</v>
      </c>
      <c r="K404" s="90">
        <v>7716</v>
      </c>
      <c r="L404" s="90">
        <v>1469</v>
      </c>
      <c r="M404" s="182">
        <v>4229.2889999999998</v>
      </c>
      <c r="N404" s="90">
        <v>243366.78899999999</v>
      </c>
      <c r="O404" s="161">
        <f t="shared" si="61"/>
        <v>0.54811936236391912</v>
      </c>
      <c r="P404" s="91">
        <f t="shared" si="62"/>
        <v>165.6683383253914</v>
      </c>
      <c r="Q404" s="140">
        <v>1865.5172948040722</v>
      </c>
      <c r="R404" s="148">
        <f t="shared" si="55"/>
        <v>6.3939172125180035E-2</v>
      </c>
      <c r="S404" s="147">
        <f t="shared" si="47"/>
        <v>-4.2190092266579521E-3</v>
      </c>
      <c r="T404" s="188">
        <v>0</v>
      </c>
      <c r="U404" s="156">
        <f>(Company_data!V404+Misc!T404)/(Company_data!J404-Company_data!I404)</f>
        <v>1.7942479812388641</v>
      </c>
      <c r="V404" s="1">
        <f t="shared" si="56"/>
        <v>5.9808266041295473E-2</v>
      </c>
      <c r="W404" s="72">
        <v>1</v>
      </c>
      <c r="X404" s="185">
        <v>5.2287694663826281E-2</v>
      </c>
      <c r="Y404" s="185">
        <v>9.0496075021028161E-2</v>
      </c>
      <c r="Z404" s="180">
        <f>(Company_data!U404+F404)/Company_data!J404</f>
        <v>1.9181751637554012</v>
      </c>
      <c r="AA404" s="148">
        <f>(Company_data!S404+F404)/Company_data!J404+(Y404*1000)</f>
        <v>92.441449246352377</v>
      </c>
      <c r="AC404" s="185">
        <v>3.0165358340342721E-3</v>
      </c>
      <c r="AD404" s="147">
        <f t="shared" si="57"/>
        <v>5.4374337917552605E-2</v>
      </c>
      <c r="AE404" s="1">
        <v>0</v>
      </c>
      <c r="AF404" s="147">
        <f t="shared" si="58"/>
        <v>5.4374337917552605E-2</v>
      </c>
      <c r="AG404" s="1">
        <v>0</v>
      </c>
      <c r="AH404" s="1">
        <v>0</v>
      </c>
      <c r="AI404" s="1">
        <v>0</v>
      </c>
      <c r="AJ404" s="1">
        <v>0</v>
      </c>
      <c r="AL404" s="185">
        <v>0.10951077314841595</v>
      </c>
      <c r="AN404" s="185">
        <v>0.1098458985080405</v>
      </c>
      <c r="AO404" s="185">
        <v>0.11720892283251048</v>
      </c>
      <c r="AP404" s="238">
        <v>4.4585858259678743E-2</v>
      </c>
      <c r="AQ404" s="238">
        <v>7.2623064572831741E-2</v>
      </c>
      <c r="AR404" s="238">
        <v>7.1302392791214059E-2</v>
      </c>
      <c r="AS404" s="238">
        <v>0.11469566590936121</v>
      </c>
    </row>
    <row r="405" spans="1:45" x14ac:dyDescent="0.2">
      <c r="A405" s="144">
        <v>2013</v>
      </c>
      <c r="B405" s="144">
        <v>5</v>
      </c>
      <c r="C405" s="93">
        <v>31</v>
      </c>
      <c r="D405" s="93">
        <v>30</v>
      </c>
      <c r="E405" s="93">
        <f t="shared" si="52"/>
        <v>31</v>
      </c>
      <c r="F405" s="88">
        <v>0</v>
      </c>
      <c r="G405" s="185">
        <v>6.9822246273667135E-2</v>
      </c>
      <c r="H405" s="185">
        <v>0.16537312437342003</v>
      </c>
      <c r="I405" s="92">
        <v>5.4536291787170177E-2</v>
      </c>
      <c r="J405" s="147">
        <f t="shared" si="63"/>
        <v>5.6583254749430024E-2</v>
      </c>
      <c r="K405" s="90">
        <v>7915</v>
      </c>
      <c r="L405" s="90">
        <v>1475</v>
      </c>
      <c r="M405" s="182">
        <v>4646.0219999999999</v>
      </c>
      <c r="N405" s="90">
        <v>258735.33</v>
      </c>
      <c r="O405" s="161">
        <f t="shared" ref="O405" si="64">M405/K405</f>
        <v>0.58698951358180673</v>
      </c>
      <c r="P405" s="91">
        <f>N405/L405</f>
        <v>175.41378305084746</v>
      </c>
      <c r="Q405" s="140">
        <v>1805.3393175523279</v>
      </c>
      <c r="R405" s="148">
        <f t="shared" si="55"/>
        <v>6.55521192320246E-2</v>
      </c>
      <c r="S405" s="147">
        <f t="shared" si="47"/>
        <v>-4.1990809699370968E-3</v>
      </c>
      <c r="T405" s="188">
        <v>0</v>
      </c>
      <c r="U405" s="156">
        <f>(Company_data!V405+Misc!T405)/(Company_data!J405-Company_data!I405)</f>
        <v>1.8970870903289512</v>
      </c>
      <c r="V405" s="1">
        <f t="shared" si="56"/>
        <v>6.1196357752546809E-2</v>
      </c>
      <c r="W405" s="72">
        <v>1</v>
      </c>
      <c r="X405" s="185">
        <v>9.5550878099752906E-2</v>
      </c>
      <c r="Y405" s="185">
        <v>0.16537312437342003</v>
      </c>
      <c r="Z405" s="180">
        <f>(Company_data!U405+F405)/Company_data!J405</f>
        <v>2.0321156961927627</v>
      </c>
      <c r="AA405" s="148">
        <f>(Company_data!S405+F405)/Company_data!J405+(Y405*1000)</f>
        <v>167.43186423827686</v>
      </c>
      <c r="AC405" s="185">
        <v>5.3346169152716141E-3</v>
      </c>
      <c r="AD405" s="147">
        <f t="shared" si="57"/>
        <v>5.4536291787170177E-2</v>
      </c>
      <c r="AE405" s="1">
        <v>0</v>
      </c>
      <c r="AF405" s="147">
        <f t="shared" si="58"/>
        <v>5.4536291787170177E-2</v>
      </c>
      <c r="AG405" s="1">
        <v>0</v>
      </c>
      <c r="AH405" s="1">
        <v>0</v>
      </c>
      <c r="AI405" s="1">
        <v>0</v>
      </c>
      <c r="AJ405" s="1">
        <v>0</v>
      </c>
      <c r="AL405" s="185">
        <v>0.13709216963650309</v>
      </c>
      <c r="AN405" s="185">
        <v>0.1485062201054359</v>
      </c>
      <c r="AO405" s="185">
        <v>0.13020495973703231</v>
      </c>
      <c r="AP405" s="238">
        <v>5.3970623564900538E-2</v>
      </c>
      <c r="AQ405" s="238">
        <v>7.6234336172131781E-2</v>
      </c>
      <c r="AR405" s="238">
        <v>6.7269923362835937E-2</v>
      </c>
      <c r="AS405" s="238">
        <v>0.12211277050560619</v>
      </c>
    </row>
    <row r="406" spans="1:45" x14ac:dyDescent="0.2">
      <c r="A406" s="144">
        <v>2013</v>
      </c>
      <c r="B406" s="144">
        <v>6</v>
      </c>
      <c r="C406" s="144">
        <v>30</v>
      </c>
      <c r="D406" s="144">
        <v>31</v>
      </c>
      <c r="E406" s="144">
        <f t="shared" si="52"/>
        <v>30</v>
      </c>
      <c r="F406" s="88">
        <v>0</v>
      </c>
      <c r="G406" s="185">
        <v>9.0940446623189147E-2</v>
      </c>
      <c r="H406" s="185">
        <v>0.21539131999628741</v>
      </c>
      <c r="I406" s="92">
        <v>5.2966801979912603E-2</v>
      </c>
      <c r="J406" s="147">
        <f t="shared" si="63"/>
        <v>5.6130310935157336E-2</v>
      </c>
      <c r="K406" s="90">
        <v>8052</v>
      </c>
      <c r="L406" s="90">
        <v>1475</v>
      </c>
      <c r="M406" s="182">
        <v>5082.4369999999999</v>
      </c>
      <c r="N406" s="90">
        <v>248881.54500000001</v>
      </c>
      <c r="O406" s="161">
        <f t="shared" ref="O406:O415" si="65">M406/K406</f>
        <v>0.63120181321410829</v>
      </c>
      <c r="P406" s="91">
        <f>N406/L406</f>
        <v>168.73325084745764</v>
      </c>
      <c r="Q406" s="140">
        <v>1865.5172948040722</v>
      </c>
      <c r="R406" s="148">
        <f t="shared" si="55"/>
        <v>7.4750769633382882E-2</v>
      </c>
      <c r="S406" s="147">
        <f t="shared" si="47"/>
        <v>-4.2937312452985474E-3</v>
      </c>
      <c r="T406" s="188">
        <v>0</v>
      </c>
      <c r="U406" s="156">
        <f>(Company_data!V406+Misc!T406)/(Company_data!J406-Company_data!I406)</f>
        <v>2.0891565978460016</v>
      </c>
      <c r="V406" s="238">
        <f>U406/E406</f>
        <v>6.9638553261533384E-2</v>
      </c>
      <c r="W406" s="72">
        <v>1</v>
      </c>
      <c r="X406" s="185">
        <v>0.12445087337309828</v>
      </c>
      <c r="Y406" s="185">
        <v>0.21539131999628741</v>
      </c>
      <c r="Z406" s="180">
        <f>(Company_data!U406+F406)/Company_data!J406</f>
        <v>2.2425230890014864</v>
      </c>
      <c r="AA406" s="148">
        <f>(Company_data!S406+F406)/Company_data!J406+(Y406*1000)</f>
        <v>217.65835872561303</v>
      </c>
      <c r="AC406" s="185">
        <v>7.1797106665429135E-3</v>
      </c>
      <c r="AD406" s="147">
        <f t="shared" si="57"/>
        <v>5.2966801979912603E-2</v>
      </c>
      <c r="AE406" s="1">
        <v>0</v>
      </c>
      <c r="AF406" s="147">
        <f t="shared" si="58"/>
        <v>5.2966801979912603E-2</v>
      </c>
      <c r="AG406" s="1">
        <v>0</v>
      </c>
      <c r="AH406" s="1">
        <v>0</v>
      </c>
      <c r="AI406" s="1">
        <v>0</v>
      </c>
      <c r="AJ406" s="1">
        <v>0</v>
      </c>
      <c r="AL406" s="185">
        <v>0.15617901228417821</v>
      </c>
      <c r="AN406" s="185">
        <v>0.17066667264709684</v>
      </c>
      <c r="AO406" s="185">
        <v>0.16934956734568365</v>
      </c>
      <c r="AP406" s="238">
        <v>8.9799636870995042E-2</v>
      </c>
      <c r="AQ406" s="238">
        <v>7.9549930474688627E-2</v>
      </c>
      <c r="AR406" s="238">
        <v>6.5238565660989054E-2</v>
      </c>
      <c r="AS406" s="238">
        <v>0.16155620694328329</v>
      </c>
    </row>
    <row r="407" spans="1:45" x14ac:dyDescent="0.2">
      <c r="A407" s="144">
        <v>2013</v>
      </c>
      <c r="B407" s="144">
        <v>7</v>
      </c>
      <c r="C407" s="144">
        <v>31</v>
      </c>
      <c r="D407" s="144">
        <v>30</v>
      </c>
      <c r="E407" s="144">
        <f t="shared" si="52"/>
        <v>31</v>
      </c>
      <c r="F407" s="88">
        <v>0</v>
      </c>
      <c r="G407" s="185">
        <v>0.1077295207500122</v>
      </c>
      <c r="H407" s="185">
        <v>0.25515603384991198</v>
      </c>
      <c r="I407" s="92">
        <v>5.3041121693126275E-2</v>
      </c>
      <c r="J407" s="147">
        <f t="shared" si="63"/>
        <v>5.5681006463902644E-2</v>
      </c>
      <c r="K407" s="90">
        <v>8168</v>
      </c>
      <c r="L407" s="90">
        <v>1472</v>
      </c>
      <c r="M407" s="182">
        <v>5130.5</v>
      </c>
      <c r="N407" s="90">
        <v>242671.128</v>
      </c>
      <c r="O407" s="161">
        <f t="shared" si="65"/>
        <v>0.62812193927522042</v>
      </c>
      <c r="P407" s="91">
        <f>N407/L407</f>
        <v>164.85810326086957</v>
      </c>
      <c r="Q407" s="140">
        <v>1805.3393175523279</v>
      </c>
      <c r="R407" s="148">
        <f t="shared" si="55"/>
        <v>7.3577872136087671E-2</v>
      </c>
      <c r="S407" s="147">
        <f t="shared" si="47"/>
        <v>-4.3904260823730487E-3</v>
      </c>
      <c r="T407" s="188">
        <v>0</v>
      </c>
      <c r="U407" s="156">
        <f>(Company_data!V407+Misc!T407)/(Company_data!J407-Company_data!I407)</f>
        <v>2.1239209135087633</v>
      </c>
      <c r="V407" s="1">
        <f t="shared" si="56"/>
        <v>6.8513577855121396E-2</v>
      </c>
      <c r="W407" s="72">
        <v>1</v>
      </c>
      <c r="X407" s="185">
        <v>0.14742651309989979</v>
      </c>
      <c r="Y407" s="185">
        <v>0.25515603384991198</v>
      </c>
      <c r="Z407" s="180">
        <f>(Company_data!U407+F407)/Company_data!J407</f>
        <v>2.2809140362187179</v>
      </c>
      <c r="AA407" s="148">
        <f>(Company_data!S407+F407)/Company_data!J407+(Y407*1000)</f>
        <v>257.46055610868035</v>
      </c>
      <c r="AC407" s="185">
        <v>8.2308398016100633E-3</v>
      </c>
      <c r="AD407" s="147">
        <f t="shared" si="57"/>
        <v>5.3041121693126275E-2</v>
      </c>
      <c r="AE407" s="1">
        <v>0</v>
      </c>
      <c r="AF407" s="1">
        <v>0</v>
      </c>
      <c r="AG407" s="147">
        <f>I407</f>
        <v>5.3041121693126275E-2</v>
      </c>
      <c r="AH407" s="1">
        <v>0</v>
      </c>
      <c r="AI407" s="1">
        <v>0</v>
      </c>
      <c r="AJ407" s="1">
        <v>0</v>
      </c>
      <c r="AL407" s="185">
        <v>0.17386456413702456</v>
      </c>
      <c r="AN407" s="185">
        <v>0.19213354821555587</v>
      </c>
      <c r="AO407" s="185">
        <v>0.17917376072754237</v>
      </c>
      <c r="AP407" s="238">
        <v>9.6504410702375434E-2</v>
      </c>
      <c r="AQ407" s="238">
        <v>8.2669350025166954E-2</v>
      </c>
      <c r="AR407" s="238">
        <v>6.6135043387012371E-2</v>
      </c>
      <c r="AS407" s="238">
        <v>0.17021898650420217</v>
      </c>
    </row>
    <row r="408" spans="1:45" x14ac:dyDescent="0.2">
      <c r="A408" s="144">
        <v>2013</v>
      </c>
      <c r="B408" s="144">
        <v>8</v>
      </c>
      <c r="C408" s="144">
        <v>31</v>
      </c>
      <c r="D408" s="144">
        <v>31</v>
      </c>
      <c r="E408" s="144">
        <f t="shared" si="52"/>
        <v>31</v>
      </c>
      <c r="F408" s="88">
        <v>0</v>
      </c>
      <c r="G408" s="185">
        <v>0.10888054299684242</v>
      </c>
      <c r="H408" s="185">
        <v>0.25788221576671194</v>
      </c>
      <c r="I408" s="92">
        <v>4.9211888093313588E-2</v>
      </c>
      <c r="J408" s="147">
        <f t="shared" si="63"/>
        <v>5.4959671534606236E-2</v>
      </c>
      <c r="K408" s="90">
        <v>8178</v>
      </c>
      <c r="L408" s="90">
        <v>1476</v>
      </c>
      <c r="M408" s="182">
        <v>5751.1589999999997</v>
      </c>
      <c r="N408" s="90">
        <v>248235.30900000001</v>
      </c>
      <c r="O408" s="161">
        <f t="shared" si="65"/>
        <v>0.70324761555392512</v>
      </c>
      <c r="P408" s="91">
        <f t="shared" ref="P408:P415" si="66">N408/L408</f>
        <v>168.18110365853659</v>
      </c>
      <c r="Q408" s="140">
        <v>1865.5172948040722</v>
      </c>
      <c r="R408" s="148">
        <f t="shared" si="55"/>
        <v>7.8522039465970056E-2</v>
      </c>
      <c r="S408" s="147">
        <f t="shared" si="47"/>
        <v>-4.6929442918955747E-3</v>
      </c>
      <c r="T408" s="188">
        <v>0</v>
      </c>
      <c r="U408" s="156">
        <f>(Company_data!V408+Misc!T408)/(Company_data!J408-Company_data!I408)</f>
        <v>2.2739614493699003</v>
      </c>
      <c r="V408" s="1">
        <f t="shared" si="56"/>
        <v>7.3353595140964525E-2</v>
      </c>
      <c r="W408" s="72">
        <v>1</v>
      </c>
      <c r="X408" s="185">
        <v>0.14900167276986953</v>
      </c>
      <c r="Y408" s="185">
        <v>0.25788221576671194</v>
      </c>
      <c r="Z408" s="180">
        <f>(Company_data!U408+F408)/Company_data!J408</f>
        <v>2.4341832234450718</v>
      </c>
      <c r="AA408" s="148">
        <f>(Company_data!S408+F408)/Company_data!J408+(Y408*1000)</f>
        <v>260.3423389735093</v>
      </c>
      <c r="AC408" s="185">
        <v>8.3187811537649009E-3</v>
      </c>
      <c r="AD408" s="147">
        <f t="shared" si="57"/>
        <v>4.9211888093313588E-2</v>
      </c>
      <c r="AE408" s="1">
        <v>0</v>
      </c>
      <c r="AF408" s="1">
        <v>0</v>
      </c>
      <c r="AG408" s="1">
        <v>0</v>
      </c>
      <c r="AH408" s="147">
        <f>I408</f>
        <v>4.9211888093313588E-2</v>
      </c>
      <c r="AI408" s="1">
        <v>0</v>
      </c>
      <c r="AJ408" s="1">
        <v>0</v>
      </c>
      <c r="AL408" s="185">
        <v>0.17826214860099698</v>
      </c>
      <c r="AM408" s="373">
        <f t="shared" ref="AM408:AM419" si="67">Q408</f>
        <v>1865.5172948040722</v>
      </c>
      <c r="AN408" s="185">
        <v>0.1933189359863452</v>
      </c>
      <c r="AO408" s="185">
        <v>0.19538842802908093</v>
      </c>
      <c r="AP408" s="238">
        <v>0.11067303195114842</v>
      </c>
      <c r="AQ408" s="238">
        <v>8.4715396077932506E-2</v>
      </c>
      <c r="AR408" s="238">
        <v>6.9381605604154545E-2</v>
      </c>
      <c r="AS408" s="238">
        <v>0.1894349877863353</v>
      </c>
    </row>
    <row r="409" spans="1:45" x14ac:dyDescent="0.2">
      <c r="A409" s="144">
        <v>2013</v>
      </c>
      <c r="B409" s="144">
        <v>9</v>
      </c>
      <c r="C409" s="144">
        <v>30</v>
      </c>
      <c r="D409" s="144">
        <v>31</v>
      </c>
      <c r="E409" s="144">
        <f t="shared" si="52"/>
        <v>30</v>
      </c>
      <c r="F409" s="88">
        <v>0</v>
      </c>
      <c r="G409" s="185">
        <v>9.2408344323354916E-2</v>
      </c>
      <c r="H409" s="185">
        <v>0.21886801749446747</v>
      </c>
      <c r="I409" s="92">
        <v>4.702801027324701E-2</v>
      </c>
      <c r="J409" s="147">
        <f t="shared" si="63"/>
        <v>5.4012082131228552E-2</v>
      </c>
      <c r="K409" s="90">
        <v>8353</v>
      </c>
      <c r="L409" s="90">
        <v>1471</v>
      </c>
      <c r="M409" s="182">
        <v>5725.357</v>
      </c>
      <c r="N409" s="90">
        <v>251294.962</v>
      </c>
      <c r="O409" s="161">
        <f t="shared" si="65"/>
        <v>0.68542523644199693</v>
      </c>
      <c r="P409" s="91">
        <f t="shared" si="66"/>
        <v>170.8327409925221</v>
      </c>
      <c r="Q409" s="140">
        <v>1865.5172948040722</v>
      </c>
      <c r="R409" s="148">
        <f t="shared" si="55"/>
        <v>7.2658603891275347E-2</v>
      </c>
      <c r="S409" s="147">
        <f t="shared" si="47"/>
        <v>-5.2446529958851892E-3</v>
      </c>
      <c r="T409" s="188">
        <v>0</v>
      </c>
      <c r="U409" s="156">
        <f>(Company_data!V409+Misc!T409)/(Company_data!J409-Company_data!I409)</f>
        <v>2.034778127146478</v>
      </c>
      <c r="V409" s="1">
        <f t="shared" si="56"/>
        <v>6.7825937571549269E-2</v>
      </c>
      <c r="W409" s="72">
        <v>1</v>
      </c>
      <c r="X409" s="185">
        <v>0.12645967317111256</v>
      </c>
      <c r="Y409" s="185">
        <v>0.21886801749446747</v>
      </c>
      <c r="Z409" s="180">
        <f>(Company_data!U409+F409)/Company_data!J409</f>
        <v>2.1797581167382605</v>
      </c>
      <c r="AA409" s="148">
        <f>(Company_data!S409+F409)/Company_data!J409+(Y409*1000)</f>
        <v>221.07045334265629</v>
      </c>
      <c r="AC409" s="185">
        <v>7.2956005831489156E-3</v>
      </c>
      <c r="AD409" s="1">
        <v>0</v>
      </c>
      <c r="AE409" s="147">
        <f>I409</f>
        <v>4.702801027324701E-2</v>
      </c>
      <c r="AF409" s="1">
        <v>0</v>
      </c>
      <c r="AG409" s="1">
        <v>0</v>
      </c>
      <c r="AH409" s="1">
        <v>0</v>
      </c>
      <c r="AI409" s="147">
        <f>I409</f>
        <v>4.702801027324701E-2</v>
      </c>
      <c r="AJ409" s="1">
        <v>0</v>
      </c>
      <c r="AK409" s="373">
        <f>Q409-AM409</f>
        <v>0</v>
      </c>
      <c r="AL409" s="185">
        <v>0.16605684120682165</v>
      </c>
      <c r="AM409" s="373">
        <f t="shared" si="67"/>
        <v>1865.5172948040722</v>
      </c>
      <c r="AN409" s="185">
        <v>0.17192932108767131</v>
      </c>
      <c r="AO409" s="185">
        <v>0.16716631265995907</v>
      </c>
      <c r="AP409" s="238">
        <v>8.8282868206687001E-2</v>
      </c>
      <c r="AQ409" s="238">
        <v>7.8883444453272056E-2</v>
      </c>
      <c r="AR409" s="238">
        <v>7.3648496883466738E-2</v>
      </c>
      <c r="AS409" s="238">
        <v>0.16720824595431294</v>
      </c>
    </row>
    <row r="410" spans="1:45" x14ac:dyDescent="0.2">
      <c r="A410" s="144">
        <v>2013</v>
      </c>
      <c r="B410" s="144">
        <v>10</v>
      </c>
      <c r="C410" s="144">
        <v>31</v>
      </c>
      <c r="D410" s="144">
        <v>30</v>
      </c>
      <c r="E410" s="144">
        <f t="shared" si="52"/>
        <v>31</v>
      </c>
      <c r="F410" s="88">
        <v>0</v>
      </c>
      <c r="G410" s="185">
        <v>6.5983403403941848E-2</v>
      </c>
      <c r="H410" s="185">
        <v>0.1562808726452696</v>
      </c>
      <c r="I410" s="92">
        <v>4.3975251180668355E-2</v>
      </c>
      <c r="J410" s="147">
        <f t="shared" si="63"/>
        <v>5.281905967182212E-2</v>
      </c>
      <c r="K410" s="90">
        <v>8477</v>
      </c>
      <c r="L410" s="90">
        <v>1474</v>
      </c>
      <c r="M410" s="182">
        <v>5255.94</v>
      </c>
      <c r="N410" s="90">
        <v>230805.587</v>
      </c>
      <c r="O410" s="161">
        <f t="shared" si="65"/>
        <v>0.62002359325232981</v>
      </c>
      <c r="P410" s="91">
        <f t="shared" si="66"/>
        <v>156.58452306648576</v>
      </c>
      <c r="Q410" s="140">
        <v>1805.3393175523279</v>
      </c>
      <c r="R410" s="148">
        <f t="shared" si="55"/>
        <v>6.8319770596990251E-2</v>
      </c>
      <c r="S410" s="147">
        <f t="shared" si="47"/>
        <v>-6.0692562282898613E-3</v>
      </c>
      <c r="T410" s="188">
        <v>0</v>
      </c>
      <c r="U410" s="156">
        <f>(Company_data!V410+Misc!T410)/(Company_data!J410-Company_data!I410)</f>
        <v>1.9786190229802914</v>
      </c>
      <c r="V410" s="1">
        <f t="shared" si="56"/>
        <v>6.3826420096138425E-2</v>
      </c>
      <c r="W410" s="72">
        <v>1</v>
      </c>
      <c r="X410" s="185">
        <v>9.0297469241327713E-2</v>
      </c>
      <c r="Y410" s="185">
        <v>0.1562808726452696</v>
      </c>
      <c r="Z410" s="180">
        <f>(Company_data!U410+F410)/Company_data!J410</f>
        <v>2.1179128885066976</v>
      </c>
      <c r="AA410" s="148">
        <f>(Company_data!S410+F410)/Company_data!J410+(Y410*1000)</f>
        <v>158.42218188221395</v>
      </c>
      <c r="AC410" s="185">
        <v>5.041318472428051E-3</v>
      </c>
      <c r="AD410" s="1">
        <v>0</v>
      </c>
      <c r="AE410" s="147">
        <f t="shared" ref="AE410:AE473" si="68">I410</f>
        <v>4.3975251180668355E-2</v>
      </c>
      <c r="AF410" s="1">
        <v>0</v>
      </c>
      <c r="AG410" s="1">
        <v>0</v>
      </c>
      <c r="AH410" s="1">
        <v>0</v>
      </c>
      <c r="AI410" s="1">
        <v>0</v>
      </c>
      <c r="AJ410" s="147">
        <f>I410</f>
        <v>4.3975251180668355E-2</v>
      </c>
      <c r="AK410" s="373">
        <f t="shared" ref="AK410:AK473" si="69">Q410-AM410</f>
        <v>0</v>
      </c>
      <c r="AL410" s="185">
        <v>0.14411274048345801</v>
      </c>
      <c r="AM410" s="373">
        <f t="shared" si="67"/>
        <v>1805.3393175523279</v>
      </c>
      <c r="AN410" s="185">
        <v>0.14343447671615581</v>
      </c>
      <c r="AO410" s="185">
        <v>0.14756491328195404</v>
      </c>
      <c r="AP410" s="238">
        <v>6.9560977884908476E-2</v>
      </c>
      <c r="AQ410" s="238">
        <v>7.8003935397045532E-2</v>
      </c>
      <c r="AR410" s="238">
        <v>7.8129337079516165E-2</v>
      </c>
      <c r="AS410" s="238">
        <v>0.14967019642636659</v>
      </c>
    </row>
    <row r="411" spans="1:45" x14ac:dyDescent="0.2">
      <c r="A411" s="144">
        <v>2013</v>
      </c>
      <c r="B411" s="144">
        <v>11</v>
      </c>
      <c r="C411" s="144">
        <v>30</v>
      </c>
      <c r="D411" s="144">
        <v>31</v>
      </c>
      <c r="E411" s="144">
        <f t="shared" si="52"/>
        <v>30</v>
      </c>
      <c r="F411" s="88">
        <v>0</v>
      </c>
      <c r="G411" s="185">
        <v>2.5861955255335623E-2</v>
      </c>
      <c r="H411" s="185">
        <v>6.1253720285900155E-2</v>
      </c>
      <c r="I411" s="92">
        <v>4.2968672128592844E-2</v>
      </c>
      <c r="J411" s="147">
        <f t="shared" si="63"/>
        <v>5.1607176872944936E-2</v>
      </c>
      <c r="K411" s="90">
        <v>8547</v>
      </c>
      <c r="L411" s="90">
        <v>1469</v>
      </c>
      <c r="M411" s="182">
        <v>4809.4459999999999</v>
      </c>
      <c r="N411" s="90">
        <v>229265.54500000001</v>
      </c>
      <c r="O411" s="161">
        <f t="shared" si="65"/>
        <v>0.56270574470574475</v>
      </c>
      <c r="P411" s="91">
        <f t="shared" si="66"/>
        <v>156.06912525527571</v>
      </c>
      <c r="Q411" s="140">
        <v>1865.5172948040722</v>
      </c>
      <c r="R411" s="148">
        <f t="shared" si="55"/>
        <v>6.0088996368428897E-2</v>
      </c>
      <c r="S411" s="147">
        <f t="shared" si="47"/>
        <v>-6.8976062168159061E-3</v>
      </c>
      <c r="T411" s="188">
        <v>0</v>
      </c>
      <c r="U411" s="156">
        <f>(Company_data!V411+Misc!T411)/(Company_data!J411-Company_data!I411)</f>
        <v>1.6841852147814009</v>
      </c>
      <c r="V411" s="1">
        <f t="shared" si="56"/>
        <v>5.6139507159380028E-2</v>
      </c>
      <c r="W411" s="72">
        <v>1</v>
      </c>
      <c r="X411" s="185">
        <v>3.5391765030564529E-2</v>
      </c>
      <c r="Y411" s="185">
        <v>6.1253720285900155E-2</v>
      </c>
      <c r="Z411" s="180">
        <f>(Company_data!U411+F411)/Company_data!J411</f>
        <v>1.8026698910528669</v>
      </c>
      <c r="AA411" s="148">
        <f>(Company_data!S411+F411)/Company_data!J411+(Y411*1000)</f>
        <v>63.076963431930196</v>
      </c>
      <c r="AC411" s="185">
        <v>2.0417906761966719E-3</v>
      </c>
      <c r="AD411" s="1">
        <v>0</v>
      </c>
      <c r="AE411" s="147">
        <f t="shared" si="68"/>
        <v>4.2968672128592844E-2</v>
      </c>
      <c r="AF411" s="1">
        <v>0</v>
      </c>
      <c r="AG411" s="1">
        <v>0</v>
      </c>
      <c r="AH411" s="1">
        <v>0</v>
      </c>
      <c r="AI411" s="1">
        <v>0</v>
      </c>
      <c r="AJ411" s="147">
        <f t="shared" ref="AJ411:AJ474" si="70">I411</f>
        <v>4.2968672128592844E-2</v>
      </c>
      <c r="AK411" s="373">
        <f t="shared" si="69"/>
        <v>0</v>
      </c>
      <c r="AL411" s="185">
        <v>0.10788213537835722</v>
      </c>
      <c r="AM411" s="373">
        <f t="shared" si="67"/>
        <v>1865.5172948040722</v>
      </c>
      <c r="AN411" s="185">
        <v>9.4807616812779785E-2</v>
      </c>
      <c r="AO411" s="185">
        <v>0.10636966930105962</v>
      </c>
      <c r="AP411" s="238">
        <v>3.587641819907849E-2</v>
      </c>
      <c r="AQ411" s="238">
        <v>7.0493251101981125E-2</v>
      </c>
      <c r="AR411" s="238">
        <v>8.2020180123021605E-2</v>
      </c>
      <c r="AS411" s="238">
        <v>0.11407357846705125</v>
      </c>
    </row>
    <row r="412" spans="1:45" x14ac:dyDescent="0.2">
      <c r="A412" s="144">
        <v>2013</v>
      </c>
      <c r="B412" s="144">
        <v>12</v>
      </c>
      <c r="C412" s="144">
        <v>31</v>
      </c>
      <c r="D412" s="144">
        <v>30</v>
      </c>
      <c r="E412" s="144">
        <f t="shared" si="52"/>
        <v>31</v>
      </c>
      <c r="F412" s="88">
        <v>0</v>
      </c>
      <c r="G412" s="185">
        <v>1.4094302481599418E-2</v>
      </c>
      <c r="H412" s="185">
        <v>3.3382180632094485E-2</v>
      </c>
      <c r="I412" s="92">
        <v>4.2922528269795812E-2</v>
      </c>
      <c r="J412" s="147">
        <f t="shared" si="63"/>
        <v>5.0449416061500697E-2</v>
      </c>
      <c r="K412" s="90">
        <v>8601</v>
      </c>
      <c r="L412" s="90">
        <v>1468</v>
      </c>
      <c r="M412" s="182">
        <v>4788.1660000000002</v>
      </c>
      <c r="N412" s="90">
        <v>239963.03599999999</v>
      </c>
      <c r="O412" s="161">
        <f t="shared" si="65"/>
        <v>0.55669875595860951</v>
      </c>
      <c r="P412" s="91">
        <f t="shared" si="66"/>
        <v>163.46255858310627</v>
      </c>
      <c r="Q412" s="140">
        <v>1805.3393175523279</v>
      </c>
      <c r="R412" s="148">
        <f t="shared" si="55"/>
        <v>5.798890604386462E-2</v>
      </c>
      <c r="S412" s="147">
        <f t="shared" si="47"/>
        <v>-7.7255472604451023E-3</v>
      </c>
      <c r="T412" s="188">
        <v>0</v>
      </c>
      <c r="U412" s="156">
        <f>(Company_data!V412+Misc!T412)/(Company_data!J412-Company_data!I412)</f>
        <v>1.6871073666854979</v>
      </c>
      <c r="V412" s="1">
        <f t="shared" si="56"/>
        <v>5.4422818280177351E-2</v>
      </c>
      <c r="W412" s="72">
        <v>1</v>
      </c>
      <c r="X412" s="185">
        <v>1.928787815049508E-2</v>
      </c>
      <c r="Y412" s="185">
        <v>3.3382180632094485E-2</v>
      </c>
      <c r="Z412" s="180">
        <f>(Company_data!U412+F412)/Company_data!J412</f>
        <v>1.7976560873598033</v>
      </c>
      <c r="AA412" s="148">
        <f>(Company_data!S412+F412)/Company_data!J412+(Y412*1000)</f>
        <v>35.201018700623528</v>
      </c>
      <c r="AC412" s="185">
        <v>1.0768445365191772E-3</v>
      </c>
      <c r="AD412" s="1">
        <v>0</v>
      </c>
      <c r="AE412" s="147">
        <f t="shared" si="68"/>
        <v>4.2922528269795812E-2</v>
      </c>
      <c r="AF412" s="1">
        <v>0</v>
      </c>
      <c r="AG412" s="1">
        <v>0</v>
      </c>
      <c r="AH412" s="1">
        <v>0</v>
      </c>
      <c r="AI412" s="1">
        <v>0</v>
      </c>
      <c r="AJ412" s="147">
        <f t="shared" si="70"/>
        <v>4.2922528269795812E-2</v>
      </c>
      <c r="AK412" s="373">
        <f t="shared" si="69"/>
        <v>0</v>
      </c>
      <c r="AL412" s="185">
        <v>9.7971185615089385E-2</v>
      </c>
      <c r="AM412" s="373">
        <f t="shared" si="67"/>
        <v>1805.3393175523279</v>
      </c>
      <c r="AN412" s="185">
        <v>8.3289934255446785E-2</v>
      </c>
      <c r="AO412" s="185">
        <v>9.6661394651011021E-2</v>
      </c>
      <c r="AP412" s="238">
        <v>2.5675982704106856E-2</v>
      </c>
      <c r="AQ412" s="238">
        <v>7.0985411946904164E-2</v>
      </c>
      <c r="AR412" s="238">
        <v>8.3876883133489968E-2</v>
      </c>
      <c r="AS412" s="238">
        <v>0.10406290424734536</v>
      </c>
    </row>
    <row r="413" spans="1:45" x14ac:dyDescent="0.2">
      <c r="A413" s="144">
        <v>2014</v>
      </c>
      <c r="B413" s="144">
        <v>1</v>
      </c>
      <c r="C413" s="144">
        <v>31</v>
      </c>
      <c r="D413" s="144">
        <v>31</v>
      </c>
      <c r="E413" s="144">
        <f t="shared" si="52"/>
        <v>31</v>
      </c>
      <c r="F413" s="88">
        <v>0</v>
      </c>
      <c r="G413" s="185">
        <v>9.8596346086537723E-3</v>
      </c>
      <c r="H413" s="185">
        <v>2.3796930295544808E-2</v>
      </c>
      <c r="I413" s="92">
        <v>4.1680450025600717E-2</v>
      </c>
      <c r="J413" s="147">
        <f t="shared" si="63"/>
        <v>4.9250684285031064E-2</v>
      </c>
      <c r="K413" s="90">
        <v>8499</v>
      </c>
      <c r="L413" s="90">
        <v>1470</v>
      </c>
      <c r="M413" s="182">
        <v>4581.4889999999996</v>
      </c>
      <c r="N413" s="90">
        <v>239973.04399999999</v>
      </c>
      <c r="O413" s="161">
        <f t="shared" si="65"/>
        <v>0.53906212495587713</v>
      </c>
      <c r="P413" s="91">
        <f t="shared" si="66"/>
        <v>163.24696870748298</v>
      </c>
      <c r="Q413" s="164">
        <v>2664.336729765801</v>
      </c>
      <c r="R413" s="148">
        <f t="shared" si="55"/>
        <v>5.7309024733272304E-2</v>
      </c>
      <c r="S413" s="147">
        <f t="shared" si="47"/>
        <v>-8.5631562464492939E-3</v>
      </c>
      <c r="T413" s="188">
        <v>0</v>
      </c>
      <c r="U413" s="156">
        <f>(Company_data!V413+Misc!T413)/(Company_data!J413-Company_data!I413)</f>
        <v>1.6502207334298122</v>
      </c>
      <c r="V413" s="1">
        <f t="shared" si="56"/>
        <v>5.3232926884832651E-2</v>
      </c>
      <c r="W413" s="72">
        <v>1</v>
      </c>
      <c r="X413" s="185">
        <v>1.3937295686891039E-2</v>
      </c>
      <c r="Y413" s="185">
        <v>2.3796930295544808E-2</v>
      </c>
      <c r="Z413" s="180">
        <f>(Company_data!U413+F413)/Company_data!J413</f>
        <v>1.7765797667314414</v>
      </c>
      <c r="AA413" s="148">
        <f>(Company_data!S413+F413)/Company_data!J413+(Y413*1000)</f>
        <v>25.641926914882198</v>
      </c>
      <c r="AC413" s="185">
        <v>7.6764291275951014E-4</v>
      </c>
      <c r="AD413" s="1">
        <v>0</v>
      </c>
      <c r="AE413" s="147">
        <f t="shared" si="68"/>
        <v>4.1680450025600717E-2</v>
      </c>
      <c r="AF413" s="1">
        <v>0</v>
      </c>
      <c r="AG413" s="1">
        <v>0</v>
      </c>
      <c r="AH413" s="1">
        <v>0</v>
      </c>
      <c r="AI413" s="1">
        <v>0</v>
      </c>
      <c r="AJ413" s="147">
        <f t="shared" si="70"/>
        <v>4.1680450025600717E-2</v>
      </c>
      <c r="AK413" s="373">
        <f t="shared" si="69"/>
        <v>0</v>
      </c>
      <c r="AL413" s="185">
        <v>0.10750884282538516</v>
      </c>
      <c r="AM413" s="373">
        <f t="shared" si="67"/>
        <v>2664.336729765801</v>
      </c>
      <c r="AN413" s="185">
        <v>9.0488173555152776E-2</v>
      </c>
      <c r="AO413" s="185">
        <v>9.0847651431558568E-2</v>
      </c>
      <c r="AP413" s="238">
        <v>1.016957859245075E-2</v>
      </c>
      <c r="AQ413" s="238">
        <v>8.0678072839107828E-2</v>
      </c>
      <c r="AR413" s="238">
        <v>9.764920821673137E-2</v>
      </c>
      <c r="AS413" s="238">
        <v>9.8429646253386904E-2</v>
      </c>
    </row>
    <row r="414" spans="1:45" x14ac:dyDescent="0.2">
      <c r="A414" s="144">
        <v>2014</v>
      </c>
      <c r="B414" s="144">
        <v>2</v>
      </c>
      <c r="C414" s="144">
        <v>28</v>
      </c>
      <c r="D414" s="144">
        <v>28</v>
      </c>
      <c r="E414" s="144">
        <f t="shared" si="52"/>
        <v>28</v>
      </c>
      <c r="F414" s="88">
        <v>0</v>
      </c>
      <c r="G414" s="185">
        <v>1.3209899117273775E-2</v>
      </c>
      <c r="H414" s="185">
        <v>3.1883032280834667E-2</v>
      </c>
      <c r="I414" s="92">
        <v>4.037986050616918E-2</v>
      </c>
      <c r="J414" s="147">
        <f t="shared" si="63"/>
        <v>4.8040883717819151E-2</v>
      </c>
      <c r="K414" s="90">
        <v>8678</v>
      </c>
      <c r="L414" s="90">
        <v>1471</v>
      </c>
      <c r="M414" s="182">
        <v>4268.5079999999998</v>
      </c>
      <c r="N414" s="90">
        <v>226923.91</v>
      </c>
      <c r="O414" s="161">
        <f t="shared" si="65"/>
        <v>0.49187693016824152</v>
      </c>
      <c r="P414" s="91">
        <f t="shared" si="66"/>
        <v>154.26506458191707</v>
      </c>
      <c r="Q414" s="164">
        <v>2406.4976914013687</v>
      </c>
      <c r="R414" s="148">
        <f t="shared" si="55"/>
        <v>5.8439216032037104E-2</v>
      </c>
      <c r="S414" s="147">
        <f t="shared" ref="S414:S477" si="71">J414-J402</f>
        <v>-9.4435582267596227E-3</v>
      </c>
      <c r="T414" s="188">
        <v>0</v>
      </c>
      <c r="U414" s="156">
        <f>(Company_data!V414+Misc!T414)/(Company_data!J414-Company_data!I414)</f>
        <v>1.5409253269259244</v>
      </c>
      <c r="V414" s="1">
        <f t="shared" si="56"/>
        <v>5.5033047390211587E-2</v>
      </c>
      <c r="W414" s="72">
        <v>1</v>
      </c>
      <c r="X414" s="185">
        <v>1.8673133163560899E-2</v>
      </c>
      <c r="Y414" s="185">
        <v>3.1883032280834667E-2</v>
      </c>
      <c r="Z414" s="180">
        <f>(Company_data!U414+F414)/Company_data!J414</f>
        <v>1.6362980488970389</v>
      </c>
      <c r="AA414" s="148">
        <f>(Company_data!S414+F414)/Company_data!J414+(Y414*1000)</f>
        <v>33.580746576424104</v>
      </c>
      <c r="AC414" s="185">
        <v>1.1386797243155239E-3</v>
      </c>
      <c r="AD414" s="1">
        <v>0</v>
      </c>
      <c r="AE414" s="147">
        <f t="shared" si="68"/>
        <v>4.037986050616918E-2</v>
      </c>
      <c r="AF414" s="1">
        <v>0</v>
      </c>
      <c r="AG414" s="1">
        <v>0</v>
      </c>
      <c r="AH414" s="1">
        <v>0</v>
      </c>
      <c r="AI414" s="1">
        <v>0</v>
      </c>
      <c r="AJ414" s="147">
        <f t="shared" si="70"/>
        <v>4.037986050616918E-2</v>
      </c>
      <c r="AK414" s="373">
        <f t="shared" si="69"/>
        <v>0</v>
      </c>
      <c r="AL414" s="185">
        <v>0.10675764398589629</v>
      </c>
      <c r="AM414" s="373">
        <f t="shared" si="67"/>
        <v>2406.4976914013687</v>
      </c>
      <c r="AN414" s="185">
        <v>8.6608833445096012E-2</v>
      </c>
      <c r="AO414" s="185">
        <v>9.6410844603508156E-2</v>
      </c>
      <c r="AP414" s="238">
        <v>2.1661252001731083E-2</v>
      </c>
      <c r="AQ414" s="238">
        <v>7.4749592601777062E-2</v>
      </c>
      <c r="AR414" s="238">
        <v>9.3547744868622523E-2</v>
      </c>
      <c r="AS414" s="238">
        <v>0.10766218237787947</v>
      </c>
    </row>
    <row r="415" spans="1:45" x14ac:dyDescent="0.2">
      <c r="A415" s="144">
        <v>2014</v>
      </c>
      <c r="B415" s="144">
        <v>3</v>
      </c>
      <c r="C415" s="144">
        <v>31</v>
      </c>
      <c r="D415" s="144">
        <v>31</v>
      </c>
      <c r="E415" s="144">
        <f t="shared" si="52"/>
        <v>31</v>
      </c>
      <c r="F415" s="88">
        <v>0</v>
      </c>
      <c r="G415" s="185">
        <v>2.4305445263420773E-2</v>
      </c>
      <c r="H415" s="185">
        <v>5.8662923089274358E-2</v>
      </c>
      <c r="I415" s="92">
        <v>3.9879697838799792E-2</v>
      </c>
      <c r="J415" s="147">
        <f t="shared" si="63"/>
        <v>4.6913742641162409E-2</v>
      </c>
      <c r="K415" s="90">
        <v>8811</v>
      </c>
      <c r="L415" s="90">
        <v>1468</v>
      </c>
      <c r="M415" s="182">
        <v>4425.9309999999996</v>
      </c>
      <c r="N415" s="90">
        <v>217237.69099999999</v>
      </c>
      <c r="O415" s="161">
        <f t="shared" si="65"/>
        <v>0.50231880603790713</v>
      </c>
      <c r="P415" s="91">
        <f t="shared" si="66"/>
        <v>147.98207833787464</v>
      </c>
      <c r="Q415" s="164">
        <v>2664.336729765801</v>
      </c>
      <c r="R415" s="148">
        <f t="shared" si="55"/>
        <v>5.61963985547346E-2</v>
      </c>
      <c r="S415" s="147">
        <f t="shared" si="71"/>
        <v>-1.0245714715998354E-2</v>
      </c>
      <c r="T415" s="188">
        <v>0</v>
      </c>
      <c r="U415" s="156">
        <f>(Company_data!V415+Misc!T415)/(Company_data!J415-Company_data!I415)</f>
        <v>1.6315760020946508</v>
      </c>
      <c r="V415" s="1">
        <f t="shared" si="56"/>
        <v>5.2631483938537123E-2</v>
      </c>
      <c r="W415" s="72">
        <v>1</v>
      </c>
      <c r="X415" s="185">
        <v>3.4357477825853577E-2</v>
      </c>
      <c r="Y415" s="185">
        <v>5.8662923089274358E-2</v>
      </c>
      <c r="Z415" s="180">
        <f>(Company_data!U415+F415)/Company_data!J415</f>
        <v>1.7420883551967725</v>
      </c>
      <c r="AA415" s="148">
        <f>(Company_data!S415+F415)/Company_data!J415+(Y415*1000)</f>
        <v>60.471424541398974</v>
      </c>
      <c r="AC415" s="185">
        <v>1.8923523577185275E-3</v>
      </c>
      <c r="AD415" s="1">
        <v>0</v>
      </c>
      <c r="AE415" s="147">
        <f t="shared" si="68"/>
        <v>3.9879697838799792E-2</v>
      </c>
      <c r="AF415" s="1">
        <v>0</v>
      </c>
      <c r="AG415" s="1">
        <v>0</v>
      </c>
      <c r="AH415" s="1">
        <v>0</v>
      </c>
      <c r="AI415" s="1">
        <v>0</v>
      </c>
      <c r="AJ415" s="147">
        <f t="shared" si="70"/>
        <v>3.9879697838799792E-2</v>
      </c>
      <c r="AK415" s="373">
        <f t="shared" si="69"/>
        <v>0</v>
      </c>
      <c r="AL415" s="185">
        <v>0.11260240265171215</v>
      </c>
      <c r="AM415" s="373">
        <f t="shared" si="67"/>
        <v>2664.336729765801</v>
      </c>
      <c r="AN415" s="185">
        <v>0.10698521103286454</v>
      </c>
      <c r="AO415" s="185">
        <v>0.10592281391295962</v>
      </c>
      <c r="AP415" s="238">
        <v>2.3389440086662557E-2</v>
      </c>
      <c r="AQ415" s="238">
        <v>8.2533373826297066E-2</v>
      </c>
      <c r="AR415" s="238">
        <v>8.8296957388291381E-2</v>
      </c>
      <c r="AS415" s="238">
        <v>0.10552814820392746</v>
      </c>
    </row>
    <row r="416" spans="1:45" x14ac:dyDescent="0.2">
      <c r="A416" s="144">
        <v>2014</v>
      </c>
      <c r="B416" s="144">
        <v>4</v>
      </c>
      <c r="C416" s="144">
        <v>30</v>
      </c>
      <c r="D416" s="144">
        <v>31</v>
      </c>
      <c r="E416" s="93">
        <f t="shared" si="52"/>
        <v>30</v>
      </c>
      <c r="F416" s="88">
        <v>0</v>
      </c>
      <c r="G416" s="185">
        <v>4.2873247921978469E-2</v>
      </c>
      <c r="H416" s="185">
        <v>0.10347763713753255</v>
      </c>
      <c r="I416" s="92">
        <v>3.9876950758599379E-2</v>
      </c>
      <c r="J416" s="147">
        <f t="shared" si="63"/>
        <v>4.5705627044582975E-2</v>
      </c>
      <c r="K416" s="90">
        <v>8874</v>
      </c>
      <c r="L416" s="90">
        <v>1461</v>
      </c>
      <c r="M416" s="182">
        <v>4658.1610000000001</v>
      </c>
      <c r="N416" s="90">
        <v>236947.58900000001</v>
      </c>
      <c r="O416" s="161">
        <f t="shared" ref="O416:O420" si="72">M416/K416</f>
        <v>0.52492235744872662</v>
      </c>
      <c r="P416" s="91">
        <f t="shared" ref="P416:P420" si="73">N416/L416</f>
        <v>162.18178576317592</v>
      </c>
      <c r="Q416" s="164">
        <v>2664.336729765801</v>
      </c>
      <c r="R416" s="148">
        <f t="shared" si="55"/>
        <v>6.3077881578582129E-2</v>
      </c>
      <c r="S416" s="147">
        <f t="shared" si="71"/>
        <v>-1.1183557464968318E-2</v>
      </c>
      <c r="T416" s="188">
        <v>0</v>
      </c>
      <c r="U416" s="156">
        <f>(Company_data!V416+Misc!T416)/(Company_data!J416-Company_data!I416)</f>
        <v>1.7750038134079356</v>
      </c>
      <c r="V416" s="1">
        <f t="shared" si="56"/>
        <v>5.9166793780264522E-2</v>
      </c>
      <c r="W416" s="72">
        <v>1</v>
      </c>
      <c r="X416" s="185">
        <v>6.060438921555409E-2</v>
      </c>
      <c r="Y416" s="185">
        <v>0.10347763713753255</v>
      </c>
      <c r="Z416" s="180">
        <f>(Company_data!U416+F416)/Company_data!J416</f>
        <v>1.892336447357464</v>
      </c>
      <c r="AA416" s="148">
        <f>(Company_data!S416+F416)/Company_data!J416+(Y416*1000)</f>
        <v>105.4416322332666</v>
      </c>
      <c r="AC416" s="185">
        <v>3.4492545712510852E-3</v>
      </c>
      <c r="AD416" s="1">
        <v>0</v>
      </c>
      <c r="AE416" s="147">
        <f t="shared" si="68"/>
        <v>3.9876950758599379E-2</v>
      </c>
      <c r="AF416" s="1">
        <v>0</v>
      </c>
      <c r="AG416" s="1">
        <v>0</v>
      </c>
      <c r="AH416" s="1">
        <v>0</v>
      </c>
      <c r="AI416" s="1">
        <v>0</v>
      </c>
      <c r="AJ416" s="147">
        <f t="shared" si="70"/>
        <v>3.9876950758599379E-2</v>
      </c>
      <c r="AK416" s="373">
        <f t="shared" si="69"/>
        <v>0</v>
      </c>
      <c r="AL416" s="185">
        <v>0.12552726990906404</v>
      </c>
      <c r="AM416" s="373">
        <f t="shared" si="67"/>
        <v>2664.336729765801</v>
      </c>
      <c r="AN416" s="185">
        <v>0.12590179171141741</v>
      </c>
      <c r="AO416" s="185">
        <v>0.13592420076658621</v>
      </c>
      <c r="AP416" s="238">
        <v>5.1514629196567137E-2</v>
      </c>
      <c r="AQ416" s="238">
        <v>8.4409571570019062E-2</v>
      </c>
      <c r="AR416" s="238">
        <v>8.2654021987085602E-2</v>
      </c>
      <c r="AS416" s="238">
        <v>0.13301950943649526</v>
      </c>
    </row>
    <row r="417" spans="1:45" x14ac:dyDescent="0.2">
      <c r="A417" s="144">
        <v>2014</v>
      </c>
      <c r="B417" s="144">
        <v>5</v>
      </c>
      <c r="C417" s="144">
        <v>31</v>
      </c>
      <c r="D417" s="144">
        <v>30</v>
      </c>
      <c r="E417" s="93">
        <f t="shared" si="52"/>
        <v>31</v>
      </c>
      <c r="F417" s="88">
        <v>0</v>
      </c>
      <c r="G417" s="185">
        <v>7.8334392631411814E-2</v>
      </c>
      <c r="H417" s="185">
        <v>0.18906563530837289</v>
      </c>
      <c r="I417" s="92">
        <v>3.8981255159583991E-2</v>
      </c>
      <c r="J417" s="147">
        <f t="shared" si="63"/>
        <v>4.4409373992284125E-2</v>
      </c>
      <c r="K417" s="90">
        <v>8968</v>
      </c>
      <c r="L417" s="90">
        <v>1453</v>
      </c>
      <c r="M417" s="182">
        <v>5261.1409999999996</v>
      </c>
      <c r="N417" s="90">
        <v>249906.421</v>
      </c>
      <c r="O417" s="161">
        <f t="shared" si="72"/>
        <v>0.58665711418376443</v>
      </c>
      <c r="P417" s="91">
        <f t="shared" si="73"/>
        <v>171.99340743289744</v>
      </c>
      <c r="Q417" s="164">
        <v>2578.3903836443233</v>
      </c>
      <c r="R417" s="148">
        <f t="shared" si="55"/>
        <v>6.8716950637368171E-2</v>
      </c>
      <c r="S417" s="147">
        <f t="shared" si="71"/>
        <v>-1.21738807571459E-2</v>
      </c>
      <c r="T417" s="188">
        <v>0</v>
      </c>
      <c r="U417" s="156">
        <f>(Company_data!V417+Misc!T417)/(Company_data!J417-Company_data!I417)</f>
        <v>1.9978558341135975</v>
      </c>
      <c r="V417" s="1">
        <f t="shared" si="56"/>
        <v>6.4446962390761212E-2</v>
      </c>
      <c r="W417" s="72">
        <v>1</v>
      </c>
      <c r="X417" s="185">
        <v>0.11073124267696108</v>
      </c>
      <c r="Y417" s="185">
        <v>0.18906563530837289</v>
      </c>
      <c r="Z417" s="180">
        <f>(Company_data!U417+F417)/Company_data!J417</f>
        <v>2.1302254697584133</v>
      </c>
      <c r="AA417" s="148">
        <f>(Company_data!S417+F417)/Company_data!J417+(Y417*1000)</f>
        <v>191.27732700544593</v>
      </c>
      <c r="AC417" s="185">
        <v>6.0988914615604153E-3</v>
      </c>
      <c r="AD417" s="1">
        <v>0</v>
      </c>
      <c r="AE417" s="147">
        <f t="shared" si="68"/>
        <v>3.8981255159583991E-2</v>
      </c>
      <c r="AF417" s="1">
        <v>0</v>
      </c>
      <c r="AG417" s="1">
        <v>0</v>
      </c>
      <c r="AH417" s="1">
        <v>0</v>
      </c>
      <c r="AI417" s="1">
        <v>0</v>
      </c>
      <c r="AJ417" s="147">
        <f t="shared" si="70"/>
        <v>3.8981255159583991E-2</v>
      </c>
      <c r="AK417" s="373">
        <f t="shared" si="69"/>
        <v>0</v>
      </c>
      <c r="AL417" s="185">
        <v>0.15631314457282833</v>
      </c>
      <c r="AM417" s="373">
        <f t="shared" si="67"/>
        <v>2578.3903836443233</v>
      </c>
      <c r="AN417" s="185">
        <v>0.16952199964496742</v>
      </c>
      <c r="AO417" s="185">
        <v>0.17474661172065731</v>
      </c>
      <c r="AP417" s="238">
        <v>8.2839084538251603E-2</v>
      </c>
      <c r="AQ417" s="238">
        <v>9.1907527182405718E-2</v>
      </c>
      <c r="AR417" s="238">
        <v>7.7978751941416499E-2</v>
      </c>
      <c r="AS417" s="238">
        <v>0.16539556906900194</v>
      </c>
    </row>
    <row r="418" spans="1:45" x14ac:dyDescent="0.2">
      <c r="A418" s="144">
        <v>2014</v>
      </c>
      <c r="B418" s="144">
        <v>6</v>
      </c>
      <c r="C418" s="144">
        <v>30</v>
      </c>
      <c r="D418" s="144">
        <v>31</v>
      </c>
      <c r="E418" s="93">
        <f t="shared" si="52"/>
        <v>30</v>
      </c>
      <c r="F418" s="88">
        <v>0</v>
      </c>
      <c r="G418" s="185">
        <v>0.10200869763833864</v>
      </c>
      <c r="H418" s="185">
        <v>0.24620525644107005</v>
      </c>
      <c r="I418" s="92">
        <v>3.9812398018146448E-2</v>
      </c>
      <c r="J418" s="147">
        <f t="shared" si="63"/>
        <v>4.3313173662136946E-2</v>
      </c>
      <c r="K418" s="90">
        <v>9007</v>
      </c>
      <c r="L418" s="90">
        <v>1451</v>
      </c>
      <c r="M418" s="90">
        <v>5637.0870000000004</v>
      </c>
      <c r="N418" s="90">
        <v>255562.92199999999</v>
      </c>
      <c r="O418" s="161">
        <f t="shared" si="72"/>
        <v>0.62585622293771515</v>
      </c>
      <c r="P418" s="91">
        <f t="shared" si="73"/>
        <v>176.12882288077188</v>
      </c>
      <c r="Q418" s="164">
        <v>2664.336729765801</v>
      </c>
      <c r="R418" s="148">
        <f t="shared" si="55"/>
        <v>7.0941354112071836E-2</v>
      </c>
      <c r="S418" s="147">
        <f t="shared" si="71"/>
        <v>-1.281713727302039E-2</v>
      </c>
      <c r="T418" s="188">
        <v>0</v>
      </c>
      <c r="U418" s="156">
        <f>(Company_data!V418+Misc!T418)/(Company_data!J418-Company_data!I418)</f>
        <v>1.985416329964202</v>
      </c>
      <c r="V418" s="1">
        <f t="shared" si="56"/>
        <v>6.6180544332140073E-2</v>
      </c>
      <c r="W418" s="72">
        <v>1</v>
      </c>
      <c r="X418" s="185">
        <v>0.14419655880273138</v>
      </c>
      <c r="Y418" s="185">
        <v>0.24620525644107005</v>
      </c>
      <c r="Z418" s="180">
        <f>(Company_data!U418+F418)/Company_data!J418</f>
        <v>2.1282406233621551</v>
      </c>
      <c r="AA418" s="148">
        <f>(Company_data!S418+F418)/Company_data!J418+(Y418*1000)</f>
        <v>248.42351301519383</v>
      </c>
      <c r="AC418" s="185">
        <v>8.2068418813690015E-3</v>
      </c>
      <c r="AD418" s="1">
        <v>0</v>
      </c>
      <c r="AE418" s="147">
        <f t="shared" si="68"/>
        <v>3.9812398018146448E-2</v>
      </c>
      <c r="AF418" s="1">
        <v>0</v>
      </c>
      <c r="AG418" s="1">
        <v>0</v>
      </c>
      <c r="AH418" s="1">
        <v>0</v>
      </c>
      <c r="AI418" s="1">
        <v>0</v>
      </c>
      <c r="AJ418" s="147">
        <f t="shared" si="70"/>
        <v>3.9812398018146448E-2</v>
      </c>
      <c r="AK418" s="373">
        <f t="shared" si="69"/>
        <v>0</v>
      </c>
      <c r="AL418" s="185">
        <v>0.17762517600781702</v>
      </c>
      <c r="AM418" s="373">
        <f t="shared" si="67"/>
        <v>2664.336729765801</v>
      </c>
      <c r="AN418" s="185">
        <v>0.19439230177551955</v>
      </c>
      <c r="AO418" s="185">
        <v>0.18381452984768884</v>
      </c>
      <c r="AP418" s="238">
        <v>9.2888479159839679E-2</v>
      </c>
      <c r="AQ418" s="238">
        <v>9.0926050687849175E-2</v>
      </c>
      <c r="AR418" s="238">
        <v>7.5616478369478393E-2</v>
      </c>
      <c r="AS418" s="238">
        <v>0.17481043160901066</v>
      </c>
    </row>
    <row r="419" spans="1:45" x14ac:dyDescent="0.2">
      <c r="A419" s="144">
        <v>2014</v>
      </c>
      <c r="B419" s="144">
        <v>7</v>
      </c>
      <c r="C419" s="144">
        <v>31</v>
      </c>
      <c r="D419" s="144">
        <v>30</v>
      </c>
      <c r="E419" s="93">
        <f t="shared" si="52"/>
        <v>31</v>
      </c>
      <c r="F419" s="88">
        <v>0</v>
      </c>
      <c r="G419" s="185">
        <v>0.1209335853279699</v>
      </c>
      <c r="H419" s="185">
        <v>0.2918818206421302</v>
      </c>
      <c r="I419" s="149">
        <v>3.9008634623126461E-2</v>
      </c>
      <c r="J419" s="147">
        <f t="shared" si="63"/>
        <v>4.2143799739636965E-2</v>
      </c>
      <c r="K419" s="90">
        <v>8985</v>
      </c>
      <c r="L419" s="90">
        <v>1472</v>
      </c>
      <c r="M419" s="90">
        <v>6149.3990000000003</v>
      </c>
      <c r="N419" s="90">
        <v>245263.652</v>
      </c>
      <c r="O419" s="161">
        <f t="shared" si="72"/>
        <v>0.68440723427935457</v>
      </c>
      <c r="P419" s="91">
        <f t="shared" si="73"/>
        <v>166.61932880434782</v>
      </c>
      <c r="Q419" s="164">
        <v>2578.3903836443233</v>
      </c>
      <c r="R419" s="148">
        <f t="shared" si="55"/>
        <v>7.4565991351756497E-2</v>
      </c>
      <c r="S419" s="147">
        <f t="shared" si="71"/>
        <v>-1.3537206724265678E-2</v>
      </c>
      <c r="T419" s="188">
        <v>0</v>
      </c>
      <c r="U419" s="156">
        <f>(Company_data!V419+Misc!T419)/(Company_data!J419-Company_data!I419)</f>
        <v>2.1836200531950771</v>
      </c>
      <c r="V419" s="1">
        <f t="shared" si="56"/>
        <v>7.0439356554679908E-2</v>
      </c>
      <c r="W419" s="72">
        <v>1</v>
      </c>
      <c r="X419" s="185">
        <v>0.17094823531416034</v>
      </c>
      <c r="Y419" s="185">
        <v>0.2918818206421302</v>
      </c>
      <c r="Z419" s="180">
        <f>(Company_data!U419+F419)/Company_data!J419</f>
        <v>2.3115457319044515</v>
      </c>
      <c r="AA419" s="148">
        <f>(Company_data!S419+F419)/Company_data!J419+(Y419*1000)</f>
        <v>294.2998805452271</v>
      </c>
      <c r="AC419" s="185">
        <v>9.4155426013590397E-3</v>
      </c>
      <c r="AD419" s="1">
        <v>0</v>
      </c>
      <c r="AE419" s="147">
        <f t="shared" si="68"/>
        <v>3.9008634623126461E-2</v>
      </c>
      <c r="AF419" s="1">
        <v>0</v>
      </c>
      <c r="AG419" s="1">
        <v>0</v>
      </c>
      <c r="AH419" s="1">
        <v>0</v>
      </c>
      <c r="AI419" s="1">
        <v>0</v>
      </c>
      <c r="AJ419" s="147">
        <f t="shared" si="70"/>
        <v>3.9008634623126461E-2</v>
      </c>
      <c r="AK419" s="373">
        <f t="shared" si="69"/>
        <v>0</v>
      </c>
      <c r="AL419" s="185">
        <v>0.19764462718638423</v>
      </c>
      <c r="AM419" s="373">
        <f t="shared" si="67"/>
        <v>2578.3903836443233</v>
      </c>
      <c r="AN419" s="185">
        <v>0.21881519644821262</v>
      </c>
      <c r="AO419" s="185">
        <v>0.2140631317440804</v>
      </c>
      <c r="AP419" s="238">
        <v>0.11683632660265934</v>
      </c>
      <c r="AQ419" s="238">
        <v>9.7226805141421069E-2</v>
      </c>
      <c r="AR419" s="238">
        <v>7.6711041858414347E-2</v>
      </c>
      <c r="AS419" s="238">
        <v>0.20370927420200524</v>
      </c>
    </row>
    <row r="420" spans="1:45" x14ac:dyDescent="0.2">
      <c r="A420" s="144">
        <v>2014</v>
      </c>
      <c r="B420" s="144">
        <v>8</v>
      </c>
      <c r="C420" s="144">
        <v>31</v>
      </c>
      <c r="D420" s="144">
        <v>31</v>
      </c>
      <c r="E420" s="93">
        <f t="shared" si="52"/>
        <v>31</v>
      </c>
      <c r="F420" s="88">
        <v>0</v>
      </c>
      <c r="G420" s="185">
        <v>0.1229630502789975</v>
      </c>
      <c r="H420" s="185">
        <v>0.29678007883259772</v>
      </c>
      <c r="I420" s="149">
        <v>3.6351159396013473E-2</v>
      </c>
      <c r="J420" s="147">
        <f t="shared" si="63"/>
        <v>4.1072072348195293E-2</v>
      </c>
      <c r="K420" s="90">
        <v>9137</v>
      </c>
      <c r="L420" s="90">
        <v>1483</v>
      </c>
      <c r="M420" s="90">
        <v>6657.76</v>
      </c>
      <c r="N420" s="90">
        <v>250670.361</v>
      </c>
      <c r="O420" s="161">
        <f t="shared" si="72"/>
        <v>0.72865929736237278</v>
      </c>
      <c r="P420" s="91">
        <f t="shared" si="73"/>
        <v>169.02923870532703</v>
      </c>
      <c r="Q420" s="164">
        <v>2664.336729765801</v>
      </c>
      <c r="R420" s="43"/>
      <c r="S420" s="147">
        <f t="shared" si="71"/>
        <v>-1.3887599186410943E-2</v>
      </c>
      <c r="T420" s="188">
        <v>0</v>
      </c>
      <c r="U420" s="156">
        <f>(Company_data!V420+Misc!T420)/(Company_data!J420-Company_data!I420)</f>
        <v>2.3048219821436082</v>
      </c>
      <c r="V420" s="1">
        <f t="shared" si="56"/>
        <v>7.4349096198180906E-2</v>
      </c>
      <c r="W420" s="72">
        <v>1</v>
      </c>
      <c r="X420" s="185">
        <v>0.17381702855360021</v>
      </c>
      <c r="Y420" s="185">
        <v>0.29678007883259772</v>
      </c>
      <c r="Z420" s="180">
        <f>(Company_data!U420+F420)/Company_data!J420</f>
        <v>2.4675509658390662</v>
      </c>
      <c r="AA420" s="181"/>
      <c r="AC420" s="185">
        <v>9.5735509300837966E-3</v>
      </c>
      <c r="AD420" s="1">
        <v>0</v>
      </c>
      <c r="AE420" s="147">
        <f t="shared" si="68"/>
        <v>3.6351159396013473E-2</v>
      </c>
      <c r="AF420" s="1">
        <v>0</v>
      </c>
      <c r="AG420" s="1">
        <v>0</v>
      </c>
      <c r="AH420" s="1">
        <v>0</v>
      </c>
      <c r="AI420" s="1">
        <v>0</v>
      </c>
      <c r="AJ420" s="147">
        <f t="shared" si="70"/>
        <v>3.6351159396013473E-2</v>
      </c>
      <c r="AK420" s="373">
        <f t="shared" si="69"/>
        <v>798.8194349617288</v>
      </c>
      <c r="AL420" s="185">
        <v>0.20391471023803731</v>
      </c>
      <c r="AM420" s="373">
        <f>AM408</f>
        <v>1865.5172948040722</v>
      </c>
      <c r="AN420" s="185">
        <v>0.22147552357128417</v>
      </c>
      <c r="AO420" s="185">
        <v>0.23204845844845351</v>
      </c>
      <c r="AP420" s="238">
        <v>0.1320790982233685</v>
      </c>
      <c r="AQ420" s="238">
        <v>9.9969360225084999E-2</v>
      </c>
      <c r="AR420" s="238">
        <v>8.0951659959039801E-2</v>
      </c>
      <c r="AS420" s="238">
        <v>0.22512333224065936</v>
      </c>
    </row>
    <row r="421" spans="1:45" x14ac:dyDescent="0.2">
      <c r="A421" s="144">
        <v>2014</v>
      </c>
      <c r="B421" s="144">
        <v>9</v>
      </c>
      <c r="C421" s="145">
        <v>30</v>
      </c>
      <c r="D421" s="145">
        <v>31</v>
      </c>
      <c r="E421" s="93">
        <f t="shared" si="52"/>
        <v>30</v>
      </c>
      <c r="F421" s="141">
        <v>0</v>
      </c>
      <c r="G421" s="185">
        <v>0.10460582258952483</v>
      </c>
      <c r="H421" s="185">
        <v>0.25247360246861483</v>
      </c>
      <c r="I421" s="149">
        <v>3.6268987063005478E-2</v>
      </c>
      <c r="J421" s="147">
        <f t="shared" si="63"/>
        <v>4.0175487080675164E-2</v>
      </c>
      <c r="K421" s="43"/>
      <c r="L421" s="43"/>
      <c r="M421" s="43"/>
      <c r="N421" s="43"/>
      <c r="O421" s="162"/>
      <c r="P421" s="43"/>
      <c r="Q421" s="164">
        <v>2664.336729765801</v>
      </c>
      <c r="R421" s="43"/>
      <c r="S421" s="147">
        <f t="shared" si="71"/>
        <v>-1.3836595050553388E-2</v>
      </c>
      <c r="T421" s="188">
        <v>0</v>
      </c>
      <c r="U421" s="156">
        <f>(Company_data!V421+Misc!T421)/(Company_data!J421-Company_data!I421)</f>
        <v>2.0272286280647203</v>
      </c>
      <c r="V421" s="1">
        <f t="shared" si="56"/>
        <v>6.7574287602157349E-2</v>
      </c>
      <c r="W421" s="72">
        <v>1</v>
      </c>
      <c r="X421" s="185">
        <v>0.14786777987909</v>
      </c>
      <c r="Y421" s="185">
        <v>0.25247360246861483</v>
      </c>
      <c r="Z421" s="181"/>
      <c r="AA421" s="181"/>
      <c r="AC421" s="185">
        <v>8.4157867489538275E-3</v>
      </c>
      <c r="AD421" s="1">
        <v>0</v>
      </c>
      <c r="AE421" s="147">
        <f t="shared" si="68"/>
        <v>3.6268987063005478E-2</v>
      </c>
      <c r="AF421" s="1">
        <v>0</v>
      </c>
      <c r="AG421" s="1">
        <v>0</v>
      </c>
      <c r="AH421" s="1">
        <v>0</v>
      </c>
      <c r="AI421" s="1">
        <v>0</v>
      </c>
      <c r="AJ421" s="147">
        <f t="shared" si="70"/>
        <v>3.6268987063005478E-2</v>
      </c>
      <c r="AK421" s="373">
        <f t="shared" si="69"/>
        <v>798.8194349617288</v>
      </c>
      <c r="AL421" s="185">
        <v>0.19072467548538014</v>
      </c>
      <c r="AM421" s="373">
        <f>AM409</f>
        <v>1865.5172948040722</v>
      </c>
      <c r="AN421" s="185">
        <v>0.19759702621830508</v>
      </c>
      <c r="AO421" s="185">
        <v>0.18723175784843119</v>
      </c>
      <c r="AP421" s="238">
        <v>9.5668825954836417E-2</v>
      </c>
      <c r="AQ421" s="238">
        <v>9.1562931893594782E-2</v>
      </c>
      <c r="AR421" s="238">
        <v>8.6118852895855316E-2</v>
      </c>
      <c r="AS421" s="238">
        <v>0.18728064998279478</v>
      </c>
    </row>
    <row r="422" spans="1:45" x14ac:dyDescent="0.2">
      <c r="A422" s="144">
        <v>2014</v>
      </c>
      <c r="B422" s="144">
        <v>10</v>
      </c>
      <c r="C422" s="145">
        <v>31</v>
      </c>
      <c r="D422" s="145">
        <v>30</v>
      </c>
      <c r="E422" s="93">
        <f t="shared" si="52"/>
        <v>31</v>
      </c>
      <c r="F422" s="141">
        <v>0</v>
      </c>
      <c r="G422" s="185">
        <v>7.4796039354611515E-2</v>
      </c>
      <c r="H422" s="185">
        <v>0.18052556768607728</v>
      </c>
      <c r="I422" s="149">
        <v>3.5024503662011236E-2</v>
      </c>
      <c r="J422" s="147">
        <f t="shared" si="63"/>
        <v>3.9429591454120401E-2</v>
      </c>
      <c r="K422" s="43"/>
      <c r="L422" s="43"/>
      <c r="M422" s="43"/>
      <c r="N422" s="43"/>
      <c r="O422" s="162"/>
      <c r="P422" s="43"/>
      <c r="Q422" s="164">
        <v>2578.3903836443233</v>
      </c>
      <c r="R422" s="43"/>
      <c r="S422" s="147">
        <f t="shared" si="71"/>
        <v>-1.3389468217701719E-2</v>
      </c>
      <c r="T422" s="188">
        <v>0</v>
      </c>
      <c r="U422" s="156">
        <f>(Company_data!V422+Misc!T422)/(Company_data!J422-Company_data!I422)</f>
        <v>1.9123776790250668</v>
      </c>
      <c r="V422" s="1">
        <f t="shared" si="56"/>
        <v>6.1689602549195706E-2</v>
      </c>
      <c r="W422" s="72">
        <v>1</v>
      </c>
      <c r="X422" s="185">
        <v>0.10572952833146575</v>
      </c>
      <c r="Y422" s="185">
        <v>0.18052556768607728</v>
      </c>
      <c r="Z422" s="181"/>
      <c r="AA422" s="181"/>
      <c r="AC422" s="185">
        <v>5.8234054092282991E-3</v>
      </c>
      <c r="AD422" s="1">
        <v>0</v>
      </c>
      <c r="AE422" s="147">
        <f t="shared" si="68"/>
        <v>3.5024503662011236E-2</v>
      </c>
      <c r="AF422" s="1">
        <v>0</v>
      </c>
      <c r="AG422" s="1">
        <v>0</v>
      </c>
      <c r="AH422" s="1">
        <v>0</v>
      </c>
      <c r="AI422" s="1">
        <v>0</v>
      </c>
      <c r="AJ422" s="147">
        <f t="shared" si="70"/>
        <v>3.5024503662011236E-2</v>
      </c>
      <c r="AK422" s="373">
        <f t="shared" si="69"/>
        <v>773.05106609199538</v>
      </c>
      <c r="AL422" s="185">
        <v>0.16626748230154068</v>
      </c>
      <c r="AM422" s="373">
        <f t="shared" ref="AM422:AM485" si="74">AM410</f>
        <v>1805.3393175523279</v>
      </c>
      <c r="AN422" s="185">
        <v>0.16548596006683342</v>
      </c>
      <c r="AO422" s="185">
        <v>0.16110461737542206</v>
      </c>
      <c r="AP422" s="238">
        <v>7.1018419374952804E-2</v>
      </c>
      <c r="AQ422" s="238">
        <v>9.008619800046927E-2</v>
      </c>
      <c r="AR422" s="238">
        <v>9.147144294692916E-2</v>
      </c>
      <c r="AS422" s="238">
        <v>0.16356266190512753</v>
      </c>
    </row>
    <row r="423" spans="1:45" x14ac:dyDescent="0.2">
      <c r="A423" s="144">
        <v>2014</v>
      </c>
      <c r="B423" s="144">
        <v>11</v>
      </c>
      <c r="C423" s="145">
        <v>30</v>
      </c>
      <c r="D423" s="145">
        <v>31</v>
      </c>
      <c r="E423" s="93">
        <f t="shared" si="52"/>
        <v>30</v>
      </c>
      <c r="F423" s="141">
        <v>0</v>
      </c>
      <c r="G423" s="185">
        <v>2.9344698707989621E-2</v>
      </c>
      <c r="H423" s="185">
        <v>7.0825520155167312E-2</v>
      </c>
      <c r="I423" s="149">
        <v>3.4423678699057512E-2</v>
      </c>
      <c r="J423" s="147">
        <f t="shared" si="63"/>
        <v>3.8717508668325788E-2</v>
      </c>
      <c r="K423" s="43"/>
      <c r="L423" s="43"/>
      <c r="M423" s="43"/>
      <c r="N423" s="43"/>
      <c r="O423" s="162"/>
      <c r="P423" s="43"/>
      <c r="Q423" s="164">
        <v>2664.336729765801</v>
      </c>
      <c r="R423" s="43"/>
      <c r="S423" s="147">
        <f t="shared" si="71"/>
        <v>-1.2889668204619148E-2</v>
      </c>
      <c r="T423" s="188">
        <v>0</v>
      </c>
      <c r="U423" s="156">
        <f>(Company_data!V423+Misc!T423)/(Company_data!J423-Company_data!I423)</f>
        <v>1.5551674263236752</v>
      </c>
      <c r="V423" s="1">
        <f t="shared" si="56"/>
        <v>5.1838914210789171E-2</v>
      </c>
      <c r="W423" s="72">
        <v>1</v>
      </c>
      <c r="X423" s="185">
        <v>4.1480821447177692E-2</v>
      </c>
      <c r="Y423" s="185">
        <v>7.0825520155167312E-2</v>
      </c>
      <c r="Z423" s="181"/>
      <c r="AA423" s="181"/>
      <c r="AC423" s="185">
        <v>2.3608506718389103E-3</v>
      </c>
      <c r="AD423" s="1">
        <v>0</v>
      </c>
      <c r="AE423" s="147">
        <f t="shared" si="68"/>
        <v>3.4423678699057512E-2</v>
      </c>
      <c r="AF423" s="1">
        <v>0</v>
      </c>
      <c r="AG423" s="1">
        <v>0</v>
      </c>
      <c r="AH423" s="1">
        <v>0</v>
      </c>
      <c r="AI423" s="1">
        <v>0</v>
      </c>
      <c r="AJ423" s="147">
        <f t="shared" si="70"/>
        <v>3.4423678699057512E-2</v>
      </c>
      <c r="AK423" s="373">
        <f t="shared" si="69"/>
        <v>798.8194349617288</v>
      </c>
      <c r="AL423" s="185">
        <v>0.12545457702461577</v>
      </c>
      <c r="AM423" s="373">
        <f t="shared" si="74"/>
        <v>1865.5172948040722</v>
      </c>
      <c r="AN423" s="185">
        <v>0.11014634084281331</v>
      </c>
      <c r="AO423" s="185">
        <v>0.10364493700318232</v>
      </c>
      <c r="AP423" s="238">
        <v>2.3739149274806956E-2</v>
      </c>
      <c r="AQ423" s="238">
        <v>7.9905787728375352E-2</v>
      </c>
      <c r="AR423" s="238">
        <v>9.6109878316626152E-2</v>
      </c>
      <c r="AS423" s="238">
        <v>0.11264850805954707</v>
      </c>
    </row>
    <row r="424" spans="1:45" x14ac:dyDescent="0.2">
      <c r="A424" s="144">
        <v>2014</v>
      </c>
      <c r="B424" s="144">
        <v>12</v>
      </c>
      <c r="C424" s="145">
        <v>31</v>
      </c>
      <c r="D424" s="145">
        <v>30</v>
      </c>
      <c r="E424" s="93">
        <f t="shared" si="52"/>
        <v>31</v>
      </c>
      <c r="F424" s="141">
        <v>0</v>
      </c>
      <c r="G424" s="185">
        <v>1.5996299423502128E-2</v>
      </c>
      <c r="H424" s="185">
        <v>3.8608207857280752E-2</v>
      </c>
      <c r="I424" s="149">
        <v>3.4573020604832146E-2</v>
      </c>
      <c r="J424" s="147">
        <f t="shared" si="63"/>
        <v>3.8021716362912149E-2</v>
      </c>
      <c r="K424" s="43"/>
      <c r="L424" s="43"/>
      <c r="M424" s="43"/>
      <c r="N424" s="43"/>
      <c r="O424" s="162"/>
      <c r="P424" s="43"/>
      <c r="Q424" s="164">
        <v>2578.3903836443233</v>
      </c>
      <c r="R424" s="43"/>
      <c r="S424" s="147">
        <f t="shared" si="71"/>
        <v>-1.2427699698588549E-2</v>
      </c>
      <c r="T424" s="188">
        <v>0</v>
      </c>
      <c r="U424" s="156">
        <f>(Company_data!V424+Misc!T424)/(Company_data!J424-Company_data!I424)</f>
        <v>1.6123589425274953</v>
      </c>
      <c r="V424" s="1">
        <f t="shared" si="56"/>
        <v>5.2011578791209524E-2</v>
      </c>
      <c r="W424" s="72">
        <v>1</v>
      </c>
      <c r="X424" s="185">
        <v>2.2611908433778624E-2</v>
      </c>
      <c r="Y424" s="185">
        <v>3.8608207857280752E-2</v>
      </c>
      <c r="Z424" s="181"/>
      <c r="AA424" s="181"/>
      <c r="AC424" s="185">
        <v>1.2454260599122822E-3</v>
      </c>
      <c r="AD424" s="1">
        <v>0</v>
      </c>
      <c r="AE424" s="147">
        <f t="shared" si="68"/>
        <v>3.4573020604832146E-2</v>
      </c>
      <c r="AF424" s="1">
        <v>0</v>
      </c>
      <c r="AG424" s="1">
        <v>0</v>
      </c>
      <c r="AH424" s="1">
        <v>0</v>
      </c>
      <c r="AI424" s="1">
        <v>0</v>
      </c>
      <c r="AJ424" s="147">
        <f t="shared" si="70"/>
        <v>3.4573020604832146E-2</v>
      </c>
      <c r="AK424" s="373">
        <f t="shared" si="69"/>
        <v>773.05106609199538</v>
      </c>
      <c r="AL424" s="185">
        <v>0.11430122362237817</v>
      </c>
      <c r="AM424" s="373">
        <f t="shared" si="74"/>
        <v>1805.3393175523279</v>
      </c>
      <c r="AN424" s="185">
        <v>9.7108128020484311E-2</v>
      </c>
      <c r="AO424" s="185">
        <v>9.8820570161019125E-2</v>
      </c>
      <c r="AP424" s="238">
        <v>1.7472777320740068E-2</v>
      </c>
      <c r="AQ424" s="238">
        <v>8.1347792840279057E-2</v>
      </c>
      <c r="AR424" s="238">
        <v>9.8304924198876042E-2</v>
      </c>
      <c r="AS424" s="238">
        <v>0.10747287052598319</v>
      </c>
    </row>
    <row r="425" spans="1:45" x14ac:dyDescent="0.2">
      <c r="A425" s="144">
        <v>2015</v>
      </c>
      <c r="B425" s="144">
        <v>1</v>
      </c>
      <c r="C425" s="145">
        <v>31</v>
      </c>
      <c r="D425" s="145">
        <v>31</v>
      </c>
      <c r="E425" s="93">
        <f t="shared" si="52"/>
        <v>31</v>
      </c>
      <c r="F425" s="141">
        <v>0</v>
      </c>
      <c r="G425" s="185">
        <v>1.1293648139433888E-2</v>
      </c>
      <c r="H425" s="185">
        <v>2.767976403445347E-2</v>
      </c>
      <c r="I425" s="149">
        <v>3.3639384466826086E-2</v>
      </c>
      <c r="J425" s="147">
        <f t="shared" si="63"/>
        <v>3.7351627566347592E-2</v>
      </c>
      <c r="K425" s="43"/>
      <c r="L425" s="368"/>
      <c r="M425" s="43"/>
      <c r="N425" s="43"/>
      <c r="O425" s="162"/>
      <c r="P425" s="43"/>
      <c r="Q425" s="164">
        <v>3808.4794585671161</v>
      </c>
      <c r="R425" s="43"/>
      <c r="S425" s="147">
        <f t="shared" si="71"/>
        <v>-1.1899056718683472E-2</v>
      </c>
      <c r="T425" s="188">
        <v>0</v>
      </c>
      <c r="U425" s="156" t="e">
        <f>(Company_data!V425+Misc!T425)/(Company_data!J425-Company_data!I425)</f>
        <v>#DIV/0!</v>
      </c>
      <c r="V425" s="1" t="e">
        <f t="shared" si="56"/>
        <v>#DIV/0!</v>
      </c>
      <c r="W425" s="72">
        <v>1</v>
      </c>
      <c r="X425" s="185">
        <v>1.6386115895019579E-2</v>
      </c>
      <c r="Y425" s="185">
        <v>2.767976403445347E-2</v>
      </c>
      <c r="Z425" s="181"/>
      <c r="AA425" s="181"/>
      <c r="AC425" s="185">
        <v>8.9289561401462787E-4</v>
      </c>
      <c r="AD425" s="1">
        <v>0</v>
      </c>
      <c r="AE425" s="147">
        <f t="shared" si="68"/>
        <v>3.3639384466826086E-2</v>
      </c>
      <c r="AF425" s="1">
        <v>0</v>
      </c>
      <c r="AG425" s="1">
        <v>0</v>
      </c>
      <c r="AH425" s="1">
        <v>0</v>
      </c>
      <c r="AI425" s="1">
        <v>0</v>
      </c>
      <c r="AJ425" s="147">
        <f t="shared" si="70"/>
        <v>3.3639384466826086E-2</v>
      </c>
      <c r="AK425" s="373">
        <f t="shared" si="69"/>
        <v>1144.1427288013151</v>
      </c>
      <c r="AL425" s="185">
        <v>0.12574753707396968</v>
      </c>
      <c r="AM425" s="373">
        <f t="shared" si="74"/>
        <v>2664.336729765801</v>
      </c>
      <c r="AN425" s="185">
        <v>0.106400004579636</v>
      </c>
      <c r="AO425" s="185">
        <v>0.1092036381127036</v>
      </c>
      <c r="AP425" s="238">
        <v>1.3712803837594633E-2</v>
      </c>
      <c r="AQ425" s="238">
        <v>9.549083427510896E-2</v>
      </c>
      <c r="AR425" s="238">
        <v>0.1144538889345358</v>
      </c>
      <c r="AS425" s="238">
        <v>0.11505412616938189</v>
      </c>
    </row>
    <row r="426" spans="1:45" x14ac:dyDescent="0.2">
      <c r="A426" s="144">
        <v>2015</v>
      </c>
      <c r="B426" s="144">
        <v>2</v>
      </c>
      <c r="C426" s="145">
        <v>28</v>
      </c>
      <c r="D426" s="145">
        <v>28</v>
      </c>
      <c r="E426" s="93">
        <f t="shared" si="52"/>
        <v>28</v>
      </c>
      <c r="F426" s="141">
        <v>0</v>
      </c>
      <c r="G426" s="185">
        <v>1.5137415818536233E-2</v>
      </c>
      <c r="H426" s="185">
        <v>3.710050931066896E-2</v>
      </c>
      <c r="I426" s="149">
        <v>3.2616161430338221E-2</v>
      </c>
      <c r="J426" s="147">
        <f t="shared" si="63"/>
        <v>3.6704652643361681E-2</v>
      </c>
      <c r="K426" s="43"/>
      <c r="L426" s="368"/>
      <c r="M426" s="43"/>
      <c r="N426" s="43"/>
      <c r="O426" s="162"/>
      <c r="P426" s="43"/>
      <c r="Q426" s="164">
        <v>3439.9169303186859</v>
      </c>
      <c r="R426" s="43"/>
      <c r="S426" s="147">
        <f t="shared" si="71"/>
        <v>-1.133623107445747E-2</v>
      </c>
      <c r="T426" s="188">
        <v>0</v>
      </c>
      <c r="U426" s="156" t="e">
        <f>(Company_data!V426+Misc!T426)/(Company_data!J426-Company_data!I426)</f>
        <v>#DIV/0!</v>
      </c>
      <c r="V426" s="1" t="e">
        <f t="shared" si="56"/>
        <v>#DIV/0!</v>
      </c>
      <c r="W426" s="72">
        <v>1</v>
      </c>
      <c r="X426" s="185">
        <v>2.1963093492132733E-2</v>
      </c>
      <c r="Y426" s="185">
        <v>3.710050931066896E-2</v>
      </c>
      <c r="Z426" s="181"/>
      <c r="AA426" s="181"/>
      <c r="AC426" s="185">
        <v>1.3250181896667487E-3</v>
      </c>
      <c r="AD426" s="1">
        <v>0</v>
      </c>
      <c r="AE426" s="147">
        <f t="shared" si="68"/>
        <v>3.2616161430338221E-2</v>
      </c>
      <c r="AF426" s="1">
        <v>0</v>
      </c>
      <c r="AG426" s="1">
        <v>0</v>
      </c>
      <c r="AH426" s="1">
        <v>0</v>
      </c>
      <c r="AI426" s="1">
        <v>0</v>
      </c>
      <c r="AJ426" s="147">
        <f t="shared" si="70"/>
        <v>3.2616161430338221E-2</v>
      </c>
      <c r="AK426" s="373">
        <f t="shared" si="69"/>
        <v>1033.4192389173172</v>
      </c>
      <c r="AL426" s="185">
        <v>0.12495135301662356</v>
      </c>
      <c r="AM426" s="373">
        <f t="shared" si="74"/>
        <v>2406.4976914013687</v>
      </c>
      <c r="AN426" s="185">
        <v>0.10172372050549822</v>
      </c>
      <c r="AO426" s="185">
        <v>9.3516949291228876E-2</v>
      </c>
      <c r="AP426" s="238">
        <v>8.0560847129053266E-3</v>
      </c>
      <c r="AQ426" s="238">
        <v>8.5460864578323553E-2</v>
      </c>
      <c r="AR426" s="238">
        <v>0.10981393719808735</v>
      </c>
      <c r="AS426" s="238">
        <v>0.11457133449681381</v>
      </c>
    </row>
    <row r="427" spans="1:45" x14ac:dyDescent="0.2">
      <c r="A427" s="144">
        <v>2015</v>
      </c>
      <c r="B427" s="144">
        <v>3</v>
      </c>
      <c r="C427" s="145">
        <v>31</v>
      </c>
      <c r="D427" s="145">
        <v>31</v>
      </c>
      <c r="E427" s="93">
        <f t="shared" si="52"/>
        <v>31</v>
      </c>
      <c r="F427" s="141">
        <v>0</v>
      </c>
      <c r="G427" s="185">
        <v>2.7858857946608383E-2</v>
      </c>
      <c r="H427" s="185">
        <v>6.827967408856539E-2</v>
      </c>
      <c r="I427" s="149">
        <v>3.2419028772628415E-2</v>
      </c>
      <c r="J427" s="147">
        <f t="shared" si="63"/>
        <v>3.608293022118074E-2</v>
      </c>
      <c r="K427" s="43"/>
      <c r="L427" s="368"/>
      <c r="M427" s="43"/>
      <c r="N427" s="43"/>
      <c r="O427" s="162"/>
      <c r="P427" s="43"/>
      <c r="Q427" s="164">
        <v>3808.4794585671161</v>
      </c>
      <c r="R427" s="43"/>
      <c r="S427" s="147">
        <f t="shared" si="71"/>
        <v>-1.083081241998167E-2</v>
      </c>
      <c r="T427" s="188">
        <v>0</v>
      </c>
      <c r="U427" s="156" t="e">
        <f>(Company_data!V427+Misc!T427)/(Company_data!J427-Company_data!I427)</f>
        <v>#DIV/0!</v>
      </c>
      <c r="V427" s="1" t="e">
        <f t="shared" si="56"/>
        <v>#DIV/0!</v>
      </c>
      <c r="W427" s="72">
        <v>1</v>
      </c>
      <c r="X427" s="185">
        <v>4.0420816141957007E-2</v>
      </c>
      <c r="Y427" s="185">
        <v>6.827967408856539E-2</v>
      </c>
      <c r="Z427" s="181"/>
      <c r="AA427" s="181"/>
      <c r="AC427" s="185">
        <v>2.2025701318892062E-3</v>
      </c>
      <c r="AD427" s="1">
        <v>0</v>
      </c>
      <c r="AE427" s="147">
        <f t="shared" si="68"/>
        <v>3.2419028772628415E-2</v>
      </c>
      <c r="AF427" s="1">
        <v>0</v>
      </c>
      <c r="AG427" s="1">
        <v>0</v>
      </c>
      <c r="AH427" s="1">
        <v>0</v>
      </c>
      <c r="AI427" s="1">
        <v>0</v>
      </c>
      <c r="AJ427" s="147">
        <f t="shared" si="70"/>
        <v>3.2419028772628415E-2</v>
      </c>
      <c r="AK427" s="373">
        <f t="shared" si="69"/>
        <v>1144.1427288013151</v>
      </c>
      <c r="AL427" s="185">
        <v>0.13169921403678564</v>
      </c>
      <c r="AM427" s="373">
        <f t="shared" si="74"/>
        <v>2664.336729765801</v>
      </c>
      <c r="AN427" s="185">
        <v>0.12535539199117762</v>
      </c>
      <c r="AO427" s="185">
        <v>0.14822544117603129</v>
      </c>
      <c r="AP427" s="238">
        <v>4.7592610289847272E-2</v>
      </c>
      <c r="AQ427" s="238">
        <v>0.10063283088618402</v>
      </c>
      <c r="AR427" s="238">
        <v>0.10384035609017724</v>
      </c>
      <c r="AS427" s="238">
        <v>0.12490462179055775</v>
      </c>
    </row>
    <row r="428" spans="1:45" x14ac:dyDescent="0.2">
      <c r="A428" s="144">
        <v>2015</v>
      </c>
      <c r="B428" s="144">
        <v>4</v>
      </c>
      <c r="C428" s="145">
        <v>30</v>
      </c>
      <c r="D428" s="145">
        <v>31</v>
      </c>
      <c r="E428" s="93">
        <f t="shared" si="52"/>
        <v>30</v>
      </c>
      <c r="F428" s="141">
        <v>0</v>
      </c>
      <c r="G428" s="185">
        <v>4.9135172634566286E-2</v>
      </c>
      <c r="H428" s="185">
        <v>0.12042609859324914</v>
      </c>
      <c r="I428" s="149">
        <v>3.2479431690933244E-2</v>
      </c>
      <c r="J428" s="147">
        <f t="shared" si="63"/>
        <v>3.5466470298875223E-2</v>
      </c>
      <c r="K428" s="43"/>
      <c r="L428" s="368"/>
      <c r="M428" s="43"/>
      <c r="N428" s="43"/>
      <c r="O428" s="162"/>
      <c r="P428" s="43"/>
      <c r="Q428" s="164">
        <v>3808.4794585671161</v>
      </c>
      <c r="R428" s="43"/>
      <c r="S428" s="147">
        <f t="shared" si="71"/>
        <v>-1.0239156745707752E-2</v>
      </c>
      <c r="T428" s="188">
        <v>0</v>
      </c>
      <c r="U428" s="156" t="e">
        <f>(Company_data!V428+Misc!T428)/(Company_data!J428-Company_data!I428)</f>
        <v>#DIV/0!</v>
      </c>
      <c r="V428" s="1" t="e">
        <f t="shared" si="56"/>
        <v>#DIV/0!</v>
      </c>
      <c r="W428" s="72">
        <v>1</v>
      </c>
      <c r="X428" s="185">
        <v>7.1290925958682846E-2</v>
      </c>
      <c r="Y428" s="185">
        <v>0.12042609859324914</v>
      </c>
      <c r="Z428" s="181"/>
      <c r="AA428" s="181"/>
      <c r="AC428" s="185">
        <v>4.0142032864416378E-3</v>
      </c>
      <c r="AD428" s="1">
        <v>0</v>
      </c>
      <c r="AE428" s="147">
        <f t="shared" si="68"/>
        <v>3.2479431690933244E-2</v>
      </c>
      <c r="AF428" s="1">
        <v>0</v>
      </c>
      <c r="AG428" s="1">
        <v>0</v>
      </c>
      <c r="AH428" s="1">
        <v>0</v>
      </c>
      <c r="AI428" s="1">
        <v>0</v>
      </c>
      <c r="AJ428" s="147">
        <f t="shared" si="70"/>
        <v>3.2479431690933244E-2</v>
      </c>
      <c r="AK428" s="373">
        <f t="shared" si="69"/>
        <v>1144.1427288013151</v>
      </c>
      <c r="AL428" s="185">
        <v>0.14651690451376501</v>
      </c>
      <c r="AM428" s="373">
        <f t="shared" si="74"/>
        <v>2664.336729765801</v>
      </c>
      <c r="AN428" s="185">
        <v>0.14690904769993363</v>
      </c>
      <c r="AO428" s="185">
        <v>0.14582777329448698</v>
      </c>
      <c r="AP428" s="238">
        <v>4.8202179392632251E-2</v>
      </c>
      <c r="AQ428" s="238">
        <v>9.7625593901854713E-2</v>
      </c>
      <c r="AR428" s="238">
        <v>9.7381731879198727E-2</v>
      </c>
      <c r="AS428" s="238">
        <v>0.14359184380774226</v>
      </c>
    </row>
    <row r="429" spans="1:45" x14ac:dyDescent="0.2">
      <c r="A429" s="144">
        <v>2015</v>
      </c>
      <c r="B429" s="144">
        <v>5</v>
      </c>
      <c r="C429" s="145">
        <v>31</v>
      </c>
      <c r="D429" s="145">
        <v>30</v>
      </c>
      <c r="E429" s="93">
        <f t="shared" si="52"/>
        <v>31</v>
      </c>
      <c r="F429" s="141">
        <v>0</v>
      </c>
      <c r="G429" s="185">
        <v>8.9742666523431477E-2</v>
      </c>
      <c r="H429" s="185">
        <v>0.21995158716851498</v>
      </c>
      <c r="I429" s="149">
        <v>3.1572018624854356E-2</v>
      </c>
      <c r="J429" s="147">
        <f t="shared" si="63"/>
        <v>3.4849033920981091E-2</v>
      </c>
      <c r="K429" s="43"/>
      <c r="L429" s="368"/>
      <c r="M429" s="43"/>
      <c r="N429" s="43"/>
      <c r="O429" s="162"/>
      <c r="P429" s="43"/>
      <c r="Q429" s="164">
        <v>3685.6252824843059</v>
      </c>
      <c r="R429" s="43"/>
      <c r="S429" s="147">
        <f t="shared" si="71"/>
        <v>-9.5603400713030334E-3</v>
      </c>
      <c r="T429" s="188">
        <v>0</v>
      </c>
      <c r="U429" s="156" t="e">
        <f>(Company_data!V429+Misc!T429)/(Company_data!J429-Company_data!I429)</f>
        <v>#DIV/0!</v>
      </c>
      <c r="V429" s="1" t="e">
        <f t="shared" si="56"/>
        <v>#DIV/0!</v>
      </c>
      <c r="W429" s="72">
        <v>1</v>
      </c>
      <c r="X429" s="185">
        <v>0.13020892064508346</v>
      </c>
      <c r="Y429" s="185">
        <v>0.21995158716851498</v>
      </c>
      <c r="Z429" s="181"/>
      <c r="AA429" s="181"/>
      <c r="AC429" s="185">
        <v>7.0952124893069336E-3</v>
      </c>
      <c r="AD429" s="1">
        <v>0</v>
      </c>
      <c r="AE429" s="147">
        <f t="shared" si="68"/>
        <v>3.1572018624854356E-2</v>
      </c>
      <c r="AF429" s="1">
        <v>0</v>
      </c>
      <c r="AG429" s="1">
        <v>0</v>
      </c>
      <c r="AH429" s="1">
        <v>0</v>
      </c>
      <c r="AI429" s="1">
        <v>0</v>
      </c>
      <c r="AJ429" s="147">
        <f t="shared" si="70"/>
        <v>3.1572018624854356E-2</v>
      </c>
      <c r="AK429" s="373">
        <f t="shared" si="69"/>
        <v>1107.2348988399826</v>
      </c>
      <c r="AL429" s="185">
        <v>0.18175082170558021</v>
      </c>
      <c r="AM429" s="373">
        <f t="shared" si="74"/>
        <v>2578.3903836443233</v>
      </c>
      <c r="AN429" s="185">
        <v>0.19687901497746826</v>
      </c>
      <c r="AO429" s="185">
        <v>0.19490412727105857</v>
      </c>
      <c r="AP429" s="238">
        <v>8.8038606134711095E-2</v>
      </c>
      <c r="AQ429" s="238">
        <v>0.10686552113634747</v>
      </c>
      <c r="AR429" s="238">
        <v>9.2008155182148735E-2</v>
      </c>
      <c r="AS429" s="238">
        <v>0.18620389895336303</v>
      </c>
    </row>
    <row r="430" spans="1:45" x14ac:dyDescent="0.2">
      <c r="A430" s="144">
        <v>2015</v>
      </c>
      <c r="B430" s="144">
        <v>6</v>
      </c>
      <c r="C430" s="145">
        <v>30</v>
      </c>
      <c r="D430" s="145">
        <v>31</v>
      </c>
      <c r="E430" s="93">
        <f t="shared" si="52"/>
        <v>30</v>
      </c>
      <c r="F430" s="141">
        <v>0</v>
      </c>
      <c r="G430" s="185">
        <v>0.1168268617796283</v>
      </c>
      <c r="H430" s="185">
        <v>0.28633262937018661</v>
      </c>
      <c r="I430" s="149">
        <v>3.2289991622191608E-2</v>
      </c>
      <c r="J430" s="147">
        <f t="shared" si="63"/>
        <v>3.4222166721318191E-2</v>
      </c>
      <c r="K430" s="43"/>
      <c r="L430" s="368"/>
      <c r="M430" s="43"/>
      <c r="N430" s="43"/>
      <c r="O430" s="162"/>
      <c r="P430" s="43"/>
      <c r="Q430" s="164">
        <v>3808.4794585671161</v>
      </c>
      <c r="R430" s="43"/>
      <c r="S430" s="147">
        <f t="shared" si="71"/>
        <v>-9.0910069408187549E-3</v>
      </c>
      <c r="T430" s="188">
        <v>0</v>
      </c>
      <c r="U430" s="156" t="e">
        <f>(Company_data!V430+Misc!T430)/(Company_data!J430-Company_data!I430)</f>
        <v>#DIV/0!</v>
      </c>
      <c r="V430" s="1" t="e">
        <f t="shared" si="56"/>
        <v>#DIV/0!</v>
      </c>
      <c r="W430" s="72">
        <v>1</v>
      </c>
      <c r="X430" s="185">
        <v>0.16950576759055838</v>
      </c>
      <c r="Y430" s="185">
        <v>0.28633262937018661</v>
      </c>
      <c r="Z430" s="181"/>
      <c r="AA430" s="181"/>
      <c r="AC430" s="185">
        <v>9.544420979006223E-3</v>
      </c>
      <c r="AD430" s="1">
        <v>0</v>
      </c>
      <c r="AE430" s="147">
        <f t="shared" si="68"/>
        <v>3.2289991622191608E-2</v>
      </c>
      <c r="AF430" s="1">
        <v>0</v>
      </c>
      <c r="AG430" s="1">
        <v>0</v>
      </c>
      <c r="AH430" s="1">
        <v>0</v>
      </c>
      <c r="AI430" s="1">
        <v>0</v>
      </c>
      <c r="AJ430" s="147">
        <f t="shared" si="70"/>
        <v>3.2289991622191608E-2</v>
      </c>
      <c r="AK430" s="373">
        <f t="shared" si="69"/>
        <v>1144.1427288013151</v>
      </c>
      <c r="AL430" s="185">
        <v>0.20610794937571827</v>
      </c>
      <c r="AM430" s="373">
        <f t="shared" si="74"/>
        <v>2664.336729765801</v>
      </c>
      <c r="AN430" s="185">
        <v>0.22518381605203114</v>
      </c>
      <c r="AO430" s="185">
        <v>0.22261291034970535</v>
      </c>
      <c r="AP430" s="238">
        <v>0.11460851865244708</v>
      </c>
      <c r="AQ430" s="238">
        <v>0.10800439169725828</v>
      </c>
      <c r="AR430" s="238">
        <v>8.9281087596089978E-2</v>
      </c>
      <c r="AS430" s="238">
        <v>0.21490810675415675</v>
      </c>
    </row>
    <row r="431" spans="1:45" x14ac:dyDescent="0.2">
      <c r="A431" s="144">
        <v>2015</v>
      </c>
      <c r="B431" s="144">
        <v>7</v>
      </c>
      <c r="C431" s="145">
        <v>31</v>
      </c>
      <c r="D431" s="145">
        <v>30</v>
      </c>
      <c r="E431" s="93">
        <f t="shared" si="52"/>
        <v>31</v>
      </c>
      <c r="F431" s="141">
        <v>0</v>
      </c>
      <c r="G431" s="185">
        <v>0.13840873687117627</v>
      </c>
      <c r="H431" s="185">
        <v>0.33922795624593977</v>
      </c>
      <c r="I431" s="149">
        <v>3.1743682372859419E-2</v>
      </c>
      <c r="J431" s="147">
        <f t="shared" si="63"/>
        <v>3.361675403379593E-2</v>
      </c>
      <c r="K431" s="43"/>
      <c r="L431" s="368"/>
      <c r="M431" s="43"/>
      <c r="N431" s="43"/>
      <c r="O431" s="162"/>
      <c r="P431" s="43"/>
      <c r="Q431" s="164">
        <v>3685.6252824843059</v>
      </c>
      <c r="R431" s="43"/>
      <c r="S431" s="147">
        <f t="shared" si="71"/>
        <v>-8.5270457058410354E-3</v>
      </c>
      <c r="T431" s="188">
        <v>0</v>
      </c>
      <c r="U431" s="156" t="e">
        <f>(Company_data!V431+Misc!T431)/(Company_data!J431-Company_data!I431)</f>
        <v>#DIV/0!</v>
      </c>
      <c r="V431" s="1" t="e">
        <f t="shared" si="56"/>
        <v>#DIV/0!</v>
      </c>
      <c r="W431" s="72">
        <v>1</v>
      </c>
      <c r="X431" s="185">
        <v>0.20081921937476349</v>
      </c>
      <c r="Y431" s="185">
        <v>0.33922795624593977</v>
      </c>
      <c r="Z431" s="181"/>
      <c r="AA431" s="181"/>
      <c r="AC431" s="185">
        <v>1.0942837298256122E-2</v>
      </c>
      <c r="AD431" s="1">
        <v>0</v>
      </c>
      <c r="AE431" s="147">
        <f t="shared" si="68"/>
        <v>3.1743682372859419E-2</v>
      </c>
      <c r="AF431" s="1">
        <v>0</v>
      </c>
      <c r="AG431" s="1">
        <v>0</v>
      </c>
      <c r="AH431" s="1">
        <v>0</v>
      </c>
      <c r="AI431" s="1">
        <v>0</v>
      </c>
      <c r="AJ431" s="147">
        <f t="shared" si="70"/>
        <v>3.1743682372859419E-2</v>
      </c>
      <c r="AK431" s="373">
        <f t="shared" si="69"/>
        <v>1107.2348988399826</v>
      </c>
      <c r="AL431" s="185">
        <v>0.22887606858112144</v>
      </c>
      <c r="AM431" s="373">
        <f t="shared" si="74"/>
        <v>2578.3903836443233</v>
      </c>
      <c r="AN431" s="185">
        <v>0.25305325512300192</v>
      </c>
      <c r="AO431" s="185">
        <v>0.2500074161314092</v>
      </c>
      <c r="AP431" s="238">
        <v>0.1357805906939796</v>
      </c>
      <c r="AQ431" s="238">
        <v>0.11422682543742955</v>
      </c>
      <c r="AR431" s="238">
        <v>9.0467331709945198E-2</v>
      </c>
      <c r="AS431" s="238">
        <v>0.24124502416929267</v>
      </c>
    </row>
    <row r="432" spans="1:45" x14ac:dyDescent="0.2">
      <c r="A432" s="144">
        <v>2015</v>
      </c>
      <c r="B432" s="144">
        <v>8</v>
      </c>
      <c r="C432" s="145">
        <v>31</v>
      </c>
      <c r="D432" s="145">
        <v>31</v>
      </c>
      <c r="E432" s="93">
        <f t="shared" si="52"/>
        <v>31</v>
      </c>
      <c r="F432" s="141">
        <v>0</v>
      </c>
      <c r="G432" s="185">
        <v>0.13994530414022341</v>
      </c>
      <c r="H432" s="185">
        <v>0.34299395098078389</v>
      </c>
      <c r="I432" s="149">
        <v>2.9324615698078357E-2</v>
      </c>
      <c r="J432" s="147">
        <f t="shared" si="63"/>
        <v>3.303120872563467E-2</v>
      </c>
      <c r="K432" s="43"/>
      <c r="L432" s="368"/>
      <c r="M432" s="43"/>
      <c r="N432" s="43"/>
      <c r="O432" s="162"/>
      <c r="P432" s="43"/>
      <c r="Q432" s="164">
        <v>3808.4794585671161</v>
      </c>
      <c r="R432" s="43"/>
      <c r="S432" s="147">
        <f t="shared" si="71"/>
        <v>-8.0408636225606234E-3</v>
      </c>
      <c r="T432" s="188">
        <v>0</v>
      </c>
      <c r="U432" s="156" t="e">
        <f>(Company_data!V432+Misc!T432)/(Company_data!J432-Company_data!I432)</f>
        <v>#DIV/0!</v>
      </c>
      <c r="V432" s="1" t="e">
        <f t="shared" si="56"/>
        <v>#DIV/0!</v>
      </c>
      <c r="W432" s="72">
        <v>1</v>
      </c>
      <c r="X432" s="185">
        <v>0.20304864684056043</v>
      </c>
      <c r="Y432" s="185">
        <v>0.34299395098078389</v>
      </c>
      <c r="Z432" s="181"/>
      <c r="AA432" s="181"/>
      <c r="AC432" s="185">
        <v>1.1064320999380123E-2</v>
      </c>
      <c r="AD432" s="1">
        <v>0</v>
      </c>
      <c r="AE432" s="147">
        <f t="shared" si="68"/>
        <v>2.9324615698078357E-2</v>
      </c>
      <c r="AF432" s="1">
        <v>0</v>
      </c>
      <c r="AG432" s="1">
        <v>0</v>
      </c>
      <c r="AH432" s="1">
        <v>0</v>
      </c>
      <c r="AI432" s="1">
        <v>0</v>
      </c>
      <c r="AJ432" s="147">
        <f t="shared" si="70"/>
        <v>2.9324615698078357E-2</v>
      </c>
      <c r="AK432" s="373">
        <f t="shared" si="69"/>
        <v>1942.9621637630439</v>
      </c>
      <c r="AL432" s="185">
        <v>0.23472701679397553</v>
      </c>
      <c r="AM432" s="373">
        <f t="shared" si="74"/>
        <v>1865.5172948040722</v>
      </c>
      <c r="AN432" s="185">
        <v>0.25467597310528001</v>
      </c>
      <c r="AO432" s="185">
        <v>0.25159632023309647</v>
      </c>
      <c r="AP432" s="238">
        <v>0.13728798116764923</v>
      </c>
      <c r="AQ432" s="238">
        <v>0.11430833906544724</v>
      </c>
      <c r="AR432" s="238">
        <v>9.4781712653752098E-2</v>
      </c>
      <c r="AS432" s="238">
        <v>0.24682221588589945</v>
      </c>
    </row>
    <row r="433" spans="1:45" x14ac:dyDescent="0.2">
      <c r="A433" s="144">
        <v>2015</v>
      </c>
      <c r="B433" s="144">
        <v>9</v>
      </c>
      <c r="C433" s="145">
        <v>30</v>
      </c>
      <c r="D433" s="145">
        <v>31</v>
      </c>
      <c r="E433" s="93">
        <f t="shared" si="52"/>
        <v>30</v>
      </c>
      <c r="F433" s="141">
        <v>0</v>
      </c>
      <c r="G433" s="185">
        <v>0.11902375394932253</v>
      </c>
      <c r="H433" s="185">
        <v>0.29171702386481829</v>
      </c>
      <c r="I433" s="149">
        <v>2.9406034951338787E-2</v>
      </c>
      <c r="J433" s="147">
        <f t="shared" si="63"/>
        <v>3.2459296049662446E-2</v>
      </c>
      <c r="K433" s="43"/>
      <c r="L433" s="368"/>
      <c r="M433" s="43"/>
      <c r="N433" s="43"/>
      <c r="O433" s="162"/>
      <c r="P433" s="43"/>
      <c r="Q433" s="164">
        <v>3808.4794585671161</v>
      </c>
      <c r="R433" s="43"/>
      <c r="S433" s="147">
        <f t="shared" si="71"/>
        <v>-7.7161910310127174E-3</v>
      </c>
      <c r="T433" s="188">
        <v>0</v>
      </c>
      <c r="U433" s="156" t="e">
        <f>(Company_data!V433+Misc!T433)/(Company_data!J433-Company_data!I433)</f>
        <v>#DIV/0!</v>
      </c>
      <c r="V433" s="1" t="e">
        <f t="shared" si="56"/>
        <v>#DIV/0!</v>
      </c>
      <c r="W433" s="72">
        <v>1</v>
      </c>
      <c r="X433" s="185">
        <v>0.17269326991549577</v>
      </c>
      <c r="Y433" s="185">
        <v>0.29171702386481829</v>
      </c>
      <c r="Z433" s="181"/>
      <c r="AA433" s="181"/>
      <c r="AC433" s="185">
        <v>9.7239007954939422E-3</v>
      </c>
      <c r="AD433" s="1">
        <v>0</v>
      </c>
      <c r="AE433" s="147">
        <f t="shared" si="68"/>
        <v>2.9406034951338787E-2</v>
      </c>
      <c r="AF433" s="1">
        <v>0</v>
      </c>
      <c r="AG433" s="1">
        <v>0</v>
      </c>
      <c r="AH433" s="1">
        <v>0</v>
      </c>
      <c r="AI433" s="1">
        <v>0</v>
      </c>
      <c r="AJ433" s="147">
        <f t="shared" si="70"/>
        <v>2.9406034951338787E-2</v>
      </c>
      <c r="AK433" s="373">
        <f t="shared" si="69"/>
        <v>1942.9621637630439</v>
      </c>
      <c r="AL433" s="185">
        <v>0.21963788821614716</v>
      </c>
      <c r="AM433" s="373">
        <f t="shared" si="74"/>
        <v>1865.5172948040722</v>
      </c>
      <c r="AN433" s="185">
        <v>0.2273728900249303</v>
      </c>
      <c r="AO433" s="185">
        <v>0.22475363925435204</v>
      </c>
      <c r="AP433" s="238">
        <v>0.11676369558155737</v>
      </c>
      <c r="AQ433" s="238">
        <v>0.10798994367279467</v>
      </c>
      <c r="AR433" s="238">
        <v>0.10061413426682461</v>
      </c>
      <c r="AS433" s="238">
        <v>0.22742832487255324</v>
      </c>
    </row>
    <row r="434" spans="1:45" x14ac:dyDescent="0.2">
      <c r="A434" s="144">
        <v>2015</v>
      </c>
      <c r="B434" s="144">
        <v>10</v>
      </c>
      <c r="C434" s="145">
        <v>31</v>
      </c>
      <c r="D434" s="145">
        <v>30</v>
      </c>
      <c r="E434" s="93">
        <f t="shared" si="52"/>
        <v>31</v>
      </c>
      <c r="F434" s="141">
        <v>0</v>
      </c>
      <c r="G434" s="185">
        <v>8.5097126641288559E-2</v>
      </c>
      <c r="H434" s="185">
        <v>0.20856576691249232</v>
      </c>
      <c r="I434" s="149">
        <v>2.8249273632738547E-2</v>
      </c>
      <c r="J434" s="147">
        <f t="shared" si="63"/>
        <v>3.189469354722306E-2</v>
      </c>
      <c r="K434" s="43"/>
      <c r="L434" s="43"/>
      <c r="M434" s="43"/>
      <c r="N434" s="43"/>
      <c r="O434" s="162"/>
      <c r="P434" s="43"/>
      <c r="Q434" s="164">
        <v>3685.6252824843059</v>
      </c>
      <c r="R434" s="43"/>
      <c r="S434" s="147">
        <f t="shared" si="71"/>
        <v>-7.5348979068973407E-3</v>
      </c>
      <c r="T434" s="188">
        <v>0</v>
      </c>
      <c r="U434" s="156" t="e">
        <f>(Company_data!V434+Misc!T434)/(Company_data!J434-Company_data!I434)</f>
        <v>#DIV/0!</v>
      </c>
      <c r="V434" s="1" t="e">
        <f t="shared" si="56"/>
        <v>#DIV/0!</v>
      </c>
      <c r="W434" s="72">
        <v>1</v>
      </c>
      <c r="X434" s="185">
        <v>0.12346864027120376</v>
      </c>
      <c r="Y434" s="185">
        <v>0.20856576691249232</v>
      </c>
      <c r="Z434" s="181"/>
      <c r="AA434" s="181"/>
      <c r="AC434" s="185">
        <v>6.7279279649191063E-3</v>
      </c>
      <c r="AD434" s="1">
        <v>0</v>
      </c>
      <c r="AE434" s="147">
        <f t="shared" si="68"/>
        <v>2.8249273632738547E-2</v>
      </c>
      <c r="AF434" s="1">
        <v>0</v>
      </c>
      <c r="AG434" s="1">
        <v>0</v>
      </c>
      <c r="AH434" s="1">
        <v>0</v>
      </c>
      <c r="AI434" s="1">
        <v>0</v>
      </c>
      <c r="AJ434" s="147">
        <f t="shared" si="70"/>
        <v>2.8249273632738547E-2</v>
      </c>
      <c r="AK434" s="373">
        <f t="shared" si="69"/>
        <v>1880.285964931978</v>
      </c>
      <c r="AL434" s="185">
        <v>0.191765445207013</v>
      </c>
      <c r="AM434" s="373">
        <f t="shared" si="74"/>
        <v>1805.3393175523279</v>
      </c>
      <c r="AN434" s="185">
        <v>0.19093314208909315</v>
      </c>
      <c r="AO434" s="185">
        <v>0.18906048468136183</v>
      </c>
      <c r="AP434" s="238">
        <v>8.348127714270609E-2</v>
      </c>
      <c r="AQ434" s="238">
        <v>0.10557920753865573</v>
      </c>
      <c r="AR434" s="238">
        <v>0.10666831856572445</v>
      </c>
      <c r="AS434" s="238">
        <v>0.19371985428210955</v>
      </c>
    </row>
    <row r="435" spans="1:45" x14ac:dyDescent="0.2">
      <c r="A435" s="144">
        <v>2015</v>
      </c>
      <c r="B435" s="144">
        <v>11</v>
      </c>
      <c r="C435" s="145">
        <v>30</v>
      </c>
      <c r="D435" s="145">
        <v>31</v>
      </c>
      <c r="E435" s="93">
        <f t="shared" si="52"/>
        <v>30</v>
      </c>
      <c r="F435" s="141">
        <v>0</v>
      </c>
      <c r="G435" s="185">
        <v>3.3384080975692218E-2</v>
      </c>
      <c r="H435" s="185">
        <v>8.1821522373068001E-2</v>
      </c>
      <c r="I435" s="149">
        <v>2.8112882474240364E-2</v>
      </c>
      <c r="J435" s="147">
        <f t="shared" si="63"/>
        <v>3.1368793861821634E-2</v>
      </c>
      <c r="K435" s="43"/>
      <c r="L435" s="43"/>
      <c r="M435" s="43"/>
      <c r="N435" s="43"/>
      <c r="O435" s="162"/>
      <c r="P435" s="43"/>
      <c r="Q435" s="164">
        <v>3808.4794585671161</v>
      </c>
      <c r="R435" s="43"/>
      <c r="S435" s="147">
        <f t="shared" si="71"/>
        <v>-7.3487148065041544E-3</v>
      </c>
      <c r="T435" s="188">
        <v>0</v>
      </c>
      <c r="U435" s="156" t="e">
        <f>(Company_data!V435+Misc!T435)/(Company_data!J435-Company_data!I435)</f>
        <v>#DIV/0!</v>
      </c>
      <c r="V435" s="1" t="e">
        <f t="shared" si="56"/>
        <v>#DIV/0!</v>
      </c>
      <c r="W435" s="72">
        <v>1</v>
      </c>
      <c r="X435" s="185">
        <v>4.8437441397375783E-2</v>
      </c>
      <c r="Y435" s="185">
        <v>8.1821522373068001E-2</v>
      </c>
      <c r="Z435" s="181"/>
      <c r="AA435" s="181"/>
      <c r="AC435" s="185">
        <v>2.7273840791022666E-3</v>
      </c>
      <c r="AD435" s="1">
        <v>0</v>
      </c>
      <c r="AE435" s="147">
        <f t="shared" si="68"/>
        <v>2.8112882474240364E-2</v>
      </c>
      <c r="AF435" s="1">
        <v>0</v>
      </c>
      <c r="AG435" s="1">
        <v>0</v>
      </c>
      <c r="AH435" s="1">
        <v>0</v>
      </c>
      <c r="AI435" s="1">
        <v>0</v>
      </c>
      <c r="AJ435" s="147">
        <f t="shared" si="70"/>
        <v>2.8112882474240364E-2</v>
      </c>
      <c r="AK435" s="373">
        <f t="shared" si="69"/>
        <v>1942.9621637630439</v>
      </c>
      <c r="AL435" s="185">
        <v>0.14529961777681616</v>
      </c>
      <c r="AM435" s="373">
        <f t="shared" si="74"/>
        <v>1865.5172948040722</v>
      </c>
      <c r="AN435" s="185">
        <v>0.12791893082789382</v>
      </c>
      <c r="AO435" s="185">
        <v>0.12718427680364031</v>
      </c>
      <c r="AP435" s="238">
        <v>3.2750174137302739E-2</v>
      </c>
      <c r="AQ435" s="238">
        <v>9.443410266633756E-2</v>
      </c>
      <c r="AR435" s="238">
        <v>0.11191553680112393</v>
      </c>
      <c r="AS435" s="238">
        <v>0.13812575523791368</v>
      </c>
    </row>
    <row r="436" spans="1:45" x14ac:dyDescent="0.2">
      <c r="A436" s="144">
        <v>2015</v>
      </c>
      <c r="B436" s="144">
        <v>12</v>
      </c>
      <c r="C436" s="145">
        <v>31</v>
      </c>
      <c r="D436" s="145">
        <v>30</v>
      </c>
      <c r="E436" s="93">
        <f t="shared" si="52"/>
        <v>31</v>
      </c>
      <c r="F436" s="141">
        <v>0</v>
      </c>
      <c r="G436" s="185">
        <v>1.8197633618376136E-2</v>
      </c>
      <c r="H436" s="185">
        <v>4.4600840961505121E-2</v>
      </c>
      <c r="I436" s="149">
        <v>2.8577112797765501E-2</v>
      </c>
      <c r="J436" s="147">
        <f t="shared" si="63"/>
        <v>3.0869134877899412E-2</v>
      </c>
      <c r="K436" s="43"/>
      <c r="L436" s="43"/>
      <c r="M436" s="43"/>
      <c r="N436" s="43"/>
      <c r="O436" s="162"/>
      <c r="P436" s="43"/>
      <c r="Q436" s="164">
        <v>3685.6252824843059</v>
      </c>
      <c r="R436" s="43"/>
      <c r="S436" s="147">
        <f t="shared" si="71"/>
        <v>-7.1525814850127364E-3</v>
      </c>
      <c r="T436" s="188">
        <v>0</v>
      </c>
      <c r="U436" s="156" t="e">
        <f>(Company_data!V436+Misc!T436)/(Company_data!J436-Company_data!I436)</f>
        <v>#DIV/0!</v>
      </c>
      <c r="V436" s="1" t="e">
        <f t="shared" si="56"/>
        <v>#DIV/0!</v>
      </c>
      <c r="W436" s="72">
        <v>1</v>
      </c>
      <c r="X436" s="185">
        <v>2.6403207343128982E-2</v>
      </c>
      <c r="Y436" s="185">
        <v>4.4600840961505121E-2</v>
      </c>
      <c r="Z436" s="181"/>
      <c r="AA436" s="181"/>
      <c r="AC436" s="185">
        <v>1.4387368052098425E-3</v>
      </c>
      <c r="AD436" s="1">
        <v>0</v>
      </c>
      <c r="AE436" s="147">
        <f t="shared" si="68"/>
        <v>2.8577112797765501E-2</v>
      </c>
      <c r="AF436" s="1">
        <v>0</v>
      </c>
      <c r="AG436" s="1">
        <v>0</v>
      </c>
      <c r="AH436" s="1">
        <v>0</v>
      </c>
      <c r="AI436" s="1">
        <v>0</v>
      </c>
      <c r="AJ436" s="147">
        <f t="shared" si="70"/>
        <v>2.8577112797765501E-2</v>
      </c>
      <c r="AK436" s="373">
        <f t="shared" si="69"/>
        <v>1880.285964931978</v>
      </c>
      <c r="AL436" s="185">
        <v>0.13259362139776287</v>
      </c>
      <c r="AM436" s="373">
        <f t="shared" si="74"/>
        <v>1805.3393175523279</v>
      </c>
      <c r="AN436" s="185">
        <v>0.11318042270305825</v>
      </c>
      <c r="AO436" s="185">
        <v>0.11277996343088702</v>
      </c>
      <c r="AP436" s="238">
        <v>1.7852091549939556E-2</v>
      </c>
      <c r="AQ436" s="238">
        <v>9.4927871880947479E-2</v>
      </c>
      <c r="AR436" s="238">
        <v>0.11439598777938671</v>
      </c>
      <c r="AS436" s="238">
        <v>0.12298870724994575</v>
      </c>
    </row>
    <row r="437" spans="1:45" x14ac:dyDescent="0.2">
      <c r="A437" s="144">
        <v>2016</v>
      </c>
      <c r="B437" s="144">
        <v>1</v>
      </c>
      <c r="C437" s="145">
        <v>31</v>
      </c>
      <c r="D437" s="145">
        <v>31</v>
      </c>
      <c r="E437" s="93">
        <f t="shared" si="52"/>
        <v>31</v>
      </c>
      <c r="F437" s="141">
        <v>0</v>
      </c>
      <c r="G437" s="185">
        <v>1.2606847732318573E-2</v>
      </c>
      <c r="H437" s="185">
        <v>3.117592617474085E-2</v>
      </c>
      <c r="I437" s="149">
        <v>2.8008947961340059E-2</v>
      </c>
      <c r="J437" s="147">
        <f t="shared" si="63"/>
        <v>3.0399931835775575E-2</v>
      </c>
      <c r="K437" s="43"/>
      <c r="L437" s="43"/>
      <c r="M437" s="43"/>
      <c r="N437" s="43"/>
      <c r="O437" s="162"/>
      <c r="P437" s="43"/>
      <c r="Q437" s="164">
        <v>5394.2214769261336</v>
      </c>
      <c r="R437" s="43"/>
      <c r="S437" s="147">
        <f t="shared" si="71"/>
        <v>-6.9516957305720169E-3</v>
      </c>
      <c r="T437" s="188">
        <v>0</v>
      </c>
      <c r="U437" s="156" t="e">
        <f>(Company_data!V437+Misc!T437)/(Company_data!J437-Company_data!I437)</f>
        <v>#DIV/0!</v>
      </c>
      <c r="V437" s="1" t="e">
        <f t="shared" si="56"/>
        <v>#DIV/0!</v>
      </c>
      <c r="W437" s="72">
        <v>1</v>
      </c>
      <c r="X437" s="185">
        <v>1.8569078442422279E-2</v>
      </c>
      <c r="Y437" s="185">
        <v>3.117592617474085E-2</v>
      </c>
      <c r="Z437" s="181"/>
      <c r="AA437" s="181"/>
      <c r="AC437" s="185">
        <v>1.0056750378948662E-3</v>
      </c>
      <c r="AD437" s="1">
        <v>0</v>
      </c>
      <c r="AE437" s="147">
        <f t="shared" si="68"/>
        <v>2.8008947961340059E-2</v>
      </c>
      <c r="AF437" s="1">
        <v>0</v>
      </c>
      <c r="AG437" s="1">
        <v>0</v>
      </c>
      <c r="AH437" s="1">
        <v>0</v>
      </c>
      <c r="AI437" s="1">
        <v>0</v>
      </c>
      <c r="AJ437" s="147">
        <f t="shared" si="70"/>
        <v>2.8008947961340059E-2</v>
      </c>
      <c r="AK437" s="373">
        <f t="shared" si="69"/>
        <v>2729.8847471603326</v>
      </c>
      <c r="AL437" s="185">
        <v>0.14202669306391669</v>
      </c>
      <c r="AM437" s="373">
        <f t="shared" si="74"/>
        <v>2664.336729765801</v>
      </c>
      <c r="AN437" s="185">
        <v>0.1203501097386156</v>
      </c>
      <c r="AO437" s="185">
        <v>0.12347607105518937</v>
      </c>
      <c r="AP437" s="238">
        <v>1.5307297325837793E-2</v>
      </c>
      <c r="AQ437" s="238">
        <v>0.10816877372935157</v>
      </c>
      <c r="AR437" s="238">
        <v>0.12941984533159809</v>
      </c>
      <c r="AS437" s="238">
        <v>0.13020651327087324</v>
      </c>
    </row>
    <row r="438" spans="1:45" x14ac:dyDescent="0.2">
      <c r="A438" s="144">
        <v>2016</v>
      </c>
      <c r="B438" s="144">
        <v>2</v>
      </c>
      <c r="C438" s="145">
        <v>29</v>
      </c>
      <c r="D438" s="145">
        <v>29</v>
      </c>
      <c r="E438" s="93">
        <f t="shared" si="52"/>
        <v>29</v>
      </c>
      <c r="F438" s="141">
        <v>0</v>
      </c>
      <c r="G438" s="185">
        <v>1.689704751167076E-2</v>
      </c>
      <c r="H438" s="185">
        <v>4.1785315169984516E-2</v>
      </c>
      <c r="I438" s="149">
        <v>2.7355303229797959E-2</v>
      </c>
      <c r="J438" s="147">
        <f t="shared" si="63"/>
        <v>2.9961526985730551E-2</v>
      </c>
      <c r="K438" s="43"/>
      <c r="L438" s="43"/>
      <c r="M438" s="43"/>
      <c r="N438" s="43"/>
      <c r="O438" s="162"/>
      <c r="P438" s="43"/>
      <c r="Q438" s="164">
        <v>5046.2071880921894</v>
      </c>
      <c r="R438" s="43"/>
      <c r="S438" s="147">
        <f t="shared" si="71"/>
        <v>-6.7431256576311292E-3</v>
      </c>
      <c r="T438" s="188">
        <v>0</v>
      </c>
      <c r="U438" s="156" t="e">
        <f>(Company_data!V438+Misc!T438)/(Company_data!J438-Company_data!I438)</f>
        <v>#DIV/0!</v>
      </c>
      <c r="V438" s="1" t="e">
        <f t="shared" si="56"/>
        <v>#DIV/0!</v>
      </c>
      <c r="W438" s="72">
        <v>1</v>
      </c>
      <c r="X438" s="185">
        <v>2.4888267658313753E-2</v>
      </c>
      <c r="Y438" s="185">
        <v>4.1785315169984516E-2</v>
      </c>
      <c r="Z438" s="181"/>
      <c r="AA438" s="181"/>
      <c r="AC438" s="185">
        <v>1.4408729368960177E-3</v>
      </c>
      <c r="AD438" s="1">
        <v>0</v>
      </c>
      <c r="AE438" s="147">
        <f t="shared" si="68"/>
        <v>2.7355303229797959E-2</v>
      </c>
      <c r="AF438" s="1">
        <v>0</v>
      </c>
      <c r="AG438" s="1">
        <v>0</v>
      </c>
      <c r="AH438" s="1">
        <v>0</v>
      </c>
      <c r="AI438" s="1">
        <v>0</v>
      </c>
      <c r="AJ438" s="147">
        <f t="shared" si="70"/>
        <v>2.7355303229797959E-2</v>
      </c>
      <c r="AK438" s="373">
        <f t="shared" si="69"/>
        <v>2639.7094966908207</v>
      </c>
      <c r="AL438" s="185">
        <v>0.14116436103403235</v>
      </c>
      <c r="AM438" s="373">
        <f t="shared" si="74"/>
        <v>2406.4976914013687</v>
      </c>
      <c r="AN438" s="185">
        <v>0.11837197528610989</v>
      </c>
      <c r="AO438" s="185">
        <v>0.10922196652581669</v>
      </c>
      <c r="AP438" s="238">
        <v>8.9925551219460914E-3</v>
      </c>
      <c r="AQ438" s="238">
        <v>0.10022941140387059</v>
      </c>
      <c r="AR438" s="238">
        <v>0.12426731352236159</v>
      </c>
      <c r="AS438" s="238">
        <v>0.12984269781660074</v>
      </c>
    </row>
    <row r="439" spans="1:45" x14ac:dyDescent="0.2">
      <c r="A439" s="144">
        <v>2016</v>
      </c>
      <c r="B439" s="144">
        <v>3</v>
      </c>
      <c r="C439" s="145">
        <v>31</v>
      </c>
      <c r="D439" s="145">
        <v>31</v>
      </c>
      <c r="E439" s="93">
        <f t="shared" si="52"/>
        <v>31</v>
      </c>
      <c r="F439" s="141">
        <v>0</v>
      </c>
      <c r="G439" s="185">
        <v>3.1098510250132688E-2</v>
      </c>
      <c r="H439" s="185">
        <v>7.6904622018802576E-2</v>
      </c>
      <c r="I439" s="149">
        <v>2.7518629938591232E-2</v>
      </c>
      <c r="J439" s="147">
        <f t="shared" si="63"/>
        <v>2.9553160416227454E-2</v>
      </c>
      <c r="K439" s="43"/>
      <c r="L439" s="43"/>
      <c r="M439" s="43"/>
      <c r="N439" s="43"/>
      <c r="O439" s="162"/>
      <c r="P439" s="43"/>
      <c r="Q439" s="164">
        <v>5394.2214769261336</v>
      </c>
      <c r="R439" s="43"/>
      <c r="S439" s="147">
        <f t="shared" si="71"/>
        <v>-6.5297698049532858E-3</v>
      </c>
      <c r="T439" s="188">
        <v>0</v>
      </c>
      <c r="U439" s="156" t="e">
        <f>(Company_data!V439+Misc!T439)/(Company_data!J439-Company_data!I439)</f>
        <v>#DIV/0!</v>
      </c>
      <c r="V439" s="1" t="e">
        <f t="shared" si="56"/>
        <v>#DIV/0!</v>
      </c>
      <c r="W439" s="72">
        <v>1</v>
      </c>
      <c r="X439" s="185">
        <v>4.5806111768669881E-2</v>
      </c>
      <c r="Y439" s="185">
        <v>7.6904622018802576E-2</v>
      </c>
      <c r="Z439" s="181"/>
      <c r="AA439" s="181"/>
      <c r="AC439" s="185">
        <v>2.4807942586710504E-3</v>
      </c>
      <c r="AD439" s="1">
        <v>0</v>
      </c>
      <c r="AE439" s="147">
        <f t="shared" si="68"/>
        <v>2.7518629938591232E-2</v>
      </c>
      <c r="AF439" s="1">
        <v>0</v>
      </c>
      <c r="AG439" s="1">
        <v>0</v>
      </c>
      <c r="AH439" s="1">
        <v>0</v>
      </c>
      <c r="AI439" s="1">
        <v>0</v>
      </c>
      <c r="AJ439" s="147">
        <f t="shared" si="70"/>
        <v>2.7518629938591232E-2</v>
      </c>
      <c r="AK439" s="373">
        <f t="shared" si="69"/>
        <v>2729.8847471603326</v>
      </c>
      <c r="AL439" s="185">
        <v>0.14874238474264109</v>
      </c>
      <c r="AM439" s="373">
        <f t="shared" si="74"/>
        <v>2664.336729765801</v>
      </c>
      <c r="AN439" s="185">
        <v>0.14148160356297354</v>
      </c>
      <c r="AO439" s="185">
        <v>0.16698120978347736</v>
      </c>
      <c r="AP439" s="238">
        <v>5.31270621992447E-2</v>
      </c>
      <c r="AQ439" s="238">
        <v>0.11385414758423269</v>
      </c>
      <c r="AR439" s="238">
        <v>0.11764387449250839</v>
      </c>
      <c r="AS439" s="238">
        <v>0.14123702282315168</v>
      </c>
    </row>
    <row r="440" spans="1:45" x14ac:dyDescent="0.2">
      <c r="A440" s="144">
        <v>2016</v>
      </c>
      <c r="B440" s="144">
        <v>4</v>
      </c>
      <c r="C440" s="145">
        <v>30</v>
      </c>
      <c r="D440" s="145">
        <v>31</v>
      </c>
      <c r="E440" s="93">
        <f t="shared" si="52"/>
        <v>30</v>
      </c>
      <c r="F440" s="141">
        <v>0</v>
      </c>
      <c r="G440" s="185">
        <v>5.484627200126533E-2</v>
      </c>
      <c r="H440" s="185">
        <v>0.13563131428071379</v>
      </c>
      <c r="I440" s="149">
        <v>2.7785440028814751E-2</v>
      </c>
      <c r="J440" s="147">
        <f t="shared" si="63"/>
        <v>2.9161994444384248E-2</v>
      </c>
      <c r="K440" s="43"/>
      <c r="L440" s="43"/>
      <c r="M440" s="43"/>
      <c r="N440" s="43"/>
      <c r="O440" s="162"/>
      <c r="P440" s="43"/>
      <c r="Q440" s="164">
        <v>5394.2214769261336</v>
      </c>
      <c r="R440" s="43"/>
      <c r="S440" s="147">
        <f t="shared" si="71"/>
        <v>-6.3044758544909749E-3</v>
      </c>
      <c r="T440" s="188">
        <v>0</v>
      </c>
      <c r="U440" s="156" t="e">
        <f>(Company_data!V440+Misc!T440)/(Company_data!J440-Company_data!I440)</f>
        <v>#DIV/0!</v>
      </c>
      <c r="V440" s="1" t="e">
        <f t="shared" si="56"/>
        <v>#DIV/0!</v>
      </c>
      <c r="W440" s="72">
        <v>1</v>
      </c>
      <c r="X440" s="185">
        <v>8.0785042279448466E-2</v>
      </c>
      <c r="Y440" s="185">
        <v>0.13563131428071379</v>
      </c>
      <c r="Z440" s="181"/>
      <c r="AA440" s="181"/>
      <c r="AC440" s="185">
        <v>4.5210438093571262E-3</v>
      </c>
      <c r="AD440" s="1">
        <v>0</v>
      </c>
      <c r="AE440" s="147">
        <f t="shared" si="68"/>
        <v>2.7785440028814751E-2</v>
      </c>
      <c r="AF440" s="1">
        <v>0</v>
      </c>
      <c r="AG440" s="1">
        <v>0</v>
      </c>
      <c r="AH440" s="1">
        <v>0</v>
      </c>
      <c r="AI440" s="1">
        <v>0</v>
      </c>
      <c r="AJ440" s="147">
        <f t="shared" si="70"/>
        <v>2.7785440028814751E-2</v>
      </c>
      <c r="AK440" s="373">
        <f t="shared" si="69"/>
        <v>2729.8847471603326</v>
      </c>
      <c r="AL440" s="185">
        <v>0.16531903882746599</v>
      </c>
      <c r="AM440" s="373">
        <f t="shared" si="74"/>
        <v>2664.336729765801</v>
      </c>
      <c r="AN440" s="185">
        <v>0.16544807612626447</v>
      </c>
      <c r="AO440" s="185">
        <v>0.16424253883509243</v>
      </c>
      <c r="AP440" s="238">
        <v>5.3804834709428935E-2</v>
      </c>
      <c r="AQ440" s="238">
        <v>0.11043770412566349</v>
      </c>
      <c r="AR440" s="238">
        <v>0.11047276682620065</v>
      </c>
      <c r="AS440" s="238">
        <v>0.16201529952546412</v>
      </c>
    </row>
    <row r="441" spans="1:45" x14ac:dyDescent="0.2">
      <c r="A441" s="144">
        <v>2016</v>
      </c>
      <c r="B441" s="144">
        <v>5</v>
      </c>
      <c r="C441" s="145">
        <v>31</v>
      </c>
      <c r="D441" s="145">
        <v>30</v>
      </c>
      <c r="E441" s="93">
        <f t="shared" si="52"/>
        <v>31</v>
      </c>
      <c r="F441" s="141">
        <v>0</v>
      </c>
      <c r="G441" s="185">
        <v>0.10016684221210172</v>
      </c>
      <c r="H441" s="185">
        <v>0.2477061787583813</v>
      </c>
      <c r="I441" s="149">
        <v>2.7054185206294129E-2</v>
      </c>
      <c r="J441" s="147">
        <f t="shared" si="63"/>
        <v>2.8785508326170894E-2</v>
      </c>
      <c r="K441" s="43"/>
      <c r="L441" s="43"/>
      <c r="M441" s="43"/>
      <c r="N441" s="43"/>
      <c r="O441" s="162"/>
      <c r="P441" s="43"/>
      <c r="Q441" s="164">
        <v>5220.2143325091611</v>
      </c>
      <c r="R441" s="43"/>
      <c r="S441" s="147">
        <f t="shared" si="71"/>
        <v>-6.0635255948101978E-3</v>
      </c>
      <c r="T441" s="188">
        <v>0</v>
      </c>
      <c r="U441" s="156" t="e">
        <f>(Company_data!V441+Misc!T441)/(Company_data!J441-Company_data!I441)</f>
        <v>#DIV/0!</v>
      </c>
      <c r="V441" s="1" t="e">
        <f t="shared" si="56"/>
        <v>#DIV/0!</v>
      </c>
      <c r="W441" s="72">
        <v>1</v>
      </c>
      <c r="X441" s="185">
        <v>0.14753933654627957</v>
      </c>
      <c r="Y441" s="185">
        <v>0.2477061787583813</v>
      </c>
      <c r="Z441" s="181"/>
      <c r="AA441" s="181"/>
      <c r="AC441" s="185">
        <v>7.9905218954316546E-3</v>
      </c>
      <c r="AD441" s="1">
        <v>0</v>
      </c>
      <c r="AE441" s="147">
        <f t="shared" si="68"/>
        <v>2.7054185206294129E-2</v>
      </c>
      <c r="AF441" s="1">
        <v>0</v>
      </c>
      <c r="AG441" s="1">
        <v>0</v>
      </c>
      <c r="AH441" s="1">
        <v>0</v>
      </c>
      <c r="AI441" s="1">
        <v>0</v>
      </c>
      <c r="AJ441" s="147">
        <f t="shared" si="70"/>
        <v>2.7054185206294129E-2</v>
      </c>
      <c r="AK441" s="373">
        <f t="shared" si="69"/>
        <v>2641.8239488648378</v>
      </c>
      <c r="AL441" s="185">
        <v>0.20467093155253338</v>
      </c>
      <c r="AM441" s="373">
        <f t="shared" si="74"/>
        <v>2578.3903836443233</v>
      </c>
      <c r="AN441" s="185">
        <v>0.22119917558810587</v>
      </c>
      <c r="AO441" s="185">
        <v>0.21899747875039097</v>
      </c>
      <c r="AP441" s="238">
        <v>9.8264844481375915E-2</v>
      </c>
      <c r="AQ441" s="238">
        <v>0.12073263426901504</v>
      </c>
      <c r="AR441" s="238">
        <v>0.10450408934043168</v>
      </c>
      <c r="AS441" s="238">
        <v>0.20961316252905834</v>
      </c>
    </row>
    <row r="442" spans="1:45" x14ac:dyDescent="0.2">
      <c r="A442" s="144">
        <v>2016</v>
      </c>
      <c r="B442" s="144">
        <v>6</v>
      </c>
      <c r="C442" s="145">
        <v>30</v>
      </c>
      <c r="D442" s="145">
        <v>31</v>
      </c>
      <c r="E442" s="93">
        <f t="shared" si="52"/>
        <v>30</v>
      </c>
      <c r="F442" s="141">
        <v>0</v>
      </c>
      <c r="G442" s="185">
        <v>0.13038857193465256</v>
      </c>
      <c r="H442" s="185">
        <v>0.32244257874581378</v>
      </c>
      <c r="I442" s="149">
        <v>2.7965502352556761E-2</v>
      </c>
      <c r="J442" s="147">
        <f t="shared" si="63"/>
        <v>2.8425134220367989E-2</v>
      </c>
      <c r="K442" s="43"/>
      <c r="L442" s="43"/>
      <c r="M442" s="43"/>
      <c r="N442" s="43"/>
      <c r="O442" s="162"/>
      <c r="P442" s="43"/>
      <c r="Q442" s="164">
        <v>5394.2214769261336</v>
      </c>
      <c r="R442" s="43"/>
      <c r="S442" s="147">
        <f t="shared" si="71"/>
        <v>-5.797032500950202E-3</v>
      </c>
      <c r="T442" s="188">
        <v>0</v>
      </c>
      <c r="U442" s="156" t="e">
        <f>(Company_data!V442+Misc!T442)/(Company_data!J442-Company_data!I442)</f>
        <v>#DIV/0!</v>
      </c>
      <c r="V442" s="1" t="e">
        <f t="shared" si="56"/>
        <v>#DIV/0!</v>
      </c>
      <c r="W442" s="72">
        <v>1</v>
      </c>
      <c r="X442" s="185">
        <v>0.19205400681116119</v>
      </c>
      <c r="Y442" s="185">
        <v>0.32244257874581378</v>
      </c>
      <c r="Z442" s="181"/>
      <c r="AA442" s="181"/>
      <c r="AC442" s="185">
        <v>1.0748085958193793E-2</v>
      </c>
      <c r="AD442" s="1">
        <v>0</v>
      </c>
      <c r="AE442" s="147">
        <f t="shared" si="68"/>
        <v>2.7965502352556761E-2</v>
      </c>
      <c r="AF442" s="1">
        <v>0</v>
      </c>
      <c r="AG442" s="1">
        <v>0</v>
      </c>
      <c r="AH442" s="1">
        <v>0</v>
      </c>
      <c r="AI442" s="1">
        <v>0</v>
      </c>
      <c r="AJ442" s="147">
        <f t="shared" si="70"/>
        <v>2.7965502352556761E-2</v>
      </c>
      <c r="AK442" s="373">
        <f t="shared" si="69"/>
        <v>2729.8847471603326</v>
      </c>
      <c r="AL442" s="185">
        <v>0.23185961279199988</v>
      </c>
      <c r="AM442" s="373">
        <f t="shared" si="74"/>
        <v>2664.336729765801</v>
      </c>
      <c r="AN442" s="185">
        <v>0.25268152450197118</v>
      </c>
      <c r="AO442" s="185">
        <v>0.24981554510037632</v>
      </c>
      <c r="AP442" s="238">
        <v>0.12791271502975837</v>
      </c>
      <c r="AQ442" s="238">
        <v>0.12190283007061795</v>
      </c>
      <c r="AR442" s="238">
        <v>0.10147104085734734</v>
      </c>
      <c r="AS442" s="238">
        <v>0.24153079609838868</v>
      </c>
    </row>
    <row r="443" spans="1:45" x14ac:dyDescent="0.2">
      <c r="A443" s="144">
        <v>2016</v>
      </c>
      <c r="B443" s="144">
        <v>7</v>
      </c>
      <c r="C443" s="145">
        <v>31</v>
      </c>
      <c r="D443" s="145">
        <v>30</v>
      </c>
      <c r="E443" s="93">
        <f t="shared" si="52"/>
        <v>31</v>
      </c>
      <c r="F443" s="141">
        <v>0</v>
      </c>
      <c r="G443" s="185">
        <v>0.15449036133566046</v>
      </c>
      <c r="H443" s="185">
        <v>0.38204475868796661</v>
      </c>
      <c r="I443" s="149">
        <v>2.7676193652982545E-2</v>
      </c>
      <c r="J443" s="147">
        <f t="shared" si="63"/>
        <v>2.8086176827044913E-2</v>
      </c>
      <c r="K443" s="43"/>
      <c r="L443" s="43"/>
      <c r="M443" s="43"/>
      <c r="N443" s="43"/>
      <c r="O443" s="162"/>
      <c r="P443" s="43"/>
      <c r="Q443" s="164">
        <v>5220.2143325091611</v>
      </c>
      <c r="R443" s="43"/>
      <c r="S443" s="147">
        <f t="shared" si="71"/>
        <v>-5.5305772067510174E-3</v>
      </c>
      <c r="T443" s="188">
        <v>0</v>
      </c>
      <c r="U443" s="156" t="e">
        <f>(Company_data!V443+Misc!T443)/(Company_data!J443-Company_data!I443)</f>
        <v>#DIV/0!</v>
      </c>
      <c r="V443" s="1" t="e">
        <f t="shared" si="56"/>
        <v>#DIV/0!</v>
      </c>
      <c r="W443" s="72">
        <v>1</v>
      </c>
      <c r="X443" s="185">
        <v>0.22755439735230618</v>
      </c>
      <c r="Y443" s="185">
        <v>0.38204475868796661</v>
      </c>
      <c r="Z443" s="181"/>
      <c r="AA443" s="181"/>
      <c r="AC443" s="185">
        <v>1.2324024473805376E-2</v>
      </c>
      <c r="AD443" s="1">
        <v>0</v>
      </c>
      <c r="AE443" s="147">
        <f t="shared" si="68"/>
        <v>2.7676193652982545E-2</v>
      </c>
      <c r="AF443" s="1">
        <v>0</v>
      </c>
      <c r="AG443" s="1">
        <v>0</v>
      </c>
      <c r="AH443" s="1">
        <v>0</v>
      </c>
      <c r="AI443" s="1">
        <v>0</v>
      </c>
      <c r="AJ443" s="147">
        <f t="shared" si="70"/>
        <v>2.7676193652982545E-2</v>
      </c>
      <c r="AK443" s="373">
        <f t="shared" si="69"/>
        <v>2641.8239488648378</v>
      </c>
      <c r="AL443" s="185">
        <v>0.25728284684871244</v>
      </c>
      <c r="AM443" s="373">
        <f t="shared" si="74"/>
        <v>2578.3903836443233</v>
      </c>
      <c r="AN443" s="185">
        <v>0.28382908134848356</v>
      </c>
      <c r="AO443" s="185">
        <v>0.2804333374825651</v>
      </c>
      <c r="AP443" s="238">
        <v>0.15155685249989992</v>
      </c>
      <c r="AQ443" s="238">
        <v>0.12887648498266521</v>
      </c>
      <c r="AR443" s="238">
        <v>0.10279248551305195</v>
      </c>
      <c r="AS443" s="238">
        <v>0.27098520638321683</v>
      </c>
    </row>
    <row r="444" spans="1:45" x14ac:dyDescent="0.2">
      <c r="A444" s="144">
        <v>2016</v>
      </c>
      <c r="B444" s="144">
        <v>8</v>
      </c>
      <c r="C444" s="145">
        <v>31</v>
      </c>
      <c r="D444" s="145">
        <v>31</v>
      </c>
      <c r="E444" s="93">
        <f t="shared" si="52"/>
        <v>31</v>
      </c>
      <c r="F444" s="141">
        <v>0</v>
      </c>
      <c r="G444" s="185">
        <v>0.15623305083713904</v>
      </c>
      <c r="H444" s="185">
        <v>0.38635431809545545</v>
      </c>
      <c r="I444" s="149">
        <v>2.555916362480198E-2</v>
      </c>
      <c r="J444" s="147">
        <f t="shared" si="63"/>
        <v>2.7772389154271878E-2</v>
      </c>
      <c r="K444" s="43"/>
      <c r="L444" s="43"/>
      <c r="M444" s="43"/>
      <c r="N444" s="43"/>
      <c r="O444" s="162"/>
      <c r="P444" s="43"/>
      <c r="Q444" s="164">
        <v>5394.2214769261336</v>
      </c>
      <c r="R444" s="43"/>
      <c r="S444" s="147">
        <f t="shared" si="71"/>
        <v>-5.2588195713627918E-3</v>
      </c>
      <c r="T444" s="188">
        <v>0</v>
      </c>
      <c r="U444" s="156" t="e">
        <f>(Company_data!V444+Misc!T444)/(Company_data!J444-Company_data!I444)</f>
        <v>#DIV/0!</v>
      </c>
      <c r="V444" s="1" t="e">
        <f t="shared" si="56"/>
        <v>#DIV/0!</v>
      </c>
      <c r="W444" s="72">
        <v>1</v>
      </c>
      <c r="X444" s="185">
        <v>0.23012126725831641</v>
      </c>
      <c r="Y444" s="185">
        <v>0.38635431809545545</v>
      </c>
      <c r="Z444" s="181"/>
      <c r="AA444" s="181"/>
      <c r="AC444" s="185">
        <v>1.2463042519208239E-2</v>
      </c>
      <c r="AD444" s="1">
        <v>0</v>
      </c>
      <c r="AE444" s="147">
        <f t="shared" si="68"/>
        <v>2.555916362480198E-2</v>
      </c>
      <c r="AF444" s="1">
        <v>0</v>
      </c>
      <c r="AG444" s="1">
        <v>0</v>
      </c>
      <c r="AH444" s="1">
        <v>0</v>
      </c>
      <c r="AI444" s="1">
        <v>0</v>
      </c>
      <c r="AJ444" s="147">
        <f t="shared" si="70"/>
        <v>2.555916362480198E-2</v>
      </c>
      <c r="AK444" s="373">
        <f t="shared" si="69"/>
        <v>3528.7041821220614</v>
      </c>
      <c r="AL444" s="185">
        <v>0.26382466591176662</v>
      </c>
      <c r="AM444" s="373">
        <f t="shared" si="74"/>
        <v>1865.5172948040722</v>
      </c>
      <c r="AN444" s="185">
        <v>0.2856857572667032</v>
      </c>
      <c r="AO444" s="185">
        <v>0.28225170856976695</v>
      </c>
      <c r="AP444" s="238">
        <v>0.15326645129587185</v>
      </c>
      <c r="AQ444" s="238">
        <v>0.12898525727389509</v>
      </c>
      <c r="AR444" s="238">
        <v>0.10759161507462754</v>
      </c>
      <c r="AS444" s="238">
        <v>0.27722641799440084</v>
      </c>
    </row>
    <row r="445" spans="1:45" x14ac:dyDescent="0.2">
      <c r="A445" s="144">
        <v>2016</v>
      </c>
      <c r="B445" s="144">
        <v>9</v>
      </c>
      <c r="C445" s="145">
        <v>30</v>
      </c>
      <c r="D445" s="145">
        <v>31</v>
      </c>
      <c r="E445" s="93">
        <f t="shared" si="52"/>
        <v>30</v>
      </c>
      <c r="F445" s="141">
        <v>0</v>
      </c>
      <c r="G445" s="185">
        <v>0.13286099896987943</v>
      </c>
      <c r="H445" s="185">
        <v>0.3285567322883417</v>
      </c>
      <c r="I445" s="149">
        <v>2.5857685303364689E-2</v>
      </c>
      <c r="J445" s="147">
        <f t="shared" si="63"/>
        <v>2.7476693350274039E-2</v>
      </c>
      <c r="K445" s="43"/>
      <c r="L445" s="43"/>
      <c r="M445" s="43"/>
      <c r="N445" s="43"/>
      <c r="O445" s="162"/>
      <c r="P445" s="43"/>
      <c r="Q445" s="164">
        <v>5394.2214769261336</v>
      </c>
      <c r="R445" s="43"/>
      <c r="S445" s="147">
        <f t="shared" si="71"/>
        <v>-4.9826026993884075E-3</v>
      </c>
      <c r="T445" s="188">
        <v>0</v>
      </c>
      <c r="U445" s="156" t="e">
        <f>(Company_data!V445+Misc!T445)/(Company_data!J445-Company_data!I445)</f>
        <v>#DIV/0!</v>
      </c>
      <c r="V445" s="1" t="e">
        <f t="shared" si="56"/>
        <v>#DIV/0!</v>
      </c>
      <c r="W445" s="72">
        <v>1</v>
      </c>
      <c r="X445" s="185">
        <v>0.19569573331846232</v>
      </c>
      <c r="Y445" s="185">
        <v>0.3285567322883417</v>
      </c>
      <c r="Z445" s="181"/>
      <c r="AA445" s="181"/>
      <c r="AC445" s="185">
        <v>1.0951891076278059E-2</v>
      </c>
      <c r="AD445" s="1">
        <v>0</v>
      </c>
      <c r="AE445" s="147">
        <f t="shared" si="68"/>
        <v>2.5857685303364689E-2</v>
      </c>
      <c r="AF445" s="1">
        <v>0</v>
      </c>
      <c r="AG445" s="1">
        <v>0</v>
      </c>
      <c r="AH445" s="1">
        <v>0</v>
      </c>
      <c r="AI445" s="1">
        <v>0</v>
      </c>
      <c r="AJ445" s="147">
        <f t="shared" si="70"/>
        <v>2.5857685303364689E-2</v>
      </c>
      <c r="AK445" s="373">
        <f t="shared" si="69"/>
        <v>3528.7041821220614</v>
      </c>
      <c r="AL445" s="185">
        <v>0.2469061729547187</v>
      </c>
      <c r="AM445" s="373">
        <f t="shared" si="74"/>
        <v>1865.5172948040722</v>
      </c>
      <c r="AN445" s="185">
        <v>0.25515466933457354</v>
      </c>
      <c r="AO445" s="185">
        <v>0.25223434525499216</v>
      </c>
      <c r="AP445" s="238">
        <v>0.13033819488659232</v>
      </c>
      <c r="AQ445" s="238">
        <v>0.12189615036839985</v>
      </c>
      <c r="AR445" s="238">
        <v>0.11404517398483928</v>
      </c>
      <c r="AS445" s="238">
        <v>0.25546165103888219</v>
      </c>
    </row>
    <row r="446" spans="1:45" x14ac:dyDescent="0.2">
      <c r="A446" s="144">
        <v>2016</v>
      </c>
      <c r="B446" s="144">
        <v>10</v>
      </c>
      <c r="C446" s="145">
        <v>31</v>
      </c>
      <c r="D446" s="145">
        <v>30</v>
      </c>
      <c r="E446" s="93">
        <f t="shared" si="52"/>
        <v>31</v>
      </c>
      <c r="F446" s="141">
        <v>0</v>
      </c>
      <c r="G446" s="185">
        <v>9.4988306779412571E-2</v>
      </c>
      <c r="H446" s="185">
        <v>0.23489999264661296</v>
      </c>
      <c r="I446" s="149">
        <v>2.4855326958306528E-2</v>
      </c>
      <c r="J446" s="147">
        <f t="shared" si="63"/>
        <v>2.7193864460738043E-2</v>
      </c>
      <c r="K446" s="43"/>
      <c r="L446" s="43"/>
      <c r="M446" s="43"/>
      <c r="N446" s="43"/>
      <c r="O446" s="162"/>
      <c r="P446" s="43"/>
      <c r="Q446" s="164">
        <v>5220.2143325091611</v>
      </c>
      <c r="R446" s="43"/>
      <c r="S446" s="147">
        <f t="shared" si="71"/>
        <v>-4.7008290864850172E-3</v>
      </c>
      <c r="T446" s="188">
        <v>0</v>
      </c>
      <c r="U446" s="156" t="e">
        <f>(Company_data!V446+Misc!T446)/(Company_data!J446-Company_data!I446)</f>
        <v>#DIV/0!</v>
      </c>
      <c r="V446" s="1" t="e">
        <f t="shared" si="56"/>
        <v>#DIV/0!</v>
      </c>
      <c r="W446" s="72">
        <v>1</v>
      </c>
      <c r="X446" s="185">
        <v>0.13991168586720043</v>
      </c>
      <c r="Y446" s="185">
        <v>0.23489999264661296</v>
      </c>
      <c r="Z446" s="181"/>
      <c r="AA446" s="181"/>
      <c r="AC446" s="185">
        <v>7.5774191176326763E-3</v>
      </c>
      <c r="AD446" s="1">
        <v>0</v>
      </c>
      <c r="AE446" s="147">
        <f t="shared" si="68"/>
        <v>2.4855326958306528E-2</v>
      </c>
      <c r="AF446" s="1">
        <v>0</v>
      </c>
      <c r="AG446" s="1">
        <v>0</v>
      </c>
      <c r="AH446" s="1">
        <v>0</v>
      </c>
      <c r="AI446" s="1">
        <v>0</v>
      </c>
      <c r="AJ446" s="147">
        <f t="shared" si="70"/>
        <v>2.4855326958306528E-2</v>
      </c>
      <c r="AK446" s="373">
        <f t="shared" si="69"/>
        <v>3414.8750149568332</v>
      </c>
      <c r="AL446" s="185">
        <v>0.21574242349592024</v>
      </c>
      <c r="AM446" s="373">
        <f t="shared" si="74"/>
        <v>1805.3393175523279</v>
      </c>
      <c r="AN446" s="185">
        <v>0.21457503478937984</v>
      </c>
      <c r="AO446" s="185">
        <v>0.21248716369314136</v>
      </c>
      <c r="AP446" s="238">
        <v>9.3184640616538375E-2</v>
      </c>
      <c r="AQ446" s="238">
        <v>0.11930252307660297</v>
      </c>
      <c r="AR446" s="238">
        <v>0.12075411671650767</v>
      </c>
      <c r="AS446" s="238">
        <v>0.21791967780009378</v>
      </c>
    </row>
    <row r="447" spans="1:45" x14ac:dyDescent="0.2">
      <c r="A447" s="144">
        <v>2016</v>
      </c>
      <c r="B447" s="144">
        <v>11</v>
      </c>
      <c r="C447" s="145">
        <v>30</v>
      </c>
      <c r="D447" s="145">
        <v>31</v>
      </c>
      <c r="E447" s="93">
        <f t="shared" si="52"/>
        <v>30</v>
      </c>
      <c r="F447" s="141">
        <v>0</v>
      </c>
      <c r="G447" s="185">
        <v>3.7264524860818493E-2</v>
      </c>
      <c r="H447" s="185">
        <v>9.2152780827155223E-2</v>
      </c>
      <c r="I447" s="149">
        <v>2.5105014852413288E-2</v>
      </c>
      <c r="J447" s="147">
        <f t="shared" si="63"/>
        <v>2.6943208825585787E-2</v>
      </c>
      <c r="K447" s="43"/>
      <c r="L447" s="43"/>
      <c r="M447" s="43"/>
      <c r="N447" s="43"/>
      <c r="O447" s="162"/>
      <c r="P447" s="43"/>
      <c r="Q447" s="164">
        <v>5394.2214769261336</v>
      </c>
      <c r="R447" s="43"/>
      <c r="S447" s="147">
        <f t="shared" si="71"/>
        <v>-4.4255850362358469E-3</v>
      </c>
      <c r="T447" s="188">
        <v>0</v>
      </c>
      <c r="U447" s="156" t="e">
        <f>(Company_data!V447+Misc!T447)/(Company_data!J447-Company_data!I447)</f>
        <v>#DIV/0!</v>
      </c>
      <c r="V447" s="1" t="e">
        <f t="shared" si="56"/>
        <v>#DIV/0!</v>
      </c>
      <c r="W447" s="72">
        <v>1</v>
      </c>
      <c r="X447" s="185">
        <v>5.488825596633673E-2</v>
      </c>
      <c r="Y447" s="185">
        <v>9.2152780827155223E-2</v>
      </c>
      <c r="Z447" s="181"/>
      <c r="AA447" s="181"/>
      <c r="AC447" s="185">
        <v>3.0717593609051741E-3</v>
      </c>
      <c r="AD447" s="1">
        <v>0</v>
      </c>
      <c r="AE447" s="147">
        <f t="shared" si="68"/>
        <v>2.5105014852413288E-2</v>
      </c>
      <c r="AF447" s="1">
        <v>0</v>
      </c>
      <c r="AG447" s="1">
        <v>0</v>
      </c>
      <c r="AH447" s="1">
        <v>0</v>
      </c>
      <c r="AI447" s="1">
        <v>0</v>
      </c>
      <c r="AJ447" s="147">
        <f t="shared" si="70"/>
        <v>2.5105014852413288E-2</v>
      </c>
      <c r="AK447" s="373">
        <f t="shared" si="69"/>
        <v>3528.7041821220614</v>
      </c>
      <c r="AL447" s="185">
        <v>0.16383505363756051</v>
      </c>
      <c r="AM447" s="373">
        <f t="shared" si="74"/>
        <v>1865.5172948040722</v>
      </c>
      <c r="AN447" s="185">
        <v>0.14426253466976366</v>
      </c>
      <c r="AO447" s="185">
        <v>0.14344344938432277</v>
      </c>
      <c r="AP447" s="238">
        <v>3.6556935002172761E-2</v>
      </c>
      <c r="AQ447" s="238">
        <v>0.10688651438215001</v>
      </c>
      <c r="AR447" s="238">
        <v>0.12657052877674202</v>
      </c>
      <c r="AS447" s="238">
        <v>0.1558297611051318</v>
      </c>
    </row>
    <row r="448" spans="1:45" x14ac:dyDescent="0.2">
      <c r="A448" s="144">
        <v>2016</v>
      </c>
      <c r="B448" s="144">
        <v>12</v>
      </c>
      <c r="C448" s="145">
        <v>31</v>
      </c>
      <c r="D448" s="145">
        <v>30</v>
      </c>
      <c r="E448" s="93">
        <f t="shared" ref="E448:E511" si="75">C448</f>
        <v>31</v>
      </c>
      <c r="F448" s="141">
        <v>0</v>
      </c>
      <c r="G448" s="185">
        <v>2.0313270003471183E-2</v>
      </c>
      <c r="H448" s="185">
        <v>5.0233414366727312E-2</v>
      </c>
      <c r="I448" s="149">
        <v>2.5838992373593404E-2</v>
      </c>
      <c r="J448" s="147">
        <f t="shared" si="63"/>
        <v>2.6715032123571441E-2</v>
      </c>
      <c r="K448" s="43"/>
      <c r="L448" s="43"/>
      <c r="M448" s="43"/>
      <c r="N448" s="43"/>
      <c r="O448" s="162"/>
      <c r="P448" s="43"/>
      <c r="Q448" s="164">
        <v>5220.2143325091611</v>
      </c>
      <c r="R448" s="43"/>
      <c r="S448" s="147">
        <f t="shared" si="71"/>
        <v>-4.1541027543279714E-3</v>
      </c>
      <c r="T448" s="188">
        <v>0</v>
      </c>
      <c r="U448" s="156" t="e">
        <f>(Company_data!V448+Misc!T448)/(Company_data!J448-Company_data!I448)</f>
        <v>#DIV/0!</v>
      </c>
      <c r="V448" s="1" t="e">
        <f t="shared" si="56"/>
        <v>#DIV/0!</v>
      </c>
      <c r="W448" s="72">
        <v>1</v>
      </c>
      <c r="X448" s="185">
        <v>2.9920144363256129E-2</v>
      </c>
      <c r="Y448" s="185">
        <v>5.0233414366727312E-2</v>
      </c>
      <c r="Z448" s="181"/>
      <c r="AA448" s="181"/>
      <c r="AC448" s="185">
        <v>1.6204327215073326E-3</v>
      </c>
      <c r="AD448" s="1">
        <v>0</v>
      </c>
      <c r="AE448" s="147">
        <f t="shared" si="68"/>
        <v>2.5838992373593404E-2</v>
      </c>
      <c r="AF448" s="1">
        <v>0</v>
      </c>
      <c r="AG448" s="1">
        <v>0</v>
      </c>
      <c r="AH448" s="1">
        <v>0</v>
      </c>
      <c r="AI448" s="1">
        <v>0</v>
      </c>
      <c r="AJ448" s="147">
        <f t="shared" si="70"/>
        <v>2.5838992373593404E-2</v>
      </c>
      <c r="AK448" s="373">
        <f t="shared" si="69"/>
        <v>3414.8750149568332</v>
      </c>
      <c r="AL448" s="185">
        <v>0.14963416142902045</v>
      </c>
      <c r="AM448" s="373">
        <f t="shared" si="74"/>
        <v>1805.3393175523279</v>
      </c>
      <c r="AN448" s="185">
        <v>0.12788542871340028</v>
      </c>
      <c r="AO448" s="185">
        <v>0.12743893702670428</v>
      </c>
      <c r="AP448" s="238">
        <v>1.9927555603406429E-2</v>
      </c>
      <c r="AQ448" s="238">
        <v>0.10751138142329784</v>
      </c>
      <c r="AR448" s="238">
        <v>0.12932089142554926</v>
      </c>
      <c r="AS448" s="238">
        <v>0.13901863907946838</v>
      </c>
    </row>
    <row r="449" spans="1:45" x14ac:dyDescent="0.2">
      <c r="A449" s="144">
        <v>2017</v>
      </c>
      <c r="B449" s="144">
        <v>1</v>
      </c>
      <c r="C449" s="145">
        <v>31</v>
      </c>
      <c r="D449" s="145">
        <v>31</v>
      </c>
      <c r="E449" s="93">
        <f t="shared" si="75"/>
        <v>31</v>
      </c>
      <c r="F449" s="141">
        <v>0</v>
      </c>
      <c r="G449" s="185">
        <v>1.3868069968563625E-2</v>
      </c>
      <c r="H449" s="185">
        <v>3.4654181471087127E-2</v>
      </c>
      <c r="I449" s="149">
        <v>2.5574296238847247E-2</v>
      </c>
      <c r="J449" s="147">
        <f t="shared" si="63"/>
        <v>2.6512144480030374E-2</v>
      </c>
      <c r="K449" s="43"/>
      <c r="L449" s="43"/>
      <c r="M449" s="43"/>
      <c r="N449" s="43"/>
      <c r="O449" s="162"/>
      <c r="P449" s="43"/>
      <c r="Q449" s="164">
        <v>7175.9586160197705</v>
      </c>
      <c r="R449" s="43"/>
      <c r="S449" s="147">
        <f t="shared" si="71"/>
        <v>-3.8877873557452008E-3</v>
      </c>
      <c r="T449" s="188">
        <v>0</v>
      </c>
      <c r="U449" s="156" t="e">
        <f>(Company_data!V449+Misc!T449)/(Company_data!J449-Company_data!I449)</f>
        <v>#DIV/0!</v>
      </c>
      <c r="V449" s="1" t="e">
        <f t="shared" si="56"/>
        <v>#DIV/0!</v>
      </c>
      <c r="W449" s="72">
        <v>1</v>
      </c>
      <c r="X449" s="185">
        <v>2.0786111502523505E-2</v>
      </c>
      <c r="Y449" s="185">
        <v>3.4654181471087127E-2</v>
      </c>
      <c r="Z449" s="181"/>
      <c r="AA449" s="181"/>
      <c r="AC449" s="185">
        <v>1.1178768216479717E-3</v>
      </c>
      <c r="AD449" s="1">
        <v>0</v>
      </c>
      <c r="AE449" s="147">
        <f t="shared" si="68"/>
        <v>2.5574296238847247E-2</v>
      </c>
      <c r="AF449" s="1">
        <v>0</v>
      </c>
      <c r="AG449" s="1">
        <v>0</v>
      </c>
      <c r="AH449" s="1">
        <v>0</v>
      </c>
      <c r="AI449" s="1">
        <v>0</v>
      </c>
      <c r="AJ449" s="147">
        <f t="shared" si="70"/>
        <v>2.5574296238847247E-2</v>
      </c>
      <c r="AK449" s="373">
        <f t="shared" si="69"/>
        <v>4511.6218862539699</v>
      </c>
      <c r="AL449" s="185">
        <v>0.15848608782761006</v>
      </c>
      <c r="AM449" s="373">
        <f t="shared" si="74"/>
        <v>2664.336729765801</v>
      </c>
      <c r="AN449" s="185">
        <v>0.13503981750342697</v>
      </c>
      <c r="AO449" s="185">
        <v>0.13847720275204128</v>
      </c>
      <c r="AP449" s="238">
        <v>1.683867964868992E-2</v>
      </c>
      <c r="AQ449" s="238">
        <v>0.12163852310335134</v>
      </c>
      <c r="AR449" s="238">
        <v>0.14461801785904643</v>
      </c>
      <c r="AS449" s="238">
        <v>0.14560109302730451</v>
      </c>
    </row>
    <row r="450" spans="1:45" x14ac:dyDescent="0.2">
      <c r="A450" s="144">
        <v>2017</v>
      </c>
      <c r="B450" s="144">
        <v>2</v>
      </c>
      <c r="C450" s="145">
        <v>28</v>
      </c>
      <c r="D450" s="145">
        <v>28</v>
      </c>
      <c r="E450" s="93">
        <f t="shared" si="75"/>
        <v>28</v>
      </c>
      <c r="F450" s="141">
        <v>0</v>
      </c>
      <c r="G450" s="185">
        <v>1.8587892327876724E-2</v>
      </c>
      <c r="H450" s="185">
        <v>4.6448294200666283E-2</v>
      </c>
      <c r="I450" s="149">
        <v>2.5214555550016889E-2</v>
      </c>
      <c r="J450" s="147">
        <f t="shared" si="63"/>
        <v>2.6333748840048622E-2</v>
      </c>
      <c r="K450" s="43"/>
      <c r="L450" s="43"/>
      <c r="M450" s="43"/>
      <c r="N450" s="43"/>
      <c r="O450" s="162"/>
      <c r="P450" s="43"/>
      <c r="Q450" s="164">
        <v>6481.5110080178574</v>
      </c>
      <c r="R450" s="43"/>
      <c r="S450" s="147">
        <f t="shared" si="71"/>
        <v>-3.62777814568193E-3</v>
      </c>
      <c r="T450" s="188">
        <v>0</v>
      </c>
      <c r="U450" s="156" t="e">
        <f>(Company_data!V450+Misc!T450)/(Company_data!J450-Company_data!I450)</f>
        <v>#DIV/0!</v>
      </c>
      <c r="V450" s="1" t="e">
        <f t="shared" si="56"/>
        <v>#DIV/0!</v>
      </c>
      <c r="W450" s="72">
        <v>1</v>
      </c>
      <c r="X450" s="185">
        <v>2.7860401872789563E-2</v>
      </c>
      <c r="Y450" s="185">
        <v>4.6448294200666283E-2</v>
      </c>
      <c r="Z450" s="181"/>
      <c r="AA450" s="181"/>
      <c r="AC450" s="185">
        <v>1.6588676500237959E-3</v>
      </c>
      <c r="AD450" s="1">
        <v>0</v>
      </c>
      <c r="AE450" s="147">
        <f t="shared" si="68"/>
        <v>2.5214555550016889E-2</v>
      </c>
      <c r="AF450" s="1">
        <v>0</v>
      </c>
      <c r="AG450" s="1">
        <v>0</v>
      </c>
      <c r="AH450" s="1">
        <v>0</v>
      </c>
      <c r="AI450" s="1">
        <v>0</v>
      </c>
      <c r="AJ450" s="147">
        <f t="shared" si="70"/>
        <v>2.5214555550016889E-2</v>
      </c>
      <c r="AK450" s="373">
        <f t="shared" si="69"/>
        <v>4075.0133166164887</v>
      </c>
      <c r="AL450" s="185">
        <v>0.15753984747189617</v>
      </c>
      <c r="AM450" s="373">
        <f t="shared" si="74"/>
        <v>2406.4976914013687</v>
      </c>
      <c r="AN450" s="185">
        <v>0.12885647617014459</v>
      </c>
      <c r="AO450" s="185">
        <v>0.11879467049467284</v>
      </c>
      <c r="AP450" s="238">
        <v>9.8924173731403837E-3</v>
      </c>
      <c r="AQ450" s="238">
        <v>0.10890225312153247</v>
      </c>
      <c r="AR450" s="238">
        <v>0.13895195514401945</v>
      </c>
      <c r="AS450" s="238">
        <v>0.14453526444869449</v>
      </c>
    </row>
    <row r="451" spans="1:45" x14ac:dyDescent="0.2">
      <c r="A451" s="144">
        <v>2017</v>
      </c>
      <c r="B451" s="144">
        <v>3</v>
      </c>
      <c r="C451" s="145">
        <v>31</v>
      </c>
      <c r="D451" s="145">
        <v>31</v>
      </c>
      <c r="E451" s="93">
        <f t="shared" si="75"/>
        <v>31</v>
      </c>
      <c r="F451" s="141">
        <v>0</v>
      </c>
      <c r="G451" s="185">
        <v>3.42128180425244E-2</v>
      </c>
      <c r="H451" s="185">
        <v>8.5492588930579469E-2</v>
      </c>
      <c r="I451" s="149">
        <v>2.5659567742726791E-2</v>
      </c>
      <c r="J451" s="147">
        <f t="shared" si="63"/>
        <v>2.6178826990393256E-2</v>
      </c>
      <c r="K451" s="43"/>
      <c r="L451" s="43"/>
      <c r="M451" s="43"/>
      <c r="N451" s="43"/>
      <c r="O451" s="162"/>
      <c r="P451" s="43"/>
      <c r="Q451" s="164">
        <v>7175.9586160197705</v>
      </c>
      <c r="R451" s="43"/>
      <c r="S451" s="147">
        <f t="shared" si="71"/>
        <v>-3.374333425834198E-3</v>
      </c>
      <c r="T451" s="188">
        <v>0</v>
      </c>
      <c r="U451" s="156" t="e">
        <f>(Company_data!V451+Misc!T451)/(Company_data!J451-Company_data!I451)</f>
        <v>#DIV/0!</v>
      </c>
      <c r="V451" s="1" t="e">
        <f t="shared" si="56"/>
        <v>#DIV/0!</v>
      </c>
      <c r="W451" s="72">
        <v>1</v>
      </c>
      <c r="X451" s="185">
        <v>5.1279770888055083E-2</v>
      </c>
      <c r="Y451" s="185">
        <v>8.5492588930579469E-2</v>
      </c>
      <c r="Z451" s="181"/>
      <c r="AA451" s="181"/>
      <c r="AC451" s="185">
        <v>2.7578254493735316E-3</v>
      </c>
      <c r="AD451" s="1">
        <v>0</v>
      </c>
      <c r="AE451" s="147">
        <f t="shared" si="68"/>
        <v>2.5659567742726791E-2</v>
      </c>
      <c r="AF451" s="1">
        <v>0</v>
      </c>
      <c r="AG451" s="1">
        <v>0</v>
      </c>
      <c r="AH451" s="1">
        <v>0</v>
      </c>
      <c r="AI451" s="1">
        <v>0</v>
      </c>
      <c r="AJ451" s="147">
        <f t="shared" si="70"/>
        <v>2.5659567742726791E-2</v>
      </c>
      <c r="AK451" s="373">
        <f t="shared" si="69"/>
        <v>4511.6218862539699</v>
      </c>
      <c r="AL451" s="185">
        <v>0.16588657107315422</v>
      </c>
      <c r="AM451" s="373">
        <f t="shared" si="74"/>
        <v>2664.336729765801</v>
      </c>
      <c r="AN451" s="185">
        <v>0.15828402924650231</v>
      </c>
      <c r="AO451" s="185">
        <v>0.18632660032085616</v>
      </c>
      <c r="AP451" s="238">
        <v>5.8447382126572453E-2</v>
      </c>
      <c r="AQ451" s="238">
        <v>0.12787921819428374</v>
      </c>
      <c r="AR451" s="238">
        <v>0.13167375303062986</v>
      </c>
      <c r="AS451" s="238">
        <v>0.15773386502262235</v>
      </c>
    </row>
    <row r="452" spans="1:45" x14ac:dyDescent="0.2">
      <c r="A452" s="144">
        <v>2017</v>
      </c>
      <c r="B452" s="144">
        <v>4</v>
      </c>
      <c r="C452" s="145">
        <v>30</v>
      </c>
      <c r="D452" s="145">
        <v>31</v>
      </c>
      <c r="E452" s="93">
        <f t="shared" si="75"/>
        <v>30</v>
      </c>
      <c r="F452" s="141">
        <v>0</v>
      </c>
      <c r="G452" s="185">
        <v>6.0339284517339678E-2</v>
      </c>
      <c r="H452" s="185">
        <v>0.15077862458434235</v>
      </c>
      <c r="I452" s="149">
        <v>2.6104282980838434E-2</v>
      </c>
      <c r="J452" s="147">
        <f t="shared" si="63"/>
        <v>2.6038730569728562E-2</v>
      </c>
      <c r="K452" s="43"/>
      <c r="L452" s="43"/>
      <c r="M452" s="43"/>
      <c r="N452" s="43"/>
      <c r="O452" s="162"/>
      <c r="P452" s="43"/>
      <c r="Q452" s="164">
        <v>7175.9586160197705</v>
      </c>
      <c r="R452" s="43"/>
      <c r="S452" s="147">
        <f t="shared" si="71"/>
        <v>-3.1232638746556858E-3</v>
      </c>
      <c r="T452" s="188">
        <v>0</v>
      </c>
      <c r="U452" s="156" t="e">
        <f>(Company_data!V452+Misc!T452)/(Company_data!J452-Company_data!I452)</f>
        <v>#DIV/0!</v>
      </c>
      <c r="V452" s="1" t="e">
        <f t="shared" si="56"/>
        <v>#DIV/0!</v>
      </c>
      <c r="W452" s="72">
        <v>1</v>
      </c>
      <c r="X452" s="185">
        <v>9.043934006700266E-2</v>
      </c>
      <c r="Y452" s="185">
        <v>0.15077862458434235</v>
      </c>
      <c r="Z452" s="181"/>
      <c r="AA452" s="181"/>
      <c r="AC452" s="185">
        <v>5.025954152811412E-3</v>
      </c>
      <c r="AD452" s="1">
        <v>0</v>
      </c>
      <c r="AE452" s="147">
        <f t="shared" si="68"/>
        <v>2.6104282980838434E-2</v>
      </c>
      <c r="AF452" s="1">
        <v>0</v>
      </c>
      <c r="AG452" s="1">
        <v>0</v>
      </c>
      <c r="AH452" s="1">
        <v>0</v>
      </c>
      <c r="AI452" s="1">
        <v>0</v>
      </c>
      <c r="AJ452" s="147">
        <f t="shared" si="70"/>
        <v>2.6104282980838434E-2</v>
      </c>
      <c r="AK452" s="373">
        <f t="shared" si="69"/>
        <v>4511.6218862539699</v>
      </c>
      <c r="AL452" s="185">
        <v>0.18412441644202568</v>
      </c>
      <c r="AM452" s="373">
        <f t="shared" si="74"/>
        <v>2664.336729765801</v>
      </c>
      <c r="AN452" s="185">
        <v>0.18455222859565487</v>
      </c>
      <c r="AO452" s="185">
        <v>0.18322645677196739</v>
      </c>
      <c r="AP452" s="238">
        <v>5.9193544273451554E-2</v>
      </c>
      <c r="AQ452" s="238">
        <v>0.12403291249851581</v>
      </c>
      <c r="AR452" s="238">
        <v>0.12378513192468603</v>
      </c>
      <c r="AS452" s="238">
        <v>0.18050375375280955</v>
      </c>
    </row>
    <row r="453" spans="1:45" x14ac:dyDescent="0.2">
      <c r="A453" s="144">
        <v>2017</v>
      </c>
      <c r="B453" s="144">
        <v>5</v>
      </c>
      <c r="C453" s="145">
        <v>31</v>
      </c>
      <c r="D453" s="145">
        <v>30</v>
      </c>
      <c r="E453" s="93">
        <f t="shared" si="75"/>
        <v>31</v>
      </c>
      <c r="F453" s="141">
        <v>0</v>
      </c>
      <c r="G453" s="185">
        <v>0.11019689671699877</v>
      </c>
      <c r="H453" s="185">
        <v>0.27536515643762999</v>
      </c>
      <c r="I453" s="149">
        <v>2.5512491609546106E-2</v>
      </c>
      <c r="J453" s="147">
        <f t="shared" si="63"/>
        <v>2.591025610333289E-2</v>
      </c>
      <c r="K453" s="43"/>
      <c r="L453" s="43"/>
      <c r="M453" s="43"/>
      <c r="N453" s="43"/>
      <c r="O453" s="162"/>
      <c r="P453" s="43"/>
      <c r="Q453" s="164">
        <v>6944.4760800191325</v>
      </c>
      <c r="R453" s="43"/>
      <c r="S453" s="147">
        <f t="shared" si="71"/>
        <v>-2.8752522228380033E-3</v>
      </c>
      <c r="T453" s="188">
        <v>0</v>
      </c>
      <c r="U453" s="156" t="e">
        <f>(Company_data!V453+Misc!T453)/(Company_data!J453-Company_data!I453)</f>
        <v>#DIV/0!</v>
      </c>
      <c r="V453" s="1" t="e">
        <f t="shared" ref="V453:V516" si="76">U453/E453</f>
        <v>#DIV/0!</v>
      </c>
      <c r="W453" s="72">
        <v>1</v>
      </c>
      <c r="X453" s="185">
        <v>0.16516825972063123</v>
      </c>
      <c r="Y453" s="185">
        <v>0.27536515643762999</v>
      </c>
      <c r="Z453" s="181"/>
      <c r="AA453" s="181"/>
      <c r="AC453" s="185">
        <v>8.882746981859032E-3</v>
      </c>
      <c r="AD453" s="1">
        <v>0</v>
      </c>
      <c r="AE453" s="147">
        <f t="shared" si="68"/>
        <v>2.5512491609546106E-2</v>
      </c>
      <c r="AF453" s="1">
        <v>0</v>
      </c>
      <c r="AG453" s="1">
        <v>0</v>
      </c>
      <c r="AH453" s="1">
        <v>0</v>
      </c>
      <c r="AI453" s="1">
        <v>0</v>
      </c>
      <c r="AJ453" s="147">
        <f t="shared" si="70"/>
        <v>2.5512491609546106E-2</v>
      </c>
      <c r="AK453" s="373">
        <f t="shared" si="69"/>
        <v>4366.0856963748092</v>
      </c>
      <c r="AL453" s="185">
        <v>0.22741300461207495</v>
      </c>
      <c r="AM453" s="373">
        <f t="shared" si="74"/>
        <v>2578.3903836443233</v>
      </c>
      <c r="AN453" s="185">
        <v>0.24594331845727865</v>
      </c>
      <c r="AO453" s="185">
        <v>0.24352207760409592</v>
      </c>
      <c r="AP453" s="238">
        <v>0.1081044453342853</v>
      </c>
      <c r="AQ453" s="238">
        <v>0.1354176322698106</v>
      </c>
      <c r="AR453" s="238">
        <v>0.11721610789507614</v>
      </c>
      <c r="AS453" s="238">
        <v>0.2329160126660505</v>
      </c>
    </row>
    <row r="454" spans="1:45" x14ac:dyDescent="0.2">
      <c r="A454" s="144">
        <v>2017</v>
      </c>
      <c r="B454" s="144">
        <v>6</v>
      </c>
      <c r="C454" s="145">
        <v>30</v>
      </c>
      <c r="D454" s="145">
        <v>31</v>
      </c>
      <c r="E454" s="93">
        <f t="shared" si="75"/>
        <v>30</v>
      </c>
      <c r="F454" s="141">
        <v>0</v>
      </c>
      <c r="G454" s="185">
        <v>0.14344270571924736</v>
      </c>
      <c r="H454" s="185">
        <v>0.35844133797757305</v>
      </c>
      <c r="I454" s="149">
        <v>2.6555265352992585E-2</v>
      </c>
      <c r="J454" s="147">
        <f t="shared" si="63"/>
        <v>2.5792736353369206E-2</v>
      </c>
      <c r="K454" s="43"/>
      <c r="L454" s="43"/>
      <c r="M454" s="43"/>
      <c r="N454" s="43"/>
      <c r="O454" s="162"/>
      <c r="P454" s="43"/>
      <c r="Q454" s="164">
        <v>7175.9586160197705</v>
      </c>
      <c r="R454" s="43"/>
      <c r="S454" s="147">
        <f t="shared" si="71"/>
        <v>-2.6323978669987834E-3</v>
      </c>
      <c r="T454" s="188">
        <v>0</v>
      </c>
      <c r="U454" s="156" t="e">
        <f>(Company_data!V454+Misc!T454)/(Company_data!J454-Company_data!I454)</f>
        <v>#DIV/0!</v>
      </c>
      <c r="V454" s="1" t="e">
        <f t="shared" si="76"/>
        <v>#DIV/0!</v>
      </c>
      <c r="W454" s="72">
        <v>1</v>
      </c>
      <c r="X454" s="185">
        <v>0.21499863225832566</v>
      </c>
      <c r="Y454" s="185">
        <v>0.35844133797757305</v>
      </c>
      <c r="Z454" s="181"/>
      <c r="AA454" s="181"/>
      <c r="AC454" s="185">
        <v>1.1948044599252434E-2</v>
      </c>
      <c r="AD454" s="1">
        <v>0</v>
      </c>
      <c r="AE454" s="147">
        <f t="shared" si="68"/>
        <v>2.6555265352992585E-2</v>
      </c>
      <c r="AF454" s="1">
        <v>0</v>
      </c>
      <c r="AG454" s="1">
        <v>0</v>
      </c>
      <c r="AH454" s="1">
        <v>0</v>
      </c>
      <c r="AI454" s="1">
        <v>0</v>
      </c>
      <c r="AJ454" s="147">
        <f t="shared" si="70"/>
        <v>2.6555265352992585E-2</v>
      </c>
      <c r="AK454" s="373">
        <f t="shared" si="69"/>
        <v>4511.6218862539699</v>
      </c>
      <c r="AL454" s="185">
        <v>0.2573189364299176</v>
      </c>
      <c r="AM454" s="373">
        <f t="shared" si="74"/>
        <v>2664.336729765801</v>
      </c>
      <c r="AN454" s="185">
        <v>0.28047140113733848</v>
      </c>
      <c r="AO454" s="185">
        <v>0.27731968498628884</v>
      </c>
      <c r="AP454" s="238">
        <v>0.14071897304741707</v>
      </c>
      <c r="AQ454" s="238">
        <v>0.13660071193887183</v>
      </c>
      <c r="AR454" s="238">
        <v>0.11387623071067021</v>
      </c>
      <c r="AS454" s="238">
        <v>0.26793250872332192</v>
      </c>
    </row>
    <row r="455" spans="1:45" x14ac:dyDescent="0.2">
      <c r="A455" s="144">
        <v>2017</v>
      </c>
      <c r="B455" s="144">
        <v>7</v>
      </c>
      <c r="C455" s="145">
        <v>31</v>
      </c>
      <c r="D455" s="145">
        <v>30</v>
      </c>
      <c r="E455" s="93">
        <f t="shared" si="75"/>
        <v>31</v>
      </c>
      <c r="F455" s="141">
        <v>0</v>
      </c>
      <c r="G455" s="185">
        <v>0.16997311365487672</v>
      </c>
      <c r="H455" s="185">
        <v>0.4247367614350086</v>
      </c>
      <c r="I455" s="149">
        <v>2.6432505479441901E-2</v>
      </c>
      <c r="J455" s="147">
        <f t="shared" si="63"/>
        <v>2.5689095672240824E-2</v>
      </c>
      <c r="K455" s="43"/>
      <c r="L455" s="43"/>
      <c r="M455" s="43"/>
      <c r="N455" s="43"/>
      <c r="O455" s="162"/>
      <c r="P455" s="43"/>
      <c r="Q455" s="164">
        <v>6944.4760800191325</v>
      </c>
      <c r="R455" s="43"/>
      <c r="S455" s="147">
        <f t="shared" si="71"/>
        <v>-2.3970811548040885E-3</v>
      </c>
      <c r="T455" s="188">
        <v>0</v>
      </c>
      <c r="U455" s="156" t="e">
        <f>(Company_data!V455+Misc!T455)/(Company_data!J455-Company_data!I455)</f>
        <v>#DIV/0!</v>
      </c>
      <c r="V455" s="1" t="e">
        <f t="shared" si="76"/>
        <v>#DIV/0!</v>
      </c>
      <c r="W455" s="72">
        <v>1</v>
      </c>
      <c r="X455" s="185">
        <v>0.25476364778013183</v>
      </c>
      <c r="Y455" s="185">
        <v>0.4247367614350086</v>
      </c>
      <c r="Z455" s="181"/>
      <c r="AA455" s="181"/>
      <c r="AC455" s="185">
        <v>1.3701185852742211E-2</v>
      </c>
      <c r="AD455" s="1">
        <v>0</v>
      </c>
      <c r="AE455" s="147">
        <f t="shared" si="68"/>
        <v>2.6432505479441901E-2</v>
      </c>
      <c r="AF455" s="1">
        <v>0</v>
      </c>
      <c r="AG455" s="1">
        <v>0</v>
      </c>
      <c r="AH455" s="1">
        <v>0</v>
      </c>
      <c r="AI455" s="1">
        <v>0</v>
      </c>
      <c r="AJ455" s="147">
        <f t="shared" si="70"/>
        <v>2.6432505479441901E-2</v>
      </c>
      <c r="AK455" s="373">
        <f t="shared" si="69"/>
        <v>4366.0856963748092</v>
      </c>
      <c r="AL455" s="185">
        <v>0.28531016024412487</v>
      </c>
      <c r="AM455" s="373">
        <f t="shared" si="74"/>
        <v>2578.3903836443233</v>
      </c>
      <c r="AN455" s="185">
        <v>0.31483620230816434</v>
      </c>
      <c r="AO455" s="185">
        <v>0.31110156132475458</v>
      </c>
      <c r="AP455" s="238">
        <v>0.16674561372259961</v>
      </c>
      <c r="AQ455" s="238">
        <v>0.14435594760215503</v>
      </c>
      <c r="AR455" s="238">
        <v>0.11533704658924814</v>
      </c>
      <c r="AS455" s="238">
        <v>0.30042457002627365</v>
      </c>
    </row>
    <row r="456" spans="1:45" x14ac:dyDescent="0.2">
      <c r="A456" s="144">
        <v>2017</v>
      </c>
      <c r="B456" s="144">
        <v>8</v>
      </c>
      <c r="C456" s="145">
        <v>31</v>
      </c>
      <c r="D456" s="145">
        <v>31</v>
      </c>
      <c r="E456" s="93">
        <f t="shared" si="75"/>
        <v>31</v>
      </c>
      <c r="F456" s="141">
        <v>0</v>
      </c>
      <c r="G456" s="185">
        <v>0.17191565153780852</v>
      </c>
      <c r="H456" s="185">
        <v>0.42959086589670903</v>
      </c>
      <c r="I456" s="149">
        <v>2.4509935600503498E-2</v>
      </c>
      <c r="J456" s="147">
        <f t="shared" si="63"/>
        <v>2.5601660003549284E-2</v>
      </c>
      <c r="K456" s="43"/>
      <c r="L456" s="43"/>
      <c r="M456" s="43"/>
      <c r="N456" s="43"/>
      <c r="O456" s="162"/>
      <c r="P456" s="43"/>
      <c r="Q456" s="164">
        <v>7175.9586160197705</v>
      </c>
      <c r="R456" s="43"/>
      <c r="S456" s="147">
        <f t="shared" si="71"/>
        <v>-2.1707291507225938E-3</v>
      </c>
      <c r="T456" s="188">
        <v>0</v>
      </c>
      <c r="U456" s="156" t="e">
        <f>(Company_data!V456+Misc!T456)/(Company_data!J456-Company_data!I456)</f>
        <v>#DIV/0!</v>
      </c>
      <c r="V456" s="1" t="e">
        <f t="shared" si="76"/>
        <v>#DIV/0!</v>
      </c>
      <c r="W456" s="72">
        <v>1</v>
      </c>
      <c r="X456" s="185">
        <v>0.25767521435890051</v>
      </c>
      <c r="Y456" s="185">
        <v>0.42959086589670903</v>
      </c>
      <c r="Z456" s="181"/>
      <c r="AA456" s="181"/>
      <c r="AC456" s="185">
        <v>1.3857769867635775E-2</v>
      </c>
      <c r="AD456" s="1">
        <v>0</v>
      </c>
      <c r="AE456" s="147">
        <f t="shared" si="68"/>
        <v>2.4509935600503498E-2</v>
      </c>
      <c r="AF456" s="1">
        <v>0</v>
      </c>
      <c r="AG456" s="1">
        <v>0</v>
      </c>
      <c r="AH456" s="1">
        <v>0</v>
      </c>
      <c r="AI456" s="1">
        <v>0</v>
      </c>
      <c r="AJ456" s="147">
        <f t="shared" si="70"/>
        <v>2.4509935600503498E-2</v>
      </c>
      <c r="AK456" s="373">
        <f t="shared" si="69"/>
        <v>5310.4413212156978</v>
      </c>
      <c r="AL456" s="185">
        <v>0.2925454857355711</v>
      </c>
      <c r="AM456" s="373">
        <f t="shared" si="74"/>
        <v>1865.5172948040722</v>
      </c>
      <c r="AN456" s="185">
        <v>0.31692052836527729</v>
      </c>
      <c r="AO456" s="185">
        <v>0.31314320603401546</v>
      </c>
      <c r="AP456" s="238">
        <v>0.16865126611964015</v>
      </c>
      <c r="AQ456" s="238">
        <v>0.14449193991437531</v>
      </c>
      <c r="AR456" s="238">
        <v>0.12062983419776258</v>
      </c>
      <c r="AS456" s="238">
        <v>0.30733212782096098</v>
      </c>
    </row>
    <row r="457" spans="1:45" x14ac:dyDescent="0.2">
      <c r="A457" s="144">
        <v>2017</v>
      </c>
      <c r="B457" s="144">
        <v>9</v>
      </c>
      <c r="C457" s="145">
        <v>30</v>
      </c>
      <c r="D457" s="145">
        <v>31</v>
      </c>
      <c r="E457" s="93">
        <f t="shared" si="75"/>
        <v>30</v>
      </c>
      <c r="F457" s="141">
        <v>0</v>
      </c>
      <c r="G457" s="185">
        <v>0.14619017269144066</v>
      </c>
      <c r="H457" s="185">
        <v>0.36530683687223042</v>
      </c>
      <c r="I457" s="149">
        <v>2.4924749066943933E-2</v>
      </c>
      <c r="J457" s="147">
        <f t="shared" si="63"/>
        <v>2.5523915317180887E-2</v>
      </c>
      <c r="K457" s="43"/>
      <c r="L457" s="43"/>
      <c r="M457" s="43"/>
      <c r="N457" s="43"/>
      <c r="O457" s="162"/>
      <c r="P457" s="43"/>
      <c r="Q457" s="164">
        <v>7175.9586160197705</v>
      </c>
      <c r="R457" s="43"/>
      <c r="S457" s="147">
        <f t="shared" si="71"/>
        <v>-1.952778033093152E-3</v>
      </c>
      <c r="T457" s="188">
        <v>0</v>
      </c>
      <c r="U457" s="156" t="e">
        <f>(Company_data!V457+Misc!T457)/(Company_data!J457-Company_data!I457)</f>
        <v>#DIV/0!</v>
      </c>
      <c r="V457" s="1" t="e">
        <f t="shared" si="76"/>
        <v>#DIV/0!</v>
      </c>
      <c r="W457" s="72">
        <v>1</v>
      </c>
      <c r="X457" s="185">
        <v>0.21911666418078971</v>
      </c>
      <c r="Y457" s="185">
        <v>0.36530683687223042</v>
      </c>
      <c r="Z457" s="181"/>
      <c r="AA457" s="181"/>
      <c r="AC457" s="185">
        <v>1.217689456240768E-2</v>
      </c>
      <c r="AD457" s="1">
        <v>0</v>
      </c>
      <c r="AE457" s="147">
        <f t="shared" si="68"/>
        <v>2.4924749066943933E-2</v>
      </c>
      <c r="AF457" s="1">
        <v>0</v>
      </c>
      <c r="AG457" s="1">
        <v>0</v>
      </c>
      <c r="AH457" s="1">
        <v>0</v>
      </c>
      <c r="AI457" s="1">
        <v>0</v>
      </c>
      <c r="AJ457" s="147">
        <f t="shared" si="70"/>
        <v>2.4924749066943933E-2</v>
      </c>
      <c r="AK457" s="373">
        <f t="shared" si="69"/>
        <v>5310.4413212156978</v>
      </c>
      <c r="AL457" s="185">
        <v>0.27391080941056661</v>
      </c>
      <c r="AM457" s="373">
        <f t="shared" si="74"/>
        <v>1865.5172948040722</v>
      </c>
      <c r="AN457" s="185">
        <v>0.28323448366396026</v>
      </c>
      <c r="AO457" s="185">
        <v>0.28002240030227188</v>
      </c>
      <c r="AP457" s="238">
        <v>0.14341427030125892</v>
      </c>
      <c r="AQ457" s="238">
        <v>0.13660813000101299</v>
      </c>
      <c r="AR457" s="238">
        <v>0.12772063671912595</v>
      </c>
      <c r="AS457" s="238">
        <v>0.28330215098801703</v>
      </c>
    </row>
    <row r="458" spans="1:45" x14ac:dyDescent="0.2">
      <c r="A458" s="144">
        <v>2017</v>
      </c>
      <c r="B458" s="144">
        <v>10</v>
      </c>
      <c r="C458" s="145">
        <v>31</v>
      </c>
      <c r="D458" s="145">
        <v>30</v>
      </c>
      <c r="E458" s="93">
        <f t="shared" si="75"/>
        <v>31</v>
      </c>
      <c r="F458" s="141">
        <v>0</v>
      </c>
      <c r="G458" s="185">
        <v>0.10451943099330151</v>
      </c>
      <c r="H458" s="185">
        <v>0.2611780397061112</v>
      </c>
      <c r="I458" s="149">
        <v>2.3995862493572283E-2</v>
      </c>
      <c r="J458" s="147">
        <f t="shared" si="63"/>
        <v>2.5452293278453029E-2</v>
      </c>
      <c r="K458" s="43"/>
      <c r="L458" s="43"/>
      <c r="M458" s="43"/>
      <c r="N458" s="43"/>
      <c r="O458" s="162"/>
      <c r="P458" s="43"/>
      <c r="Q458" s="164">
        <v>6944.4760800191325</v>
      </c>
      <c r="R458" s="43"/>
      <c r="S458" s="147">
        <f t="shared" si="71"/>
        <v>-1.7415711822850143E-3</v>
      </c>
      <c r="T458" s="188">
        <v>0</v>
      </c>
      <c r="U458" s="156" t="e">
        <f>(Company_data!V458+Misc!T458)/(Company_data!J458-Company_data!I458)</f>
        <v>#DIV/0!</v>
      </c>
      <c r="V458" s="1" t="e">
        <f t="shared" si="76"/>
        <v>#DIV/0!</v>
      </c>
      <c r="W458" s="72">
        <v>1</v>
      </c>
      <c r="X458" s="185">
        <v>0.15665860871280968</v>
      </c>
      <c r="Y458" s="185">
        <v>0.2611780397061112</v>
      </c>
      <c r="Z458" s="181"/>
      <c r="AA458" s="181"/>
      <c r="AC458" s="185">
        <v>8.4250980550358446E-3</v>
      </c>
      <c r="AD458" s="1">
        <v>0</v>
      </c>
      <c r="AE458" s="147">
        <f t="shared" si="68"/>
        <v>2.3995862493572283E-2</v>
      </c>
      <c r="AF458" s="1">
        <v>0</v>
      </c>
      <c r="AG458" s="1">
        <v>0</v>
      </c>
      <c r="AH458" s="1">
        <v>0</v>
      </c>
      <c r="AI458" s="1">
        <v>0</v>
      </c>
      <c r="AJ458" s="147">
        <f t="shared" si="70"/>
        <v>2.3995862493572283E-2</v>
      </c>
      <c r="AK458" s="373">
        <f t="shared" si="69"/>
        <v>5139.1367624668046</v>
      </c>
      <c r="AL458" s="185">
        <v>0.2396193579661666</v>
      </c>
      <c r="AM458" s="373">
        <f t="shared" si="74"/>
        <v>1805.3393175523279</v>
      </c>
      <c r="AN458" s="185">
        <v>0.2386873642413703</v>
      </c>
      <c r="AO458" s="185">
        <v>0.23639086838883919</v>
      </c>
      <c r="AP458" s="238">
        <v>0.10253478501489421</v>
      </c>
      <c r="AQ458" s="238">
        <v>0.13385608337394492</v>
      </c>
      <c r="AR458" s="238">
        <v>0.13509992697286513</v>
      </c>
      <c r="AS458" s="238">
        <v>0.2420889847968033</v>
      </c>
    </row>
    <row r="459" spans="1:45" x14ac:dyDescent="0.2">
      <c r="A459" s="144">
        <v>2017</v>
      </c>
      <c r="B459" s="144">
        <v>11</v>
      </c>
      <c r="C459" s="145">
        <v>30</v>
      </c>
      <c r="D459" s="145">
        <v>31</v>
      </c>
      <c r="E459" s="93">
        <f t="shared" si="75"/>
        <v>30</v>
      </c>
      <c r="F459" s="141">
        <v>0</v>
      </c>
      <c r="G459" s="185">
        <v>4.100482767451151E-2</v>
      </c>
      <c r="H459" s="185">
        <v>0.10246478007713394</v>
      </c>
      <c r="I459" s="149">
        <v>2.4456111012049631E-2</v>
      </c>
      <c r="J459" s="147">
        <f t="shared" si="63"/>
        <v>2.5398217958422727E-2</v>
      </c>
      <c r="K459" s="43"/>
      <c r="L459" s="43"/>
      <c r="M459" s="43"/>
      <c r="N459" s="43"/>
      <c r="O459" s="162"/>
      <c r="P459" s="43"/>
      <c r="Q459" s="164">
        <v>7175.9586160197705</v>
      </c>
      <c r="R459" s="43"/>
      <c r="S459" s="147">
        <f t="shared" si="71"/>
        <v>-1.5449908671630597E-3</v>
      </c>
      <c r="T459" s="188">
        <v>0</v>
      </c>
      <c r="U459" s="156" t="e">
        <f>(Company_data!V459+Misc!T459)/(Company_data!J459-Company_data!I459)</f>
        <v>#DIV/0!</v>
      </c>
      <c r="V459" s="1" t="e">
        <f t="shared" si="76"/>
        <v>#DIV/0!</v>
      </c>
      <c r="W459" s="72">
        <v>1</v>
      </c>
      <c r="X459" s="185">
        <v>6.1459952402622413E-2</v>
      </c>
      <c r="Y459" s="185">
        <v>0.10246478007713394</v>
      </c>
      <c r="Z459" s="181"/>
      <c r="AA459" s="181"/>
      <c r="AC459" s="185">
        <v>3.4154926692377971E-3</v>
      </c>
      <c r="AD459" s="1">
        <v>0</v>
      </c>
      <c r="AE459" s="147">
        <f t="shared" si="68"/>
        <v>2.4456111012049631E-2</v>
      </c>
      <c r="AF459" s="1">
        <v>0</v>
      </c>
      <c r="AG459" s="1">
        <v>0</v>
      </c>
      <c r="AH459" s="1">
        <v>0</v>
      </c>
      <c r="AI459" s="1">
        <v>0</v>
      </c>
      <c r="AJ459" s="147">
        <f t="shared" si="70"/>
        <v>2.4456111012049631E-2</v>
      </c>
      <c r="AK459" s="373">
        <f t="shared" si="69"/>
        <v>5310.4413212156978</v>
      </c>
      <c r="AL459" s="185">
        <v>0.1825043895638444</v>
      </c>
      <c r="AM459" s="373">
        <f t="shared" si="74"/>
        <v>1865.5172948040722</v>
      </c>
      <c r="AN459" s="185">
        <v>0.16126452847269204</v>
      </c>
      <c r="AO459" s="185">
        <v>0.16036357239406293</v>
      </c>
      <c r="AP459" s="238">
        <v>4.0226215835869585E-2</v>
      </c>
      <c r="AQ459" s="238">
        <v>0.12013735655819334</v>
      </c>
      <c r="AR459" s="238">
        <v>0.14149956188933288</v>
      </c>
      <c r="AS459" s="238">
        <v>0.17372394825474319</v>
      </c>
    </row>
    <row r="460" spans="1:45" x14ac:dyDescent="0.2">
      <c r="A460" s="144">
        <v>2017</v>
      </c>
      <c r="B460" s="144">
        <v>12</v>
      </c>
      <c r="C460" s="145">
        <v>31</v>
      </c>
      <c r="D460" s="145">
        <v>30</v>
      </c>
      <c r="E460" s="93">
        <f t="shared" si="75"/>
        <v>31</v>
      </c>
      <c r="F460" s="141">
        <v>0</v>
      </c>
      <c r="G460" s="185">
        <v>2.2353057566141789E-2</v>
      </c>
      <c r="H460" s="185">
        <v>5.5856865092739801E-2</v>
      </c>
      <c r="I460" s="149">
        <v>2.5316886710751496E-2</v>
      </c>
      <c r="J460" s="147">
        <f t="shared" si="63"/>
        <v>2.5354709153185898E-2</v>
      </c>
      <c r="K460" s="43"/>
      <c r="L460" s="43"/>
      <c r="M460" s="43"/>
      <c r="N460" s="43"/>
      <c r="O460" s="162"/>
      <c r="P460" s="43"/>
      <c r="Q460" s="164">
        <v>6944.4760800191325</v>
      </c>
      <c r="R460" s="43"/>
      <c r="S460" s="147">
        <f t="shared" si="71"/>
        <v>-1.3603229703855434E-3</v>
      </c>
      <c r="T460" s="188">
        <v>0</v>
      </c>
      <c r="U460" s="156" t="e">
        <f>(Company_data!V460+Misc!T460)/(Company_data!J460-Company_data!I460)</f>
        <v>#DIV/0!</v>
      </c>
      <c r="V460" s="1" t="e">
        <f t="shared" si="76"/>
        <v>#DIV/0!</v>
      </c>
      <c r="W460" s="72">
        <v>1</v>
      </c>
      <c r="X460" s="185">
        <v>3.3503807526598012E-2</v>
      </c>
      <c r="Y460" s="185">
        <v>5.5856865092739801E-2</v>
      </c>
      <c r="Z460" s="181"/>
      <c r="AA460" s="181"/>
      <c r="AC460" s="185">
        <v>1.8018343578303159E-3</v>
      </c>
      <c r="AD460" s="1">
        <v>0</v>
      </c>
      <c r="AE460" s="147">
        <f t="shared" si="68"/>
        <v>2.5316886710751496E-2</v>
      </c>
      <c r="AF460" s="1">
        <v>0</v>
      </c>
      <c r="AG460" s="1">
        <v>0</v>
      </c>
      <c r="AH460" s="1">
        <v>0</v>
      </c>
      <c r="AI460" s="1">
        <v>0</v>
      </c>
      <c r="AJ460" s="147">
        <f t="shared" si="70"/>
        <v>2.5316886710751496E-2</v>
      </c>
      <c r="AK460" s="373">
        <f t="shared" si="69"/>
        <v>5139.1367624668046</v>
      </c>
      <c r="AL460" s="185">
        <v>0.16688134220106707</v>
      </c>
      <c r="AM460" s="373">
        <f t="shared" si="74"/>
        <v>1805.3393175523279</v>
      </c>
      <c r="AN460" s="185">
        <v>0.14333917524424267</v>
      </c>
      <c r="AO460" s="185">
        <v>0.14284803495095763</v>
      </c>
      <c r="AP460" s="238">
        <v>2.1928611074401957E-2</v>
      </c>
      <c r="AQ460" s="238">
        <v>0.12091942387655569</v>
      </c>
      <c r="AR460" s="238">
        <v>0.14452828463492529</v>
      </c>
      <c r="AS460" s="238">
        <v>0.15531282871295074</v>
      </c>
    </row>
    <row r="461" spans="1:45" x14ac:dyDescent="0.2">
      <c r="A461" s="144">
        <v>2018</v>
      </c>
      <c r="B461" s="144">
        <v>1</v>
      </c>
      <c r="C461" s="145">
        <v>31</v>
      </c>
      <c r="D461" s="145">
        <v>31</v>
      </c>
      <c r="E461" s="93">
        <f t="shared" si="75"/>
        <v>31</v>
      </c>
      <c r="F461" s="141">
        <v>0</v>
      </c>
      <c r="G461" s="185">
        <v>1.5115924215645294E-2</v>
      </c>
      <c r="H461" s="185">
        <v>3.7525889190542012E-2</v>
      </c>
      <c r="I461" s="149">
        <v>2.5201928673299481E-2</v>
      </c>
      <c r="J461" s="147">
        <f t="shared" si="63"/>
        <v>2.5323678522723585E-2</v>
      </c>
      <c r="K461" s="43"/>
      <c r="L461" s="43"/>
      <c r="M461" s="43"/>
      <c r="N461" s="43"/>
      <c r="O461" s="162"/>
      <c r="P461" s="43"/>
      <c r="Q461" s="164">
        <v>9183.6928322347867</v>
      </c>
      <c r="R461" s="43"/>
      <c r="S461" s="147">
        <f t="shared" si="71"/>
        <v>-1.1884659573067891E-3</v>
      </c>
      <c r="T461" s="188">
        <v>0</v>
      </c>
      <c r="U461" s="156" t="e">
        <f>(Company_data!V461+Misc!T461)/(Company_data!J461-Company_data!I461)</f>
        <v>#DIV/0!</v>
      </c>
      <c r="V461" s="1" t="e">
        <f t="shared" si="76"/>
        <v>#DIV/0!</v>
      </c>
      <c r="W461" s="72">
        <v>1</v>
      </c>
      <c r="X461" s="185">
        <v>2.240996497489672E-2</v>
      </c>
      <c r="Y461" s="185">
        <v>3.7525889190542012E-2</v>
      </c>
      <c r="Z461" s="181"/>
      <c r="AA461" s="181"/>
      <c r="AC461" s="185">
        <v>1.2105125545336134E-3</v>
      </c>
      <c r="AD461" s="1">
        <v>0</v>
      </c>
      <c r="AE461" s="147">
        <f t="shared" si="68"/>
        <v>2.5201928673299481E-2</v>
      </c>
      <c r="AF461" s="1">
        <v>0</v>
      </c>
      <c r="AG461" s="1">
        <v>0</v>
      </c>
      <c r="AH461" s="1">
        <v>0</v>
      </c>
      <c r="AI461" s="1">
        <v>0</v>
      </c>
      <c r="AJ461" s="147">
        <f t="shared" si="70"/>
        <v>2.5201928673299481E-2</v>
      </c>
      <c r="AK461" s="373">
        <f t="shared" si="69"/>
        <v>6519.3561024689861</v>
      </c>
      <c r="AL461" s="185">
        <v>0.17070696273131811</v>
      </c>
      <c r="AM461" s="373">
        <f t="shared" si="74"/>
        <v>2664.336729765801</v>
      </c>
      <c r="AN461" s="185">
        <v>0.14617301159786825</v>
      </c>
      <c r="AO461" s="185">
        <v>0.14989751674559881</v>
      </c>
      <c r="AP461" s="238">
        <v>1.8353830492498478E-2</v>
      </c>
      <c r="AQ461" s="238">
        <v>0.13154368625310037</v>
      </c>
      <c r="AR461" s="238">
        <v>0.1555910385156728</v>
      </c>
      <c r="AS461" s="238">
        <v>0.15733582485961217</v>
      </c>
    </row>
    <row r="462" spans="1:45" x14ac:dyDescent="0.2">
      <c r="A462" s="144">
        <v>2018</v>
      </c>
      <c r="B462" s="144">
        <v>2</v>
      </c>
      <c r="C462" s="145">
        <v>28</v>
      </c>
      <c r="D462" s="145">
        <v>28</v>
      </c>
      <c r="E462" s="93">
        <f t="shared" si="75"/>
        <v>28</v>
      </c>
      <c r="F462" s="141">
        <v>0</v>
      </c>
      <c r="G462" s="185">
        <v>2.0261287917819698E-2</v>
      </c>
      <c r="H462" s="185">
        <v>5.029946131079565E-2</v>
      </c>
      <c r="I462" s="149">
        <v>2.4978870981505509E-2</v>
      </c>
      <c r="J462" s="147">
        <f t="shared" si="63"/>
        <v>2.5304038142014304E-2</v>
      </c>
      <c r="K462" s="43"/>
      <c r="L462" s="43"/>
      <c r="M462" s="43"/>
      <c r="N462" s="43"/>
      <c r="O462" s="162"/>
      <c r="P462" s="43"/>
      <c r="Q462" s="164">
        <v>8294.9483645991622</v>
      </c>
      <c r="R462" s="43"/>
      <c r="S462" s="147">
        <f t="shared" si="71"/>
        <v>-1.0297106980343175E-3</v>
      </c>
      <c r="T462" s="188">
        <v>0</v>
      </c>
      <c r="U462" s="156" t="e">
        <f>(Company_data!V462+Misc!T462)/(Company_data!J462-Company_data!I462)</f>
        <v>#DIV/0!</v>
      </c>
      <c r="V462" s="1" t="e">
        <f t="shared" si="76"/>
        <v>#DIV/0!</v>
      </c>
      <c r="W462" s="72">
        <v>1</v>
      </c>
      <c r="X462" s="185">
        <v>3.0038173392975955E-2</v>
      </c>
      <c r="Y462" s="185">
        <v>5.029946131079565E-2</v>
      </c>
      <c r="Z462" s="181"/>
      <c r="AA462" s="181"/>
      <c r="AC462" s="185">
        <v>1.7964093325284159E-3</v>
      </c>
      <c r="AD462" s="1">
        <v>0</v>
      </c>
      <c r="AE462" s="147">
        <f t="shared" si="68"/>
        <v>2.4978870981505509E-2</v>
      </c>
      <c r="AF462" s="1">
        <v>0</v>
      </c>
      <c r="AG462" s="1">
        <v>0</v>
      </c>
      <c r="AH462" s="1">
        <v>0</v>
      </c>
      <c r="AI462" s="1">
        <v>0</v>
      </c>
      <c r="AJ462" s="147">
        <f t="shared" si="70"/>
        <v>2.4978870981505509E-2</v>
      </c>
      <c r="AK462" s="373">
        <f t="shared" si="69"/>
        <v>5888.4506731977935</v>
      </c>
      <c r="AL462" s="185">
        <v>0.16987599655559402</v>
      </c>
      <c r="AM462" s="373">
        <f t="shared" si="74"/>
        <v>2406.4976914013687</v>
      </c>
      <c r="AN462" s="185">
        <v>0.13949337172119927</v>
      </c>
      <c r="AO462" s="185">
        <v>0.1285906603872557</v>
      </c>
      <c r="AP462" s="238">
        <v>1.0782993201431687E-2</v>
      </c>
      <c r="AQ462" s="238">
        <v>0.11780766718582403</v>
      </c>
      <c r="AR462" s="238">
        <v>0.14961470863777432</v>
      </c>
      <c r="AS462" s="238">
        <v>0.15606587069059052</v>
      </c>
    </row>
    <row r="463" spans="1:45" x14ac:dyDescent="0.2">
      <c r="A463" s="144">
        <v>2018</v>
      </c>
      <c r="B463" s="144">
        <v>3</v>
      </c>
      <c r="C463" s="145">
        <v>31</v>
      </c>
      <c r="D463" s="145">
        <v>31</v>
      </c>
      <c r="E463" s="93">
        <f t="shared" si="75"/>
        <v>31</v>
      </c>
      <c r="F463" s="141">
        <v>0</v>
      </c>
      <c r="G463" s="185">
        <v>3.7295586130028376E-2</v>
      </c>
      <c r="H463" s="185">
        <v>9.258779102393204E-2</v>
      </c>
      <c r="I463" s="149">
        <v>2.5542435775055172E-2</v>
      </c>
      <c r="J463" s="147">
        <f t="shared" si="63"/>
        <v>2.5294277144708333E-2</v>
      </c>
      <c r="K463" s="43"/>
      <c r="L463" s="43"/>
      <c r="M463" s="43"/>
      <c r="N463" s="43"/>
      <c r="O463" s="162"/>
      <c r="P463" s="43"/>
      <c r="Q463" s="164">
        <v>9183.6928322347867</v>
      </c>
      <c r="R463" s="43"/>
      <c r="S463" s="147">
        <f t="shared" si="71"/>
        <v>-8.8454984568492323E-4</v>
      </c>
      <c r="T463" s="188">
        <v>0</v>
      </c>
      <c r="U463" s="156" t="e">
        <f>(Company_data!V463+Misc!T463)/(Company_data!J463-Company_data!I463)</f>
        <v>#DIV/0!</v>
      </c>
      <c r="V463" s="1" t="e">
        <f t="shared" si="76"/>
        <v>#DIV/0!</v>
      </c>
      <c r="W463" s="72">
        <v>1</v>
      </c>
      <c r="X463" s="185">
        <v>5.5292204893903664E-2</v>
      </c>
      <c r="Y463" s="185">
        <v>9.258779102393204E-2</v>
      </c>
      <c r="Z463" s="181"/>
      <c r="AA463" s="181"/>
      <c r="AC463" s="185">
        <v>2.9867029362558722E-3</v>
      </c>
      <c r="AD463" s="1">
        <v>0</v>
      </c>
      <c r="AE463" s="147">
        <f t="shared" si="68"/>
        <v>2.5542435775055172E-2</v>
      </c>
      <c r="AF463" s="1">
        <v>0</v>
      </c>
      <c r="AG463" s="1">
        <v>0</v>
      </c>
      <c r="AH463" s="1">
        <v>0</v>
      </c>
      <c r="AI463" s="1">
        <v>0</v>
      </c>
      <c r="AJ463" s="147">
        <f t="shared" si="70"/>
        <v>2.5542435775055172E-2</v>
      </c>
      <c r="AK463" s="373">
        <f t="shared" si="69"/>
        <v>6519.3561024689861</v>
      </c>
      <c r="AL463" s="185">
        <v>0.17923626943455787</v>
      </c>
      <c r="AM463" s="373">
        <f t="shared" si="74"/>
        <v>2664.336729765801</v>
      </c>
      <c r="AN463" s="185">
        <v>0.17137883837143447</v>
      </c>
      <c r="AO463" s="185">
        <v>0.20176725742660223</v>
      </c>
      <c r="AP463" s="238">
        <v>6.3713821277945337E-2</v>
      </c>
      <c r="AQ463" s="238">
        <v>0.13805343614865692</v>
      </c>
      <c r="AR463" s="238">
        <v>0.14194068330452952</v>
      </c>
      <c r="AS463" s="238">
        <v>0.17079727165966715</v>
      </c>
    </row>
    <row r="464" spans="1:45" x14ac:dyDescent="0.2">
      <c r="A464" s="144">
        <v>2018</v>
      </c>
      <c r="B464" s="144">
        <v>4</v>
      </c>
      <c r="C464" s="145">
        <v>30</v>
      </c>
      <c r="D464" s="145">
        <v>31</v>
      </c>
      <c r="E464" s="93">
        <f t="shared" si="75"/>
        <v>30</v>
      </c>
      <c r="F464" s="141">
        <v>0</v>
      </c>
      <c r="G464" s="185">
        <v>6.5778330533905416E-2</v>
      </c>
      <c r="H464" s="185">
        <v>0.16329734838173815</v>
      </c>
      <c r="I464" s="149">
        <v>2.603180066437254E-2</v>
      </c>
      <c r="J464" s="147">
        <f t="shared" si="63"/>
        <v>2.5288236951669513E-2</v>
      </c>
      <c r="K464" s="43"/>
      <c r="L464" s="43"/>
      <c r="M464" s="43"/>
      <c r="N464" s="43"/>
      <c r="O464" s="162"/>
      <c r="P464" s="43"/>
      <c r="Q464" s="164">
        <v>9183.6928322347867</v>
      </c>
      <c r="R464" s="43"/>
      <c r="S464" s="147">
        <f t="shared" si="71"/>
        <v>-7.5049361805904977E-4</v>
      </c>
      <c r="T464" s="188">
        <v>0</v>
      </c>
      <c r="U464" s="156" t="e">
        <f>(Company_data!V464+Misc!T464)/(Company_data!J464-Company_data!I464)</f>
        <v>#DIV/0!</v>
      </c>
      <c r="V464" s="1" t="e">
        <f t="shared" si="76"/>
        <v>#DIV/0!</v>
      </c>
      <c r="W464" s="72">
        <v>1</v>
      </c>
      <c r="X464" s="185">
        <v>9.751901784783272E-2</v>
      </c>
      <c r="Y464" s="185">
        <v>0.16329734838173815</v>
      </c>
      <c r="Z464" s="181"/>
      <c r="AA464" s="181"/>
      <c r="AC464" s="185">
        <v>5.4432449460579376E-3</v>
      </c>
      <c r="AD464" s="1">
        <v>0</v>
      </c>
      <c r="AE464" s="147">
        <f t="shared" si="68"/>
        <v>2.603180066437254E-2</v>
      </c>
      <c r="AF464" s="1">
        <v>0</v>
      </c>
      <c r="AG464" s="1">
        <v>0</v>
      </c>
      <c r="AH464" s="1">
        <v>0</v>
      </c>
      <c r="AI464" s="1">
        <v>0</v>
      </c>
      <c r="AJ464" s="147">
        <f t="shared" si="70"/>
        <v>2.603180066437254E-2</v>
      </c>
      <c r="AK464" s="373">
        <f t="shared" si="69"/>
        <v>6519.3561024689861</v>
      </c>
      <c r="AL464" s="185">
        <v>0.19939457640678154</v>
      </c>
      <c r="AM464" s="373">
        <f t="shared" si="74"/>
        <v>2664.336729765801</v>
      </c>
      <c r="AN464" s="185">
        <v>0.19985582320680234</v>
      </c>
      <c r="AO464" s="185">
        <v>0.19841909981176681</v>
      </c>
      <c r="AP464" s="238">
        <v>6.4529312069876194E-2</v>
      </c>
      <c r="AQ464" s="238">
        <v>0.13388978774189061</v>
      </c>
      <c r="AR464" s="238">
        <v>0.13361624587287607</v>
      </c>
      <c r="AS464" s="238">
        <v>0.19557612898106083</v>
      </c>
    </row>
    <row r="465" spans="1:45" x14ac:dyDescent="0.2">
      <c r="A465" s="144">
        <v>2018</v>
      </c>
      <c r="B465" s="144">
        <v>5</v>
      </c>
      <c r="C465" s="145">
        <v>31</v>
      </c>
      <c r="D465" s="145">
        <v>30</v>
      </c>
      <c r="E465" s="93">
        <f t="shared" si="75"/>
        <v>31</v>
      </c>
      <c r="F465" s="141">
        <v>0</v>
      </c>
      <c r="G465" s="185">
        <v>0.12013045712549149</v>
      </c>
      <c r="H465" s="185">
        <v>0.29822868639646111</v>
      </c>
      <c r="I465" s="149">
        <v>2.5431595610956981E-2</v>
      </c>
      <c r="J465" s="147">
        <f t="shared" ref="J465:J528" si="77">AVERAGE(I454:I465)</f>
        <v>2.5281495618453751E-2</v>
      </c>
      <c r="K465" s="43"/>
      <c r="L465" s="43"/>
      <c r="M465" s="43"/>
      <c r="N465" s="43"/>
      <c r="O465" s="162"/>
      <c r="P465" s="43"/>
      <c r="Q465" s="164">
        <v>8887.4446763562446</v>
      </c>
      <c r="R465" s="43"/>
      <c r="S465" s="147">
        <f t="shared" si="71"/>
        <v>-6.2876048487913935E-4</v>
      </c>
      <c r="T465" s="188">
        <v>0</v>
      </c>
      <c r="U465" s="156" t="e">
        <f>(Company_data!V465+Misc!T465)/(Company_data!J465-Company_data!I465)</f>
        <v>#DIV/0!</v>
      </c>
      <c r="V465" s="1" t="e">
        <f t="shared" si="76"/>
        <v>#DIV/0!</v>
      </c>
      <c r="W465" s="72">
        <v>1</v>
      </c>
      <c r="X465" s="185">
        <v>0.17809822927096958</v>
      </c>
      <c r="Y465" s="185">
        <v>0.29822868639646111</v>
      </c>
      <c r="Z465" s="181"/>
      <c r="AA465" s="181"/>
      <c r="AC465" s="185">
        <v>9.6202802063374525E-3</v>
      </c>
      <c r="AD465" s="1">
        <v>0</v>
      </c>
      <c r="AE465" s="147">
        <f t="shared" si="68"/>
        <v>2.5431595610956981E-2</v>
      </c>
      <c r="AF465" s="1">
        <v>0</v>
      </c>
      <c r="AG465" s="1">
        <v>0</v>
      </c>
      <c r="AH465" s="1">
        <v>0</v>
      </c>
      <c r="AI465" s="1">
        <v>0</v>
      </c>
      <c r="AJ465" s="147">
        <f t="shared" si="70"/>
        <v>2.5431595610956981E-2</v>
      </c>
      <c r="AK465" s="373">
        <f t="shared" si="69"/>
        <v>6309.0542927119213</v>
      </c>
      <c r="AL465" s="185">
        <v>0.24681100951798643</v>
      </c>
      <c r="AM465" s="373">
        <f t="shared" si="74"/>
        <v>2578.3903836443233</v>
      </c>
      <c r="AN465" s="185">
        <v>0.26638073246693178</v>
      </c>
      <c r="AO465" s="185">
        <v>0.26375685562470114</v>
      </c>
      <c r="AP465" s="238">
        <v>0.11784938434933356</v>
      </c>
      <c r="AQ465" s="238">
        <v>0.14590747127536757</v>
      </c>
      <c r="AR465" s="238">
        <v>0.12668055239249493</v>
      </c>
      <c r="AS465" s="238">
        <v>0.25260936781996368</v>
      </c>
    </row>
    <row r="466" spans="1:45" x14ac:dyDescent="0.2">
      <c r="A466" s="144">
        <v>2018</v>
      </c>
      <c r="B466" s="144">
        <v>6</v>
      </c>
      <c r="C466" s="145">
        <v>30</v>
      </c>
      <c r="D466" s="145">
        <v>31</v>
      </c>
      <c r="E466" s="93">
        <f t="shared" si="75"/>
        <v>30</v>
      </c>
      <c r="F466" s="141">
        <v>0</v>
      </c>
      <c r="G466" s="185">
        <v>0.15637380706930792</v>
      </c>
      <c r="H466" s="185">
        <v>0.38820425881154352</v>
      </c>
      <c r="I466" s="149">
        <v>2.6456791229419484E-2</v>
      </c>
      <c r="J466" s="147">
        <f t="shared" si="77"/>
        <v>2.5273289441489322E-2</v>
      </c>
      <c r="K466" s="43"/>
      <c r="L466" s="43"/>
      <c r="M466" s="43"/>
      <c r="N466" s="43"/>
      <c r="O466" s="162"/>
      <c r="P466" s="43"/>
      <c r="Q466" s="164">
        <v>9183.6928322347867</v>
      </c>
      <c r="R466" s="43"/>
      <c r="S466" s="147">
        <f t="shared" si="71"/>
        <v>-5.194469118798839E-4</v>
      </c>
      <c r="T466" s="188">
        <v>0</v>
      </c>
      <c r="U466" s="156" t="e">
        <f>(Company_data!V466+Misc!T466)/(Company_data!J466-Company_data!I466)</f>
        <v>#DIV/0!</v>
      </c>
      <c r="V466" s="1" t="e">
        <f t="shared" si="76"/>
        <v>#DIV/0!</v>
      </c>
      <c r="W466" s="72">
        <v>1</v>
      </c>
      <c r="X466" s="185">
        <v>0.23183045174223563</v>
      </c>
      <c r="Y466" s="185">
        <v>0.38820425881154352</v>
      </c>
      <c r="Z466" s="181"/>
      <c r="AA466" s="181"/>
      <c r="AC466" s="185">
        <v>1.2940141960384784E-2</v>
      </c>
      <c r="AD466" s="1">
        <v>0</v>
      </c>
      <c r="AE466" s="147">
        <f t="shared" si="68"/>
        <v>2.6456791229419484E-2</v>
      </c>
      <c r="AF466" s="1">
        <v>0</v>
      </c>
      <c r="AG466" s="1">
        <v>0</v>
      </c>
      <c r="AH466" s="1">
        <v>0</v>
      </c>
      <c r="AI466" s="1">
        <v>0</v>
      </c>
      <c r="AJ466" s="147">
        <f t="shared" si="70"/>
        <v>2.6456791229419484E-2</v>
      </c>
      <c r="AK466" s="373">
        <f t="shared" si="69"/>
        <v>6519.3561024689861</v>
      </c>
      <c r="AL466" s="185">
        <v>0.27952684279669554</v>
      </c>
      <c r="AM466" s="373">
        <f t="shared" si="74"/>
        <v>2664.336729765801</v>
      </c>
      <c r="AN466" s="185">
        <v>0.30380459923670933</v>
      </c>
      <c r="AO466" s="185">
        <v>0.30038909894712018</v>
      </c>
      <c r="AP466" s="238">
        <v>0.15340453480692612</v>
      </c>
      <c r="AQ466" s="238">
        <v>0.14698456414019406</v>
      </c>
      <c r="AR466" s="238">
        <v>0.1231530357273876</v>
      </c>
      <c r="AS466" s="238">
        <v>0.29054948966042815</v>
      </c>
    </row>
    <row r="467" spans="1:45" x14ac:dyDescent="0.2">
      <c r="A467" s="144">
        <v>2018</v>
      </c>
      <c r="B467" s="144">
        <v>7</v>
      </c>
      <c r="C467" s="145">
        <v>31</v>
      </c>
      <c r="D467" s="145">
        <v>30</v>
      </c>
      <c r="E467" s="93">
        <f t="shared" si="75"/>
        <v>31</v>
      </c>
      <c r="F467" s="141">
        <v>0</v>
      </c>
      <c r="G467" s="185">
        <v>0.18530984649251497</v>
      </c>
      <c r="H467" s="185">
        <v>0.46003913926725165</v>
      </c>
      <c r="I467" s="149">
        <v>2.6352972073924855E-2</v>
      </c>
      <c r="J467" s="147">
        <f t="shared" si="77"/>
        <v>2.5266661657696237E-2</v>
      </c>
      <c r="K467" s="43"/>
      <c r="L467" s="43"/>
      <c r="M467" s="43"/>
      <c r="N467" s="43"/>
      <c r="O467" s="162"/>
      <c r="P467" s="43"/>
      <c r="Q467" s="164">
        <v>8887.4446763562446</v>
      </c>
      <c r="R467" s="43"/>
      <c r="S467" s="147">
        <f t="shared" si="71"/>
        <v>-4.2243401454458707E-4</v>
      </c>
      <c r="T467" s="188">
        <v>0</v>
      </c>
      <c r="U467" s="156" t="e">
        <f>(Company_data!V467+Misc!T467)/(Company_data!J467-Company_data!I467)</f>
        <v>#DIV/0!</v>
      </c>
      <c r="V467" s="1" t="e">
        <f t="shared" si="76"/>
        <v>#DIV/0!</v>
      </c>
      <c r="W467" s="72">
        <v>1</v>
      </c>
      <c r="X467" s="185">
        <v>0.27472929277473673</v>
      </c>
      <c r="Y467" s="185">
        <v>0.46003913926725165</v>
      </c>
      <c r="Z467" s="181"/>
      <c r="AA467" s="181"/>
      <c r="AC467" s="185">
        <v>1.4839972234427474E-2</v>
      </c>
      <c r="AD467" s="1">
        <v>0</v>
      </c>
      <c r="AE467" s="147">
        <f t="shared" si="68"/>
        <v>2.6352972073924855E-2</v>
      </c>
      <c r="AF467" s="1">
        <v>0</v>
      </c>
      <c r="AG467" s="1">
        <v>0</v>
      </c>
      <c r="AH467" s="1">
        <v>0</v>
      </c>
      <c r="AI467" s="1">
        <v>0</v>
      </c>
      <c r="AJ467" s="147">
        <f t="shared" si="70"/>
        <v>2.6352972073924855E-2</v>
      </c>
      <c r="AK467" s="373">
        <f t="shared" si="69"/>
        <v>6309.0542927119213</v>
      </c>
      <c r="AL467" s="185">
        <v>0.31001023480451317</v>
      </c>
      <c r="AM467" s="373">
        <f t="shared" si="74"/>
        <v>2578.3903836443233</v>
      </c>
      <c r="AN467" s="185">
        <v>0.34106676200089625</v>
      </c>
      <c r="AO467" s="185">
        <v>0.33701924377376508</v>
      </c>
      <c r="AP467" s="238">
        <v>0.18179112812497797</v>
      </c>
      <c r="AQ467" s="238">
        <v>0.15522811564878708</v>
      </c>
      <c r="AR467" s="238">
        <v>0.12470038831199819</v>
      </c>
      <c r="AS467" s="238">
        <v>0.32583079428336942</v>
      </c>
    </row>
    <row r="468" spans="1:45" x14ac:dyDescent="0.2">
      <c r="A468" s="144">
        <v>2018</v>
      </c>
      <c r="B468" s="144">
        <v>8</v>
      </c>
      <c r="C468" s="145">
        <v>31</v>
      </c>
      <c r="D468" s="145">
        <v>31</v>
      </c>
      <c r="E468" s="93">
        <f t="shared" si="75"/>
        <v>31</v>
      </c>
      <c r="F468" s="141">
        <v>0</v>
      </c>
      <c r="G468" s="185">
        <v>0.18744867363050355</v>
      </c>
      <c r="H468" s="185">
        <v>0.46534886357076544</v>
      </c>
      <c r="I468" s="149">
        <v>2.4485368078097956E-2</v>
      </c>
      <c r="J468" s="147">
        <f t="shared" si="77"/>
        <v>2.5264614364162444E-2</v>
      </c>
      <c r="K468" s="43"/>
      <c r="L468" s="43"/>
      <c r="M468" s="43"/>
      <c r="N468" s="43"/>
      <c r="O468" s="162"/>
      <c r="P468" s="43"/>
      <c r="Q468" s="164">
        <v>9183.6928322347867</v>
      </c>
      <c r="R468" s="43"/>
      <c r="S468" s="147">
        <f t="shared" si="71"/>
        <v>-3.3704563938683971E-4</v>
      </c>
      <c r="T468" s="188">
        <v>0</v>
      </c>
      <c r="U468" s="156" t="e">
        <f>(Company_data!V468+Misc!T468)/(Company_data!J468-Company_data!I468)</f>
        <v>#DIV/0!</v>
      </c>
      <c r="V468" s="1" t="e">
        <f t="shared" si="76"/>
        <v>#DIV/0!</v>
      </c>
      <c r="W468" s="72">
        <v>1</v>
      </c>
      <c r="X468" s="185">
        <v>0.27790018994026189</v>
      </c>
      <c r="Y468" s="185">
        <v>0.46534886357076544</v>
      </c>
      <c r="Z468" s="181"/>
      <c r="AA468" s="181"/>
      <c r="AC468" s="185">
        <v>1.5011253663573079E-2</v>
      </c>
      <c r="AD468" s="1">
        <v>0</v>
      </c>
      <c r="AE468" s="147">
        <f t="shared" si="68"/>
        <v>2.4485368078097956E-2</v>
      </c>
      <c r="AF468" s="1">
        <v>0</v>
      </c>
      <c r="AG468" s="1">
        <v>0</v>
      </c>
      <c r="AH468" s="1">
        <v>0</v>
      </c>
      <c r="AI468" s="1">
        <v>0</v>
      </c>
      <c r="AJ468" s="147">
        <f t="shared" si="70"/>
        <v>2.4485368078097956E-2</v>
      </c>
      <c r="AK468" s="373">
        <f t="shared" si="69"/>
        <v>7318.175537430714</v>
      </c>
      <c r="AL468" s="185">
        <v>0.31774596787671883</v>
      </c>
      <c r="AM468" s="373">
        <f t="shared" si="74"/>
        <v>1865.5172948040722</v>
      </c>
      <c r="AN468" s="185">
        <v>0.34336439989920758</v>
      </c>
      <c r="AO468" s="185">
        <v>0.33927016563410251</v>
      </c>
      <c r="AP468" s="238">
        <v>0.18388934257843909</v>
      </c>
      <c r="AQ468" s="238">
        <v>0.15538082305566339</v>
      </c>
      <c r="AR468" s="238">
        <v>0.13029729424621531</v>
      </c>
      <c r="AS468" s="238">
        <v>0.33322641296138533</v>
      </c>
    </row>
    <row r="469" spans="1:45" x14ac:dyDescent="0.2">
      <c r="A469" s="144">
        <v>2018</v>
      </c>
      <c r="B469" s="144">
        <v>9</v>
      </c>
      <c r="C469" s="145">
        <v>30</v>
      </c>
      <c r="D469" s="145">
        <v>31</v>
      </c>
      <c r="E469" s="93">
        <f t="shared" si="75"/>
        <v>30</v>
      </c>
      <c r="F469" s="141">
        <v>0</v>
      </c>
      <c r="G469" s="185">
        <v>0.15939559270507411</v>
      </c>
      <c r="H469" s="185">
        <v>0.39570596306115652</v>
      </c>
      <c r="I469" s="149">
        <v>2.4906505623445718E-2</v>
      </c>
      <c r="J469" s="147">
        <f t="shared" si="77"/>
        <v>2.526309407720426E-2</v>
      </c>
      <c r="K469" s="43"/>
      <c r="L469" s="43"/>
      <c r="M469" s="43"/>
      <c r="N469" s="43"/>
      <c r="O469" s="162"/>
      <c r="P469" s="43"/>
      <c r="Q469" s="164">
        <v>9183.6928322347867</v>
      </c>
      <c r="R469" s="43"/>
      <c r="S469" s="147">
        <f t="shared" si="71"/>
        <v>-2.6082123997662673E-4</v>
      </c>
      <c r="T469" s="188">
        <v>0</v>
      </c>
      <c r="U469" s="156" t="e">
        <f>(Company_data!V469+Misc!T469)/(Company_data!J469-Company_data!I469)</f>
        <v>#DIV/0!</v>
      </c>
      <c r="V469" s="1" t="e">
        <f t="shared" si="76"/>
        <v>#DIV/0!</v>
      </c>
      <c r="W469" s="72">
        <v>1</v>
      </c>
      <c r="X469" s="185">
        <v>0.23631037035608243</v>
      </c>
      <c r="Y469" s="185">
        <v>0.39570596306115652</v>
      </c>
      <c r="Z469" s="181"/>
      <c r="AA469" s="181"/>
      <c r="AC469" s="185">
        <v>1.3190198768705218E-2</v>
      </c>
      <c r="AD469" s="1">
        <v>0</v>
      </c>
      <c r="AE469" s="147">
        <f t="shared" si="68"/>
        <v>2.4906505623445718E-2</v>
      </c>
      <c r="AF469" s="1">
        <v>0</v>
      </c>
      <c r="AG469" s="1">
        <v>0</v>
      </c>
      <c r="AH469" s="1">
        <v>0</v>
      </c>
      <c r="AI469" s="1">
        <v>0</v>
      </c>
      <c r="AJ469" s="147">
        <f t="shared" si="70"/>
        <v>2.4906505623445718E-2</v>
      </c>
      <c r="AK469" s="373">
        <f t="shared" si="69"/>
        <v>7318.175537430714</v>
      </c>
      <c r="AL469" s="185">
        <v>0.29717217844716082</v>
      </c>
      <c r="AM469" s="373">
        <f t="shared" si="74"/>
        <v>1865.5172948040722</v>
      </c>
      <c r="AN469" s="185">
        <v>0.30685073473824798</v>
      </c>
      <c r="AO469" s="185">
        <v>0.3033692329238033</v>
      </c>
      <c r="AP469" s="238">
        <v>0.15636894188013564</v>
      </c>
      <c r="AQ469" s="238">
        <v>0.1470002910436676</v>
      </c>
      <c r="AR469" s="238">
        <v>0.13777658574208673</v>
      </c>
      <c r="AS469" s="238">
        <v>0.30692227915333459</v>
      </c>
    </row>
    <row r="470" spans="1:45" x14ac:dyDescent="0.2">
      <c r="A470" s="144">
        <v>2018</v>
      </c>
      <c r="B470" s="144">
        <v>10</v>
      </c>
      <c r="C470" s="145">
        <v>31</v>
      </c>
      <c r="D470" s="145">
        <v>30</v>
      </c>
      <c r="E470" s="93">
        <f t="shared" si="75"/>
        <v>31</v>
      </c>
      <c r="F470" s="141">
        <v>0</v>
      </c>
      <c r="G470" s="185">
        <v>0.11396331797111264</v>
      </c>
      <c r="H470" s="185">
        <v>0.28291851566337806</v>
      </c>
      <c r="I470" s="149">
        <v>2.3974068729770467E-2</v>
      </c>
      <c r="J470" s="147">
        <f t="shared" si="77"/>
        <v>2.5261277930220778E-2</v>
      </c>
      <c r="K470" s="43"/>
      <c r="L470" s="43"/>
      <c r="M470" s="43"/>
      <c r="N470" s="43"/>
      <c r="O470" s="162"/>
      <c r="P470" s="43"/>
      <c r="Q470" s="164">
        <v>8887.4446763562446</v>
      </c>
      <c r="R470" s="43"/>
      <c r="S470" s="147">
        <f t="shared" si="71"/>
        <v>-1.910153482322513E-4</v>
      </c>
      <c r="T470" s="188">
        <v>0</v>
      </c>
      <c r="U470" s="156" t="e">
        <f>(Company_data!V470+Misc!T470)/(Company_data!J470-Company_data!I470)</f>
        <v>#DIV/0!</v>
      </c>
      <c r="V470" s="1" t="e">
        <f t="shared" si="76"/>
        <v>#DIV/0!</v>
      </c>
      <c r="W470" s="72">
        <v>1</v>
      </c>
      <c r="X470" s="185">
        <v>0.16895519769226539</v>
      </c>
      <c r="Y470" s="185">
        <v>0.28291851566337806</v>
      </c>
      <c r="Z470" s="181"/>
      <c r="AA470" s="181"/>
      <c r="AC470" s="185">
        <v>9.1264037310767113E-3</v>
      </c>
      <c r="AD470" s="1">
        <v>0</v>
      </c>
      <c r="AE470" s="147">
        <f t="shared" si="68"/>
        <v>2.3974068729770467E-2</v>
      </c>
      <c r="AF470" s="1">
        <v>0</v>
      </c>
      <c r="AG470" s="1">
        <v>0</v>
      </c>
      <c r="AH470" s="1">
        <v>0</v>
      </c>
      <c r="AI470" s="1">
        <v>0</v>
      </c>
      <c r="AJ470" s="147">
        <f t="shared" si="70"/>
        <v>2.3974068729770467E-2</v>
      </c>
      <c r="AK470" s="373">
        <f t="shared" si="69"/>
        <v>7082.1053588039167</v>
      </c>
      <c r="AL470" s="185">
        <v>0.25952930496744964</v>
      </c>
      <c r="AM470" s="373">
        <f t="shared" si="74"/>
        <v>1805.3393175523279</v>
      </c>
      <c r="AN470" s="185">
        <v>0.25856854072617536</v>
      </c>
      <c r="AO470" s="185">
        <v>0.25607936589038999</v>
      </c>
      <c r="AP470" s="238">
        <v>0.11179934866370397</v>
      </c>
      <c r="AQ470" s="238">
        <v>0.14428001722668599</v>
      </c>
      <c r="AR470" s="238">
        <v>0.14556598699633702</v>
      </c>
      <c r="AS470" s="238">
        <v>0.26216514387889384</v>
      </c>
    </row>
    <row r="471" spans="1:45" x14ac:dyDescent="0.2">
      <c r="A471" s="144">
        <v>2018</v>
      </c>
      <c r="B471" s="144">
        <v>11</v>
      </c>
      <c r="C471" s="145">
        <v>30</v>
      </c>
      <c r="D471" s="145">
        <v>31</v>
      </c>
      <c r="E471" s="93">
        <f t="shared" si="75"/>
        <v>30</v>
      </c>
      <c r="F471" s="141">
        <v>0</v>
      </c>
      <c r="G471" s="185">
        <v>4.4711273974137995E-2</v>
      </c>
      <c r="H471" s="185">
        <v>0.11099753404326268</v>
      </c>
      <c r="I471" s="149">
        <v>2.4527377135871171E-2</v>
      </c>
      <c r="J471" s="147">
        <f t="shared" si="77"/>
        <v>2.5267216773872572E-2</v>
      </c>
      <c r="K471" s="43"/>
      <c r="L471" s="43"/>
      <c r="M471" s="43"/>
      <c r="N471" s="43"/>
      <c r="O471" s="162"/>
      <c r="P471" s="43"/>
      <c r="Q471" s="164">
        <v>9183.6928322347867</v>
      </c>
      <c r="R471" s="43"/>
      <c r="S471" s="147">
        <f t="shared" si="71"/>
        <v>-1.3100118455015505E-4</v>
      </c>
      <c r="T471" s="188">
        <v>0</v>
      </c>
      <c r="U471" s="156" t="e">
        <f>(Company_data!V471+Misc!T471)/(Company_data!J471-Company_data!I471)</f>
        <v>#DIV/0!</v>
      </c>
      <c r="V471" s="1" t="e">
        <f t="shared" si="76"/>
        <v>#DIV/0!</v>
      </c>
      <c r="W471" s="72">
        <v>1</v>
      </c>
      <c r="X471" s="185">
        <v>6.6286260069124692E-2</v>
      </c>
      <c r="Y471" s="185">
        <v>0.11099753404326268</v>
      </c>
      <c r="Z471" s="181"/>
      <c r="AA471" s="181"/>
      <c r="AC471" s="185">
        <v>3.6999178014420894E-3</v>
      </c>
      <c r="AD471" s="1">
        <v>0</v>
      </c>
      <c r="AE471" s="147">
        <f t="shared" si="68"/>
        <v>2.4527377135871171E-2</v>
      </c>
      <c r="AF471" s="1">
        <v>0</v>
      </c>
      <c r="AG471" s="1">
        <v>0</v>
      </c>
      <c r="AH471" s="1">
        <v>0</v>
      </c>
      <c r="AI471" s="1">
        <v>0</v>
      </c>
      <c r="AJ471" s="147">
        <f t="shared" si="70"/>
        <v>2.4527377135871171E-2</v>
      </c>
      <c r="AK471" s="373">
        <f t="shared" si="69"/>
        <v>7318.175537430714</v>
      </c>
      <c r="AL471" s="185">
        <v>0.19703422856388245</v>
      </c>
      <c r="AM471" s="373">
        <f t="shared" si="74"/>
        <v>1865.5172948040722</v>
      </c>
      <c r="AN471" s="185">
        <v>0.1746602984157597</v>
      </c>
      <c r="AO471" s="185">
        <v>0.17368371946005975</v>
      </c>
      <c r="AP471" s="238">
        <v>4.3862283033037984E-2</v>
      </c>
      <c r="AQ471" s="238">
        <v>0.12982143642702176</v>
      </c>
      <c r="AR471" s="238">
        <v>0.15232295458974443</v>
      </c>
      <c r="AS471" s="238">
        <v>0.18783432322509133</v>
      </c>
    </row>
    <row r="472" spans="1:45" x14ac:dyDescent="0.2">
      <c r="A472" s="144">
        <v>2018</v>
      </c>
      <c r="B472" s="144">
        <v>12</v>
      </c>
      <c r="C472" s="145">
        <v>31</v>
      </c>
      <c r="D472" s="145">
        <v>30</v>
      </c>
      <c r="E472" s="93">
        <f t="shared" si="75"/>
        <v>31</v>
      </c>
      <c r="F472" s="141">
        <v>0</v>
      </c>
      <c r="G472" s="185">
        <v>2.4374551466236325E-2</v>
      </c>
      <c r="H472" s="185">
        <v>6.051080333178957E-2</v>
      </c>
      <c r="I472" s="149">
        <v>2.5432197059577267E-2</v>
      </c>
      <c r="J472" s="147">
        <f t="shared" si="77"/>
        <v>2.5276825969608049E-2</v>
      </c>
      <c r="K472" s="43"/>
      <c r="L472" s="43"/>
      <c r="M472" s="43"/>
      <c r="N472" s="43"/>
      <c r="O472" s="162"/>
      <c r="P472" s="43"/>
      <c r="Q472" s="164">
        <v>8887.4446763562446</v>
      </c>
      <c r="R472" s="43"/>
      <c r="S472" s="147">
        <f t="shared" si="71"/>
        <v>-7.7883183577848181E-5</v>
      </c>
      <c r="T472" s="188">
        <v>0</v>
      </c>
      <c r="U472" s="156" t="e">
        <f>(Company_data!V472+Misc!T472)/(Company_data!J472-Company_data!I472)</f>
        <v>#DIV/0!</v>
      </c>
      <c r="V472" s="1" t="e">
        <f t="shared" si="76"/>
        <v>#DIV/0!</v>
      </c>
      <c r="W472" s="72">
        <v>1</v>
      </c>
      <c r="X472" s="185">
        <v>3.6136251865553234E-2</v>
      </c>
      <c r="Y472" s="185">
        <v>6.051080333178957E-2</v>
      </c>
      <c r="Z472" s="181"/>
      <c r="AA472" s="181"/>
      <c r="AC472" s="185">
        <v>1.9519613977996633E-3</v>
      </c>
      <c r="AD472" s="1">
        <v>0</v>
      </c>
      <c r="AE472" s="147">
        <f t="shared" si="68"/>
        <v>2.5432197059577267E-2</v>
      </c>
      <c r="AF472" s="1">
        <v>0</v>
      </c>
      <c r="AG472" s="1">
        <v>0</v>
      </c>
      <c r="AH472" s="1">
        <v>0</v>
      </c>
      <c r="AI472" s="1">
        <v>0</v>
      </c>
      <c r="AJ472" s="147">
        <f t="shared" si="70"/>
        <v>2.5432197059577267E-2</v>
      </c>
      <c r="AK472" s="373">
        <f t="shared" si="69"/>
        <v>7082.1053588039167</v>
      </c>
      <c r="AL472" s="185">
        <v>0.17989760143927908</v>
      </c>
      <c r="AM472" s="373">
        <f t="shared" si="74"/>
        <v>1805.3393175523279</v>
      </c>
      <c r="AN472" s="185">
        <v>0.15523216018687103</v>
      </c>
      <c r="AO472" s="185">
        <v>0.15469977379076161</v>
      </c>
      <c r="AP472" s="238">
        <v>2.3911720248316205E-2</v>
      </c>
      <c r="AQ472" s="238">
        <v>0.13078805354244544</v>
      </c>
      <c r="AR472" s="238">
        <v>0.15552304997304275</v>
      </c>
      <c r="AS472" s="238">
        <v>0.16789307207329437</v>
      </c>
    </row>
    <row r="473" spans="1:45" x14ac:dyDescent="0.2">
      <c r="A473" s="144">
        <v>2019</v>
      </c>
      <c r="B473" s="144">
        <v>1</v>
      </c>
      <c r="C473" s="145">
        <v>31</v>
      </c>
      <c r="D473" s="145">
        <v>31</v>
      </c>
      <c r="E473" s="93">
        <f t="shared" si="75"/>
        <v>31</v>
      </c>
      <c r="F473" s="141">
        <v>0</v>
      </c>
      <c r="G473" s="185">
        <v>1.6319452381346532E-2</v>
      </c>
      <c r="H473" s="185">
        <v>4.0469921278430653E-2</v>
      </c>
      <c r="I473" s="149">
        <v>2.5386071084122448E-2</v>
      </c>
      <c r="J473" s="147">
        <f t="shared" si="77"/>
        <v>2.5292171170509959E-2</v>
      </c>
      <c r="K473" s="43"/>
      <c r="L473" s="43"/>
      <c r="M473" s="43"/>
      <c r="N473" s="43"/>
      <c r="O473" s="162"/>
      <c r="P473" s="43"/>
      <c r="Q473" s="164">
        <v>11756.659912563924</v>
      </c>
      <c r="R473" s="43"/>
      <c r="S473" s="147">
        <f t="shared" si="71"/>
        <v>-3.1507352213626383E-5</v>
      </c>
      <c r="T473" s="188">
        <v>0</v>
      </c>
      <c r="U473" s="156" t="e">
        <f>(Company_data!V473+Misc!T473)/(Company_data!J473-Company_data!I473)</f>
        <v>#DIV/0!</v>
      </c>
      <c r="V473" s="1" t="e">
        <f t="shared" si="76"/>
        <v>#DIV/0!</v>
      </c>
      <c r="W473" s="72">
        <v>1</v>
      </c>
      <c r="X473" s="185">
        <v>2.415046889708412E-2</v>
      </c>
      <c r="Y473" s="185">
        <v>4.0469921278430653E-2</v>
      </c>
      <c r="Z473" s="181"/>
      <c r="AA473" s="181"/>
      <c r="AC473" s="185">
        <v>1.3054813315622792E-3</v>
      </c>
      <c r="AD473" s="1">
        <v>0</v>
      </c>
      <c r="AE473" s="147">
        <f t="shared" si="68"/>
        <v>2.5386071084122448E-2</v>
      </c>
      <c r="AF473" s="1">
        <v>0</v>
      </c>
      <c r="AG473" s="1">
        <v>0</v>
      </c>
      <c r="AH473" s="1">
        <v>0</v>
      </c>
      <c r="AI473" s="1">
        <v>0</v>
      </c>
      <c r="AJ473" s="147">
        <f t="shared" si="70"/>
        <v>2.5386071084122448E-2</v>
      </c>
      <c r="AK473" s="373">
        <f t="shared" si="69"/>
        <v>9092.3231827981235</v>
      </c>
      <c r="AL473" s="185">
        <v>0.18370375982587533</v>
      </c>
      <c r="AM473" s="373">
        <f t="shared" si="74"/>
        <v>2664.336729765801</v>
      </c>
      <c r="AN473" s="185">
        <v>0.15791581330895466</v>
      </c>
      <c r="AO473" s="185">
        <v>0.16192159829222685</v>
      </c>
      <c r="AP473" s="238">
        <v>1.9815160387455559E-2</v>
      </c>
      <c r="AQ473" s="238">
        <v>0.14210643790477129</v>
      </c>
      <c r="AR473" s="238">
        <v>0.16738430744452878</v>
      </c>
      <c r="AS473" s="238">
        <v>0.16974358441295476</v>
      </c>
    </row>
    <row r="474" spans="1:45" x14ac:dyDescent="0.2">
      <c r="A474" s="144">
        <v>2019</v>
      </c>
      <c r="B474" s="144">
        <v>2</v>
      </c>
      <c r="C474" s="145">
        <v>28</v>
      </c>
      <c r="D474" s="145">
        <v>28</v>
      </c>
      <c r="E474" s="93">
        <f t="shared" si="75"/>
        <v>28</v>
      </c>
      <c r="F474" s="141">
        <v>0</v>
      </c>
      <c r="G474" s="185">
        <v>2.1875393550131742E-2</v>
      </c>
      <c r="H474" s="185">
        <v>5.424786532178201E-2</v>
      </c>
      <c r="I474" s="149">
        <v>2.5229050930972621E-2</v>
      </c>
      <c r="J474" s="147">
        <f t="shared" si="77"/>
        <v>2.531301949963222E-2</v>
      </c>
      <c r="K474" s="43"/>
      <c r="L474" s="43"/>
      <c r="M474" s="43"/>
      <c r="N474" s="43"/>
      <c r="O474" s="162"/>
      <c r="P474" s="43"/>
      <c r="Q474" s="164">
        <v>10618.918630702899</v>
      </c>
      <c r="R474" s="43"/>
      <c r="S474" s="147">
        <f t="shared" si="71"/>
        <v>8.9813576179161025E-6</v>
      </c>
      <c r="T474" s="188">
        <v>0</v>
      </c>
      <c r="U474" s="156" t="e">
        <f>(Company_data!V474+Misc!T474)/(Company_data!J474-Company_data!I474)</f>
        <v>#DIV/0!</v>
      </c>
      <c r="V474" s="1" t="e">
        <f t="shared" si="76"/>
        <v>#DIV/0!</v>
      </c>
      <c r="W474" s="72">
        <v>1</v>
      </c>
      <c r="X474" s="185">
        <v>3.2372471771650271E-2</v>
      </c>
      <c r="Y474" s="185">
        <v>5.424786532178201E-2</v>
      </c>
      <c r="Z474" s="181"/>
      <c r="AA474" s="181"/>
      <c r="AC474" s="185">
        <v>1.9374237614922147E-3</v>
      </c>
      <c r="AD474" s="1">
        <v>0</v>
      </c>
      <c r="AE474" s="147">
        <f t="shared" ref="AE474:AE537" si="78">I474</f>
        <v>2.5229050930972621E-2</v>
      </c>
      <c r="AF474" s="1">
        <v>0</v>
      </c>
      <c r="AG474" s="1">
        <v>0</v>
      </c>
      <c r="AH474" s="1">
        <v>0</v>
      </c>
      <c r="AI474" s="1">
        <v>0</v>
      </c>
      <c r="AJ474" s="147">
        <f t="shared" si="70"/>
        <v>2.5229050930972621E-2</v>
      </c>
      <c r="AK474" s="373">
        <f t="shared" ref="AK474:AK537" si="79">Q474-AM474</f>
        <v>8212.4209393015299</v>
      </c>
      <c r="AL474" s="185">
        <v>0.18293880568439574</v>
      </c>
      <c r="AM474" s="373">
        <f t="shared" si="74"/>
        <v>2406.4976914013687</v>
      </c>
      <c r="AN474" s="185">
        <v>0.15066911559190194</v>
      </c>
      <c r="AO474" s="185">
        <v>0.13894253155137501</v>
      </c>
      <c r="AP474" s="238">
        <v>1.1642015102221412E-2</v>
      </c>
      <c r="AQ474" s="238">
        <v>0.12730051644915358</v>
      </c>
      <c r="AR474" s="238">
        <v>0.16106341213426401</v>
      </c>
      <c r="AS474" s="238">
        <v>0.16822954791791045</v>
      </c>
    </row>
    <row r="475" spans="1:45" x14ac:dyDescent="0.2">
      <c r="A475" s="144">
        <v>2019</v>
      </c>
      <c r="B475" s="144">
        <v>3</v>
      </c>
      <c r="C475" s="145">
        <v>31</v>
      </c>
      <c r="D475" s="145">
        <v>31</v>
      </c>
      <c r="E475" s="93">
        <f t="shared" si="75"/>
        <v>31</v>
      </c>
      <c r="F475" s="141">
        <v>0</v>
      </c>
      <c r="G475" s="185">
        <v>4.0269226175414619E-2</v>
      </c>
      <c r="H475" s="185">
        <v>9.9861954628154087E-2</v>
      </c>
      <c r="I475" s="149">
        <v>2.5850881592946413E-2</v>
      </c>
      <c r="J475" s="147">
        <f t="shared" si="77"/>
        <v>2.5338723317789826E-2</v>
      </c>
      <c r="K475" s="43"/>
      <c r="L475" s="43"/>
      <c r="M475" s="43"/>
      <c r="N475" s="43"/>
      <c r="O475" s="162"/>
      <c r="P475" s="43"/>
      <c r="Q475" s="164">
        <v>11756.659912563924</v>
      </c>
      <c r="R475" s="43"/>
      <c r="S475" s="147">
        <f t="shared" si="71"/>
        <v>4.4446173081493651E-5</v>
      </c>
      <c r="T475" s="188">
        <v>0</v>
      </c>
      <c r="U475" s="156" t="e">
        <f>(Company_data!V475+Misc!T475)/(Company_data!J475-Company_data!I475)</f>
        <v>#DIV/0!</v>
      </c>
      <c r="V475" s="1" t="e">
        <f t="shared" si="76"/>
        <v>#DIV/0!</v>
      </c>
      <c r="W475" s="72">
        <v>1</v>
      </c>
      <c r="X475" s="185">
        <v>5.9592728452739469E-2</v>
      </c>
      <c r="Y475" s="185">
        <v>9.9861954628154087E-2</v>
      </c>
      <c r="Z475" s="181"/>
      <c r="AA475" s="181"/>
      <c r="AC475" s="185">
        <v>3.221353375101745E-3</v>
      </c>
      <c r="AD475" s="1">
        <v>0</v>
      </c>
      <c r="AE475" s="147">
        <f t="shared" si="78"/>
        <v>2.5850881592946413E-2</v>
      </c>
      <c r="AF475" s="1">
        <v>0</v>
      </c>
      <c r="AG475" s="1">
        <v>0</v>
      </c>
      <c r="AH475" s="1">
        <v>0</v>
      </c>
      <c r="AI475" s="1">
        <v>0</v>
      </c>
      <c r="AJ475" s="147">
        <f t="shared" ref="AJ475:AJ538" si="80">I475</f>
        <v>2.5850881592946413E-2</v>
      </c>
      <c r="AK475" s="373">
        <f t="shared" si="79"/>
        <v>9092.3231827981235</v>
      </c>
      <c r="AL475" s="185">
        <v>0.1932175349952226</v>
      </c>
      <c r="AM475" s="373">
        <f t="shared" si="74"/>
        <v>2664.336729765801</v>
      </c>
      <c r="AN475" s="185">
        <v>0.18504270232882533</v>
      </c>
      <c r="AO475" s="185">
        <v>0.2177294818628194</v>
      </c>
      <c r="AP475" s="238">
        <v>6.8793831811527914E-2</v>
      </c>
      <c r="AQ475" s="238">
        <v>0.1489356500512915</v>
      </c>
      <c r="AR475" s="238">
        <v>0.15294830881980798</v>
      </c>
      <c r="AS475" s="238">
        <v>0.18442642844541896</v>
      </c>
    </row>
    <row r="476" spans="1:45" x14ac:dyDescent="0.2">
      <c r="A476" s="144">
        <v>2019</v>
      </c>
      <c r="B476" s="144">
        <v>4</v>
      </c>
      <c r="C476" s="145">
        <v>30</v>
      </c>
      <c r="D476" s="145">
        <v>31</v>
      </c>
      <c r="E476" s="93">
        <f t="shared" si="75"/>
        <v>30</v>
      </c>
      <c r="F476" s="141">
        <v>0</v>
      </c>
      <c r="G476" s="185">
        <v>7.1025433354915304E-2</v>
      </c>
      <c r="H476" s="185">
        <v>0.17613297489843083</v>
      </c>
      <c r="I476" s="149">
        <v>2.6358606503975354E-2</v>
      </c>
      <c r="J476" s="147">
        <f t="shared" si="77"/>
        <v>2.5365957137756728E-2</v>
      </c>
      <c r="K476" s="43"/>
      <c r="L476" s="43"/>
      <c r="M476" s="43"/>
      <c r="N476" s="43"/>
      <c r="O476" s="162"/>
      <c r="P476" s="43"/>
      <c r="Q476" s="164">
        <v>11756.659912563924</v>
      </c>
      <c r="R476" s="43"/>
      <c r="S476" s="147">
        <f t="shared" si="71"/>
        <v>7.7720186087214954E-5</v>
      </c>
      <c r="T476" s="188">
        <v>0</v>
      </c>
      <c r="U476" s="156" t="e">
        <f>(Company_data!V476+Misc!T476)/(Company_data!J476-Company_data!I476)</f>
        <v>#DIV/0!</v>
      </c>
      <c r="V476" s="1" t="e">
        <f t="shared" si="76"/>
        <v>#DIV/0!</v>
      </c>
      <c r="W476" s="72">
        <v>1</v>
      </c>
      <c r="X476" s="185">
        <v>0.10510754154351551</v>
      </c>
      <c r="Y476" s="185">
        <v>0.17613297489843083</v>
      </c>
      <c r="Z476" s="181"/>
      <c r="AA476" s="181"/>
      <c r="AC476" s="185">
        <v>5.871099163281027E-3</v>
      </c>
      <c r="AD476" s="1">
        <v>0</v>
      </c>
      <c r="AE476" s="147">
        <f t="shared" si="78"/>
        <v>2.6358606503975354E-2</v>
      </c>
      <c r="AF476" s="1">
        <v>0</v>
      </c>
      <c r="AG476" s="1">
        <v>0</v>
      </c>
      <c r="AH476" s="1">
        <v>0</v>
      </c>
      <c r="AI476" s="1">
        <v>0</v>
      </c>
      <c r="AJ476" s="147">
        <f t="shared" si="80"/>
        <v>2.6358606503975354E-2</v>
      </c>
      <c r="AK476" s="373">
        <f t="shared" si="79"/>
        <v>9092.3231827981235</v>
      </c>
      <c r="AL476" s="185">
        <v>0.21516553196366531</v>
      </c>
      <c r="AM476" s="373">
        <f t="shared" si="74"/>
        <v>2664.336729765801</v>
      </c>
      <c r="AN476" s="185">
        <v>0.21565760750279836</v>
      </c>
      <c r="AO476" s="185">
        <v>0.2141121666481608</v>
      </c>
      <c r="AP476" s="238">
        <v>6.9676781345113403E-2</v>
      </c>
      <c r="AQ476" s="238">
        <v>0.14443538530304742</v>
      </c>
      <c r="AR476" s="238">
        <v>0.14414009860874999</v>
      </c>
      <c r="AS476" s="238">
        <v>0.21112234778775726</v>
      </c>
    </row>
    <row r="477" spans="1:45" x14ac:dyDescent="0.2">
      <c r="A477" s="144">
        <v>2019</v>
      </c>
      <c r="B477" s="144">
        <v>5</v>
      </c>
      <c r="C477" s="145">
        <v>31</v>
      </c>
      <c r="D477" s="145">
        <v>30</v>
      </c>
      <c r="E477" s="93">
        <f t="shared" si="75"/>
        <v>31</v>
      </c>
      <c r="F477" s="141">
        <v>0</v>
      </c>
      <c r="G477" s="185">
        <v>0.12971485833482063</v>
      </c>
      <c r="H477" s="185">
        <v>0.32167440320811985</v>
      </c>
      <c r="I477" s="149">
        <v>2.5781911223623048E-2</v>
      </c>
      <c r="J477" s="147">
        <f t="shared" si="77"/>
        <v>2.5395150105478898E-2</v>
      </c>
      <c r="K477" s="43"/>
      <c r="L477" s="43"/>
      <c r="M477" s="43"/>
      <c r="N477" s="43"/>
      <c r="O477" s="162"/>
      <c r="P477" s="43"/>
      <c r="Q477" s="164">
        <v>11377.412818610248</v>
      </c>
      <c r="R477" s="43"/>
      <c r="S477" s="147">
        <f t="shared" si="71"/>
        <v>1.1365448702514713E-4</v>
      </c>
      <c r="T477" s="188">
        <v>0</v>
      </c>
      <c r="U477" s="156" t="e">
        <f>(Company_data!V477+Misc!T477)/(Company_data!J477-Company_data!I477)</f>
        <v>#DIV/0!</v>
      </c>
      <c r="V477" s="1" t="e">
        <f t="shared" si="76"/>
        <v>#DIV/0!</v>
      </c>
      <c r="W477" s="72">
        <v>1</v>
      </c>
      <c r="X477" s="185">
        <v>0.19195954487329919</v>
      </c>
      <c r="Y477" s="185">
        <v>0.32167440320811985</v>
      </c>
      <c r="Z477" s="181"/>
      <c r="AA477" s="181"/>
      <c r="AC477" s="185">
        <v>1.0376593651874832E-2</v>
      </c>
      <c r="AD477" s="1">
        <v>0</v>
      </c>
      <c r="AE477" s="147">
        <f t="shared" si="78"/>
        <v>2.5781911223623048E-2</v>
      </c>
      <c r="AF477" s="1">
        <v>0</v>
      </c>
      <c r="AG477" s="1">
        <v>0</v>
      </c>
      <c r="AH477" s="1">
        <v>0</v>
      </c>
      <c r="AI477" s="1">
        <v>0</v>
      </c>
      <c r="AJ477" s="147">
        <f t="shared" si="80"/>
        <v>2.5781911223623048E-2</v>
      </c>
      <c r="AK477" s="373">
        <f t="shared" si="79"/>
        <v>8799.0224349659256</v>
      </c>
      <c r="AL477" s="185">
        <v>0.26651320869276612</v>
      </c>
      <c r="AM477" s="373">
        <f t="shared" si="74"/>
        <v>2578.3903836443233</v>
      </c>
      <c r="AN477" s="185">
        <v>0.28724203772936052</v>
      </c>
      <c r="AO477" s="185">
        <v>0.28441957495715303</v>
      </c>
      <c r="AP477" s="238">
        <v>0.12725179410372683</v>
      </c>
      <c r="AQ477" s="238">
        <v>0.15716778085342623</v>
      </c>
      <c r="AR477" s="238">
        <v>0.13679835035794549</v>
      </c>
      <c r="AS477" s="238">
        <v>0.27264811810338296</v>
      </c>
    </row>
    <row r="478" spans="1:45" x14ac:dyDescent="0.2">
      <c r="A478" s="144">
        <v>2019</v>
      </c>
      <c r="B478" s="144">
        <v>6</v>
      </c>
      <c r="C478" s="145">
        <v>30</v>
      </c>
      <c r="D478" s="145">
        <v>31</v>
      </c>
      <c r="E478" s="93">
        <f t="shared" si="75"/>
        <v>30</v>
      </c>
      <c r="F478" s="141">
        <v>0</v>
      </c>
      <c r="G478" s="185">
        <v>0.16885213009744929</v>
      </c>
      <c r="H478" s="185">
        <v>0.418729271856564</v>
      </c>
      <c r="I478" s="149">
        <v>2.6821771461086864E-2</v>
      </c>
      <c r="J478" s="147">
        <f t="shared" si="77"/>
        <v>2.5425565124784517E-2</v>
      </c>
      <c r="K478" s="43"/>
      <c r="L478" s="43"/>
      <c r="M478" s="43"/>
      <c r="N478" s="43"/>
      <c r="O478" s="162"/>
      <c r="P478" s="43"/>
      <c r="Q478" s="164">
        <v>11756.659912563924</v>
      </c>
      <c r="R478" s="43"/>
      <c r="S478" s="147">
        <f t="shared" ref="S478:S541" si="81">J478-J466</f>
        <v>1.5227568329519506E-4</v>
      </c>
      <c r="T478" s="188">
        <v>0</v>
      </c>
      <c r="U478" s="156" t="e">
        <f>(Company_data!V478+Misc!T478)/(Company_data!J478-Company_data!I478)</f>
        <v>#DIV/0!</v>
      </c>
      <c r="V478" s="1" t="e">
        <f t="shared" si="76"/>
        <v>#DIV/0!</v>
      </c>
      <c r="W478" s="72">
        <v>1</v>
      </c>
      <c r="X478" s="185">
        <v>0.2498771417591148</v>
      </c>
      <c r="Y478" s="185">
        <v>0.418729271856564</v>
      </c>
      <c r="Z478" s="181"/>
      <c r="AA478" s="181"/>
      <c r="AC478" s="185">
        <v>1.3957642395218801E-2</v>
      </c>
      <c r="AD478" s="1">
        <v>0</v>
      </c>
      <c r="AE478" s="147">
        <f t="shared" si="78"/>
        <v>2.6821771461086864E-2</v>
      </c>
      <c r="AF478" s="1">
        <v>0</v>
      </c>
      <c r="AG478" s="1">
        <v>0</v>
      </c>
      <c r="AH478" s="1">
        <v>0</v>
      </c>
      <c r="AI478" s="1">
        <v>0</v>
      </c>
      <c r="AJ478" s="147">
        <f t="shared" si="80"/>
        <v>2.6821771461086864E-2</v>
      </c>
      <c r="AK478" s="373">
        <f t="shared" si="79"/>
        <v>9092.3231827981235</v>
      </c>
      <c r="AL478" s="185">
        <v>0.30191591509930865</v>
      </c>
      <c r="AM478" s="373">
        <f t="shared" si="74"/>
        <v>2664.336729765801</v>
      </c>
      <c r="AN478" s="185">
        <v>0.32747946453363641</v>
      </c>
      <c r="AO478" s="185">
        <v>0.32380541471909763</v>
      </c>
      <c r="AP478" s="238">
        <v>0.16564591573368292</v>
      </c>
      <c r="AQ478" s="238">
        <v>0.15815949898541473</v>
      </c>
      <c r="AR478" s="238">
        <v>0.13306378500185945</v>
      </c>
      <c r="AS478" s="238">
        <v>0.31343244350735106</v>
      </c>
    </row>
    <row r="479" spans="1:45" x14ac:dyDescent="0.2">
      <c r="A479" s="144">
        <v>2019</v>
      </c>
      <c r="B479" s="144">
        <v>7</v>
      </c>
      <c r="C479" s="145">
        <v>31</v>
      </c>
      <c r="D479" s="145">
        <v>30</v>
      </c>
      <c r="E479" s="93">
        <f t="shared" si="75"/>
        <v>31</v>
      </c>
      <c r="F479" s="141">
        <v>0</v>
      </c>
      <c r="G479" s="185">
        <v>0.20010950113549381</v>
      </c>
      <c r="H479" s="185">
        <v>0.49624310723049253</v>
      </c>
      <c r="I479" s="149">
        <v>2.6763229071783363E-2</v>
      </c>
      <c r="J479" s="147">
        <f t="shared" si="77"/>
        <v>2.5459753207939393E-2</v>
      </c>
      <c r="K479" s="43"/>
      <c r="L479" s="43"/>
      <c r="M479" s="43"/>
      <c r="N479" s="43"/>
      <c r="O479" s="162"/>
      <c r="P479" s="43"/>
      <c r="Q479" s="164">
        <v>11377.412818610248</v>
      </c>
      <c r="R479" s="43"/>
      <c r="S479" s="147">
        <f t="shared" si="81"/>
        <v>1.93091550243156E-4</v>
      </c>
      <c r="T479" s="188">
        <v>0</v>
      </c>
      <c r="U479" s="156" t="e">
        <f>(Company_data!V479+Misc!T479)/(Company_data!J479-Company_data!I479)</f>
        <v>#DIV/0!</v>
      </c>
      <c r="V479" s="1" t="e">
        <f t="shared" si="76"/>
        <v>#DIV/0!</v>
      </c>
      <c r="W479" s="72">
        <v>1</v>
      </c>
      <c r="X479" s="185">
        <v>0.29613360609499884</v>
      </c>
      <c r="Y479" s="185">
        <v>0.49624310723049253</v>
      </c>
      <c r="Z479" s="181"/>
      <c r="AA479" s="181"/>
      <c r="AC479" s="185">
        <v>1.600784216872557E-2</v>
      </c>
      <c r="AD479" s="1">
        <v>0</v>
      </c>
      <c r="AE479" s="147">
        <f t="shared" si="78"/>
        <v>2.6763229071783363E-2</v>
      </c>
      <c r="AF479" s="1">
        <v>0</v>
      </c>
      <c r="AG479" s="1">
        <v>0</v>
      </c>
      <c r="AH479" s="1">
        <v>0</v>
      </c>
      <c r="AI479" s="1">
        <v>0</v>
      </c>
      <c r="AJ479" s="147">
        <f t="shared" si="80"/>
        <v>2.6763229071783363E-2</v>
      </c>
      <c r="AK479" s="373">
        <f t="shared" si="79"/>
        <v>8799.0224349659256</v>
      </c>
      <c r="AL479" s="185">
        <v>0.33481604223808925</v>
      </c>
      <c r="AM479" s="373">
        <f t="shared" si="74"/>
        <v>2578.3903836443233</v>
      </c>
      <c r="AN479" s="185">
        <v>0.36760664733292026</v>
      </c>
      <c r="AO479" s="185">
        <v>0.36325246906398162</v>
      </c>
      <c r="AP479" s="238">
        <v>0.19630976253286878</v>
      </c>
      <c r="AQ479" s="238">
        <v>0.16694270653111282</v>
      </c>
      <c r="AR479" s="238">
        <v>0.13470654110259545</v>
      </c>
      <c r="AS479" s="238">
        <v>0.351459432148092</v>
      </c>
    </row>
    <row r="480" spans="1:45" x14ac:dyDescent="0.2">
      <c r="A480" s="144">
        <v>2019</v>
      </c>
      <c r="B480" s="144">
        <v>8</v>
      </c>
      <c r="C480" s="145">
        <v>31</v>
      </c>
      <c r="D480" s="145">
        <v>31</v>
      </c>
      <c r="E480" s="93">
        <f t="shared" si="75"/>
        <v>31</v>
      </c>
      <c r="F480" s="141">
        <v>0</v>
      </c>
      <c r="G480" s="185">
        <v>0.20243649394226745</v>
      </c>
      <c r="H480" s="185">
        <v>0.50201371849274579</v>
      </c>
      <c r="I480" s="149">
        <v>2.4972982848422223E-2</v>
      </c>
      <c r="J480" s="147">
        <f t="shared" si="77"/>
        <v>2.5500387772133079E-2</v>
      </c>
      <c r="K480" s="43"/>
      <c r="L480" s="43"/>
      <c r="M480" s="43"/>
      <c r="N480" s="43"/>
      <c r="O480" s="162"/>
      <c r="P480" s="43"/>
      <c r="Q480" s="164">
        <v>11756.659912563924</v>
      </c>
      <c r="R480" s="43"/>
      <c r="S480" s="147">
        <f t="shared" si="81"/>
        <v>2.3577340797063459E-4</v>
      </c>
      <c r="T480" s="188">
        <v>0</v>
      </c>
      <c r="U480" s="156" t="e">
        <f>(Company_data!V480+Misc!T480)/(Company_data!J480-Company_data!I480)</f>
        <v>#DIV/0!</v>
      </c>
      <c r="V480" s="1" t="e">
        <f t="shared" si="76"/>
        <v>#DIV/0!</v>
      </c>
      <c r="W480" s="72">
        <v>1</v>
      </c>
      <c r="X480" s="185">
        <v>0.29957722455047825</v>
      </c>
      <c r="Y480" s="185">
        <v>0.50201371849274579</v>
      </c>
      <c r="Z480" s="181"/>
      <c r="AA480" s="181"/>
      <c r="AC480" s="185">
        <v>1.619399091912083E-2</v>
      </c>
      <c r="AD480" s="1">
        <v>0</v>
      </c>
      <c r="AE480" s="147">
        <f t="shared" si="78"/>
        <v>2.4972982848422223E-2</v>
      </c>
      <c r="AF480" s="1">
        <v>0</v>
      </c>
      <c r="AG480" s="1">
        <v>0</v>
      </c>
      <c r="AH480" s="1">
        <v>0</v>
      </c>
      <c r="AI480" s="1">
        <v>0</v>
      </c>
      <c r="AJ480" s="147">
        <f t="shared" si="80"/>
        <v>2.4972982848422223E-2</v>
      </c>
      <c r="AK480" s="373">
        <f t="shared" si="79"/>
        <v>9891.1426177598514</v>
      </c>
      <c r="AL480" s="185">
        <v>0.34307583688885351</v>
      </c>
      <c r="AM480" s="373">
        <f t="shared" si="74"/>
        <v>1865.5172948040722</v>
      </c>
      <c r="AN480" s="185">
        <v>0.37010919679289583</v>
      </c>
      <c r="AO480" s="185">
        <v>0.36570438553824813</v>
      </c>
      <c r="AP480" s="238">
        <v>0.19859256970954606</v>
      </c>
      <c r="AQ480" s="238">
        <v>0.16711181582870202</v>
      </c>
      <c r="AR480" s="238">
        <v>0.14063934294658609</v>
      </c>
      <c r="AS480" s="238">
        <v>0.35936394643523545</v>
      </c>
    </row>
    <row r="481" spans="1:45" x14ac:dyDescent="0.2">
      <c r="A481" s="144">
        <v>2019</v>
      </c>
      <c r="B481" s="144">
        <v>9</v>
      </c>
      <c r="C481" s="145">
        <v>30</v>
      </c>
      <c r="D481" s="145">
        <v>31</v>
      </c>
      <c r="E481" s="93">
        <f t="shared" si="75"/>
        <v>30</v>
      </c>
      <c r="F481" s="141">
        <v>0</v>
      </c>
      <c r="G481" s="185">
        <v>0.17213997425005764</v>
      </c>
      <c r="H481" s="185">
        <v>0.42688265782335649</v>
      </c>
      <c r="I481" s="149">
        <v>2.5429922696098409E-2</v>
      </c>
      <c r="J481" s="147">
        <f t="shared" si="77"/>
        <v>2.5544005861520804E-2</v>
      </c>
      <c r="K481" s="43"/>
      <c r="L481" s="43"/>
      <c r="M481" s="43"/>
      <c r="N481" s="43"/>
      <c r="O481" s="162"/>
      <c r="P481" s="43"/>
      <c r="Q481" s="164">
        <v>11756.659912563924</v>
      </c>
      <c r="R481" s="43"/>
      <c r="S481" s="147">
        <f t="shared" si="81"/>
        <v>2.8091178431654401E-4</v>
      </c>
      <c r="T481" s="188">
        <v>0</v>
      </c>
      <c r="U481" s="156" t="e">
        <f>(Company_data!V481+Misc!T481)/(Company_data!J481-Company_data!I481)</f>
        <v>#DIV/0!</v>
      </c>
      <c r="V481" s="1" t="e">
        <f t="shared" si="76"/>
        <v>#DIV/0!</v>
      </c>
      <c r="W481" s="72">
        <v>1</v>
      </c>
      <c r="X481" s="185">
        <v>0.25474268357329888</v>
      </c>
      <c r="Y481" s="185">
        <v>0.42688265782335649</v>
      </c>
      <c r="Z481" s="181"/>
      <c r="AA481" s="181"/>
      <c r="AC481" s="185">
        <v>1.4229421927445217E-2</v>
      </c>
      <c r="AD481" s="1">
        <v>0</v>
      </c>
      <c r="AE481" s="147">
        <f t="shared" si="78"/>
        <v>2.5429922696098409E-2</v>
      </c>
      <c r="AF481" s="1">
        <v>0</v>
      </c>
      <c r="AG481" s="1">
        <v>0</v>
      </c>
      <c r="AH481" s="1">
        <v>0</v>
      </c>
      <c r="AI481" s="1">
        <v>0</v>
      </c>
      <c r="AJ481" s="147">
        <f t="shared" si="80"/>
        <v>2.5429922696098409E-2</v>
      </c>
      <c r="AK481" s="373">
        <f t="shared" si="79"/>
        <v>9891.1426177598514</v>
      </c>
      <c r="AL481" s="185">
        <v>0.32069359522625351</v>
      </c>
      <c r="AM481" s="373">
        <f t="shared" si="74"/>
        <v>1865.5172948040722</v>
      </c>
      <c r="AN481" s="185">
        <v>0.3308017409033096</v>
      </c>
      <c r="AO481" s="185">
        <v>0.3270561509595929</v>
      </c>
      <c r="AP481" s="238">
        <v>0.16887132932564722</v>
      </c>
      <c r="AQ481" s="238">
        <v>0.1581848216339457</v>
      </c>
      <c r="AR481" s="238">
        <v>0.14855362097619587</v>
      </c>
      <c r="AS481" s="238">
        <v>0.33087757063830875</v>
      </c>
    </row>
    <row r="482" spans="1:45" x14ac:dyDescent="0.2">
      <c r="A482" s="144">
        <v>2019</v>
      </c>
      <c r="B482" s="144">
        <v>10</v>
      </c>
      <c r="C482" s="145">
        <v>31</v>
      </c>
      <c r="D482" s="145">
        <v>30</v>
      </c>
      <c r="E482" s="93">
        <f t="shared" si="75"/>
        <v>31</v>
      </c>
      <c r="F482" s="141">
        <v>0</v>
      </c>
      <c r="G482" s="185">
        <v>0.12307846141459058</v>
      </c>
      <c r="H482" s="185">
        <v>0.30521708254207119</v>
      </c>
      <c r="I482" s="149">
        <v>2.4532398955016851E-2</v>
      </c>
      <c r="J482" s="147">
        <f t="shared" si="77"/>
        <v>2.5590533380291335E-2</v>
      </c>
      <c r="K482" s="43"/>
      <c r="L482" s="43"/>
      <c r="M482" s="43"/>
      <c r="N482" s="43"/>
      <c r="O482" s="162"/>
      <c r="P482" s="43"/>
      <c r="Q482" s="164">
        <v>11377.412818610248</v>
      </c>
      <c r="R482" s="43"/>
      <c r="S482" s="147">
        <f t="shared" si="81"/>
        <v>3.2925545007055773E-4</v>
      </c>
      <c r="T482" s="188">
        <v>0</v>
      </c>
      <c r="U482" s="156" t="e">
        <f>(Company_data!V482+Misc!T482)/(Company_data!J482-Company_data!I482)</f>
        <v>#DIV/0!</v>
      </c>
      <c r="V482" s="1" t="e">
        <f t="shared" si="76"/>
        <v>#DIV/0!</v>
      </c>
      <c r="W482" s="72">
        <v>1</v>
      </c>
      <c r="X482" s="185">
        <v>0.18213862112748064</v>
      </c>
      <c r="Y482" s="185">
        <v>0.30521708254207119</v>
      </c>
      <c r="Z482" s="181"/>
      <c r="AA482" s="181"/>
      <c r="AC482" s="185">
        <v>9.8457123400668128E-3</v>
      </c>
      <c r="AD482" s="1">
        <v>0</v>
      </c>
      <c r="AE482" s="147">
        <f t="shared" si="78"/>
        <v>2.4532398955016851E-2</v>
      </c>
      <c r="AF482" s="1">
        <v>0</v>
      </c>
      <c r="AG482" s="1">
        <v>0</v>
      </c>
      <c r="AH482" s="1">
        <v>0</v>
      </c>
      <c r="AI482" s="1">
        <v>0</v>
      </c>
      <c r="AJ482" s="147">
        <f t="shared" si="80"/>
        <v>2.4532398955016851E-2</v>
      </c>
      <c r="AK482" s="373">
        <f t="shared" si="79"/>
        <v>9572.0735010579192</v>
      </c>
      <c r="AL482" s="185">
        <v>0.27987889659383042</v>
      </c>
      <c r="AM482" s="373">
        <f t="shared" si="74"/>
        <v>1805.3393175523279</v>
      </c>
      <c r="AN482" s="185">
        <v>0.27888627254413495</v>
      </c>
      <c r="AO482" s="185">
        <v>0.27620821098771259</v>
      </c>
      <c r="AP482" s="238">
        <v>0.12074141105798579</v>
      </c>
      <c r="AQ482" s="238">
        <v>0.15546679992972678</v>
      </c>
      <c r="AR482" s="238">
        <v>0.15680043517923983</v>
      </c>
      <c r="AS482" s="238">
        <v>0.28269840401855845</v>
      </c>
    </row>
    <row r="483" spans="1:45" x14ac:dyDescent="0.2">
      <c r="A483" s="144">
        <v>2019</v>
      </c>
      <c r="B483" s="144">
        <v>11</v>
      </c>
      <c r="C483" s="145">
        <v>30</v>
      </c>
      <c r="D483" s="145">
        <v>31</v>
      </c>
      <c r="E483" s="93">
        <f t="shared" si="75"/>
        <v>30</v>
      </c>
      <c r="F483" s="141">
        <v>0</v>
      </c>
      <c r="G483" s="185">
        <v>4.828903371443212E-2</v>
      </c>
      <c r="H483" s="185">
        <v>0.11974993690770552</v>
      </c>
      <c r="I483" s="149">
        <v>2.5178727093588954E-2</v>
      </c>
      <c r="J483" s="147">
        <f t="shared" si="77"/>
        <v>2.5644812543434481E-2</v>
      </c>
      <c r="K483" s="43"/>
      <c r="L483" s="43"/>
      <c r="M483" s="43"/>
      <c r="N483" s="43"/>
      <c r="O483" s="162"/>
      <c r="P483" s="43"/>
      <c r="Q483" s="164">
        <v>11756.659912563924</v>
      </c>
      <c r="R483" s="43"/>
      <c r="S483" s="147">
        <f t="shared" si="81"/>
        <v>3.7759576956190866E-4</v>
      </c>
      <c r="T483" s="188">
        <v>0</v>
      </c>
      <c r="U483" s="156" t="e">
        <f>(Company_data!V483+Misc!T483)/(Company_data!J483-Company_data!I483)</f>
        <v>#DIV/0!</v>
      </c>
      <c r="V483" s="1" t="e">
        <f t="shared" si="76"/>
        <v>#DIV/0!</v>
      </c>
      <c r="W483" s="72">
        <v>1</v>
      </c>
      <c r="X483" s="185">
        <v>7.146090319327339E-2</v>
      </c>
      <c r="Y483" s="185">
        <v>0.11974993690770552</v>
      </c>
      <c r="Z483" s="181"/>
      <c r="AA483" s="181"/>
      <c r="AC483" s="185">
        <v>3.9916645635901839E-3</v>
      </c>
      <c r="AD483" s="1">
        <v>0</v>
      </c>
      <c r="AE483" s="147">
        <f t="shared" si="78"/>
        <v>2.5178727093588954E-2</v>
      </c>
      <c r="AF483" s="1">
        <v>0</v>
      </c>
      <c r="AG483" s="1">
        <v>0</v>
      </c>
      <c r="AH483" s="1">
        <v>0</v>
      </c>
      <c r="AI483" s="1">
        <v>0</v>
      </c>
      <c r="AJ483" s="147">
        <f t="shared" si="80"/>
        <v>2.5178727093588954E-2</v>
      </c>
      <c r="AK483" s="373">
        <f t="shared" si="79"/>
        <v>9891.1426177598514</v>
      </c>
      <c r="AL483" s="185">
        <v>0.21224482986431936</v>
      </c>
      <c r="AM483" s="373">
        <f t="shared" si="74"/>
        <v>1865.5172948040722</v>
      </c>
      <c r="AN483" s="185">
        <v>0.18859387260588426</v>
      </c>
      <c r="AO483" s="185">
        <v>0.18754315257492951</v>
      </c>
      <c r="AP483" s="238">
        <v>4.7372107209458468E-2</v>
      </c>
      <c r="AQ483" s="238">
        <v>0.14017104536547104</v>
      </c>
      <c r="AR483" s="238">
        <v>0.16395579614988728</v>
      </c>
      <c r="AS483" s="238">
        <v>0.20255782384418342</v>
      </c>
    </row>
    <row r="484" spans="1:45" x14ac:dyDescent="0.2">
      <c r="A484" s="144">
        <v>2019</v>
      </c>
      <c r="B484" s="144">
        <v>12</v>
      </c>
      <c r="C484" s="145">
        <v>31</v>
      </c>
      <c r="D484" s="145">
        <v>30</v>
      </c>
      <c r="E484" s="93">
        <f t="shared" si="75"/>
        <v>31</v>
      </c>
      <c r="F484" s="141">
        <v>0</v>
      </c>
      <c r="G484" s="185">
        <v>2.6325977019081234E-2</v>
      </c>
      <c r="H484" s="185">
        <v>6.5284679451485611E-2</v>
      </c>
      <c r="I484" s="149">
        <v>2.6144290321714912E-2</v>
      </c>
      <c r="J484" s="147">
        <f t="shared" si="77"/>
        <v>2.5704153648612619E-2</v>
      </c>
      <c r="K484" s="43"/>
      <c r="L484" s="43"/>
      <c r="M484" s="43"/>
      <c r="N484" s="43"/>
      <c r="O484" s="162"/>
      <c r="P484" s="43"/>
      <c r="Q484" s="164">
        <v>11377.412818610248</v>
      </c>
      <c r="R484" s="43"/>
      <c r="S484" s="147">
        <f t="shared" si="81"/>
        <v>4.273276790045695E-4</v>
      </c>
      <c r="T484" s="188">
        <v>0</v>
      </c>
      <c r="U484" s="156" t="e">
        <f>(Company_data!V484+Misc!T484)/(Company_data!J484-Company_data!I484)</f>
        <v>#DIV/0!</v>
      </c>
      <c r="V484" s="1" t="e">
        <f t="shared" si="76"/>
        <v>#DIV/0!</v>
      </c>
      <c r="W484" s="72">
        <v>1</v>
      </c>
      <c r="X484" s="185">
        <v>3.8958702432404388E-2</v>
      </c>
      <c r="Y484" s="185">
        <v>6.5284679451485611E-2</v>
      </c>
      <c r="Z484" s="181"/>
      <c r="AA484" s="181"/>
      <c r="AC484" s="185">
        <v>2.1059574016608264E-3</v>
      </c>
      <c r="AD484" s="1">
        <v>0</v>
      </c>
      <c r="AE484" s="147">
        <f t="shared" si="78"/>
        <v>2.6144290321714912E-2</v>
      </c>
      <c r="AF484" s="1">
        <v>0</v>
      </c>
      <c r="AG484" s="1">
        <v>0</v>
      </c>
      <c r="AH484" s="1">
        <v>0</v>
      </c>
      <c r="AI484" s="1">
        <v>0</v>
      </c>
      <c r="AJ484" s="147">
        <f t="shared" si="80"/>
        <v>2.6144290321714912E-2</v>
      </c>
      <c r="AK484" s="373">
        <f t="shared" si="79"/>
        <v>9572.0735010579192</v>
      </c>
      <c r="AL484" s="185">
        <v>0.19367277388950394</v>
      </c>
      <c r="AM484" s="373">
        <f t="shared" si="74"/>
        <v>1805.3393175523279</v>
      </c>
      <c r="AN484" s="185">
        <v>0.16771876690659687</v>
      </c>
      <c r="AO484" s="185">
        <v>0.16714594054705562</v>
      </c>
      <c r="AP484" s="238">
        <v>2.5826091553555582E-2</v>
      </c>
      <c r="AQ484" s="238">
        <v>0.14131984899350003</v>
      </c>
      <c r="AR484" s="238">
        <v>0.16734679687042267</v>
      </c>
      <c r="AS484" s="238">
        <v>0.18113934512636093</v>
      </c>
    </row>
    <row r="485" spans="1:45" x14ac:dyDescent="0.2">
      <c r="A485" s="144">
        <v>2020</v>
      </c>
      <c r="B485" s="144">
        <v>1</v>
      </c>
      <c r="C485" s="145">
        <v>31</v>
      </c>
      <c r="D485" s="145">
        <v>31</v>
      </c>
      <c r="E485" s="93">
        <f t="shared" si="75"/>
        <v>31</v>
      </c>
      <c r="F485" s="141">
        <v>0</v>
      </c>
      <c r="G485" s="185">
        <v>1.7211330545029272E-2</v>
      </c>
      <c r="H485" s="185">
        <v>4.309779501694315E-2</v>
      </c>
      <c r="I485" s="149">
        <v>2.6181795226555279E-2</v>
      </c>
      <c r="J485" s="147">
        <f t="shared" si="77"/>
        <v>2.5770463993815353E-2</v>
      </c>
      <c r="K485" s="43"/>
      <c r="L485" s="43"/>
      <c r="M485" s="43"/>
      <c r="N485" s="43"/>
      <c r="O485" s="162"/>
      <c r="P485" s="43"/>
      <c r="Q485" s="164">
        <v>15828.763501038824</v>
      </c>
      <c r="R485" s="43"/>
      <c r="S485" s="147">
        <f t="shared" si="81"/>
        <v>4.782928233053943E-4</v>
      </c>
      <c r="T485" s="188">
        <v>0</v>
      </c>
      <c r="U485" s="156" t="e">
        <f>(Company_data!V485+Misc!T485)/(Company_data!J485-Company_data!I485)</f>
        <v>#DIV/0!</v>
      </c>
      <c r="V485" s="1" t="e">
        <f t="shared" si="76"/>
        <v>#DIV/0!</v>
      </c>
      <c r="W485" s="72">
        <v>1</v>
      </c>
      <c r="X485" s="185">
        <v>2.5886464471913877E-2</v>
      </c>
      <c r="Y485" s="185">
        <v>4.309779501694315E-2</v>
      </c>
      <c r="Z485" s="181"/>
      <c r="AA485" s="181"/>
      <c r="AC485" s="185">
        <v>1.3902514521594565E-3</v>
      </c>
      <c r="AD485" s="1">
        <v>0</v>
      </c>
      <c r="AE485" s="147">
        <f t="shared" si="78"/>
        <v>2.6181795226555279E-2</v>
      </c>
      <c r="AF485" s="1">
        <v>0</v>
      </c>
      <c r="AG485" s="1">
        <v>0</v>
      </c>
      <c r="AH485" s="1">
        <v>0</v>
      </c>
      <c r="AI485" s="1">
        <v>0</v>
      </c>
      <c r="AJ485" s="147">
        <f t="shared" si="80"/>
        <v>2.6181795226555279E-2</v>
      </c>
      <c r="AK485" s="373">
        <f t="shared" si="79"/>
        <v>13164.426771273023</v>
      </c>
      <c r="AL485" s="185">
        <v>0.19641870327942879</v>
      </c>
      <c r="AM485" s="373">
        <f t="shared" si="74"/>
        <v>2664.336729765801</v>
      </c>
      <c r="AN485" s="185">
        <v>0.16884760896895201</v>
      </c>
      <c r="AO485" s="185">
        <v>0.17307037602535777</v>
      </c>
      <c r="AP485" s="238">
        <v>2.0898083297273485E-2</v>
      </c>
      <c r="AQ485" s="238">
        <v>0.1521722927280843</v>
      </c>
      <c r="AR485" s="238">
        <v>0.17920737273439954</v>
      </c>
      <c r="AS485" s="238">
        <v>0.18171630828599269</v>
      </c>
    </row>
    <row r="486" spans="1:45" x14ac:dyDescent="0.2">
      <c r="A486" s="144">
        <v>2020</v>
      </c>
      <c r="B486" s="144">
        <v>2</v>
      </c>
      <c r="C486" s="145">
        <v>29</v>
      </c>
      <c r="D486" s="145">
        <v>29</v>
      </c>
      <c r="E486" s="93">
        <f t="shared" si="75"/>
        <v>29</v>
      </c>
      <c r="F486" s="141">
        <v>0</v>
      </c>
      <c r="G486" s="185">
        <v>2.3071788730077775E-2</v>
      </c>
      <c r="H486" s="185">
        <v>5.7772594556920111E-2</v>
      </c>
      <c r="I486" s="149">
        <v>2.61085985226698E-2</v>
      </c>
      <c r="J486" s="147">
        <f t="shared" si="77"/>
        <v>2.5843759626456787E-2</v>
      </c>
      <c r="K486" s="43"/>
      <c r="L486" s="43"/>
      <c r="M486" s="43"/>
      <c r="N486" s="43"/>
      <c r="O486" s="162"/>
      <c r="P486" s="43"/>
      <c r="Q486" s="164">
        <v>14807.552952584709</v>
      </c>
      <c r="R486" s="43"/>
      <c r="S486" s="147">
        <f t="shared" si="81"/>
        <v>5.307401268245665E-4</v>
      </c>
      <c r="T486" s="188">
        <v>0</v>
      </c>
      <c r="U486" s="156" t="e">
        <f>(Company_data!V486+Misc!T486)/(Company_data!J486-Company_data!I486)</f>
        <v>#DIV/0!</v>
      </c>
      <c r="V486" s="1" t="e">
        <f t="shared" si="76"/>
        <v>#DIV/0!</v>
      </c>
      <c r="W486" s="72">
        <v>1</v>
      </c>
      <c r="X486" s="185">
        <v>3.4700805826842332E-2</v>
      </c>
      <c r="Y486" s="185">
        <v>5.7772594556920111E-2</v>
      </c>
      <c r="Z486" s="181"/>
      <c r="AA486" s="181"/>
      <c r="AC486" s="185">
        <v>1.9921584329972452E-3</v>
      </c>
      <c r="AD486" s="1">
        <v>0</v>
      </c>
      <c r="AE486" s="147">
        <f t="shared" si="78"/>
        <v>2.61085985226698E-2</v>
      </c>
      <c r="AF486" s="1">
        <v>0</v>
      </c>
      <c r="AG486" s="1">
        <v>0</v>
      </c>
      <c r="AH486" s="1">
        <v>0</v>
      </c>
      <c r="AI486" s="1">
        <v>0</v>
      </c>
      <c r="AJ486" s="147">
        <f t="shared" si="80"/>
        <v>2.61085985226698E-2</v>
      </c>
      <c r="AK486" s="373">
        <f t="shared" si="79"/>
        <v>12401.055261183341</v>
      </c>
      <c r="AL486" s="185">
        <v>0.19559156750293574</v>
      </c>
      <c r="AM486" s="373">
        <f t="shared" ref="AM486:AM549" si="82">AM474</f>
        <v>2406.4976914013687</v>
      </c>
      <c r="AN486" s="185">
        <v>0.16578753811416477</v>
      </c>
      <c r="AO486" s="185">
        <v>0.15342528765170341</v>
      </c>
      <c r="AP486" s="238">
        <v>1.2278732824407158E-2</v>
      </c>
      <c r="AQ486" s="238">
        <v>0.14114655482729627</v>
      </c>
      <c r="AR486" s="238">
        <v>0.17251977877285796</v>
      </c>
      <c r="AS486" s="238">
        <v>0.18076607714364004</v>
      </c>
    </row>
    <row r="487" spans="1:45" x14ac:dyDescent="0.2">
      <c r="A487" s="144">
        <v>2020</v>
      </c>
      <c r="B487" s="144">
        <v>3</v>
      </c>
      <c r="C487" s="145">
        <v>31</v>
      </c>
      <c r="D487" s="145">
        <v>31</v>
      </c>
      <c r="E487" s="93">
        <f t="shared" si="75"/>
        <v>31</v>
      </c>
      <c r="F487" s="141">
        <v>0</v>
      </c>
      <c r="G487" s="185">
        <v>4.2473795629378953E-2</v>
      </c>
      <c r="H487" s="185">
        <v>0.10635592250334047</v>
      </c>
      <c r="I487" s="149">
        <v>2.6805561455577633E-2</v>
      </c>
      <c r="J487" s="147">
        <f t="shared" si="77"/>
        <v>2.5923316281676056E-2</v>
      </c>
      <c r="K487" s="43"/>
      <c r="L487" s="43"/>
      <c r="M487" s="43"/>
      <c r="N487" s="43"/>
      <c r="O487" s="162"/>
      <c r="P487" s="43"/>
      <c r="Q487" s="164">
        <v>15828.763501038824</v>
      </c>
      <c r="R487" s="43"/>
      <c r="S487" s="147">
        <f t="shared" si="81"/>
        <v>5.8459296388622961E-4</v>
      </c>
      <c r="T487" s="188">
        <v>0</v>
      </c>
      <c r="U487" s="156" t="e">
        <f>(Company_data!V487+Misc!T487)/(Company_data!J487-Company_data!I487)</f>
        <v>#DIV/0!</v>
      </c>
      <c r="V487" s="1" t="e">
        <f t="shared" si="76"/>
        <v>#DIV/0!</v>
      </c>
      <c r="W487" s="72">
        <v>1</v>
      </c>
      <c r="X487" s="185">
        <v>6.3882126873961526E-2</v>
      </c>
      <c r="Y487" s="185">
        <v>0.10635592250334047</v>
      </c>
      <c r="Z487" s="181"/>
      <c r="AA487" s="181"/>
      <c r="AC487" s="185">
        <v>3.4308362097851767E-3</v>
      </c>
      <c r="AD487" s="1">
        <v>0</v>
      </c>
      <c r="AE487" s="147">
        <f t="shared" si="78"/>
        <v>2.6805561455577633E-2</v>
      </c>
      <c r="AF487" s="1">
        <v>0</v>
      </c>
      <c r="AG487" s="1">
        <v>0</v>
      </c>
      <c r="AH487" s="1">
        <v>0</v>
      </c>
      <c r="AI487" s="1">
        <v>0</v>
      </c>
      <c r="AJ487" s="147">
        <f t="shared" si="80"/>
        <v>2.6805561455577633E-2</v>
      </c>
      <c r="AK487" s="373">
        <f t="shared" si="79"/>
        <v>13164.426771273023</v>
      </c>
      <c r="AL487" s="185">
        <v>0.20640793856871884</v>
      </c>
      <c r="AM487" s="373">
        <f t="shared" si="82"/>
        <v>2664.336729765801</v>
      </c>
      <c r="AN487" s="185">
        <v>0.1974561582441286</v>
      </c>
      <c r="AO487" s="185">
        <v>0.23191657690094597</v>
      </c>
      <c r="AP487" s="238">
        <v>7.2560002523927844E-2</v>
      </c>
      <c r="AQ487" s="238">
        <v>0.15935657437701817</v>
      </c>
      <c r="AR487" s="238">
        <v>0.16393414293933989</v>
      </c>
      <c r="AS487" s="238">
        <v>0.19713670155797666</v>
      </c>
    </row>
    <row r="488" spans="1:45" x14ac:dyDescent="0.2">
      <c r="A488" s="144">
        <v>2020</v>
      </c>
      <c r="B488" s="144">
        <v>4</v>
      </c>
      <c r="C488" s="145">
        <v>30</v>
      </c>
      <c r="D488" s="145">
        <v>31</v>
      </c>
      <c r="E488" s="93">
        <f t="shared" si="75"/>
        <v>30</v>
      </c>
      <c r="F488" s="141">
        <v>0</v>
      </c>
      <c r="G488" s="185">
        <v>7.4916270840667737E-2</v>
      </c>
      <c r="H488" s="185">
        <v>0.18759305538161122</v>
      </c>
      <c r="I488" s="149">
        <v>2.7360560660597975E-2</v>
      </c>
      <c r="J488" s="147">
        <f t="shared" si="77"/>
        <v>2.6006812461394607E-2</v>
      </c>
      <c r="K488" s="43"/>
      <c r="L488" s="43"/>
      <c r="M488" s="43"/>
      <c r="N488" s="43"/>
      <c r="O488" s="162"/>
      <c r="P488" s="43"/>
      <c r="Q488" s="164">
        <v>15828.763501038824</v>
      </c>
      <c r="R488" s="43"/>
      <c r="S488" s="147">
        <f t="shared" si="81"/>
        <v>6.4085532363787959E-4</v>
      </c>
      <c r="T488" s="188">
        <v>0</v>
      </c>
      <c r="U488" s="156" t="e">
        <f>(Company_data!V488+Misc!T488)/(Company_data!J488-Company_data!I488)</f>
        <v>#DIV/0!</v>
      </c>
      <c r="V488" s="1" t="e">
        <f t="shared" si="76"/>
        <v>#DIV/0!</v>
      </c>
      <c r="W488" s="72">
        <v>1</v>
      </c>
      <c r="X488" s="185">
        <v>0.1126767845409435</v>
      </c>
      <c r="Y488" s="185">
        <v>0.18759305538161122</v>
      </c>
      <c r="Z488" s="181"/>
      <c r="AA488" s="181"/>
      <c r="AC488" s="185">
        <v>6.2531018460537076E-3</v>
      </c>
      <c r="AD488" s="1">
        <v>0</v>
      </c>
      <c r="AE488" s="147">
        <f t="shared" si="78"/>
        <v>2.7360560660597975E-2</v>
      </c>
      <c r="AF488" s="1">
        <v>0</v>
      </c>
      <c r="AG488" s="1">
        <v>0</v>
      </c>
      <c r="AH488" s="1">
        <v>0</v>
      </c>
      <c r="AI488" s="1">
        <v>0</v>
      </c>
      <c r="AJ488" s="147">
        <f t="shared" si="80"/>
        <v>2.7360560660597975E-2</v>
      </c>
      <c r="AK488" s="373">
        <f t="shared" si="79"/>
        <v>13164.426771273023</v>
      </c>
      <c r="AL488" s="185">
        <v>0.22952729028409027</v>
      </c>
      <c r="AM488" s="373">
        <f t="shared" si="82"/>
        <v>2664.336729765801</v>
      </c>
      <c r="AN488" s="185">
        <v>0.22966085395753089</v>
      </c>
      <c r="AO488" s="185">
        <v>0.22803150062047109</v>
      </c>
      <c r="AP488" s="238">
        <v>7.3493738453835916E-2</v>
      </c>
      <c r="AQ488" s="238">
        <v>0.15453776216663517</v>
      </c>
      <c r="AR488" s="238">
        <v>0.15461101944342251</v>
      </c>
      <c r="AS488" s="238">
        <v>0.22517667621208962</v>
      </c>
    </row>
    <row r="489" spans="1:45" x14ac:dyDescent="0.2">
      <c r="A489" s="144">
        <v>2020</v>
      </c>
      <c r="B489" s="144">
        <v>5</v>
      </c>
      <c r="C489" s="145">
        <v>31</v>
      </c>
      <c r="D489" s="145">
        <v>30</v>
      </c>
      <c r="E489" s="93">
        <f t="shared" si="75"/>
        <v>31</v>
      </c>
      <c r="F489" s="141">
        <v>0</v>
      </c>
      <c r="G489" s="185">
        <v>0.13683165568435526</v>
      </c>
      <c r="H489" s="185">
        <v>0.34263142138167901</v>
      </c>
      <c r="I489" s="149">
        <v>2.6817723269091327E-2</v>
      </c>
      <c r="J489" s="147">
        <f t="shared" si="77"/>
        <v>2.6093130131850301E-2</v>
      </c>
      <c r="K489" s="43"/>
      <c r="L489" s="43"/>
      <c r="M489" s="43"/>
      <c r="N489" s="43"/>
      <c r="O489" s="162"/>
      <c r="P489" s="43"/>
      <c r="Q489" s="164">
        <v>15318.158226811765</v>
      </c>
      <c r="R489" s="43"/>
      <c r="S489" s="147">
        <f t="shared" si="81"/>
        <v>6.9798002637140241E-4</v>
      </c>
      <c r="T489" s="188">
        <v>0</v>
      </c>
      <c r="U489" s="156" t="e">
        <f>(Company_data!V489+Misc!T489)/(Company_data!J489-Company_data!I489)</f>
        <v>#DIV/0!</v>
      </c>
      <c r="V489" s="1" t="e">
        <f t="shared" si="76"/>
        <v>#DIV/0!</v>
      </c>
      <c r="W489" s="72">
        <v>1</v>
      </c>
      <c r="X489" s="185">
        <v>0.20579976569732372</v>
      </c>
      <c r="Y489" s="185">
        <v>0.34263142138167901</v>
      </c>
      <c r="Z489" s="181"/>
      <c r="AA489" s="181"/>
      <c r="AC489" s="185">
        <v>1.1052626496183193E-2</v>
      </c>
      <c r="AD489" s="1">
        <v>0</v>
      </c>
      <c r="AE489" s="147">
        <f t="shared" si="78"/>
        <v>2.6817723269091327E-2</v>
      </c>
      <c r="AF489" s="1">
        <v>0</v>
      </c>
      <c r="AG489" s="1">
        <v>0</v>
      </c>
      <c r="AH489" s="1">
        <v>0</v>
      </c>
      <c r="AI489" s="1">
        <v>0</v>
      </c>
      <c r="AJ489" s="147">
        <f t="shared" si="80"/>
        <v>2.6817723269091327E-2</v>
      </c>
      <c r="AK489" s="373">
        <f t="shared" si="79"/>
        <v>12739.767843167443</v>
      </c>
      <c r="AL489" s="185">
        <v>0.28367865086978222</v>
      </c>
      <c r="AM489" s="373">
        <f t="shared" si="82"/>
        <v>2578.3903836443233</v>
      </c>
      <c r="AN489" s="185">
        <v>0.30523039670798274</v>
      </c>
      <c r="AO489" s="185">
        <v>0.30225444619278835</v>
      </c>
      <c r="AP489" s="238">
        <v>0.13423345559283187</v>
      </c>
      <c r="AQ489" s="238">
        <v>0.16802099059995651</v>
      </c>
      <c r="AR489" s="238">
        <v>0.14684699518542699</v>
      </c>
      <c r="AS489" s="238">
        <v>0.29009461509679818</v>
      </c>
    </row>
    <row r="490" spans="1:45" x14ac:dyDescent="0.2">
      <c r="A490" s="144">
        <v>2020</v>
      </c>
      <c r="B490" s="144">
        <v>6</v>
      </c>
      <c r="C490" s="145">
        <v>30</v>
      </c>
      <c r="D490" s="145">
        <v>31</v>
      </c>
      <c r="E490" s="93">
        <f t="shared" si="75"/>
        <v>30</v>
      </c>
      <c r="F490" s="141">
        <v>0</v>
      </c>
      <c r="G490" s="185">
        <v>0.17813049732728628</v>
      </c>
      <c r="H490" s="185">
        <v>0.44604521655036677</v>
      </c>
      <c r="I490" s="149">
        <v>2.7878302779593436E-2</v>
      </c>
      <c r="J490" s="147">
        <f t="shared" si="77"/>
        <v>2.6181174408392512E-2</v>
      </c>
      <c r="K490" s="43"/>
      <c r="L490" s="43"/>
      <c r="M490" s="43"/>
      <c r="N490" s="43"/>
      <c r="O490" s="162"/>
      <c r="P490" s="43"/>
      <c r="Q490" s="164">
        <v>15828.763501038824</v>
      </c>
      <c r="R490" s="43"/>
      <c r="S490" s="147">
        <f t="shared" si="81"/>
        <v>7.5560928360799556E-4</v>
      </c>
      <c r="T490" s="188">
        <v>0</v>
      </c>
      <c r="U490" s="156" t="e">
        <f>(Company_data!V490+Misc!T490)/(Company_data!J490-Company_data!I490)</f>
        <v>#DIV/0!</v>
      </c>
      <c r="V490" s="1" t="e">
        <f t="shared" si="76"/>
        <v>#DIV/0!</v>
      </c>
      <c r="W490" s="72">
        <v>1</v>
      </c>
      <c r="X490" s="185">
        <v>0.26791471922308052</v>
      </c>
      <c r="Y490" s="185">
        <v>0.44604521655036677</v>
      </c>
      <c r="Z490" s="181"/>
      <c r="AA490" s="181"/>
      <c r="AC490" s="185">
        <v>1.4868173885012229E-2</v>
      </c>
      <c r="AD490" s="1">
        <v>0</v>
      </c>
      <c r="AE490" s="147">
        <f t="shared" si="78"/>
        <v>2.7878302779593436E-2</v>
      </c>
      <c r="AF490" s="1">
        <v>0</v>
      </c>
      <c r="AG490" s="1">
        <v>0</v>
      </c>
      <c r="AH490" s="1">
        <v>0</v>
      </c>
      <c r="AI490" s="1">
        <v>0</v>
      </c>
      <c r="AJ490" s="147">
        <f t="shared" si="80"/>
        <v>2.7878302779593436E-2</v>
      </c>
      <c r="AK490" s="373">
        <f t="shared" si="79"/>
        <v>13164.426771273023</v>
      </c>
      <c r="AL490" s="185">
        <v>0.32103231980284902</v>
      </c>
      <c r="AM490" s="373">
        <f t="shared" si="82"/>
        <v>2664.336729765801</v>
      </c>
      <c r="AN490" s="185">
        <v>0.34760511384534709</v>
      </c>
      <c r="AO490" s="185">
        <v>0.34373095517466762</v>
      </c>
      <c r="AP490" s="238">
        <v>0.17474810257262149</v>
      </c>
      <c r="AQ490" s="238">
        <v>0.16898285260204612</v>
      </c>
      <c r="AR490" s="238">
        <v>0.14290182247556268</v>
      </c>
      <c r="AS490" s="238">
        <v>0.33303676845121277</v>
      </c>
    </row>
    <row r="491" spans="1:45" x14ac:dyDescent="0.2">
      <c r="A491" s="144">
        <v>2020</v>
      </c>
      <c r="B491" s="144">
        <v>7</v>
      </c>
      <c r="C491" s="145">
        <v>31</v>
      </c>
      <c r="D491" s="145">
        <v>30</v>
      </c>
      <c r="E491" s="93">
        <f t="shared" si="75"/>
        <v>31</v>
      </c>
      <c r="F491" s="141">
        <v>0</v>
      </c>
      <c r="G491" s="185">
        <v>0.21112913041752943</v>
      </c>
      <c r="H491" s="185">
        <v>0.52867498889956754</v>
      </c>
      <c r="I491" s="149">
        <v>2.7864514136244745E-2</v>
      </c>
      <c r="J491" s="147">
        <f t="shared" si="77"/>
        <v>2.6272948163764295E-2</v>
      </c>
      <c r="K491" s="43"/>
      <c r="L491" s="43"/>
      <c r="M491" s="43"/>
      <c r="N491" s="43"/>
      <c r="O491" s="162"/>
      <c r="P491" s="43"/>
      <c r="Q491" s="164">
        <v>15318.158226811765</v>
      </c>
      <c r="R491" s="43"/>
      <c r="S491" s="147">
        <f t="shared" si="81"/>
        <v>8.1319495582490159E-4</v>
      </c>
      <c r="T491" s="188">
        <v>0</v>
      </c>
      <c r="U491" s="156" t="e">
        <f>(Company_data!V491+Misc!T491)/(Company_data!J491-Company_data!I491)</f>
        <v>#DIV/0!</v>
      </c>
      <c r="V491" s="1" t="e">
        <f t="shared" si="76"/>
        <v>#DIV/0!</v>
      </c>
      <c r="W491" s="72">
        <v>1</v>
      </c>
      <c r="X491" s="185">
        <v>0.3175458584820382</v>
      </c>
      <c r="Y491" s="185">
        <v>0.52867498889956754</v>
      </c>
      <c r="Z491" s="181"/>
      <c r="AA491" s="181"/>
      <c r="AC491" s="185">
        <v>1.7054031899986052E-2</v>
      </c>
      <c r="AD491" s="1">
        <v>0</v>
      </c>
      <c r="AE491" s="147">
        <f t="shared" si="78"/>
        <v>2.7864514136244745E-2</v>
      </c>
      <c r="AF491" s="1">
        <v>0</v>
      </c>
      <c r="AG491" s="1">
        <v>0</v>
      </c>
      <c r="AH491" s="1">
        <v>0</v>
      </c>
      <c r="AI491" s="1">
        <v>0</v>
      </c>
      <c r="AJ491" s="147">
        <f t="shared" si="80"/>
        <v>2.7864514136244745E-2</v>
      </c>
      <c r="AK491" s="373">
        <f t="shared" si="79"/>
        <v>12739.767843167443</v>
      </c>
      <c r="AL491" s="185">
        <v>0.3557845925348484</v>
      </c>
      <c r="AM491" s="373">
        <f t="shared" si="82"/>
        <v>2578.3903836443233</v>
      </c>
      <c r="AN491" s="185">
        <v>0.39003520987443457</v>
      </c>
      <c r="AO491" s="185">
        <v>0.38544336421345704</v>
      </c>
      <c r="AP491" s="238">
        <v>0.20712014782332991</v>
      </c>
      <c r="AQ491" s="238">
        <v>0.1783232163901271</v>
      </c>
      <c r="AR491" s="238">
        <v>0.14465546211731903</v>
      </c>
      <c r="AS491" s="238">
        <v>0.37324906067329267</v>
      </c>
    </row>
    <row r="492" spans="1:45" x14ac:dyDescent="0.2">
      <c r="A492" s="144">
        <v>2020</v>
      </c>
      <c r="B492" s="144">
        <v>8</v>
      </c>
      <c r="C492" s="145">
        <v>31</v>
      </c>
      <c r="D492" s="145">
        <v>31</v>
      </c>
      <c r="E492" s="93">
        <f t="shared" si="75"/>
        <v>31</v>
      </c>
      <c r="F492" s="141">
        <v>0</v>
      </c>
      <c r="G492" s="185">
        <v>0.21361169146180073</v>
      </c>
      <c r="H492" s="185">
        <v>0.53489141166381193</v>
      </c>
      <c r="I492" s="149">
        <v>2.6146126788233161E-2</v>
      </c>
      <c r="J492" s="147">
        <f t="shared" si="77"/>
        <v>2.6370710158748537E-2</v>
      </c>
      <c r="K492" s="43"/>
      <c r="L492" s="43"/>
      <c r="M492" s="43"/>
      <c r="N492" s="43"/>
      <c r="O492" s="162"/>
      <c r="P492" s="43"/>
      <c r="Q492" s="164">
        <v>15828.763501038824</v>
      </c>
      <c r="R492" s="43"/>
      <c r="S492" s="147">
        <f t="shared" si="81"/>
        <v>8.7032238661545816E-4</v>
      </c>
      <c r="T492" s="188">
        <v>0</v>
      </c>
      <c r="U492" s="156" t="e">
        <f>(Company_data!V492+Misc!T492)/(Company_data!J492-Company_data!I492)</f>
        <v>#DIV/0!</v>
      </c>
      <c r="V492" s="1" t="e">
        <f t="shared" si="76"/>
        <v>#DIV/0!</v>
      </c>
      <c r="W492" s="72">
        <v>1</v>
      </c>
      <c r="X492" s="185">
        <v>0.32127972020201123</v>
      </c>
      <c r="Y492" s="185">
        <v>0.53489141166381193</v>
      </c>
      <c r="Z492" s="181"/>
      <c r="AA492" s="181"/>
      <c r="AC492" s="185">
        <v>1.7254561666574578E-2</v>
      </c>
      <c r="AD492" s="1">
        <v>0</v>
      </c>
      <c r="AE492" s="147">
        <f t="shared" si="78"/>
        <v>2.6146126788233161E-2</v>
      </c>
      <c r="AF492" s="1">
        <v>0</v>
      </c>
      <c r="AG492" s="1">
        <v>0</v>
      </c>
      <c r="AH492" s="1">
        <v>0</v>
      </c>
      <c r="AI492" s="1">
        <v>0</v>
      </c>
      <c r="AJ492" s="147">
        <f t="shared" si="80"/>
        <v>2.6146126788233161E-2</v>
      </c>
      <c r="AK492" s="373">
        <f t="shared" si="79"/>
        <v>13963.246206234751</v>
      </c>
      <c r="AL492" s="185">
        <v>0.36456770888510348</v>
      </c>
      <c r="AM492" s="373">
        <f t="shared" si="82"/>
        <v>1865.5172948040722</v>
      </c>
      <c r="AN492" s="185">
        <v>0.39272197690669669</v>
      </c>
      <c r="AO492" s="185">
        <v>0.38807613804669111</v>
      </c>
      <c r="AP492" s="238">
        <v>0.20955556926163668</v>
      </c>
      <c r="AQ492" s="238">
        <v>0.1785205687850544</v>
      </c>
      <c r="AR492" s="238">
        <v>0.15095601742330272</v>
      </c>
      <c r="AS492" s="238">
        <v>0.38166091587827644</v>
      </c>
    </row>
    <row r="493" spans="1:45" x14ac:dyDescent="0.2">
      <c r="A493" s="144">
        <v>2020</v>
      </c>
      <c r="B493" s="144">
        <v>9</v>
      </c>
      <c r="C493" s="145">
        <v>30</v>
      </c>
      <c r="D493" s="145">
        <v>31</v>
      </c>
      <c r="E493" s="93">
        <f t="shared" si="75"/>
        <v>30</v>
      </c>
      <c r="F493" s="141">
        <v>0</v>
      </c>
      <c r="G493" s="185">
        <v>0.18165521610718205</v>
      </c>
      <c r="H493" s="185">
        <v>0.45487124002780144</v>
      </c>
      <c r="I493" s="149">
        <v>2.663742270556459E-2</v>
      </c>
      <c r="J493" s="147">
        <f t="shared" si="77"/>
        <v>2.6471335159537385E-2</v>
      </c>
      <c r="K493" s="43"/>
      <c r="L493" s="43"/>
      <c r="M493" s="43"/>
      <c r="N493" s="43"/>
      <c r="O493" s="162"/>
      <c r="P493" s="43"/>
      <c r="Q493" s="164">
        <v>15828.763501038824</v>
      </c>
      <c r="R493" s="43"/>
      <c r="S493" s="147">
        <f t="shared" si="81"/>
        <v>9.273292980165812E-4</v>
      </c>
      <c r="T493" s="188">
        <v>0</v>
      </c>
      <c r="U493" s="156" t="e">
        <f>(Company_data!V493+Misc!T493)/(Company_data!J493-Company_data!I493)</f>
        <v>#DIV/0!</v>
      </c>
      <c r="V493" s="1" t="e">
        <f t="shared" si="76"/>
        <v>#DIV/0!</v>
      </c>
      <c r="W493" s="72">
        <v>1</v>
      </c>
      <c r="X493" s="185">
        <v>0.27321602392061944</v>
      </c>
      <c r="Y493" s="185">
        <v>0.45487124002780144</v>
      </c>
      <c r="Z493" s="181"/>
      <c r="AA493" s="181"/>
      <c r="AC493" s="185">
        <v>1.5162374667593383E-2</v>
      </c>
      <c r="AD493" s="1">
        <v>0</v>
      </c>
      <c r="AE493" s="147">
        <f t="shared" si="78"/>
        <v>2.663742270556459E-2</v>
      </c>
      <c r="AF493" s="1">
        <v>0</v>
      </c>
      <c r="AG493" s="1">
        <v>0</v>
      </c>
      <c r="AH493" s="1">
        <v>0</v>
      </c>
      <c r="AI493" s="1">
        <v>0</v>
      </c>
      <c r="AJ493" s="147">
        <f t="shared" si="80"/>
        <v>2.663742270556459E-2</v>
      </c>
      <c r="AK493" s="373">
        <f t="shared" si="79"/>
        <v>13963.246206234751</v>
      </c>
      <c r="AL493" s="185">
        <v>0.34100344065246269</v>
      </c>
      <c r="AM493" s="373">
        <f t="shared" si="82"/>
        <v>1865.5172948040722</v>
      </c>
      <c r="AN493" s="185">
        <v>0.3512094040237223</v>
      </c>
      <c r="AO493" s="185">
        <v>0.34725858627429035</v>
      </c>
      <c r="AP493" s="238">
        <v>0.17820589294614286</v>
      </c>
      <c r="AQ493" s="238">
        <v>0.16905269332814746</v>
      </c>
      <c r="AR493" s="238">
        <v>0.15934822454528069</v>
      </c>
      <c r="AS493" s="238">
        <v>0.35161079822303937</v>
      </c>
    </row>
    <row r="494" spans="1:45" x14ac:dyDescent="0.2">
      <c r="A494" s="144">
        <v>2020</v>
      </c>
      <c r="B494" s="144">
        <v>10</v>
      </c>
      <c r="C494" s="145">
        <v>31</v>
      </c>
      <c r="D494" s="145">
        <v>30</v>
      </c>
      <c r="E494" s="93">
        <f t="shared" si="75"/>
        <v>31</v>
      </c>
      <c r="F494" s="141">
        <v>0</v>
      </c>
      <c r="G494" s="185">
        <v>0.12989322302710002</v>
      </c>
      <c r="H494" s="185">
        <v>0.3252573347229567</v>
      </c>
      <c r="I494" s="149">
        <v>2.5778185797785728E-2</v>
      </c>
      <c r="J494" s="147">
        <f t="shared" si="77"/>
        <v>2.6575150729768127E-2</v>
      </c>
      <c r="K494" s="43"/>
      <c r="L494" s="43"/>
      <c r="M494" s="43"/>
      <c r="N494" s="43"/>
      <c r="O494" s="162"/>
      <c r="P494" s="43"/>
      <c r="Q494" s="164">
        <v>15318.158226811765</v>
      </c>
      <c r="R494" s="43"/>
      <c r="S494" s="147">
        <f t="shared" si="81"/>
        <v>9.8461734947679139E-4</v>
      </c>
      <c r="T494" s="188">
        <v>0</v>
      </c>
      <c r="U494" s="156" t="e">
        <f>(Company_data!V494+Misc!T494)/(Company_data!J494-Company_data!I494)</f>
        <v>#DIV/0!</v>
      </c>
      <c r="V494" s="1" t="e">
        <f t="shared" si="76"/>
        <v>#DIV/0!</v>
      </c>
      <c r="W494" s="72">
        <v>1</v>
      </c>
      <c r="X494" s="185">
        <v>0.19536411169585674</v>
      </c>
      <c r="Y494" s="185">
        <v>0.3252573347229567</v>
      </c>
      <c r="Z494" s="181"/>
      <c r="AA494" s="181"/>
      <c r="AC494" s="185">
        <v>1.0492172087837315E-2</v>
      </c>
      <c r="AD494" s="1">
        <v>0</v>
      </c>
      <c r="AE494" s="147">
        <f t="shared" si="78"/>
        <v>2.5778185797785728E-2</v>
      </c>
      <c r="AF494" s="1">
        <v>0</v>
      </c>
      <c r="AG494" s="1">
        <v>0</v>
      </c>
      <c r="AH494" s="1">
        <v>0</v>
      </c>
      <c r="AI494" s="1">
        <v>0</v>
      </c>
      <c r="AJ494" s="147">
        <f t="shared" si="80"/>
        <v>2.5778185797785728E-2</v>
      </c>
      <c r="AK494" s="373">
        <f t="shared" si="79"/>
        <v>13512.818909259437</v>
      </c>
      <c r="AL494" s="185">
        <v>0.29799022511602608</v>
      </c>
      <c r="AM494" s="373">
        <f t="shared" si="82"/>
        <v>1805.3393175523279</v>
      </c>
      <c r="AN494" s="185">
        <v>0.29654911430636594</v>
      </c>
      <c r="AO494" s="185">
        <v>0.29372406770399584</v>
      </c>
      <c r="AP494" s="238">
        <v>0.12742677195428828</v>
      </c>
      <c r="AQ494" s="238">
        <v>0.16629729574970756</v>
      </c>
      <c r="AR494" s="238">
        <v>0.16809700208892608</v>
      </c>
      <c r="AS494" s="238">
        <v>0.30092306977350014</v>
      </c>
    </row>
    <row r="495" spans="1:45" x14ac:dyDescent="0.2">
      <c r="A495" s="144">
        <v>2020</v>
      </c>
      <c r="B495" s="144">
        <v>11</v>
      </c>
      <c r="C495" s="145">
        <v>30</v>
      </c>
      <c r="D495" s="145">
        <v>31</v>
      </c>
      <c r="E495" s="93">
        <f t="shared" si="75"/>
        <v>30</v>
      </c>
      <c r="F495" s="141">
        <v>0</v>
      </c>
      <c r="G495" s="185">
        <v>5.0967453309534796E-2</v>
      </c>
      <c r="H495" s="185">
        <v>0.12762434894403543</v>
      </c>
      <c r="I495" s="149">
        <v>2.6494454226497943E-2</v>
      </c>
      <c r="J495" s="147">
        <f t="shared" si="77"/>
        <v>2.6684794657510544E-2</v>
      </c>
      <c r="K495" s="43"/>
      <c r="L495" s="43"/>
      <c r="M495" s="43"/>
      <c r="N495" s="43"/>
      <c r="O495" s="162"/>
      <c r="P495" s="43"/>
      <c r="Q495" s="164">
        <v>15828.763501038824</v>
      </c>
      <c r="R495" s="43"/>
      <c r="S495" s="147">
        <f t="shared" si="81"/>
        <v>1.0399821140760629E-3</v>
      </c>
      <c r="T495" s="188">
        <v>0</v>
      </c>
      <c r="U495" s="156" t="e">
        <f>(Company_data!V495+Misc!T495)/(Company_data!J495-Company_data!I495)</f>
        <v>#DIV/0!</v>
      </c>
      <c r="V495" s="1" t="e">
        <f t="shared" si="76"/>
        <v>#DIV/0!</v>
      </c>
      <c r="W495" s="72">
        <v>1</v>
      </c>
      <c r="X495" s="185">
        <v>7.6656895634500649E-2</v>
      </c>
      <c r="Y495" s="185">
        <v>0.12762434894403543</v>
      </c>
      <c r="Z495" s="181"/>
      <c r="AA495" s="181"/>
      <c r="AC495" s="185">
        <v>4.2541449648011813E-3</v>
      </c>
      <c r="AD495" s="1">
        <v>0</v>
      </c>
      <c r="AE495" s="147">
        <f t="shared" si="78"/>
        <v>2.6494454226497943E-2</v>
      </c>
      <c r="AF495" s="1">
        <v>0</v>
      </c>
      <c r="AG495" s="1">
        <v>0</v>
      </c>
      <c r="AH495" s="1">
        <v>0</v>
      </c>
      <c r="AI495" s="1">
        <v>0</v>
      </c>
      <c r="AJ495" s="147">
        <f t="shared" si="80"/>
        <v>2.6494454226497943E-2</v>
      </c>
      <c r="AK495" s="373">
        <f t="shared" si="79"/>
        <v>13963.246206234751</v>
      </c>
      <c r="AL495" s="185">
        <v>0.22665902816476963</v>
      </c>
      <c r="AM495" s="373">
        <f t="shared" si="82"/>
        <v>1865.5172948040722</v>
      </c>
      <c r="AN495" s="185">
        <v>0.20124109862576359</v>
      </c>
      <c r="AO495" s="185">
        <v>0.20013260791741064</v>
      </c>
      <c r="AP495" s="238">
        <v>4.9999668178300066E-2</v>
      </c>
      <c r="AQ495" s="238">
        <v>0.15013293973911057</v>
      </c>
      <c r="AR495" s="238">
        <v>0.17569157485523487</v>
      </c>
      <c r="AS495" s="238">
        <v>0.21637095560418895</v>
      </c>
    </row>
    <row r="496" spans="1:45" x14ac:dyDescent="0.2">
      <c r="A496" s="144">
        <v>2020</v>
      </c>
      <c r="B496" s="144">
        <v>12</v>
      </c>
      <c r="C496" s="145">
        <v>31</v>
      </c>
      <c r="D496" s="145">
        <v>30</v>
      </c>
      <c r="E496" s="93">
        <f t="shared" si="75"/>
        <v>31</v>
      </c>
      <c r="F496" s="141">
        <v>0</v>
      </c>
      <c r="G496" s="185">
        <v>2.7788852378127778E-2</v>
      </c>
      <c r="H496" s="185">
        <v>6.9584292766634984E-2</v>
      </c>
      <c r="I496" s="149">
        <v>2.7505757667353452E-2</v>
      </c>
      <c r="J496" s="147">
        <f t="shared" si="77"/>
        <v>2.6798250269647092E-2</v>
      </c>
      <c r="K496" s="43"/>
      <c r="L496" s="43"/>
      <c r="M496" s="43"/>
      <c r="N496" s="43"/>
      <c r="O496" s="162"/>
      <c r="P496" s="43"/>
      <c r="Q496" s="164">
        <v>15318.158226811765</v>
      </c>
      <c r="R496" s="43"/>
      <c r="S496" s="147">
        <f t="shared" si="81"/>
        <v>1.0940966210344731E-3</v>
      </c>
      <c r="T496" s="188">
        <v>0</v>
      </c>
      <c r="U496" s="156" t="e">
        <f>(Company_data!V496+Misc!T496)/(Company_data!J496-Company_data!I496)</f>
        <v>#DIV/0!</v>
      </c>
      <c r="V496" s="1" t="e">
        <f t="shared" si="76"/>
        <v>#DIV/0!</v>
      </c>
      <c r="W496" s="72">
        <v>1</v>
      </c>
      <c r="X496" s="185">
        <v>4.1795440388507209E-2</v>
      </c>
      <c r="Y496" s="185">
        <v>6.9584292766634984E-2</v>
      </c>
      <c r="Z496" s="181"/>
      <c r="AA496" s="181"/>
      <c r="AC496" s="185">
        <v>2.2446546053753224E-3</v>
      </c>
      <c r="AD496" s="1">
        <v>0</v>
      </c>
      <c r="AE496" s="147">
        <f t="shared" si="78"/>
        <v>2.7505757667353452E-2</v>
      </c>
      <c r="AF496" s="1">
        <v>0</v>
      </c>
      <c r="AG496" s="1">
        <v>0</v>
      </c>
      <c r="AH496" s="1">
        <v>0</v>
      </c>
      <c r="AI496" s="1">
        <v>0</v>
      </c>
      <c r="AJ496" s="147">
        <f t="shared" si="80"/>
        <v>2.7505757667353452E-2</v>
      </c>
      <c r="AK496" s="373">
        <f t="shared" si="79"/>
        <v>13512.818909259437</v>
      </c>
      <c r="AL496" s="185">
        <v>0.20708831775149322</v>
      </c>
      <c r="AM496" s="373">
        <f t="shared" si="82"/>
        <v>1805.3393175523279</v>
      </c>
      <c r="AN496" s="185">
        <v>0.17930883255850158</v>
      </c>
      <c r="AO496" s="185">
        <v>0.1787044530445818</v>
      </c>
      <c r="AP496" s="238">
        <v>2.7261189401084397E-2</v>
      </c>
      <c r="AQ496" s="238">
        <v>0.15144326364349742</v>
      </c>
      <c r="AR496" s="238">
        <v>0.17929946537336544</v>
      </c>
      <c r="AS496" s="238">
        <v>0.19387413227289174</v>
      </c>
    </row>
    <row r="497" spans="1:45" x14ac:dyDescent="0.2">
      <c r="A497" s="144">
        <v>2021</v>
      </c>
      <c r="B497" s="144">
        <v>1</v>
      </c>
      <c r="C497" s="145">
        <v>31</v>
      </c>
      <c r="D497" s="145">
        <v>31</v>
      </c>
      <c r="E497" s="93">
        <f t="shared" si="75"/>
        <v>31</v>
      </c>
      <c r="F497" s="141">
        <v>0</v>
      </c>
      <c r="G497" s="185">
        <v>1.7882130422542164E-2</v>
      </c>
      <c r="H497" s="185">
        <v>4.5430393748694543E-2</v>
      </c>
      <c r="I497" s="149">
        <v>2.7605477010337477E-2</v>
      </c>
      <c r="J497" s="147">
        <f t="shared" si="77"/>
        <v>2.6916890418295609E-2</v>
      </c>
      <c r="K497" s="43"/>
      <c r="L497" s="43"/>
      <c r="M497" s="43"/>
      <c r="N497" s="43"/>
      <c r="O497" s="162"/>
      <c r="P497" s="43"/>
      <c r="Q497" s="164">
        <v>21368.50813541004</v>
      </c>
      <c r="R497" s="43"/>
      <c r="S497" s="147">
        <f t="shared" si="81"/>
        <v>1.1464264244802555E-3</v>
      </c>
      <c r="T497" s="188">
        <v>0</v>
      </c>
      <c r="U497" s="156" t="e">
        <f>(Company_data!V497+Misc!T497)/(Company_data!J497-Company_data!I497)</f>
        <v>#DIV/0!</v>
      </c>
      <c r="V497" s="1" t="e">
        <f t="shared" si="76"/>
        <v>#DIV/0!</v>
      </c>
      <c r="W497" s="72">
        <v>1</v>
      </c>
      <c r="X497" s="185">
        <v>2.7548263326152372E-2</v>
      </c>
      <c r="Y497" s="185">
        <v>4.5430393748694543E-2</v>
      </c>
      <c r="Z497" s="181"/>
      <c r="AA497" s="181"/>
      <c r="AC497" s="185">
        <v>1.4654965725385335E-3</v>
      </c>
      <c r="AD497" s="1">
        <v>0</v>
      </c>
      <c r="AE497" s="147">
        <f t="shared" si="78"/>
        <v>2.7605477010337477E-2</v>
      </c>
      <c r="AF497" s="1">
        <v>0</v>
      </c>
      <c r="AG497" s="1">
        <v>0</v>
      </c>
      <c r="AH497" s="1">
        <v>0</v>
      </c>
      <c r="AI497" s="1">
        <v>0</v>
      </c>
      <c r="AJ497" s="147">
        <f t="shared" si="80"/>
        <v>2.7605477010337477E-2</v>
      </c>
      <c r="AK497" s="373">
        <f t="shared" si="79"/>
        <v>18704.17140564424</v>
      </c>
      <c r="AL497" s="185">
        <v>0.208490682843914</v>
      </c>
      <c r="AM497" s="373">
        <f t="shared" si="82"/>
        <v>2664.336729765801</v>
      </c>
      <c r="AN497" s="185">
        <v>0.17985048544959681</v>
      </c>
      <c r="AO497" s="185">
        <v>0.18424488442481762</v>
      </c>
      <c r="AP497" s="238">
        <v>2.1712571850577924E-2</v>
      </c>
      <c r="AQ497" s="238">
        <v>0.16253231257423972</v>
      </c>
      <c r="AR497" s="238">
        <v>0.19060855242137181</v>
      </c>
      <c r="AS497" s="238">
        <v>0.19312203668713082</v>
      </c>
    </row>
    <row r="498" spans="1:45" x14ac:dyDescent="0.2">
      <c r="A498" s="144">
        <v>2021</v>
      </c>
      <c r="B498" s="144">
        <v>2</v>
      </c>
      <c r="C498" s="145">
        <v>28</v>
      </c>
      <c r="D498" s="145">
        <v>28</v>
      </c>
      <c r="E498" s="93">
        <f t="shared" si="75"/>
        <v>28</v>
      </c>
      <c r="F498" s="141">
        <v>0</v>
      </c>
      <c r="G498" s="185">
        <v>2.3973300361619942E-2</v>
      </c>
      <c r="H498" s="185">
        <v>6.0905297587538987E-2</v>
      </c>
      <c r="I498" s="149">
        <v>2.7592049730517529E-2</v>
      </c>
      <c r="J498" s="147">
        <f t="shared" si="77"/>
        <v>2.7040511352282918E-2</v>
      </c>
      <c r="K498" s="43"/>
      <c r="L498" s="43"/>
      <c r="M498" s="43"/>
      <c r="N498" s="43"/>
      <c r="O498" s="162"/>
      <c r="P498" s="43"/>
      <c r="Q498" s="164">
        <v>19989.894707319072</v>
      </c>
      <c r="R498" s="43"/>
      <c r="S498" s="147">
        <f t="shared" si="81"/>
        <v>1.1967517258261312E-3</v>
      </c>
      <c r="T498" s="188">
        <v>0</v>
      </c>
      <c r="U498" s="156" t="e">
        <f>(Company_data!V498+Misc!T498)/(Company_data!J498-Company_data!I498)</f>
        <v>#DIV/0!</v>
      </c>
      <c r="V498" s="1" t="e">
        <f t="shared" si="76"/>
        <v>#DIV/0!</v>
      </c>
      <c r="W498" s="72">
        <v>1</v>
      </c>
      <c r="X498" s="185">
        <v>3.6931997225919048E-2</v>
      </c>
      <c r="Y498" s="185">
        <v>6.0905297587538987E-2</v>
      </c>
      <c r="Z498" s="181"/>
      <c r="AA498" s="181"/>
      <c r="AC498" s="185">
        <v>2.1751891995549638E-3</v>
      </c>
      <c r="AD498" s="1">
        <v>0</v>
      </c>
      <c r="AE498" s="147">
        <f t="shared" si="78"/>
        <v>2.7592049730517529E-2</v>
      </c>
      <c r="AF498" s="1">
        <v>0</v>
      </c>
      <c r="AG498" s="1">
        <v>0</v>
      </c>
      <c r="AH498" s="1">
        <v>0</v>
      </c>
      <c r="AI498" s="1">
        <v>0</v>
      </c>
      <c r="AJ498" s="147">
        <f t="shared" si="80"/>
        <v>2.7592049730517529E-2</v>
      </c>
      <c r="AK498" s="373">
        <f t="shared" si="79"/>
        <v>17583.397015917704</v>
      </c>
      <c r="AL498" s="185">
        <v>0.20752262574102759</v>
      </c>
      <c r="AM498" s="373">
        <f t="shared" si="82"/>
        <v>2406.4976914013687</v>
      </c>
      <c r="AN498" s="185">
        <v>0.17127691075713636</v>
      </c>
      <c r="AO498" s="185">
        <v>0.15841096707601177</v>
      </c>
      <c r="AP498" s="238">
        <v>1.2758514456915388E-2</v>
      </c>
      <c r="AQ498" s="238">
        <v>0.14565245261909637</v>
      </c>
      <c r="AR498" s="238">
        <v>0.18354932537940766</v>
      </c>
      <c r="AS498" s="238">
        <v>0.19098353590213796</v>
      </c>
    </row>
    <row r="499" spans="1:45" x14ac:dyDescent="0.2">
      <c r="A499" s="144">
        <v>2021</v>
      </c>
      <c r="B499" s="144">
        <v>3</v>
      </c>
      <c r="C499" s="145">
        <v>31</v>
      </c>
      <c r="D499" s="145">
        <v>31</v>
      </c>
      <c r="E499" s="93">
        <f t="shared" si="75"/>
        <v>31</v>
      </c>
      <c r="F499" s="141">
        <v>0</v>
      </c>
      <c r="G499" s="185">
        <v>4.4138060765279541E-2</v>
      </c>
      <c r="H499" s="185">
        <v>0.11213482020814999</v>
      </c>
      <c r="I499" s="149">
        <v>2.8336528681105637E-2</v>
      </c>
      <c r="J499" s="147">
        <f t="shared" si="77"/>
        <v>2.7168091954410251E-2</v>
      </c>
      <c r="K499" s="43"/>
      <c r="L499" s="43"/>
      <c r="M499" s="43"/>
      <c r="N499" s="43"/>
      <c r="O499" s="162"/>
      <c r="P499" s="43"/>
      <c r="Q499" s="164">
        <v>21368.50813541004</v>
      </c>
      <c r="R499" s="43"/>
      <c r="S499" s="147">
        <f t="shared" si="81"/>
        <v>1.2447756727341948E-3</v>
      </c>
      <c r="T499" s="188">
        <v>0</v>
      </c>
      <c r="U499" s="156" t="e">
        <f>(Company_data!V499+Misc!T499)/(Company_data!J499-Company_data!I499)</f>
        <v>#DIV/0!</v>
      </c>
      <c r="V499" s="1" t="e">
        <f t="shared" si="76"/>
        <v>#DIV/0!</v>
      </c>
      <c r="W499" s="72">
        <v>1</v>
      </c>
      <c r="X499" s="185">
        <v>6.7996759442870452E-2</v>
      </c>
      <c r="Y499" s="185">
        <v>0.11213482020814999</v>
      </c>
      <c r="Z499" s="181"/>
      <c r="AA499" s="181"/>
      <c r="AC499" s="185">
        <v>3.6172522647790325E-3</v>
      </c>
      <c r="AD499" s="1">
        <v>0</v>
      </c>
      <c r="AE499" s="147">
        <f t="shared" si="78"/>
        <v>2.8336528681105637E-2</v>
      </c>
      <c r="AF499" s="1">
        <v>0</v>
      </c>
      <c r="AG499" s="1">
        <v>0</v>
      </c>
      <c r="AH499" s="1">
        <v>0</v>
      </c>
      <c r="AI499" s="1">
        <v>0</v>
      </c>
      <c r="AJ499" s="147">
        <f t="shared" si="80"/>
        <v>2.8336528681105637E-2</v>
      </c>
      <c r="AK499" s="373">
        <f t="shared" si="79"/>
        <v>18704.17140564424</v>
      </c>
      <c r="AL499" s="185">
        <v>0.21861972369737409</v>
      </c>
      <c r="AM499" s="373">
        <f t="shared" si="82"/>
        <v>2664.336729765801</v>
      </c>
      <c r="AN499" s="185">
        <v>0.20965490985067239</v>
      </c>
      <c r="AO499" s="185">
        <v>0.24552316676179692</v>
      </c>
      <c r="AP499" s="238">
        <v>7.540314570602441E-2</v>
      </c>
      <c r="AQ499" s="238">
        <v>0.17012002105577251</v>
      </c>
      <c r="AR499" s="238">
        <v>0.17448166293209458</v>
      </c>
      <c r="AS499" s="238">
        <v>0.208963208175133</v>
      </c>
    </row>
    <row r="500" spans="1:45" x14ac:dyDescent="0.2">
      <c r="A500" s="144">
        <v>2021</v>
      </c>
      <c r="B500" s="144">
        <v>4</v>
      </c>
      <c r="C500" s="145">
        <v>30</v>
      </c>
      <c r="D500" s="145">
        <v>31</v>
      </c>
      <c r="E500" s="93">
        <f t="shared" si="75"/>
        <v>30</v>
      </c>
      <c r="F500" s="141">
        <v>0</v>
      </c>
      <c r="G500" s="185">
        <v>7.7858948456022314E-2</v>
      </c>
      <c r="H500" s="185">
        <v>0.19780432205982956</v>
      </c>
      <c r="I500" s="149">
        <v>2.8917630947834758E-2</v>
      </c>
      <c r="J500" s="147">
        <f t="shared" si="77"/>
        <v>2.7297847811679984E-2</v>
      </c>
      <c r="K500" s="43"/>
      <c r="L500" s="43"/>
      <c r="M500" s="43"/>
      <c r="N500" s="43"/>
      <c r="O500" s="162"/>
      <c r="P500" s="43"/>
      <c r="Q500" s="164">
        <v>21368.50813541004</v>
      </c>
      <c r="R500" s="43"/>
      <c r="S500" s="147">
        <f t="shared" si="81"/>
        <v>1.2910353502853765E-3</v>
      </c>
      <c r="T500" s="188">
        <v>0</v>
      </c>
      <c r="U500" s="156" t="e">
        <f>(Company_data!V500+Misc!T500)/(Company_data!J500-Company_data!I500)</f>
        <v>#DIV/0!</v>
      </c>
      <c r="V500" s="1" t="e">
        <f t="shared" si="76"/>
        <v>#DIV/0!</v>
      </c>
      <c r="W500" s="72">
        <v>1</v>
      </c>
      <c r="X500" s="185">
        <v>0.11994537360380725</v>
      </c>
      <c r="Y500" s="185">
        <v>0.19780432205982956</v>
      </c>
      <c r="Z500" s="181"/>
      <c r="AA500" s="181"/>
      <c r="AC500" s="185">
        <v>6.5934774019943184E-3</v>
      </c>
      <c r="AD500" s="1">
        <v>0</v>
      </c>
      <c r="AE500" s="147">
        <f t="shared" si="78"/>
        <v>2.8917630947834758E-2</v>
      </c>
      <c r="AF500" s="1">
        <v>0</v>
      </c>
      <c r="AG500" s="1">
        <v>0</v>
      </c>
      <c r="AH500" s="1">
        <v>0</v>
      </c>
      <c r="AI500" s="1">
        <v>0</v>
      </c>
      <c r="AJ500" s="147">
        <f t="shared" si="80"/>
        <v>2.8917630947834758E-2</v>
      </c>
      <c r="AK500" s="373">
        <f t="shared" si="79"/>
        <v>18704.17140564424</v>
      </c>
      <c r="AL500" s="185">
        <v>0.24248849610955903</v>
      </c>
      <c r="AM500" s="373">
        <f t="shared" si="82"/>
        <v>2664.336729765801</v>
      </c>
      <c r="AN500" s="185">
        <v>0.2430602175989742</v>
      </c>
      <c r="AO500" s="185">
        <v>0.24136414200612161</v>
      </c>
      <c r="AP500" s="238">
        <v>7.6380539633205749E-2</v>
      </c>
      <c r="AQ500" s="238">
        <v>0.16498360237291587</v>
      </c>
      <c r="AR500" s="238">
        <v>0.16462954765353671</v>
      </c>
      <c r="AS500" s="238">
        <v>0.23796923158221781</v>
      </c>
    </row>
    <row r="501" spans="1:45" x14ac:dyDescent="0.2">
      <c r="A501" s="144">
        <v>2021</v>
      </c>
      <c r="B501" s="144">
        <v>5</v>
      </c>
      <c r="C501" s="145">
        <v>31</v>
      </c>
      <c r="D501" s="145">
        <v>30</v>
      </c>
      <c r="E501" s="93">
        <f t="shared" si="75"/>
        <v>31</v>
      </c>
      <c r="F501" s="141">
        <v>0</v>
      </c>
      <c r="G501" s="185">
        <v>0.14220521965565661</v>
      </c>
      <c r="H501" s="185">
        <v>0.36127905173603153</v>
      </c>
      <c r="I501" s="149">
        <v>2.8396446506365601E-2</v>
      </c>
      <c r="J501" s="147">
        <f t="shared" si="77"/>
        <v>2.7429408081452836E-2</v>
      </c>
      <c r="K501" s="43"/>
      <c r="L501" s="43"/>
      <c r="M501" s="43"/>
      <c r="N501" s="43"/>
      <c r="O501" s="162"/>
      <c r="P501" s="43"/>
      <c r="Q501" s="164">
        <v>20679.201421364556</v>
      </c>
      <c r="R501" s="43"/>
      <c r="S501" s="147">
        <f t="shared" si="81"/>
        <v>1.3362779496025358E-3</v>
      </c>
      <c r="T501" s="188">
        <v>0</v>
      </c>
      <c r="U501" s="156" t="e">
        <f>(Company_data!V501+Misc!T501)/(Company_data!J501-Company_data!I501)</f>
        <v>#DIV/0!</v>
      </c>
      <c r="V501" s="1" t="e">
        <f t="shared" si="76"/>
        <v>#DIV/0!</v>
      </c>
      <c r="W501" s="72">
        <v>1</v>
      </c>
      <c r="X501" s="185">
        <v>0.21907383208037495</v>
      </c>
      <c r="Y501" s="185">
        <v>0.36127905173603153</v>
      </c>
      <c r="Z501" s="181"/>
      <c r="AA501" s="181"/>
      <c r="AC501" s="185">
        <v>1.1654162959226826E-2</v>
      </c>
      <c r="AD501" s="1">
        <v>0</v>
      </c>
      <c r="AE501" s="147">
        <f t="shared" si="78"/>
        <v>2.8396446506365601E-2</v>
      </c>
      <c r="AF501" s="1">
        <v>0</v>
      </c>
      <c r="AG501" s="1">
        <v>0</v>
      </c>
      <c r="AH501" s="1">
        <v>0</v>
      </c>
      <c r="AI501" s="1">
        <v>0</v>
      </c>
      <c r="AJ501" s="147">
        <f t="shared" si="80"/>
        <v>2.8396446506365601E-2</v>
      </c>
      <c r="AK501" s="373">
        <f t="shared" si="79"/>
        <v>18100.811037720232</v>
      </c>
      <c r="AL501" s="185">
        <v>0.29861546013815637</v>
      </c>
      <c r="AM501" s="373">
        <f t="shared" si="82"/>
        <v>2578.3903836443233</v>
      </c>
      <c r="AN501" s="185">
        <v>0.32185099697071667</v>
      </c>
      <c r="AO501" s="185">
        <v>0.31875320529722101</v>
      </c>
      <c r="AP501" s="238">
        <v>0.13950498473650347</v>
      </c>
      <c r="AQ501" s="238">
        <v>0.17924822056071751</v>
      </c>
      <c r="AR501" s="238">
        <v>0.1564102404824998</v>
      </c>
      <c r="AS501" s="238">
        <v>0.30546764120627529</v>
      </c>
    </row>
    <row r="502" spans="1:45" x14ac:dyDescent="0.2">
      <c r="A502" s="144">
        <v>2021</v>
      </c>
      <c r="B502" s="144">
        <v>6</v>
      </c>
      <c r="C502" s="145">
        <v>30</v>
      </c>
      <c r="D502" s="145">
        <v>31</v>
      </c>
      <c r="E502" s="93">
        <f t="shared" si="75"/>
        <v>30</v>
      </c>
      <c r="F502" s="141">
        <v>0</v>
      </c>
      <c r="G502" s="185">
        <v>0.1851245726395436</v>
      </c>
      <c r="H502" s="185">
        <v>0.47031768748153685</v>
      </c>
      <c r="I502" s="149">
        <v>2.9461921947871658E-2</v>
      </c>
      <c r="J502" s="147">
        <f t="shared" si="77"/>
        <v>2.7561376345476021E-2</v>
      </c>
      <c r="K502" s="43"/>
      <c r="L502" s="43"/>
      <c r="M502" s="43"/>
      <c r="N502" s="43"/>
      <c r="O502" s="162"/>
      <c r="P502" s="43"/>
      <c r="Q502" s="164">
        <v>21368.50813541004</v>
      </c>
      <c r="R502" s="43"/>
      <c r="S502" s="147">
        <f t="shared" si="81"/>
        <v>1.3802019370835091E-3</v>
      </c>
      <c r="T502" s="188">
        <v>0</v>
      </c>
      <c r="U502" s="156" t="e">
        <f>(Company_data!V502+Misc!T502)/(Company_data!J502-Company_data!I502)</f>
        <v>#DIV/0!</v>
      </c>
      <c r="V502" s="1" t="e">
        <f t="shared" si="76"/>
        <v>#DIV/0!</v>
      </c>
      <c r="W502" s="72">
        <v>1</v>
      </c>
      <c r="X502" s="185">
        <v>0.28519311484199322</v>
      </c>
      <c r="Y502" s="185">
        <v>0.47031768748153685</v>
      </c>
      <c r="Z502" s="181"/>
      <c r="AA502" s="181"/>
      <c r="AC502" s="185">
        <v>1.5677256249384562E-2</v>
      </c>
      <c r="AD502" s="1">
        <v>0</v>
      </c>
      <c r="AE502" s="147">
        <f t="shared" si="78"/>
        <v>2.9461921947871658E-2</v>
      </c>
      <c r="AF502" s="1">
        <v>0</v>
      </c>
      <c r="AG502" s="1">
        <v>0</v>
      </c>
      <c r="AH502" s="1">
        <v>0</v>
      </c>
      <c r="AI502" s="1">
        <v>0</v>
      </c>
      <c r="AJ502" s="147">
        <f t="shared" si="80"/>
        <v>2.9461921947871658E-2</v>
      </c>
      <c r="AK502" s="373">
        <f t="shared" si="79"/>
        <v>18704.17140564424</v>
      </c>
      <c r="AL502" s="185">
        <v>0.33735737562389884</v>
      </c>
      <c r="AM502" s="373">
        <f t="shared" si="82"/>
        <v>2664.336729765801</v>
      </c>
      <c r="AN502" s="185">
        <v>0.36582108720605877</v>
      </c>
      <c r="AO502" s="185">
        <v>0.3617883424089911</v>
      </c>
      <c r="AP502" s="238">
        <v>0.18160937230691851</v>
      </c>
      <c r="AQ502" s="238">
        <v>0.18017897010207259</v>
      </c>
      <c r="AR502" s="238">
        <v>0.15223280298435532</v>
      </c>
      <c r="AS502" s="238">
        <v>0.3500505365445396</v>
      </c>
    </row>
    <row r="503" spans="1:45" x14ac:dyDescent="0.2">
      <c r="A503" s="144">
        <v>2021</v>
      </c>
      <c r="B503" s="144">
        <v>7</v>
      </c>
      <c r="C503" s="145">
        <v>31</v>
      </c>
      <c r="D503" s="145">
        <v>30</v>
      </c>
      <c r="E503" s="93">
        <f t="shared" si="75"/>
        <v>31</v>
      </c>
      <c r="F503" s="141">
        <v>0</v>
      </c>
      <c r="G503" s="185">
        <v>0.21942196964060279</v>
      </c>
      <c r="H503" s="185">
        <v>0.55745183836264345</v>
      </c>
      <c r="I503" s="149">
        <v>2.9472091706406845E-2</v>
      </c>
      <c r="J503" s="147">
        <f t="shared" si="77"/>
        <v>2.7695341142989535E-2</v>
      </c>
      <c r="K503" s="43"/>
      <c r="L503" s="43"/>
      <c r="M503" s="43"/>
      <c r="N503" s="43"/>
      <c r="O503" s="162"/>
      <c r="P503" s="43"/>
      <c r="Q503" s="164">
        <v>20679.201421364556</v>
      </c>
      <c r="R503" s="43"/>
      <c r="S503" s="147">
        <f t="shared" si="81"/>
        <v>1.4223929792252406E-3</v>
      </c>
      <c r="T503" s="188">
        <v>0</v>
      </c>
      <c r="U503" s="156" t="e">
        <f>(Company_data!V503+Misc!T503)/(Company_data!J503-Company_data!I503)</f>
        <v>#DIV/0!</v>
      </c>
      <c r="V503" s="1" t="e">
        <f t="shared" si="76"/>
        <v>#DIV/0!</v>
      </c>
      <c r="W503" s="72">
        <v>1</v>
      </c>
      <c r="X503" s="185">
        <v>0.33802986872204066</v>
      </c>
      <c r="Y503" s="185">
        <v>0.55745183836264345</v>
      </c>
      <c r="Z503" s="181"/>
      <c r="AA503" s="181"/>
      <c r="AC503" s="185">
        <v>1.7982317366536885E-2</v>
      </c>
      <c r="AD503" s="1">
        <v>0</v>
      </c>
      <c r="AE503" s="147">
        <f t="shared" si="78"/>
        <v>2.9472091706406845E-2</v>
      </c>
      <c r="AF503" s="1">
        <v>0</v>
      </c>
      <c r="AG503" s="1">
        <v>0</v>
      </c>
      <c r="AH503" s="1">
        <v>0</v>
      </c>
      <c r="AI503" s="1">
        <v>0</v>
      </c>
      <c r="AJ503" s="147">
        <f t="shared" si="80"/>
        <v>2.9472091706406845E-2</v>
      </c>
      <c r="AK503" s="373">
        <f t="shared" si="79"/>
        <v>18100.811037720232</v>
      </c>
      <c r="AL503" s="185">
        <v>0.37351189039407706</v>
      </c>
      <c r="AM503" s="373">
        <f t="shared" si="82"/>
        <v>2578.3903836443233</v>
      </c>
      <c r="AN503" s="185">
        <v>0.41012252682080125</v>
      </c>
      <c r="AO503" s="185">
        <v>0.4053426491750961</v>
      </c>
      <c r="AP503" s="238">
        <v>0.21525552015381463</v>
      </c>
      <c r="AQ503" s="238">
        <v>0.19008712902128144</v>
      </c>
      <c r="AR503" s="238">
        <v>0.15408992075347427</v>
      </c>
      <c r="AS503" s="238">
        <v>0.3919918033988275</v>
      </c>
    </row>
    <row r="504" spans="1:45" x14ac:dyDescent="0.2">
      <c r="A504" s="144">
        <v>2021</v>
      </c>
      <c r="B504" s="144">
        <v>8</v>
      </c>
      <c r="C504" s="145">
        <v>31</v>
      </c>
      <c r="D504" s="145">
        <v>31</v>
      </c>
      <c r="E504" s="93">
        <f t="shared" si="75"/>
        <v>31</v>
      </c>
      <c r="F504" s="141">
        <v>0</v>
      </c>
      <c r="G504" s="185">
        <v>0.22200766296198685</v>
      </c>
      <c r="H504" s="185">
        <v>0.56402091391058617</v>
      </c>
      <c r="I504" s="149">
        <v>2.7801191496306669E-2</v>
      </c>
      <c r="J504" s="147">
        <f t="shared" si="77"/>
        <v>2.7833263201995664E-2</v>
      </c>
      <c r="K504" s="43"/>
      <c r="L504" s="43"/>
      <c r="M504" s="43"/>
      <c r="N504" s="43"/>
      <c r="O504" s="162"/>
      <c r="P504" s="43"/>
      <c r="Q504" s="164">
        <v>21368.50813541004</v>
      </c>
      <c r="R504" s="43"/>
      <c r="S504" s="147">
        <f t="shared" si="81"/>
        <v>1.4625530432471265E-3</v>
      </c>
      <c r="T504" s="188">
        <v>0</v>
      </c>
      <c r="U504" s="156" t="e">
        <f>(Company_data!V504+Misc!T504)/(Company_data!J504-Company_data!I504)</f>
        <v>#DIV/0!</v>
      </c>
      <c r="V504" s="1" t="e">
        <f t="shared" si="76"/>
        <v>#DIV/0!</v>
      </c>
      <c r="W504" s="72">
        <v>1</v>
      </c>
      <c r="X504" s="185">
        <v>0.34201325094859936</v>
      </c>
      <c r="Y504" s="185">
        <v>0.56402091391058617</v>
      </c>
      <c r="Z504" s="181"/>
      <c r="AA504" s="181"/>
      <c r="AC504" s="185">
        <v>1.8194223029373749E-2</v>
      </c>
      <c r="AD504" s="1">
        <v>0</v>
      </c>
      <c r="AE504" s="147">
        <f t="shared" si="78"/>
        <v>2.7801191496306669E-2</v>
      </c>
      <c r="AF504" s="1">
        <v>0</v>
      </c>
      <c r="AG504" s="1">
        <v>0</v>
      </c>
      <c r="AH504" s="1">
        <v>0</v>
      </c>
      <c r="AI504" s="1">
        <v>0</v>
      </c>
      <c r="AJ504" s="147">
        <f t="shared" si="80"/>
        <v>2.7801191496306669E-2</v>
      </c>
      <c r="AK504" s="373">
        <f t="shared" si="79"/>
        <v>19502.990840605969</v>
      </c>
      <c r="AL504" s="185">
        <v>0.38276883998206396</v>
      </c>
      <c r="AM504" s="373">
        <f t="shared" si="82"/>
        <v>1865.5172948040722</v>
      </c>
      <c r="AN504" s="185">
        <v>0.41292541696541152</v>
      </c>
      <c r="AO504" s="185">
        <v>0.40808921270060888</v>
      </c>
      <c r="AP504" s="238">
        <v>0.21779211556294528</v>
      </c>
      <c r="AQ504" s="238">
        <v>0.19029709713766366</v>
      </c>
      <c r="AR504" s="238">
        <v>0.16076117702007711</v>
      </c>
      <c r="AS504" s="238">
        <v>0.40085837572605626</v>
      </c>
    </row>
    <row r="505" spans="1:45" x14ac:dyDescent="0.2">
      <c r="A505" s="144">
        <v>2021</v>
      </c>
      <c r="B505" s="144">
        <v>9</v>
      </c>
      <c r="C505" s="145">
        <v>30</v>
      </c>
      <c r="D505" s="145">
        <v>31</v>
      </c>
      <c r="E505" s="93">
        <f t="shared" si="75"/>
        <v>30</v>
      </c>
      <c r="F505" s="141">
        <v>0</v>
      </c>
      <c r="G505" s="185">
        <v>0.18879237037883639</v>
      </c>
      <c r="H505" s="185">
        <v>0.47963590021957775</v>
      </c>
      <c r="I505" s="149">
        <v>2.8304640165410531E-2</v>
      </c>
      <c r="J505" s="147">
        <f t="shared" si="77"/>
        <v>2.7972197990316153E-2</v>
      </c>
      <c r="K505" s="43"/>
      <c r="L505" s="43"/>
      <c r="M505" s="43"/>
      <c r="N505" s="43"/>
      <c r="O505" s="162"/>
      <c r="P505" s="43"/>
      <c r="Q505" s="164">
        <v>21368.50813541004</v>
      </c>
      <c r="R505" s="43"/>
      <c r="S505" s="147">
        <f t="shared" si="81"/>
        <v>1.5008628307787673E-3</v>
      </c>
      <c r="T505" s="188">
        <v>0</v>
      </c>
      <c r="U505" s="156" t="e">
        <f>(Company_data!V505+Misc!T505)/(Company_data!J505-Company_data!I505)</f>
        <v>#DIV/0!</v>
      </c>
      <c r="V505" s="1" t="e">
        <f t="shared" si="76"/>
        <v>#DIV/0!</v>
      </c>
      <c r="W505" s="72">
        <v>1</v>
      </c>
      <c r="X505" s="185">
        <v>0.29084352984074147</v>
      </c>
      <c r="Y505" s="185">
        <v>0.47963590021957775</v>
      </c>
      <c r="Z505" s="181"/>
      <c r="AA505" s="181"/>
      <c r="AC505" s="185">
        <v>1.5987863340652594E-2</v>
      </c>
      <c r="AD505" s="1">
        <v>0</v>
      </c>
      <c r="AE505" s="147">
        <f t="shared" si="78"/>
        <v>2.8304640165410531E-2</v>
      </c>
      <c r="AF505" s="1">
        <v>0</v>
      </c>
      <c r="AG505" s="1">
        <v>0</v>
      </c>
      <c r="AH505" s="1">
        <v>0</v>
      </c>
      <c r="AI505" s="1">
        <v>0</v>
      </c>
      <c r="AJ505" s="147">
        <f t="shared" si="80"/>
        <v>2.8304640165410531E-2</v>
      </c>
      <c r="AK505" s="373">
        <f t="shared" si="79"/>
        <v>19502.990840605969</v>
      </c>
      <c r="AL505" s="185">
        <v>0.35843230228071699</v>
      </c>
      <c r="AM505" s="373">
        <f t="shared" si="82"/>
        <v>1865.5172948040722</v>
      </c>
      <c r="AN505" s="185">
        <v>0.36957006730245096</v>
      </c>
      <c r="AO505" s="185">
        <v>0.36545742337563014</v>
      </c>
      <c r="AP505" s="238">
        <v>0.18520752481408814</v>
      </c>
      <c r="AQ505" s="238">
        <v>0.18024989856154194</v>
      </c>
      <c r="AR505" s="238">
        <v>0.16963993190188062</v>
      </c>
      <c r="AS505" s="238">
        <v>0.36965522959499675</v>
      </c>
    </row>
    <row r="506" spans="1:45" x14ac:dyDescent="0.2">
      <c r="A506" s="144">
        <v>2021</v>
      </c>
      <c r="B506" s="144">
        <v>10</v>
      </c>
      <c r="C506" s="145">
        <v>31</v>
      </c>
      <c r="D506" s="145">
        <v>30</v>
      </c>
      <c r="E506" s="93">
        <f t="shared" si="75"/>
        <v>31</v>
      </c>
      <c r="F506" s="141">
        <v>0</v>
      </c>
      <c r="G506" s="185">
        <v>0.13499643304473796</v>
      </c>
      <c r="H506" s="185">
        <v>0.34296479015501163</v>
      </c>
      <c r="I506" s="149">
        <v>2.7462958152629557E-2</v>
      </c>
      <c r="J506" s="147">
        <f t="shared" si="77"/>
        <v>2.8112595686553138E-2</v>
      </c>
      <c r="K506" s="43"/>
      <c r="L506" s="43"/>
      <c r="M506" s="43"/>
      <c r="N506" s="43"/>
      <c r="O506" s="162"/>
      <c r="P506" s="43"/>
      <c r="Q506" s="164">
        <v>20679.201421364556</v>
      </c>
      <c r="R506" s="43"/>
      <c r="S506" s="147">
        <f t="shared" si="81"/>
        <v>1.5374449567850113E-3</v>
      </c>
      <c r="T506" s="188">
        <v>0</v>
      </c>
      <c r="U506" s="156" t="e">
        <f>(Company_data!V506+Misc!T506)/(Company_data!J506-Company_data!I506)</f>
        <v>#DIV/0!</v>
      </c>
      <c r="V506" s="1" t="e">
        <f t="shared" si="76"/>
        <v>#DIV/0!</v>
      </c>
      <c r="W506" s="72">
        <v>1</v>
      </c>
      <c r="X506" s="185">
        <v>0.20796835711027367</v>
      </c>
      <c r="Y506" s="185">
        <v>0.34296479015501163</v>
      </c>
      <c r="Z506" s="181"/>
      <c r="AA506" s="181"/>
      <c r="AC506" s="185">
        <v>1.1063380327581019E-2</v>
      </c>
      <c r="AD506" s="1">
        <v>0</v>
      </c>
      <c r="AE506" s="147">
        <f t="shared" si="78"/>
        <v>2.7462958152629557E-2</v>
      </c>
      <c r="AF506" s="1">
        <v>0</v>
      </c>
      <c r="AG506" s="1">
        <v>0</v>
      </c>
      <c r="AH506" s="1">
        <v>0</v>
      </c>
      <c r="AI506" s="1">
        <v>0</v>
      </c>
      <c r="AJ506" s="147">
        <f t="shared" si="80"/>
        <v>2.7462958152629557E-2</v>
      </c>
      <c r="AK506" s="373">
        <f t="shared" si="79"/>
        <v>18873.862103812229</v>
      </c>
      <c r="AL506" s="185">
        <v>0.31389451116746925</v>
      </c>
      <c r="AM506" s="373">
        <f t="shared" si="82"/>
        <v>1805.3393175523279</v>
      </c>
      <c r="AN506" s="185">
        <v>0.31279883132559033</v>
      </c>
      <c r="AO506" s="185">
        <v>0.30985807551331979</v>
      </c>
      <c r="AP506" s="238">
        <v>0.13243308070541324</v>
      </c>
      <c r="AQ506" s="238">
        <v>0.17742499480790649</v>
      </c>
      <c r="AR506" s="238">
        <v>0.17889807812273131</v>
      </c>
      <c r="AS506" s="238">
        <v>0.31708050145778066</v>
      </c>
    </row>
    <row r="507" spans="1:45" x14ac:dyDescent="0.2">
      <c r="A507" s="144">
        <v>2021</v>
      </c>
      <c r="B507" s="144">
        <v>11</v>
      </c>
      <c r="C507" s="145">
        <v>30</v>
      </c>
      <c r="D507" s="145">
        <v>31</v>
      </c>
      <c r="E507" s="93">
        <f t="shared" si="75"/>
        <v>30</v>
      </c>
      <c r="F507" s="141">
        <v>0</v>
      </c>
      <c r="G507" s="185">
        <v>5.2969912682880649E-2</v>
      </c>
      <c r="H507" s="185">
        <v>0.13457255557110129</v>
      </c>
      <c r="I507" s="149">
        <v>2.8209209063628764E-2</v>
      </c>
      <c r="J507" s="147">
        <f t="shared" si="77"/>
        <v>2.825549192298071E-2</v>
      </c>
      <c r="K507" s="43"/>
      <c r="L507" s="43"/>
      <c r="M507" s="43"/>
      <c r="N507" s="43"/>
      <c r="O507" s="162"/>
      <c r="P507" s="43"/>
      <c r="Q507" s="164">
        <v>21368.50813541004</v>
      </c>
      <c r="R507" s="43"/>
      <c r="S507" s="147">
        <f t="shared" si="81"/>
        <v>1.5706972654701661E-3</v>
      </c>
      <c r="T507" s="188">
        <v>0</v>
      </c>
      <c r="U507" s="156" t="e">
        <f>(Company_data!V507+Misc!T507)/(Company_data!J507-Company_data!I507)</f>
        <v>#DIV/0!</v>
      </c>
      <c r="V507" s="1" t="e">
        <f t="shared" si="76"/>
        <v>#DIV/0!</v>
      </c>
      <c r="W507" s="72">
        <v>1</v>
      </c>
      <c r="X507" s="185">
        <v>8.1602642888220625E-2</v>
      </c>
      <c r="Y507" s="185">
        <v>0.13457255557110129</v>
      </c>
      <c r="Z507" s="181"/>
      <c r="AA507" s="181"/>
      <c r="AC507" s="185">
        <v>4.4857518523700422E-3</v>
      </c>
      <c r="AD507" s="1">
        <v>0</v>
      </c>
      <c r="AE507" s="147">
        <f t="shared" si="78"/>
        <v>2.8209209063628764E-2</v>
      </c>
      <c r="AF507" s="1">
        <v>0</v>
      </c>
      <c r="AG507" s="1">
        <v>0</v>
      </c>
      <c r="AH507" s="1">
        <v>0</v>
      </c>
      <c r="AI507" s="1">
        <v>0</v>
      </c>
      <c r="AJ507" s="147">
        <f t="shared" si="80"/>
        <v>2.8209209063628764E-2</v>
      </c>
      <c r="AK507" s="373">
        <f t="shared" si="79"/>
        <v>19502.990840605969</v>
      </c>
      <c r="AL507" s="185">
        <v>0.23990508281862252</v>
      </c>
      <c r="AM507" s="373">
        <f t="shared" si="82"/>
        <v>1865.5172948040722</v>
      </c>
      <c r="AN507" s="185">
        <v>0.21345114073477681</v>
      </c>
      <c r="AO507" s="185">
        <v>0.21229724670154684</v>
      </c>
      <c r="AP507" s="238">
        <v>5.1964104258709225E-2</v>
      </c>
      <c r="AQ507" s="238">
        <v>0.16033314244283761</v>
      </c>
      <c r="AR507" s="238">
        <v>0.18693517013574187</v>
      </c>
      <c r="AS507" s="238">
        <v>0.2291364889940061</v>
      </c>
    </row>
    <row r="508" spans="1:45" x14ac:dyDescent="0.2">
      <c r="A508" s="144">
        <v>2021</v>
      </c>
      <c r="B508" s="144">
        <v>12</v>
      </c>
      <c r="C508" s="145">
        <v>31</v>
      </c>
      <c r="D508" s="145">
        <v>30</v>
      </c>
      <c r="E508" s="93">
        <f t="shared" si="75"/>
        <v>31</v>
      </c>
      <c r="F508" s="141">
        <v>0</v>
      </c>
      <c r="G508" s="185">
        <v>2.8880748200399549E-2</v>
      </c>
      <c r="H508" s="185">
        <v>7.3372899732744828E-2</v>
      </c>
      <c r="I508" s="149">
        <v>2.9231240704186295E-2</v>
      </c>
      <c r="J508" s="147">
        <f t="shared" si="77"/>
        <v>2.8399282176050113E-2</v>
      </c>
      <c r="K508" s="43"/>
      <c r="L508" s="43"/>
      <c r="M508" s="43"/>
      <c r="N508" s="43"/>
      <c r="O508" s="162"/>
      <c r="P508" s="43"/>
      <c r="Q508" s="164">
        <v>20679.201421364556</v>
      </c>
      <c r="R508" s="43"/>
      <c r="S508" s="147">
        <f t="shared" si="81"/>
        <v>1.6010319064030214E-3</v>
      </c>
      <c r="T508" s="188">
        <v>0</v>
      </c>
      <c r="U508" s="156" t="e">
        <f>(Company_data!V508+Misc!T508)/(Company_data!J508-Company_data!I508)</f>
        <v>#DIV/0!</v>
      </c>
      <c r="V508" s="1" t="e">
        <f t="shared" si="76"/>
        <v>#DIV/0!</v>
      </c>
      <c r="W508" s="72">
        <v>1</v>
      </c>
      <c r="X508" s="185">
        <v>4.4492151532345287E-2</v>
      </c>
      <c r="Y508" s="185">
        <v>7.3372899732744828E-2</v>
      </c>
      <c r="Z508" s="181"/>
      <c r="AA508" s="181"/>
      <c r="AC508" s="185">
        <v>2.3668677333143493E-3</v>
      </c>
      <c r="AD508" s="1">
        <v>0</v>
      </c>
      <c r="AE508" s="147">
        <f t="shared" si="78"/>
        <v>2.9231240704186295E-2</v>
      </c>
      <c r="AF508" s="1">
        <v>0</v>
      </c>
      <c r="AG508" s="1">
        <v>0</v>
      </c>
      <c r="AH508" s="1">
        <v>0</v>
      </c>
      <c r="AI508" s="1">
        <v>0</v>
      </c>
      <c r="AJ508" s="147">
        <f t="shared" si="80"/>
        <v>2.9231240704186295E-2</v>
      </c>
      <c r="AK508" s="373">
        <f t="shared" si="79"/>
        <v>18873.862103812229</v>
      </c>
      <c r="AL508" s="185">
        <v>0.21963407643337879</v>
      </c>
      <c r="AM508" s="373">
        <f t="shared" si="82"/>
        <v>1805.3393175523279</v>
      </c>
      <c r="AN508" s="185">
        <v>0.19074939152078002</v>
      </c>
      <c r="AO508" s="185">
        <v>0.19012025468940238</v>
      </c>
      <c r="AP508" s="238">
        <v>2.8332351981394201E-2</v>
      </c>
      <c r="AQ508" s="238">
        <v>0.16178790270800819</v>
      </c>
      <c r="AR508" s="238">
        <v>0.19075332823297925</v>
      </c>
      <c r="AS508" s="238">
        <v>0.20582588242470407</v>
      </c>
    </row>
    <row r="509" spans="1:45" x14ac:dyDescent="0.2">
      <c r="A509" s="144">
        <v>2022</v>
      </c>
      <c r="B509" s="144">
        <v>1</v>
      </c>
      <c r="C509" s="145">
        <v>31</v>
      </c>
      <c r="D509" s="145">
        <v>31</v>
      </c>
      <c r="E509" s="93">
        <f t="shared" si="75"/>
        <v>31</v>
      </c>
      <c r="F509" s="141">
        <v>0</v>
      </c>
      <c r="G509" s="185">
        <v>1.8500731793210424E-2</v>
      </c>
      <c r="H509" s="185">
        <v>4.8263449186086611E-2</v>
      </c>
      <c r="I509" s="149">
        <v>2.9355332552652821E-2</v>
      </c>
      <c r="J509" s="147">
        <f t="shared" si="77"/>
        <v>2.8545103471243061E-2</v>
      </c>
      <c r="K509" s="43"/>
      <c r="L509" s="43"/>
      <c r="M509" s="43"/>
      <c r="N509" s="43"/>
      <c r="O509" s="162"/>
      <c r="P509" s="43"/>
      <c r="Q509" s="164">
        <v>28847.656494442715</v>
      </c>
      <c r="R509" s="43"/>
      <c r="S509" s="147">
        <f t="shared" si="81"/>
        <v>1.6282130529474519E-3</v>
      </c>
      <c r="T509" s="188">
        <v>0</v>
      </c>
      <c r="U509" s="156" t="e">
        <f>(Company_data!V509+Misc!T509)/(Company_data!J509-Company_data!I509)</f>
        <v>#DIV/0!</v>
      </c>
      <c r="V509" s="1" t="e">
        <f t="shared" si="76"/>
        <v>#DIV/0!</v>
      </c>
      <c r="W509" s="72">
        <v>1</v>
      </c>
      <c r="X509" s="185">
        <v>2.9762717392876181E-2</v>
      </c>
      <c r="Y509" s="185">
        <v>4.8263449186086611E-2</v>
      </c>
      <c r="Z509" s="181"/>
      <c r="AA509" s="181"/>
      <c r="AC509" s="185">
        <v>1.5568854576156969E-3</v>
      </c>
      <c r="AD509" s="1">
        <v>0</v>
      </c>
      <c r="AE509" s="147">
        <f t="shared" si="78"/>
        <v>2.9355332552652821E-2</v>
      </c>
      <c r="AF509" s="1">
        <v>0</v>
      </c>
      <c r="AG509" s="1">
        <v>0</v>
      </c>
      <c r="AH509" s="1">
        <v>0</v>
      </c>
      <c r="AI509" s="1">
        <v>0</v>
      </c>
      <c r="AJ509" s="147">
        <f t="shared" si="80"/>
        <v>2.9355332552652821E-2</v>
      </c>
      <c r="AK509" s="373">
        <f t="shared" si="79"/>
        <v>26183.319764676915</v>
      </c>
      <c r="AL509" s="185">
        <v>0.22440319241420179</v>
      </c>
      <c r="AM509" s="373">
        <f t="shared" si="82"/>
        <v>2664.336729765801</v>
      </c>
      <c r="AN509" s="185">
        <v>0.19342611328760947</v>
      </c>
      <c r="AO509" s="185">
        <v>0.19800084356695383</v>
      </c>
      <c r="AP509" s="238">
        <v>2.24636807168106E-2</v>
      </c>
      <c r="AQ509" s="238">
        <v>0.1755371628501432</v>
      </c>
      <c r="AR509" s="238">
        <v>0.20590246062099138</v>
      </c>
      <c r="AS509" s="238">
        <v>0.20773316552810855</v>
      </c>
    </row>
    <row r="510" spans="1:45" x14ac:dyDescent="0.2">
      <c r="A510" s="144">
        <v>2022</v>
      </c>
      <c r="B510" s="144">
        <v>2</v>
      </c>
      <c r="C510" s="145">
        <v>28</v>
      </c>
      <c r="D510" s="145">
        <v>28</v>
      </c>
      <c r="E510" s="93">
        <f t="shared" si="75"/>
        <v>28</v>
      </c>
      <c r="F510" s="141">
        <v>0</v>
      </c>
      <c r="G510" s="185">
        <v>2.4802706930104997E-2</v>
      </c>
      <c r="H510" s="185">
        <v>6.4703612753190171E-2</v>
      </c>
      <c r="I510" s="149">
        <v>2.9366453209889887E-2</v>
      </c>
      <c r="J510" s="147">
        <f t="shared" si="77"/>
        <v>2.8692970427857425E-2</v>
      </c>
      <c r="K510" s="43"/>
      <c r="L510" s="43"/>
      <c r="M510" s="43"/>
      <c r="N510" s="43"/>
      <c r="O510" s="162"/>
      <c r="P510" s="43"/>
      <c r="Q510" s="164">
        <v>26986.517365768996</v>
      </c>
      <c r="R510" s="43"/>
      <c r="S510" s="147">
        <f t="shared" si="81"/>
        <v>1.6524590755745069E-3</v>
      </c>
      <c r="T510" s="188">
        <v>0</v>
      </c>
      <c r="U510" s="156" t="e">
        <f>(Company_data!V510+Misc!T510)/(Company_data!J510-Company_data!I510)</f>
        <v>#DIV/0!</v>
      </c>
      <c r="V510" s="1" t="e">
        <f t="shared" si="76"/>
        <v>#DIV/0!</v>
      </c>
      <c r="W510" s="72">
        <v>1</v>
      </c>
      <c r="X510" s="185">
        <v>3.9900905823085163E-2</v>
      </c>
      <c r="Y510" s="185">
        <v>6.4703612753190171E-2</v>
      </c>
      <c r="Z510" s="181"/>
      <c r="AA510" s="181"/>
      <c r="AC510" s="185">
        <v>2.3108433126139342E-3</v>
      </c>
      <c r="AD510" s="1">
        <v>0</v>
      </c>
      <c r="AE510" s="147">
        <f t="shared" si="78"/>
        <v>2.9366453209889887E-2</v>
      </c>
      <c r="AF510" s="1">
        <v>0</v>
      </c>
      <c r="AG510" s="1">
        <v>0</v>
      </c>
      <c r="AH510" s="1">
        <v>0</v>
      </c>
      <c r="AI510" s="1">
        <v>0</v>
      </c>
      <c r="AJ510" s="147">
        <f t="shared" si="80"/>
        <v>2.9366453209889887E-2</v>
      </c>
      <c r="AK510" s="373">
        <f t="shared" si="79"/>
        <v>24580.019674367628</v>
      </c>
      <c r="AL510" s="185">
        <v>0.22309011408040802</v>
      </c>
      <c r="AM510" s="373">
        <f t="shared" si="82"/>
        <v>2406.4976914013687</v>
      </c>
      <c r="AN510" s="185">
        <v>0.18389633497432695</v>
      </c>
      <c r="AO510" s="185">
        <v>0.17050236685814887</v>
      </c>
      <c r="AP510" s="238">
        <v>1.31999220034382E-2</v>
      </c>
      <c r="AQ510" s="238">
        <v>0.15730244485471068</v>
      </c>
      <c r="AR510" s="238">
        <v>0.19828740715030307</v>
      </c>
      <c r="AS510" s="238">
        <v>0.20514063060330845</v>
      </c>
    </row>
    <row r="511" spans="1:45" x14ac:dyDescent="0.2">
      <c r="A511" s="144">
        <v>2022</v>
      </c>
      <c r="B511" s="144">
        <v>3</v>
      </c>
      <c r="C511" s="145">
        <v>31</v>
      </c>
      <c r="D511" s="145">
        <v>31</v>
      </c>
      <c r="E511" s="93">
        <f t="shared" si="75"/>
        <v>31</v>
      </c>
      <c r="F511" s="141">
        <v>0</v>
      </c>
      <c r="G511" s="185">
        <v>4.5665560625098765E-2</v>
      </c>
      <c r="H511" s="185">
        <v>0.11912920469407857</v>
      </c>
      <c r="I511" s="149">
        <v>3.0128311105986866E-2</v>
      </c>
      <c r="J511" s="147">
        <f t="shared" si="77"/>
        <v>2.8842285629930853E-2</v>
      </c>
      <c r="K511" s="43"/>
      <c r="L511" s="43"/>
      <c r="M511" s="43"/>
      <c r="N511" s="43"/>
      <c r="O511" s="162"/>
      <c r="P511" s="43"/>
      <c r="Q511" s="164">
        <v>28847.656494442715</v>
      </c>
      <c r="R511" s="43"/>
      <c r="S511" s="147">
        <f t="shared" si="81"/>
        <v>1.6741936755206022E-3</v>
      </c>
      <c r="T511" s="188">
        <v>0</v>
      </c>
      <c r="U511" s="156" t="e">
        <f>(Company_data!V511+Misc!T511)/(Company_data!J511-Company_data!I511)</f>
        <v>#DIV/0!</v>
      </c>
      <c r="V511" s="1" t="e">
        <f>U511/E511</f>
        <v>#DIV/0!</v>
      </c>
      <c r="W511" s="72">
        <v>1</v>
      </c>
      <c r="X511" s="185">
        <v>7.3463644068979803E-2</v>
      </c>
      <c r="Y511" s="185">
        <v>0.11912920469407857</v>
      </c>
      <c r="Z511" s="181"/>
      <c r="AA511" s="181"/>
      <c r="AC511" s="185">
        <v>3.8428775707767277E-3</v>
      </c>
      <c r="AD511" s="1">
        <v>0</v>
      </c>
      <c r="AE511" s="147">
        <f t="shared" si="78"/>
        <v>3.0128311105986866E-2</v>
      </c>
      <c r="AF511" s="1">
        <v>0</v>
      </c>
      <c r="AG511" s="1">
        <v>0</v>
      </c>
      <c r="AH511" s="1">
        <v>0</v>
      </c>
      <c r="AI511" s="1">
        <v>0</v>
      </c>
      <c r="AJ511" s="147">
        <f t="shared" si="80"/>
        <v>3.0128311105986866E-2</v>
      </c>
      <c r="AK511" s="373">
        <f t="shared" si="79"/>
        <v>26183.319764676915</v>
      </c>
      <c r="AL511" s="185">
        <v>0.23417229585539873</v>
      </c>
      <c r="AM511" s="373">
        <f t="shared" si="82"/>
        <v>2664.336729765801</v>
      </c>
      <c r="AN511" s="185">
        <v>0.22444432564889699</v>
      </c>
      <c r="AO511" s="185">
        <v>0.2617850017476398</v>
      </c>
      <c r="AP511" s="238">
        <v>7.8012646270817748E-2</v>
      </c>
      <c r="AQ511" s="238">
        <v>0.18377235547682208</v>
      </c>
      <c r="AR511" s="238">
        <v>0.18850673523029995</v>
      </c>
      <c r="AS511" s="238">
        <v>0.22369864444020374</v>
      </c>
    </row>
    <row r="512" spans="1:45" x14ac:dyDescent="0.2">
      <c r="A512" s="144">
        <v>2022</v>
      </c>
      <c r="B512" s="144">
        <v>4</v>
      </c>
      <c r="C512" s="145">
        <v>30</v>
      </c>
      <c r="D512" s="145">
        <v>31</v>
      </c>
      <c r="E512" s="93">
        <f t="shared" ref="E512:E575" si="83">C512</f>
        <v>30</v>
      </c>
      <c r="F512" s="141">
        <v>0</v>
      </c>
      <c r="G512" s="185">
        <v>8.055357442855865E-2</v>
      </c>
      <c r="H512" s="185">
        <v>0.21014267920024465</v>
      </c>
      <c r="I512" s="149">
        <v>3.0717999758802447E-2</v>
      </c>
      <c r="J512" s="147">
        <f t="shared" si="77"/>
        <v>2.899231636417816E-2</v>
      </c>
      <c r="K512" s="43"/>
      <c r="L512" s="43"/>
      <c r="M512" s="43"/>
      <c r="N512" s="43"/>
      <c r="O512" s="162"/>
      <c r="P512" s="43"/>
      <c r="Q512" s="164">
        <v>28847.656494442715</v>
      </c>
      <c r="R512" s="43"/>
      <c r="S512" s="147">
        <f t="shared" si="81"/>
        <v>1.6944685524981767E-3</v>
      </c>
      <c r="T512" s="188">
        <v>0</v>
      </c>
      <c r="U512" s="156" t="e">
        <f>(Company_data!V512+Misc!T512)/(Company_data!J512-Company_data!I512)</f>
        <v>#DIV/0!</v>
      </c>
      <c r="V512" s="1" t="e">
        <f t="shared" si="76"/>
        <v>#DIV/0!</v>
      </c>
      <c r="W512" s="72">
        <v>1</v>
      </c>
      <c r="X512" s="185">
        <v>0.129589104771686</v>
      </c>
      <c r="Y512" s="185">
        <v>0.21014267920024465</v>
      </c>
      <c r="Z512" s="181"/>
      <c r="AA512" s="181"/>
      <c r="AC512" s="185">
        <v>7.0047559733414887E-3</v>
      </c>
      <c r="AD512" s="1">
        <v>0</v>
      </c>
      <c r="AE512" s="147">
        <f t="shared" si="78"/>
        <v>3.0717999758802447E-2</v>
      </c>
      <c r="AF512" s="1">
        <v>0</v>
      </c>
      <c r="AG512" s="1">
        <v>0</v>
      </c>
      <c r="AH512" s="1">
        <v>0</v>
      </c>
      <c r="AI512" s="1">
        <v>0</v>
      </c>
      <c r="AJ512" s="147">
        <f t="shared" si="80"/>
        <v>3.0717999758802447E-2</v>
      </c>
      <c r="AK512" s="373">
        <f t="shared" si="79"/>
        <v>26183.319764676915</v>
      </c>
      <c r="AL512" s="185">
        <v>0.2584317061314419</v>
      </c>
      <c r="AM512" s="373">
        <f t="shared" si="82"/>
        <v>2664.336729765801</v>
      </c>
      <c r="AN512" s="185">
        <v>0.25901607765699486</v>
      </c>
      <c r="AO512" s="185">
        <v>0.25725037387729832</v>
      </c>
      <c r="AP512" s="238">
        <v>7.9023999247976012E-2</v>
      </c>
      <c r="AQ512" s="238">
        <v>0.17822637462932231</v>
      </c>
      <c r="AR512" s="238">
        <v>0.17787813170288325</v>
      </c>
      <c r="AS512" s="238">
        <v>0.25352778815124039</v>
      </c>
    </row>
    <row r="513" spans="1:45" x14ac:dyDescent="0.2">
      <c r="A513" s="144">
        <v>2022</v>
      </c>
      <c r="B513" s="144">
        <v>5</v>
      </c>
      <c r="C513" s="145">
        <v>31</v>
      </c>
      <c r="D513" s="145">
        <v>30</v>
      </c>
      <c r="E513" s="93">
        <f t="shared" si="83"/>
        <v>31</v>
      </c>
      <c r="F513" s="141">
        <v>0</v>
      </c>
      <c r="G513" s="185">
        <v>0.14712599833395579</v>
      </c>
      <c r="H513" s="185">
        <v>0.38381228504426296</v>
      </c>
      <c r="I513" s="149">
        <v>3.0207543469611724E-2</v>
      </c>
      <c r="J513" s="147">
        <f t="shared" si="77"/>
        <v>2.9143241111115339E-2</v>
      </c>
      <c r="K513" s="43"/>
      <c r="L513" s="43"/>
      <c r="M513" s="43"/>
      <c r="N513" s="43"/>
      <c r="O513" s="162"/>
      <c r="P513" s="43"/>
      <c r="Q513" s="164">
        <v>27917.086930105852</v>
      </c>
      <c r="R513" s="43"/>
      <c r="S513" s="147">
        <f t="shared" si="81"/>
        <v>1.713833029662503E-3</v>
      </c>
      <c r="T513" s="188">
        <v>0</v>
      </c>
      <c r="U513" s="156" t="e">
        <f>(Company_data!V513+Misc!T513)/(Company_data!J513-Company_data!I513)</f>
        <v>#DIV/0!</v>
      </c>
      <c r="V513" s="1" t="e">
        <f t="shared" si="76"/>
        <v>#DIV/0!</v>
      </c>
      <c r="W513" s="72">
        <v>1</v>
      </c>
      <c r="X513" s="185">
        <v>0.23668628671030717</v>
      </c>
      <c r="Y513" s="185">
        <v>0.38381228504426296</v>
      </c>
      <c r="Z513" s="181"/>
      <c r="AA513" s="181"/>
      <c r="AC513" s="185">
        <v>1.2381041453040739E-2</v>
      </c>
      <c r="AD513" s="1">
        <v>0</v>
      </c>
      <c r="AE513" s="147">
        <f t="shared" si="78"/>
        <v>3.0207543469611724E-2</v>
      </c>
      <c r="AF513" s="1">
        <v>0</v>
      </c>
      <c r="AG513" s="1">
        <v>0</v>
      </c>
      <c r="AH513" s="1">
        <v>0</v>
      </c>
      <c r="AI513" s="1">
        <v>0</v>
      </c>
      <c r="AJ513" s="147">
        <f t="shared" si="80"/>
        <v>3.0207543469611724E-2</v>
      </c>
      <c r="AK513" s="373">
        <f t="shared" si="79"/>
        <v>25338.696546461528</v>
      </c>
      <c r="AL513" s="185">
        <v>0.31613578269885839</v>
      </c>
      <c r="AM513" s="373">
        <f t="shared" si="82"/>
        <v>2578.3903836443233</v>
      </c>
      <c r="AN513" s="185">
        <v>0.34123280733680733</v>
      </c>
      <c r="AO513" s="185">
        <v>0.33800786129074106</v>
      </c>
      <c r="AP513" s="238">
        <v>0.14433232620870892</v>
      </c>
      <c r="AQ513" s="238">
        <v>0.19367553508203217</v>
      </c>
      <c r="AR513" s="238">
        <v>0.16900978436490266</v>
      </c>
      <c r="AS513" s="238">
        <v>0.32357098250866101</v>
      </c>
    </row>
    <row r="514" spans="1:45" x14ac:dyDescent="0.2">
      <c r="A514" s="144">
        <v>2022</v>
      </c>
      <c r="B514" s="144">
        <v>6</v>
      </c>
      <c r="C514" s="145">
        <v>30</v>
      </c>
      <c r="D514" s="145">
        <v>31</v>
      </c>
      <c r="E514" s="93">
        <f t="shared" si="83"/>
        <v>30</v>
      </c>
      <c r="F514" s="141">
        <v>0</v>
      </c>
      <c r="G514" s="185">
        <v>0.19152955013327974</v>
      </c>
      <c r="H514" s="185">
        <v>0.49964924705756675</v>
      </c>
      <c r="I514" s="149">
        <v>3.1268798178161625E-2</v>
      </c>
      <c r="J514" s="147">
        <f t="shared" si="77"/>
        <v>2.9293814130306173E-2</v>
      </c>
      <c r="K514" s="43"/>
      <c r="L514" s="43"/>
      <c r="M514" s="43"/>
      <c r="N514" s="43"/>
      <c r="O514" s="162"/>
      <c r="P514" s="43"/>
      <c r="Q514" s="164">
        <v>28847.656494442715</v>
      </c>
      <c r="R514" s="43"/>
      <c r="S514" s="147">
        <f t="shared" si="81"/>
        <v>1.7324377848301521E-3</v>
      </c>
      <c r="T514" s="188">
        <v>0</v>
      </c>
      <c r="U514" s="156" t="e">
        <f>(Company_data!V514+Misc!T514)/(Company_data!J514-Company_data!I514)</f>
        <v>#DIV/0!</v>
      </c>
      <c r="V514" s="1" t="e">
        <f t="shared" si="76"/>
        <v>#DIV/0!</v>
      </c>
      <c r="W514" s="72">
        <v>1</v>
      </c>
      <c r="X514" s="185">
        <v>0.30811969692428703</v>
      </c>
      <c r="Y514" s="185">
        <v>0.49964924705756675</v>
      </c>
      <c r="Z514" s="181"/>
      <c r="AA514" s="181"/>
      <c r="AC514" s="185">
        <v>1.6654974901918893E-2</v>
      </c>
      <c r="AD514" s="1">
        <v>0</v>
      </c>
      <c r="AE514" s="147">
        <f t="shared" si="78"/>
        <v>3.1268798178161625E-2</v>
      </c>
      <c r="AF514" s="1">
        <v>0</v>
      </c>
      <c r="AG514" s="1">
        <v>0</v>
      </c>
      <c r="AH514" s="1">
        <v>0</v>
      </c>
      <c r="AI514" s="1">
        <v>0</v>
      </c>
      <c r="AJ514" s="147">
        <f t="shared" si="80"/>
        <v>3.1268798178161625E-2</v>
      </c>
      <c r="AK514" s="373">
        <f t="shared" si="79"/>
        <v>26183.319764676915</v>
      </c>
      <c r="AL514" s="185">
        <v>0.35603157360440324</v>
      </c>
      <c r="AM514" s="373">
        <f t="shared" si="82"/>
        <v>2664.336729765801</v>
      </c>
      <c r="AN514" s="185">
        <v>0.38680095918379259</v>
      </c>
      <c r="AO514" s="185">
        <v>0.38260270413436803</v>
      </c>
      <c r="AP514" s="238">
        <v>0.18789273018692421</v>
      </c>
      <c r="AQ514" s="238">
        <v>0.19470997394744385</v>
      </c>
      <c r="AR514" s="238">
        <v>0.16450202347112355</v>
      </c>
      <c r="AS514" s="238">
        <v>0.3697998442548352</v>
      </c>
    </row>
    <row r="515" spans="1:45" x14ac:dyDescent="0.2">
      <c r="A515" s="144">
        <v>2022</v>
      </c>
      <c r="B515" s="144">
        <v>7</v>
      </c>
      <c r="C515" s="145">
        <v>31</v>
      </c>
      <c r="D515" s="145">
        <v>30</v>
      </c>
      <c r="E515" s="93">
        <f t="shared" si="83"/>
        <v>31</v>
      </c>
      <c r="F515" s="141">
        <v>0</v>
      </c>
      <c r="G515" s="185">
        <v>0.22701571990144054</v>
      </c>
      <c r="H515" s="185">
        <v>0.59222315010949955</v>
      </c>
      <c r="I515" s="149">
        <v>3.1292516677413881E-2</v>
      </c>
      <c r="J515" s="147">
        <f t="shared" si="77"/>
        <v>2.9445516211223429E-2</v>
      </c>
      <c r="K515" s="43"/>
      <c r="L515" s="43"/>
      <c r="M515" s="43"/>
      <c r="N515" s="43"/>
      <c r="O515" s="162"/>
      <c r="P515" s="43"/>
      <c r="Q515" s="164">
        <v>27917.086930105852</v>
      </c>
      <c r="R515" s="43"/>
      <c r="S515" s="147">
        <f t="shared" si="81"/>
        <v>1.7501750682338939E-3</v>
      </c>
      <c r="T515" s="188">
        <v>0</v>
      </c>
      <c r="U515" s="156" t="e">
        <f>(Company_data!V515+Misc!T515)/(Company_data!J515-Company_data!I515)</f>
        <v>#DIV/0!</v>
      </c>
      <c r="V515" s="1" t="e">
        <f t="shared" si="76"/>
        <v>#DIV/0!</v>
      </c>
      <c r="W515" s="72">
        <v>1</v>
      </c>
      <c r="X515" s="185">
        <v>0.3652074302080589</v>
      </c>
      <c r="Y515" s="185">
        <v>0.59222315010949955</v>
      </c>
      <c r="Z515" s="181"/>
      <c r="AA515" s="181"/>
      <c r="AC515" s="185">
        <v>1.9103972584177405E-2</v>
      </c>
      <c r="AD515" s="1">
        <v>0</v>
      </c>
      <c r="AE515" s="147">
        <f t="shared" si="78"/>
        <v>3.1292516677413881E-2</v>
      </c>
      <c r="AF515" s="1">
        <v>0</v>
      </c>
      <c r="AG515" s="1">
        <v>0</v>
      </c>
      <c r="AH515" s="1">
        <v>0</v>
      </c>
      <c r="AI515" s="1">
        <v>0</v>
      </c>
      <c r="AJ515" s="147">
        <f t="shared" si="80"/>
        <v>3.1292516677413881E-2</v>
      </c>
      <c r="AK515" s="373">
        <f t="shared" si="79"/>
        <v>25338.696546461528</v>
      </c>
      <c r="AL515" s="185">
        <v>0.39352251554219303</v>
      </c>
      <c r="AM515" s="373">
        <f t="shared" si="82"/>
        <v>2578.3903836443233</v>
      </c>
      <c r="AN515" s="185">
        <v>0.43311732683227466</v>
      </c>
      <c r="AO515" s="185">
        <v>0.42814122840928059</v>
      </c>
      <c r="AP515" s="238">
        <v>0.22270507803077721</v>
      </c>
      <c r="AQ515" s="238">
        <v>0.2054361503785033</v>
      </c>
      <c r="AR515" s="238">
        <v>0.16650679564075249</v>
      </c>
      <c r="AS515" s="238">
        <v>0.41357169199327443</v>
      </c>
    </row>
    <row r="516" spans="1:45" x14ac:dyDescent="0.2">
      <c r="A516" s="144">
        <v>2022</v>
      </c>
      <c r="B516" s="144">
        <v>8</v>
      </c>
      <c r="C516" s="145">
        <v>31</v>
      </c>
      <c r="D516" s="145">
        <v>31</v>
      </c>
      <c r="E516" s="93">
        <f t="shared" si="83"/>
        <v>31</v>
      </c>
      <c r="F516" s="141">
        <v>0</v>
      </c>
      <c r="G516" s="185">
        <v>0.22969479578041768</v>
      </c>
      <c r="H516" s="185">
        <v>0.59921214081516083</v>
      </c>
      <c r="I516" s="149">
        <v>2.9658214549457568E-2</v>
      </c>
      <c r="J516" s="147">
        <f t="shared" si="77"/>
        <v>2.9600268132319335E-2</v>
      </c>
      <c r="K516" s="43"/>
      <c r="L516" s="43"/>
      <c r="M516" s="43"/>
      <c r="N516" s="43"/>
      <c r="O516" s="162"/>
      <c r="P516" s="43"/>
      <c r="Q516" s="164">
        <v>28847.656494442715</v>
      </c>
      <c r="R516" s="43"/>
      <c r="S516" s="147">
        <f t="shared" si="81"/>
        <v>1.7670049303236714E-3</v>
      </c>
      <c r="T516" s="188">
        <v>0</v>
      </c>
      <c r="U516" s="156" t="e">
        <f>(Company_data!V516+Misc!T516)/(Company_data!J516-Company_data!I516)</f>
        <v>#DIV/0!</v>
      </c>
      <c r="V516" s="1" t="e">
        <f t="shared" si="76"/>
        <v>#DIV/0!</v>
      </c>
      <c r="W516" s="72">
        <v>1</v>
      </c>
      <c r="X516" s="185">
        <v>0.36951734503474321</v>
      </c>
      <c r="Y516" s="185">
        <v>0.59921214081516083</v>
      </c>
      <c r="Z516" s="181"/>
      <c r="AA516" s="181"/>
      <c r="AC516" s="185">
        <v>1.9329423897263255E-2</v>
      </c>
      <c r="AD516" s="1">
        <v>0</v>
      </c>
      <c r="AE516" s="147">
        <f t="shared" si="78"/>
        <v>2.9658214549457568E-2</v>
      </c>
      <c r="AF516" s="1">
        <v>0</v>
      </c>
      <c r="AG516" s="1">
        <v>0</v>
      </c>
      <c r="AH516" s="1">
        <v>0</v>
      </c>
      <c r="AI516" s="1">
        <v>0</v>
      </c>
      <c r="AJ516" s="147">
        <f t="shared" si="80"/>
        <v>2.9658214549457568E-2</v>
      </c>
      <c r="AK516" s="373">
        <f t="shared" si="79"/>
        <v>26982.139199638645</v>
      </c>
      <c r="AL516" s="185">
        <v>0.40340133316815358</v>
      </c>
      <c r="AM516" s="373">
        <f t="shared" si="82"/>
        <v>1865.5172948040722</v>
      </c>
      <c r="AN516" s="185">
        <v>0.43603632026787326</v>
      </c>
      <c r="AO516" s="185">
        <v>0.43100149751837752</v>
      </c>
      <c r="AP516" s="238">
        <v>0.22533328282178017</v>
      </c>
      <c r="AQ516" s="238">
        <v>0.20566821469659735</v>
      </c>
      <c r="AR516" s="238">
        <v>0.17370653738773592</v>
      </c>
      <c r="AS516" s="238">
        <v>0.42302735323780538</v>
      </c>
    </row>
    <row r="517" spans="1:45" x14ac:dyDescent="0.2">
      <c r="A517" s="144">
        <v>2022</v>
      </c>
      <c r="B517" s="144">
        <v>9</v>
      </c>
      <c r="C517" s="145">
        <v>30</v>
      </c>
      <c r="D517" s="145">
        <v>31</v>
      </c>
      <c r="E517" s="93">
        <f t="shared" si="83"/>
        <v>30</v>
      </c>
      <c r="F517" s="141">
        <v>0</v>
      </c>
      <c r="G517" s="185">
        <v>0.19532744664120114</v>
      </c>
      <c r="H517" s="185">
        <v>0.50955694082735314</v>
      </c>
      <c r="I517" s="149">
        <v>3.0168265274542774E-2</v>
      </c>
      <c r="J517" s="147">
        <f t="shared" si="77"/>
        <v>2.9755570224747018E-2</v>
      </c>
      <c r="K517" s="43"/>
      <c r="L517" s="43"/>
      <c r="M517" s="43"/>
      <c r="N517" s="43"/>
      <c r="O517" s="162"/>
      <c r="P517" s="43"/>
      <c r="Q517" s="164">
        <v>28847.656494442715</v>
      </c>
      <c r="R517" s="43"/>
      <c r="S517" s="147">
        <f t="shared" si="81"/>
        <v>1.7833722344308654E-3</v>
      </c>
      <c r="T517" s="188">
        <v>0</v>
      </c>
      <c r="U517" s="156" t="e">
        <f>(Company_data!V517+Misc!T517)/(Company_data!J517-Company_data!I517)</f>
        <v>#DIV/0!</v>
      </c>
      <c r="V517" s="1" t="e">
        <f t="shared" ref="V517:V580" si="84">U517/E517</f>
        <v>#DIV/0!</v>
      </c>
      <c r="W517" s="72">
        <v>1</v>
      </c>
      <c r="X517" s="185">
        <v>0.31422949418615204</v>
      </c>
      <c r="Y517" s="185">
        <v>0.50955694082735314</v>
      </c>
      <c r="Z517" s="181"/>
      <c r="AA517" s="181"/>
      <c r="AC517" s="185">
        <v>1.6985231360911769E-2</v>
      </c>
      <c r="AD517" s="1">
        <v>0</v>
      </c>
      <c r="AE517" s="147">
        <f t="shared" si="78"/>
        <v>3.0168265274542774E-2</v>
      </c>
      <c r="AF517" s="1">
        <v>0</v>
      </c>
      <c r="AG517" s="1">
        <v>0</v>
      </c>
      <c r="AH517" s="1">
        <v>0</v>
      </c>
      <c r="AI517" s="1">
        <v>0</v>
      </c>
      <c r="AJ517" s="147">
        <f t="shared" si="80"/>
        <v>3.0168265274542774E-2</v>
      </c>
      <c r="AK517" s="373">
        <f t="shared" si="79"/>
        <v>26982.139199638645</v>
      </c>
      <c r="AL517" s="185">
        <v>0.37861061560374365</v>
      </c>
      <c r="AM517" s="373">
        <f t="shared" si="82"/>
        <v>1865.5172948040722</v>
      </c>
      <c r="AN517" s="185">
        <v>0.39069236316184169</v>
      </c>
      <c r="AO517" s="185">
        <v>0.38641085966234512</v>
      </c>
      <c r="AP517" s="238">
        <v>0.19161851110868877</v>
      </c>
      <c r="AQ517" s="238">
        <v>0.19479234855365635</v>
      </c>
      <c r="AR517" s="238">
        <v>0.18328316896254249</v>
      </c>
      <c r="AS517" s="238">
        <v>0.39078417210822552</v>
      </c>
    </row>
    <row r="518" spans="1:45" x14ac:dyDescent="0.2">
      <c r="A518" s="144">
        <v>2022</v>
      </c>
      <c r="B518" s="144">
        <v>10</v>
      </c>
      <c r="C518" s="145">
        <v>31</v>
      </c>
      <c r="D518" s="145">
        <v>30</v>
      </c>
      <c r="E518" s="93">
        <f t="shared" si="83"/>
        <v>31</v>
      </c>
      <c r="F518" s="141">
        <v>0</v>
      </c>
      <c r="G518" s="185">
        <v>0.13966916764567114</v>
      </c>
      <c r="H518" s="185">
        <v>0.3643594129613677</v>
      </c>
      <c r="I518" s="149">
        <v>2.9343692729021927E-2</v>
      </c>
      <c r="J518" s="147">
        <f t="shared" si="77"/>
        <v>2.9912298106113042E-2</v>
      </c>
      <c r="K518" s="43"/>
      <c r="L518" s="43"/>
      <c r="M518" s="43"/>
      <c r="N518" s="43"/>
      <c r="O518" s="162"/>
      <c r="P518" s="43"/>
      <c r="Q518" s="164">
        <v>27917.086930105852</v>
      </c>
      <c r="R518" s="43"/>
      <c r="S518" s="147">
        <f t="shared" si="81"/>
        <v>1.7997024195599044E-3</v>
      </c>
      <c r="T518" s="188">
        <v>0</v>
      </c>
      <c r="U518" s="156" t="e">
        <f>(Company_data!V518+Misc!T518)/(Company_data!J518-Company_data!I518)</f>
        <v>#DIV/0!</v>
      </c>
      <c r="V518" s="1" t="e">
        <f t="shared" si="84"/>
        <v>#DIV/0!</v>
      </c>
      <c r="W518" s="72">
        <v>1</v>
      </c>
      <c r="X518" s="185">
        <v>0.22469024531569654</v>
      </c>
      <c r="Y518" s="185">
        <v>0.3643594129613677</v>
      </c>
      <c r="Z518" s="181"/>
      <c r="AA518" s="181"/>
      <c r="AC518" s="185">
        <v>1.1753529450366697E-2</v>
      </c>
      <c r="AD518" s="1">
        <v>0</v>
      </c>
      <c r="AE518" s="147">
        <f t="shared" si="78"/>
        <v>2.9343692729021927E-2</v>
      </c>
      <c r="AF518" s="1">
        <v>0</v>
      </c>
      <c r="AG518" s="1">
        <v>0</v>
      </c>
      <c r="AH518" s="1">
        <v>0</v>
      </c>
      <c r="AI518" s="1">
        <v>0</v>
      </c>
      <c r="AJ518" s="147">
        <f t="shared" si="80"/>
        <v>2.9343692729021927E-2</v>
      </c>
      <c r="AK518" s="373">
        <f t="shared" si="79"/>
        <v>26111.747612553525</v>
      </c>
      <c r="AL518" s="185">
        <v>0.33293974221499062</v>
      </c>
      <c r="AM518" s="373">
        <f t="shared" si="82"/>
        <v>1805.3393175523279</v>
      </c>
      <c r="AN518" s="185">
        <v>0.33178200855733697</v>
      </c>
      <c r="AO518" s="185">
        <v>0.32872051340993363</v>
      </c>
      <c r="AP518" s="238">
        <v>0.13701708803481633</v>
      </c>
      <c r="AQ518" s="238">
        <v>0.19170342537511725</v>
      </c>
      <c r="AR518" s="238">
        <v>0.19327057456931951</v>
      </c>
      <c r="AS518" s="238">
        <v>0.33639784362886693</v>
      </c>
    </row>
    <row r="519" spans="1:45" x14ac:dyDescent="0.2">
      <c r="A519" s="144">
        <v>2022</v>
      </c>
      <c r="B519" s="144">
        <v>11</v>
      </c>
      <c r="C519" s="145">
        <v>30</v>
      </c>
      <c r="D519" s="145">
        <v>31</v>
      </c>
      <c r="E519" s="93">
        <f t="shared" si="83"/>
        <v>30</v>
      </c>
      <c r="F519" s="141">
        <v>0</v>
      </c>
      <c r="G519" s="185">
        <v>5.4803429766690288E-2</v>
      </c>
      <c r="H519" s="185">
        <v>0.14296745541376971</v>
      </c>
      <c r="I519" s="149">
        <v>3.0111469380752588E-2</v>
      </c>
      <c r="J519" s="147">
        <f t="shared" si="77"/>
        <v>3.0070819799206699E-2</v>
      </c>
      <c r="K519" s="43"/>
      <c r="L519" s="43"/>
      <c r="M519" s="43"/>
      <c r="N519" s="43"/>
      <c r="O519" s="162"/>
      <c r="P519" s="43"/>
      <c r="Q519" s="164">
        <v>28847.656494442715</v>
      </c>
      <c r="R519" s="43"/>
      <c r="S519" s="147">
        <f t="shared" si="81"/>
        <v>1.8153278762259896E-3</v>
      </c>
      <c r="T519" s="188">
        <v>0</v>
      </c>
      <c r="U519" s="156" t="e">
        <f>(Company_data!V519+Misc!T519)/(Company_data!J519-Company_data!I519)</f>
        <v>#DIV/0!</v>
      </c>
      <c r="V519" s="1" t="e">
        <f t="shared" si="84"/>
        <v>#DIV/0!</v>
      </c>
      <c r="W519" s="72">
        <v>1</v>
      </c>
      <c r="X519" s="185">
        <v>8.8164025647079411E-2</v>
      </c>
      <c r="Y519" s="185">
        <v>0.14296745541376971</v>
      </c>
      <c r="Z519" s="181"/>
      <c r="AA519" s="181"/>
      <c r="AC519" s="185">
        <v>4.7655818471256566E-3</v>
      </c>
      <c r="AD519" s="1">
        <v>0</v>
      </c>
      <c r="AE519" s="147">
        <f t="shared" si="78"/>
        <v>3.0111469380752588E-2</v>
      </c>
      <c r="AF519" s="1">
        <v>0</v>
      </c>
      <c r="AG519" s="1">
        <v>0</v>
      </c>
      <c r="AH519" s="1">
        <v>0</v>
      </c>
      <c r="AI519" s="1">
        <v>0</v>
      </c>
      <c r="AJ519" s="147">
        <f t="shared" si="80"/>
        <v>3.0111469380752588E-2</v>
      </c>
      <c r="AK519" s="373">
        <f t="shared" si="79"/>
        <v>26982.139199638645</v>
      </c>
      <c r="AL519" s="185">
        <v>0.25674445820869379</v>
      </c>
      <c r="AM519" s="373">
        <f t="shared" si="82"/>
        <v>1865.5172948040722</v>
      </c>
      <c r="AN519" s="185">
        <v>0.22815158447186457</v>
      </c>
      <c r="AO519" s="185">
        <v>0.22695031409043417</v>
      </c>
      <c r="AP519" s="238">
        <v>5.3762805975920119E-2</v>
      </c>
      <c r="AQ519" s="238">
        <v>0.17318750811451405</v>
      </c>
      <c r="AR519" s="238">
        <v>0.20194102844200348</v>
      </c>
      <c r="AS519" s="238">
        <v>0.24506111200543457</v>
      </c>
    </row>
    <row r="520" spans="1:45" x14ac:dyDescent="0.2">
      <c r="A520" s="144">
        <v>2022</v>
      </c>
      <c r="B520" s="144">
        <v>12</v>
      </c>
      <c r="C520" s="145">
        <v>31</v>
      </c>
      <c r="D520" s="145">
        <v>30</v>
      </c>
      <c r="E520" s="93">
        <f t="shared" si="83"/>
        <v>31</v>
      </c>
      <c r="F520" s="141">
        <v>0</v>
      </c>
      <c r="G520" s="185">
        <v>2.9880505477272896E-2</v>
      </c>
      <c r="H520" s="185">
        <v>7.7950227800512847E-2</v>
      </c>
      <c r="I520" s="149">
        <v>3.1143275981883288E-2</v>
      </c>
      <c r="J520" s="147">
        <f t="shared" si="77"/>
        <v>3.0230156072348118E-2</v>
      </c>
      <c r="K520" s="43"/>
      <c r="L520" s="43"/>
      <c r="M520" s="43"/>
      <c r="N520" s="43"/>
      <c r="O520" s="162"/>
      <c r="P520" s="43"/>
      <c r="Q520" s="164">
        <v>27917.086930105852</v>
      </c>
      <c r="R520" s="43"/>
      <c r="S520" s="147">
        <f t="shared" si="81"/>
        <v>1.8308738962980048E-3</v>
      </c>
      <c r="T520" s="188">
        <v>0</v>
      </c>
      <c r="U520" s="156" t="e">
        <f>(Company_data!V520+Misc!T520)/(Company_data!J520-Company_data!I520)</f>
        <v>#DIV/0!</v>
      </c>
      <c r="V520" s="1" t="e">
        <f t="shared" si="84"/>
        <v>#DIV/0!</v>
      </c>
      <c r="W520" s="72">
        <v>1</v>
      </c>
      <c r="X520" s="185">
        <v>4.8069722323239951E-2</v>
      </c>
      <c r="Y520" s="185">
        <v>7.7950227800512847E-2</v>
      </c>
      <c r="Z520" s="181"/>
      <c r="AA520" s="181"/>
      <c r="AC520" s="185">
        <v>2.5145234774358984E-3</v>
      </c>
      <c r="AD520" s="1">
        <v>0</v>
      </c>
      <c r="AE520" s="147">
        <f t="shared" si="78"/>
        <v>3.1143275981883288E-2</v>
      </c>
      <c r="AF520" s="1">
        <v>0</v>
      </c>
      <c r="AG520" s="1">
        <v>0</v>
      </c>
      <c r="AH520" s="1">
        <v>0</v>
      </c>
      <c r="AI520" s="1">
        <v>0</v>
      </c>
      <c r="AJ520" s="147">
        <f t="shared" si="80"/>
        <v>3.1143275981883288E-2</v>
      </c>
      <c r="AK520" s="373">
        <f t="shared" si="79"/>
        <v>26111.747612553525</v>
      </c>
      <c r="AL520" s="185">
        <v>0.23594087558449248</v>
      </c>
      <c r="AM520" s="373">
        <f t="shared" si="82"/>
        <v>1805.3393175523279</v>
      </c>
      <c r="AN520" s="185">
        <v>0.20471007831834143</v>
      </c>
      <c r="AO520" s="185">
        <v>0.20405510897856058</v>
      </c>
      <c r="AP520" s="238">
        <v>2.9313125570353503E-2</v>
      </c>
      <c r="AQ520" s="238">
        <v>0.1747419834082071</v>
      </c>
      <c r="AR520" s="238">
        <v>0.20606037010721956</v>
      </c>
      <c r="AS520" s="238">
        <v>0.22096326769471131</v>
      </c>
    </row>
    <row r="521" spans="1:45" x14ac:dyDescent="0.2">
      <c r="A521" s="144">
        <v>2023</v>
      </c>
      <c r="B521" s="144">
        <v>1</v>
      </c>
      <c r="C521" s="145">
        <v>31</v>
      </c>
      <c r="D521" s="145">
        <v>31</v>
      </c>
      <c r="E521" s="93">
        <f t="shared" si="83"/>
        <v>31</v>
      </c>
      <c r="F521" s="141">
        <v>0</v>
      </c>
      <c r="G521" s="185">
        <v>1.8535724832825454E-2</v>
      </c>
      <c r="H521" s="185">
        <v>5.0204285280837715E-2</v>
      </c>
      <c r="I521" s="149">
        <v>3.1291374430605791E-2</v>
      </c>
      <c r="J521" s="147">
        <f t="shared" si="77"/>
        <v>3.0391492895510866E-2</v>
      </c>
      <c r="K521" s="43"/>
      <c r="L521" s="43"/>
      <c r="M521" s="43"/>
      <c r="N521" s="43"/>
      <c r="O521" s="162"/>
      <c r="P521" s="43"/>
      <c r="Q521" s="164">
        <v>38944.011372469547</v>
      </c>
      <c r="R521" s="43"/>
      <c r="S521" s="147">
        <f t="shared" si="81"/>
        <v>1.8463894242678053E-3</v>
      </c>
      <c r="T521" s="188">
        <v>0</v>
      </c>
      <c r="U521" s="156" t="e">
        <f>(Company_data!V521+Misc!T521)/(Company_data!J521-Company_data!I521)</f>
        <v>#DIV/0!</v>
      </c>
      <c r="V521" s="1" t="e">
        <f t="shared" si="84"/>
        <v>#DIV/0!</v>
      </c>
      <c r="W521" s="72">
        <v>1</v>
      </c>
      <c r="X521" s="185">
        <v>3.1668560448012265E-2</v>
      </c>
      <c r="Y521" s="185">
        <v>5.0204285280837715E-2</v>
      </c>
      <c r="Z521" s="181"/>
      <c r="AA521" s="181"/>
      <c r="AC521" s="185">
        <v>1.6194930735754101E-3</v>
      </c>
      <c r="AD521" s="1">
        <v>0</v>
      </c>
      <c r="AE521" s="147">
        <f t="shared" si="78"/>
        <v>3.1291374430605791E-2</v>
      </c>
      <c r="AF521" s="1">
        <v>0</v>
      </c>
      <c r="AG521" s="1">
        <v>0</v>
      </c>
      <c r="AH521" s="1">
        <v>0</v>
      </c>
      <c r="AI521" s="1">
        <v>0</v>
      </c>
      <c r="AJ521" s="147">
        <f t="shared" si="80"/>
        <v>3.1291374430605791E-2</v>
      </c>
      <c r="AK521" s="373">
        <f t="shared" si="79"/>
        <v>36279.674642703743</v>
      </c>
      <c r="AL521" s="185">
        <v>0.23755562175917988</v>
      </c>
      <c r="AM521" s="373">
        <f t="shared" si="82"/>
        <v>2664.336729765801</v>
      </c>
      <c r="AN521" s="185">
        <v>0.2047086409132495</v>
      </c>
      <c r="AO521" s="185">
        <v>0.20932820526726814</v>
      </c>
      <c r="AP521" s="238">
        <v>2.2506169439851884E-2</v>
      </c>
      <c r="AQ521" s="238">
        <v>0.18682203582741627</v>
      </c>
      <c r="AR521" s="238">
        <v>0.2190198969263544</v>
      </c>
      <c r="AS521" s="238">
        <v>0.21988048256877143</v>
      </c>
    </row>
    <row r="522" spans="1:45" x14ac:dyDescent="0.2">
      <c r="A522" s="144">
        <v>2023</v>
      </c>
      <c r="B522" s="144">
        <v>2</v>
      </c>
      <c r="C522" s="145">
        <v>28</v>
      </c>
      <c r="D522" s="145">
        <v>28</v>
      </c>
      <c r="E522" s="93">
        <f t="shared" si="83"/>
        <v>28</v>
      </c>
      <c r="F522" s="141">
        <v>0</v>
      </c>
      <c r="G522" s="185">
        <v>2.4849685083188678E-2</v>
      </c>
      <c r="H522" s="185">
        <v>6.7305740148129525E-2</v>
      </c>
      <c r="I522" s="149">
        <v>3.1327824545639323E-2</v>
      </c>
      <c r="J522" s="147">
        <f t="shared" si="77"/>
        <v>3.0554940506823319E-2</v>
      </c>
      <c r="K522" s="43"/>
      <c r="L522" s="43"/>
      <c r="M522" s="43"/>
      <c r="N522" s="43"/>
      <c r="O522" s="162"/>
      <c r="P522" s="43"/>
      <c r="Q522" s="164">
        <v>36431.494509729586</v>
      </c>
      <c r="R522" s="43"/>
      <c r="S522" s="147">
        <f t="shared" si="81"/>
        <v>1.8619700789658938E-3</v>
      </c>
      <c r="T522" s="188">
        <v>0</v>
      </c>
      <c r="U522" s="156" t="e">
        <f>(Company_data!V522+Misc!T522)/(Company_data!J522-Company_data!I522)</f>
        <v>#DIV/0!</v>
      </c>
      <c r="V522" s="1" t="e">
        <f t="shared" si="84"/>
        <v>#DIV/0!</v>
      </c>
      <c r="W522" s="72">
        <v>1</v>
      </c>
      <c r="X522" s="185">
        <v>4.2456055064940858E-2</v>
      </c>
      <c r="Y522" s="185">
        <v>6.7305740148129525E-2</v>
      </c>
      <c r="Z522" s="181"/>
      <c r="AA522" s="181"/>
      <c r="AC522" s="185">
        <v>2.4037764338617693E-3</v>
      </c>
      <c r="AD522" s="1">
        <v>0</v>
      </c>
      <c r="AE522" s="147">
        <f t="shared" si="78"/>
        <v>3.1327824545639323E-2</v>
      </c>
      <c r="AF522" s="1">
        <v>0</v>
      </c>
      <c r="AG522" s="1">
        <v>0</v>
      </c>
      <c r="AH522" s="1">
        <v>0</v>
      </c>
      <c r="AI522" s="1">
        <v>0</v>
      </c>
      <c r="AJ522" s="147">
        <f t="shared" si="80"/>
        <v>3.1327824545639323E-2</v>
      </c>
      <c r="AK522" s="373">
        <f t="shared" si="79"/>
        <v>34024.996818328218</v>
      </c>
      <c r="AL522" s="185">
        <v>0.23579362767802622</v>
      </c>
      <c r="AM522" s="373">
        <f t="shared" si="82"/>
        <v>2406.4976914013687</v>
      </c>
      <c r="AN522" s="185">
        <v>0.1941692366969183</v>
      </c>
      <c r="AO522" s="185">
        <v>0.18064396712150901</v>
      </c>
      <c r="AP522" s="238">
        <v>1.3224923627588245E-2</v>
      </c>
      <c r="AQ522" s="238">
        <v>0.16741904349392076</v>
      </c>
      <c r="AR522" s="238">
        <v>0.21094394259483756</v>
      </c>
      <c r="AS522" s="238">
        <v>0.21669770244473241</v>
      </c>
    </row>
    <row r="523" spans="1:45" x14ac:dyDescent="0.2">
      <c r="A523" s="144">
        <v>2023</v>
      </c>
      <c r="B523" s="144">
        <v>3</v>
      </c>
      <c r="C523" s="145">
        <v>31</v>
      </c>
      <c r="D523" s="145">
        <v>31</v>
      </c>
      <c r="E523" s="93">
        <f t="shared" si="83"/>
        <v>31</v>
      </c>
      <c r="F523" s="141">
        <v>0</v>
      </c>
      <c r="G523" s="185">
        <v>4.5752354730794552E-2</v>
      </c>
      <c r="H523" s="185">
        <v>0.12392093052153716</v>
      </c>
      <c r="I523" s="149">
        <v>3.2106926531423899E-2</v>
      </c>
      <c r="J523" s="147">
        <f t="shared" si="77"/>
        <v>3.0719825125609737E-2</v>
      </c>
      <c r="K523" s="43"/>
      <c r="L523" s="43"/>
      <c r="M523" s="43"/>
      <c r="N523" s="43"/>
      <c r="O523" s="162"/>
      <c r="P523" s="43"/>
      <c r="Q523" s="164">
        <v>38944.011372469547</v>
      </c>
      <c r="R523" s="43"/>
      <c r="S523" s="147">
        <f t="shared" si="81"/>
        <v>1.8775394956788843E-3</v>
      </c>
      <c r="T523" s="188">
        <v>0</v>
      </c>
      <c r="U523" s="156" t="e">
        <f>(Company_data!V523+Misc!T523)/(Company_data!J523-Company_data!I523)</f>
        <v>#DIV/0!</v>
      </c>
      <c r="V523" s="1" t="e">
        <f t="shared" si="84"/>
        <v>#DIV/0!</v>
      </c>
      <c r="W523" s="72">
        <v>1</v>
      </c>
      <c r="X523" s="185">
        <v>7.8168575790742614E-2</v>
      </c>
      <c r="Y523" s="185">
        <v>0.12392093052153716</v>
      </c>
      <c r="Z523" s="181"/>
      <c r="AA523" s="181"/>
      <c r="AC523" s="185">
        <v>3.9974493716624891E-3</v>
      </c>
      <c r="AD523" s="1">
        <v>0</v>
      </c>
      <c r="AE523" s="147">
        <f t="shared" si="78"/>
        <v>3.2106926531423899E-2</v>
      </c>
      <c r="AF523" s="1">
        <v>0</v>
      </c>
      <c r="AG523" s="1">
        <v>0</v>
      </c>
      <c r="AH523" s="1">
        <v>0</v>
      </c>
      <c r="AI523" s="1">
        <v>0</v>
      </c>
      <c r="AJ523" s="147">
        <f t="shared" si="80"/>
        <v>3.2106926531423899E-2</v>
      </c>
      <c r="AK523" s="373">
        <f t="shared" si="79"/>
        <v>36279.674642703743</v>
      </c>
      <c r="AL523" s="185">
        <v>0.24632440359826654</v>
      </c>
      <c r="AM523" s="373">
        <f t="shared" si="82"/>
        <v>2664.336729765801</v>
      </c>
      <c r="AN523" s="185">
        <v>0.2360144534462838</v>
      </c>
      <c r="AO523" s="185">
        <v>0.27372142866708626</v>
      </c>
      <c r="AP523" s="238">
        <v>7.8160920764185432E-2</v>
      </c>
      <c r="AQ523" s="238">
        <v>0.19556050790290083</v>
      </c>
      <c r="AR523" s="238">
        <v>0.20057204886747196</v>
      </c>
      <c r="AS523" s="238">
        <v>0.23522369228959381</v>
      </c>
    </row>
    <row r="524" spans="1:45" x14ac:dyDescent="0.2">
      <c r="A524" s="144">
        <v>2023</v>
      </c>
      <c r="B524" s="144">
        <v>4</v>
      </c>
      <c r="C524" s="145">
        <v>30</v>
      </c>
      <c r="D524" s="145">
        <v>31</v>
      </c>
      <c r="E524" s="93">
        <f t="shared" si="83"/>
        <v>30</v>
      </c>
      <c r="F524" s="141">
        <v>0</v>
      </c>
      <c r="G524" s="185">
        <v>8.0706759760907229E-2</v>
      </c>
      <c r="H524" s="185">
        <v>0.21859545432791089</v>
      </c>
      <c r="I524" s="149">
        <v>3.2707454333999561E-2</v>
      </c>
      <c r="J524" s="147">
        <f t="shared" si="77"/>
        <v>3.0885613006876162E-2</v>
      </c>
      <c r="K524" s="43"/>
      <c r="L524" s="43"/>
      <c r="M524" s="43"/>
      <c r="N524" s="43"/>
      <c r="O524" s="162"/>
      <c r="P524" s="43"/>
      <c r="Q524" s="164">
        <v>38944.011372469547</v>
      </c>
      <c r="R524" s="43"/>
      <c r="S524" s="147">
        <f t="shared" si="81"/>
        <v>1.8932966426980016E-3</v>
      </c>
      <c r="T524" s="188">
        <v>0</v>
      </c>
      <c r="U524" s="156" t="e">
        <f>(Company_data!V524+Misc!T524)/(Company_data!J524-Company_data!I524)</f>
        <v>#DIV/0!</v>
      </c>
      <c r="V524" s="1" t="e">
        <f t="shared" si="84"/>
        <v>#DIV/0!</v>
      </c>
      <c r="W524" s="72">
        <v>1</v>
      </c>
      <c r="X524" s="185">
        <v>0.13788869456700362</v>
      </c>
      <c r="Y524" s="185">
        <v>0.21859545432791089</v>
      </c>
      <c r="Z524" s="181"/>
      <c r="AA524" s="181"/>
      <c r="AC524" s="185">
        <v>7.2865151442636951E-3</v>
      </c>
      <c r="AD524" s="1">
        <v>0</v>
      </c>
      <c r="AE524" s="147">
        <f t="shared" si="78"/>
        <v>3.2707454333999561E-2</v>
      </c>
      <c r="AF524" s="1">
        <v>0</v>
      </c>
      <c r="AG524" s="1">
        <v>0</v>
      </c>
      <c r="AH524" s="1">
        <v>0</v>
      </c>
      <c r="AI524" s="1">
        <v>0</v>
      </c>
      <c r="AJ524" s="147">
        <f t="shared" si="80"/>
        <v>3.2707454333999561E-2</v>
      </c>
      <c r="AK524" s="373">
        <f t="shared" si="79"/>
        <v>36279.674642703743</v>
      </c>
      <c r="AL524" s="185">
        <v>0.27000648351979245</v>
      </c>
      <c r="AM524" s="373">
        <f t="shared" si="82"/>
        <v>2664.336729765801</v>
      </c>
      <c r="AN524" s="185">
        <v>0.27061454606198532</v>
      </c>
      <c r="AO524" s="185">
        <v>0.26883151953965456</v>
      </c>
      <c r="AP524" s="238">
        <v>7.9174275851766576E-2</v>
      </c>
      <c r="AQ524" s="238">
        <v>0.18965724368788797</v>
      </c>
      <c r="AR524" s="238">
        <v>0.18929972375888515</v>
      </c>
      <c r="AS524" s="238">
        <v>0.26479445768354365</v>
      </c>
    </row>
    <row r="525" spans="1:45" x14ac:dyDescent="0.2">
      <c r="A525" s="144">
        <v>2023</v>
      </c>
      <c r="B525" s="144">
        <v>5</v>
      </c>
      <c r="C525" s="145">
        <v>31</v>
      </c>
      <c r="D525" s="145">
        <v>30</v>
      </c>
      <c r="E525" s="93">
        <f t="shared" si="83"/>
        <v>31</v>
      </c>
      <c r="F525" s="141">
        <v>0</v>
      </c>
      <c r="G525" s="185">
        <v>0.14740520825272174</v>
      </c>
      <c r="H525" s="185">
        <v>0.39924919007728249</v>
      </c>
      <c r="I525" s="149">
        <v>3.2211093719053466E-2</v>
      </c>
      <c r="J525" s="147">
        <f t="shared" si="77"/>
        <v>3.1052575527662971E-2</v>
      </c>
      <c r="K525" s="43"/>
      <c r="L525" s="43"/>
      <c r="M525" s="43"/>
      <c r="N525" s="43"/>
      <c r="O525" s="162"/>
      <c r="P525" s="43"/>
      <c r="Q525" s="164">
        <v>37687.752941099563</v>
      </c>
      <c r="R525" s="43"/>
      <c r="S525" s="147">
        <f t="shared" si="81"/>
        <v>1.9093344165476318E-3</v>
      </c>
      <c r="T525" s="188">
        <v>0</v>
      </c>
      <c r="U525" s="156" t="e">
        <f>(Company_data!V525+Misc!T525)/(Company_data!J525-Company_data!I525)</f>
        <v>#DIV/0!</v>
      </c>
      <c r="V525" s="1" t="e">
        <f t="shared" si="84"/>
        <v>#DIV/0!</v>
      </c>
      <c r="W525" s="72">
        <v>1</v>
      </c>
      <c r="X525" s="185">
        <v>0.25184398182456075</v>
      </c>
      <c r="Y525" s="185">
        <v>0.39924919007728249</v>
      </c>
      <c r="Z525" s="181"/>
      <c r="AA525" s="181"/>
      <c r="AC525" s="185">
        <v>1.287900613152524E-2</v>
      </c>
      <c r="AD525" s="1">
        <v>0</v>
      </c>
      <c r="AE525" s="147">
        <f t="shared" si="78"/>
        <v>3.2211093719053466E-2</v>
      </c>
      <c r="AF525" s="1">
        <v>0</v>
      </c>
      <c r="AG525" s="1">
        <v>0</v>
      </c>
      <c r="AH525" s="1">
        <v>0</v>
      </c>
      <c r="AI525" s="1">
        <v>0</v>
      </c>
      <c r="AJ525" s="147">
        <f t="shared" si="80"/>
        <v>3.2211093719053466E-2</v>
      </c>
      <c r="AK525" s="373">
        <f t="shared" si="79"/>
        <v>35109.362557455242</v>
      </c>
      <c r="AL525" s="185">
        <v>0.32729850125598009</v>
      </c>
      <c r="AM525" s="373">
        <f t="shared" si="82"/>
        <v>2578.3903836443233</v>
      </c>
      <c r="AN525" s="185">
        <v>0.35392929804909817</v>
      </c>
      <c r="AO525" s="185">
        <v>0.35067272577903158</v>
      </c>
      <c r="AP525" s="238">
        <v>0.14460623440666423</v>
      </c>
      <c r="AQ525" s="238">
        <v>0.20606649137236732</v>
      </c>
      <c r="AR525" s="238">
        <v>0.17989329300325835</v>
      </c>
      <c r="AS525" s="238">
        <v>0.33519978651937249</v>
      </c>
    </row>
    <row r="526" spans="1:45" x14ac:dyDescent="0.2">
      <c r="A526" s="144">
        <v>2023</v>
      </c>
      <c r="B526" s="144">
        <v>6</v>
      </c>
      <c r="C526" s="145">
        <v>30</v>
      </c>
      <c r="D526" s="145">
        <v>31</v>
      </c>
      <c r="E526" s="93">
        <f t="shared" si="83"/>
        <v>30</v>
      </c>
      <c r="F526" s="141">
        <v>0</v>
      </c>
      <c r="G526" s="185">
        <v>0.19189237565402842</v>
      </c>
      <c r="H526" s="185">
        <v>0.51974334197558369</v>
      </c>
      <c r="I526" s="149">
        <v>3.32701466606663E-2</v>
      </c>
      <c r="J526" s="147">
        <f t="shared" si="77"/>
        <v>3.1219354567871699E-2</v>
      </c>
      <c r="K526" s="43"/>
      <c r="L526" s="43"/>
      <c r="M526" s="43"/>
      <c r="N526" s="43"/>
      <c r="O526" s="162"/>
      <c r="P526" s="43"/>
      <c r="Q526" s="164">
        <v>38944.011372469547</v>
      </c>
      <c r="R526" s="43"/>
      <c r="S526" s="147">
        <f t="shared" si="81"/>
        <v>1.9255404375655254E-3</v>
      </c>
      <c r="T526" s="188">
        <v>0</v>
      </c>
      <c r="U526" s="156" t="e">
        <f>(Company_data!V526+Misc!T526)/(Company_data!J526-Company_data!I526)</f>
        <v>#DIV/0!</v>
      </c>
      <c r="V526" s="1" t="e">
        <f t="shared" si="84"/>
        <v>#DIV/0!</v>
      </c>
      <c r="W526" s="72">
        <v>1</v>
      </c>
      <c r="X526" s="185">
        <v>0.3278509663215553</v>
      </c>
      <c r="Y526" s="185">
        <v>0.51974334197558369</v>
      </c>
      <c r="Z526" s="181"/>
      <c r="AA526" s="181"/>
      <c r="AC526" s="185">
        <v>1.7324778065852791E-2</v>
      </c>
      <c r="AD526" s="1">
        <v>0</v>
      </c>
      <c r="AE526" s="147">
        <f t="shared" si="78"/>
        <v>3.32701466606663E-2</v>
      </c>
      <c r="AF526" s="1">
        <v>0</v>
      </c>
      <c r="AG526" s="1">
        <v>0</v>
      </c>
      <c r="AH526" s="1">
        <v>0</v>
      </c>
      <c r="AI526" s="1">
        <v>0</v>
      </c>
      <c r="AJ526" s="147">
        <f t="shared" si="80"/>
        <v>3.32701466606663E-2</v>
      </c>
      <c r="AK526" s="373">
        <f t="shared" si="79"/>
        <v>36279.674642703743</v>
      </c>
      <c r="AL526" s="185">
        <v>0.36700386798520684</v>
      </c>
      <c r="AM526" s="373">
        <f t="shared" si="82"/>
        <v>2664.336729765801</v>
      </c>
      <c r="AN526" s="185">
        <v>0.39963254850764934</v>
      </c>
      <c r="AO526" s="185">
        <v>0.39539313663883191</v>
      </c>
      <c r="AP526" s="238">
        <v>0.18824866626899361</v>
      </c>
      <c r="AQ526" s="238">
        <v>0.20714447036983824</v>
      </c>
      <c r="AR526" s="238">
        <v>0.17511149233117845</v>
      </c>
      <c r="AS526" s="238">
        <v>0.38160374911968375</v>
      </c>
    </row>
    <row r="527" spans="1:45" x14ac:dyDescent="0.2">
      <c r="A527" s="144">
        <v>2023</v>
      </c>
      <c r="B527" s="144">
        <v>7</v>
      </c>
      <c r="C527" s="145">
        <v>31</v>
      </c>
      <c r="D527" s="145">
        <v>30</v>
      </c>
      <c r="E527" s="93">
        <f t="shared" si="83"/>
        <v>31</v>
      </c>
      <c r="F527" s="141">
        <v>0</v>
      </c>
      <c r="G527" s="185">
        <v>0.22744721213744193</v>
      </c>
      <c r="H527" s="185">
        <v>0.61604414326746038</v>
      </c>
      <c r="I527" s="149">
        <v>3.3307233503051287E-2</v>
      </c>
      <c r="J527" s="147">
        <f t="shared" si="77"/>
        <v>3.138724763667481E-2</v>
      </c>
      <c r="K527" s="43"/>
      <c r="L527" s="43"/>
      <c r="M527" s="43"/>
      <c r="N527" s="43"/>
      <c r="O527" s="162"/>
      <c r="P527" s="43"/>
      <c r="Q527" s="164">
        <v>37687.752941099563</v>
      </c>
      <c r="R527" s="43"/>
      <c r="S527" s="147">
        <f t="shared" si="81"/>
        <v>1.9417314254513811E-3</v>
      </c>
      <c r="T527" s="188">
        <v>0</v>
      </c>
      <c r="U527" s="156" t="e">
        <f>(Company_data!V527+Misc!T527)/(Company_data!J527-Company_data!I527)</f>
        <v>#DIV/0!</v>
      </c>
      <c r="V527" s="1" t="e">
        <f t="shared" si="84"/>
        <v>#DIV/0!</v>
      </c>
      <c r="W527" s="72">
        <v>1</v>
      </c>
      <c r="X527" s="185">
        <v>0.38859693113001847</v>
      </c>
      <c r="Y527" s="185">
        <v>0.61604414326746038</v>
      </c>
      <c r="Z527" s="181"/>
      <c r="AA527" s="181"/>
      <c r="AC527" s="185">
        <v>1.9872391718305172E-2</v>
      </c>
      <c r="AD527" s="1">
        <v>0</v>
      </c>
      <c r="AE527" s="147">
        <f t="shared" si="78"/>
        <v>3.3307233503051287E-2</v>
      </c>
      <c r="AF527" s="1">
        <v>0</v>
      </c>
      <c r="AG527" s="1">
        <v>0</v>
      </c>
      <c r="AH527" s="1">
        <v>0</v>
      </c>
      <c r="AI527" s="1">
        <v>0</v>
      </c>
      <c r="AJ527" s="147">
        <f t="shared" si="80"/>
        <v>3.3307233503051287E-2</v>
      </c>
      <c r="AK527" s="373">
        <f t="shared" si="79"/>
        <v>35109.362557455242</v>
      </c>
      <c r="AL527" s="185">
        <v>0.40468526663111504</v>
      </c>
      <c r="AM527" s="373">
        <f t="shared" si="82"/>
        <v>2578.3903836443233</v>
      </c>
      <c r="AN527" s="185">
        <v>0.4466977730234003</v>
      </c>
      <c r="AO527" s="185">
        <v>0.44167286045259863</v>
      </c>
      <c r="AP527" s="238">
        <v>0.22312837696412899</v>
      </c>
      <c r="AQ527" s="238">
        <v>0.21854448348846967</v>
      </c>
      <c r="AR527" s="238">
        <v>0.17723805449367311</v>
      </c>
      <c r="AS527" s="238">
        <v>0.42597051090708882</v>
      </c>
    </row>
    <row r="528" spans="1:45" x14ac:dyDescent="0.2">
      <c r="A528" s="144">
        <v>2023</v>
      </c>
      <c r="B528" s="144">
        <v>8</v>
      </c>
      <c r="C528" s="145">
        <v>31</v>
      </c>
      <c r="D528" s="145">
        <v>31</v>
      </c>
      <c r="E528" s="93">
        <f t="shared" si="83"/>
        <v>31</v>
      </c>
      <c r="F528" s="141">
        <v>0</v>
      </c>
      <c r="G528" s="185">
        <v>0.23013400861448621</v>
      </c>
      <c r="H528" s="185">
        <v>0.62332137132525944</v>
      </c>
      <c r="I528" s="149">
        <v>3.1707928155365571E-2</v>
      </c>
      <c r="J528" s="147">
        <f t="shared" si="77"/>
        <v>3.155805710383381E-2</v>
      </c>
      <c r="K528" s="43"/>
      <c r="L528" s="43"/>
      <c r="M528" s="43"/>
      <c r="N528" s="43"/>
      <c r="O528" s="162"/>
      <c r="P528" s="43"/>
      <c r="Q528" s="164">
        <v>38944.011372469547</v>
      </c>
      <c r="R528" s="43"/>
      <c r="S528" s="147">
        <f t="shared" si="81"/>
        <v>1.957788971514475E-3</v>
      </c>
      <c r="T528" s="188">
        <v>0</v>
      </c>
      <c r="U528" s="156" t="e">
        <f>(Company_data!V528+Misc!T528)/(Company_data!J528-Company_data!I528)</f>
        <v>#DIV/0!</v>
      </c>
      <c r="V528" s="1" t="e">
        <f t="shared" si="84"/>
        <v>#DIV/0!</v>
      </c>
      <c r="W528" s="72">
        <v>1</v>
      </c>
      <c r="X528" s="185">
        <v>0.3931873627107732</v>
      </c>
      <c r="Y528" s="185">
        <v>0.62332137132525944</v>
      </c>
      <c r="Z528" s="181"/>
      <c r="AA528" s="181"/>
      <c r="AC528" s="185">
        <v>2.0107141010492238E-2</v>
      </c>
      <c r="AD528" s="1">
        <v>0</v>
      </c>
      <c r="AE528" s="147">
        <f t="shared" si="78"/>
        <v>3.1707928155365571E-2</v>
      </c>
      <c r="AF528" s="1">
        <v>0</v>
      </c>
      <c r="AG528" s="1">
        <v>0</v>
      </c>
      <c r="AH528" s="1">
        <v>0</v>
      </c>
      <c r="AI528" s="1">
        <v>0</v>
      </c>
      <c r="AJ528" s="147">
        <f t="shared" si="80"/>
        <v>3.1707928155365571E-2</v>
      </c>
      <c r="AK528" s="373">
        <f t="shared" si="79"/>
        <v>37078.494077665477</v>
      </c>
      <c r="AL528" s="185">
        <v>0.41500900032820992</v>
      </c>
      <c r="AM528" s="373">
        <f t="shared" si="82"/>
        <v>1865.5172948040722</v>
      </c>
      <c r="AN528" s="185">
        <v>0.44964106243321877</v>
      </c>
      <c r="AO528" s="185">
        <v>0.44455679139736581</v>
      </c>
      <c r="AP528" s="238">
        <v>0.22576415575219144</v>
      </c>
      <c r="AQ528" s="238">
        <v>0.21879263564517426</v>
      </c>
      <c r="AR528" s="238">
        <v>0.18487499171372368</v>
      </c>
      <c r="AS528" s="238">
        <v>0.43584548345085561</v>
      </c>
    </row>
    <row r="529" spans="1:45" x14ac:dyDescent="0.2">
      <c r="A529" s="144">
        <v>2023</v>
      </c>
      <c r="B529" s="144">
        <v>9</v>
      </c>
      <c r="C529" s="145">
        <v>30</v>
      </c>
      <c r="D529" s="145">
        <v>31</v>
      </c>
      <c r="E529" s="93">
        <f t="shared" si="83"/>
        <v>30</v>
      </c>
      <c r="F529" s="141">
        <v>0</v>
      </c>
      <c r="G529" s="185">
        <v>0.19569961495461063</v>
      </c>
      <c r="H529" s="185">
        <v>0.53005530601814177</v>
      </c>
      <c r="I529" s="149">
        <v>3.222580735008565E-2</v>
      </c>
      <c r="J529" s="147">
        <f t="shared" ref="J529:J592" si="85">AVERAGE(I518:I529)</f>
        <v>3.1729518943462383E-2</v>
      </c>
      <c r="K529" s="43"/>
      <c r="L529" s="43"/>
      <c r="M529" s="43"/>
      <c r="N529" s="43"/>
      <c r="O529" s="162"/>
      <c r="P529" s="43"/>
      <c r="Q529" s="164">
        <v>38944.011372469547</v>
      </c>
      <c r="R529" s="43"/>
      <c r="S529" s="147">
        <f t="shared" si="81"/>
        <v>1.9739487187153647E-3</v>
      </c>
      <c r="T529" s="188">
        <v>0</v>
      </c>
      <c r="U529" s="156" t="e">
        <f>(Company_data!V529+Misc!T529)/(Company_data!J529-Company_data!I529)</f>
        <v>#DIV/0!</v>
      </c>
      <c r="V529" s="1" t="e">
        <f t="shared" si="84"/>
        <v>#DIV/0!</v>
      </c>
      <c r="W529" s="72">
        <v>1</v>
      </c>
      <c r="X529" s="185">
        <v>0.33435569106353114</v>
      </c>
      <c r="Y529" s="185">
        <v>0.53005530601814177</v>
      </c>
      <c r="Z529" s="181"/>
      <c r="AA529" s="181"/>
      <c r="AC529" s="185">
        <v>1.7668510200604726E-2</v>
      </c>
      <c r="AD529" s="1">
        <v>0</v>
      </c>
      <c r="AE529" s="147">
        <f t="shared" si="78"/>
        <v>3.222580735008565E-2</v>
      </c>
      <c r="AF529" s="1">
        <v>0</v>
      </c>
      <c r="AG529" s="1">
        <v>0</v>
      </c>
      <c r="AH529" s="1">
        <v>0</v>
      </c>
      <c r="AI529" s="1">
        <v>0</v>
      </c>
      <c r="AJ529" s="147">
        <f t="shared" si="80"/>
        <v>3.222580735008565E-2</v>
      </c>
      <c r="AK529" s="373">
        <f t="shared" si="79"/>
        <v>37078.494077665477</v>
      </c>
      <c r="AL529" s="185">
        <v>0.39072900636849617</v>
      </c>
      <c r="AM529" s="373">
        <f t="shared" si="82"/>
        <v>1865.5172948040722</v>
      </c>
      <c r="AN529" s="185">
        <v>0.40353964744018805</v>
      </c>
      <c r="AO529" s="185">
        <v>0.39921612355064373</v>
      </c>
      <c r="AP529" s="238">
        <v>0.19198361257969893</v>
      </c>
      <c r="AQ529" s="238">
        <v>0.20723251097094481</v>
      </c>
      <c r="AR529" s="238">
        <v>0.19502939141388553</v>
      </c>
      <c r="AS529" s="238">
        <v>0.40363700712823603</v>
      </c>
    </row>
    <row r="530" spans="1:45" x14ac:dyDescent="0.2">
      <c r="A530" s="144">
        <v>2023</v>
      </c>
      <c r="B530" s="144">
        <v>10</v>
      </c>
      <c r="C530" s="145">
        <v>31</v>
      </c>
      <c r="D530" s="145">
        <v>30</v>
      </c>
      <c r="E530" s="93">
        <f t="shared" si="83"/>
        <v>31</v>
      </c>
      <c r="F530" s="141">
        <v>0</v>
      </c>
      <c r="G530" s="185">
        <v>0.13993514960657763</v>
      </c>
      <c r="H530" s="185">
        <v>0.37901642557964293</v>
      </c>
      <c r="I530" s="149">
        <v>3.1422201488634983E-2</v>
      </c>
      <c r="J530" s="147">
        <f t="shared" si="85"/>
        <v>3.1902728006763477E-2</v>
      </c>
      <c r="K530" s="43"/>
      <c r="L530" s="43"/>
      <c r="M530" s="43"/>
      <c r="N530" s="43"/>
      <c r="O530" s="162"/>
      <c r="P530" s="43"/>
      <c r="Q530" s="164">
        <v>37687.752941099563</v>
      </c>
      <c r="R530" s="43"/>
      <c r="S530" s="147">
        <f t="shared" si="81"/>
        <v>1.9904299006504346E-3</v>
      </c>
      <c r="T530" s="188">
        <v>0</v>
      </c>
      <c r="U530" s="156" t="e">
        <f>(Company_data!V530+Misc!T530)/(Company_data!J530-Company_data!I530)</f>
        <v>#DIV/0!</v>
      </c>
      <c r="V530" s="1" t="e">
        <f t="shared" si="84"/>
        <v>#DIV/0!</v>
      </c>
      <c r="W530" s="72">
        <v>1</v>
      </c>
      <c r="X530" s="185">
        <v>0.23908127597306528</v>
      </c>
      <c r="Y530" s="185">
        <v>0.37901642557964293</v>
      </c>
      <c r="Z530" s="181"/>
      <c r="AA530" s="181"/>
      <c r="AC530" s="185">
        <v>1.222633630902074E-2</v>
      </c>
      <c r="AD530" s="1">
        <v>0</v>
      </c>
      <c r="AE530" s="147">
        <f t="shared" si="78"/>
        <v>3.1422201488634983E-2</v>
      </c>
      <c r="AF530" s="1">
        <v>0</v>
      </c>
      <c r="AG530" s="1">
        <v>0</v>
      </c>
      <c r="AH530" s="1">
        <v>0</v>
      </c>
      <c r="AI530" s="1">
        <v>0</v>
      </c>
      <c r="AJ530" s="147">
        <f t="shared" si="80"/>
        <v>3.1422201488634983E-2</v>
      </c>
      <c r="AK530" s="373">
        <f t="shared" si="79"/>
        <v>35882.413623547232</v>
      </c>
      <c r="AL530" s="185">
        <v>0.34555562052802036</v>
      </c>
      <c r="AM530" s="373">
        <f t="shared" si="82"/>
        <v>1805.3393175523279</v>
      </c>
      <c r="AN530" s="185">
        <v>0.34434211130122749</v>
      </c>
      <c r="AO530" s="185">
        <v>0.34125057245251117</v>
      </c>
      <c r="AP530" s="238">
        <v>0.13727801945130227</v>
      </c>
      <c r="AQ530" s="238">
        <v>0.20397255300120889</v>
      </c>
      <c r="AR530" s="238">
        <v>0.20562047092144273</v>
      </c>
      <c r="AS530" s="238">
        <v>0.34923701358154774</v>
      </c>
    </row>
    <row r="531" spans="1:45" x14ac:dyDescent="0.2">
      <c r="A531" s="144">
        <v>2023</v>
      </c>
      <c r="B531" s="144">
        <v>11</v>
      </c>
      <c r="C531" s="145">
        <v>30</v>
      </c>
      <c r="D531" s="145">
        <v>31</v>
      </c>
      <c r="E531" s="93">
        <f t="shared" si="83"/>
        <v>30</v>
      </c>
      <c r="F531" s="141">
        <v>0</v>
      </c>
      <c r="G531" s="185">
        <v>5.4907812201265338E-2</v>
      </c>
      <c r="H531" s="185">
        <v>0.14871862270080907</v>
      </c>
      <c r="I531" s="149">
        <v>3.2209690339273976E-2</v>
      </c>
      <c r="J531" s="147">
        <f t="shared" si="85"/>
        <v>3.2077579753306919E-2</v>
      </c>
      <c r="K531" s="43"/>
      <c r="L531" s="43"/>
      <c r="M531" s="43"/>
      <c r="N531" s="43"/>
      <c r="O531" s="162"/>
      <c r="P531" s="43"/>
      <c r="Q531" s="164">
        <v>38944.011372469547</v>
      </c>
      <c r="R531" s="43"/>
      <c r="S531" s="147">
        <f t="shared" si="81"/>
        <v>2.0067599541002193E-3</v>
      </c>
      <c r="T531" s="188">
        <v>0</v>
      </c>
      <c r="U531" s="156" t="e">
        <f>(Company_data!V531+Misc!T531)/(Company_data!J531-Company_data!I531)</f>
        <v>#DIV/0!</v>
      </c>
      <c r="V531" s="1" t="e">
        <f t="shared" si="84"/>
        <v>#DIV/0!</v>
      </c>
      <c r="W531" s="72">
        <v>1</v>
      </c>
      <c r="X531" s="185">
        <v>9.3810810499543734E-2</v>
      </c>
      <c r="Y531" s="185">
        <v>0.14871862270080907</v>
      </c>
      <c r="Z531" s="181"/>
      <c r="AA531" s="181"/>
      <c r="AC531" s="185">
        <v>4.9572874233603029E-3</v>
      </c>
      <c r="AD531" s="1">
        <v>0</v>
      </c>
      <c r="AE531" s="147">
        <f t="shared" si="78"/>
        <v>3.2209690339273976E-2</v>
      </c>
      <c r="AF531" s="1">
        <v>0</v>
      </c>
      <c r="AG531" s="1">
        <v>0</v>
      </c>
      <c r="AH531" s="1">
        <v>0</v>
      </c>
      <c r="AI531" s="1">
        <v>0</v>
      </c>
      <c r="AJ531" s="147">
        <f t="shared" si="80"/>
        <v>3.2209690339273976E-2</v>
      </c>
      <c r="AK531" s="373">
        <f t="shared" si="79"/>
        <v>37078.494077665477</v>
      </c>
      <c r="AL531" s="185">
        <v>0.26972295445036576</v>
      </c>
      <c r="AM531" s="373">
        <f t="shared" si="82"/>
        <v>1865.5172948040722</v>
      </c>
      <c r="AN531" s="185">
        <v>0.23938582581998641</v>
      </c>
      <c r="AO531" s="185">
        <v>0.23817276652076483</v>
      </c>
      <c r="AP531" s="238">
        <v>5.3865206365845408E-2</v>
      </c>
      <c r="AQ531" s="238">
        <v>0.18430756015491942</v>
      </c>
      <c r="AR531" s="238">
        <v>0.21481514224910045</v>
      </c>
      <c r="AS531" s="238">
        <v>0.25731768609058103</v>
      </c>
    </row>
    <row r="532" spans="1:45" x14ac:dyDescent="0.2">
      <c r="A532" s="144">
        <v>2023</v>
      </c>
      <c r="B532" s="144">
        <v>12</v>
      </c>
      <c r="C532" s="145">
        <v>31</v>
      </c>
      <c r="D532" s="145">
        <v>30</v>
      </c>
      <c r="E532" s="93">
        <f t="shared" si="83"/>
        <v>31</v>
      </c>
      <c r="F532" s="141">
        <v>0</v>
      </c>
      <c r="G532" s="185">
        <v>2.9937462025008261E-2</v>
      </c>
      <c r="H532" s="185">
        <v>8.1086059360682444E-2</v>
      </c>
      <c r="I532" s="149">
        <v>3.3253782316229219E-2</v>
      </c>
      <c r="J532" s="147">
        <f t="shared" si="85"/>
        <v>3.2253455281169081E-2</v>
      </c>
      <c r="K532" s="43"/>
      <c r="L532" s="43"/>
      <c r="M532" s="43"/>
      <c r="N532" s="43"/>
      <c r="O532" s="162"/>
      <c r="P532" s="43"/>
      <c r="Q532" s="164">
        <v>37687.752941099563</v>
      </c>
      <c r="R532" s="43"/>
      <c r="S532" s="147">
        <f t="shared" si="81"/>
        <v>2.0232992088209632E-3</v>
      </c>
      <c r="T532" s="188">
        <v>0</v>
      </c>
      <c r="U532" s="156" t="e">
        <f>(Company_data!V532+Misc!T532)/(Company_data!J532-Company_data!I532)</f>
        <v>#DIV/0!</v>
      </c>
      <c r="V532" s="1" t="e">
        <f t="shared" si="84"/>
        <v>#DIV/0!</v>
      </c>
      <c r="W532" s="72">
        <v>1</v>
      </c>
      <c r="X532" s="185">
        <v>5.1148597335674173E-2</v>
      </c>
      <c r="Y532" s="185">
        <v>8.1086059360682444E-2</v>
      </c>
      <c r="Z532" s="181"/>
      <c r="AA532" s="181"/>
      <c r="AC532" s="185">
        <v>2.6156793342155624E-3</v>
      </c>
      <c r="AD532" s="1">
        <v>0</v>
      </c>
      <c r="AE532" s="147">
        <f t="shared" si="78"/>
        <v>3.3253782316229219E-2</v>
      </c>
      <c r="AF532" s="1">
        <v>0</v>
      </c>
      <c r="AG532" s="1">
        <v>0</v>
      </c>
      <c r="AH532" s="1">
        <v>0</v>
      </c>
      <c r="AI532" s="1">
        <v>0</v>
      </c>
      <c r="AJ532" s="147">
        <f t="shared" si="80"/>
        <v>3.3253782316229219E-2</v>
      </c>
      <c r="AK532" s="373">
        <f t="shared" si="79"/>
        <v>35882.413623547232</v>
      </c>
      <c r="AL532" s="185">
        <v>0.24912095965882478</v>
      </c>
      <c r="AM532" s="373">
        <f t="shared" si="82"/>
        <v>1805.3393175523279</v>
      </c>
      <c r="AN532" s="185">
        <v>0.21600530022473136</v>
      </c>
      <c r="AO532" s="185">
        <v>0.21534390223328684</v>
      </c>
      <c r="AP532" s="238">
        <v>2.9369000610255037E-2</v>
      </c>
      <c r="AQ532" s="238">
        <v>0.18597490162303176</v>
      </c>
      <c r="AR532" s="238">
        <v>0.21918349763381653</v>
      </c>
      <c r="AS532" s="238">
        <v>0.23324116616713583</v>
      </c>
    </row>
    <row r="533" spans="1:45" x14ac:dyDescent="0.2">
      <c r="A533" s="144">
        <v>2024</v>
      </c>
      <c r="B533" s="144">
        <v>1</v>
      </c>
      <c r="C533" s="145">
        <v>31</v>
      </c>
      <c r="D533" s="145">
        <v>31</v>
      </c>
      <c r="E533" s="93">
        <f t="shared" si="83"/>
        <v>31</v>
      </c>
      <c r="F533" s="141">
        <v>0</v>
      </c>
      <c r="G533" s="185">
        <v>1.8418957566574364E-2</v>
      </c>
      <c r="H533" s="185">
        <v>5.1742453680351103E-2</v>
      </c>
      <c r="I533" s="149">
        <f>I521</f>
        <v>3.1291374430605791E-2</v>
      </c>
      <c r="J533" s="147">
        <f t="shared" si="85"/>
        <v>3.2253455281169088E-2</v>
      </c>
      <c r="K533" s="43"/>
      <c r="L533" s="43"/>
      <c r="M533" s="43"/>
      <c r="N533" s="43"/>
      <c r="O533" s="162"/>
      <c r="P533" s="43"/>
      <c r="Q533" s="164">
        <v>54519.708023932079</v>
      </c>
      <c r="R533" s="43"/>
      <c r="S533" s="147">
        <f t="shared" si="81"/>
        <v>1.8619623856582224E-3</v>
      </c>
      <c r="T533" s="188">
        <v>0</v>
      </c>
      <c r="U533" s="156" t="e">
        <f>(Company_data!V533+Misc!T533)/(Company_data!J533-Company_data!I533)</f>
        <v>#DIV/0!</v>
      </c>
      <c r="V533" s="1" t="e">
        <f t="shared" si="84"/>
        <v>#DIV/0!</v>
      </c>
      <c r="W533" s="72">
        <v>1</v>
      </c>
      <c r="X533" s="185">
        <v>3.3323496113776739E-2</v>
      </c>
      <c r="Y533" s="185">
        <v>5.1742453680351103E-2</v>
      </c>
      <c r="Z533" s="181"/>
      <c r="AA533" s="181"/>
      <c r="AC533" s="185">
        <v>1.669111409043584E-3</v>
      </c>
      <c r="AD533" s="1">
        <v>0</v>
      </c>
      <c r="AE533" s="147">
        <f t="shared" si="78"/>
        <v>3.1291374430605791E-2</v>
      </c>
      <c r="AF533" s="1">
        <v>0</v>
      </c>
      <c r="AG533" s="1">
        <v>0</v>
      </c>
      <c r="AH533" s="1">
        <v>0</v>
      </c>
      <c r="AI533" s="1">
        <v>0</v>
      </c>
      <c r="AJ533" s="147">
        <f t="shared" si="80"/>
        <v>3.1291374430605791E-2</v>
      </c>
      <c r="AK533" s="373">
        <f t="shared" si="79"/>
        <v>51855.371294166274</v>
      </c>
      <c r="AL533" s="185">
        <v>0.24879269829714595</v>
      </c>
      <c r="AM533" s="373">
        <f t="shared" si="82"/>
        <v>2664.336729765801</v>
      </c>
      <c r="AN533" s="185">
        <v>0.21391539555613773</v>
      </c>
      <c r="AO533" s="185">
        <v>0.21853904823883347</v>
      </c>
      <c r="AP533" s="238">
        <v>2.2364390043417309E-2</v>
      </c>
      <c r="AQ533" s="238">
        <v>0.19617465819541616</v>
      </c>
      <c r="AR533" s="238">
        <v>0.2303737407305716</v>
      </c>
      <c r="AS533" s="238">
        <v>0.23024163521313079</v>
      </c>
    </row>
    <row r="534" spans="1:45" x14ac:dyDescent="0.2">
      <c r="A534" s="144">
        <v>2024</v>
      </c>
      <c r="B534" s="144">
        <v>2</v>
      </c>
      <c r="C534" s="145">
        <v>29</v>
      </c>
      <c r="D534" s="145">
        <v>29</v>
      </c>
      <c r="E534" s="93">
        <f t="shared" si="83"/>
        <v>29</v>
      </c>
      <c r="F534" s="141">
        <v>0</v>
      </c>
      <c r="G534" s="185">
        <v>2.4693183270840427E-2</v>
      </c>
      <c r="H534" s="185">
        <v>6.9367980625057224E-2</v>
      </c>
      <c r="I534" s="149">
        <f t="shared" ref="I534:I597" si="86">I522</f>
        <v>3.1327824545639323E-2</v>
      </c>
      <c r="J534" s="147">
        <f t="shared" si="85"/>
        <v>3.2253455281169081E-2</v>
      </c>
      <c r="K534" s="43"/>
      <c r="L534" s="43"/>
      <c r="M534" s="43"/>
      <c r="N534" s="43"/>
      <c r="O534" s="162"/>
      <c r="P534" s="43"/>
      <c r="Q534" s="164">
        <v>51002.307506259051</v>
      </c>
      <c r="R534" s="43"/>
      <c r="S534" s="147">
        <f t="shared" si="81"/>
        <v>1.6985147743457628E-3</v>
      </c>
      <c r="T534" s="188">
        <v>0</v>
      </c>
      <c r="U534" s="156" t="e">
        <f>(Company_data!V534+Misc!T534)/(Company_data!J534-Company_data!I534)</f>
        <v>#DIV/0!</v>
      </c>
      <c r="V534" s="1" t="e">
        <f t="shared" si="84"/>
        <v>#DIV/0!</v>
      </c>
      <c r="W534" s="72">
        <v>1</v>
      </c>
      <c r="X534" s="185">
        <v>4.4674797354216804E-2</v>
      </c>
      <c r="Y534" s="185">
        <v>6.9367980625057224E-2</v>
      </c>
      <c r="Z534" s="181"/>
      <c r="AA534" s="181"/>
      <c r="AC534" s="185">
        <v>2.3919993318985253E-3</v>
      </c>
      <c r="AD534" s="1">
        <v>0</v>
      </c>
      <c r="AE534" s="147">
        <f t="shared" si="78"/>
        <v>3.1327824545639323E-2</v>
      </c>
      <c r="AF534" s="1">
        <v>0</v>
      </c>
      <c r="AG534" s="1">
        <v>0</v>
      </c>
      <c r="AH534" s="1">
        <v>0</v>
      </c>
      <c r="AI534" s="1">
        <v>0</v>
      </c>
      <c r="AJ534" s="147">
        <f t="shared" si="80"/>
        <v>3.1327824545639323E-2</v>
      </c>
      <c r="AK534" s="373">
        <f t="shared" si="79"/>
        <v>48595.809814857683</v>
      </c>
      <c r="AL534" s="185">
        <v>0.24660488746438008</v>
      </c>
      <c r="AM534" s="373">
        <f t="shared" si="82"/>
        <v>2406.4976914013687</v>
      </c>
      <c r="AN534" s="185">
        <v>0.20868369248367577</v>
      </c>
      <c r="AO534" s="185">
        <v>0.19514643066509105</v>
      </c>
      <c r="AP534" s="238">
        <v>1.3141633859168406E-2</v>
      </c>
      <c r="AQ534" s="238">
        <v>0.18200479680592263</v>
      </c>
      <c r="AR534" s="238">
        <v>0.22191170419353967</v>
      </c>
      <c r="AS534" s="238">
        <v>0.2276886183873264</v>
      </c>
    </row>
    <row r="535" spans="1:45" x14ac:dyDescent="0.2">
      <c r="A535" s="144">
        <v>2024</v>
      </c>
      <c r="B535" s="144">
        <v>3</v>
      </c>
      <c r="C535" s="145">
        <v>31</v>
      </c>
      <c r="D535" s="145">
        <v>31</v>
      </c>
      <c r="E535" s="93">
        <f t="shared" si="83"/>
        <v>31</v>
      </c>
      <c r="F535" s="141">
        <v>0</v>
      </c>
      <c r="G535" s="185">
        <v>4.5464406884770006E-2</v>
      </c>
      <c r="H535" s="185">
        <v>0.12771840962427303</v>
      </c>
      <c r="I535" s="149">
        <f t="shared" si="86"/>
        <v>3.2106926531423899E-2</v>
      </c>
      <c r="J535" s="147">
        <f t="shared" si="85"/>
        <v>3.2253455281169081E-2</v>
      </c>
      <c r="K535" s="43"/>
      <c r="L535" s="43"/>
      <c r="M535" s="43"/>
      <c r="N535" s="43"/>
      <c r="O535" s="162"/>
      <c r="P535" s="43"/>
      <c r="Q535" s="164">
        <v>54519.708023932079</v>
      </c>
      <c r="R535" s="43"/>
      <c r="S535" s="147">
        <f t="shared" si="81"/>
        <v>1.5336301555593443E-3</v>
      </c>
      <c r="T535" s="188">
        <v>0</v>
      </c>
      <c r="U535" s="156" t="e">
        <f>(Company_data!V535+Misc!T535)/(Company_data!J535-Company_data!I535)</f>
        <v>#DIV/0!</v>
      </c>
      <c r="V535" s="1" t="e">
        <f t="shared" si="84"/>
        <v>#DIV/0!</v>
      </c>
      <c r="W535" s="72">
        <v>1</v>
      </c>
      <c r="X535" s="185">
        <v>8.2254002739503021E-2</v>
      </c>
      <c r="Y535" s="185">
        <v>0.12771840962427303</v>
      </c>
      <c r="Z535" s="181"/>
      <c r="AA535" s="181"/>
      <c r="AC535" s="185">
        <v>4.1199486975571943E-3</v>
      </c>
      <c r="AD535" s="1">
        <v>0</v>
      </c>
      <c r="AE535" s="147">
        <f t="shared" si="78"/>
        <v>3.2106926531423899E-2</v>
      </c>
      <c r="AF535" s="1">
        <v>0</v>
      </c>
      <c r="AG535" s="1">
        <v>0</v>
      </c>
      <c r="AH535" s="1">
        <v>0</v>
      </c>
      <c r="AI535" s="1">
        <v>0</v>
      </c>
      <c r="AJ535" s="147">
        <f t="shared" si="80"/>
        <v>3.2106926531423899E-2</v>
      </c>
      <c r="AK535" s="373">
        <f t="shared" si="79"/>
        <v>51855.371294166274</v>
      </c>
      <c r="AL535" s="185">
        <v>0.25650904748801556</v>
      </c>
      <c r="AM535" s="373">
        <f t="shared" si="82"/>
        <v>2664.336729765801</v>
      </c>
      <c r="AN535" s="185">
        <v>0.24523262342472141</v>
      </c>
      <c r="AO535" s="185">
        <v>0.28297319583567088</v>
      </c>
      <c r="AP535" s="238">
        <v>7.7669005781672101E-2</v>
      </c>
      <c r="AQ535" s="238">
        <v>0.2053041900539988</v>
      </c>
      <c r="AR535" s="238">
        <v>0.21104464060324554</v>
      </c>
      <c r="AS535" s="238">
        <v>0.24482724246101292</v>
      </c>
    </row>
    <row r="536" spans="1:45" x14ac:dyDescent="0.2">
      <c r="A536" s="144">
        <v>2024</v>
      </c>
      <c r="B536" s="144">
        <v>4</v>
      </c>
      <c r="C536" s="145">
        <v>30</v>
      </c>
      <c r="D536" s="145">
        <v>31</v>
      </c>
      <c r="E536" s="93">
        <f t="shared" si="83"/>
        <v>30</v>
      </c>
      <c r="F536" s="141">
        <v>0</v>
      </c>
      <c r="G536" s="185">
        <v>8.0198870665118369E-2</v>
      </c>
      <c r="H536" s="185">
        <v>0.22529431079948634</v>
      </c>
      <c r="I536" s="149">
        <f t="shared" si="86"/>
        <v>3.2707454333999561E-2</v>
      </c>
      <c r="J536" s="147">
        <f t="shared" si="85"/>
        <v>3.2253455281169081E-2</v>
      </c>
      <c r="K536" s="43"/>
      <c r="L536" s="43"/>
      <c r="M536" s="43"/>
      <c r="N536" s="43"/>
      <c r="O536" s="162"/>
      <c r="P536" s="43"/>
      <c r="Q536" s="164">
        <v>54519.708023932079</v>
      </c>
      <c r="R536" s="43"/>
      <c r="S536" s="147">
        <f t="shared" si="81"/>
        <v>1.3678422742929193E-3</v>
      </c>
      <c r="T536" s="188">
        <v>0</v>
      </c>
      <c r="U536" s="156" t="e">
        <f>(Company_data!V536+Misc!T536)/(Company_data!J536-Company_data!I536)</f>
        <v>#DIV/0!</v>
      </c>
      <c r="V536" s="1" t="e">
        <f t="shared" si="84"/>
        <v>#DIV/0!</v>
      </c>
      <c r="W536" s="72">
        <v>1</v>
      </c>
      <c r="X536" s="185">
        <v>0.14509544013436801</v>
      </c>
      <c r="Y536" s="185">
        <v>0.22529431079948634</v>
      </c>
      <c r="Z536" s="181"/>
      <c r="AA536" s="181"/>
      <c r="AC536" s="185">
        <v>7.509810359982879E-3</v>
      </c>
      <c r="AD536" s="1">
        <v>0</v>
      </c>
      <c r="AE536" s="147">
        <f t="shared" si="78"/>
        <v>3.2707454333999561E-2</v>
      </c>
      <c r="AF536" s="1">
        <v>0</v>
      </c>
      <c r="AG536" s="1">
        <v>0</v>
      </c>
      <c r="AH536" s="1">
        <v>0</v>
      </c>
      <c r="AI536" s="1">
        <v>0</v>
      </c>
      <c r="AJ536" s="147">
        <f t="shared" si="80"/>
        <v>3.2707454333999561E-2</v>
      </c>
      <c r="AK536" s="373">
        <f t="shared" si="79"/>
        <v>51855.371294166274</v>
      </c>
      <c r="AL536" s="185">
        <v>0.27943218846091511</v>
      </c>
      <c r="AM536" s="373">
        <f t="shared" si="82"/>
        <v>2664.336729765801</v>
      </c>
      <c r="AN536" s="185">
        <v>0.2795646241703158</v>
      </c>
      <c r="AO536" s="185">
        <v>0.27778000788076712</v>
      </c>
      <c r="AP536" s="238">
        <v>7.8676030704876554E-2</v>
      </c>
      <c r="AQ536" s="238">
        <v>0.1991039771758906</v>
      </c>
      <c r="AR536" s="238">
        <v>0.19923331779579675</v>
      </c>
      <c r="AS536" s="238">
        <v>0.27387379128540867</v>
      </c>
    </row>
    <row r="537" spans="1:45" x14ac:dyDescent="0.2">
      <c r="A537" s="144">
        <v>2024</v>
      </c>
      <c r="B537" s="144">
        <v>5</v>
      </c>
      <c r="C537" s="145">
        <v>31</v>
      </c>
      <c r="D537" s="145">
        <v>30</v>
      </c>
      <c r="E537" s="93">
        <f t="shared" si="83"/>
        <v>31</v>
      </c>
      <c r="F537" s="141">
        <v>0</v>
      </c>
      <c r="G537" s="185">
        <v>0.14647720429081285</v>
      </c>
      <c r="H537" s="185">
        <v>0.41148311085741318</v>
      </c>
      <c r="I537" s="149">
        <f t="shared" si="86"/>
        <v>3.2211093719053466E-2</v>
      </c>
      <c r="J537" s="147">
        <f t="shared" si="85"/>
        <v>3.2253455281169081E-2</v>
      </c>
      <c r="K537" s="43"/>
      <c r="L537" s="43"/>
      <c r="M537" s="43"/>
      <c r="N537" s="43"/>
      <c r="O537" s="162"/>
      <c r="P537" s="43"/>
      <c r="Q537" s="164">
        <v>52761.007765095557</v>
      </c>
      <c r="R537" s="43"/>
      <c r="S537" s="147">
        <f t="shared" si="81"/>
        <v>1.2008797535061101E-3</v>
      </c>
      <c r="T537" s="188">
        <v>0</v>
      </c>
      <c r="U537" s="156" t="e">
        <f>(Company_data!V537+Misc!T537)/(Company_data!J537-Company_data!I537)</f>
        <v>#DIV/0!</v>
      </c>
      <c r="V537" s="1" t="e">
        <f t="shared" si="84"/>
        <v>#DIV/0!</v>
      </c>
      <c r="W537" s="72">
        <v>1</v>
      </c>
      <c r="X537" s="185">
        <v>0.26500590656660034</v>
      </c>
      <c r="Y537" s="185">
        <v>0.41148311085741318</v>
      </c>
      <c r="Z537" s="181"/>
      <c r="AA537" s="181"/>
      <c r="AC537" s="185">
        <v>1.3273648737335908E-2</v>
      </c>
      <c r="AD537" s="1">
        <v>0</v>
      </c>
      <c r="AE537" s="147">
        <f t="shared" si="78"/>
        <v>3.2211093719053466E-2</v>
      </c>
      <c r="AF537" s="1">
        <v>0</v>
      </c>
      <c r="AG537" s="1">
        <v>0</v>
      </c>
      <c r="AH537" s="1">
        <v>0</v>
      </c>
      <c r="AI537" s="1">
        <v>0</v>
      </c>
      <c r="AJ537" s="147">
        <f t="shared" si="80"/>
        <v>3.2211093719053466E-2</v>
      </c>
      <c r="AK537" s="373">
        <f t="shared" si="79"/>
        <v>50182.617381451237</v>
      </c>
      <c r="AL537" s="185">
        <v>0.33585357031391838</v>
      </c>
      <c r="AM537" s="373">
        <f t="shared" si="82"/>
        <v>2578.3903836443233</v>
      </c>
      <c r="AN537" s="185">
        <v>0.36323421238447556</v>
      </c>
      <c r="AO537" s="185">
        <v>0.35997474497979753</v>
      </c>
      <c r="AP537" s="238">
        <v>0.14369585165942753</v>
      </c>
      <c r="AQ537" s="238">
        <v>0.21627889332037006</v>
      </c>
      <c r="AR537" s="238">
        <v>0.18937636602310559</v>
      </c>
      <c r="AS537" s="238">
        <v>0.34402589934280203</v>
      </c>
    </row>
    <row r="538" spans="1:45" x14ac:dyDescent="0.2">
      <c r="A538" s="144">
        <v>2024</v>
      </c>
      <c r="B538" s="144">
        <v>6</v>
      </c>
      <c r="C538" s="145">
        <v>30</v>
      </c>
      <c r="D538" s="145">
        <v>31</v>
      </c>
      <c r="E538" s="93">
        <f t="shared" si="83"/>
        <v>30</v>
      </c>
      <c r="F538" s="141">
        <v>0</v>
      </c>
      <c r="G538" s="185">
        <v>0.19068382393623839</v>
      </c>
      <c r="H538" s="185">
        <v>0.53566815016274794</v>
      </c>
      <c r="I538" s="149">
        <f t="shared" si="86"/>
        <v>3.32701466606663E-2</v>
      </c>
      <c r="J538" s="147">
        <f t="shared" si="85"/>
        <v>3.2253455281169081E-2</v>
      </c>
      <c r="K538" s="43"/>
      <c r="L538" s="43"/>
      <c r="M538" s="43"/>
      <c r="N538" s="43"/>
      <c r="O538" s="162"/>
      <c r="P538" s="43"/>
      <c r="Q538" s="164">
        <v>54519.708023932079</v>
      </c>
      <c r="R538" s="43"/>
      <c r="S538" s="147">
        <f t="shared" si="81"/>
        <v>1.0341007132973826E-3</v>
      </c>
      <c r="T538" s="188">
        <v>0</v>
      </c>
      <c r="U538" s="156" t="e">
        <f>(Company_data!V538+Misc!T538)/(Company_data!J538-Company_data!I538)</f>
        <v>#DIV/0!</v>
      </c>
      <c r="V538" s="1" t="e">
        <f t="shared" si="84"/>
        <v>#DIV/0!</v>
      </c>
      <c r="W538" s="72">
        <v>1</v>
      </c>
      <c r="X538" s="185">
        <v>0.3449843262265096</v>
      </c>
      <c r="Y538" s="185">
        <v>0.53566815016274794</v>
      </c>
      <c r="Z538" s="181"/>
      <c r="AA538" s="181"/>
      <c r="AC538" s="185">
        <v>1.7855605005424931E-2</v>
      </c>
      <c r="AD538" s="1">
        <v>0</v>
      </c>
      <c r="AE538" s="147">
        <f t="shared" ref="AE538:AE601" si="87">I538</f>
        <v>3.32701466606663E-2</v>
      </c>
      <c r="AF538" s="1">
        <v>0</v>
      </c>
      <c r="AG538" s="1">
        <v>0</v>
      </c>
      <c r="AH538" s="1">
        <v>0</v>
      </c>
      <c r="AI538" s="1">
        <v>0</v>
      </c>
      <c r="AJ538" s="147">
        <f t="shared" si="80"/>
        <v>3.32701466606663E-2</v>
      </c>
      <c r="AK538" s="373">
        <f t="shared" ref="AK538:AK601" si="88">Q538-AM538</f>
        <v>51855.371294166274</v>
      </c>
      <c r="AL538" s="185">
        <v>0.37504874132618199</v>
      </c>
      <c r="AM538" s="373">
        <f t="shared" si="82"/>
        <v>2664.336729765801</v>
      </c>
      <c r="AN538" s="185">
        <v>0.40867857445505207</v>
      </c>
      <c r="AO538" s="185">
        <v>0.40443540425168345</v>
      </c>
      <c r="AP538" s="238">
        <v>0.18706306288993463</v>
      </c>
      <c r="AQ538" s="238">
        <v>0.21737234136174882</v>
      </c>
      <c r="AR538" s="238">
        <v>0.18436491738994357</v>
      </c>
      <c r="AS538" s="238">
        <v>0.39019071149241635</v>
      </c>
    </row>
    <row r="539" spans="1:45" x14ac:dyDescent="0.2">
      <c r="A539" s="144">
        <v>2024</v>
      </c>
      <c r="B539" s="144">
        <v>7</v>
      </c>
      <c r="C539" s="145">
        <v>31</v>
      </c>
      <c r="D539" s="145">
        <v>30</v>
      </c>
      <c r="E539" s="93">
        <f t="shared" si="83"/>
        <v>31</v>
      </c>
      <c r="F539" s="141">
        <v>0</v>
      </c>
      <c r="G539" s="185">
        <v>0.22601564601521087</v>
      </c>
      <c r="H539" s="185">
        <v>0.63492214761379095</v>
      </c>
      <c r="I539" s="149">
        <f t="shared" si="86"/>
        <v>3.3307233503051287E-2</v>
      </c>
      <c r="J539" s="147">
        <f t="shared" si="85"/>
        <v>3.2253455281169081E-2</v>
      </c>
      <c r="K539" s="43"/>
      <c r="L539" s="43"/>
      <c r="M539" s="43"/>
      <c r="N539" s="43"/>
      <c r="O539" s="162"/>
      <c r="P539" s="43"/>
      <c r="Q539" s="164">
        <v>52761.007765095557</v>
      </c>
      <c r="R539" s="43"/>
      <c r="S539" s="147">
        <f t="shared" si="81"/>
        <v>8.6620764449427123E-4</v>
      </c>
      <c r="T539" s="188">
        <v>0</v>
      </c>
      <c r="U539" s="156" t="e">
        <f>(Company_data!V539+Misc!T539)/(Company_data!J539-Company_data!I539)</f>
        <v>#DIV/0!</v>
      </c>
      <c r="V539" s="1" t="e">
        <f t="shared" si="84"/>
        <v>#DIV/0!</v>
      </c>
      <c r="W539" s="72">
        <v>1</v>
      </c>
      <c r="X539" s="185">
        <v>0.40890650159858005</v>
      </c>
      <c r="Y539" s="185">
        <v>0.63492214761379095</v>
      </c>
      <c r="Z539" s="181"/>
      <c r="AA539" s="181"/>
      <c r="AC539" s="185">
        <v>2.0481359600444869E-2</v>
      </c>
      <c r="AD539" s="1">
        <v>0</v>
      </c>
      <c r="AE539" s="147">
        <f t="shared" si="87"/>
        <v>3.3307233503051287E-2</v>
      </c>
      <c r="AF539" s="1">
        <v>0</v>
      </c>
      <c r="AG539" s="1">
        <v>0</v>
      </c>
      <c r="AH539" s="1">
        <v>0</v>
      </c>
      <c r="AI539" s="1">
        <v>0</v>
      </c>
      <c r="AJ539" s="147">
        <f t="shared" ref="AJ539:AJ602" si="89">I539</f>
        <v>3.3307233503051287E-2</v>
      </c>
      <c r="AK539" s="373">
        <f t="shared" si="88"/>
        <v>50182.617381451237</v>
      </c>
      <c r="AL539" s="185">
        <v>0.41260852199384979</v>
      </c>
      <c r="AM539" s="373">
        <f t="shared" si="82"/>
        <v>2578.3903836443233</v>
      </c>
      <c r="AN539" s="185">
        <v>0.45606815283563956</v>
      </c>
      <c r="AO539" s="185">
        <v>0.45103876526164399</v>
      </c>
      <c r="AP539" s="238">
        <v>0.221723993844334</v>
      </c>
      <c r="AQ539" s="238">
        <v>0.22931477141731008</v>
      </c>
      <c r="AR539" s="238">
        <v>0.18659287597863888</v>
      </c>
      <c r="AS539" s="238">
        <v>0.43476507588290941</v>
      </c>
    </row>
    <row r="540" spans="1:45" x14ac:dyDescent="0.2">
      <c r="A540" s="144">
        <v>2024</v>
      </c>
      <c r="B540" s="144">
        <v>8</v>
      </c>
      <c r="C540" s="145">
        <v>31</v>
      </c>
      <c r="D540" s="145">
        <v>31</v>
      </c>
      <c r="E540" s="93">
        <f t="shared" si="83"/>
        <v>31</v>
      </c>
      <c r="F540" s="141">
        <v>0</v>
      </c>
      <c r="G540" s="185">
        <v>0.22868721041395046</v>
      </c>
      <c r="H540" s="185">
        <v>0.64242709444133106</v>
      </c>
      <c r="I540" s="149">
        <f t="shared" si="86"/>
        <v>3.1707928155365571E-2</v>
      </c>
      <c r="J540" s="147">
        <f t="shared" si="85"/>
        <v>3.2253455281169081E-2</v>
      </c>
      <c r="K540" s="43"/>
      <c r="L540" s="43"/>
      <c r="M540" s="43"/>
      <c r="N540" s="43"/>
      <c r="O540" s="162"/>
      <c r="P540" s="43"/>
      <c r="Q540" s="164">
        <v>54519.708023932079</v>
      </c>
      <c r="R540" s="43"/>
      <c r="S540" s="147">
        <f t="shared" si="81"/>
        <v>6.9539817733527132E-4</v>
      </c>
      <c r="T540" s="188">
        <v>0</v>
      </c>
      <c r="U540" s="156" t="e">
        <f>(Company_data!V540+Misc!T540)/(Company_data!J540-Company_data!I540)</f>
        <v>#DIV/0!</v>
      </c>
      <c r="V540" s="1" t="e">
        <f t="shared" si="84"/>
        <v>#DIV/0!</v>
      </c>
      <c r="W540" s="72">
        <v>1</v>
      </c>
      <c r="X540" s="185">
        <v>0.4137398840273806</v>
      </c>
      <c r="Y540" s="185">
        <v>0.64242709444133106</v>
      </c>
      <c r="Z540" s="181"/>
      <c r="AA540" s="181"/>
      <c r="AC540" s="185">
        <v>2.0723454659397775E-2</v>
      </c>
      <c r="AD540" s="1">
        <v>0</v>
      </c>
      <c r="AE540" s="147">
        <f t="shared" si="87"/>
        <v>3.1707928155365571E-2</v>
      </c>
      <c r="AF540" s="1">
        <v>0</v>
      </c>
      <c r="AG540" s="1">
        <v>0</v>
      </c>
      <c r="AH540" s="1">
        <v>0</v>
      </c>
      <c r="AI540" s="1">
        <v>0</v>
      </c>
      <c r="AJ540" s="147">
        <f t="shared" si="89"/>
        <v>3.1707928155365571E-2</v>
      </c>
      <c r="AK540" s="373">
        <f t="shared" si="88"/>
        <v>52654.190729128008</v>
      </c>
      <c r="AL540" s="185">
        <v>0.42328221019013607</v>
      </c>
      <c r="AM540" s="373">
        <f t="shared" si="82"/>
        <v>1865.5172948040722</v>
      </c>
      <c r="AN540" s="185">
        <v>0.45900842590735352</v>
      </c>
      <c r="AO540" s="185">
        <v>0.45391958964904322</v>
      </c>
      <c r="AP540" s="238">
        <v>0.22434482978531572</v>
      </c>
      <c r="AQ540" s="238">
        <v>0.22957475986372752</v>
      </c>
      <c r="AR540" s="238">
        <v>0.19459499977618558</v>
      </c>
      <c r="AS540" s="238">
        <v>0.44497012464181079</v>
      </c>
    </row>
    <row r="541" spans="1:45" x14ac:dyDescent="0.2">
      <c r="A541" s="144">
        <v>2024</v>
      </c>
      <c r="B541" s="144">
        <v>9</v>
      </c>
      <c r="C541" s="145">
        <v>30</v>
      </c>
      <c r="D541" s="145">
        <v>31</v>
      </c>
      <c r="E541" s="93">
        <f t="shared" si="83"/>
        <v>30</v>
      </c>
      <c r="F541" s="141">
        <v>0</v>
      </c>
      <c r="G541" s="185">
        <v>0.19446839582534819</v>
      </c>
      <c r="H541" s="185">
        <v>0.54629975268229525</v>
      </c>
      <c r="I541" s="149">
        <f t="shared" si="86"/>
        <v>3.222580735008565E-2</v>
      </c>
      <c r="J541" s="147">
        <f t="shared" si="85"/>
        <v>3.2253455281169081E-2</v>
      </c>
      <c r="K541" s="43"/>
      <c r="L541" s="43"/>
      <c r="M541" s="43"/>
      <c r="N541" s="43"/>
      <c r="O541" s="162"/>
      <c r="P541" s="43"/>
      <c r="Q541" s="164">
        <v>54519.708023932079</v>
      </c>
      <c r="R541" s="43"/>
      <c r="S541" s="147">
        <f t="shared" si="81"/>
        <v>5.2393633770669856E-4</v>
      </c>
      <c r="T541" s="188">
        <v>0</v>
      </c>
      <c r="U541" s="156" t="e">
        <f>(Company_data!V541+Misc!T541)/(Company_data!J541-Company_data!I541)</f>
        <v>#DIV/0!</v>
      </c>
      <c r="V541" s="1" t="e">
        <f t="shared" si="84"/>
        <v>#DIV/0!</v>
      </c>
      <c r="W541" s="72">
        <v>1</v>
      </c>
      <c r="X541" s="185">
        <v>0.35183135685694694</v>
      </c>
      <c r="Y541" s="185">
        <v>0.54629975268229525</v>
      </c>
      <c r="Z541" s="181"/>
      <c r="AA541" s="181"/>
      <c r="AC541" s="185">
        <v>1.8209991756076505E-2</v>
      </c>
      <c r="AD541" s="1">
        <v>0</v>
      </c>
      <c r="AE541" s="147">
        <f t="shared" si="87"/>
        <v>3.222580735008565E-2</v>
      </c>
      <c r="AF541" s="1">
        <v>0</v>
      </c>
      <c r="AG541" s="1">
        <v>0</v>
      </c>
      <c r="AH541" s="1">
        <v>0</v>
      </c>
      <c r="AI541" s="1">
        <v>0</v>
      </c>
      <c r="AJ541" s="147">
        <f t="shared" si="89"/>
        <v>3.222580735008565E-2</v>
      </c>
      <c r="AK541" s="373">
        <f t="shared" si="88"/>
        <v>52654.190729128008</v>
      </c>
      <c r="AL541" s="185">
        <v>0.39970091880072156</v>
      </c>
      <c r="AM541" s="373">
        <f t="shared" si="82"/>
        <v>1865.5172948040722</v>
      </c>
      <c r="AN541" s="185">
        <v>0.41256616449497729</v>
      </c>
      <c r="AO541" s="185">
        <v>0.40823877853412649</v>
      </c>
      <c r="AP541" s="238">
        <v>0.19077577220470457</v>
      </c>
      <c r="AQ541" s="238">
        <v>0.21746300632942195</v>
      </c>
      <c r="AR541" s="238">
        <v>0.20523252297537339</v>
      </c>
      <c r="AS541" s="238">
        <v>0.41307558117686038</v>
      </c>
    </row>
    <row r="542" spans="1:45" x14ac:dyDescent="0.2">
      <c r="A542" s="144">
        <v>2024</v>
      </c>
      <c r="B542" s="144">
        <v>10</v>
      </c>
      <c r="C542" s="145">
        <v>31</v>
      </c>
      <c r="D542" s="145">
        <v>30</v>
      </c>
      <c r="E542" s="93">
        <f t="shared" si="83"/>
        <v>31</v>
      </c>
      <c r="F542" s="141">
        <v>0</v>
      </c>
      <c r="G542" s="185">
        <v>0.13905467215541148</v>
      </c>
      <c r="H542" s="185">
        <v>0.39063176659328985</v>
      </c>
      <c r="I542" s="149">
        <f t="shared" si="86"/>
        <v>3.1422201488634983E-2</v>
      </c>
      <c r="J542" s="147">
        <f t="shared" si="85"/>
        <v>3.2253455281169088E-2</v>
      </c>
      <c r="K542" s="43"/>
      <c r="L542" s="43"/>
      <c r="M542" s="43"/>
      <c r="N542" s="43"/>
      <c r="O542" s="162"/>
      <c r="P542" s="43"/>
      <c r="Q542" s="164">
        <v>52761.007765095557</v>
      </c>
      <c r="R542" s="43"/>
      <c r="S542" s="147">
        <f t="shared" ref="S542:S605" si="90">J542-J530</f>
        <v>3.5072727440561141E-4</v>
      </c>
      <c r="T542" s="188">
        <v>0</v>
      </c>
      <c r="U542" s="156" t="e">
        <f>(Company_data!V542+Misc!T542)/(Company_data!J542-Company_data!I542)</f>
        <v>#DIV/0!</v>
      </c>
      <c r="V542" s="1" t="e">
        <f t="shared" si="84"/>
        <v>#DIV/0!</v>
      </c>
      <c r="W542" s="72">
        <v>1</v>
      </c>
      <c r="X542" s="185">
        <v>0.2515770944378784</v>
      </c>
      <c r="Y542" s="185">
        <v>0.39063176659328985</v>
      </c>
      <c r="Z542" s="181"/>
      <c r="AA542" s="181"/>
      <c r="AC542" s="185">
        <v>1.2601024728815802E-2</v>
      </c>
      <c r="AD542" s="1">
        <v>0</v>
      </c>
      <c r="AE542" s="147">
        <f t="shared" si="87"/>
        <v>3.1422201488634983E-2</v>
      </c>
      <c r="AF542" s="1">
        <v>0</v>
      </c>
      <c r="AG542" s="1">
        <v>0</v>
      </c>
      <c r="AH542" s="1">
        <v>0</v>
      </c>
      <c r="AI542" s="1">
        <v>0</v>
      </c>
      <c r="AJ542" s="147">
        <f t="shared" si="89"/>
        <v>3.1422201488634983E-2</v>
      </c>
      <c r="AK542" s="373">
        <f t="shared" si="88"/>
        <v>50955.668447543227</v>
      </c>
      <c r="AL542" s="185">
        <v>0.35538299828393988</v>
      </c>
      <c r="AM542" s="373">
        <f t="shared" si="82"/>
        <v>1805.3393175523279</v>
      </c>
      <c r="AN542" s="185">
        <v>0.353595618987536</v>
      </c>
      <c r="AO542" s="185">
        <v>0.35050132063883943</v>
      </c>
      <c r="AP542" s="238">
        <v>0.13641426076731591</v>
      </c>
      <c r="AQ542" s="238">
        <v>0.21408705987152357</v>
      </c>
      <c r="AR542" s="238">
        <v>0.21632832612852837</v>
      </c>
      <c r="AS542" s="238">
        <v>0.35914665904437909</v>
      </c>
    </row>
    <row r="543" spans="1:45" x14ac:dyDescent="0.2">
      <c r="A543" s="144">
        <v>2024</v>
      </c>
      <c r="B543" s="144">
        <v>11</v>
      </c>
      <c r="C543" s="145">
        <v>30</v>
      </c>
      <c r="D543" s="145">
        <v>31</v>
      </c>
      <c r="E543" s="93">
        <f t="shared" si="83"/>
        <v>30</v>
      </c>
      <c r="F543" s="141">
        <v>0</v>
      </c>
      <c r="G543" s="185">
        <v>5.4562340820183901E-2</v>
      </c>
      <c r="H543" s="185">
        <v>0.15327628517388264</v>
      </c>
      <c r="I543" s="149">
        <f t="shared" si="86"/>
        <v>3.2209690339273976E-2</v>
      </c>
      <c r="J543" s="147">
        <f t="shared" si="85"/>
        <v>3.2253455281169081E-2</v>
      </c>
      <c r="K543" s="43"/>
      <c r="L543" s="43"/>
      <c r="M543" s="43"/>
      <c r="N543" s="43"/>
      <c r="O543" s="162"/>
      <c r="P543" s="43"/>
      <c r="Q543" s="164">
        <v>54519.708023932079</v>
      </c>
      <c r="R543" s="43"/>
      <c r="S543" s="147">
        <f t="shared" si="90"/>
        <v>1.7587552786216265E-4</v>
      </c>
      <c r="T543" s="188">
        <v>0</v>
      </c>
      <c r="U543" s="156" t="e">
        <f>(Company_data!V543+Misc!T543)/(Company_data!J543-Company_data!I543)</f>
        <v>#DIV/0!</v>
      </c>
      <c r="V543" s="1" t="e">
        <f t="shared" si="84"/>
        <v>#DIV/0!</v>
      </c>
      <c r="W543" s="72">
        <v>1</v>
      </c>
      <c r="X543" s="185">
        <v>9.8713944353698763E-2</v>
      </c>
      <c r="Y543" s="185">
        <v>0.15327628517388264</v>
      </c>
      <c r="Z543" s="181"/>
      <c r="AA543" s="181"/>
      <c r="AC543" s="185">
        <v>5.109209505796089E-3</v>
      </c>
      <c r="AD543" s="1">
        <v>0</v>
      </c>
      <c r="AE543" s="147">
        <f t="shared" si="87"/>
        <v>3.2209690339273976E-2</v>
      </c>
      <c r="AF543" s="1">
        <v>0</v>
      </c>
      <c r="AG543" s="1">
        <v>0</v>
      </c>
      <c r="AH543" s="1">
        <v>0</v>
      </c>
      <c r="AI543" s="1">
        <v>0</v>
      </c>
      <c r="AJ543" s="147">
        <f t="shared" si="89"/>
        <v>3.2209690339273976E-2</v>
      </c>
      <c r="AK543" s="373">
        <f t="shared" si="88"/>
        <v>52654.190729128008</v>
      </c>
      <c r="AL543" s="185">
        <v>0.2805235635761561</v>
      </c>
      <c r="AM543" s="373">
        <f t="shared" si="82"/>
        <v>1865.5172948040722</v>
      </c>
      <c r="AN543" s="185">
        <v>0.24824862564172526</v>
      </c>
      <c r="AO543" s="185">
        <v>0.24703448333004357</v>
      </c>
      <c r="AP543" s="238">
        <v>5.3526294897888307E-2</v>
      </c>
      <c r="AQ543" s="238">
        <v>0.19350818843215525</v>
      </c>
      <c r="AR543" s="238">
        <v>0.22596122275597216</v>
      </c>
      <c r="AS543" s="238">
        <v>0.267450153856302</v>
      </c>
    </row>
    <row r="544" spans="1:45" x14ac:dyDescent="0.2">
      <c r="A544" s="144">
        <v>2024</v>
      </c>
      <c r="B544" s="144">
        <v>12</v>
      </c>
      <c r="C544" s="145">
        <v>31</v>
      </c>
      <c r="D544" s="145">
        <v>30</v>
      </c>
      <c r="E544" s="93">
        <f t="shared" si="83"/>
        <v>31</v>
      </c>
      <c r="F544" s="141">
        <v>0</v>
      </c>
      <c r="G544" s="185">
        <v>2.9749128165761675E-2</v>
      </c>
      <c r="H544" s="185">
        <v>8.3571118538280892E-2</v>
      </c>
      <c r="I544" s="149">
        <f t="shared" si="86"/>
        <v>3.3253782316229219E-2</v>
      </c>
      <c r="J544" s="147">
        <f t="shared" si="85"/>
        <v>3.2253455281169081E-2</v>
      </c>
      <c r="K544" s="43"/>
      <c r="L544" s="43"/>
      <c r="M544" s="43"/>
      <c r="N544" s="43"/>
      <c r="O544" s="162"/>
      <c r="P544" s="43"/>
      <c r="Q544" s="164">
        <v>52761.007765095557</v>
      </c>
      <c r="R544" s="43"/>
      <c r="S544" s="147">
        <f t="shared" si="90"/>
        <v>0</v>
      </c>
      <c r="T544" s="188">
        <v>0</v>
      </c>
      <c r="U544" s="156" t="e">
        <f>(Company_data!V544+Misc!T544)/(Company_data!J544-Company_data!I544)</f>
        <v>#DIV/0!</v>
      </c>
      <c r="V544" s="1" t="e">
        <f t="shared" si="84"/>
        <v>#DIV/0!</v>
      </c>
      <c r="W544" s="72">
        <v>1</v>
      </c>
      <c r="X544" s="185">
        <v>5.3821990372519203E-2</v>
      </c>
      <c r="Y544" s="185">
        <v>8.3571118538280892E-2</v>
      </c>
      <c r="Z544" s="181"/>
      <c r="AA544" s="181"/>
      <c r="AC544" s="185">
        <v>2.6958425334929316E-3</v>
      </c>
      <c r="AD544" s="1">
        <v>0</v>
      </c>
      <c r="AE544" s="147">
        <f t="shared" si="87"/>
        <v>3.3253782316229219E-2</v>
      </c>
      <c r="AF544" s="1">
        <v>0</v>
      </c>
      <c r="AG544" s="1">
        <v>0</v>
      </c>
      <c r="AH544" s="1">
        <v>0</v>
      </c>
      <c r="AI544" s="1">
        <v>0</v>
      </c>
      <c r="AJ544" s="147">
        <f t="shared" si="89"/>
        <v>3.3253782316229219E-2</v>
      </c>
      <c r="AK544" s="373">
        <f t="shared" si="88"/>
        <v>50955.668447543227</v>
      </c>
      <c r="AL544" s="185">
        <v>0.26028664501563814</v>
      </c>
      <c r="AM544" s="373">
        <f t="shared" si="82"/>
        <v>1805.3393175523279</v>
      </c>
      <c r="AN544" s="185">
        <v>0.22512697471436285</v>
      </c>
      <c r="AO544" s="185">
        <v>0.22446498560798031</v>
      </c>
      <c r="AP544" s="238">
        <v>2.9184242890227731E-2</v>
      </c>
      <c r="AQ544" s="238">
        <v>0.19528074271775259</v>
      </c>
      <c r="AR544" s="238">
        <v>0.2305375168498765</v>
      </c>
      <c r="AS544" s="238">
        <v>0.24361216682832118</v>
      </c>
    </row>
    <row r="545" spans="1:45" x14ac:dyDescent="0.2">
      <c r="A545" s="144">
        <v>2025</v>
      </c>
      <c r="B545" s="144">
        <v>1</v>
      </c>
      <c r="C545" s="145">
        <v>31</v>
      </c>
      <c r="D545" s="145">
        <v>31</v>
      </c>
      <c r="E545" s="93">
        <f t="shared" si="83"/>
        <v>31</v>
      </c>
      <c r="F545" s="141">
        <v>0</v>
      </c>
      <c r="G545" s="185">
        <v>1.8473167838509216E-2</v>
      </c>
      <c r="H545" s="185">
        <v>5.3268085885868767E-2</v>
      </c>
      <c r="I545" s="149">
        <f t="shared" si="86"/>
        <v>3.1291374430605791E-2</v>
      </c>
      <c r="J545" s="147">
        <f t="shared" si="85"/>
        <v>3.2253455281169088E-2</v>
      </c>
      <c r="K545" s="43"/>
      <c r="L545" s="43"/>
      <c r="M545" s="43"/>
      <c r="N545" s="43"/>
      <c r="O545" s="162"/>
      <c r="P545" s="43"/>
      <c r="Q545" s="164">
        <v>73602.56116349237</v>
      </c>
      <c r="R545" s="43"/>
      <c r="S545" s="147">
        <f t="shared" si="90"/>
        <v>0</v>
      </c>
      <c r="T545" s="188">
        <v>0</v>
      </c>
      <c r="U545" s="156" t="e">
        <f>(Company_data!V545+Misc!T545)/(Company_data!J545-Company_data!I545)</f>
        <v>#DIV/0!</v>
      </c>
      <c r="V545" s="1" t="e">
        <f t="shared" si="84"/>
        <v>#DIV/0!</v>
      </c>
      <c r="W545" s="72">
        <v>1</v>
      </c>
      <c r="X545" s="185">
        <v>3.4794918047359555E-2</v>
      </c>
      <c r="Y545" s="185">
        <v>5.3268085885868767E-2</v>
      </c>
      <c r="Z545" s="181"/>
      <c r="AA545" s="181"/>
      <c r="AC545" s="185">
        <v>1.7183253511570571E-3</v>
      </c>
      <c r="AD545" s="1">
        <v>0</v>
      </c>
      <c r="AE545" s="147">
        <f t="shared" si="87"/>
        <v>3.1291374430605791E-2</v>
      </c>
      <c r="AF545" s="1">
        <v>0</v>
      </c>
      <c r="AG545" s="1">
        <v>0</v>
      </c>
      <c r="AH545" s="1">
        <v>0</v>
      </c>
      <c r="AI545" s="1">
        <v>0</v>
      </c>
      <c r="AJ545" s="147">
        <f t="shared" si="89"/>
        <v>3.1291374430605791E-2</v>
      </c>
      <c r="AK545" s="373">
        <f t="shared" si="88"/>
        <v>70938.224433726573</v>
      </c>
      <c r="AL545" s="185">
        <v>0.25890435274202805</v>
      </c>
      <c r="AM545" s="373">
        <f t="shared" si="82"/>
        <v>2664.336729765801</v>
      </c>
      <c r="AN545" s="185">
        <v>0.22333657546929511</v>
      </c>
      <c r="AO545" s="185">
        <v>0.22799446252656982</v>
      </c>
      <c r="AP545" s="238">
        <v>2.2430212425684524E-2</v>
      </c>
      <c r="AQ545" s="238">
        <v>0.20556425010088528</v>
      </c>
      <c r="AR545" s="238">
        <v>0.24043118490351881</v>
      </c>
      <c r="AS545" s="238">
        <v>0.23986606382634645</v>
      </c>
    </row>
    <row r="546" spans="1:45" x14ac:dyDescent="0.2">
      <c r="A546" s="144">
        <v>2025</v>
      </c>
      <c r="B546" s="144">
        <v>2</v>
      </c>
      <c r="C546" s="145">
        <v>28</v>
      </c>
      <c r="D546" s="145">
        <v>28</v>
      </c>
      <c r="E546" s="93">
        <f t="shared" si="83"/>
        <v>28</v>
      </c>
      <c r="F546" s="141">
        <v>0</v>
      </c>
      <c r="G546" s="185">
        <v>2.476588477122256E-2</v>
      </c>
      <c r="H546" s="185">
        <v>7.1413375798109746E-2</v>
      </c>
      <c r="I546" s="149">
        <f t="shared" si="86"/>
        <v>3.1327824545639323E-2</v>
      </c>
      <c r="J546" s="147">
        <f t="shared" si="85"/>
        <v>3.2253455281169081E-2</v>
      </c>
      <c r="K546" s="43"/>
      <c r="L546" s="43"/>
      <c r="M546" s="43"/>
      <c r="N546" s="43"/>
      <c r="O546" s="162"/>
      <c r="P546" s="43"/>
      <c r="Q546" s="164">
        <v>68854.008830363848</v>
      </c>
      <c r="R546" s="43"/>
      <c r="S546" s="147">
        <f t="shared" si="90"/>
        <v>0</v>
      </c>
      <c r="T546" s="188">
        <v>0</v>
      </c>
      <c r="U546" s="156" t="e">
        <f>(Company_data!V546+Misc!T546)/(Company_data!J546-Company_data!I546)</f>
        <v>#DIV/0!</v>
      </c>
      <c r="V546" s="1" t="e">
        <f t="shared" si="84"/>
        <v>#DIV/0!</v>
      </c>
      <c r="W546" s="72">
        <v>1</v>
      </c>
      <c r="X546" s="185">
        <v>4.6647491026887165E-2</v>
      </c>
      <c r="Y546" s="185">
        <v>7.1413375798109746E-2</v>
      </c>
      <c r="Z546" s="181"/>
      <c r="AA546" s="181"/>
      <c r="AC546" s="185">
        <v>2.5504777070753473E-3</v>
      </c>
      <c r="AD546" s="1">
        <v>0</v>
      </c>
      <c r="AE546" s="147">
        <f t="shared" si="87"/>
        <v>3.1327824545639323E-2</v>
      </c>
      <c r="AF546" s="1">
        <v>0</v>
      </c>
      <c r="AG546" s="1">
        <v>0</v>
      </c>
      <c r="AH546" s="1">
        <v>0</v>
      </c>
      <c r="AI546" s="1">
        <v>0</v>
      </c>
      <c r="AJ546" s="147">
        <f t="shared" si="89"/>
        <v>3.1327824545639323E-2</v>
      </c>
      <c r="AK546" s="373">
        <f t="shared" si="88"/>
        <v>66447.51113896248</v>
      </c>
      <c r="AL546" s="185">
        <v>0.25640619628291289</v>
      </c>
      <c r="AM546" s="373">
        <f t="shared" si="82"/>
        <v>2406.4976914013687</v>
      </c>
      <c r="AN546" s="185">
        <v>0.21105695148283085</v>
      </c>
      <c r="AO546" s="185">
        <v>0.1974194434865485</v>
      </c>
      <c r="AP546" s="238">
        <v>1.3180325367207481E-2</v>
      </c>
      <c r="AQ546" s="238">
        <v>0.18423911811934102</v>
      </c>
      <c r="AR546" s="238">
        <v>0.23164031151169034</v>
      </c>
      <c r="AS546" s="238">
        <v>0.23560143409034703</v>
      </c>
    </row>
    <row r="547" spans="1:45" x14ac:dyDescent="0.2">
      <c r="A547" s="144">
        <v>2025</v>
      </c>
      <c r="B547" s="144">
        <v>3</v>
      </c>
      <c r="C547" s="145">
        <v>31</v>
      </c>
      <c r="D547" s="145">
        <v>31</v>
      </c>
      <c r="E547" s="93">
        <f t="shared" si="83"/>
        <v>31</v>
      </c>
      <c r="F547" s="141">
        <v>0</v>
      </c>
      <c r="G547" s="185">
        <v>4.5598394468082587E-2</v>
      </c>
      <c r="H547" s="185">
        <v>0.13148471415499044</v>
      </c>
      <c r="I547" s="149">
        <f t="shared" si="86"/>
        <v>3.2106926531423899E-2</v>
      </c>
      <c r="J547" s="147">
        <f t="shared" si="85"/>
        <v>3.2253455281169081E-2</v>
      </c>
      <c r="K547" s="43"/>
      <c r="L547" s="43"/>
      <c r="M547" s="43"/>
      <c r="N547" s="43"/>
      <c r="O547" s="162"/>
      <c r="P547" s="43"/>
      <c r="Q547" s="164">
        <v>73602.56116349237</v>
      </c>
      <c r="R547" s="43"/>
      <c r="S547" s="147">
        <f t="shared" si="90"/>
        <v>0</v>
      </c>
      <c r="T547" s="188">
        <v>0</v>
      </c>
      <c r="U547" s="156" t="e">
        <f>(Company_data!V547+Misc!T547)/(Company_data!J547-Company_data!I547)</f>
        <v>#DIV/0!</v>
      </c>
      <c r="V547" s="1" t="e">
        <f t="shared" si="84"/>
        <v>#DIV/0!</v>
      </c>
      <c r="W547" s="72">
        <v>1</v>
      </c>
      <c r="X547" s="185">
        <v>8.5886319686907853E-2</v>
      </c>
      <c r="Y547" s="185">
        <v>0.13148471415499044</v>
      </c>
      <c r="Z547" s="181"/>
      <c r="AA547" s="181"/>
      <c r="AC547" s="185">
        <v>4.2414423920964662E-3</v>
      </c>
      <c r="AD547" s="1">
        <v>0</v>
      </c>
      <c r="AE547" s="147">
        <f t="shared" si="87"/>
        <v>3.2106926531423899E-2</v>
      </c>
      <c r="AF547" s="1">
        <v>0</v>
      </c>
      <c r="AG547" s="1">
        <v>0</v>
      </c>
      <c r="AH547" s="1">
        <v>0</v>
      </c>
      <c r="AI547" s="1">
        <v>0</v>
      </c>
      <c r="AJ547" s="147">
        <f t="shared" si="89"/>
        <v>3.2106926531423899E-2</v>
      </c>
      <c r="AK547" s="373">
        <f t="shared" si="88"/>
        <v>70938.224433726573</v>
      </c>
      <c r="AL547" s="185">
        <v>0.26594997754307159</v>
      </c>
      <c r="AM547" s="373">
        <f t="shared" si="82"/>
        <v>2664.336729765801</v>
      </c>
      <c r="AN547" s="185">
        <v>0.25487129913033763</v>
      </c>
      <c r="AO547" s="185">
        <v>0.29289145787738557</v>
      </c>
      <c r="AP547" s="238">
        <v>7.7897903134481597E-2</v>
      </c>
      <c r="AQ547" s="238">
        <v>0.21499355474290394</v>
      </c>
      <c r="AR547" s="238">
        <v>0.22035158307498903</v>
      </c>
      <c r="AS547" s="238">
        <v>0.25400976847440021</v>
      </c>
    </row>
    <row r="548" spans="1:45" x14ac:dyDescent="0.2">
      <c r="A548" s="144">
        <v>2025</v>
      </c>
      <c r="B548" s="144">
        <v>4</v>
      </c>
      <c r="C548" s="145">
        <v>30</v>
      </c>
      <c r="D548" s="145">
        <v>31</v>
      </c>
      <c r="E548" s="93">
        <f t="shared" si="83"/>
        <v>30</v>
      </c>
      <c r="F548" s="141">
        <v>0</v>
      </c>
      <c r="G548" s="185">
        <v>8.0435255708740008E-2</v>
      </c>
      <c r="H548" s="185">
        <v>0.23193813572208358</v>
      </c>
      <c r="I548" s="149">
        <f t="shared" si="86"/>
        <v>3.2707454333999561E-2</v>
      </c>
      <c r="J548" s="147">
        <f t="shared" si="85"/>
        <v>3.2253455281169081E-2</v>
      </c>
      <c r="K548" s="43"/>
      <c r="L548" s="43"/>
      <c r="M548" s="43"/>
      <c r="N548" s="43"/>
      <c r="O548" s="162"/>
      <c r="P548" s="43"/>
      <c r="Q548" s="164">
        <v>73602.56116349237</v>
      </c>
      <c r="R548" s="43"/>
      <c r="S548" s="147">
        <f t="shared" si="90"/>
        <v>0</v>
      </c>
      <c r="T548" s="188">
        <v>0</v>
      </c>
      <c r="U548" s="156" t="e">
        <f>(Company_data!V548+Misc!T548)/(Company_data!J548-Company_data!I548)</f>
        <v>#DIV/0!</v>
      </c>
      <c r="V548" s="1" t="e">
        <f t="shared" si="84"/>
        <v>#DIV/0!</v>
      </c>
      <c r="W548" s="72">
        <v>1</v>
      </c>
      <c r="X548" s="185">
        <v>0.15150288001334358</v>
      </c>
      <c r="Y548" s="185">
        <v>0.23193813572208358</v>
      </c>
      <c r="Z548" s="181"/>
      <c r="AA548" s="181"/>
      <c r="AC548" s="185">
        <v>7.7312711907361192E-3</v>
      </c>
      <c r="AD548" s="1">
        <v>0</v>
      </c>
      <c r="AE548" s="147">
        <f t="shared" si="87"/>
        <v>3.2707454333999561E-2</v>
      </c>
      <c r="AF548" s="1">
        <v>0</v>
      </c>
      <c r="AG548" s="1">
        <v>0</v>
      </c>
      <c r="AH548" s="1">
        <v>0</v>
      </c>
      <c r="AI548" s="1">
        <v>0</v>
      </c>
      <c r="AJ548" s="147">
        <f t="shared" si="89"/>
        <v>3.2707454333999561E-2</v>
      </c>
      <c r="AK548" s="373">
        <f t="shared" si="88"/>
        <v>70938.224433726573</v>
      </c>
      <c r="AL548" s="185">
        <v>0.28851667496270261</v>
      </c>
      <c r="AM548" s="373">
        <f t="shared" si="82"/>
        <v>2664.336729765801</v>
      </c>
      <c r="AN548" s="185">
        <v>0.28919804102953811</v>
      </c>
      <c r="AO548" s="185">
        <v>0.28740020339076444</v>
      </c>
      <c r="AP548" s="238">
        <v>7.89079271991278E-2</v>
      </c>
      <c r="AQ548" s="238">
        <v>0.20849227619163666</v>
      </c>
      <c r="AR548" s="238">
        <v>0.20808141925396259</v>
      </c>
      <c r="AS548" s="238">
        <v>0.28285707506821667</v>
      </c>
    </row>
    <row r="549" spans="1:45" x14ac:dyDescent="0.2">
      <c r="A549" s="144">
        <v>2025</v>
      </c>
      <c r="B549" s="144">
        <v>5</v>
      </c>
      <c r="C549" s="145">
        <v>31</v>
      </c>
      <c r="D549" s="145">
        <v>30</v>
      </c>
      <c r="E549" s="93">
        <f t="shared" si="83"/>
        <v>31</v>
      </c>
      <c r="F549" s="141">
        <v>0</v>
      </c>
      <c r="G549" s="185">
        <v>0.14692988536578963</v>
      </c>
      <c r="H549" s="185">
        <v>0.42367794312734125</v>
      </c>
      <c r="I549" s="149">
        <f t="shared" si="86"/>
        <v>3.2211093719053466E-2</v>
      </c>
      <c r="J549" s="147">
        <f t="shared" si="85"/>
        <v>3.2253455281169081E-2</v>
      </c>
      <c r="K549" s="43"/>
      <c r="L549" s="43"/>
      <c r="M549" s="43"/>
      <c r="N549" s="43"/>
      <c r="O549" s="162"/>
      <c r="P549" s="43"/>
      <c r="Q549" s="164">
        <v>71228.284996928109</v>
      </c>
      <c r="R549" s="43"/>
      <c r="S549" s="147">
        <f t="shared" si="90"/>
        <v>0</v>
      </c>
      <c r="T549" s="188">
        <v>0</v>
      </c>
      <c r="U549" s="156" t="e">
        <f>(Company_data!V549+Misc!T549)/(Company_data!J549-Company_data!I549)</f>
        <v>#DIV/0!</v>
      </c>
      <c r="V549" s="1" t="e">
        <f t="shared" si="84"/>
        <v>#DIV/0!</v>
      </c>
      <c r="W549" s="72">
        <v>1</v>
      </c>
      <c r="X549" s="185">
        <v>0.27674805776155159</v>
      </c>
      <c r="Y549" s="185">
        <v>0.42367794312734125</v>
      </c>
      <c r="Z549" s="181"/>
      <c r="AA549" s="181"/>
      <c r="AC549" s="185">
        <v>1.3667030423462623E-2</v>
      </c>
      <c r="AD549" s="1">
        <v>0</v>
      </c>
      <c r="AE549" s="147">
        <f t="shared" si="87"/>
        <v>3.2211093719053466E-2</v>
      </c>
      <c r="AF549" s="1">
        <v>0</v>
      </c>
      <c r="AG549" s="1">
        <v>0</v>
      </c>
      <c r="AH549" s="1">
        <v>0</v>
      </c>
      <c r="AI549" s="1">
        <v>0</v>
      </c>
      <c r="AJ549" s="147">
        <f t="shared" si="89"/>
        <v>3.2211093719053466E-2</v>
      </c>
      <c r="AK549" s="373">
        <f t="shared" si="88"/>
        <v>68649.894613283788</v>
      </c>
      <c r="AL549" s="185">
        <v>0.3447993774684342</v>
      </c>
      <c r="AM549" s="373">
        <f t="shared" si="82"/>
        <v>2578.3903836443233</v>
      </c>
      <c r="AN549" s="185">
        <v>0.37378518616914475</v>
      </c>
      <c r="AO549" s="185">
        <v>0.37050110289193311</v>
      </c>
      <c r="AP549" s="238">
        <v>0.14413993709179118</v>
      </c>
      <c r="AQ549" s="238">
        <v>0.22636116580014193</v>
      </c>
      <c r="AR549" s="238">
        <v>0.19786949210264465</v>
      </c>
      <c r="AS549" s="238">
        <v>0.35337659296512908</v>
      </c>
    </row>
    <row r="550" spans="1:45" x14ac:dyDescent="0.2">
      <c r="A550" s="144">
        <v>2025</v>
      </c>
      <c r="B550" s="144">
        <v>6</v>
      </c>
      <c r="C550" s="145">
        <v>30</v>
      </c>
      <c r="D550" s="145">
        <v>31</v>
      </c>
      <c r="E550" s="93">
        <f t="shared" si="83"/>
        <v>30</v>
      </c>
      <c r="F550" s="141">
        <v>0</v>
      </c>
      <c r="G550" s="185">
        <v>0.19130036494836133</v>
      </c>
      <c r="H550" s="185">
        <v>0.55162191775385838</v>
      </c>
      <c r="I550" s="149">
        <f t="shared" si="86"/>
        <v>3.32701466606663E-2</v>
      </c>
      <c r="J550" s="147">
        <f t="shared" si="85"/>
        <v>3.2253455281169081E-2</v>
      </c>
      <c r="K550" s="43"/>
      <c r="L550" s="43"/>
      <c r="M550" s="43"/>
      <c r="N550" s="43"/>
      <c r="O550" s="162"/>
      <c r="P550" s="43"/>
      <c r="Q550" s="164">
        <v>73602.56116349237</v>
      </c>
      <c r="R550" s="43"/>
      <c r="S550" s="147">
        <f t="shared" si="90"/>
        <v>0</v>
      </c>
      <c r="T550" s="188">
        <v>0</v>
      </c>
      <c r="U550" s="156" t="e">
        <f>(Company_data!V550+Misc!T550)/(Company_data!J550-Company_data!I550)</f>
        <v>#DIV/0!</v>
      </c>
      <c r="V550" s="1" t="e">
        <f t="shared" si="84"/>
        <v>#DIV/0!</v>
      </c>
      <c r="W550" s="72">
        <v>1</v>
      </c>
      <c r="X550" s="185">
        <v>0.3603215528054971</v>
      </c>
      <c r="Y550" s="185">
        <v>0.55162191775385838</v>
      </c>
      <c r="Z550" s="181"/>
      <c r="AA550" s="181"/>
      <c r="AC550" s="185">
        <v>1.838739725846195E-2</v>
      </c>
      <c r="AD550" s="1">
        <v>0</v>
      </c>
      <c r="AE550" s="147">
        <f t="shared" si="87"/>
        <v>3.32701466606663E-2</v>
      </c>
      <c r="AF550" s="1">
        <v>0</v>
      </c>
      <c r="AG550" s="1">
        <v>0</v>
      </c>
      <c r="AH550" s="1">
        <v>0</v>
      </c>
      <c r="AI550" s="1">
        <v>0</v>
      </c>
      <c r="AJ550" s="147">
        <f t="shared" si="89"/>
        <v>3.32701466606663E-2</v>
      </c>
      <c r="AK550" s="373">
        <f t="shared" si="88"/>
        <v>70938.224433726573</v>
      </c>
      <c r="AL550" s="185">
        <v>0.38398975176853778</v>
      </c>
      <c r="AM550" s="373">
        <f t="shared" ref="AM550:AM613" si="91">AM538</f>
        <v>2664.336729765801</v>
      </c>
      <c r="AN550" s="185">
        <v>0.41937320907607256</v>
      </c>
      <c r="AO550" s="185">
        <v>0.41509738508092447</v>
      </c>
      <c r="AP550" s="238">
        <v>0.18766789683832211</v>
      </c>
      <c r="AQ550" s="238">
        <v>0.22742948824260237</v>
      </c>
      <c r="AR550" s="238">
        <v>0.19268938682017644</v>
      </c>
      <c r="AS550" s="238">
        <v>0.39972539714969141</v>
      </c>
    </row>
    <row r="551" spans="1:45" x14ac:dyDescent="0.2">
      <c r="A551" s="144">
        <v>2025</v>
      </c>
      <c r="B551" s="144">
        <v>7</v>
      </c>
      <c r="C551" s="145">
        <v>31</v>
      </c>
      <c r="D551" s="145">
        <v>30</v>
      </c>
      <c r="E551" s="93">
        <f t="shared" si="83"/>
        <v>31</v>
      </c>
      <c r="F551" s="141">
        <v>0</v>
      </c>
      <c r="G551" s="185">
        <v>0.22677965478939294</v>
      </c>
      <c r="H551" s="185">
        <v>0.65392780675693363</v>
      </c>
      <c r="I551" s="149">
        <f t="shared" si="86"/>
        <v>3.3307233503051287E-2</v>
      </c>
      <c r="J551" s="147">
        <f t="shared" si="85"/>
        <v>3.2253455281169081E-2</v>
      </c>
      <c r="K551" s="43"/>
      <c r="L551" s="43"/>
      <c r="M551" s="43"/>
      <c r="N551" s="43"/>
      <c r="O551" s="162"/>
      <c r="P551" s="43"/>
      <c r="Q551" s="164">
        <v>71228.284996928109</v>
      </c>
      <c r="R551" s="43"/>
      <c r="S551" s="147">
        <f t="shared" si="90"/>
        <v>0</v>
      </c>
      <c r="T551" s="188">
        <v>0</v>
      </c>
      <c r="U551" s="156" t="e">
        <f>(Company_data!V551+Misc!T551)/(Company_data!J551-Company_data!I551)</f>
        <v>#DIV/0!</v>
      </c>
      <c r="V551" s="1" t="e">
        <f t="shared" si="84"/>
        <v>#DIV/0!</v>
      </c>
      <c r="W551" s="72">
        <v>1</v>
      </c>
      <c r="X551" s="185">
        <v>0.42714815196754075</v>
      </c>
      <c r="Y551" s="185">
        <v>0.65392780675693363</v>
      </c>
      <c r="Z551" s="181"/>
      <c r="AA551" s="181"/>
      <c r="AC551" s="185">
        <v>2.1094445379255925E-2</v>
      </c>
      <c r="AD551" s="1">
        <v>0</v>
      </c>
      <c r="AE551" s="147">
        <f t="shared" si="87"/>
        <v>3.3307233503051287E-2</v>
      </c>
      <c r="AF551" s="1">
        <v>0</v>
      </c>
      <c r="AG551" s="1">
        <v>0</v>
      </c>
      <c r="AH551" s="1">
        <v>0</v>
      </c>
      <c r="AI551" s="1">
        <v>0</v>
      </c>
      <c r="AJ551" s="147">
        <f t="shared" si="89"/>
        <v>3.3307233503051287E-2</v>
      </c>
      <c r="AK551" s="373">
        <f t="shared" si="88"/>
        <v>68649.894613283788</v>
      </c>
      <c r="AL551" s="185">
        <v>0.42181148320806289</v>
      </c>
      <c r="AM551" s="373">
        <f t="shared" si="91"/>
        <v>2578.3903836443233</v>
      </c>
      <c r="AN551" s="185">
        <v>0.46743989345930387</v>
      </c>
      <c r="AO551" s="185">
        <v>0.4623710589601035</v>
      </c>
      <c r="AP551" s="238">
        <v>0.22247349539314429</v>
      </c>
      <c r="AQ551" s="238">
        <v>0.23989756356695915</v>
      </c>
      <c r="AR551" s="238">
        <v>0.19503182841867001</v>
      </c>
      <c r="AS551" s="238">
        <v>0.44484789142598391</v>
      </c>
    </row>
    <row r="552" spans="1:45" x14ac:dyDescent="0.2">
      <c r="A552" s="144">
        <v>2025</v>
      </c>
      <c r="B552" s="144">
        <v>8</v>
      </c>
      <c r="C552" s="145">
        <v>31</v>
      </c>
      <c r="D552" s="145">
        <v>31</v>
      </c>
      <c r="E552" s="93">
        <f t="shared" si="83"/>
        <v>31</v>
      </c>
      <c r="F552" s="141">
        <v>0</v>
      </c>
      <c r="G552" s="185">
        <v>0.22949432955338012</v>
      </c>
      <c r="H552" s="185">
        <v>0.66175567524946277</v>
      </c>
      <c r="I552" s="149">
        <f t="shared" si="86"/>
        <v>3.1707928155365571E-2</v>
      </c>
      <c r="J552" s="147">
        <f t="shared" si="85"/>
        <v>3.2253455281169081E-2</v>
      </c>
      <c r="K552" s="43"/>
      <c r="L552" s="43"/>
      <c r="M552" s="43"/>
      <c r="N552" s="43"/>
      <c r="O552" s="162"/>
      <c r="P552" s="43"/>
      <c r="Q552" s="164">
        <v>73602.56116349237</v>
      </c>
      <c r="R552" s="43"/>
      <c r="S552" s="147">
        <f t="shared" si="90"/>
        <v>0</v>
      </c>
      <c r="T552" s="188">
        <v>0</v>
      </c>
      <c r="U552" s="156" t="e">
        <f>(Company_data!V552+Misc!T552)/(Company_data!J552-Company_data!I552)</f>
        <v>#DIV/0!</v>
      </c>
      <c r="V552" s="1" t="e">
        <f t="shared" si="84"/>
        <v>#DIV/0!</v>
      </c>
      <c r="W552" s="72">
        <v>1</v>
      </c>
      <c r="X552" s="185">
        <v>0.43226134569608277</v>
      </c>
      <c r="Y552" s="185">
        <v>0.66175567524946277</v>
      </c>
      <c r="Z552" s="181"/>
      <c r="AA552" s="181"/>
      <c r="AC552" s="185">
        <v>2.1346957266111702E-2</v>
      </c>
      <c r="AD552" s="1">
        <v>0</v>
      </c>
      <c r="AE552" s="147">
        <f t="shared" si="87"/>
        <v>3.1707928155365571E-2</v>
      </c>
      <c r="AF552" s="1">
        <v>0</v>
      </c>
      <c r="AG552" s="1">
        <v>0</v>
      </c>
      <c r="AH552" s="1">
        <v>0</v>
      </c>
      <c r="AI552" s="1">
        <v>0</v>
      </c>
      <c r="AJ552" s="147">
        <f t="shared" si="89"/>
        <v>3.1707928155365571E-2</v>
      </c>
      <c r="AK552" s="373">
        <f t="shared" si="88"/>
        <v>71737.043868688299</v>
      </c>
      <c r="AL552" s="185">
        <v>0.43287112903501568</v>
      </c>
      <c r="AM552" s="373">
        <f t="shared" si="91"/>
        <v>1865.5172948040722</v>
      </c>
      <c r="AN552" s="185">
        <v>0.47046532388307821</v>
      </c>
      <c r="AO552" s="185">
        <v>0.46533581270143631</v>
      </c>
      <c r="AP552" s="238">
        <v>0.22513662310696261</v>
      </c>
      <c r="AQ552" s="238">
        <v>0.24019918959447384</v>
      </c>
      <c r="AR552" s="238">
        <v>0.20337679948163551</v>
      </c>
      <c r="AS552" s="238">
        <v>0.45542627413496073</v>
      </c>
    </row>
    <row r="553" spans="1:45" x14ac:dyDescent="0.2">
      <c r="A553" s="144">
        <v>2025</v>
      </c>
      <c r="B553" s="144">
        <v>9</v>
      </c>
      <c r="C553" s="145">
        <v>30</v>
      </c>
      <c r="D553" s="145">
        <v>31</v>
      </c>
      <c r="E553" s="93">
        <f t="shared" si="83"/>
        <v>30</v>
      </c>
      <c r="F553" s="141">
        <v>0</v>
      </c>
      <c r="G553" s="185">
        <v>0.19518210145553561</v>
      </c>
      <c r="H553" s="185">
        <v>0.56281505341191451</v>
      </c>
      <c r="I553" s="149">
        <f t="shared" si="86"/>
        <v>3.222580735008565E-2</v>
      </c>
      <c r="J553" s="147">
        <f t="shared" si="85"/>
        <v>3.2253455281169081E-2</v>
      </c>
      <c r="K553" s="43"/>
      <c r="L553" s="43"/>
      <c r="M553" s="43"/>
      <c r="N553" s="43"/>
      <c r="O553" s="162"/>
      <c r="P553" s="43"/>
      <c r="Q553" s="164">
        <v>73602.56116349237</v>
      </c>
      <c r="R553" s="43"/>
      <c r="S553" s="147">
        <f t="shared" si="90"/>
        <v>0</v>
      </c>
      <c r="T553" s="188">
        <v>0</v>
      </c>
      <c r="U553" s="156" t="e">
        <f>(Company_data!V553+Misc!T553)/(Company_data!J553-Company_data!I553)</f>
        <v>#DIV/0!</v>
      </c>
      <c r="V553" s="1" t="e">
        <f t="shared" si="84"/>
        <v>#DIV/0!</v>
      </c>
      <c r="W553" s="72">
        <v>1</v>
      </c>
      <c r="X553" s="185">
        <v>0.36763295195637891</v>
      </c>
      <c r="Y553" s="185">
        <v>0.56281505341191451</v>
      </c>
      <c r="Z553" s="181"/>
      <c r="AA553" s="181"/>
      <c r="AC553" s="185">
        <v>1.8760501780397149E-2</v>
      </c>
      <c r="AD553" s="1">
        <v>0</v>
      </c>
      <c r="AE553" s="147">
        <f t="shared" si="87"/>
        <v>3.222580735008565E-2</v>
      </c>
      <c r="AF553" s="1">
        <v>0</v>
      </c>
      <c r="AG553" s="1">
        <v>0</v>
      </c>
      <c r="AH553" s="1">
        <v>0</v>
      </c>
      <c r="AI553" s="1">
        <v>0</v>
      </c>
      <c r="AJ553" s="147">
        <f t="shared" si="89"/>
        <v>3.222580735008565E-2</v>
      </c>
      <c r="AK553" s="373">
        <f t="shared" si="88"/>
        <v>71737.043868688299</v>
      </c>
      <c r="AL553" s="185">
        <v>0.40964413459518778</v>
      </c>
      <c r="AM553" s="373">
        <f t="shared" si="91"/>
        <v>1865.5172948040722</v>
      </c>
      <c r="AN553" s="185">
        <v>0.42345265108821711</v>
      </c>
      <c r="AO553" s="185">
        <v>0.41909006498937568</v>
      </c>
      <c r="AP553" s="238">
        <v>0.19147592578054898</v>
      </c>
      <c r="AQ553" s="238">
        <v>0.22761413920882673</v>
      </c>
      <c r="AR553" s="238">
        <v>0.2144620331396522</v>
      </c>
      <c r="AS553" s="238">
        <v>0.42355880072174917</v>
      </c>
    </row>
    <row r="554" spans="1:45" x14ac:dyDescent="0.2">
      <c r="A554" s="144">
        <v>2025</v>
      </c>
      <c r="B554" s="144">
        <v>10</v>
      </c>
      <c r="C554" s="145">
        <v>31</v>
      </c>
      <c r="D554" s="145">
        <v>30</v>
      </c>
      <c r="E554" s="93">
        <f t="shared" si="83"/>
        <v>31</v>
      </c>
      <c r="F554" s="141">
        <v>0</v>
      </c>
      <c r="G554" s="185">
        <v>0.13958490313232794</v>
      </c>
      <c r="H554" s="185">
        <v>0.40249840598122111</v>
      </c>
      <c r="I554" s="149">
        <f t="shared" si="86"/>
        <v>3.1422201488634983E-2</v>
      </c>
      <c r="J554" s="147">
        <f t="shared" si="85"/>
        <v>3.2253455281169088E-2</v>
      </c>
      <c r="K554" s="43"/>
      <c r="L554" s="43"/>
      <c r="M554" s="43"/>
      <c r="N554" s="43"/>
      <c r="O554" s="162"/>
      <c r="P554" s="43"/>
      <c r="Q554" s="164">
        <v>71228.284996928109</v>
      </c>
      <c r="R554" s="43"/>
      <c r="S554" s="147">
        <f t="shared" si="90"/>
        <v>0</v>
      </c>
      <c r="T554" s="188">
        <v>0</v>
      </c>
      <c r="U554" s="156" t="e">
        <f>(Company_data!V554+Misc!T554)/(Company_data!J554-Company_data!I554)</f>
        <v>#DIV/0!</v>
      </c>
      <c r="V554" s="1" t="e">
        <f t="shared" si="84"/>
        <v>#DIV/0!</v>
      </c>
      <c r="W554" s="72">
        <v>1</v>
      </c>
      <c r="X554" s="185">
        <v>0.26291350284889314</v>
      </c>
      <c r="Y554" s="185">
        <v>0.40249840598122111</v>
      </c>
      <c r="Z554" s="181"/>
      <c r="AA554" s="181"/>
      <c r="AC554" s="185">
        <v>1.2983819547781324E-2</v>
      </c>
      <c r="AD554" s="1">
        <v>0</v>
      </c>
      <c r="AE554" s="147">
        <f t="shared" si="87"/>
        <v>3.1422201488634983E-2</v>
      </c>
      <c r="AF554" s="1">
        <v>0</v>
      </c>
      <c r="AG554" s="1">
        <v>0</v>
      </c>
      <c r="AH554" s="1">
        <v>0</v>
      </c>
      <c r="AI554" s="1">
        <v>0</v>
      </c>
      <c r="AJ554" s="147">
        <f t="shared" si="89"/>
        <v>3.1422201488634983E-2</v>
      </c>
      <c r="AK554" s="373">
        <f t="shared" si="88"/>
        <v>69422.945679375785</v>
      </c>
      <c r="AL554" s="185">
        <v>0.36561225658387408</v>
      </c>
      <c r="AM554" s="373">
        <f t="shared" si="91"/>
        <v>1805.3393175523279</v>
      </c>
      <c r="AN554" s="185">
        <v>0.36429774835524187</v>
      </c>
      <c r="AO554" s="185">
        <v>0.36117783544585075</v>
      </c>
      <c r="AP554" s="238">
        <v>0.13693442356106331</v>
      </c>
      <c r="AQ554" s="238">
        <v>0.22424341188478741</v>
      </c>
      <c r="AR554" s="238">
        <v>0.22602735345154609</v>
      </c>
      <c r="AS554" s="238">
        <v>0.36963533534801707</v>
      </c>
    </row>
    <row r="555" spans="1:45" x14ac:dyDescent="0.2">
      <c r="A555" s="144">
        <v>2025</v>
      </c>
      <c r="B555" s="144">
        <v>11</v>
      </c>
      <c r="C555" s="145">
        <v>30</v>
      </c>
      <c r="D555" s="145">
        <v>31</v>
      </c>
      <c r="E555" s="93">
        <f t="shared" si="83"/>
        <v>30</v>
      </c>
      <c r="F555" s="141">
        <v>0</v>
      </c>
      <c r="G555" s="185">
        <v>5.477822278658101E-2</v>
      </c>
      <c r="H555" s="185">
        <v>0.15795510015278075</v>
      </c>
      <c r="I555" s="149">
        <f t="shared" si="86"/>
        <v>3.2209690339273976E-2</v>
      </c>
      <c r="J555" s="147">
        <f t="shared" si="85"/>
        <v>3.2253455281169081E-2</v>
      </c>
      <c r="K555" s="43"/>
      <c r="L555" s="43"/>
      <c r="M555" s="43"/>
      <c r="N555" s="43"/>
      <c r="O555" s="162"/>
      <c r="P555" s="43"/>
      <c r="Q555" s="164">
        <v>73602.56116349237</v>
      </c>
      <c r="R555" s="43"/>
      <c r="S555" s="147">
        <f t="shared" si="90"/>
        <v>0</v>
      </c>
      <c r="T555" s="188">
        <v>0</v>
      </c>
      <c r="U555" s="156" t="e">
        <f>(Company_data!V555+Misc!T555)/(Company_data!J555-Company_data!I555)</f>
        <v>#DIV/0!</v>
      </c>
      <c r="V555" s="1" t="e">
        <f t="shared" si="84"/>
        <v>#DIV/0!</v>
      </c>
      <c r="W555" s="72">
        <v>1</v>
      </c>
      <c r="X555" s="185">
        <v>0.10317687736619974</v>
      </c>
      <c r="Y555" s="185">
        <v>0.15795510015278075</v>
      </c>
      <c r="Z555" s="181"/>
      <c r="AA555" s="181"/>
      <c r="AC555" s="185">
        <v>5.2651700050926915E-3</v>
      </c>
      <c r="AD555" s="1">
        <v>0</v>
      </c>
      <c r="AE555" s="147">
        <f t="shared" si="87"/>
        <v>3.2209690339273976E-2</v>
      </c>
      <c r="AF555" s="1">
        <v>0</v>
      </c>
      <c r="AG555" s="1">
        <v>0</v>
      </c>
      <c r="AH555" s="1">
        <v>0</v>
      </c>
      <c r="AI555" s="1">
        <v>0</v>
      </c>
      <c r="AJ555" s="147">
        <f t="shared" si="89"/>
        <v>3.2209690339273976E-2</v>
      </c>
      <c r="AK555" s="373">
        <f t="shared" si="88"/>
        <v>71737.043868688299</v>
      </c>
      <c r="AL555" s="185">
        <v>0.29085314390218059</v>
      </c>
      <c r="AM555" s="373">
        <f t="shared" si="91"/>
        <v>1865.5172948040722</v>
      </c>
      <c r="AN555" s="185">
        <v>0.25785736691743366</v>
      </c>
      <c r="AO555" s="185">
        <v>0.25663299894790231</v>
      </c>
      <c r="AP555" s="238">
        <v>5.3738077633430921E-2</v>
      </c>
      <c r="AQ555" s="238">
        <v>0.20289492131447143</v>
      </c>
      <c r="AR555" s="238">
        <v>0.23607492111559955</v>
      </c>
      <c r="AS555" s="238">
        <v>0.27741374619937592</v>
      </c>
    </row>
    <row r="556" spans="1:45" x14ac:dyDescent="0.2">
      <c r="A556" s="144">
        <v>2025</v>
      </c>
      <c r="B556" s="144">
        <v>12</v>
      </c>
      <c r="C556" s="145">
        <v>31</v>
      </c>
      <c r="D556" s="145">
        <v>30</v>
      </c>
      <c r="E556" s="93">
        <f t="shared" si="83"/>
        <v>31</v>
      </c>
      <c r="F556" s="141">
        <v>0</v>
      </c>
      <c r="G556" s="185">
        <v>2.9871105317830788E-2</v>
      </c>
      <c r="H556" s="185">
        <v>8.6134474470538347E-2</v>
      </c>
      <c r="I556" s="149">
        <f t="shared" si="86"/>
        <v>3.3253782316229219E-2</v>
      </c>
      <c r="J556" s="147">
        <f t="shared" si="85"/>
        <v>3.2253455281169081E-2</v>
      </c>
      <c r="K556" s="43"/>
      <c r="L556" s="43"/>
      <c r="M556" s="43"/>
      <c r="N556" s="43"/>
      <c r="O556" s="162"/>
      <c r="P556" s="43"/>
      <c r="Q556" s="164">
        <v>71228.284996928109</v>
      </c>
      <c r="R556" s="43"/>
      <c r="S556" s="147">
        <f t="shared" si="90"/>
        <v>0</v>
      </c>
      <c r="T556" s="188">
        <v>0</v>
      </c>
      <c r="U556" s="156" t="e">
        <f>(Company_data!V556+Misc!T556)/(Company_data!J556-Company_data!I556)</f>
        <v>#DIV/0!</v>
      </c>
      <c r="V556" s="1" t="e">
        <f t="shared" si="84"/>
        <v>#DIV/0!</v>
      </c>
      <c r="W556" s="72">
        <v>1</v>
      </c>
      <c r="X556" s="185">
        <v>5.6263369152707576E-2</v>
      </c>
      <c r="Y556" s="185">
        <v>8.6134474470538347E-2</v>
      </c>
      <c r="Z556" s="181"/>
      <c r="AA556" s="181"/>
      <c r="AC556" s="185">
        <v>2.7785314345334954E-3</v>
      </c>
      <c r="AD556" s="1">
        <v>0</v>
      </c>
      <c r="AE556" s="147">
        <f t="shared" si="87"/>
        <v>3.3253782316229219E-2</v>
      </c>
      <c r="AF556" s="1">
        <v>0</v>
      </c>
      <c r="AG556" s="1">
        <v>0</v>
      </c>
      <c r="AH556" s="1">
        <v>0</v>
      </c>
      <c r="AI556" s="1">
        <v>0</v>
      </c>
      <c r="AJ556" s="147">
        <f t="shared" si="89"/>
        <v>3.3253782316229219E-2</v>
      </c>
      <c r="AK556" s="373">
        <f t="shared" si="88"/>
        <v>69422.945679375785</v>
      </c>
      <c r="AL556" s="185">
        <v>0.27073783571432086</v>
      </c>
      <c r="AM556" s="373">
        <f t="shared" si="91"/>
        <v>1805.3393175523279</v>
      </c>
      <c r="AN556" s="185">
        <v>0.23481754701237842</v>
      </c>
      <c r="AO556" s="185">
        <v>0.23414988707919399</v>
      </c>
      <c r="AP556" s="238">
        <v>2.9303903903928973E-2</v>
      </c>
      <c r="AQ556" s="238">
        <v>0.20484598317526498</v>
      </c>
      <c r="AR556" s="238">
        <v>0.24086673039649004</v>
      </c>
      <c r="AS556" s="238">
        <v>0.25361758504346371</v>
      </c>
    </row>
    <row r="557" spans="1:45" x14ac:dyDescent="0.2">
      <c r="A557" s="144">
        <v>2026</v>
      </c>
      <c r="B557" s="144">
        <v>1</v>
      </c>
      <c r="C557" s="145">
        <v>31</v>
      </c>
      <c r="D557" s="145">
        <v>31</v>
      </c>
      <c r="E557" s="93">
        <f t="shared" si="83"/>
        <v>31</v>
      </c>
      <c r="F557" s="141">
        <v>0</v>
      </c>
      <c r="G557" s="185">
        <v>1.8543038718509181E-2</v>
      </c>
      <c r="H557" s="185">
        <v>5.4716906230588593E-2</v>
      </c>
      <c r="I557" s="149">
        <f t="shared" si="86"/>
        <v>3.1291374430605791E-2</v>
      </c>
      <c r="J557" s="147">
        <f t="shared" si="85"/>
        <v>3.2253455281169088E-2</v>
      </c>
      <c r="K557" s="43"/>
      <c r="L557" s="43"/>
      <c r="M557" s="43"/>
      <c r="N557" s="43"/>
      <c r="O557" s="162"/>
      <c r="P557" s="43"/>
      <c r="Q557" s="164">
        <v>99365.687137618123</v>
      </c>
      <c r="R557" s="43"/>
      <c r="S557" s="147">
        <f t="shared" si="90"/>
        <v>0</v>
      </c>
      <c r="T557" s="188">
        <v>0</v>
      </c>
      <c r="U557" s="156" t="e">
        <f>(Company_data!V557+Misc!T557)/(Company_data!J557-Company_data!I557)</f>
        <v>#DIV/0!</v>
      </c>
      <c r="V557" s="1" t="e">
        <f t="shared" si="84"/>
        <v>#DIV/0!</v>
      </c>
      <c r="W557" s="72">
        <v>1</v>
      </c>
      <c r="X557" s="185">
        <v>3.6173867512079412E-2</v>
      </c>
      <c r="Y557" s="185">
        <v>5.4716906230588593E-2</v>
      </c>
      <c r="Z557" s="181"/>
      <c r="AA557" s="181"/>
      <c r="AC557" s="185">
        <v>1.7650614913093093E-3</v>
      </c>
      <c r="AD557" s="1">
        <v>0</v>
      </c>
      <c r="AE557" s="147">
        <f t="shared" si="87"/>
        <v>3.1291374430605791E-2</v>
      </c>
      <c r="AF557" s="1">
        <v>0</v>
      </c>
      <c r="AG557" s="1">
        <v>0</v>
      </c>
      <c r="AH557" s="1">
        <v>0</v>
      </c>
      <c r="AI557" s="1">
        <v>0</v>
      </c>
      <c r="AJ557" s="147">
        <f t="shared" si="89"/>
        <v>3.1291374430605791E-2</v>
      </c>
      <c r="AK557" s="373">
        <f t="shared" si="88"/>
        <v>96701.350407852326</v>
      </c>
      <c r="AL557" s="185">
        <v>0.26837221928264582</v>
      </c>
      <c r="AM557" s="373">
        <f t="shared" si="91"/>
        <v>2664.336729765801</v>
      </c>
      <c r="AN557" s="185">
        <v>0.23175618545604232</v>
      </c>
      <c r="AO557" s="185">
        <v>0.23644764869371737</v>
      </c>
      <c r="AP557" s="238">
        <v>2.2515049996287968E-2</v>
      </c>
      <c r="AQ557" s="238">
        <v>0.21393259869742945</v>
      </c>
      <c r="AR557" s="238">
        <v>0.24982918056413661</v>
      </c>
      <c r="AS557" s="238">
        <v>0.24885854774644436</v>
      </c>
    </row>
    <row r="558" spans="1:45" x14ac:dyDescent="0.2">
      <c r="A558" s="144">
        <v>2026</v>
      </c>
      <c r="B558" s="144">
        <v>2</v>
      </c>
      <c r="C558" s="145">
        <v>28</v>
      </c>
      <c r="D558" s="145">
        <v>28</v>
      </c>
      <c r="E558" s="93">
        <f t="shared" si="83"/>
        <v>28</v>
      </c>
      <c r="F558" s="141">
        <v>0</v>
      </c>
      <c r="G558" s="185">
        <v>2.4863098176499582E-2</v>
      </c>
      <c r="H558" s="185">
        <v>7.3366174345928431E-2</v>
      </c>
      <c r="I558" s="149">
        <f t="shared" si="86"/>
        <v>3.1327824545639323E-2</v>
      </c>
      <c r="J558" s="147">
        <f t="shared" si="85"/>
        <v>3.2253455281169081E-2</v>
      </c>
      <c r="K558" s="43"/>
      <c r="L558" s="43"/>
      <c r="M558" s="43"/>
      <c r="N558" s="43"/>
      <c r="O558" s="162"/>
      <c r="P558" s="43"/>
      <c r="Q558" s="164">
        <v>92954.997644868577</v>
      </c>
      <c r="R558" s="43"/>
      <c r="S558" s="147">
        <f t="shared" si="90"/>
        <v>0</v>
      </c>
      <c r="T558" s="188">
        <v>0</v>
      </c>
      <c r="U558" s="156" t="e">
        <f>(Company_data!V558+Misc!T558)/(Company_data!J558-Company_data!I558)</f>
        <v>#DIV/0!</v>
      </c>
      <c r="V558" s="1" t="e">
        <f t="shared" si="84"/>
        <v>#DIV/0!</v>
      </c>
      <c r="W558" s="72">
        <v>1</v>
      </c>
      <c r="X558" s="185">
        <v>4.8503076169428852E-2</v>
      </c>
      <c r="Y558" s="185">
        <v>7.3366174345928431E-2</v>
      </c>
      <c r="Z558" s="181"/>
      <c r="AA558" s="181"/>
      <c r="AC558" s="185">
        <v>2.6202205123545871E-3</v>
      </c>
      <c r="AD558" s="1">
        <v>0</v>
      </c>
      <c r="AE558" s="147">
        <f t="shared" si="87"/>
        <v>3.1327824545639323E-2</v>
      </c>
      <c r="AF558" s="1">
        <v>0</v>
      </c>
      <c r="AG558" s="1">
        <v>0</v>
      </c>
      <c r="AH558" s="1">
        <v>0</v>
      </c>
      <c r="AI558" s="1">
        <v>0</v>
      </c>
      <c r="AJ558" s="147">
        <f t="shared" si="89"/>
        <v>3.1327824545639323E-2</v>
      </c>
      <c r="AK558" s="373">
        <f t="shared" si="88"/>
        <v>90548.49995346721</v>
      </c>
      <c r="AL558" s="185">
        <v>0.26563794725531958</v>
      </c>
      <c r="AM558" s="373">
        <f t="shared" si="91"/>
        <v>2406.4976914013687</v>
      </c>
      <c r="AN558" s="185">
        <v>0.21875418921024473</v>
      </c>
      <c r="AO558" s="185">
        <v>0.20501641893073252</v>
      </c>
      <c r="AP558" s="238">
        <v>1.3232062033328705E-2</v>
      </c>
      <c r="AQ558" s="238">
        <v>0.19178435689740383</v>
      </c>
      <c r="AR558" s="238">
        <v>0.24077484907882007</v>
      </c>
      <c r="AS558" s="238">
        <v>0.24415294490788156</v>
      </c>
    </row>
    <row r="559" spans="1:45" x14ac:dyDescent="0.2">
      <c r="A559" s="144">
        <v>2026</v>
      </c>
      <c r="B559" s="144">
        <v>3</v>
      </c>
      <c r="C559" s="145">
        <v>31</v>
      </c>
      <c r="D559" s="145">
        <v>31</v>
      </c>
      <c r="E559" s="93">
        <f t="shared" si="83"/>
        <v>31</v>
      </c>
      <c r="F559" s="141">
        <v>0</v>
      </c>
      <c r="G559" s="185">
        <v>4.5783957213476299E-2</v>
      </c>
      <c r="H559" s="185">
        <v>0.13509956656750552</v>
      </c>
      <c r="I559" s="149">
        <f t="shared" si="86"/>
        <v>3.2106926531423899E-2</v>
      </c>
      <c r="J559" s="147">
        <f t="shared" si="85"/>
        <v>3.2253455281169081E-2</v>
      </c>
      <c r="K559" s="43"/>
      <c r="L559" s="43"/>
      <c r="M559" s="43"/>
      <c r="N559" s="43"/>
      <c r="O559" s="162"/>
      <c r="P559" s="43"/>
      <c r="Q559" s="164">
        <v>99365.687137618123</v>
      </c>
      <c r="R559" s="43"/>
      <c r="S559" s="147">
        <f t="shared" si="90"/>
        <v>0</v>
      </c>
      <c r="T559" s="188">
        <v>0</v>
      </c>
      <c r="U559" s="156" t="e">
        <f>(Company_data!V559+Misc!T559)/(Company_data!J559-Company_data!I559)</f>
        <v>#DIV/0!</v>
      </c>
      <c r="V559" s="1" t="e">
        <f t="shared" si="84"/>
        <v>#DIV/0!</v>
      </c>
      <c r="W559" s="72">
        <v>1</v>
      </c>
      <c r="X559" s="185">
        <v>8.9315609354029185E-2</v>
      </c>
      <c r="Y559" s="185">
        <v>0.13509956656750552</v>
      </c>
      <c r="Z559" s="181"/>
      <c r="AA559" s="181"/>
      <c r="AC559" s="185">
        <v>4.3580505344356611E-3</v>
      </c>
      <c r="AD559" s="1">
        <v>0</v>
      </c>
      <c r="AE559" s="147">
        <f t="shared" si="87"/>
        <v>3.2106926531423899E-2</v>
      </c>
      <c r="AF559" s="1">
        <v>0</v>
      </c>
      <c r="AG559" s="1">
        <v>0</v>
      </c>
      <c r="AH559" s="1">
        <v>0</v>
      </c>
      <c r="AI559" s="1">
        <v>0</v>
      </c>
      <c r="AJ559" s="147">
        <f t="shared" si="89"/>
        <v>3.2106926531423899E-2</v>
      </c>
      <c r="AK559" s="373">
        <f t="shared" si="88"/>
        <v>96701.350407852326</v>
      </c>
      <c r="AL559" s="185">
        <v>0.2749193181035971</v>
      </c>
      <c r="AM559" s="373">
        <f t="shared" si="91"/>
        <v>2664.336729765801</v>
      </c>
      <c r="AN559" s="185">
        <v>0.26358028872912753</v>
      </c>
      <c r="AO559" s="185">
        <v>0.30188547127443144</v>
      </c>
      <c r="AP559" s="238">
        <v>7.8214908786427645E-2</v>
      </c>
      <c r="AQ559" s="238">
        <v>0.22367056248800382</v>
      </c>
      <c r="AR559" s="238">
        <v>0.22913536089012082</v>
      </c>
      <c r="AS559" s="238">
        <v>0.26268864435549166</v>
      </c>
    </row>
    <row r="560" spans="1:45" x14ac:dyDescent="0.2">
      <c r="A560" s="144">
        <v>2026</v>
      </c>
      <c r="B560" s="144">
        <v>4</v>
      </c>
      <c r="C560" s="145">
        <v>30</v>
      </c>
      <c r="D560" s="145">
        <v>31</v>
      </c>
      <c r="E560" s="93">
        <f t="shared" si="83"/>
        <v>30</v>
      </c>
      <c r="F560" s="141">
        <v>0</v>
      </c>
      <c r="G560" s="185">
        <v>8.0774034073035877E-2</v>
      </c>
      <c r="H560" s="185">
        <v>0.23834848836447922</v>
      </c>
      <c r="I560" s="149">
        <f t="shared" si="86"/>
        <v>3.2707454333999561E-2</v>
      </c>
      <c r="J560" s="147">
        <f t="shared" si="85"/>
        <v>3.2253455281169081E-2</v>
      </c>
      <c r="K560" s="43"/>
      <c r="L560" s="43"/>
      <c r="M560" s="43"/>
      <c r="N560" s="43"/>
      <c r="O560" s="162"/>
      <c r="P560" s="43"/>
      <c r="Q560" s="164">
        <v>99365.687137618123</v>
      </c>
      <c r="R560" s="43"/>
      <c r="S560" s="147">
        <f t="shared" si="90"/>
        <v>0</v>
      </c>
      <c r="T560" s="188">
        <v>0</v>
      </c>
      <c r="U560" s="156" t="e">
        <f>(Company_data!V560+Misc!T560)/(Company_data!J560-Company_data!I560)</f>
        <v>#DIV/0!</v>
      </c>
      <c r="V560" s="1" t="e">
        <f t="shared" si="84"/>
        <v>#DIV/0!</v>
      </c>
      <c r="W560" s="72">
        <v>1</v>
      </c>
      <c r="X560" s="185">
        <v>0.15757445429144332</v>
      </c>
      <c r="Y560" s="185">
        <v>0.23834848836447922</v>
      </c>
      <c r="Z560" s="181"/>
      <c r="AA560" s="181"/>
      <c r="AC560" s="185">
        <v>7.9449496121493067E-3</v>
      </c>
      <c r="AD560" s="1">
        <v>0</v>
      </c>
      <c r="AE560" s="147">
        <f t="shared" si="87"/>
        <v>3.2707454333999561E-2</v>
      </c>
      <c r="AF560" s="1">
        <v>0</v>
      </c>
      <c r="AG560" s="1">
        <v>0</v>
      </c>
      <c r="AH560" s="1">
        <v>0</v>
      </c>
      <c r="AI560" s="1">
        <v>0</v>
      </c>
      <c r="AJ560" s="147">
        <f t="shared" si="89"/>
        <v>3.2707454333999561E-2</v>
      </c>
      <c r="AK560" s="373">
        <f t="shared" si="88"/>
        <v>96701.350407852326</v>
      </c>
      <c r="AL560" s="185">
        <v>0.29725118102391124</v>
      </c>
      <c r="AM560" s="373">
        <f t="shared" si="91"/>
        <v>2664.336729765801</v>
      </c>
      <c r="AN560" s="185">
        <v>0.2979808763385719</v>
      </c>
      <c r="AO560" s="185">
        <v>0.29616930421316073</v>
      </c>
      <c r="AP560" s="238">
        <v>7.9240272739288672E-2</v>
      </c>
      <c r="AQ560" s="238">
        <v>0.2169290314738721</v>
      </c>
      <c r="AR560" s="238">
        <v>0.21647714695087533</v>
      </c>
      <c r="AS560" s="238">
        <v>0.29141733975153972</v>
      </c>
    </row>
    <row r="561" spans="1:45" x14ac:dyDescent="0.2">
      <c r="A561" s="144">
        <v>2026</v>
      </c>
      <c r="B561" s="144">
        <v>5</v>
      </c>
      <c r="C561" s="145">
        <v>31</v>
      </c>
      <c r="D561" s="145">
        <v>30</v>
      </c>
      <c r="E561" s="93">
        <f t="shared" si="83"/>
        <v>31</v>
      </c>
      <c r="F561" s="141">
        <v>0</v>
      </c>
      <c r="G561" s="185">
        <v>0.14754856930858176</v>
      </c>
      <c r="H561" s="185">
        <v>0.435387174339258</v>
      </c>
      <c r="I561" s="149">
        <f t="shared" si="86"/>
        <v>3.2211093719053466E-2</v>
      </c>
      <c r="J561" s="147">
        <f t="shared" si="85"/>
        <v>3.2253455281169081E-2</v>
      </c>
      <c r="K561" s="43"/>
      <c r="L561" s="43"/>
      <c r="M561" s="43"/>
      <c r="N561" s="43"/>
      <c r="O561" s="162"/>
      <c r="P561" s="43"/>
      <c r="Q561" s="164">
        <v>96160.342391243335</v>
      </c>
      <c r="R561" s="43"/>
      <c r="S561" s="147">
        <f t="shared" si="90"/>
        <v>0</v>
      </c>
      <c r="T561" s="188">
        <v>0</v>
      </c>
      <c r="U561" s="156" t="e">
        <f>(Company_data!V561+Misc!T561)/(Company_data!J561-Company_data!I561)</f>
        <v>#DIV/0!</v>
      </c>
      <c r="V561" s="1" t="e">
        <f t="shared" si="84"/>
        <v>#DIV/0!</v>
      </c>
      <c r="W561" s="72">
        <v>1</v>
      </c>
      <c r="X561" s="185">
        <v>0.28783860503067638</v>
      </c>
      <c r="Y561" s="185">
        <v>0.435387174339258</v>
      </c>
      <c r="Z561" s="181"/>
      <c r="AA561" s="181"/>
      <c r="AC561" s="185">
        <v>1.4044747559330908E-2</v>
      </c>
      <c r="AD561" s="1">
        <v>0</v>
      </c>
      <c r="AE561" s="147">
        <f t="shared" si="87"/>
        <v>3.2211093719053466E-2</v>
      </c>
      <c r="AF561" s="1">
        <v>0</v>
      </c>
      <c r="AG561" s="1">
        <v>0</v>
      </c>
      <c r="AH561" s="1">
        <v>0</v>
      </c>
      <c r="AI561" s="1">
        <v>0</v>
      </c>
      <c r="AJ561" s="147">
        <f t="shared" si="89"/>
        <v>3.2211093719053466E-2</v>
      </c>
      <c r="AK561" s="373">
        <f t="shared" si="88"/>
        <v>93581.952007599015</v>
      </c>
      <c r="AL561" s="185">
        <v>0.35346355072257973</v>
      </c>
      <c r="AM561" s="373">
        <f t="shared" si="91"/>
        <v>2578.3903836443233</v>
      </c>
      <c r="AN561" s="185">
        <v>0.38342723746831681</v>
      </c>
      <c r="AO561" s="185">
        <v>0.38011806914001428</v>
      </c>
      <c r="AP561" s="238">
        <v>0.14474687328024421</v>
      </c>
      <c r="AQ561" s="238">
        <v>0.23537119585977009</v>
      </c>
      <c r="AR561" s="238">
        <v>0.205914981413998</v>
      </c>
      <c r="AS561" s="238">
        <v>0.36230231643045824</v>
      </c>
    </row>
    <row r="562" spans="1:45" x14ac:dyDescent="0.2">
      <c r="A562" s="144">
        <v>2026</v>
      </c>
      <c r="B562" s="144">
        <v>6</v>
      </c>
      <c r="C562" s="145">
        <v>30</v>
      </c>
      <c r="D562" s="145">
        <v>31</v>
      </c>
      <c r="E562" s="93">
        <f t="shared" si="83"/>
        <v>30</v>
      </c>
      <c r="F562" s="141">
        <v>0</v>
      </c>
      <c r="G562" s="185">
        <v>0.19210564291069007</v>
      </c>
      <c r="H562" s="185">
        <v>0.56686644562840349</v>
      </c>
      <c r="I562" s="149">
        <f t="shared" si="86"/>
        <v>3.32701466606663E-2</v>
      </c>
      <c r="J562" s="147">
        <f t="shared" si="85"/>
        <v>3.2253455281169081E-2</v>
      </c>
      <c r="K562" s="43"/>
      <c r="L562" s="43"/>
      <c r="M562" s="43"/>
      <c r="N562" s="43"/>
      <c r="O562" s="162"/>
      <c r="P562" s="43"/>
      <c r="Q562" s="164">
        <v>99365.687137618123</v>
      </c>
      <c r="R562" s="43"/>
      <c r="S562" s="147">
        <f t="shared" si="90"/>
        <v>0</v>
      </c>
      <c r="T562" s="188">
        <v>0</v>
      </c>
      <c r="U562" s="156" t="e">
        <f>(Company_data!V562+Misc!T562)/(Company_data!J562-Company_data!I562)</f>
        <v>#DIV/0!</v>
      </c>
      <c r="V562" s="1" t="e">
        <f t="shared" si="84"/>
        <v>#DIV/0!</v>
      </c>
      <c r="W562" s="72">
        <v>1</v>
      </c>
      <c r="X562" s="185">
        <v>0.37476080271771345</v>
      </c>
      <c r="Y562" s="185">
        <v>0.56686644562840349</v>
      </c>
      <c r="Z562" s="181"/>
      <c r="AA562" s="181"/>
      <c r="AC562" s="185">
        <v>1.8895548187613451E-2</v>
      </c>
      <c r="AD562" s="1">
        <v>0</v>
      </c>
      <c r="AE562" s="147">
        <f t="shared" si="87"/>
        <v>3.32701466606663E-2</v>
      </c>
      <c r="AF562" s="1">
        <v>0</v>
      </c>
      <c r="AG562" s="1">
        <v>0</v>
      </c>
      <c r="AH562" s="1">
        <v>0</v>
      </c>
      <c r="AI562" s="1">
        <v>0</v>
      </c>
      <c r="AJ562" s="147">
        <f t="shared" si="89"/>
        <v>3.32701466606663E-2</v>
      </c>
      <c r="AK562" s="373">
        <f t="shared" si="88"/>
        <v>96701.350407852326</v>
      </c>
      <c r="AL562" s="185">
        <v>0.3926621969856261</v>
      </c>
      <c r="AM562" s="373">
        <f t="shared" si="91"/>
        <v>2664.336729765801</v>
      </c>
      <c r="AN562" s="185">
        <v>0.42913851804025022</v>
      </c>
      <c r="AO562" s="185">
        <v>0.42483003906151667</v>
      </c>
      <c r="AP562" s="238">
        <v>0.18845788394368534</v>
      </c>
      <c r="AQ562" s="238">
        <v>0.23637215511783133</v>
      </c>
      <c r="AR562" s="238">
        <v>0.20055655407493594</v>
      </c>
      <c r="AS562" s="238">
        <v>0.4088011064541538</v>
      </c>
    </row>
    <row r="563" spans="1:45" x14ac:dyDescent="0.2">
      <c r="A563" s="144">
        <v>2026</v>
      </c>
      <c r="B563" s="144">
        <v>7</v>
      </c>
      <c r="C563" s="145">
        <v>31</v>
      </c>
      <c r="D563" s="145">
        <v>30</v>
      </c>
      <c r="E563" s="93">
        <f t="shared" si="83"/>
        <v>31</v>
      </c>
      <c r="F563" s="141">
        <v>0</v>
      </c>
      <c r="G563" s="185">
        <v>0.22773466057523425</v>
      </c>
      <c r="H563" s="185">
        <v>0.67200075765962952</v>
      </c>
      <c r="I563" s="149">
        <f t="shared" si="86"/>
        <v>3.3307233503051287E-2</v>
      </c>
      <c r="J563" s="147">
        <f t="shared" si="85"/>
        <v>3.2253455281169081E-2</v>
      </c>
      <c r="K563" s="43"/>
      <c r="L563" s="43"/>
      <c r="M563" s="43"/>
      <c r="N563" s="43"/>
      <c r="O563" s="162"/>
      <c r="P563" s="43"/>
      <c r="Q563" s="164">
        <v>96160.342391243335</v>
      </c>
      <c r="R563" s="43"/>
      <c r="S563" s="147">
        <f t="shared" si="90"/>
        <v>0</v>
      </c>
      <c r="T563" s="188">
        <v>0</v>
      </c>
      <c r="U563" s="156" t="e">
        <f>(Company_data!V563+Misc!T563)/(Company_data!J563-Company_data!I563)</f>
        <v>#DIV/0!</v>
      </c>
      <c r="V563" s="1" t="e">
        <f t="shared" si="84"/>
        <v>#DIV/0!</v>
      </c>
      <c r="W563" s="72">
        <v>1</v>
      </c>
      <c r="X563" s="185">
        <v>0.44426609708439513</v>
      </c>
      <c r="Y563" s="185">
        <v>0.67200075765962952</v>
      </c>
      <c r="Z563" s="181"/>
      <c r="AA563" s="181"/>
      <c r="AC563" s="185">
        <v>2.1677443795471915E-2</v>
      </c>
      <c r="AD563" s="1">
        <v>0</v>
      </c>
      <c r="AE563" s="147">
        <f t="shared" si="87"/>
        <v>3.3307233503051287E-2</v>
      </c>
      <c r="AF563" s="1">
        <v>0</v>
      </c>
      <c r="AG563" s="1">
        <v>0</v>
      </c>
      <c r="AH563" s="1">
        <v>0</v>
      </c>
      <c r="AI563" s="1">
        <v>0</v>
      </c>
      <c r="AJ563" s="147">
        <f t="shared" si="89"/>
        <v>3.3307233503051287E-2</v>
      </c>
      <c r="AK563" s="373">
        <f t="shared" si="88"/>
        <v>93581.952007599015</v>
      </c>
      <c r="AL563" s="185">
        <v>0.43071294477754107</v>
      </c>
      <c r="AM563" s="373">
        <f t="shared" si="91"/>
        <v>2578.3903836443233</v>
      </c>
      <c r="AN563" s="185">
        <v>0.4777861093729831</v>
      </c>
      <c r="AO563" s="185">
        <v>0.4726785550973725</v>
      </c>
      <c r="AP563" s="238">
        <v>0.22341036724566607</v>
      </c>
      <c r="AQ563" s="238">
        <v>0.2492681878517064</v>
      </c>
      <c r="AR563" s="238">
        <v>0.20297828420230693</v>
      </c>
      <c r="AS563" s="238">
        <v>0.45440113357495615</v>
      </c>
    </row>
    <row r="564" spans="1:45" x14ac:dyDescent="0.2">
      <c r="A564" s="144">
        <v>2026</v>
      </c>
      <c r="B564" s="144">
        <v>8</v>
      </c>
      <c r="C564" s="145">
        <v>31</v>
      </c>
      <c r="D564" s="145">
        <v>31</v>
      </c>
      <c r="E564" s="93">
        <f t="shared" si="83"/>
        <v>31</v>
      </c>
      <c r="F564" s="141">
        <v>0</v>
      </c>
      <c r="G564" s="185">
        <v>0.23046146829740827</v>
      </c>
      <c r="H564" s="185">
        <v>0.68004703770617381</v>
      </c>
      <c r="I564" s="149">
        <f t="shared" si="86"/>
        <v>3.1707928155365571E-2</v>
      </c>
      <c r="J564" s="147">
        <f t="shared" si="85"/>
        <v>3.2253455281169081E-2</v>
      </c>
      <c r="K564" s="43"/>
      <c r="L564" s="43"/>
      <c r="M564" s="43"/>
      <c r="N564" s="43"/>
      <c r="O564" s="162"/>
      <c r="P564" s="43"/>
      <c r="Q564" s="164">
        <v>99365.687137618123</v>
      </c>
      <c r="R564" s="43"/>
      <c r="S564" s="147">
        <f t="shared" si="90"/>
        <v>0</v>
      </c>
      <c r="T564" s="188">
        <v>0</v>
      </c>
      <c r="U564" s="156" t="e">
        <f>(Company_data!V564+Misc!T564)/(Company_data!J564-Company_data!I564)</f>
        <v>#DIV/0!</v>
      </c>
      <c r="V564" s="1" t="e">
        <f t="shared" si="84"/>
        <v>#DIV/0!</v>
      </c>
      <c r="W564" s="72">
        <v>1</v>
      </c>
      <c r="X564" s="185">
        <v>0.44958556940876554</v>
      </c>
      <c r="Y564" s="185">
        <v>0.68004703770617381</v>
      </c>
      <c r="Z564" s="181"/>
      <c r="AA564" s="181"/>
      <c r="AC564" s="185">
        <v>2.1937001216328189E-2</v>
      </c>
      <c r="AD564" s="1">
        <v>0</v>
      </c>
      <c r="AE564" s="147">
        <f t="shared" si="87"/>
        <v>3.1707928155365571E-2</v>
      </c>
      <c r="AF564" s="1">
        <v>0</v>
      </c>
      <c r="AG564" s="1">
        <v>0</v>
      </c>
      <c r="AH564" s="1">
        <v>0</v>
      </c>
      <c r="AI564" s="1">
        <v>0</v>
      </c>
      <c r="AJ564" s="147">
        <f t="shared" si="89"/>
        <v>3.1707928155365571E-2</v>
      </c>
      <c r="AK564" s="373">
        <f t="shared" si="88"/>
        <v>97500.169842814052</v>
      </c>
      <c r="AL564" s="185">
        <v>0.44206942163299795</v>
      </c>
      <c r="AM564" s="373">
        <f t="shared" si="91"/>
        <v>1865.5172948040722</v>
      </c>
      <c r="AN564" s="185">
        <v>0.48083036643376209</v>
      </c>
      <c r="AO564" s="185">
        <v>0.47566165625678364</v>
      </c>
      <c r="AP564" s="238">
        <v>0.22608539753345999</v>
      </c>
      <c r="AQ564" s="238">
        <v>0.24957625872332367</v>
      </c>
      <c r="AR564" s="238">
        <v>0.21160795333558968</v>
      </c>
      <c r="AS564" s="238">
        <v>0.46526340235315022</v>
      </c>
    </row>
    <row r="565" spans="1:45" x14ac:dyDescent="0.2">
      <c r="A565" s="144">
        <v>2026</v>
      </c>
      <c r="B565" s="144">
        <v>9</v>
      </c>
      <c r="C565" s="145">
        <v>30</v>
      </c>
      <c r="D565" s="145">
        <v>31</v>
      </c>
      <c r="E565" s="93">
        <f t="shared" si="83"/>
        <v>30</v>
      </c>
      <c r="F565" s="141">
        <v>0</v>
      </c>
      <c r="G565" s="185">
        <v>0.19600423226971972</v>
      </c>
      <c r="H565" s="185">
        <v>0.57837042572723507</v>
      </c>
      <c r="I565" s="149">
        <f t="shared" si="86"/>
        <v>3.222580735008565E-2</v>
      </c>
      <c r="J565" s="147">
        <f t="shared" si="85"/>
        <v>3.2253455281169081E-2</v>
      </c>
      <c r="K565" s="43"/>
      <c r="L565" s="43"/>
      <c r="M565" s="43"/>
      <c r="N565" s="43"/>
      <c r="O565" s="162"/>
      <c r="P565" s="43"/>
      <c r="Q565" s="164">
        <v>99365.687137618123</v>
      </c>
      <c r="R565" s="43"/>
      <c r="S565" s="147">
        <f t="shared" si="90"/>
        <v>0</v>
      </c>
      <c r="T565" s="188">
        <v>0</v>
      </c>
      <c r="U565" s="156" t="e">
        <f>(Company_data!V565+Misc!T565)/(Company_data!J565-Company_data!I565)</f>
        <v>#DIV/0!</v>
      </c>
      <c r="V565" s="1" t="e">
        <f t="shared" si="84"/>
        <v>#DIV/0!</v>
      </c>
      <c r="W565" s="72">
        <v>1</v>
      </c>
      <c r="X565" s="185">
        <v>0.38236619345751544</v>
      </c>
      <c r="Y565" s="185">
        <v>0.57837042572723507</v>
      </c>
      <c r="Z565" s="181"/>
      <c r="AA565" s="181"/>
      <c r="AC565" s="185">
        <v>1.9279014190907839E-2</v>
      </c>
      <c r="AD565" s="1">
        <v>0</v>
      </c>
      <c r="AE565" s="147">
        <f t="shared" si="87"/>
        <v>3.222580735008565E-2</v>
      </c>
      <c r="AF565" s="1">
        <v>0</v>
      </c>
      <c r="AG565" s="1">
        <v>0</v>
      </c>
      <c r="AH565" s="1">
        <v>0</v>
      </c>
      <c r="AI565" s="1">
        <v>0</v>
      </c>
      <c r="AJ565" s="147">
        <f t="shared" si="89"/>
        <v>3.222580735008565E-2</v>
      </c>
      <c r="AK565" s="373">
        <f t="shared" si="88"/>
        <v>97500.169842814052</v>
      </c>
      <c r="AL565" s="185">
        <v>0.4190746982319381</v>
      </c>
      <c r="AM565" s="373">
        <f t="shared" si="91"/>
        <v>1865.5172948040722</v>
      </c>
      <c r="AN565" s="185">
        <v>0.43323369618937424</v>
      </c>
      <c r="AO565" s="185">
        <v>0.4288377809956207</v>
      </c>
      <c r="AP565" s="238">
        <v>0.19228244573081438</v>
      </c>
      <c r="AQ565" s="238">
        <v>0.23655533526480632</v>
      </c>
      <c r="AR565" s="238">
        <v>0.22307046596221838</v>
      </c>
      <c r="AS565" s="238">
        <v>0.43334357175424093</v>
      </c>
    </row>
    <row r="566" spans="1:45" x14ac:dyDescent="0.2">
      <c r="A566" s="144">
        <v>2026</v>
      </c>
      <c r="B566" s="144">
        <v>10</v>
      </c>
      <c r="C566" s="145">
        <v>31</v>
      </c>
      <c r="D566" s="145">
        <v>30</v>
      </c>
      <c r="E566" s="93">
        <f t="shared" si="83"/>
        <v>31</v>
      </c>
      <c r="F566" s="141">
        <v>0</v>
      </c>
      <c r="G566" s="185">
        <v>0.14017281838261053</v>
      </c>
      <c r="H566" s="185">
        <v>0.41362276571545992</v>
      </c>
      <c r="I566" s="149">
        <f t="shared" si="86"/>
        <v>3.1422201488634983E-2</v>
      </c>
      <c r="J566" s="147">
        <f t="shared" si="85"/>
        <v>3.2253455281169088E-2</v>
      </c>
      <c r="K566" s="43"/>
      <c r="L566" s="43"/>
      <c r="M566" s="43"/>
      <c r="N566" s="43"/>
      <c r="O566" s="162"/>
      <c r="P566" s="43"/>
      <c r="Q566" s="164">
        <v>96160.342391243335</v>
      </c>
      <c r="R566" s="43"/>
      <c r="S566" s="147">
        <f t="shared" si="90"/>
        <v>0</v>
      </c>
      <c r="T566" s="188">
        <v>0</v>
      </c>
      <c r="U566" s="156" t="e">
        <f>(Company_data!V566+Misc!T566)/(Company_data!J566-Company_data!I566)</f>
        <v>#DIV/0!</v>
      </c>
      <c r="V566" s="1" t="e">
        <f t="shared" si="84"/>
        <v>#DIV/0!</v>
      </c>
      <c r="W566" s="72">
        <v>1</v>
      </c>
      <c r="X566" s="185">
        <v>0.27344994733284939</v>
      </c>
      <c r="Y566" s="185">
        <v>0.41362276571545992</v>
      </c>
      <c r="Z566" s="181"/>
      <c r="AA566" s="181"/>
      <c r="AC566" s="185">
        <v>1.334266986178903E-2</v>
      </c>
      <c r="AD566" s="1">
        <v>0</v>
      </c>
      <c r="AE566" s="147">
        <f t="shared" si="87"/>
        <v>3.1422201488634983E-2</v>
      </c>
      <c r="AF566" s="1">
        <v>0</v>
      </c>
      <c r="AG566" s="1">
        <v>0</v>
      </c>
      <c r="AH566" s="1">
        <v>0</v>
      </c>
      <c r="AI566" s="1">
        <v>0</v>
      </c>
      <c r="AJ566" s="147">
        <f t="shared" si="89"/>
        <v>3.1422201488634983E-2</v>
      </c>
      <c r="AK566" s="373">
        <f t="shared" si="88"/>
        <v>94355.003073691012</v>
      </c>
      <c r="AL566" s="185">
        <v>0.37520266827033399</v>
      </c>
      <c r="AM566" s="373">
        <f t="shared" si="91"/>
        <v>1805.3393175523279</v>
      </c>
      <c r="AN566" s="185">
        <v>0.373839315508527</v>
      </c>
      <c r="AO566" s="185">
        <v>0.37069556797336439</v>
      </c>
      <c r="AP566" s="238">
        <v>0.13751117530207277</v>
      </c>
      <c r="AQ566" s="238">
        <v>0.23318439267129165</v>
      </c>
      <c r="AR566" s="238">
        <v>0.23502984988772346</v>
      </c>
      <c r="AS566" s="238">
        <v>0.37936425447123567</v>
      </c>
    </row>
    <row r="567" spans="1:45" x14ac:dyDescent="0.2">
      <c r="A567" s="144">
        <v>2026</v>
      </c>
      <c r="B567" s="144">
        <v>11</v>
      </c>
      <c r="C567" s="145">
        <v>30</v>
      </c>
      <c r="D567" s="145">
        <v>31</v>
      </c>
      <c r="E567" s="93">
        <f t="shared" si="83"/>
        <v>30</v>
      </c>
      <c r="F567" s="141">
        <v>0</v>
      </c>
      <c r="G567" s="185">
        <v>5.500895297353698E-2</v>
      </c>
      <c r="H567" s="185">
        <v>0.16232073757638524</v>
      </c>
      <c r="I567" s="149">
        <f t="shared" si="86"/>
        <v>3.2209690339273976E-2</v>
      </c>
      <c r="J567" s="147">
        <f t="shared" si="85"/>
        <v>3.2253455281169081E-2</v>
      </c>
      <c r="K567" s="43"/>
      <c r="L567" s="43"/>
      <c r="M567" s="43"/>
      <c r="N567" s="43"/>
      <c r="O567" s="162"/>
      <c r="P567" s="43"/>
      <c r="Q567" s="164">
        <v>99365.687137618123</v>
      </c>
      <c r="R567" s="43"/>
      <c r="S567" s="147">
        <f t="shared" si="90"/>
        <v>0</v>
      </c>
      <c r="T567" s="188">
        <v>0</v>
      </c>
      <c r="U567" s="156" t="e">
        <f>(Company_data!V567+Misc!T567)/(Company_data!J567-Company_data!I567)</f>
        <v>#DIV/0!</v>
      </c>
      <c r="V567" s="1" t="e">
        <f t="shared" si="84"/>
        <v>#DIV/0!</v>
      </c>
      <c r="W567" s="72">
        <v>1</v>
      </c>
      <c r="X567" s="185">
        <v>0.10731178460284826</v>
      </c>
      <c r="Y567" s="185">
        <v>0.16232073757638524</v>
      </c>
      <c r="Z567" s="181"/>
      <c r="AA567" s="181"/>
      <c r="AC567" s="185">
        <v>5.4106912525461745E-3</v>
      </c>
      <c r="AD567" s="1">
        <v>0</v>
      </c>
      <c r="AE567" s="147">
        <f t="shared" si="87"/>
        <v>3.2209690339273976E-2</v>
      </c>
      <c r="AF567" s="1">
        <v>0</v>
      </c>
      <c r="AG567" s="1">
        <v>0</v>
      </c>
      <c r="AH567" s="1">
        <v>0</v>
      </c>
      <c r="AI567" s="1">
        <v>0</v>
      </c>
      <c r="AJ567" s="147">
        <f t="shared" si="89"/>
        <v>3.2209690339273976E-2</v>
      </c>
      <c r="AK567" s="373">
        <f t="shared" si="88"/>
        <v>97500.169842814052</v>
      </c>
      <c r="AL567" s="185">
        <v>0.30042867338119794</v>
      </c>
      <c r="AM567" s="373">
        <f t="shared" si="91"/>
        <v>1865.5172948040722</v>
      </c>
      <c r="AN567" s="185">
        <v>0.26636233994389358</v>
      </c>
      <c r="AO567" s="185">
        <v>0.26512861815447786</v>
      </c>
      <c r="AP567" s="238">
        <v>5.3964426647113282E-2</v>
      </c>
      <c r="AQ567" s="238">
        <v>0.21116419150736457</v>
      </c>
      <c r="AR567" s="238">
        <v>0.24541972040766094</v>
      </c>
      <c r="AS567" s="238">
        <v>0.2866051618582115</v>
      </c>
    </row>
    <row r="568" spans="1:45" x14ac:dyDescent="0.2">
      <c r="A568" s="144">
        <v>2026</v>
      </c>
      <c r="B568" s="144">
        <v>12</v>
      </c>
      <c r="C568" s="145">
        <v>31</v>
      </c>
      <c r="D568" s="145">
        <v>30</v>
      </c>
      <c r="E568" s="93">
        <f t="shared" si="83"/>
        <v>31</v>
      </c>
      <c r="F568" s="141">
        <v>0</v>
      </c>
      <c r="G568" s="185">
        <v>2.9996936844413711E-2</v>
      </c>
      <c r="H568" s="185">
        <v>8.8515135271886689E-2</v>
      </c>
      <c r="I568" s="149">
        <f t="shared" si="86"/>
        <v>3.3253782316229219E-2</v>
      </c>
      <c r="J568" s="147">
        <f t="shared" si="85"/>
        <v>3.2253455281169081E-2</v>
      </c>
      <c r="K568" s="43"/>
      <c r="L568" s="43"/>
      <c r="M568" s="43"/>
      <c r="N568" s="43"/>
      <c r="O568" s="162"/>
      <c r="P568" s="43"/>
      <c r="Q568" s="164">
        <v>96160.342391243335</v>
      </c>
      <c r="R568" s="43"/>
      <c r="S568" s="147">
        <f t="shared" si="90"/>
        <v>0</v>
      </c>
      <c r="T568" s="188">
        <v>0</v>
      </c>
      <c r="U568" s="156" t="e">
        <f>(Company_data!V568+Misc!T568)/(Company_data!J568-Company_data!I568)</f>
        <v>#DIV/0!</v>
      </c>
      <c r="V568" s="1" t="e">
        <f t="shared" si="84"/>
        <v>#DIV/0!</v>
      </c>
      <c r="W568" s="72">
        <v>1</v>
      </c>
      <c r="X568" s="185">
        <v>5.8518198427472995E-2</v>
      </c>
      <c r="Y568" s="185">
        <v>8.8515135271886689E-2</v>
      </c>
      <c r="Z568" s="181"/>
      <c r="AA568" s="181"/>
      <c r="AC568" s="185">
        <v>2.85532694425441E-3</v>
      </c>
      <c r="AD568" s="1">
        <v>0</v>
      </c>
      <c r="AE568" s="147">
        <f t="shared" si="87"/>
        <v>3.3253782316229219E-2</v>
      </c>
      <c r="AF568" s="1">
        <v>0</v>
      </c>
      <c r="AG568" s="1">
        <v>0</v>
      </c>
      <c r="AH568" s="1">
        <v>0</v>
      </c>
      <c r="AI568" s="1">
        <v>0</v>
      </c>
      <c r="AJ568" s="147">
        <f t="shared" si="89"/>
        <v>3.3253782316229219E-2</v>
      </c>
      <c r="AK568" s="373">
        <f t="shared" si="88"/>
        <v>94355.003073691012</v>
      </c>
      <c r="AL568" s="185">
        <v>0.28037123506396472</v>
      </c>
      <c r="AM568" s="373">
        <f t="shared" si="91"/>
        <v>1805.3393175523279</v>
      </c>
      <c r="AN568" s="185">
        <v>0.24335878239187156</v>
      </c>
      <c r="AO568" s="185">
        <v>0.24268602145751089</v>
      </c>
      <c r="AP568" s="238">
        <v>2.9427346104136727E-2</v>
      </c>
      <c r="AQ568" s="238">
        <v>0.21325867535337417</v>
      </c>
      <c r="AR568" s="238">
        <v>0.25037429821955098</v>
      </c>
      <c r="AS568" s="238">
        <v>0.26281872278303425</v>
      </c>
    </row>
    <row r="569" spans="1:45" x14ac:dyDescent="0.2">
      <c r="A569" s="144">
        <v>2027</v>
      </c>
      <c r="B569" s="144">
        <v>1</v>
      </c>
      <c r="C569" s="145">
        <v>31</v>
      </c>
      <c r="D569" s="145">
        <v>31</v>
      </c>
      <c r="E569" s="93">
        <f t="shared" si="83"/>
        <v>31</v>
      </c>
      <c r="F569" s="141">
        <v>0</v>
      </c>
      <c r="G569" s="185">
        <f>+G557</f>
        <v>1.8543038718509181E-2</v>
      </c>
      <c r="H569" s="185">
        <f>+H557</f>
        <v>5.4716906230588593E-2</v>
      </c>
      <c r="I569" s="149">
        <f t="shared" si="86"/>
        <v>3.1291374430605791E-2</v>
      </c>
      <c r="J569" s="147">
        <f t="shared" si="85"/>
        <v>3.2253455281169088E-2</v>
      </c>
      <c r="K569" s="43"/>
      <c r="L569" s="43"/>
      <c r="M569" s="43"/>
      <c r="N569" s="43"/>
      <c r="O569" s="162"/>
      <c r="P569" s="43"/>
      <c r="Q569" s="164">
        <v>119238.19044252856</v>
      </c>
      <c r="R569" s="43"/>
      <c r="S569" s="147">
        <f t="shared" si="90"/>
        <v>0</v>
      </c>
      <c r="T569" s="188">
        <v>0</v>
      </c>
      <c r="U569" s="156" t="e">
        <f>(Company_data!V569+Misc!T569)/(Company_data!J569-Company_data!I569)</f>
        <v>#DIV/0!</v>
      </c>
      <c r="V569" s="1" t="e">
        <f t="shared" si="84"/>
        <v>#DIV/0!</v>
      </c>
      <c r="W569" s="72">
        <v>1</v>
      </c>
      <c r="X569" s="185">
        <f>+X557</f>
        <v>3.6173867512079412E-2</v>
      </c>
      <c r="Y569" s="186">
        <f>+Y557</f>
        <v>5.4716906230588593E-2</v>
      </c>
      <c r="Z569" s="181"/>
      <c r="AA569" s="181"/>
      <c r="AC569" s="187">
        <f>AC557</f>
        <v>1.7650614913093093E-3</v>
      </c>
      <c r="AD569" s="1">
        <v>0</v>
      </c>
      <c r="AE569" s="147">
        <f t="shared" si="87"/>
        <v>3.1291374430605791E-2</v>
      </c>
      <c r="AF569" s="1">
        <v>0</v>
      </c>
      <c r="AG569" s="1">
        <v>0</v>
      </c>
      <c r="AH569" s="1">
        <v>0</v>
      </c>
      <c r="AI569" s="1">
        <v>0</v>
      </c>
      <c r="AJ569" s="147">
        <f t="shared" si="89"/>
        <v>3.1291374430605791E-2</v>
      </c>
      <c r="AK569" s="373">
        <f t="shared" si="88"/>
        <v>116573.85371276276</v>
      </c>
      <c r="AL569" s="186">
        <f>+AL557</f>
        <v>0.26837221928264582</v>
      </c>
      <c r="AM569" s="373">
        <f t="shared" si="91"/>
        <v>2664.336729765801</v>
      </c>
      <c r="AN569" s="186">
        <f t="shared" ref="AN569:AS569" si="92">+AN557</f>
        <v>0.23175618545604232</v>
      </c>
      <c r="AO569" s="186">
        <f t="shared" si="92"/>
        <v>0.23644764869371737</v>
      </c>
      <c r="AP569" s="186">
        <f t="shared" si="92"/>
        <v>2.2515049996287968E-2</v>
      </c>
      <c r="AQ569" s="186">
        <f t="shared" si="92"/>
        <v>0.21393259869742945</v>
      </c>
      <c r="AR569" s="186">
        <f t="shared" si="92"/>
        <v>0.24982918056413661</v>
      </c>
      <c r="AS569" s="186">
        <f t="shared" si="92"/>
        <v>0.24885854774644436</v>
      </c>
    </row>
    <row r="570" spans="1:45" x14ac:dyDescent="0.2">
      <c r="A570" s="144">
        <v>2027</v>
      </c>
      <c r="B570" s="144">
        <v>2</v>
      </c>
      <c r="C570" s="145">
        <v>28</v>
      </c>
      <c r="D570" s="145">
        <v>28</v>
      </c>
      <c r="E570" s="93">
        <f t="shared" si="83"/>
        <v>28</v>
      </c>
      <c r="F570" s="141">
        <v>0</v>
      </c>
      <c r="G570" s="185">
        <f t="shared" ref="G570:H585" si="93">+G558</f>
        <v>2.4863098176499582E-2</v>
      </c>
      <c r="H570" s="185">
        <f t="shared" si="93"/>
        <v>7.3366174345928431E-2</v>
      </c>
      <c r="I570" s="149">
        <f t="shared" si="86"/>
        <v>3.1327824545639323E-2</v>
      </c>
      <c r="J570" s="147">
        <f t="shared" si="85"/>
        <v>3.2253455281169081E-2</v>
      </c>
      <c r="K570" s="43"/>
      <c r="L570" s="43"/>
      <c r="M570" s="43"/>
      <c r="N570" s="43"/>
      <c r="O570" s="162"/>
      <c r="P570" s="43"/>
      <c r="Q570" s="164">
        <v>111545.40396236544</v>
      </c>
      <c r="R570" s="43"/>
      <c r="S570" s="147">
        <f t="shared" si="90"/>
        <v>0</v>
      </c>
      <c r="T570" s="188">
        <v>0</v>
      </c>
      <c r="U570" s="156" t="e">
        <f>(Company_data!V570+Misc!T570)/(Company_data!J570-Company_data!I570)</f>
        <v>#DIV/0!</v>
      </c>
      <c r="V570" s="1" t="e">
        <f t="shared" si="84"/>
        <v>#DIV/0!</v>
      </c>
      <c r="W570" s="72">
        <v>1</v>
      </c>
      <c r="X570" s="185">
        <f t="shared" ref="X570:Y585" si="94">+X558</f>
        <v>4.8503076169428852E-2</v>
      </c>
      <c r="Y570" s="186">
        <f t="shared" si="94"/>
        <v>7.3366174345928431E-2</v>
      </c>
      <c r="Z570" s="181"/>
      <c r="AA570" s="181"/>
      <c r="AC570" s="187">
        <f t="shared" ref="AC570:AC585" si="95">AC558</f>
        <v>2.6202205123545871E-3</v>
      </c>
      <c r="AD570" s="1">
        <v>0</v>
      </c>
      <c r="AE570" s="147">
        <f t="shared" si="87"/>
        <v>3.1327824545639323E-2</v>
      </c>
      <c r="AF570" s="1">
        <v>0</v>
      </c>
      <c r="AG570" s="1">
        <v>0</v>
      </c>
      <c r="AH570" s="1">
        <v>0</v>
      </c>
      <c r="AI570" s="1">
        <v>0</v>
      </c>
      <c r="AJ570" s="147">
        <f t="shared" si="89"/>
        <v>3.1327824545639323E-2</v>
      </c>
      <c r="AK570" s="373">
        <f t="shared" si="88"/>
        <v>109138.90627096407</v>
      </c>
      <c r="AL570" s="186">
        <f t="shared" ref="AL570:AO570" si="96">+AL558</f>
        <v>0.26563794725531958</v>
      </c>
      <c r="AM570" s="373">
        <f t="shared" si="91"/>
        <v>2406.4976914013687</v>
      </c>
      <c r="AN570" s="186">
        <f t="shared" si="96"/>
        <v>0.21875418921024473</v>
      </c>
      <c r="AO570" s="186">
        <f t="shared" si="96"/>
        <v>0.20501641893073252</v>
      </c>
      <c r="AP570" s="186">
        <f t="shared" ref="AP570:AS573" si="97">+AP558</f>
        <v>1.3232062033328705E-2</v>
      </c>
      <c r="AQ570" s="186">
        <f t="shared" si="97"/>
        <v>0.19178435689740383</v>
      </c>
      <c r="AR570" s="186">
        <f t="shared" si="97"/>
        <v>0.24077484907882007</v>
      </c>
      <c r="AS570" s="186">
        <f t="shared" si="97"/>
        <v>0.24415294490788156</v>
      </c>
    </row>
    <row r="571" spans="1:45" x14ac:dyDescent="0.2">
      <c r="A571" s="144">
        <v>2027</v>
      </c>
      <c r="B571" s="144">
        <v>3</v>
      </c>
      <c r="C571" s="145">
        <v>31</v>
      </c>
      <c r="D571" s="145">
        <v>31</v>
      </c>
      <c r="E571" s="93">
        <f t="shared" si="83"/>
        <v>31</v>
      </c>
      <c r="F571" s="141">
        <v>0</v>
      </c>
      <c r="G571" s="185">
        <f t="shared" si="93"/>
        <v>4.5783957213476299E-2</v>
      </c>
      <c r="H571" s="185">
        <f t="shared" si="93"/>
        <v>0.13509956656750552</v>
      </c>
      <c r="I571" s="149">
        <f t="shared" si="86"/>
        <v>3.2106926531423899E-2</v>
      </c>
      <c r="J571" s="147">
        <f t="shared" si="85"/>
        <v>3.2253455281169081E-2</v>
      </c>
      <c r="K571" s="43"/>
      <c r="L571" s="43"/>
      <c r="M571" s="43"/>
      <c r="N571" s="43"/>
      <c r="O571" s="162"/>
      <c r="P571" s="43"/>
      <c r="Q571" s="164">
        <v>119238.19044252856</v>
      </c>
      <c r="R571" s="43"/>
      <c r="S571" s="147">
        <f t="shared" si="90"/>
        <v>0</v>
      </c>
      <c r="T571" s="188">
        <v>0</v>
      </c>
      <c r="U571" s="156" t="e">
        <f>(Company_data!V571+Misc!T571)/(Company_data!J571-Company_data!I571)</f>
        <v>#DIV/0!</v>
      </c>
      <c r="V571" s="1" t="e">
        <f t="shared" si="84"/>
        <v>#DIV/0!</v>
      </c>
      <c r="W571" s="72">
        <v>1</v>
      </c>
      <c r="X571" s="185">
        <f t="shared" si="94"/>
        <v>8.9315609354029185E-2</v>
      </c>
      <c r="Y571" s="186">
        <f t="shared" si="94"/>
        <v>0.13509956656750552</v>
      </c>
      <c r="Z571" s="181"/>
      <c r="AA571" s="181"/>
      <c r="AC571" s="187">
        <f t="shared" si="95"/>
        <v>4.3580505344356611E-3</v>
      </c>
      <c r="AD571" s="1">
        <v>0</v>
      </c>
      <c r="AE571" s="147">
        <f t="shared" si="87"/>
        <v>3.2106926531423899E-2</v>
      </c>
      <c r="AF571" s="1">
        <v>0</v>
      </c>
      <c r="AG571" s="1">
        <v>0</v>
      </c>
      <c r="AH571" s="1">
        <v>0</v>
      </c>
      <c r="AI571" s="1">
        <v>0</v>
      </c>
      <c r="AJ571" s="147">
        <f t="shared" si="89"/>
        <v>3.2106926531423899E-2</v>
      </c>
      <c r="AK571" s="373">
        <f t="shared" si="88"/>
        <v>116573.85371276276</v>
      </c>
      <c r="AL571" s="186">
        <f t="shared" ref="AL571:AO571" si="98">+AL559</f>
        <v>0.2749193181035971</v>
      </c>
      <c r="AM571" s="373">
        <f t="shared" si="91"/>
        <v>2664.336729765801</v>
      </c>
      <c r="AN571" s="186">
        <f t="shared" si="98"/>
        <v>0.26358028872912753</v>
      </c>
      <c r="AO571" s="186">
        <f t="shared" si="98"/>
        <v>0.30188547127443144</v>
      </c>
      <c r="AP571" s="186">
        <f t="shared" si="97"/>
        <v>7.8214908786427645E-2</v>
      </c>
      <c r="AQ571" s="186">
        <f t="shared" si="97"/>
        <v>0.22367056248800382</v>
      </c>
      <c r="AR571" s="186">
        <f t="shared" si="97"/>
        <v>0.22913536089012082</v>
      </c>
      <c r="AS571" s="186">
        <f t="shared" si="97"/>
        <v>0.26268864435549166</v>
      </c>
    </row>
    <row r="572" spans="1:45" x14ac:dyDescent="0.2">
      <c r="A572" s="144">
        <v>2027</v>
      </c>
      <c r="B572" s="144">
        <v>4</v>
      </c>
      <c r="C572" s="145">
        <v>30</v>
      </c>
      <c r="D572" s="145">
        <v>31</v>
      </c>
      <c r="E572" s="93">
        <f t="shared" si="83"/>
        <v>30</v>
      </c>
      <c r="F572" s="141">
        <v>0</v>
      </c>
      <c r="G572" s="185">
        <f t="shared" si="93"/>
        <v>8.0774034073035877E-2</v>
      </c>
      <c r="H572" s="185">
        <f t="shared" si="93"/>
        <v>0.23834848836447922</v>
      </c>
      <c r="I572" s="149">
        <f t="shared" si="86"/>
        <v>3.2707454333999561E-2</v>
      </c>
      <c r="J572" s="147">
        <f t="shared" si="85"/>
        <v>3.2253455281169081E-2</v>
      </c>
      <c r="K572" s="43"/>
      <c r="L572" s="43"/>
      <c r="M572" s="43"/>
      <c r="N572" s="43"/>
      <c r="O572" s="162"/>
      <c r="P572" s="43"/>
      <c r="Q572" s="164">
        <v>119238.19044252856</v>
      </c>
      <c r="R572" s="43"/>
      <c r="S572" s="147">
        <f t="shared" si="90"/>
        <v>0</v>
      </c>
      <c r="T572" s="188">
        <v>0</v>
      </c>
      <c r="U572" s="156" t="e">
        <f>(Company_data!V572+Misc!T572)/(Company_data!J572-Company_data!I572)</f>
        <v>#DIV/0!</v>
      </c>
      <c r="V572" s="1" t="e">
        <f t="shared" si="84"/>
        <v>#DIV/0!</v>
      </c>
      <c r="W572" s="72">
        <v>1</v>
      </c>
      <c r="X572" s="185">
        <f t="shared" si="94"/>
        <v>0.15757445429144332</v>
      </c>
      <c r="Y572" s="186">
        <f t="shared" si="94"/>
        <v>0.23834848836447922</v>
      </c>
      <c r="Z572" s="181"/>
      <c r="AA572" s="181"/>
      <c r="AC572" s="187">
        <f t="shared" si="95"/>
        <v>7.9449496121493067E-3</v>
      </c>
      <c r="AD572" s="1">
        <v>0</v>
      </c>
      <c r="AE572" s="147">
        <f t="shared" si="87"/>
        <v>3.2707454333999561E-2</v>
      </c>
      <c r="AF572" s="1">
        <v>0</v>
      </c>
      <c r="AG572" s="1">
        <v>0</v>
      </c>
      <c r="AH572" s="1">
        <v>0</v>
      </c>
      <c r="AI572" s="1">
        <v>0</v>
      </c>
      <c r="AJ572" s="147">
        <f t="shared" si="89"/>
        <v>3.2707454333999561E-2</v>
      </c>
      <c r="AK572" s="373">
        <f t="shared" si="88"/>
        <v>116573.85371276276</v>
      </c>
      <c r="AL572" s="186">
        <f t="shared" ref="AL572:AO572" si="99">+AL560</f>
        <v>0.29725118102391124</v>
      </c>
      <c r="AM572" s="373">
        <f t="shared" si="91"/>
        <v>2664.336729765801</v>
      </c>
      <c r="AN572" s="186">
        <f t="shared" si="99"/>
        <v>0.2979808763385719</v>
      </c>
      <c r="AO572" s="186">
        <f t="shared" si="99"/>
        <v>0.29616930421316073</v>
      </c>
      <c r="AP572" s="186">
        <f t="shared" si="97"/>
        <v>7.9240272739288672E-2</v>
      </c>
      <c r="AQ572" s="186">
        <f t="shared" si="97"/>
        <v>0.2169290314738721</v>
      </c>
      <c r="AR572" s="186">
        <f t="shared" si="97"/>
        <v>0.21647714695087533</v>
      </c>
      <c r="AS572" s="186">
        <f t="shared" si="97"/>
        <v>0.29141733975153972</v>
      </c>
    </row>
    <row r="573" spans="1:45" x14ac:dyDescent="0.2">
      <c r="A573" s="144">
        <v>2027</v>
      </c>
      <c r="B573" s="144">
        <v>5</v>
      </c>
      <c r="C573" s="145">
        <v>31</v>
      </c>
      <c r="D573" s="145">
        <v>30</v>
      </c>
      <c r="E573" s="93">
        <f t="shared" si="83"/>
        <v>31</v>
      </c>
      <c r="F573" s="141">
        <v>0</v>
      </c>
      <c r="G573" s="185">
        <f t="shared" si="93"/>
        <v>0.14754856930858176</v>
      </c>
      <c r="H573" s="185">
        <f t="shared" si="93"/>
        <v>0.435387174339258</v>
      </c>
      <c r="I573" s="149">
        <f t="shared" si="86"/>
        <v>3.2211093719053466E-2</v>
      </c>
      <c r="J573" s="147">
        <f t="shared" si="85"/>
        <v>3.2253455281169081E-2</v>
      </c>
      <c r="K573" s="43"/>
      <c r="L573" s="43"/>
      <c r="M573" s="43"/>
      <c r="N573" s="43"/>
      <c r="O573" s="162"/>
      <c r="P573" s="43"/>
      <c r="Q573" s="164">
        <v>115391.79720244699</v>
      </c>
      <c r="R573" s="43"/>
      <c r="S573" s="147">
        <f t="shared" si="90"/>
        <v>0</v>
      </c>
      <c r="T573" s="188">
        <v>0</v>
      </c>
      <c r="U573" s="156" t="e">
        <f>(Company_data!V573+Misc!T573)/(Company_data!J573-Company_data!I573)</f>
        <v>#DIV/0!</v>
      </c>
      <c r="V573" s="1" t="e">
        <f t="shared" si="84"/>
        <v>#DIV/0!</v>
      </c>
      <c r="W573" s="72">
        <v>1</v>
      </c>
      <c r="X573" s="185">
        <f t="shared" si="94"/>
        <v>0.28783860503067638</v>
      </c>
      <c r="Y573" s="186">
        <f t="shared" si="94"/>
        <v>0.435387174339258</v>
      </c>
      <c r="Z573" s="181"/>
      <c r="AA573" s="181"/>
      <c r="AC573" s="187">
        <f t="shared" si="95"/>
        <v>1.4044747559330908E-2</v>
      </c>
      <c r="AD573" s="1">
        <v>0</v>
      </c>
      <c r="AE573" s="147">
        <f t="shared" si="87"/>
        <v>3.2211093719053466E-2</v>
      </c>
      <c r="AF573" s="1">
        <v>0</v>
      </c>
      <c r="AG573" s="1">
        <v>0</v>
      </c>
      <c r="AH573" s="1">
        <v>0</v>
      </c>
      <c r="AI573" s="1">
        <v>0</v>
      </c>
      <c r="AJ573" s="147">
        <f t="shared" si="89"/>
        <v>3.2211093719053466E-2</v>
      </c>
      <c r="AK573" s="373">
        <f t="shared" si="88"/>
        <v>112813.40681880267</v>
      </c>
      <c r="AL573" s="186">
        <f t="shared" ref="AL573:AO573" si="100">+AL561</f>
        <v>0.35346355072257973</v>
      </c>
      <c r="AM573" s="373">
        <f t="shared" si="91"/>
        <v>2578.3903836443233</v>
      </c>
      <c r="AN573" s="186">
        <f t="shared" si="100"/>
        <v>0.38342723746831681</v>
      </c>
      <c r="AO573" s="186">
        <f t="shared" si="100"/>
        <v>0.38011806914001428</v>
      </c>
      <c r="AP573" s="186">
        <f t="shared" si="97"/>
        <v>0.14474687328024421</v>
      </c>
      <c r="AQ573" s="186">
        <f t="shared" si="97"/>
        <v>0.23537119585977009</v>
      </c>
      <c r="AR573" s="186">
        <f t="shared" si="97"/>
        <v>0.205914981413998</v>
      </c>
      <c r="AS573" s="186">
        <f t="shared" si="97"/>
        <v>0.36230231643045824</v>
      </c>
    </row>
    <row r="574" spans="1:45" x14ac:dyDescent="0.2">
      <c r="A574" s="144">
        <v>2027</v>
      </c>
      <c r="B574" s="144">
        <v>6</v>
      </c>
      <c r="C574" s="145">
        <v>30</v>
      </c>
      <c r="D574" s="145">
        <v>31</v>
      </c>
      <c r="E574" s="93">
        <f t="shared" si="83"/>
        <v>30</v>
      </c>
      <c r="F574" s="141">
        <v>0</v>
      </c>
      <c r="G574" s="185">
        <f t="shared" si="93"/>
        <v>0.19210564291069007</v>
      </c>
      <c r="H574" s="185">
        <f t="shared" si="93"/>
        <v>0.56686644562840349</v>
      </c>
      <c r="I574" s="149">
        <f t="shared" si="86"/>
        <v>3.32701466606663E-2</v>
      </c>
      <c r="J574" s="147">
        <f t="shared" si="85"/>
        <v>3.2253455281169081E-2</v>
      </c>
      <c r="K574" s="43"/>
      <c r="L574" s="43"/>
      <c r="M574" s="43"/>
      <c r="N574" s="43"/>
      <c r="O574" s="162"/>
      <c r="P574" s="43"/>
      <c r="Q574" s="164">
        <v>119238.19044252856</v>
      </c>
      <c r="R574" s="43"/>
      <c r="S574" s="147">
        <f t="shared" si="90"/>
        <v>0</v>
      </c>
      <c r="T574" s="188">
        <v>0</v>
      </c>
      <c r="U574" s="156" t="e">
        <f>(Company_data!V574+Misc!T574)/(Company_data!J574-Company_data!I574)</f>
        <v>#DIV/0!</v>
      </c>
      <c r="V574" s="1" t="e">
        <f t="shared" si="84"/>
        <v>#DIV/0!</v>
      </c>
      <c r="W574" s="72">
        <v>1</v>
      </c>
      <c r="X574" s="185">
        <f t="shared" si="94"/>
        <v>0.37476080271771345</v>
      </c>
      <c r="Y574" s="186">
        <f t="shared" si="94"/>
        <v>0.56686644562840349</v>
      </c>
      <c r="Z574" s="181"/>
      <c r="AA574" s="181"/>
      <c r="AC574" s="187">
        <f t="shared" si="95"/>
        <v>1.8895548187613451E-2</v>
      </c>
      <c r="AD574" s="1">
        <v>0</v>
      </c>
      <c r="AE574" s="147">
        <f t="shared" si="87"/>
        <v>3.32701466606663E-2</v>
      </c>
      <c r="AF574" s="1">
        <v>0</v>
      </c>
      <c r="AG574" s="1">
        <v>0</v>
      </c>
      <c r="AH574" s="1">
        <v>0</v>
      </c>
      <c r="AI574" s="1">
        <v>0</v>
      </c>
      <c r="AJ574" s="147">
        <f t="shared" si="89"/>
        <v>3.32701466606663E-2</v>
      </c>
      <c r="AK574" s="373">
        <f t="shared" si="88"/>
        <v>116573.85371276276</v>
      </c>
      <c r="AL574" s="186">
        <f t="shared" ref="AL574:AP574" si="101">+AL562</f>
        <v>0.3926621969856261</v>
      </c>
      <c r="AM574" s="373">
        <f t="shared" si="91"/>
        <v>2664.336729765801</v>
      </c>
      <c r="AN574" s="186">
        <f t="shared" si="101"/>
        <v>0.42913851804025022</v>
      </c>
      <c r="AO574" s="186">
        <f t="shared" si="101"/>
        <v>0.42483003906151667</v>
      </c>
      <c r="AP574" s="186">
        <f t="shared" si="101"/>
        <v>0.18845788394368534</v>
      </c>
      <c r="AQ574" s="186">
        <f t="shared" ref="AQ574:AR574" si="102">+AQ562</f>
        <v>0.23637215511783133</v>
      </c>
      <c r="AR574" s="186">
        <f t="shared" si="102"/>
        <v>0.20055655407493594</v>
      </c>
      <c r="AS574" s="186">
        <f t="shared" ref="AS574" si="103">+AS562</f>
        <v>0.4088011064541538</v>
      </c>
    </row>
    <row r="575" spans="1:45" x14ac:dyDescent="0.2">
      <c r="A575" s="144">
        <v>2027</v>
      </c>
      <c r="B575" s="144">
        <v>7</v>
      </c>
      <c r="C575" s="145">
        <v>31</v>
      </c>
      <c r="D575" s="145">
        <v>30</v>
      </c>
      <c r="E575" s="93">
        <f t="shared" si="83"/>
        <v>31</v>
      </c>
      <c r="F575" s="141">
        <v>0</v>
      </c>
      <c r="G575" s="185">
        <f t="shared" si="93"/>
        <v>0.22773466057523425</v>
      </c>
      <c r="H575" s="185">
        <f t="shared" si="93"/>
        <v>0.67200075765962952</v>
      </c>
      <c r="I575" s="149">
        <f t="shared" si="86"/>
        <v>3.3307233503051287E-2</v>
      </c>
      <c r="J575" s="147">
        <f t="shared" si="85"/>
        <v>3.2253455281169081E-2</v>
      </c>
      <c r="K575" s="43"/>
      <c r="L575" s="43"/>
      <c r="M575" s="43"/>
      <c r="N575" s="43"/>
      <c r="O575" s="162"/>
      <c r="P575" s="43"/>
      <c r="Q575" s="164">
        <v>115391.79720244699</v>
      </c>
      <c r="R575" s="43"/>
      <c r="S575" s="147">
        <f t="shared" si="90"/>
        <v>0</v>
      </c>
      <c r="T575" s="188">
        <v>0</v>
      </c>
      <c r="U575" s="156" t="e">
        <f>(Company_data!V575+Misc!T575)/(Company_data!J575-Company_data!I575)</f>
        <v>#DIV/0!</v>
      </c>
      <c r="V575" s="1" t="e">
        <f t="shared" si="84"/>
        <v>#DIV/0!</v>
      </c>
      <c r="W575" s="72">
        <v>1</v>
      </c>
      <c r="X575" s="185">
        <f t="shared" si="94"/>
        <v>0.44426609708439513</v>
      </c>
      <c r="Y575" s="186">
        <f t="shared" si="94"/>
        <v>0.67200075765962952</v>
      </c>
      <c r="Z575" s="181"/>
      <c r="AA575" s="181"/>
      <c r="AC575" s="187">
        <f t="shared" si="95"/>
        <v>2.1677443795471915E-2</v>
      </c>
      <c r="AD575" s="1">
        <v>0</v>
      </c>
      <c r="AE575" s="147">
        <f t="shared" si="87"/>
        <v>3.3307233503051287E-2</v>
      </c>
      <c r="AF575" s="1">
        <v>0</v>
      </c>
      <c r="AG575" s="1">
        <v>0</v>
      </c>
      <c r="AH575" s="1">
        <v>0</v>
      </c>
      <c r="AI575" s="1">
        <v>0</v>
      </c>
      <c r="AJ575" s="147">
        <f t="shared" si="89"/>
        <v>3.3307233503051287E-2</v>
      </c>
      <c r="AK575" s="373">
        <f t="shared" si="88"/>
        <v>112813.40681880267</v>
      </c>
      <c r="AL575" s="186">
        <f t="shared" ref="AL575:AP575" si="104">+AL563</f>
        <v>0.43071294477754107</v>
      </c>
      <c r="AM575" s="373">
        <f t="shared" si="91"/>
        <v>2578.3903836443233</v>
      </c>
      <c r="AN575" s="186">
        <f t="shared" si="104"/>
        <v>0.4777861093729831</v>
      </c>
      <c r="AO575" s="186">
        <f t="shared" si="104"/>
        <v>0.4726785550973725</v>
      </c>
      <c r="AP575" s="186">
        <f t="shared" si="104"/>
        <v>0.22341036724566607</v>
      </c>
      <c r="AQ575" s="186">
        <f t="shared" ref="AQ575" si="105">+AQ563</f>
        <v>0.2492681878517064</v>
      </c>
      <c r="AR575" s="186">
        <f>+AR563</f>
        <v>0.20297828420230693</v>
      </c>
      <c r="AS575" s="186">
        <f>+AS563</f>
        <v>0.45440113357495615</v>
      </c>
    </row>
    <row r="576" spans="1:45" x14ac:dyDescent="0.2">
      <c r="A576" s="144">
        <v>2027</v>
      </c>
      <c r="B576" s="144">
        <v>8</v>
      </c>
      <c r="C576" s="145">
        <v>31</v>
      </c>
      <c r="D576" s="145">
        <v>31</v>
      </c>
      <c r="E576" s="93">
        <f t="shared" ref="E576:E616" si="106">C576</f>
        <v>31</v>
      </c>
      <c r="F576" s="141">
        <v>0</v>
      </c>
      <c r="G576" s="185">
        <f t="shared" si="93"/>
        <v>0.23046146829740827</v>
      </c>
      <c r="H576" s="185">
        <f t="shared" si="93"/>
        <v>0.68004703770617381</v>
      </c>
      <c r="I576" s="149">
        <f t="shared" si="86"/>
        <v>3.1707928155365571E-2</v>
      </c>
      <c r="J576" s="147">
        <f t="shared" si="85"/>
        <v>3.2253455281169081E-2</v>
      </c>
      <c r="K576" s="43"/>
      <c r="L576" s="43"/>
      <c r="M576" s="43"/>
      <c r="N576" s="43"/>
      <c r="O576" s="162"/>
      <c r="P576" s="43"/>
      <c r="Q576" s="164">
        <v>119238.19044252856</v>
      </c>
      <c r="R576" s="43"/>
      <c r="S576" s="147">
        <f t="shared" si="90"/>
        <v>0</v>
      </c>
      <c r="T576" s="188">
        <v>0</v>
      </c>
      <c r="U576" s="156" t="e">
        <f>(Company_data!V576+Misc!T576)/(Company_data!J576-Company_data!I576)</f>
        <v>#DIV/0!</v>
      </c>
      <c r="V576" s="1" t="e">
        <f t="shared" si="84"/>
        <v>#DIV/0!</v>
      </c>
      <c r="W576" s="72">
        <v>1</v>
      </c>
      <c r="X576" s="185">
        <f t="shared" si="94"/>
        <v>0.44958556940876554</v>
      </c>
      <c r="Y576" s="186">
        <f t="shared" si="94"/>
        <v>0.68004703770617381</v>
      </c>
      <c r="Z576" s="181"/>
      <c r="AA576" s="181"/>
      <c r="AC576" s="187">
        <f t="shared" si="95"/>
        <v>2.1937001216328189E-2</v>
      </c>
      <c r="AD576" s="1">
        <v>0</v>
      </c>
      <c r="AE576" s="147">
        <f t="shared" si="87"/>
        <v>3.1707928155365571E-2</v>
      </c>
      <c r="AF576" s="1">
        <v>0</v>
      </c>
      <c r="AG576" s="1">
        <v>0</v>
      </c>
      <c r="AH576" s="1">
        <v>0</v>
      </c>
      <c r="AI576" s="1">
        <v>0</v>
      </c>
      <c r="AJ576" s="147">
        <f t="shared" si="89"/>
        <v>3.1707928155365571E-2</v>
      </c>
      <c r="AK576" s="373">
        <f t="shared" si="88"/>
        <v>117372.67314772449</v>
      </c>
      <c r="AL576" s="186">
        <f t="shared" ref="AL576:AP576" si="107">+AL564</f>
        <v>0.44206942163299795</v>
      </c>
      <c r="AM576" s="373">
        <f t="shared" si="91"/>
        <v>1865.5172948040722</v>
      </c>
      <c r="AN576" s="186">
        <f t="shared" si="107"/>
        <v>0.48083036643376209</v>
      </c>
      <c r="AO576" s="186">
        <f t="shared" si="107"/>
        <v>0.47566165625678364</v>
      </c>
      <c r="AP576" s="186">
        <f t="shared" si="107"/>
        <v>0.22608539753345999</v>
      </c>
      <c r="AQ576" s="186">
        <f t="shared" ref="AQ576:AR576" si="108">+AQ564</f>
        <v>0.24957625872332367</v>
      </c>
      <c r="AR576" s="186">
        <f t="shared" si="108"/>
        <v>0.21160795333558968</v>
      </c>
      <c r="AS576" s="186">
        <f t="shared" ref="AS576" si="109">+AS564</f>
        <v>0.46526340235315022</v>
      </c>
    </row>
    <row r="577" spans="1:45" x14ac:dyDescent="0.2">
      <c r="A577" s="144">
        <v>2027</v>
      </c>
      <c r="B577" s="144">
        <v>9</v>
      </c>
      <c r="C577" s="145">
        <v>30</v>
      </c>
      <c r="D577" s="145">
        <v>31</v>
      </c>
      <c r="E577" s="93">
        <f t="shared" si="106"/>
        <v>30</v>
      </c>
      <c r="F577" s="141">
        <v>0</v>
      </c>
      <c r="G577" s="185">
        <f t="shared" si="93"/>
        <v>0.19600423226971972</v>
      </c>
      <c r="H577" s="185">
        <f t="shared" si="93"/>
        <v>0.57837042572723507</v>
      </c>
      <c r="I577" s="149">
        <f t="shared" si="86"/>
        <v>3.222580735008565E-2</v>
      </c>
      <c r="J577" s="147">
        <f t="shared" si="85"/>
        <v>3.2253455281169081E-2</v>
      </c>
      <c r="K577" s="43"/>
      <c r="L577" s="43"/>
      <c r="M577" s="43"/>
      <c r="N577" s="43"/>
      <c r="O577" s="162"/>
      <c r="P577" s="43"/>
      <c r="Q577" s="164">
        <v>119238.19044252856</v>
      </c>
      <c r="R577" s="43"/>
      <c r="S577" s="147">
        <f t="shared" si="90"/>
        <v>0</v>
      </c>
      <c r="T577" s="188">
        <v>0</v>
      </c>
      <c r="U577" s="156" t="e">
        <f>(Company_data!V577+Misc!T577)/(Company_data!J577-Company_data!I577)</f>
        <v>#DIV/0!</v>
      </c>
      <c r="V577" s="1" t="e">
        <f t="shared" si="84"/>
        <v>#DIV/0!</v>
      </c>
      <c r="W577" s="72">
        <v>1</v>
      </c>
      <c r="X577" s="185">
        <f t="shared" si="94"/>
        <v>0.38236619345751544</v>
      </c>
      <c r="Y577" s="186">
        <f t="shared" si="94"/>
        <v>0.57837042572723507</v>
      </c>
      <c r="Z577" s="181"/>
      <c r="AA577" s="181"/>
      <c r="AC577" s="187">
        <f t="shared" si="95"/>
        <v>1.9279014190907839E-2</v>
      </c>
      <c r="AD577" s="1">
        <v>0</v>
      </c>
      <c r="AE577" s="147">
        <f t="shared" si="87"/>
        <v>3.222580735008565E-2</v>
      </c>
      <c r="AF577" s="1">
        <v>0</v>
      </c>
      <c r="AG577" s="1">
        <v>0</v>
      </c>
      <c r="AH577" s="1">
        <v>0</v>
      </c>
      <c r="AI577" s="1">
        <v>0</v>
      </c>
      <c r="AJ577" s="147">
        <f t="shared" si="89"/>
        <v>3.222580735008565E-2</v>
      </c>
      <c r="AK577" s="373">
        <f t="shared" si="88"/>
        <v>117372.67314772449</v>
      </c>
      <c r="AL577" s="186">
        <f t="shared" ref="AL577:AP577" si="110">+AL565</f>
        <v>0.4190746982319381</v>
      </c>
      <c r="AM577" s="373">
        <f t="shared" si="91"/>
        <v>1865.5172948040722</v>
      </c>
      <c r="AN577" s="186">
        <f t="shared" si="110"/>
        <v>0.43323369618937424</v>
      </c>
      <c r="AO577" s="186">
        <f t="shared" si="110"/>
        <v>0.4288377809956207</v>
      </c>
      <c r="AP577" s="186">
        <f t="shared" si="110"/>
        <v>0.19228244573081438</v>
      </c>
      <c r="AQ577" s="186">
        <f t="shared" ref="AQ577:AR577" si="111">+AQ565</f>
        <v>0.23655533526480632</v>
      </c>
      <c r="AR577" s="186">
        <f t="shared" si="111"/>
        <v>0.22307046596221838</v>
      </c>
      <c r="AS577" s="186">
        <f t="shared" ref="AS577" si="112">+AS565</f>
        <v>0.43334357175424093</v>
      </c>
    </row>
    <row r="578" spans="1:45" x14ac:dyDescent="0.2">
      <c r="A578" s="144">
        <v>2027</v>
      </c>
      <c r="B578" s="144">
        <v>10</v>
      </c>
      <c r="C578" s="145">
        <v>31</v>
      </c>
      <c r="D578" s="145">
        <v>30</v>
      </c>
      <c r="E578" s="93">
        <f t="shared" si="106"/>
        <v>31</v>
      </c>
      <c r="F578" s="141">
        <v>0</v>
      </c>
      <c r="G578" s="185">
        <f t="shared" si="93"/>
        <v>0.14017281838261053</v>
      </c>
      <c r="H578" s="185">
        <f t="shared" si="93"/>
        <v>0.41362276571545992</v>
      </c>
      <c r="I578" s="149">
        <f t="shared" si="86"/>
        <v>3.1422201488634983E-2</v>
      </c>
      <c r="J578" s="147">
        <f t="shared" si="85"/>
        <v>3.2253455281169088E-2</v>
      </c>
      <c r="K578" s="43"/>
      <c r="L578" s="43"/>
      <c r="M578" s="43"/>
      <c r="N578" s="43"/>
      <c r="O578" s="162"/>
      <c r="P578" s="43"/>
      <c r="Q578" s="164">
        <v>115391.79720244699</v>
      </c>
      <c r="R578" s="43"/>
      <c r="S578" s="147">
        <f t="shared" si="90"/>
        <v>0</v>
      </c>
      <c r="T578" s="188">
        <v>0</v>
      </c>
      <c r="U578" s="156" t="e">
        <f>(Company_data!V578+Misc!T578)/(Company_data!J578-Company_data!I578)</f>
        <v>#DIV/0!</v>
      </c>
      <c r="V578" s="1" t="e">
        <f t="shared" si="84"/>
        <v>#DIV/0!</v>
      </c>
      <c r="W578" s="72">
        <v>1</v>
      </c>
      <c r="X578" s="185">
        <f t="shared" si="94"/>
        <v>0.27344994733284939</v>
      </c>
      <c r="Y578" s="186">
        <f t="shared" si="94"/>
        <v>0.41362276571545992</v>
      </c>
      <c r="Z578" s="181"/>
      <c r="AA578" s="181"/>
      <c r="AC578" s="187">
        <f t="shared" si="95"/>
        <v>1.334266986178903E-2</v>
      </c>
      <c r="AD578" s="1">
        <v>0</v>
      </c>
      <c r="AE578" s="147">
        <f t="shared" si="87"/>
        <v>3.1422201488634983E-2</v>
      </c>
      <c r="AF578" s="1">
        <v>0</v>
      </c>
      <c r="AG578" s="1">
        <v>0</v>
      </c>
      <c r="AH578" s="1">
        <v>0</v>
      </c>
      <c r="AI578" s="1">
        <v>0</v>
      </c>
      <c r="AJ578" s="147">
        <f t="shared" si="89"/>
        <v>3.1422201488634983E-2</v>
      </c>
      <c r="AK578" s="373">
        <f t="shared" si="88"/>
        <v>113586.45788489467</v>
      </c>
      <c r="AL578" s="186">
        <f t="shared" ref="AL578:AP578" si="113">+AL566</f>
        <v>0.37520266827033399</v>
      </c>
      <c r="AM578" s="373">
        <f t="shared" si="91"/>
        <v>1805.3393175523279</v>
      </c>
      <c r="AN578" s="186">
        <f t="shared" si="113"/>
        <v>0.373839315508527</v>
      </c>
      <c r="AO578" s="186">
        <f t="shared" si="113"/>
        <v>0.37069556797336439</v>
      </c>
      <c r="AP578" s="186">
        <f t="shared" si="113"/>
        <v>0.13751117530207277</v>
      </c>
      <c r="AQ578" s="186">
        <f t="shared" ref="AQ578:AR578" si="114">+AQ566</f>
        <v>0.23318439267129165</v>
      </c>
      <c r="AR578" s="186">
        <f t="shared" si="114"/>
        <v>0.23502984988772346</v>
      </c>
      <c r="AS578" s="186">
        <f t="shared" ref="AS578" si="115">+AS566</f>
        <v>0.37936425447123567</v>
      </c>
    </row>
    <row r="579" spans="1:45" x14ac:dyDescent="0.2">
      <c r="A579" s="144">
        <v>2027</v>
      </c>
      <c r="B579" s="144">
        <v>11</v>
      </c>
      <c r="C579" s="145">
        <v>30</v>
      </c>
      <c r="D579" s="145">
        <v>31</v>
      </c>
      <c r="E579" s="93">
        <f t="shared" si="106"/>
        <v>30</v>
      </c>
      <c r="F579" s="141">
        <v>0</v>
      </c>
      <c r="G579" s="185">
        <f t="shared" si="93"/>
        <v>5.500895297353698E-2</v>
      </c>
      <c r="H579" s="185">
        <f t="shared" si="93"/>
        <v>0.16232073757638524</v>
      </c>
      <c r="I579" s="149">
        <f t="shared" si="86"/>
        <v>3.2209690339273976E-2</v>
      </c>
      <c r="J579" s="147">
        <f t="shared" si="85"/>
        <v>3.2253455281169081E-2</v>
      </c>
      <c r="K579" s="43"/>
      <c r="L579" s="43"/>
      <c r="M579" s="43"/>
      <c r="N579" s="43"/>
      <c r="O579" s="162"/>
      <c r="P579" s="43"/>
      <c r="Q579" s="164">
        <v>119238.19044252856</v>
      </c>
      <c r="R579" s="43"/>
      <c r="S579" s="147">
        <f t="shared" si="90"/>
        <v>0</v>
      </c>
      <c r="T579" s="188">
        <v>0</v>
      </c>
      <c r="U579" s="156" t="e">
        <f>(Company_data!V579+Misc!T579)/(Company_data!J579-Company_data!I579)</f>
        <v>#DIV/0!</v>
      </c>
      <c r="V579" s="1" t="e">
        <f t="shared" si="84"/>
        <v>#DIV/0!</v>
      </c>
      <c r="W579" s="72">
        <v>1</v>
      </c>
      <c r="X579" s="185">
        <f t="shared" si="94"/>
        <v>0.10731178460284826</v>
      </c>
      <c r="Y579" s="186">
        <f t="shared" si="94"/>
        <v>0.16232073757638524</v>
      </c>
      <c r="Z579" s="181"/>
      <c r="AA579" s="181"/>
      <c r="AC579" s="187">
        <f t="shared" si="95"/>
        <v>5.4106912525461745E-3</v>
      </c>
      <c r="AD579" s="1">
        <v>0</v>
      </c>
      <c r="AE579" s="147">
        <f t="shared" si="87"/>
        <v>3.2209690339273976E-2</v>
      </c>
      <c r="AF579" s="1">
        <v>0</v>
      </c>
      <c r="AG579" s="1">
        <v>0</v>
      </c>
      <c r="AH579" s="1">
        <v>0</v>
      </c>
      <c r="AI579" s="1">
        <v>0</v>
      </c>
      <c r="AJ579" s="147">
        <f t="shared" si="89"/>
        <v>3.2209690339273976E-2</v>
      </c>
      <c r="AK579" s="373">
        <f t="shared" si="88"/>
        <v>117372.67314772449</v>
      </c>
      <c r="AL579" s="186">
        <f t="shared" ref="AL579:AP579" si="116">+AL567</f>
        <v>0.30042867338119794</v>
      </c>
      <c r="AM579" s="373">
        <f t="shared" si="91"/>
        <v>1865.5172948040722</v>
      </c>
      <c r="AN579" s="186">
        <f t="shared" si="116"/>
        <v>0.26636233994389358</v>
      </c>
      <c r="AO579" s="186">
        <f t="shared" si="116"/>
        <v>0.26512861815447786</v>
      </c>
      <c r="AP579" s="186">
        <f t="shared" si="116"/>
        <v>5.3964426647113282E-2</v>
      </c>
      <c r="AQ579" s="186">
        <f t="shared" ref="AQ579:AR579" si="117">+AQ567</f>
        <v>0.21116419150736457</v>
      </c>
      <c r="AR579" s="186">
        <f t="shared" si="117"/>
        <v>0.24541972040766094</v>
      </c>
      <c r="AS579" s="186">
        <f t="shared" ref="AS579" si="118">+AS567</f>
        <v>0.2866051618582115</v>
      </c>
    </row>
    <row r="580" spans="1:45" x14ac:dyDescent="0.2">
      <c r="A580" s="144">
        <v>2027</v>
      </c>
      <c r="B580" s="144">
        <v>12</v>
      </c>
      <c r="C580" s="145">
        <v>31</v>
      </c>
      <c r="D580" s="145">
        <v>30</v>
      </c>
      <c r="E580" s="93">
        <f t="shared" si="106"/>
        <v>31</v>
      </c>
      <c r="F580" s="141">
        <v>0</v>
      </c>
      <c r="G580" s="185">
        <f t="shared" si="93"/>
        <v>2.9996936844413711E-2</v>
      </c>
      <c r="H580" s="185">
        <f t="shared" si="93"/>
        <v>8.8515135271886689E-2</v>
      </c>
      <c r="I580" s="149">
        <f t="shared" si="86"/>
        <v>3.3253782316229219E-2</v>
      </c>
      <c r="J580" s="147">
        <f t="shared" si="85"/>
        <v>3.2253455281169081E-2</v>
      </c>
      <c r="K580" s="43"/>
      <c r="L580" s="43"/>
      <c r="M580" s="43"/>
      <c r="N580" s="43"/>
      <c r="O580" s="162"/>
      <c r="P580" s="43"/>
      <c r="Q580" s="164">
        <v>115391.79720244699</v>
      </c>
      <c r="R580" s="43"/>
      <c r="S580" s="147">
        <f t="shared" si="90"/>
        <v>0</v>
      </c>
      <c r="T580" s="188">
        <v>0</v>
      </c>
      <c r="U580" s="156" t="e">
        <f>(Company_data!V580+Misc!T580)/(Company_data!J580-Company_data!I580)</f>
        <v>#DIV/0!</v>
      </c>
      <c r="V580" s="1" t="e">
        <f t="shared" si="84"/>
        <v>#DIV/0!</v>
      </c>
      <c r="W580" s="72">
        <v>1</v>
      </c>
      <c r="X580" s="185">
        <f t="shared" si="94"/>
        <v>5.8518198427472995E-2</v>
      </c>
      <c r="Y580" s="186">
        <f t="shared" si="94"/>
        <v>8.8515135271886689E-2</v>
      </c>
      <c r="Z580" s="181"/>
      <c r="AA580" s="181"/>
      <c r="AC580" s="187">
        <f t="shared" si="95"/>
        <v>2.85532694425441E-3</v>
      </c>
      <c r="AD580" s="1">
        <v>0</v>
      </c>
      <c r="AE580" s="147">
        <f t="shared" si="87"/>
        <v>3.3253782316229219E-2</v>
      </c>
      <c r="AF580" s="1">
        <v>0</v>
      </c>
      <c r="AG580" s="1">
        <v>0</v>
      </c>
      <c r="AH580" s="1">
        <v>0</v>
      </c>
      <c r="AI580" s="1">
        <v>0</v>
      </c>
      <c r="AJ580" s="147">
        <f t="shared" si="89"/>
        <v>3.3253782316229219E-2</v>
      </c>
      <c r="AK580" s="373">
        <f t="shared" si="88"/>
        <v>113586.45788489467</v>
      </c>
      <c r="AL580" s="186">
        <f t="shared" ref="AL580:AP580" si="119">+AL568</f>
        <v>0.28037123506396472</v>
      </c>
      <c r="AM580" s="373">
        <f t="shared" si="91"/>
        <v>1805.3393175523279</v>
      </c>
      <c r="AN580" s="186">
        <f t="shared" si="119"/>
        <v>0.24335878239187156</v>
      </c>
      <c r="AO580" s="186">
        <f t="shared" si="119"/>
        <v>0.24268602145751089</v>
      </c>
      <c r="AP580" s="186">
        <f t="shared" si="119"/>
        <v>2.9427346104136727E-2</v>
      </c>
      <c r="AQ580" s="186">
        <f t="shared" ref="AQ580:AR580" si="120">+AQ568</f>
        <v>0.21325867535337417</v>
      </c>
      <c r="AR580" s="186">
        <f t="shared" si="120"/>
        <v>0.25037429821955098</v>
      </c>
      <c r="AS580" s="186">
        <f t="shared" ref="AS580" si="121">+AS568</f>
        <v>0.26281872278303425</v>
      </c>
    </row>
    <row r="581" spans="1:45" x14ac:dyDescent="0.2">
      <c r="A581" s="144">
        <v>2028</v>
      </c>
      <c r="B581" s="144">
        <v>1</v>
      </c>
      <c r="C581" s="145">
        <v>31</v>
      </c>
      <c r="D581" s="145">
        <v>31</v>
      </c>
      <c r="E581" s="93">
        <f t="shared" si="106"/>
        <v>31</v>
      </c>
      <c r="F581" s="141">
        <v>0</v>
      </c>
      <c r="G581" s="185">
        <f t="shared" si="93"/>
        <v>1.8543038718509181E-2</v>
      </c>
      <c r="H581" s="185">
        <f t="shared" si="93"/>
        <v>5.4716906230588593E-2</v>
      </c>
      <c r="I581" s="149">
        <f t="shared" si="86"/>
        <v>3.1291374430605791E-2</v>
      </c>
      <c r="J581" s="147">
        <f t="shared" si="85"/>
        <v>3.2253455281169088E-2</v>
      </c>
      <c r="K581" s="43"/>
      <c r="L581" s="43"/>
      <c r="M581" s="43"/>
      <c r="N581" s="43"/>
      <c r="O581" s="162"/>
      <c r="P581" s="43"/>
      <c r="Q581" s="164">
        <v>143083.27545152424</v>
      </c>
      <c r="R581" s="43"/>
      <c r="S581" s="147">
        <f t="shared" si="90"/>
        <v>0</v>
      </c>
      <c r="T581" s="188">
        <v>0</v>
      </c>
      <c r="U581" s="156" t="e">
        <f>(Company_data!V581+Misc!T581)/(Company_data!J581-Company_data!I581)</f>
        <v>#DIV/0!</v>
      </c>
      <c r="V581" s="1" t="e">
        <f t="shared" ref="V581:V644" si="122">U581/E581</f>
        <v>#DIV/0!</v>
      </c>
      <c r="W581" s="72">
        <v>1</v>
      </c>
      <c r="X581" s="185">
        <f t="shared" si="94"/>
        <v>3.6173867512079412E-2</v>
      </c>
      <c r="Y581" s="186">
        <f t="shared" si="94"/>
        <v>5.4716906230588593E-2</v>
      </c>
      <c r="Z581" s="181"/>
      <c r="AA581" s="181"/>
      <c r="AC581" s="187">
        <f t="shared" si="95"/>
        <v>1.7650614913093093E-3</v>
      </c>
      <c r="AD581" s="1">
        <v>0</v>
      </c>
      <c r="AE581" s="147">
        <f t="shared" si="87"/>
        <v>3.1291374430605791E-2</v>
      </c>
      <c r="AF581" s="1">
        <v>0</v>
      </c>
      <c r="AG581" s="1">
        <v>0</v>
      </c>
      <c r="AH581" s="1">
        <v>0</v>
      </c>
      <c r="AI581" s="1">
        <v>0</v>
      </c>
      <c r="AJ581" s="147">
        <f t="shared" si="89"/>
        <v>3.1291374430605791E-2</v>
      </c>
      <c r="AK581" s="373">
        <f t="shared" si="88"/>
        <v>140418.93872175843</v>
      </c>
      <c r="AL581" s="186">
        <f t="shared" ref="AL581:AP581" si="123">+AL569</f>
        <v>0.26837221928264582</v>
      </c>
      <c r="AM581" s="373">
        <f t="shared" si="91"/>
        <v>2664.336729765801</v>
      </c>
      <c r="AN581" s="186">
        <f t="shared" si="123"/>
        <v>0.23175618545604232</v>
      </c>
      <c r="AO581" s="186">
        <f t="shared" si="123"/>
        <v>0.23644764869371737</v>
      </c>
      <c r="AP581" s="186">
        <f t="shared" si="123"/>
        <v>2.2515049996287968E-2</v>
      </c>
      <c r="AQ581" s="186">
        <f t="shared" ref="AQ581:AR581" si="124">+AQ569</f>
        <v>0.21393259869742945</v>
      </c>
      <c r="AR581" s="186">
        <f t="shared" si="124"/>
        <v>0.24982918056413661</v>
      </c>
      <c r="AS581" s="186">
        <f t="shared" ref="AS581" si="125">+AS569</f>
        <v>0.24885854774644436</v>
      </c>
    </row>
    <row r="582" spans="1:45" x14ac:dyDescent="0.2">
      <c r="A582" s="144">
        <v>2028</v>
      </c>
      <c r="B582" s="144">
        <v>2</v>
      </c>
      <c r="C582" s="145">
        <v>29</v>
      </c>
      <c r="D582" s="145">
        <v>29</v>
      </c>
      <c r="E582" s="93">
        <f t="shared" si="106"/>
        <v>29</v>
      </c>
      <c r="F582" s="141">
        <v>0</v>
      </c>
      <c r="G582" s="185">
        <f t="shared" si="93"/>
        <v>2.4863098176499582E-2</v>
      </c>
      <c r="H582" s="185">
        <f t="shared" si="93"/>
        <v>7.3366174345928431E-2</v>
      </c>
      <c r="I582" s="149">
        <f t="shared" si="86"/>
        <v>3.1327824545639323E-2</v>
      </c>
      <c r="J582" s="147">
        <f t="shared" si="85"/>
        <v>3.2253455281169081E-2</v>
      </c>
      <c r="K582" s="43"/>
      <c r="L582" s="43"/>
      <c r="M582" s="43"/>
      <c r="N582" s="43"/>
      <c r="O582" s="162"/>
      <c r="P582" s="43"/>
      <c r="Q582" s="164">
        <v>133852.09639013559</v>
      </c>
      <c r="R582" s="43"/>
      <c r="S582" s="147">
        <f t="shared" si="90"/>
        <v>0</v>
      </c>
      <c r="T582" s="188">
        <v>0</v>
      </c>
      <c r="U582" s="156" t="e">
        <f>(Company_data!V582+Misc!T582)/(Company_data!J582-Company_data!I582)</f>
        <v>#DIV/0!</v>
      </c>
      <c r="V582" s="1" t="e">
        <f t="shared" si="122"/>
        <v>#DIV/0!</v>
      </c>
      <c r="W582" s="72">
        <v>1</v>
      </c>
      <c r="X582" s="185">
        <f t="shared" si="94"/>
        <v>4.8503076169428852E-2</v>
      </c>
      <c r="Y582" s="186">
        <f t="shared" si="94"/>
        <v>7.3366174345928431E-2</v>
      </c>
      <c r="Z582" s="181"/>
      <c r="AA582" s="181"/>
      <c r="AC582" s="187">
        <f t="shared" si="95"/>
        <v>2.6202205123545871E-3</v>
      </c>
      <c r="AD582" s="1">
        <v>0</v>
      </c>
      <c r="AE582" s="147">
        <f t="shared" si="87"/>
        <v>3.1327824545639323E-2</v>
      </c>
      <c r="AF582" s="1">
        <v>0</v>
      </c>
      <c r="AG582" s="1">
        <v>0</v>
      </c>
      <c r="AH582" s="1">
        <v>0</v>
      </c>
      <c r="AI582" s="1">
        <v>0</v>
      </c>
      <c r="AJ582" s="147">
        <f t="shared" si="89"/>
        <v>3.1327824545639323E-2</v>
      </c>
      <c r="AK582" s="373">
        <f t="shared" si="88"/>
        <v>131445.59869873422</v>
      </c>
      <c r="AL582" s="186">
        <f t="shared" ref="AL582:AP582" si="126">+AL570</f>
        <v>0.26563794725531958</v>
      </c>
      <c r="AM582" s="373">
        <f t="shared" si="91"/>
        <v>2406.4976914013687</v>
      </c>
      <c r="AN582" s="186">
        <f t="shared" si="126"/>
        <v>0.21875418921024473</v>
      </c>
      <c r="AO582" s="186">
        <f t="shared" si="126"/>
        <v>0.20501641893073252</v>
      </c>
      <c r="AP582" s="186">
        <f t="shared" si="126"/>
        <v>1.3232062033328705E-2</v>
      </c>
      <c r="AQ582" s="186">
        <f t="shared" ref="AQ582:AR582" si="127">+AQ570</f>
        <v>0.19178435689740383</v>
      </c>
      <c r="AR582" s="186">
        <f t="shared" si="127"/>
        <v>0.24077484907882007</v>
      </c>
      <c r="AS582" s="186">
        <f t="shared" ref="AS582" si="128">+AS570</f>
        <v>0.24415294490788156</v>
      </c>
    </row>
    <row r="583" spans="1:45" x14ac:dyDescent="0.2">
      <c r="A583" s="144">
        <v>2028</v>
      </c>
      <c r="B583" s="144">
        <v>3</v>
      </c>
      <c r="C583" s="145">
        <v>31</v>
      </c>
      <c r="D583" s="145">
        <v>31</v>
      </c>
      <c r="E583" s="93">
        <f t="shared" si="106"/>
        <v>31</v>
      </c>
      <c r="F583" s="141">
        <v>0</v>
      </c>
      <c r="G583" s="185">
        <f t="shared" si="93"/>
        <v>4.5783957213476299E-2</v>
      </c>
      <c r="H583" s="185">
        <f t="shared" si="93"/>
        <v>0.13509956656750552</v>
      </c>
      <c r="I583" s="149">
        <f t="shared" si="86"/>
        <v>3.2106926531423899E-2</v>
      </c>
      <c r="J583" s="147">
        <f t="shared" si="85"/>
        <v>3.2253455281169081E-2</v>
      </c>
      <c r="K583" s="43"/>
      <c r="L583" s="43"/>
      <c r="M583" s="43"/>
      <c r="N583" s="43"/>
      <c r="O583" s="162"/>
      <c r="P583" s="43"/>
      <c r="Q583" s="164">
        <v>143083.27545152424</v>
      </c>
      <c r="R583" s="43"/>
      <c r="S583" s="147">
        <f t="shared" si="90"/>
        <v>0</v>
      </c>
      <c r="T583" s="188">
        <v>0</v>
      </c>
      <c r="U583" s="156" t="e">
        <f>(Company_data!V583+Misc!T583)/(Company_data!J583-Company_data!I583)</f>
        <v>#DIV/0!</v>
      </c>
      <c r="V583" s="1" t="e">
        <f t="shared" si="122"/>
        <v>#DIV/0!</v>
      </c>
      <c r="W583" s="72">
        <v>1</v>
      </c>
      <c r="X583" s="185">
        <f t="shared" si="94"/>
        <v>8.9315609354029185E-2</v>
      </c>
      <c r="Y583" s="186">
        <f t="shared" si="94"/>
        <v>0.13509956656750552</v>
      </c>
      <c r="Z583" s="181"/>
      <c r="AA583" s="181"/>
      <c r="AC583" s="187">
        <f t="shared" si="95"/>
        <v>4.3580505344356611E-3</v>
      </c>
      <c r="AD583" s="1">
        <v>0</v>
      </c>
      <c r="AE583" s="147">
        <f t="shared" si="87"/>
        <v>3.2106926531423899E-2</v>
      </c>
      <c r="AF583" s="1">
        <v>0</v>
      </c>
      <c r="AG583" s="1">
        <v>0</v>
      </c>
      <c r="AH583" s="1">
        <v>0</v>
      </c>
      <c r="AI583" s="1">
        <v>0</v>
      </c>
      <c r="AJ583" s="147">
        <f t="shared" si="89"/>
        <v>3.2106926531423899E-2</v>
      </c>
      <c r="AK583" s="373">
        <f t="shared" si="88"/>
        <v>140418.93872175843</v>
      </c>
      <c r="AL583" s="186">
        <f t="shared" ref="AL583:AP583" si="129">+AL571</f>
        <v>0.2749193181035971</v>
      </c>
      <c r="AM583" s="373">
        <f t="shared" si="91"/>
        <v>2664.336729765801</v>
      </c>
      <c r="AN583" s="186">
        <f t="shared" si="129"/>
        <v>0.26358028872912753</v>
      </c>
      <c r="AO583" s="186">
        <f t="shared" si="129"/>
        <v>0.30188547127443144</v>
      </c>
      <c r="AP583" s="186">
        <f t="shared" si="129"/>
        <v>7.8214908786427645E-2</v>
      </c>
      <c r="AQ583" s="186">
        <f t="shared" ref="AQ583:AR583" si="130">+AQ571</f>
        <v>0.22367056248800382</v>
      </c>
      <c r="AR583" s="186">
        <f t="shared" si="130"/>
        <v>0.22913536089012082</v>
      </c>
      <c r="AS583" s="186">
        <f t="shared" ref="AS583" si="131">+AS571</f>
        <v>0.26268864435549166</v>
      </c>
    </row>
    <row r="584" spans="1:45" x14ac:dyDescent="0.2">
      <c r="A584" s="144">
        <v>2028</v>
      </c>
      <c r="B584" s="144">
        <v>4</v>
      </c>
      <c r="C584" s="145">
        <v>30</v>
      </c>
      <c r="D584" s="145">
        <v>31</v>
      </c>
      <c r="E584" s="93">
        <f t="shared" si="106"/>
        <v>30</v>
      </c>
      <c r="F584" s="141">
        <v>0</v>
      </c>
      <c r="G584" s="185">
        <f t="shared" si="93"/>
        <v>8.0774034073035877E-2</v>
      </c>
      <c r="H584" s="185">
        <f t="shared" si="93"/>
        <v>0.23834848836447922</v>
      </c>
      <c r="I584" s="149">
        <f t="shared" si="86"/>
        <v>3.2707454333999561E-2</v>
      </c>
      <c r="J584" s="147">
        <f t="shared" si="85"/>
        <v>3.2253455281169081E-2</v>
      </c>
      <c r="K584" s="43"/>
      <c r="L584" s="43"/>
      <c r="M584" s="43"/>
      <c r="N584" s="43"/>
      <c r="O584" s="162"/>
      <c r="P584" s="43"/>
      <c r="Q584" s="164">
        <v>143083.27545152424</v>
      </c>
      <c r="R584" s="43"/>
      <c r="S584" s="147">
        <f t="shared" si="90"/>
        <v>0</v>
      </c>
      <c r="T584" s="188">
        <v>0</v>
      </c>
      <c r="U584" s="156" t="e">
        <f>(Company_data!V584+Misc!T584)/(Company_data!J584-Company_data!I584)</f>
        <v>#DIV/0!</v>
      </c>
      <c r="V584" s="1" t="e">
        <f t="shared" si="122"/>
        <v>#DIV/0!</v>
      </c>
      <c r="W584" s="72">
        <v>1</v>
      </c>
      <c r="X584" s="185">
        <f t="shared" si="94"/>
        <v>0.15757445429144332</v>
      </c>
      <c r="Y584" s="186">
        <f t="shared" si="94"/>
        <v>0.23834848836447922</v>
      </c>
      <c r="Z584" s="181"/>
      <c r="AA584" s="181"/>
      <c r="AC584" s="187">
        <f t="shared" si="95"/>
        <v>7.9449496121493067E-3</v>
      </c>
      <c r="AD584" s="1">
        <v>0</v>
      </c>
      <c r="AE584" s="147">
        <f t="shared" si="87"/>
        <v>3.2707454333999561E-2</v>
      </c>
      <c r="AF584" s="1">
        <v>0</v>
      </c>
      <c r="AG584" s="1">
        <v>0</v>
      </c>
      <c r="AH584" s="1">
        <v>0</v>
      </c>
      <c r="AI584" s="1">
        <v>0</v>
      </c>
      <c r="AJ584" s="147">
        <f t="shared" si="89"/>
        <v>3.2707454333999561E-2</v>
      </c>
      <c r="AK584" s="373">
        <f t="shared" si="88"/>
        <v>140418.93872175843</v>
      </c>
      <c r="AL584" s="186">
        <f t="shared" ref="AL584:AP584" si="132">+AL572</f>
        <v>0.29725118102391124</v>
      </c>
      <c r="AM584" s="373">
        <f t="shared" si="91"/>
        <v>2664.336729765801</v>
      </c>
      <c r="AN584" s="186">
        <f t="shared" si="132"/>
        <v>0.2979808763385719</v>
      </c>
      <c r="AO584" s="186">
        <f t="shared" si="132"/>
        <v>0.29616930421316073</v>
      </c>
      <c r="AP584" s="186">
        <f t="shared" si="132"/>
        <v>7.9240272739288672E-2</v>
      </c>
      <c r="AQ584" s="186">
        <f t="shared" ref="AQ584:AR584" si="133">+AQ572</f>
        <v>0.2169290314738721</v>
      </c>
      <c r="AR584" s="186">
        <f t="shared" si="133"/>
        <v>0.21647714695087533</v>
      </c>
      <c r="AS584" s="186">
        <f t="shared" ref="AS584" si="134">+AS572</f>
        <v>0.29141733975153972</v>
      </c>
    </row>
    <row r="585" spans="1:45" x14ac:dyDescent="0.2">
      <c r="A585" s="144">
        <v>2028</v>
      </c>
      <c r="B585" s="144">
        <v>5</v>
      </c>
      <c r="C585" s="145">
        <v>31</v>
      </c>
      <c r="D585" s="145">
        <v>30</v>
      </c>
      <c r="E585" s="93">
        <f t="shared" si="106"/>
        <v>31</v>
      </c>
      <c r="F585" s="141">
        <v>0</v>
      </c>
      <c r="G585" s="185">
        <f t="shared" si="93"/>
        <v>0.14754856930858176</v>
      </c>
      <c r="H585" s="185">
        <f t="shared" si="93"/>
        <v>0.435387174339258</v>
      </c>
      <c r="I585" s="149">
        <f t="shared" si="86"/>
        <v>3.2211093719053466E-2</v>
      </c>
      <c r="J585" s="147">
        <f t="shared" si="85"/>
        <v>3.2253455281169081E-2</v>
      </c>
      <c r="K585" s="43"/>
      <c r="L585" s="43"/>
      <c r="M585" s="43"/>
      <c r="N585" s="43"/>
      <c r="O585" s="162"/>
      <c r="P585" s="43"/>
      <c r="Q585" s="164">
        <v>138467.68592082988</v>
      </c>
      <c r="R585" s="43"/>
      <c r="S585" s="147">
        <f t="shared" si="90"/>
        <v>0</v>
      </c>
      <c r="T585" s="188">
        <v>0</v>
      </c>
      <c r="U585" s="156" t="e">
        <f>(Company_data!V585+Misc!T585)/(Company_data!J585-Company_data!I585)</f>
        <v>#DIV/0!</v>
      </c>
      <c r="V585" s="1" t="e">
        <f t="shared" si="122"/>
        <v>#DIV/0!</v>
      </c>
      <c r="W585" s="72">
        <v>1</v>
      </c>
      <c r="X585" s="185">
        <f t="shared" si="94"/>
        <v>0.28783860503067638</v>
      </c>
      <c r="Y585" s="186">
        <f t="shared" si="94"/>
        <v>0.435387174339258</v>
      </c>
      <c r="Z585" s="181"/>
      <c r="AA585" s="181"/>
      <c r="AC585" s="187">
        <f t="shared" si="95"/>
        <v>1.4044747559330908E-2</v>
      </c>
      <c r="AD585" s="1">
        <v>0</v>
      </c>
      <c r="AE585" s="147">
        <f t="shared" si="87"/>
        <v>3.2211093719053466E-2</v>
      </c>
      <c r="AF585" s="1">
        <v>0</v>
      </c>
      <c r="AG585" s="1">
        <v>0</v>
      </c>
      <c r="AH585" s="1">
        <v>0</v>
      </c>
      <c r="AI585" s="1">
        <v>0</v>
      </c>
      <c r="AJ585" s="147">
        <f t="shared" si="89"/>
        <v>3.2211093719053466E-2</v>
      </c>
      <c r="AK585" s="373">
        <f t="shared" si="88"/>
        <v>135889.29553718556</v>
      </c>
      <c r="AL585" s="186">
        <f t="shared" ref="AL585:AP585" si="135">+AL573</f>
        <v>0.35346355072257973</v>
      </c>
      <c r="AM585" s="373">
        <f t="shared" si="91"/>
        <v>2578.3903836443233</v>
      </c>
      <c r="AN585" s="186">
        <f t="shared" si="135"/>
        <v>0.38342723746831681</v>
      </c>
      <c r="AO585" s="186">
        <f t="shared" si="135"/>
        <v>0.38011806914001428</v>
      </c>
      <c r="AP585" s="186">
        <f t="shared" si="135"/>
        <v>0.14474687328024421</v>
      </c>
      <c r="AQ585" s="186">
        <f t="shared" ref="AQ585:AR585" si="136">+AQ573</f>
        <v>0.23537119585977009</v>
      </c>
      <c r="AR585" s="186">
        <f t="shared" si="136"/>
        <v>0.205914981413998</v>
      </c>
      <c r="AS585" s="186">
        <f t="shared" ref="AS585" si="137">+AS573</f>
        <v>0.36230231643045824</v>
      </c>
    </row>
    <row r="586" spans="1:45" x14ac:dyDescent="0.2">
      <c r="A586" s="144">
        <v>2028</v>
      </c>
      <c r="B586" s="144">
        <v>6</v>
      </c>
      <c r="C586" s="145">
        <v>30</v>
      </c>
      <c r="D586" s="145">
        <v>31</v>
      </c>
      <c r="E586" s="93">
        <f t="shared" si="106"/>
        <v>30</v>
      </c>
      <c r="F586" s="141">
        <v>0</v>
      </c>
      <c r="G586" s="185">
        <f t="shared" ref="G586:H601" si="138">+G574</f>
        <v>0.19210564291069007</v>
      </c>
      <c r="H586" s="185">
        <f t="shared" si="138"/>
        <v>0.56686644562840349</v>
      </c>
      <c r="I586" s="149">
        <f t="shared" si="86"/>
        <v>3.32701466606663E-2</v>
      </c>
      <c r="J586" s="147">
        <f t="shared" si="85"/>
        <v>3.2253455281169081E-2</v>
      </c>
      <c r="K586" s="43"/>
      <c r="L586" s="43"/>
      <c r="M586" s="43"/>
      <c r="N586" s="43"/>
      <c r="O586" s="162"/>
      <c r="P586" s="43"/>
      <c r="Q586" s="164">
        <v>143083.27545152424</v>
      </c>
      <c r="R586" s="43"/>
      <c r="S586" s="147">
        <f t="shared" si="90"/>
        <v>0</v>
      </c>
      <c r="T586" s="188">
        <v>0</v>
      </c>
      <c r="U586" s="156" t="e">
        <f>(Company_data!V586+Misc!T586)/(Company_data!J586-Company_data!I586)</f>
        <v>#DIV/0!</v>
      </c>
      <c r="V586" s="1" t="e">
        <f t="shared" si="122"/>
        <v>#DIV/0!</v>
      </c>
      <c r="W586" s="72">
        <v>1</v>
      </c>
      <c r="X586" s="185">
        <f t="shared" ref="X586:Y601" si="139">+X574</f>
        <v>0.37476080271771345</v>
      </c>
      <c r="Y586" s="186">
        <f t="shared" si="139"/>
        <v>0.56686644562840349</v>
      </c>
      <c r="Z586" s="181"/>
      <c r="AA586" s="181"/>
      <c r="AC586" s="187">
        <f t="shared" ref="AC586:AC649" si="140">AC574</f>
        <v>1.8895548187613451E-2</v>
      </c>
      <c r="AD586" s="1">
        <v>0</v>
      </c>
      <c r="AE586" s="147">
        <f t="shared" si="87"/>
        <v>3.32701466606663E-2</v>
      </c>
      <c r="AF586" s="1">
        <v>0</v>
      </c>
      <c r="AG586" s="1">
        <v>0</v>
      </c>
      <c r="AH586" s="1">
        <v>0</v>
      </c>
      <c r="AI586" s="1">
        <v>0</v>
      </c>
      <c r="AJ586" s="147">
        <f t="shared" si="89"/>
        <v>3.32701466606663E-2</v>
      </c>
      <c r="AK586" s="373">
        <f t="shared" si="88"/>
        <v>140418.93872175843</v>
      </c>
      <c r="AL586" s="186">
        <f t="shared" ref="AL586:AP586" si="141">+AL574</f>
        <v>0.3926621969856261</v>
      </c>
      <c r="AM586" s="373">
        <f t="shared" si="91"/>
        <v>2664.336729765801</v>
      </c>
      <c r="AN586" s="186">
        <f t="shared" si="141"/>
        <v>0.42913851804025022</v>
      </c>
      <c r="AO586" s="186">
        <f t="shared" si="141"/>
        <v>0.42483003906151667</v>
      </c>
      <c r="AP586" s="186">
        <f t="shared" si="141"/>
        <v>0.18845788394368534</v>
      </c>
      <c r="AQ586" s="186">
        <f t="shared" ref="AQ586:AR586" si="142">+AQ574</f>
        <v>0.23637215511783133</v>
      </c>
      <c r="AR586" s="186">
        <f t="shared" si="142"/>
        <v>0.20055655407493594</v>
      </c>
      <c r="AS586" s="186">
        <f t="shared" ref="AS586" si="143">+AS574</f>
        <v>0.4088011064541538</v>
      </c>
    </row>
    <row r="587" spans="1:45" x14ac:dyDescent="0.2">
      <c r="A587" s="144">
        <v>2028</v>
      </c>
      <c r="B587" s="144">
        <v>7</v>
      </c>
      <c r="C587" s="145">
        <v>31</v>
      </c>
      <c r="D587" s="145">
        <v>30</v>
      </c>
      <c r="E587" s="93">
        <f t="shared" si="106"/>
        <v>31</v>
      </c>
      <c r="F587" s="141">
        <v>0</v>
      </c>
      <c r="G587" s="185">
        <f t="shared" si="138"/>
        <v>0.22773466057523425</v>
      </c>
      <c r="H587" s="185">
        <f t="shared" si="138"/>
        <v>0.67200075765962952</v>
      </c>
      <c r="I587" s="149">
        <f t="shared" si="86"/>
        <v>3.3307233503051287E-2</v>
      </c>
      <c r="J587" s="147">
        <f t="shared" si="85"/>
        <v>3.2253455281169081E-2</v>
      </c>
      <c r="K587" s="43"/>
      <c r="L587" s="43"/>
      <c r="M587" s="43"/>
      <c r="N587" s="43"/>
      <c r="O587" s="162"/>
      <c r="P587" s="43"/>
      <c r="Q587" s="164">
        <v>138467.68592082988</v>
      </c>
      <c r="R587" s="43"/>
      <c r="S587" s="147">
        <f t="shared" si="90"/>
        <v>0</v>
      </c>
      <c r="T587" s="188">
        <v>0</v>
      </c>
      <c r="U587" s="156" t="e">
        <f>(Company_data!V587+Misc!T587)/(Company_data!J587-Company_data!I587)</f>
        <v>#DIV/0!</v>
      </c>
      <c r="V587" s="1" t="e">
        <f t="shared" si="122"/>
        <v>#DIV/0!</v>
      </c>
      <c r="W587" s="72">
        <v>1</v>
      </c>
      <c r="X587" s="185">
        <f t="shared" si="139"/>
        <v>0.44426609708439513</v>
      </c>
      <c r="Y587" s="186">
        <f t="shared" si="139"/>
        <v>0.67200075765962952</v>
      </c>
      <c r="Z587" s="181"/>
      <c r="AA587" s="181"/>
      <c r="AC587" s="187">
        <f t="shared" si="140"/>
        <v>2.1677443795471915E-2</v>
      </c>
      <c r="AD587" s="1">
        <v>0</v>
      </c>
      <c r="AE587" s="147">
        <f t="shared" si="87"/>
        <v>3.3307233503051287E-2</v>
      </c>
      <c r="AF587" s="1">
        <v>0</v>
      </c>
      <c r="AG587" s="1">
        <v>0</v>
      </c>
      <c r="AH587" s="1">
        <v>0</v>
      </c>
      <c r="AI587" s="1">
        <v>0</v>
      </c>
      <c r="AJ587" s="147">
        <f t="shared" si="89"/>
        <v>3.3307233503051287E-2</v>
      </c>
      <c r="AK587" s="373">
        <f t="shared" si="88"/>
        <v>135889.29553718556</v>
      </c>
      <c r="AL587" s="186">
        <f t="shared" ref="AL587:AP587" si="144">+AL575</f>
        <v>0.43071294477754107</v>
      </c>
      <c r="AM587" s="373">
        <f t="shared" si="91"/>
        <v>2578.3903836443233</v>
      </c>
      <c r="AN587" s="186">
        <f t="shared" si="144"/>
        <v>0.4777861093729831</v>
      </c>
      <c r="AO587" s="186">
        <f t="shared" si="144"/>
        <v>0.4726785550973725</v>
      </c>
      <c r="AP587" s="186">
        <f t="shared" si="144"/>
        <v>0.22341036724566607</v>
      </c>
      <c r="AQ587" s="186">
        <f t="shared" ref="AQ587:AR587" si="145">+AQ575</f>
        <v>0.2492681878517064</v>
      </c>
      <c r="AR587" s="186">
        <f t="shared" si="145"/>
        <v>0.20297828420230693</v>
      </c>
      <c r="AS587" s="186">
        <f t="shared" ref="AS587" si="146">+AS575</f>
        <v>0.45440113357495615</v>
      </c>
    </row>
    <row r="588" spans="1:45" x14ac:dyDescent="0.2">
      <c r="A588" s="144">
        <v>2028</v>
      </c>
      <c r="B588" s="144">
        <v>8</v>
      </c>
      <c r="C588" s="145">
        <v>31</v>
      </c>
      <c r="D588" s="145">
        <v>31</v>
      </c>
      <c r="E588" s="93">
        <f t="shared" si="106"/>
        <v>31</v>
      </c>
      <c r="F588" s="141">
        <v>0</v>
      </c>
      <c r="G588" s="185">
        <f t="shared" si="138"/>
        <v>0.23046146829740827</v>
      </c>
      <c r="H588" s="185">
        <f t="shared" si="138"/>
        <v>0.68004703770617381</v>
      </c>
      <c r="I588" s="149">
        <f t="shared" si="86"/>
        <v>3.1707928155365571E-2</v>
      </c>
      <c r="J588" s="147">
        <f t="shared" si="85"/>
        <v>3.2253455281169081E-2</v>
      </c>
      <c r="K588" s="43"/>
      <c r="L588" s="43"/>
      <c r="M588" s="43"/>
      <c r="N588" s="43"/>
      <c r="O588" s="162"/>
      <c r="P588" s="43"/>
      <c r="Q588" s="164">
        <v>143083.27545152424</v>
      </c>
      <c r="R588" s="43"/>
      <c r="S588" s="147">
        <f t="shared" si="90"/>
        <v>0</v>
      </c>
      <c r="T588" s="188">
        <v>0</v>
      </c>
      <c r="U588" s="156" t="e">
        <f>(Company_data!V588+Misc!T588)/(Company_data!J588-Company_data!I588)</f>
        <v>#DIV/0!</v>
      </c>
      <c r="V588" s="1" t="e">
        <f t="shared" si="122"/>
        <v>#DIV/0!</v>
      </c>
      <c r="W588" s="72">
        <v>1</v>
      </c>
      <c r="X588" s="185">
        <f t="shared" si="139"/>
        <v>0.44958556940876554</v>
      </c>
      <c r="Y588" s="186">
        <f t="shared" si="139"/>
        <v>0.68004703770617381</v>
      </c>
      <c r="Z588" s="181"/>
      <c r="AA588" s="181"/>
      <c r="AC588" s="187">
        <f t="shared" si="140"/>
        <v>2.1937001216328189E-2</v>
      </c>
      <c r="AD588" s="1">
        <v>0</v>
      </c>
      <c r="AE588" s="147">
        <f t="shared" si="87"/>
        <v>3.1707928155365571E-2</v>
      </c>
      <c r="AF588" s="1">
        <v>0</v>
      </c>
      <c r="AG588" s="1">
        <v>0</v>
      </c>
      <c r="AH588" s="1">
        <v>0</v>
      </c>
      <c r="AI588" s="1">
        <v>0</v>
      </c>
      <c r="AJ588" s="147">
        <f t="shared" si="89"/>
        <v>3.1707928155365571E-2</v>
      </c>
      <c r="AK588" s="373">
        <f t="shared" si="88"/>
        <v>141217.75815672017</v>
      </c>
      <c r="AL588" s="186">
        <f t="shared" ref="AL588:AP588" si="147">+AL576</f>
        <v>0.44206942163299795</v>
      </c>
      <c r="AM588" s="373">
        <f t="shared" si="91"/>
        <v>1865.5172948040722</v>
      </c>
      <c r="AN588" s="186">
        <f t="shared" si="147"/>
        <v>0.48083036643376209</v>
      </c>
      <c r="AO588" s="186">
        <f t="shared" si="147"/>
        <v>0.47566165625678364</v>
      </c>
      <c r="AP588" s="186">
        <f t="shared" si="147"/>
        <v>0.22608539753345999</v>
      </c>
      <c r="AQ588" s="186">
        <f t="shared" ref="AQ588:AR588" si="148">+AQ576</f>
        <v>0.24957625872332367</v>
      </c>
      <c r="AR588" s="186">
        <f t="shared" si="148"/>
        <v>0.21160795333558968</v>
      </c>
      <c r="AS588" s="186">
        <f t="shared" ref="AS588" si="149">+AS576</f>
        <v>0.46526340235315022</v>
      </c>
    </row>
    <row r="589" spans="1:45" x14ac:dyDescent="0.2">
      <c r="A589" s="144">
        <v>2028</v>
      </c>
      <c r="B589" s="144">
        <v>9</v>
      </c>
      <c r="C589" s="145">
        <v>30</v>
      </c>
      <c r="D589" s="145">
        <v>31</v>
      </c>
      <c r="E589" s="93">
        <f t="shared" si="106"/>
        <v>30</v>
      </c>
      <c r="F589" s="141">
        <v>0</v>
      </c>
      <c r="G589" s="185">
        <f t="shared" si="138"/>
        <v>0.19600423226971972</v>
      </c>
      <c r="H589" s="185">
        <f t="shared" si="138"/>
        <v>0.57837042572723507</v>
      </c>
      <c r="I589" s="149">
        <f t="shared" si="86"/>
        <v>3.222580735008565E-2</v>
      </c>
      <c r="J589" s="147">
        <f t="shared" si="85"/>
        <v>3.2253455281169081E-2</v>
      </c>
      <c r="K589" s="43"/>
      <c r="L589" s="43"/>
      <c r="M589" s="43"/>
      <c r="N589" s="43"/>
      <c r="O589" s="162"/>
      <c r="P589" s="43"/>
      <c r="Q589" s="164">
        <v>143083.27545152424</v>
      </c>
      <c r="R589" s="43"/>
      <c r="S589" s="147">
        <f t="shared" si="90"/>
        <v>0</v>
      </c>
      <c r="T589" s="188">
        <v>0</v>
      </c>
      <c r="U589" s="156" t="e">
        <f>(Company_data!V589+Misc!T589)/(Company_data!J589-Company_data!I589)</f>
        <v>#DIV/0!</v>
      </c>
      <c r="V589" s="1" t="e">
        <f t="shared" si="122"/>
        <v>#DIV/0!</v>
      </c>
      <c r="W589" s="72">
        <v>1</v>
      </c>
      <c r="X589" s="185">
        <f t="shared" si="139"/>
        <v>0.38236619345751544</v>
      </c>
      <c r="Y589" s="186">
        <f t="shared" si="139"/>
        <v>0.57837042572723507</v>
      </c>
      <c r="Z589" s="181"/>
      <c r="AA589" s="181"/>
      <c r="AC589" s="187">
        <f t="shared" si="140"/>
        <v>1.9279014190907839E-2</v>
      </c>
      <c r="AD589" s="1">
        <v>0</v>
      </c>
      <c r="AE589" s="147">
        <f t="shared" si="87"/>
        <v>3.222580735008565E-2</v>
      </c>
      <c r="AF589" s="1">
        <v>0</v>
      </c>
      <c r="AG589" s="1">
        <v>0</v>
      </c>
      <c r="AH589" s="1">
        <v>0</v>
      </c>
      <c r="AI589" s="1">
        <v>0</v>
      </c>
      <c r="AJ589" s="147">
        <f t="shared" si="89"/>
        <v>3.222580735008565E-2</v>
      </c>
      <c r="AK589" s="373">
        <f t="shared" si="88"/>
        <v>141217.75815672017</v>
      </c>
      <c r="AL589" s="186">
        <f t="shared" ref="AL589:AP589" si="150">+AL577</f>
        <v>0.4190746982319381</v>
      </c>
      <c r="AM589" s="373">
        <f t="shared" si="91"/>
        <v>1865.5172948040722</v>
      </c>
      <c r="AN589" s="186">
        <f t="shared" si="150"/>
        <v>0.43323369618937424</v>
      </c>
      <c r="AO589" s="186">
        <f t="shared" si="150"/>
        <v>0.4288377809956207</v>
      </c>
      <c r="AP589" s="186">
        <f t="shared" si="150"/>
        <v>0.19228244573081438</v>
      </c>
      <c r="AQ589" s="186">
        <f t="shared" ref="AQ589:AR589" si="151">+AQ577</f>
        <v>0.23655533526480632</v>
      </c>
      <c r="AR589" s="186">
        <f t="shared" si="151"/>
        <v>0.22307046596221838</v>
      </c>
      <c r="AS589" s="186">
        <f t="shared" ref="AS589" si="152">+AS577</f>
        <v>0.43334357175424093</v>
      </c>
    </row>
    <row r="590" spans="1:45" x14ac:dyDescent="0.2">
      <c r="A590" s="144">
        <v>2028</v>
      </c>
      <c r="B590" s="144">
        <v>10</v>
      </c>
      <c r="C590" s="145">
        <v>31</v>
      </c>
      <c r="D590" s="145">
        <v>30</v>
      </c>
      <c r="E590" s="93">
        <f t="shared" si="106"/>
        <v>31</v>
      </c>
      <c r="F590" s="141">
        <v>0</v>
      </c>
      <c r="G590" s="185">
        <f t="shared" si="138"/>
        <v>0.14017281838261053</v>
      </c>
      <c r="H590" s="185">
        <f t="shared" si="138"/>
        <v>0.41362276571545992</v>
      </c>
      <c r="I590" s="149">
        <f t="shared" si="86"/>
        <v>3.1422201488634983E-2</v>
      </c>
      <c r="J590" s="147">
        <f t="shared" si="85"/>
        <v>3.2253455281169088E-2</v>
      </c>
      <c r="K590" s="43"/>
      <c r="L590" s="43"/>
      <c r="M590" s="43"/>
      <c r="N590" s="43"/>
      <c r="O590" s="162"/>
      <c r="P590" s="43"/>
      <c r="Q590" s="164">
        <v>138467.68592082988</v>
      </c>
      <c r="R590" s="43"/>
      <c r="S590" s="147">
        <f t="shared" si="90"/>
        <v>0</v>
      </c>
      <c r="T590" s="188">
        <v>0</v>
      </c>
      <c r="U590" s="156" t="e">
        <f>(Company_data!V590+Misc!T590)/(Company_data!J590-Company_data!I590)</f>
        <v>#DIV/0!</v>
      </c>
      <c r="V590" s="1" t="e">
        <f t="shared" si="122"/>
        <v>#DIV/0!</v>
      </c>
      <c r="W590" s="72">
        <v>1</v>
      </c>
      <c r="X590" s="185">
        <f t="shared" si="139"/>
        <v>0.27344994733284939</v>
      </c>
      <c r="Y590" s="186">
        <f t="shared" si="139"/>
        <v>0.41362276571545992</v>
      </c>
      <c r="Z590" s="181"/>
      <c r="AA590" s="181"/>
      <c r="AC590" s="187">
        <f t="shared" si="140"/>
        <v>1.334266986178903E-2</v>
      </c>
      <c r="AD590" s="1">
        <v>0</v>
      </c>
      <c r="AE590" s="147">
        <f t="shared" si="87"/>
        <v>3.1422201488634983E-2</v>
      </c>
      <c r="AF590" s="1">
        <v>0</v>
      </c>
      <c r="AG590" s="1">
        <v>0</v>
      </c>
      <c r="AH590" s="1">
        <v>0</v>
      </c>
      <c r="AI590" s="1">
        <v>0</v>
      </c>
      <c r="AJ590" s="147">
        <f t="shared" si="89"/>
        <v>3.1422201488634983E-2</v>
      </c>
      <c r="AK590" s="373">
        <f t="shared" si="88"/>
        <v>136662.34660327755</v>
      </c>
      <c r="AL590" s="186">
        <f t="shared" ref="AL590:AP590" si="153">+AL578</f>
        <v>0.37520266827033399</v>
      </c>
      <c r="AM590" s="373">
        <f t="shared" si="91"/>
        <v>1805.3393175523279</v>
      </c>
      <c r="AN590" s="186">
        <f t="shared" si="153"/>
        <v>0.373839315508527</v>
      </c>
      <c r="AO590" s="186">
        <f t="shared" si="153"/>
        <v>0.37069556797336439</v>
      </c>
      <c r="AP590" s="186">
        <f t="shared" si="153"/>
        <v>0.13751117530207277</v>
      </c>
      <c r="AQ590" s="186">
        <f t="shared" ref="AQ590:AR590" si="154">+AQ578</f>
        <v>0.23318439267129165</v>
      </c>
      <c r="AR590" s="186">
        <f t="shared" si="154"/>
        <v>0.23502984988772346</v>
      </c>
      <c r="AS590" s="186">
        <f t="shared" ref="AS590" si="155">+AS578</f>
        <v>0.37936425447123567</v>
      </c>
    </row>
    <row r="591" spans="1:45" x14ac:dyDescent="0.2">
      <c r="A591" s="144">
        <v>2028</v>
      </c>
      <c r="B591" s="144">
        <v>11</v>
      </c>
      <c r="C591" s="145">
        <v>30</v>
      </c>
      <c r="D591" s="145">
        <v>31</v>
      </c>
      <c r="E591" s="93">
        <f t="shared" si="106"/>
        <v>30</v>
      </c>
      <c r="F591" s="141">
        <v>0</v>
      </c>
      <c r="G591" s="185">
        <f t="shared" si="138"/>
        <v>5.500895297353698E-2</v>
      </c>
      <c r="H591" s="185">
        <f t="shared" si="138"/>
        <v>0.16232073757638524</v>
      </c>
      <c r="I591" s="149">
        <f t="shared" si="86"/>
        <v>3.2209690339273976E-2</v>
      </c>
      <c r="J591" s="147">
        <f t="shared" si="85"/>
        <v>3.2253455281169081E-2</v>
      </c>
      <c r="K591" s="43"/>
      <c r="L591" s="43"/>
      <c r="M591" s="43"/>
      <c r="N591" s="43"/>
      <c r="O591" s="162"/>
      <c r="P591" s="43"/>
      <c r="Q591" s="164">
        <v>143083.27545152424</v>
      </c>
      <c r="R591" s="43"/>
      <c r="S591" s="147">
        <f t="shared" si="90"/>
        <v>0</v>
      </c>
      <c r="T591" s="188">
        <v>0</v>
      </c>
      <c r="U591" s="156" t="e">
        <f>(Company_data!V591+Misc!T591)/(Company_data!J591-Company_data!I591)</f>
        <v>#DIV/0!</v>
      </c>
      <c r="V591" s="1" t="e">
        <f t="shared" si="122"/>
        <v>#DIV/0!</v>
      </c>
      <c r="W591" s="72">
        <v>1</v>
      </c>
      <c r="X591" s="185">
        <f t="shared" si="139"/>
        <v>0.10731178460284826</v>
      </c>
      <c r="Y591" s="186">
        <f t="shared" si="139"/>
        <v>0.16232073757638524</v>
      </c>
      <c r="Z591" s="181"/>
      <c r="AA591" s="181"/>
      <c r="AC591" s="187">
        <f t="shared" si="140"/>
        <v>5.4106912525461745E-3</v>
      </c>
      <c r="AD591" s="1">
        <v>0</v>
      </c>
      <c r="AE591" s="147">
        <f t="shared" si="87"/>
        <v>3.2209690339273976E-2</v>
      </c>
      <c r="AF591" s="1">
        <v>0</v>
      </c>
      <c r="AG591" s="1">
        <v>0</v>
      </c>
      <c r="AH591" s="1">
        <v>0</v>
      </c>
      <c r="AI591" s="1">
        <v>0</v>
      </c>
      <c r="AJ591" s="147">
        <f t="shared" si="89"/>
        <v>3.2209690339273976E-2</v>
      </c>
      <c r="AK591" s="373">
        <f t="shared" si="88"/>
        <v>141217.75815672017</v>
      </c>
      <c r="AL591" s="186">
        <f t="shared" ref="AL591:AP591" si="156">+AL579</f>
        <v>0.30042867338119794</v>
      </c>
      <c r="AM591" s="373">
        <f t="shared" si="91"/>
        <v>1865.5172948040722</v>
      </c>
      <c r="AN591" s="186">
        <f t="shared" si="156"/>
        <v>0.26636233994389358</v>
      </c>
      <c r="AO591" s="186">
        <f t="shared" si="156"/>
        <v>0.26512861815447786</v>
      </c>
      <c r="AP591" s="186">
        <f t="shared" si="156"/>
        <v>5.3964426647113282E-2</v>
      </c>
      <c r="AQ591" s="186">
        <f t="shared" ref="AQ591:AR591" si="157">+AQ579</f>
        <v>0.21116419150736457</v>
      </c>
      <c r="AR591" s="186">
        <f t="shared" si="157"/>
        <v>0.24541972040766094</v>
      </c>
      <c r="AS591" s="186">
        <f t="shared" ref="AS591" si="158">+AS579</f>
        <v>0.2866051618582115</v>
      </c>
    </row>
    <row r="592" spans="1:45" x14ac:dyDescent="0.2">
      <c r="A592" s="144">
        <v>2028</v>
      </c>
      <c r="B592" s="144">
        <v>12</v>
      </c>
      <c r="C592" s="145">
        <v>31</v>
      </c>
      <c r="D592" s="145">
        <v>30</v>
      </c>
      <c r="E592" s="93">
        <f t="shared" si="106"/>
        <v>31</v>
      </c>
      <c r="F592" s="141">
        <v>0</v>
      </c>
      <c r="G592" s="185">
        <f t="shared" si="138"/>
        <v>2.9996936844413711E-2</v>
      </c>
      <c r="H592" s="185">
        <f t="shared" si="138"/>
        <v>8.8515135271886689E-2</v>
      </c>
      <c r="I592" s="149">
        <f t="shared" si="86"/>
        <v>3.3253782316229219E-2</v>
      </c>
      <c r="J592" s="147">
        <f t="shared" si="85"/>
        <v>3.2253455281169081E-2</v>
      </c>
      <c r="K592" s="43"/>
      <c r="L592" s="43"/>
      <c r="M592" s="43"/>
      <c r="N592" s="43"/>
      <c r="O592" s="162"/>
      <c r="P592" s="43"/>
      <c r="Q592" s="164">
        <v>138467.68592082988</v>
      </c>
      <c r="R592" s="43"/>
      <c r="S592" s="147">
        <f t="shared" si="90"/>
        <v>0</v>
      </c>
      <c r="T592" s="188">
        <v>0</v>
      </c>
      <c r="U592" s="156" t="e">
        <f>(Company_data!V592+Misc!T592)/(Company_data!J592-Company_data!I592)</f>
        <v>#DIV/0!</v>
      </c>
      <c r="V592" s="1" t="e">
        <f t="shared" si="122"/>
        <v>#DIV/0!</v>
      </c>
      <c r="W592" s="72">
        <v>1</v>
      </c>
      <c r="X592" s="185">
        <f t="shared" si="139"/>
        <v>5.8518198427472995E-2</v>
      </c>
      <c r="Y592" s="186">
        <f t="shared" si="139"/>
        <v>8.8515135271886689E-2</v>
      </c>
      <c r="Z592" s="181"/>
      <c r="AA592" s="181"/>
      <c r="AC592" s="187">
        <f t="shared" si="140"/>
        <v>2.85532694425441E-3</v>
      </c>
      <c r="AD592" s="1">
        <v>0</v>
      </c>
      <c r="AE592" s="147">
        <f t="shared" si="87"/>
        <v>3.3253782316229219E-2</v>
      </c>
      <c r="AF592" s="1">
        <v>0</v>
      </c>
      <c r="AG592" s="1">
        <v>0</v>
      </c>
      <c r="AH592" s="1">
        <v>0</v>
      </c>
      <c r="AI592" s="1">
        <v>0</v>
      </c>
      <c r="AJ592" s="147">
        <f t="shared" si="89"/>
        <v>3.3253782316229219E-2</v>
      </c>
      <c r="AK592" s="373">
        <f t="shared" si="88"/>
        <v>136662.34660327755</v>
      </c>
      <c r="AL592" s="186">
        <f t="shared" ref="AL592:AP592" si="159">+AL580</f>
        <v>0.28037123506396472</v>
      </c>
      <c r="AM592" s="373">
        <f t="shared" si="91"/>
        <v>1805.3393175523279</v>
      </c>
      <c r="AN592" s="186">
        <f t="shared" si="159"/>
        <v>0.24335878239187156</v>
      </c>
      <c r="AO592" s="186">
        <f t="shared" si="159"/>
        <v>0.24268602145751089</v>
      </c>
      <c r="AP592" s="186">
        <f t="shared" si="159"/>
        <v>2.9427346104136727E-2</v>
      </c>
      <c r="AQ592" s="186">
        <f t="shared" ref="AQ592:AR592" si="160">+AQ580</f>
        <v>0.21325867535337417</v>
      </c>
      <c r="AR592" s="186">
        <f t="shared" si="160"/>
        <v>0.25037429821955098</v>
      </c>
      <c r="AS592" s="186">
        <f t="shared" ref="AS592" si="161">+AS580</f>
        <v>0.26281872278303425</v>
      </c>
    </row>
    <row r="593" spans="1:45" x14ac:dyDescent="0.2">
      <c r="A593" s="144">
        <v>2029</v>
      </c>
      <c r="B593" s="144">
        <v>1</v>
      </c>
      <c r="C593" s="145">
        <v>31</v>
      </c>
      <c r="D593" s="145">
        <v>31</v>
      </c>
      <c r="E593" s="93">
        <f t="shared" si="106"/>
        <v>31</v>
      </c>
      <c r="F593" s="141">
        <v>0</v>
      </c>
      <c r="G593" s="185">
        <f t="shared" si="138"/>
        <v>1.8543038718509181E-2</v>
      </c>
      <c r="H593" s="185">
        <f t="shared" si="138"/>
        <v>5.4716906230588593E-2</v>
      </c>
      <c r="I593" s="149">
        <f t="shared" si="86"/>
        <v>3.1291374430605791E-2</v>
      </c>
      <c r="J593" s="147">
        <f t="shared" ref="J593:J656" si="162">AVERAGE(I582:I593)</f>
        <v>3.2253455281169088E-2</v>
      </c>
      <c r="K593" s="43"/>
      <c r="L593" s="43"/>
      <c r="M593" s="43"/>
      <c r="N593" s="43"/>
      <c r="O593" s="162"/>
      <c r="P593" s="43"/>
      <c r="Q593" s="164">
        <v>171701.20063028403</v>
      </c>
      <c r="R593" s="43"/>
      <c r="S593" s="147">
        <f t="shared" si="90"/>
        <v>0</v>
      </c>
      <c r="T593" s="188">
        <v>0</v>
      </c>
      <c r="U593" s="156" t="e">
        <f>(Company_data!V593+Misc!T593)/(Company_data!J593-Company_data!I593)</f>
        <v>#DIV/0!</v>
      </c>
      <c r="V593" s="1" t="e">
        <f t="shared" si="122"/>
        <v>#DIV/0!</v>
      </c>
      <c r="W593" s="72">
        <v>1</v>
      </c>
      <c r="X593" s="185">
        <f t="shared" si="139"/>
        <v>3.6173867512079412E-2</v>
      </c>
      <c r="Y593" s="186">
        <f t="shared" si="139"/>
        <v>5.4716906230588593E-2</v>
      </c>
      <c r="Z593" s="181"/>
      <c r="AA593" s="181"/>
      <c r="AC593" s="187">
        <f t="shared" si="140"/>
        <v>1.7650614913093093E-3</v>
      </c>
      <c r="AD593" s="1">
        <v>0</v>
      </c>
      <c r="AE593" s="147">
        <f t="shared" si="87"/>
        <v>3.1291374430605791E-2</v>
      </c>
      <c r="AF593" s="1">
        <v>0</v>
      </c>
      <c r="AG593" s="1">
        <v>0</v>
      </c>
      <c r="AH593" s="1">
        <v>0</v>
      </c>
      <c r="AI593" s="1">
        <v>0</v>
      </c>
      <c r="AJ593" s="147">
        <f t="shared" si="89"/>
        <v>3.1291374430605791E-2</v>
      </c>
      <c r="AK593" s="373">
        <f t="shared" si="88"/>
        <v>169036.86390051822</v>
      </c>
      <c r="AL593" s="186">
        <f t="shared" ref="AL593:AP593" si="163">+AL581</f>
        <v>0.26837221928264582</v>
      </c>
      <c r="AM593" s="373">
        <f t="shared" si="91"/>
        <v>2664.336729765801</v>
      </c>
      <c r="AN593" s="186">
        <f t="shared" si="163"/>
        <v>0.23175618545604232</v>
      </c>
      <c r="AO593" s="186">
        <f t="shared" si="163"/>
        <v>0.23644764869371737</v>
      </c>
      <c r="AP593" s="186">
        <f t="shared" si="163"/>
        <v>2.2515049996287968E-2</v>
      </c>
      <c r="AQ593" s="186">
        <f t="shared" ref="AQ593:AR593" si="164">+AQ581</f>
        <v>0.21393259869742945</v>
      </c>
      <c r="AR593" s="186">
        <f t="shared" si="164"/>
        <v>0.24982918056413661</v>
      </c>
      <c r="AS593" s="186">
        <f t="shared" ref="AS593" si="165">+AS581</f>
        <v>0.24885854774644436</v>
      </c>
    </row>
    <row r="594" spans="1:45" x14ac:dyDescent="0.2">
      <c r="A594" s="144">
        <v>2029</v>
      </c>
      <c r="B594" s="144">
        <v>2</v>
      </c>
      <c r="C594" s="145">
        <v>28</v>
      </c>
      <c r="D594" s="145">
        <v>28</v>
      </c>
      <c r="E594" s="93">
        <f t="shared" si="106"/>
        <v>28</v>
      </c>
      <c r="F594" s="141">
        <v>0</v>
      </c>
      <c r="G594" s="185">
        <f t="shared" si="138"/>
        <v>2.4863098176499582E-2</v>
      </c>
      <c r="H594" s="185">
        <f t="shared" si="138"/>
        <v>7.3366174345928431E-2</v>
      </c>
      <c r="I594" s="149">
        <f t="shared" si="86"/>
        <v>3.1327824545639323E-2</v>
      </c>
      <c r="J594" s="147">
        <f t="shared" si="162"/>
        <v>3.2253455281169081E-2</v>
      </c>
      <c r="K594" s="43"/>
      <c r="L594" s="43"/>
      <c r="M594" s="43"/>
      <c r="N594" s="43"/>
      <c r="O594" s="162"/>
      <c r="P594" s="43"/>
      <c r="Q594" s="164">
        <v>160623.70381542703</v>
      </c>
      <c r="R594" s="43"/>
      <c r="S594" s="147">
        <f t="shared" si="90"/>
        <v>0</v>
      </c>
      <c r="T594" s="188">
        <v>0</v>
      </c>
      <c r="U594" s="156" t="e">
        <f>(Company_data!V594+Misc!T594)/(Company_data!J594-Company_data!I594)</f>
        <v>#DIV/0!</v>
      </c>
      <c r="V594" s="1" t="e">
        <f t="shared" si="122"/>
        <v>#DIV/0!</v>
      </c>
      <c r="W594" s="72">
        <v>1</v>
      </c>
      <c r="X594" s="185">
        <f t="shared" si="139"/>
        <v>4.8503076169428852E-2</v>
      </c>
      <c r="Y594" s="186">
        <f t="shared" si="139"/>
        <v>7.3366174345928431E-2</v>
      </c>
      <c r="Z594" s="181"/>
      <c r="AA594" s="181"/>
      <c r="AC594" s="187">
        <f t="shared" si="140"/>
        <v>2.6202205123545871E-3</v>
      </c>
      <c r="AD594" s="1">
        <v>0</v>
      </c>
      <c r="AE594" s="147">
        <f t="shared" si="87"/>
        <v>3.1327824545639323E-2</v>
      </c>
      <c r="AF594" s="1">
        <v>0</v>
      </c>
      <c r="AG594" s="1">
        <v>0</v>
      </c>
      <c r="AH594" s="1">
        <v>0</v>
      </c>
      <c r="AI594" s="1">
        <v>0</v>
      </c>
      <c r="AJ594" s="147">
        <f t="shared" si="89"/>
        <v>3.1327824545639323E-2</v>
      </c>
      <c r="AK594" s="373">
        <f t="shared" si="88"/>
        <v>158217.20612402566</v>
      </c>
      <c r="AL594" s="186">
        <f t="shared" ref="AL594:AP594" si="166">+AL582</f>
        <v>0.26563794725531958</v>
      </c>
      <c r="AM594" s="373">
        <f t="shared" si="91"/>
        <v>2406.4976914013687</v>
      </c>
      <c r="AN594" s="186">
        <f t="shared" si="166"/>
        <v>0.21875418921024473</v>
      </c>
      <c r="AO594" s="186">
        <f t="shared" si="166"/>
        <v>0.20501641893073252</v>
      </c>
      <c r="AP594" s="186">
        <f t="shared" si="166"/>
        <v>1.3232062033328705E-2</v>
      </c>
      <c r="AQ594" s="186">
        <f t="shared" ref="AQ594:AR594" si="167">+AQ582</f>
        <v>0.19178435689740383</v>
      </c>
      <c r="AR594" s="186">
        <f t="shared" si="167"/>
        <v>0.24077484907882007</v>
      </c>
      <c r="AS594" s="186">
        <f t="shared" ref="AS594" si="168">+AS582</f>
        <v>0.24415294490788156</v>
      </c>
    </row>
    <row r="595" spans="1:45" x14ac:dyDescent="0.2">
      <c r="A595" s="144">
        <v>2029</v>
      </c>
      <c r="B595" s="144">
        <v>3</v>
      </c>
      <c r="C595" s="145">
        <v>31</v>
      </c>
      <c r="D595" s="145">
        <v>31</v>
      </c>
      <c r="E595" s="93">
        <f t="shared" si="106"/>
        <v>31</v>
      </c>
      <c r="F595" s="141">
        <v>0</v>
      </c>
      <c r="G595" s="185">
        <f t="shared" si="138"/>
        <v>4.5783957213476299E-2</v>
      </c>
      <c r="H595" s="185">
        <f t="shared" si="138"/>
        <v>0.13509956656750552</v>
      </c>
      <c r="I595" s="149">
        <f t="shared" si="86"/>
        <v>3.2106926531423899E-2</v>
      </c>
      <c r="J595" s="147">
        <f t="shared" si="162"/>
        <v>3.2253455281169081E-2</v>
      </c>
      <c r="K595" s="43"/>
      <c r="L595" s="43"/>
      <c r="M595" s="43"/>
      <c r="N595" s="43"/>
      <c r="O595" s="162"/>
      <c r="P595" s="43"/>
      <c r="Q595" s="164">
        <v>171701.20063028403</v>
      </c>
      <c r="R595" s="43"/>
      <c r="S595" s="147">
        <f t="shared" si="90"/>
        <v>0</v>
      </c>
      <c r="T595" s="188">
        <v>0</v>
      </c>
      <c r="U595" s="156" t="e">
        <f>(Company_data!V595+Misc!T595)/(Company_data!J595-Company_data!I595)</f>
        <v>#DIV/0!</v>
      </c>
      <c r="V595" s="1" t="e">
        <f t="shared" si="122"/>
        <v>#DIV/0!</v>
      </c>
      <c r="W595" s="72">
        <v>1</v>
      </c>
      <c r="X595" s="185">
        <f t="shared" si="139"/>
        <v>8.9315609354029185E-2</v>
      </c>
      <c r="Y595" s="186">
        <f t="shared" si="139"/>
        <v>0.13509956656750552</v>
      </c>
      <c r="Z595" s="181"/>
      <c r="AA595" s="181"/>
      <c r="AC595" s="187">
        <f t="shared" si="140"/>
        <v>4.3580505344356611E-3</v>
      </c>
      <c r="AD595" s="1">
        <v>0</v>
      </c>
      <c r="AE595" s="147">
        <f t="shared" si="87"/>
        <v>3.2106926531423899E-2</v>
      </c>
      <c r="AF595" s="1">
        <v>0</v>
      </c>
      <c r="AG595" s="1">
        <v>0</v>
      </c>
      <c r="AH595" s="1">
        <v>0</v>
      </c>
      <c r="AI595" s="1">
        <v>0</v>
      </c>
      <c r="AJ595" s="147">
        <f t="shared" si="89"/>
        <v>3.2106926531423899E-2</v>
      </c>
      <c r="AK595" s="373">
        <f t="shared" si="88"/>
        <v>169036.86390051822</v>
      </c>
      <c r="AL595" s="186">
        <f t="shared" ref="AL595:AP595" si="169">+AL583</f>
        <v>0.2749193181035971</v>
      </c>
      <c r="AM595" s="373">
        <f t="shared" si="91"/>
        <v>2664.336729765801</v>
      </c>
      <c r="AN595" s="186">
        <f t="shared" si="169"/>
        <v>0.26358028872912753</v>
      </c>
      <c r="AO595" s="186">
        <f t="shared" si="169"/>
        <v>0.30188547127443144</v>
      </c>
      <c r="AP595" s="186">
        <f t="shared" si="169"/>
        <v>7.8214908786427645E-2</v>
      </c>
      <c r="AQ595" s="186">
        <f t="shared" ref="AQ595:AR595" si="170">+AQ583</f>
        <v>0.22367056248800382</v>
      </c>
      <c r="AR595" s="186">
        <f t="shared" si="170"/>
        <v>0.22913536089012082</v>
      </c>
      <c r="AS595" s="186">
        <f t="shared" ref="AS595" si="171">+AS583</f>
        <v>0.26268864435549166</v>
      </c>
    </row>
    <row r="596" spans="1:45" x14ac:dyDescent="0.2">
      <c r="A596" s="144">
        <v>2029</v>
      </c>
      <c r="B596" s="144">
        <v>4</v>
      </c>
      <c r="C596" s="145">
        <v>30</v>
      </c>
      <c r="D596" s="145">
        <v>31</v>
      </c>
      <c r="E596" s="93">
        <f t="shared" si="106"/>
        <v>30</v>
      </c>
      <c r="F596" s="141">
        <v>0</v>
      </c>
      <c r="G596" s="185">
        <f t="shared" si="138"/>
        <v>8.0774034073035877E-2</v>
      </c>
      <c r="H596" s="185">
        <f t="shared" si="138"/>
        <v>0.23834848836447922</v>
      </c>
      <c r="I596" s="149">
        <f t="shared" si="86"/>
        <v>3.2707454333999561E-2</v>
      </c>
      <c r="J596" s="147">
        <f t="shared" si="162"/>
        <v>3.2253455281169081E-2</v>
      </c>
      <c r="K596" s="43"/>
      <c r="L596" s="43"/>
      <c r="M596" s="43"/>
      <c r="N596" s="43"/>
      <c r="O596" s="162"/>
      <c r="P596" s="43"/>
      <c r="Q596" s="164">
        <v>171701.20063028403</v>
      </c>
      <c r="R596" s="43"/>
      <c r="S596" s="147">
        <f t="shared" si="90"/>
        <v>0</v>
      </c>
      <c r="T596" s="188">
        <v>0</v>
      </c>
      <c r="U596" s="156" t="e">
        <f>(Company_data!V596+Misc!T596)/(Company_data!J596-Company_data!I596)</f>
        <v>#DIV/0!</v>
      </c>
      <c r="V596" s="1" t="e">
        <f t="shared" si="122"/>
        <v>#DIV/0!</v>
      </c>
      <c r="W596" s="72">
        <v>1</v>
      </c>
      <c r="X596" s="185">
        <f t="shared" si="139"/>
        <v>0.15757445429144332</v>
      </c>
      <c r="Y596" s="186">
        <f t="shared" si="139"/>
        <v>0.23834848836447922</v>
      </c>
      <c r="Z596" s="181"/>
      <c r="AA596" s="181"/>
      <c r="AC596" s="187">
        <f t="shared" si="140"/>
        <v>7.9449496121493067E-3</v>
      </c>
      <c r="AD596" s="1">
        <v>0</v>
      </c>
      <c r="AE596" s="147">
        <f t="shared" si="87"/>
        <v>3.2707454333999561E-2</v>
      </c>
      <c r="AF596" s="1">
        <v>0</v>
      </c>
      <c r="AG596" s="1">
        <v>0</v>
      </c>
      <c r="AH596" s="1">
        <v>0</v>
      </c>
      <c r="AI596" s="1">
        <v>0</v>
      </c>
      <c r="AJ596" s="147">
        <f t="shared" si="89"/>
        <v>3.2707454333999561E-2</v>
      </c>
      <c r="AK596" s="373">
        <f t="shared" si="88"/>
        <v>169036.86390051822</v>
      </c>
      <c r="AL596" s="186">
        <f t="shared" ref="AL596:AP596" si="172">+AL584</f>
        <v>0.29725118102391124</v>
      </c>
      <c r="AM596" s="373">
        <f t="shared" si="91"/>
        <v>2664.336729765801</v>
      </c>
      <c r="AN596" s="186">
        <f t="shared" si="172"/>
        <v>0.2979808763385719</v>
      </c>
      <c r="AO596" s="186">
        <f t="shared" si="172"/>
        <v>0.29616930421316073</v>
      </c>
      <c r="AP596" s="186">
        <f t="shared" si="172"/>
        <v>7.9240272739288672E-2</v>
      </c>
      <c r="AQ596" s="186">
        <f t="shared" ref="AQ596:AR596" si="173">+AQ584</f>
        <v>0.2169290314738721</v>
      </c>
      <c r="AR596" s="186">
        <f t="shared" si="173"/>
        <v>0.21647714695087533</v>
      </c>
      <c r="AS596" s="186">
        <f t="shared" ref="AS596" si="174">+AS584</f>
        <v>0.29141733975153972</v>
      </c>
    </row>
    <row r="597" spans="1:45" x14ac:dyDescent="0.2">
      <c r="A597" s="144">
        <v>2029</v>
      </c>
      <c r="B597" s="144">
        <v>5</v>
      </c>
      <c r="C597" s="145">
        <v>31</v>
      </c>
      <c r="D597" s="145">
        <v>30</v>
      </c>
      <c r="E597" s="93">
        <f t="shared" si="106"/>
        <v>31</v>
      </c>
      <c r="F597" s="141">
        <v>0</v>
      </c>
      <c r="G597" s="185">
        <f t="shared" si="138"/>
        <v>0.14754856930858176</v>
      </c>
      <c r="H597" s="185">
        <f t="shared" si="138"/>
        <v>0.435387174339258</v>
      </c>
      <c r="I597" s="149">
        <f t="shared" si="86"/>
        <v>3.2211093719053466E-2</v>
      </c>
      <c r="J597" s="147">
        <f t="shared" si="162"/>
        <v>3.2253455281169081E-2</v>
      </c>
      <c r="K597" s="43"/>
      <c r="L597" s="43"/>
      <c r="M597" s="43"/>
      <c r="N597" s="43"/>
      <c r="O597" s="162"/>
      <c r="P597" s="43"/>
      <c r="Q597" s="164">
        <v>166162.4522228555</v>
      </c>
      <c r="R597" s="43"/>
      <c r="S597" s="147">
        <f t="shared" si="90"/>
        <v>0</v>
      </c>
      <c r="T597" s="188">
        <v>0</v>
      </c>
      <c r="U597" s="156" t="e">
        <f>(Company_data!V597+Misc!T597)/(Company_data!J597-Company_data!I597)</f>
        <v>#DIV/0!</v>
      </c>
      <c r="V597" s="1" t="e">
        <f t="shared" si="122"/>
        <v>#DIV/0!</v>
      </c>
      <c r="W597" s="72">
        <v>1</v>
      </c>
      <c r="X597" s="185">
        <f t="shared" si="139"/>
        <v>0.28783860503067638</v>
      </c>
      <c r="Y597" s="186">
        <f t="shared" si="139"/>
        <v>0.435387174339258</v>
      </c>
      <c r="Z597" s="181"/>
      <c r="AA597" s="181"/>
      <c r="AC597" s="187">
        <f t="shared" si="140"/>
        <v>1.4044747559330908E-2</v>
      </c>
      <c r="AD597" s="1">
        <v>0</v>
      </c>
      <c r="AE597" s="147">
        <f t="shared" si="87"/>
        <v>3.2211093719053466E-2</v>
      </c>
      <c r="AF597" s="1">
        <v>0</v>
      </c>
      <c r="AG597" s="1">
        <v>0</v>
      </c>
      <c r="AH597" s="1">
        <v>0</v>
      </c>
      <c r="AI597" s="1">
        <v>0</v>
      </c>
      <c r="AJ597" s="147">
        <f t="shared" si="89"/>
        <v>3.2211093719053466E-2</v>
      </c>
      <c r="AK597" s="373">
        <f t="shared" si="88"/>
        <v>163584.06183921118</v>
      </c>
      <c r="AL597" s="186">
        <f t="shared" ref="AL597:AP597" si="175">+AL585</f>
        <v>0.35346355072257973</v>
      </c>
      <c r="AM597" s="373">
        <f t="shared" si="91"/>
        <v>2578.3903836443233</v>
      </c>
      <c r="AN597" s="186">
        <f t="shared" si="175"/>
        <v>0.38342723746831681</v>
      </c>
      <c r="AO597" s="186">
        <f t="shared" si="175"/>
        <v>0.38011806914001428</v>
      </c>
      <c r="AP597" s="186">
        <f t="shared" si="175"/>
        <v>0.14474687328024421</v>
      </c>
      <c r="AQ597" s="186">
        <f t="shared" ref="AQ597:AR597" si="176">+AQ585</f>
        <v>0.23537119585977009</v>
      </c>
      <c r="AR597" s="186">
        <f t="shared" si="176"/>
        <v>0.205914981413998</v>
      </c>
      <c r="AS597" s="186">
        <f t="shared" ref="AS597" si="177">+AS585</f>
        <v>0.36230231643045824</v>
      </c>
    </row>
    <row r="598" spans="1:45" x14ac:dyDescent="0.2">
      <c r="A598" s="144">
        <v>2029</v>
      </c>
      <c r="B598" s="144">
        <v>6</v>
      </c>
      <c r="C598" s="145">
        <v>30</v>
      </c>
      <c r="D598" s="145">
        <v>31</v>
      </c>
      <c r="E598" s="93">
        <f t="shared" si="106"/>
        <v>30</v>
      </c>
      <c r="F598" s="141">
        <v>0</v>
      </c>
      <c r="G598" s="185">
        <f t="shared" si="138"/>
        <v>0.19210564291069007</v>
      </c>
      <c r="H598" s="185">
        <f t="shared" si="138"/>
        <v>0.56686644562840349</v>
      </c>
      <c r="I598" s="149">
        <f t="shared" ref="I598:I661" si="178">I586</f>
        <v>3.32701466606663E-2</v>
      </c>
      <c r="J598" s="147">
        <f t="shared" si="162"/>
        <v>3.2253455281169081E-2</v>
      </c>
      <c r="K598" s="43"/>
      <c r="L598" s="43"/>
      <c r="M598" s="43"/>
      <c r="N598" s="43"/>
      <c r="O598" s="162"/>
      <c r="P598" s="43"/>
      <c r="Q598" s="164">
        <v>171701.20063028403</v>
      </c>
      <c r="R598" s="43"/>
      <c r="S598" s="147">
        <f t="shared" si="90"/>
        <v>0</v>
      </c>
      <c r="T598" s="188">
        <v>0</v>
      </c>
      <c r="U598" s="156" t="e">
        <f>(Company_data!V598+Misc!T598)/(Company_data!J598-Company_data!I598)</f>
        <v>#DIV/0!</v>
      </c>
      <c r="V598" s="1" t="e">
        <f t="shared" si="122"/>
        <v>#DIV/0!</v>
      </c>
      <c r="W598" s="72">
        <v>1</v>
      </c>
      <c r="X598" s="185">
        <f t="shared" si="139"/>
        <v>0.37476080271771345</v>
      </c>
      <c r="Y598" s="186">
        <f t="shared" si="139"/>
        <v>0.56686644562840349</v>
      </c>
      <c r="Z598" s="181"/>
      <c r="AA598" s="181"/>
      <c r="AC598" s="187">
        <f t="shared" si="140"/>
        <v>1.8895548187613451E-2</v>
      </c>
      <c r="AD598" s="1">
        <v>0</v>
      </c>
      <c r="AE598" s="147">
        <f t="shared" si="87"/>
        <v>3.32701466606663E-2</v>
      </c>
      <c r="AF598" s="1">
        <v>0</v>
      </c>
      <c r="AG598" s="1">
        <v>0</v>
      </c>
      <c r="AH598" s="1">
        <v>0</v>
      </c>
      <c r="AI598" s="1">
        <v>0</v>
      </c>
      <c r="AJ598" s="147">
        <f t="shared" si="89"/>
        <v>3.32701466606663E-2</v>
      </c>
      <c r="AK598" s="373">
        <f t="shared" si="88"/>
        <v>169036.86390051822</v>
      </c>
      <c r="AL598" s="186">
        <f t="shared" ref="AL598:AP598" si="179">+AL586</f>
        <v>0.3926621969856261</v>
      </c>
      <c r="AM598" s="373">
        <f t="shared" si="91"/>
        <v>2664.336729765801</v>
      </c>
      <c r="AN598" s="186">
        <f t="shared" si="179"/>
        <v>0.42913851804025022</v>
      </c>
      <c r="AO598" s="186">
        <f t="shared" si="179"/>
        <v>0.42483003906151667</v>
      </c>
      <c r="AP598" s="186">
        <f t="shared" si="179"/>
        <v>0.18845788394368534</v>
      </c>
      <c r="AQ598" s="186">
        <f t="shared" ref="AQ598:AR598" si="180">+AQ586</f>
        <v>0.23637215511783133</v>
      </c>
      <c r="AR598" s="186">
        <f t="shared" si="180"/>
        <v>0.20055655407493594</v>
      </c>
      <c r="AS598" s="186">
        <f t="shared" ref="AS598" si="181">+AS586</f>
        <v>0.4088011064541538</v>
      </c>
    </row>
    <row r="599" spans="1:45" x14ac:dyDescent="0.2">
      <c r="A599" s="144">
        <v>2029</v>
      </c>
      <c r="B599" s="144">
        <v>7</v>
      </c>
      <c r="C599" s="145">
        <v>31</v>
      </c>
      <c r="D599" s="145">
        <v>30</v>
      </c>
      <c r="E599" s="93">
        <f t="shared" si="106"/>
        <v>31</v>
      </c>
      <c r="F599" s="141">
        <v>0</v>
      </c>
      <c r="G599" s="185">
        <f t="shared" si="138"/>
        <v>0.22773466057523425</v>
      </c>
      <c r="H599" s="185">
        <f t="shared" si="138"/>
        <v>0.67200075765962952</v>
      </c>
      <c r="I599" s="149">
        <f t="shared" si="178"/>
        <v>3.3307233503051287E-2</v>
      </c>
      <c r="J599" s="147">
        <f t="shared" si="162"/>
        <v>3.2253455281169081E-2</v>
      </c>
      <c r="K599" s="43"/>
      <c r="L599" s="43"/>
      <c r="M599" s="43"/>
      <c r="N599" s="43"/>
      <c r="O599" s="162"/>
      <c r="P599" s="43"/>
      <c r="Q599" s="164">
        <v>166162.4522228555</v>
      </c>
      <c r="R599" s="43"/>
      <c r="S599" s="147">
        <f t="shared" si="90"/>
        <v>0</v>
      </c>
      <c r="T599" s="188">
        <v>0</v>
      </c>
      <c r="U599" s="156" t="e">
        <f>(Company_data!V599+Misc!T599)/(Company_data!J599-Company_data!I599)</f>
        <v>#DIV/0!</v>
      </c>
      <c r="V599" s="1" t="e">
        <f t="shared" si="122"/>
        <v>#DIV/0!</v>
      </c>
      <c r="W599" s="72">
        <v>1</v>
      </c>
      <c r="X599" s="185">
        <f t="shared" si="139"/>
        <v>0.44426609708439513</v>
      </c>
      <c r="Y599" s="186">
        <f t="shared" si="139"/>
        <v>0.67200075765962952</v>
      </c>
      <c r="Z599" s="181"/>
      <c r="AA599" s="181"/>
      <c r="AC599" s="187">
        <f t="shared" si="140"/>
        <v>2.1677443795471915E-2</v>
      </c>
      <c r="AD599" s="1">
        <v>0</v>
      </c>
      <c r="AE599" s="147">
        <f t="shared" si="87"/>
        <v>3.3307233503051287E-2</v>
      </c>
      <c r="AF599" s="1">
        <v>0</v>
      </c>
      <c r="AG599" s="1">
        <v>0</v>
      </c>
      <c r="AH599" s="1">
        <v>0</v>
      </c>
      <c r="AI599" s="1">
        <v>0</v>
      </c>
      <c r="AJ599" s="147">
        <f t="shared" si="89"/>
        <v>3.3307233503051287E-2</v>
      </c>
      <c r="AK599" s="373">
        <f t="shared" si="88"/>
        <v>163584.06183921118</v>
      </c>
      <c r="AL599" s="186">
        <f t="shared" ref="AL599:AP599" si="182">+AL587</f>
        <v>0.43071294477754107</v>
      </c>
      <c r="AM599" s="373">
        <f t="shared" si="91"/>
        <v>2578.3903836443233</v>
      </c>
      <c r="AN599" s="186">
        <f t="shared" si="182"/>
        <v>0.4777861093729831</v>
      </c>
      <c r="AO599" s="186">
        <f t="shared" si="182"/>
        <v>0.4726785550973725</v>
      </c>
      <c r="AP599" s="186">
        <f t="shared" si="182"/>
        <v>0.22341036724566607</v>
      </c>
      <c r="AQ599" s="186">
        <f t="shared" ref="AQ599:AR599" si="183">+AQ587</f>
        <v>0.2492681878517064</v>
      </c>
      <c r="AR599" s="186">
        <f t="shared" si="183"/>
        <v>0.20297828420230693</v>
      </c>
      <c r="AS599" s="186">
        <f t="shared" ref="AS599" si="184">+AS587</f>
        <v>0.45440113357495615</v>
      </c>
    </row>
    <row r="600" spans="1:45" x14ac:dyDescent="0.2">
      <c r="A600" s="144">
        <v>2029</v>
      </c>
      <c r="B600" s="144">
        <v>8</v>
      </c>
      <c r="C600" s="145">
        <v>31</v>
      </c>
      <c r="D600" s="145">
        <v>31</v>
      </c>
      <c r="E600" s="93">
        <f t="shared" si="106"/>
        <v>31</v>
      </c>
      <c r="F600" s="141">
        <v>0</v>
      </c>
      <c r="G600" s="185">
        <f t="shared" si="138"/>
        <v>0.23046146829740827</v>
      </c>
      <c r="H600" s="185">
        <f t="shared" si="138"/>
        <v>0.68004703770617381</v>
      </c>
      <c r="I600" s="149">
        <f t="shared" si="178"/>
        <v>3.1707928155365571E-2</v>
      </c>
      <c r="J600" s="147">
        <f t="shared" si="162"/>
        <v>3.2253455281169081E-2</v>
      </c>
      <c r="K600" s="43"/>
      <c r="L600" s="43"/>
      <c r="M600" s="43"/>
      <c r="N600" s="43"/>
      <c r="O600" s="162"/>
      <c r="P600" s="43"/>
      <c r="Q600" s="164">
        <v>171701.20063028403</v>
      </c>
      <c r="R600" s="43"/>
      <c r="S600" s="147">
        <f t="shared" si="90"/>
        <v>0</v>
      </c>
      <c r="T600" s="188">
        <v>0</v>
      </c>
      <c r="U600" s="156" t="e">
        <f>(Company_data!V600+Misc!T600)/(Company_data!J600-Company_data!I600)</f>
        <v>#DIV/0!</v>
      </c>
      <c r="V600" s="1" t="e">
        <f t="shared" si="122"/>
        <v>#DIV/0!</v>
      </c>
      <c r="W600" s="72">
        <v>1</v>
      </c>
      <c r="X600" s="185">
        <f t="shared" si="139"/>
        <v>0.44958556940876554</v>
      </c>
      <c r="Y600" s="186">
        <f t="shared" si="139"/>
        <v>0.68004703770617381</v>
      </c>
      <c r="Z600" s="181"/>
      <c r="AA600" s="181"/>
      <c r="AC600" s="187">
        <f t="shared" si="140"/>
        <v>2.1937001216328189E-2</v>
      </c>
      <c r="AD600" s="1">
        <v>0</v>
      </c>
      <c r="AE600" s="147">
        <f t="shared" si="87"/>
        <v>3.1707928155365571E-2</v>
      </c>
      <c r="AF600" s="1">
        <v>0</v>
      </c>
      <c r="AG600" s="1">
        <v>0</v>
      </c>
      <c r="AH600" s="1">
        <v>0</v>
      </c>
      <c r="AI600" s="1">
        <v>0</v>
      </c>
      <c r="AJ600" s="147">
        <f t="shared" si="89"/>
        <v>3.1707928155365571E-2</v>
      </c>
      <c r="AK600" s="373">
        <f t="shared" si="88"/>
        <v>169835.68333547996</v>
      </c>
      <c r="AL600" s="186">
        <f t="shared" ref="AL600:AP600" si="185">+AL588</f>
        <v>0.44206942163299795</v>
      </c>
      <c r="AM600" s="373">
        <f t="shared" si="91"/>
        <v>1865.5172948040722</v>
      </c>
      <c r="AN600" s="186">
        <f t="shared" si="185"/>
        <v>0.48083036643376209</v>
      </c>
      <c r="AO600" s="186">
        <f t="shared" si="185"/>
        <v>0.47566165625678364</v>
      </c>
      <c r="AP600" s="186">
        <f t="shared" si="185"/>
        <v>0.22608539753345999</v>
      </c>
      <c r="AQ600" s="186">
        <f t="shared" ref="AQ600:AR600" si="186">+AQ588</f>
        <v>0.24957625872332367</v>
      </c>
      <c r="AR600" s="186">
        <f t="shared" si="186"/>
        <v>0.21160795333558968</v>
      </c>
      <c r="AS600" s="186">
        <f t="shared" ref="AS600" si="187">+AS588</f>
        <v>0.46526340235315022</v>
      </c>
    </row>
    <row r="601" spans="1:45" x14ac:dyDescent="0.2">
      <c r="A601" s="144">
        <v>2029</v>
      </c>
      <c r="B601" s="144">
        <v>9</v>
      </c>
      <c r="C601" s="145">
        <v>30</v>
      </c>
      <c r="D601" s="145">
        <v>31</v>
      </c>
      <c r="E601" s="93">
        <f t="shared" si="106"/>
        <v>30</v>
      </c>
      <c r="F601" s="141">
        <v>0</v>
      </c>
      <c r="G601" s="185">
        <f t="shared" si="138"/>
        <v>0.19600423226971972</v>
      </c>
      <c r="H601" s="185">
        <f t="shared" si="138"/>
        <v>0.57837042572723507</v>
      </c>
      <c r="I601" s="149">
        <f t="shared" si="178"/>
        <v>3.222580735008565E-2</v>
      </c>
      <c r="J601" s="147">
        <f t="shared" si="162"/>
        <v>3.2253455281169081E-2</v>
      </c>
      <c r="K601" s="43"/>
      <c r="L601" s="43"/>
      <c r="M601" s="43"/>
      <c r="N601" s="43"/>
      <c r="O601" s="162"/>
      <c r="P601" s="43"/>
      <c r="Q601" s="164">
        <v>171701.20063028403</v>
      </c>
      <c r="R601" s="43"/>
      <c r="S601" s="147">
        <f t="shared" si="90"/>
        <v>0</v>
      </c>
      <c r="T601" s="188">
        <v>0</v>
      </c>
      <c r="U601" s="156" t="e">
        <f>(Company_data!V601+Misc!T601)/(Company_data!J601-Company_data!I601)</f>
        <v>#DIV/0!</v>
      </c>
      <c r="V601" s="1" t="e">
        <f t="shared" si="122"/>
        <v>#DIV/0!</v>
      </c>
      <c r="W601" s="72">
        <v>1</v>
      </c>
      <c r="X601" s="185">
        <f t="shared" si="139"/>
        <v>0.38236619345751544</v>
      </c>
      <c r="Y601" s="186">
        <f t="shared" si="139"/>
        <v>0.57837042572723507</v>
      </c>
      <c r="Z601" s="181"/>
      <c r="AA601" s="181"/>
      <c r="AC601" s="187">
        <f t="shared" si="140"/>
        <v>1.9279014190907839E-2</v>
      </c>
      <c r="AD601" s="1">
        <v>0</v>
      </c>
      <c r="AE601" s="147">
        <f t="shared" si="87"/>
        <v>3.222580735008565E-2</v>
      </c>
      <c r="AF601" s="1">
        <v>0</v>
      </c>
      <c r="AG601" s="1">
        <v>0</v>
      </c>
      <c r="AH601" s="1">
        <v>0</v>
      </c>
      <c r="AI601" s="1">
        <v>0</v>
      </c>
      <c r="AJ601" s="147">
        <f t="shared" si="89"/>
        <v>3.222580735008565E-2</v>
      </c>
      <c r="AK601" s="373">
        <f t="shared" si="88"/>
        <v>169835.68333547996</v>
      </c>
      <c r="AL601" s="186">
        <f t="shared" ref="AL601:AP601" si="188">+AL589</f>
        <v>0.4190746982319381</v>
      </c>
      <c r="AM601" s="373">
        <f t="shared" si="91"/>
        <v>1865.5172948040722</v>
      </c>
      <c r="AN601" s="186">
        <f t="shared" si="188"/>
        <v>0.43323369618937424</v>
      </c>
      <c r="AO601" s="186">
        <f t="shared" si="188"/>
        <v>0.4288377809956207</v>
      </c>
      <c r="AP601" s="186">
        <f t="shared" si="188"/>
        <v>0.19228244573081438</v>
      </c>
      <c r="AQ601" s="186">
        <f t="shared" ref="AQ601:AR601" si="189">+AQ589</f>
        <v>0.23655533526480632</v>
      </c>
      <c r="AR601" s="186">
        <f t="shared" si="189"/>
        <v>0.22307046596221838</v>
      </c>
      <c r="AS601" s="186">
        <f t="shared" ref="AS601" si="190">+AS589</f>
        <v>0.43334357175424093</v>
      </c>
    </row>
    <row r="602" spans="1:45" x14ac:dyDescent="0.2">
      <c r="A602" s="144">
        <v>2029</v>
      </c>
      <c r="B602" s="144">
        <v>10</v>
      </c>
      <c r="C602" s="145">
        <v>31</v>
      </c>
      <c r="D602" s="145">
        <v>30</v>
      </c>
      <c r="E602" s="93">
        <f t="shared" si="106"/>
        <v>31</v>
      </c>
      <c r="F602" s="141">
        <v>0</v>
      </c>
      <c r="G602" s="185">
        <f t="shared" ref="G602:H617" si="191">+G590</f>
        <v>0.14017281838261053</v>
      </c>
      <c r="H602" s="185">
        <f t="shared" si="191"/>
        <v>0.41362276571545992</v>
      </c>
      <c r="I602" s="149">
        <f t="shared" si="178"/>
        <v>3.1422201488634983E-2</v>
      </c>
      <c r="J602" s="147">
        <f t="shared" si="162"/>
        <v>3.2253455281169088E-2</v>
      </c>
      <c r="K602" s="43"/>
      <c r="L602" s="43"/>
      <c r="M602" s="43"/>
      <c r="N602" s="43"/>
      <c r="O602" s="162"/>
      <c r="P602" s="43"/>
      <c r="Q602" s="164">
        <v>166162.4522228555</v>
      </c>
      <c r="R602" s="43"/>
      <c r="S602" s="147">
        <f t="shared" si="90"/>
        <v>0</v>
      </c>
      <c r="T602" s="188">
        <v>0</v>
      </c>
      <c r="U602" s="156" t="e">
        <f>(Company_data!V602+Misc!T602)/(Company_data!J602-Company_data!I602)</f>
        <v>#DIV/0!</v>
      </c>
      <c r="V602" s="1" t="e">
        <f t="shared" si="122"/>
        <v>#DIV/0!</v>
      </c>
      <c r="W602" s="72">
        <v>1</v>
      </c>
      <c r="X602" s="185">
        <f t="shared" ref="X602:Y617" si="192">+X590</f>
        <v>0.27344994733284939</v>
      </c>
      <c r="Y602" s="186">
        <f t="shared" si="192"/>
        <v>0.41362276571545992</v>
      </c>
      <c r="Z602" s="181"/>
      <c r="AA602" s="181"/>
      <c r="AC602" s="187">
        <f t="shared" si="140"/>
        <v>1.334266986178903E-2</v>
      </c>
      <c r="AD602" s="1">
        <v>0</v>
      </c>
      <c r="AE602" s="147">
        <f t="shared" ref="AE602:AE665" si="193">I602</f>
        <v>3.1422201488634983E-2</v>
      </c>
      <c r="AF602" s="1">
        <v>0</v>
      </c>
      <c r="AG602" s="1">
        <v>0</v>
      </c>
      <c r="AH602" s="1">
        <v>0</v>
      </c>
      <c r="AI602" s="1">
        <v>0</v>
      </c>
      <c r="AJ602" s="147">
        <f t="shared" si="89"/>
        <v>3.1422201488634983E-2</v>
      </c>
      <c r="AK602" s="373">
        <f t="shared" ref="AK602:AK616" si="194">Q602-AM602</f>
        <v>164357.11290530316</v>
      </c>
      <c r="AL602" s="186">
        <f t="shared" ref="AL602:AP602" si="195">+AL590</f>
        <v>0.37520266827033399</v>
      </c>
      <c r="AM602" s="373">
        <f t="shared" si="91"/>
        <v>1805.3393175523279</v>
      </c>
      <c r="AN602" s="186">
        <f t="shared" si="195"/>
        <v>0.373839315508527</v>
      </c>
      <c r="AO602" s="186">
        <f t="shared" si="195"/>
        <v>0.37069556797336439</v>
      </c>
      <c r="AP602" s="186">
        <f t="shared" si="195"/>
        <v>0.13751117530207277</v>
      </c>
      <c r="AQ602" s="186">
        <f t="shared" ref="AQ602:AR602" si="196">+AQ590</f>
        <v>0.23318439267129165</v>
      </c>
      <c r="AR602" s="186">
        <f t="shared" si="196"/>
        <v>0.23502984988772346</v>
      </c>
      <c r="AS602" s="186">
        <f t="shared" ref="AS602" si="197">+AS590</f>
        <v>0.37936425447123567</v>
      </c>
    </row>
    <row r="603" spans="1:45" x14ac:dyDescent="0.2">
      <c r="A603" s="144">
        <v>2029</v>
      </c>
      <c r="B603" s="144">
        <v>11</v>
      </c>
      <c r="C603" s="145">
        <v>30</v>
      </c>
      <c r="D603" s="145">
        <v>31</v>
      </c>
      <c r="E603" s="93">
        <f t="shared" si="106"/>
        <v>30</v>
      </c>
      <c r="F603" s="141">
        <v>0</v>
      </c>
      <c r="G603" s="185">
        <f t="shared" si="191"/>
        <v>5.500895297353698E-2</v>
      </c>
      <c r="H603" s="185">
        <f t="shared" si="191"/>
        <v>0.16232073757638524</v>
      </c>
      <c r="I603" s="149">
        <f t="shared" si="178"/>
        <v>3.2209690339273976E-2</v>
      </c>
      <c r="J603" s="147">
        <f t="shared" si="162"/>
        <v>3.2253455281169081E-2</v>
      </c>
      <c r="K603" s="43"/>
      <c r="L603" s="43"/>
      <c r="M603" s="43"/>
      <c r="N603" s="43"/>
      <c r="O603" s="162"/>
      <c r="P603" s="43"/>
      <c r="Q603" s="164">
        <v>171701.20063028403</v>
      </c>
      <c r="R603" s="43"/>
      <c r="S603" s="147">
        <f t="shared" si="90"/>
        <v>0</v>
      </c>
      <c r="T603" s="188">
        <v>0</v>
      </c>
      <c r="U603" s="156" t="e">
        <f>(Company_data!V603+Misc!T603)/(Company_data!J603-Company_data!I603)</f>
        <v>#DIV/0!</v>
      </c>
      <c r="V603" s="1" t="e">
        <f t="shared" si="122"/>
        <v>#DIV/0!</v>
      </c>
      <c r="W603" s="72">
        <v>1</v>
      </c>
      <c r="X603" s="185">
        <f t="shared" si="192"/>
        <v>0.10731178460284826</v>
      </c>
      <c r="Y603" s="186">
        <f t="shared" si="192"/>
        <v>0.16232073757638524</v>
      </c>
      <c r="Z603" s="181"/>
      <c r="AA603" s="181"/>
      <c r="AC603" s="187">
        <f t="shared" si="140"/>
        <v>5.4106912525461745E-3</v>
      </c>
      <c r="AD603" s="1">
        <v>0</v>
      </c>
      <c r="AE603" s="147">
        <f t="shared" si="193"/>
        <v>3.2209690339273976E-2</v>
      </c>
      <c r="AF603" s="1">
        <v>0</v>
      </c>
      <c r="AG603" s="1">
        <v>0</v>
      </c>
      <c r="AH603" s="1">
        <v>0</v>
      </c>
      <c r="AI603" s="1">
        <v>0</v>
      </c>
      <c r="AJ603" s="147">
        <f t="shared" ref="AJ603:AJ666" si="198">I603</f>
        <v>3.2209690339273976E-2</v>
      </c>
      <c r="AK603" s="373">
        <f t="shared" si="194"/>
        <v>169835.68333547996</v>
      </c>
      <c r="AL603" s="186">
        <f t="shared" ref="AL603:AP603" si="199">+AL591</f>
        <v>0.30042867338119794</v>
      </c>
      <c r="AM603" s="373">
        <f t="shared" si="91"/>
        <v>1865.5172948040722</v>
      </c>
      <c r="AN603" s="186">
        <f t="shared" si="199"/>
        <v>0.26636233994389358</v>
      </c>
      <c r="AO603" s="186">
        <f t="shared" si="199"/>
        <v>0.26512861815447786</v>
      </c>
      <c r="AP603" s="186">
        <f t="shared" si="199"/>
        <v>5.3964426647113282E-2</v>
      </c>
      <c r="AQ603" s="186">
        <f t="shared" ref="AQ603:AR603" si="200">+AQ591</f>
        <v>0.21116419150736457</v>
      </c>
      <c r="AR603" s="186">
        <f t="shared" si="200"/>
        <v>0.24541972040766094</v>
      </c>
      <c r="AS603" s="186">
        <f t="shared" ref="AS603" si="201">+AS591</f>
        <v>0.2866051618582115</v>
      </c>
    </row>
    <row r="604" spans="1:45" x14ac:dyDescent="0.2">
      <c r="A604" s="144">
        <v>2029</v>
      </c>
      <c r="B604" s="144">
        <v>12</v>
      </c>
      <c r="C604" s="145">
        <v>31</v>
      </c>
      <c r="D604" s="145">
        <v>30</v>
      </c>
      <c r="E604" s="93">
        <f t="shared" si="106"/>
        <v>31</v>
      </c>
      <c r="F604" s="141">
        <v>0</v>
      </c>
      <c r="G604" s="185">
        <f t="shared" si="191"/>
        <v>2.9996936844413711E-2</v>
      </c>
      <c r="H604" s="185">
        <f t="shared" si="191"/>
        <v>8.8515135271886689E-2</v>
      </c>
      <c r="I604" s="149">
        <f t="shared" si="178"/>
        <v>3.3253782316229219E-2</v>
      </c>
      <c r="J604" s="147">
        <f t="shared" si="162"/>
        <v>3.2253455281169081E-2</v>
      </c>
      <c r="K604" s="43"/>
      <c r="L604" s="43"/>
      <c r="M604" s="43"/>
      <c r="N604" s="43"/>
      <c r="O604" s="162"/>
      <c r="P604" s="43"/>
      <c r="Q604" s="164">
        <v>166162.4522228555</v>
      </c>
      <c r="R604" s="43"/>
      <c r="S604" s="147">
        <f t="shared" si="90"/>
        <v>0</v>
      </c>
      <c r="T604" s="188">
        <v>0</v>
      </c>
      <c r="U604" s="156" t="e">
        <f>(Company_data!V604+Misc!T604)/(Company_data!J604-Company_data!I604)</f>
        <v>#DIV/0!</v>
      </c>
      <c r="V604" s="1" t="e">
        <f t="shared" si="122"/>
        <v>#DIV/0!</v>
      </c>
      <c r="W604" s="72">
        <v>1</v>
      </c>
      <c r="X604" s="185">
        <f t="shared" si="192"/>
        <v>5.8518198427472995E-2</v>
      </c>
      <c r="Y604" s="186">
        <f t="shared" si="192"/>
        <v>8.8515135271886689E-2</v>
      </c>
      <c r="Z604" s="181"/>
      <c r="AA604" s="181"/>
      <c r="AC604" s="187">
        <f t="shared" si="140"/>
        <v>2.85532694425441E-3</v>
      </c>
      <c r="AD604" s="1">
        <v>0</v>
      </c>
      <c r="AE604" s="147">
        <f t="shared" si="193"/>
        <v>3.3253782316229219E-2</v>
      </c>
      <c r="AF604" s="1">
        <v>0</v>
      </c>
      <c r="AG604" s="1">
        <v>0</v>
      </c>
      <c r="AH604" s="1">
        <v>0</v>
      </c>
      <c r="AI604" s="1">
        <v>0</v>
      </c>
      <c r="AJ604" s="147">
        <f t="shared" si="198"/>
        <v>3.3253782316229219E-2</v>
      </c>
      <c r="AK604" s="373">
        <f t="shared" si="194"/>
        <v>164357.11290530316</v>
      </c>
      <c r="AL604" s="186">
        <f t="shared" ref="AL604:AP604" si="202">+AL592</f>
        <v>0.28037123506396472</v>
      </c>
      <c r="AM604" s="373">
        <f t="shared" si="91"/>
        <v>1805.3393175523279</v>
      </c>
      <c r="AN604" s="186">
        <f t="shared" si="202"/>
        <v>0.24335878239187156</v>
      </c>
      <c r="AO604" s="186">
        <f t="shared" si="202"/>
        <v>0.24268602145751089</v>
      </c>
      <c r="AP604" s="186">
        <f t="shared" si="202"/>
        <v>2.9427346104136727E-2</v>
      </c>
      <c r="AQ604" s="186">
        <f t="shared" ref="AQ604:AR604" si="203">+AQ592</f>
        <v>0.21325867535337417</v>
      </c>
      <c r="AR604" s="186">
        <f t="shared" si="203"/>
        <v>0.25037429821955098</v>
      </c>
      <c r="AS604" s="186">
        <f t="shared" ref="AS604" si="204">+AS592</f>
        <v>0.26281872278303425</v>
      </c>
    </row>
    <row r="605" spans="1:45" x14ac:dyDescent="0.2">
      <c r="A605" s="144">
        <v>2030</v>
      </c>
      <c r="B605" s="144">
        <v>1</v>
      </c>
      <c r="C605" s="145">
        <v>31</v>
      </c>
      <c r="D605" s="145">
        <v>31</v>
      </c>
      <c r="E605" s="93">
        <f t="shared" si="106"/>
        <v>31</v>
      </c>
      <c r="F605" s="141">
        <v>0</v>
      </c>
      <c r="G605" s="185">
        <f t="shared" si="191"/>
        <v>1.8543038718509181E-2</v>
      </c>
      <c r="H605" s="185">
        <f t="shared" si="191"/>
        <v>5.4716906230588593E-2</v>
      </c>
      <c r="I605" s="149">
        <f t="shared" si="178"/>
        <v>3.1291374430605791E-2</v>
      </c>
      <c r="J605" s="147">
        <f t="shared" si="162"/>
        <v>3.2253455281169088E-2</v>
      </c>
      <c r="K605" s="43"/>
      <c r="L605" s="43"/>
      <c r="M605" s="43"/>
      <c r="N605" s="43"/>
      <c r="O605" s="162"/>
      <c r="P605" s="43"/>
      <c r="Q605" s="164">
        <v>206043.35971323773</v>
      </c>
      <c r="R605" s="43"/>
      <c r="S605" s="147">
        <f t="shared" si="90"/>
        <v>0</v>
      </c>
      <c r="T605" s="188">
        <v>0</v>
      </c>
      <c r="U605" s="156" t="e">
        <f>(Company_data!V605+Misc!T605)/(Company_data!J605-Company_data!I605)</f>
        <v>#DIV/0!</v>
      </c>
      <c r="V605" s="1" t="e">
        <f t="shared" si="122"/>
        <v>#DIV/0!</v>
      </c>
      <c r="W605" s="72">
        <v>1</v>
      </c>
      <c r="X605" s="185">
        <f t="shared" si="192"/>
        <v>3.6173867512079412E-2</v>
      </c>
      <c r="Y605" s="186">
        <f t="shared" si="192"/>
        <v>5.4716906230588593E-2</v>
      </c>
      <c r="Z605" s="181"/>
      <c r="AA605" s="181"/>
      <c r="AC605" s="187">
        <f t="shared" si="140"/>
        <v>1.7650614913093093E-3</v>
      </c>
      <c r="AD605" s="1">
        <v>0</v>
      </c>
      <c r="AE605" s="147">
        <f t="shared" si="193"/>
        <v>3.1291374430605791E-2</v>
      </c>
      <c r="AF605" s="1">
        <v>0</v>
      </c>
      <c r="AG605" s="1">
        <v>0</v>
      </c>
      <c r="AH605" s="1">
        <v>0</v>
      </c>
      <c r="AI605" s="1">
        <v>0</v>
      </c>
      <c r="AJ605" s="147">
        <f t="shared" si="198"/>
        <v>3.1291374430605791E-2</v>
      </c>
      <c r="AK605" s="373">
        <f t="shared" si="194"/>
        <v>203379.02298347192</v>
      </c>
      <c r="AL605" s="186">
        <f t="shared" ref="AL605:AP605" si="205">+AL593</f>
        <v>0.26837221928264582</v>
      </c>
      <c r="AM605" s="373">
        <f t="shared" si="91"/>
        <v>2664.336729765801</v>
      </c>
      <c r="AN605" s="186">
        <f t="shared" si="205"/>
        <v>0.23175618545604232</v>
      </c>
      <c r="AO605" s="186">
        <f t="shared" si="205"/>
        <v>0.23644764869371737</v>
      </c>
      <c r="AP605" s="186">
        <f t="shared" si="205"/>
        <v>2.2515049996287968E-2</v>
      </c>
      <c r="AQ605" s="186">
        <f t="shared" ref="AQ605:AR605" si="206">+AQ593</f>
        <v>0.21393259869742945</v>
      </c>
      <c r="AR605" s="186">
        <f t="shared" si="206"/>
        <v>0.24982918056413661</v>
      </c>
      <c r="AS605" s="186">
        <f t="shared" ref="AS605" si="207">+AS593</f>
        <v>0.24885854774644436</v>
      </c>
    </row>
    <row r="606" spans="1:45" x14ac:dyDescent="0.2">
      <c r="A606" s="144">
        <v>2030</v>
      </c>
      <c r="B606" s="144">
        <v>2</v>
      </c>
      <c r="C606" s="145">
        <v>28</v>
      </c>
      <c r="D606" s="145">
        <v>28</v>
      </c>
      <c r="E606" s="93">
        <f t="shared" si="106"/>
        <v>28</v>
      </c>
      <c r="F606" s="141">
        <v>0</v>
      </c>
      <c r="G606" s="185">
        <f t="shared" si="191"/>
        <v>2.4863098176499582E-2</v>
      </c>
      <c r="H606" s="185">
        <f t="shared" si="191"/>
        <v>7.3366174345928431E-2</v>
      </c>
      <c r="I606" s="149">
        <f t="shared" si="178"/>
        <v>3.1327824545639323E-2</v>
      </c>
      <c r="J606" s="147">
        <f t="shared" si="162"/>
        <v>3.2253455281169081E-2</v>
      </c>
      <c r="K606" s="43"/>
      <c r="L606" s="43"/>
      <c r="M606" s="43"/>
      <c r="N606" s="43"/>
      <c r="O606" s="162"/>
      <c r="P606" s="43"/>
      <c r="Q606" s="164">
        <v>192750.23973173852</v>
      </c>
      <c r="R606" s="43"/>
      <c r="S606" s="147">
        <f t="shared" ref="S606:S616" si="208">J606-J594</f>
        <v>0</v>
      </c>
      <c r="T606" s="188">
        <v>0</v>
      </c>
      <c r="U606" s="156" t="e">
        <f>(Company_data!V606+Misc!T606)/(Company_data!J606-Company_data!I606)</f>
        <v>#DIV/0!</v>
      </c>
      <c r="V606" s="1" t="e">
        <f t="shared" si="122"/>
        <v>#DIV/0!</v>
      </c>
      <c r="W606" s="72">
        <v>1</v>
      </c>
      <c r="X606" s="185">
        <f t="shared" si="192"/>
        <v>4.8503076169428852E-2</v>
      </c>
      <c r="Y606" s="186">
        <f t="shared" si="192"/>
        <v>7.3366174345928431E-2</v>
      </c>
      <c r="Z606" s="181"/>
      <c r="AA606" s="181"/>
      <c r="AC606" s="187">
        <f t="shared" si="140"/>
        <v>2.6202205123545871E-3</v>
      </c>
      <c r="AD606" s="1">
        <v>0</v>
      </c>
      <c r="AE606" s="147">
        <f t="shared" si="193"/>
        <v>3.1327824545639323E-2</v>
      </c>
      <c r="AF606" s="1">
        <v>0</v>
      </c>
      <c r="AG606" s="1">
        <v>0</v>
      </c>
      <c r="AH606" s="1">
        <v>0</v>
      </c>
      <c r="AI606" s="1">
        <v>0</v>
      </c>
      <c r="AJ606" s="147">
        <f t="shared" si="198"/>
        <v>3.1327824545639323E-2</v>
      </c>
      <c r="AK606" s="373">
        <f t="shared" si="194"/>
        <v>190343.74204033715</v>
      </c>
      <c r="AL606" s="186">
        <f t="shared" ref="AL606:AP606" si="209">+AL594</f>
        <v>0.26563794725531958</v>
      </c>
      <c r="AM606" s="373">
        <f t="shared" si="91"/>
        <v>2406.4976914013687</v>
      </c>
      <c r="AN606" s="186">
        <f t="shared" si="209"/>
        <v>0.21875418921024473</v>
      </c>
      <c r="AO606" s="186">
        <f t="shared" si="209"/>
        <v>0.20501641893073252</v>
      </c>
      <c r="AP606" s="186">
        <f t="shared" si="209"/>
        <v>1.3232062033328705E-2</v>
      </c>
      <c r="AQ606" s="186">
        <f t="shared" ref="AQ606:AR606" si="210">+AQ594</f>
        <v>0.19178435689740383</v>
      </c>
      <c r="AR606" s="186">
        <f t="shared" si="210"/>
        <v>0.24077484907882007</v>
      </c>
      <c r="AS606" s="186">
        <f t="shared" ref="AS606" si="211">+AS594</f>
        <v>0.24415294490788156</v>
      </c>
    </row>
    <row r="607" spans="1:45" x14ac:dyDescent="0.2">
      <c r="A607" s="144">
        <v>2030</v>
      </c>
      <c r="B607" s="144">
        <v>3</v>
      </c>
      <c r="C607" s="145">
        <v>31</v>
      </c>
      <c r="D607" s="145">
        <v>31</v>
      </c>
      <c r="E607" s="93">
        <f t="shared" si="106"/>
        <v>31</v>
      </c>
      <c r="F607" s="141">
        <v>0</v>
      </c>
      <c r="G607" s="185">
        <f t="shared" si="191"/>
        <v>4.5783957213476299E-2</v>
      </c>
      <c r="H607" s="185">
        <f t="shared" si="191"/>
        <v>0.13509956656750552</v>
      </c>
      <c r="I607" s="149">
        <f t="shared" si="178"/>
        <v>3.2106926531423899E-2</v>
      </c>
      <c r="J607" s="147">
        <f t="shared" si="162"/>
        <v>3.2253455281169081E-2</v>
      </c>
      <c r="K607" s="43"/>
      <c r="L607" s="43"/>
      <c r="M607" s="43"/>
      <c r="N607" s="43"/>
      <c r="O607" s="162"/>
      <c r="P607" s="43"/>
      <c r="Q607" s="164">
        <v>206043.35971323773</v>
      </c>
      <c r="R607" s="43"/>
      <c r="S607" s="147">
        <f t="shared" si="208"/>
        <v>0</v>
      </c>
      <c r="T607" s="188">
        <v>0</v>
      </c>
      <c r="U607" s="156" t="e">
        <f>(Company_data!V607+Misc!T607)/(Company_data!J607-Company_data!I607)</f>
        <v>#DIV/0!</v>
      </c>
      <c r="V607" s="1" t="e">
        <f t="shared" si="122"/>
        <v>#DIV/0!</v>
      </c>
      <c r="W607" s="72">
        <v>1</v>
      </c>
      <c r="X607" s="185">
        <f t="shared" si="192"/>
        <v>8.9315609354029185E-2</v>
      </c>
      <c r="Y607" s="186">
        <f t="shared" si="192"/>
        <v>0.13509956656750552</v>
      </c>
      <c r="Z607" s="181"/>
      <c r="AA607" s="181"/>
      <c r="AC607" s="187">
        <f t="shared" si="140"/>
        <v>4.3580505344356611E-3</v>
      </c>
      <c r="AD607" s="1">
        <v>0</v>
      </c>
      <c r="AE607" s="147">
        <f t="shared" si="193"/>
        <v>3.2106926531423899E-2</v>
      </c>
      <c r="AF607" s="1">
        <v>0</v>
      </c>
      <c r="AG607" s="1">
        <v>0</v>
      </c>
      <c r="AH607" s="1">
        <v>0</v>
      </c>
      <c r="AI607" s="1">
        <v>0</v>
      </c>
      <c r="AJ607" s="147">
        <f t="shared" si="198"/>
        <v>3.2106926531423899E-2</v>
      </c>
      <c r="AK607" s="373">
        <f t="shared" si="194"/>
        <v>203379.02298347192</v>
      </c>
      <c r="AL607" s="186">
        <f t="shared" ref="AL607:AP607" si="212">+AL595</f>
        <v>0.2749193181035971</v>
      </c>
      <c r="AM607" s="373">
        <f t="shared" si="91"/>
        <v>2664.336729765801</v>
      </c>
      <c r="AN607" s="186">
        <f t="shared" si="212"/>
        <v>0.26358028872912753</v>
      </c>
      <c r="AO607" s="186">
        <f t="shared" si="212"/>
        <v>0.30188547127443144</v>
      </c>
      <c r="AP607" s="186">
        <f t="shared" si="212"/>
        <v>7.8214908786427645E-2</v>
      </c>
      <c r="AQ607" s="186">
        <f t="shared" ref="AQ607:AR607" si="213">+AQ595</f>
        <v>0.22367056248800382</v>
      </c>
      <c r="AR607" s="186">
        <f t="shared" si="213"/>
        <v>0.22913536089012082</v>
      </c>
      <c r="AS607" s="186">
        <f t="shared" ref="AS607" si="214">+AS595</f>
        <v>0.26268864435549166</v>
      </c>
    </row>
    <row r="608" spans="1:45" x14ac:dyDescent="0.2">
      <c r="A608" s="144">
        <v>2030</v>
      </c>
      <c r="B608" s="144">
        <v>4</v>
      </c>
      <c r="C608" s="145">
        <v>30</v>
      </c>
      <c r="D608" s="145">
        <v>31</v>
      </c>
      <c r="E608" s="93">
        <f t="shared" si="106"/>
        <v>30</v>
      </c>
      <c r="F608" s="141">
        <v>0</v>
      </c>
      <c r="G608" s="185">
        <f t="shared" si="191"/>
        <v>8.0774034073035877E-2</v>
      </c>
      <c r="H608" s="185">
        <f t="shared" si="191"/>
        <v>0.23834848836447922</v>
      </c>
      <c r="I608" s="149">
        <f t="shared" si="178"/>
        <v>3.2707454333999561E-2</v>
      </c>
      <c r="J608" s="147">
        <f t="shared" si="162"/>
        <v>3.2253455281169081E-2</v>
      </c>
      <c r="K608" s="43"/>
      <c r="L608" s="43"/>
      <c r="M608" s="43"/>
      <c r="N608" s="43"/>
      <c r="O608" s="162"/>
      <c r="P608" s="43"/>
      <c r="Q608" s="164">
        <v>206043.35971323773</v>
      </c>
      <c r="R608" s="43"/>
      <c r="S608" s="147">
        <f t="shared" si="208"/>
        <v>0</v>
      </c>
      <c r="T608" s="188">
        <v>0</v>
      </c>
      <c r="U608" s="156" t="e">
        <f>(Company_data!V608+Misc!T608)/(Company_data!J608-Company_data!I608)</f>
        <v>#DIV/0!</v>
      </c>
      <c r="V608" s="1" t="e">
        <f t="shared" si="122"/>
        <v>#DIV/0!</v>
      </c>
      <c r="W608" s="72">
        <v>1</v>
      </c>
      <c r="X608" s="185">
        <f t="shared" si="192"/>
        <v>0.15757445429144332</v>
      </c>
      <c r="Y608" s="186">
        <f t="shared" si="192"/>
        <v>0.23834848836447922</v>
      </c>
      <c r="Z608" s="181"/>
      <c r="AA608" s="181"/>
      <c r="AC608" s="187">
        <f t="shared" si="140"/>
        <v>7.9449496121493067E-3</v>
      </c>
      <c r="AD608" s="1">
        <v>0</v>
      </c>
      <c r="AE608" s="147">
        <f t="shared" si="193"/>
        <v>3.2707454333999561E-2</v>
      </c>
      <c r="AF608" s="1">
        <v>0</v>
      </c>
      <c r="AG608" s="1">
        <v>0</v>
      </c>
      <c r="AH608" s="1">
        <v>0</v>
      </c>
      <c r="AI608" s="1">
        <v>0</v>
      </c>
      <c r="AJ608" s="147">
        <f t="shared" si="198"/>
        <v>3.2707454333999561E-2</v>
      </c>
      <c r="AK608" s="373">
        <f t="shared" si="194"/>
        <v>203379.02298347192</v>
      </c>
      <c r="AL608" s="186">
        <f t="shared" ref="AL608:AP608" si="215">+AL596</f>
        <v>0.29725118102391124</v>
      </c>
      <c r="AM608" s="373">
        <f t="shared" si="91"/>
        <v>2664.336729765801</v>
      </c>
      <c r="AN608" s="186">
        <f t="shared" si="215"/>
        <v>0.2979808763385719</v>
      </c>
      <c r="AO608" s="186">
        <f t="shared" si="215"/>
        <v>0.29616930421316073</v>
      </c>
      <c r="AP608" s="186">
        <f t="shared" si="215"/>
        <v>7.9240272739288672E-2</v>
      </c>
      <c r="AQ608" s="186">
        <f t="shared" ref="AQ608:AR608" si="216">+AQ596</f>
        <v>0.2169290314738721</v>
      </c>
      <c r="AR608" s="186">
        <f t="shared" si="216"/>
        <v>0.21647714695087533</v>
      </c>
      <c r="AS608" s="186">
        <f t="shared" ref="AS608" si="217">+AS596</f>
        <v>0.29141733975153972</v>
      </c>
    </row>
    <row r="609" spans="1:45" x14ac:dyDescent="0.2">
      <c r="A609" s="144">
        <v>2030</v>
      </c>
      <c r="B609" s="144">
        <v>5</v>
      </c>
      <c r="C609" s="145">
        <v>31</v>
      </c>
      <c r="D609" s="145">
        <v>30</v>
      </c>
      <c r="E609" s="93">
        <f t="shared" si="106"/>
        <v>31</v>
      </c>
      <c r="F609" s="141">
        <v>0</v>
      </c>
      <c r="G609" s="185">
        <f t="shared" si="191"/>
        <v>0.14754856930858176</v>
      </c>
      <c r="H609" s="185">
        <f t="shared" si="191"/>
        <v>0.435387174339258</v>
      </c>
      <c r="I609" s="149">
        <f t="shared" si="178"/>
        <v>3.2211093719053466E-2</v>
      </c>
      <c r="J609" s="147">
        <f t="shared" si="162"/>
        <v>3.2253455281169081E-2</v>
      </c>
      <c r="K609" s="43"/>
      <c r="L609" s="43"/>
      <c r="M609" s="43"/>
      <c r="N609" s="43"/>
      <c r="O609" s="162"/>
      <c r="P609" s="43"/>
      <c r="Q609" s="164">
        <v>199396.7997224881</v>
      </c>
      <c r="R609" s="43"/>
      <c r="S609" s="147">
        <f t="shared" si="208"/>
        <v>0</v>
      </c>
      <c r="T609" s="188">
        <v>0</v>
      </c>
      <c r="U609" s="156" t="e">
        <f>(Company_data!V609+Misc!T609)/(Company_data!J609-Company_data!I609)</f>
        <v>#DIV/0!</v>
      </c>
      <c r="V609" s="1" t="e">
        <f t="shared" si="122"/>
        <v>#DIV/0!</v>
      </c>
      <c r="W609" s="72">
        <v>1</v>
      </c>
      <c r="X609" s="185">
        <f t="shared" si="192"/>
        <v>0.28783860503067638</v>
      </c>
      <c r="Y609" s="186">
        <f t="shared" si="192"/>
        <v>0.435387174339258</v>
      </c>
      <c r="Z609" s="181"/>
      <c r="AA609" s="181"/>
      <c r="AC609" s="187">
        <f t="shared" si="140"/>
        <v>1.4044747559330908E-2</v>
      </c>
      <c r="AD609" s="1">
        <v>0</v>
      </c>
      <c r="AE609" s="147">
        <f t="shared" si="193"/>
        <v>3.2211093719053466E-2</v>
      </c>
      <c r="AF609" s="1">
        <v>0</v>
      </c>
      <c r="AG609" s="1">
        <v>0</v>
      </c>
      <c r="AH609" s="1">
        <v>0</v>
      </c>
      <c r="AI609" s="1">
        <v>0</v>
      </c>
      <c r="AJ609" s="147">
        <f t="shared" si="198"/>
        <v>3.2211093719053466E-2</v>
      </c>
      <c r="AK609" s="373">
        <f t="shared" si="194"/>
        <v>196818.40933884378</v>
      </c>
      <c r="AL609" s="186">
        <f t="shared" ref="AL609:AP609" si="218">+AL597</f>
        <v>0.35346355072257973</v>
      </c>
      <c r="AM609" s="373">
        <f t="shared" si="91"/>
        <v>2578.3903836443233</v>
      </c>
      <c r="AN609" s="186">
        <f t="shared" si="218"/>
        <v>0.38342723746831681</v>
      </c>
      <c r="AO609" s="186">
        <f t="shared" si="218"/>
        <v>0.38011806914001428</v>
      </c>
      <c r="AP609" s="186">
        <f t="shared" si="218"/>
        <v>0.14474687328024421</v>
      </c>
      <c r="AQ609" s="186">
        <f t="shared" ref="AQ609:AR609" si="219">+AQ597</f>
        <v>0.23537119585977009</v>
      </c>
      <c r="AR609" s="186">
        <f t="shared" si="219"/>
        <v>0.205914981413998</v>
      </c>
      <c r="AS609" s="186">
        <f t="shared" ref="AS609" si="220">+AS597</f>
        <v>0.36230231643045824</v>
      </c>
    </row>
    <row r="610" spans="1:45" x14ac:dyDescent="0.2">
      <c r="A610" s="144">
        <v>2030</v>
      </c>
      <c r="B610" s="144">
        <v>6</v>
      </c>
      <c r="C610" s="145">
        <v>30</v>
      </c>
      <c r="D610" s="145">
        <v>31</v>
      </c>
      <c r="E610" s="93">
        <f t="shared" si="106"/>
        <v>30</v>
      </c>
      <c r="F610" s="141">
        <v>0</v>
      </c>
      <c r="G610" s="185">
        <f t="shared" si="191"/>
        <v>0.19210564291069007</v>
      </c>
      <c r="H610" s="185">
        <f t="shared" si="191"/>
        <v>0.56686644562840349</v>
      </c>
      <c r="I610" s="149">
        <f t="shared" si="178"/>
        <v>3.32701466606663E-2</v>
      </c>
      <c r="J610" s="147">
        <f t="shared" si="162"/>
        <v>3.2253455281169081E-2</v>
      </c>
      <c r="K610" s="43"/>
      <c r="L610" s="43"/>
      <c r="M610" s="43"/>
      <c r="N610" s="43"/>
      <c r="O610" s="162"/>
      <c r="P610" s="43"/>
      <c r="Q610" s="164">
        <v>206043.35971323773</v>
      </c>
      <c r="R610" s="43"/>
      <c r="S610" s="147">
        <f t="shared" si="208"/>
        <v>0</v>
      </c>
      <c r="T610" s="188">
        <v>0</v>
      </c>
      <c r="U610" s="156" t="e">
        <f>(Company_data!V610+Misc!T610)/(Company_data!J610-Company_data!I610)</f>
        <v>#DIV/0!</v>
      </c>
      <c r="V610" s="1" t="e">
        <f t="shared" si="122"/>
        <v>#DIV/0!</v>
      </c>
      <c r="W610" s="72">
        <v>1</v>
      </c>
      <c r="X610" s="185">
        <f t="shared" si="192"/>
        <v>0.37476080271771345</v>
      </c>
      <c r="Y610" s="186">
        <f t="shared" si="192"/>
        <v>0.56686644562840349</v>
      </c>
      <c r="Z610" s="181"/>
      <c r="AA610" s="181"/>
      <c r="AC610" s="187">
        <f t="shared" si="140"/>
        <v>1.8895548187613451E-2</v>
      </c>
      <c r="AD610" s="1">
        <v>0</v>
      </c>
      <c r="AE610" s="147">
        <f t="shared" si="193"/>
        <v>3.32701466606663E-2</v>
      </c>
      <c r="AF610" s="1">
        <v>0</v>
      </c>
      <c r="AG610" s="1">
        <v>0</v>
      </c>
      <c r="AH610" s="1">
        <v>0</v>
      </c>
      <c r="AI610" s="1">
        <v>0</v>
      </c>
      <c r="AJ610" s="147">
        <f t="shared" si="198"/>
        <v>3.32701466606663E-2</v>
      </c>
      <c r="AK610" s="373">
        <f t="shared" si="194"/>
        <v>203379.02298347192</v>
      </c>
      <c r="AL610" s="186">
        <f t="shared" ref="AL610:AP610" si="221">+AL598</f>
        <v>0.3926621969856261</v>
      </c>
      <c r="AM610" s="373">
        <f t="shared" si="91"/>
        <v>2664.336729765801</v>
      </c>
      <c r="AN610" s="186">
        <f t="shared" si="221"/>
        <v>0.42913851804025022</v>
      </c>
      <c r="AO610" s="186">
        <f t="shared" si="221"/>
        <v>0.42483003906151667</v>
      </c>
      <c r="AP610" s="186">
        <f t="shared" si="221"/>
        <v>0.18845788394368534</v>
      </c>
      <c r="AQ610" s="186">
        <f t="shared" ref="AQ610:AR610" si="222">+AQ598</f>
        <v>0.23637215511783133</v>
      </c>
      <c r="AR610" s="186">
        <f t="shared" si="222"/>
        <v>0.20055655407493594</v>
      </c>
      <c r="AS610" s="186">
        <f t="shared" ref="AS610" si="223">+AS598</f>
        <v>0.4088011064541538</v>
      </c>
    </row>
    <row r="611" spans="1:45" x14ac:dyDescent="0.2">
      <c r="A611" s="144">
        <v>2030</v>
      </c>
      <c r="B611" s="144">
        <v>7</v>
      </c>
      <c r="C611" s="145">
        <v>31</v>
      </c>
      <c r="D611" s="145">
        <v>30</v>
      </c>
      <c r="E611" s="93">
        <f t="shared" si="106"/>
        <v>31</v>
      </c>
      <c r="F611" s="141">
        <v>0</v>
      </c>
      <c r="G611" s="185">
        <f t="shared" si="191"/>
        <v>0.22773466057523425</v>
      </c>
      <c r="H611" s="185">
        <f t="shared" si="191"/>
        <v>0.67200075765962952</v>
      </c>
      <c r="I611" s="149">
        <f t="shared" si="178"/>
        <v>3.3307233503051287E-2</v>
      </c>
      <c r="J611" s="147">
        <f t="shared" si="162"/>
        <v>3.2253455281169081E-2</v>
      </c>
      <c r="K611" s="43"/>
      <c r="L611" s="43"/>
      <c r="M611" s="43"/>
      <c r="N611" s="43"/>
      <c r="O611" s="162"/>
      <c r="P611" s="43"/>
      <c r="Q611" s="164">
        <v>199396.7997224881</v>
      </c>
      <c r="R611" s="43"/>
      <c r="S611" s="147">
        <f t="shared" si="208"/>
        <v>0</v>
      </c>
      <c r="T611" s="188">
        <v>0</v>
      </c>
      <c r="U611" s="156" t="e">
        <f>(Company_data!V611+Misc!T611)/(Company_data!J611-Company_data!I611)</f>
        <v>#DIV/0!</v>
      </c>
      <c r="V611" s="1" t="e">
        <f t="shared" si="122"/>
        <v>#DIV/0!</v>
      </c>
      <c r="W611" s="72">
        <v>1</v>
      </c>
      <c r="X611" s="185">
        <f t="shared" si="192"/>
        <v>0.44426609708439513</v>
      </c>
      <c r="Y611" s="186">
        <f t="shared" si="192"/>
        <v>0.67200075765962952</v>
      </c>
      <c r="Z611" s="181"/>
      <c r="AA611" s="181"/>
      <c r="AC611" s="187">
        <f t="shared" si="140"/>
        <v>2.1677443795471915E-2</v>
      </c>
      <c r="AD611" s="1">
        <v>0</v>
      </c>
      <c r="AE611" s="147">
        <f t="shared" si="193"/>
        <v>3.3307233503051287E-2</v>
      </c>
      <c r="AF611" s="1">
        <v>0</v>
      </c>
      <c r="AG611" s="1">
        <v>0</v>
      </c>
      <c r="AH611" s="1">
        <v>0</v>
      </c>
      <c r="AI611" s="1">
        <v>0</v>
      </c>
      <c r="AJ611" s="147">
        <f t="shared" si="198"/>
        <v>3.3307233503051287E-2</v>
      </c>
      <c r="AK611" s="373">
        <f t="shared" si="194"/>
        <v>196818.40933884378</v>
      </c>
      <c r="AL611" s="186">
        <f t="shared" ref="AL611:AP611" si="224">+AL599</f>
        <v>0.43071294477754107</v>
      </c>
      <c r="AM611" s="373">
        <f t="shared" si="91"/>
        <v>2578.3903836443233</v>
      </c>
      <c r="AN611" s="186">
        <f t="shared" si="224"/>
        <v>0.4777861093729831</v>
      </c>
      <c r="AO611" s="186">
        <f t="shared" si="224"/>
        <v>0.4726785550973725</v>
      </c>
      <c r="AP611" s="186">
        <f t="shared" si="224"/>
        <v>0.22341036724566607</v>
      </c>
      <c r="AQ611" s="186">
        <f t="shared" ref="AQ611:AR611" si="225">+AQ599</f>
        <v>0.2492681878517064</v>
      </c>
      <c r="AR611" s="186">
        <f t="shared" si="225"/>
        <v>0.20297828420230693</v>
      </c>
      <c r="AS611" s="186">
        <f t="shared" ref="AS611" si="226">+AS599</f>
        <v>0.45440113357495615</v>
      </c>
    </row>
    <row r="612" spans="1:45" x14ac:dyDescent="0.2">
      <c r="A612" s="144">
        <v>2030</v>
      </c>
      <c r="B612" s="144">
        <v>8</v>
      </c>
      <c r="C612" s="145">
        <v>31</v>
      </c>
      <c r="D612" s="145">
        <v>31</v>
      </c>
      <c r="E612" s="93">
        <f t="shared" si="106"/>
        <v>31</v>
      </c>
      <c r="F612" s="141">
        <v>0</v>
      </c>
      <c r="G612" s="185">
        <f t="shared" si="191"/>
        <v>0.23046146829740827</v>
      </c>
      <c r="H612" s="185">
        <f t="shared" si="191"/>
        <v>0.68004703770617381</v>
      </c>
      <c r="I612" s="149">
        <f t="shared" si="178"/>
        <v>3.1707928155365571E-2</v>
      </c>
      <c r="J612" s="147">
        <f t="shared" si="162"/>
        <v>3.2253455281169081E-2</v>
      </c>
      <c r="K612" s="43"/>
      <c r="L612" s="43"/>
      <c r="M612" s="43"/>
      <c r="N612" s="43"/>
      <c r="O612" s="162"/>
      <c r="P612" s="43"/>
      <c r="Q612" s="164">
        <v>206043.35971323773</v>
      </c>
      <c r="R612" s="43"/>
      <c r="S612" s="147">
        <f t="shared" si="208"/>
        <v>0</v>
      </c>
      <c r="T612" s="188">
        <v>0</v>
      </c>
      <c r="U612" s="156" t="e">
        <f>(Company_data!V612+Misc!T612)/(Company_data!J612-Company_data!I612)</f>
        <v>#DIV/0!</v>
      </c>
      <c r="V612" s="1" t="e">
        <f t="shared" si="122"/>
        <v>#DIV/0!</v>
      </c>
      <c r="W612" s="72">
        <v>1</v>
      </c>
      <c r="X612" s="185">
        <f t="shared" si="192"/>
        <v>0.44958556940876554</v>
      </c>
      <c r="Y612" s="186">
        <f t="shared" si="192"/>
        <v>0.68004703770617381</v>
      </c>
      <c r="Z612" s="181"/>
      <c r="AA612" s="181"/>
      <c r="AC612" s="187">
        <f t="shared" si="140"/>
        <v>2.1937001216328189E-2</v>
      </c>
      <c r="AD612" s="1">
        <v>0</v>
      </c>
      <c r="AE612" s="147">
        <f t="shared" si="193"/>
        <v>3.1707928155365571E-2</v>
      </c>
      <c r="AF612" s="1">
        <v>0</v>
      </c>
      <c r="AG612" s="1">
        <v>0</v>
      </c>
      <c r="AH612" s="1">
        <v>0</v>
      </c>
      <c r="AI612" s="1">
        <v>0</v>
      </c>
      <c r="AJ612" s="147">
        <f t="shared" si="198"/>
        <v>3.1707928155365571E-2</v>
      </c>
      <c r="AK612" s="373">
        <f t="shared" si="194"/>
        <v>204177.84241843366</v>
      </c>
      <c r="AL612" s="186">
        <f t="shared" ref="AL612:AP612" si="227">+AL600</f>
        <v>0.44206942163299795</v>
      </c>
      <c r="AM612" s="373">
        <f t="shared" si="91"/>
        <v>1865.5172948040722</v>
      </c>
      <c r="AN612" s="186">
        <f t="shared" si="227"/>
        <v>0.48083036643376209</v>
      </c>
      <c r="AO612" s="186">
        <f t="shared" si="227"/>
        <v>0.47566165625678364</v>
      </c>
      <c r="AP612" s="186">
        <f t="shared" si="227"/>
        <v>0.22608539753345999</v>
      </c>
      <c r="AQ612" s="186">
        <f t="shared" ref="AQ612:AR612" si="228">+AQ600</f>
        <v>0.24957625872332367</v>
      </c>
      <c r="AR612" s="186">
        <f t="shared" si="228"/>
        <v>0.21160795333558968</v>
      </c>
      <c r="AS612" s="186">
        <f t="shared" ref="AS612" si="229">+AS600</f>
        <v>0.46526340235315022</v>
      </c>
    </row>
    <row r="613" spans="1:45" x14ac:dyDescent="0.2">
      <c r="A613" s="144">
        <v>2030</v>
      </c>
      <c r="B613" s="144">
        <v>9</v>
      </c>
      <c r="C613" s="145">
        <v>30</v>
      </c>
      <c r="D613" s="145">
        <v>31</v>
      </c>
      <c r="E613" s="93">
        <f t="shared" si="106"/>
        <v>30</v>
      </c>
      <c r="F613" s="141">
        <v>0</v>
      </c>
      <c r="G613" s="185">
        <f t="shared" si="191"/>
        <v>0.19600423226971972</v>
      </c>
      <c r="H613" s="185">
        <f t="shared" si="191"/>
        <v>0.57837042572723507</v>
      </c>
      <c r="I613" s="149">
        <f t="shared" si="178"/>
        <v>3.222580735008565E-2</v>
      </c>
      <c r="J613" s="147">
        <f t="shared" si="162"/>
        <v>3.2253455281169081E-2</v>
      </c>
      <c r="K613" s="43"/>
      <c r="L613" s="43"/>
      <c r="M613" s="43"/>
      <c r="N613" s="43"/>
      <c r="O613" s="162"/>
      <c r="P613" s="43"/>
      <c r="Q613" s="164">
        <v>206043.35971323773</v>
      </c>
      <c r="R613" s="43"/>
      <c r="S613" s="147">
        <f t="shared" si="208"/>
        <v>0</v>
      </c>
      <c r="T613" s="188">
        <v>0</v>
      </c>
      <c r="U613" s="156" t="e">
        <f>(Company_data!V613+Misc!T613)/(Company_data!J613-Company_data!I613)</f>
        <v>#DIV/0!</v>
      </c>
      <c r="V613" s="1" t="e">
        <f t="shared" si="122"/>
        <v>#DIV/0!</v>
      </c>
      <c r="W613" s="72">
        <v>1</v>
      </c>
      <c r="X613" s="185">
        <f t="shared" si="192"/>
        <v>0.38236619345751544</v>
      </c>
      <c r="Y613" s="186">
        <f t="shared" si="192"/>
        <v>0.57837042572723507</v>
      </c>
      <c r="Z613" s="181"/>
      <c r="AA613" s="181"/>
      <c r="AC613" s="187">
        <f t="shared" si="140"/>
        <v>1.9279014190907839E-2</v>
      </c>
      <c r="AD613" s="1">
        <v>0</v>
      </c>
      <c r="AE613" s="147">
        <f t="shared" si="193"/>
        <v>3.222580735008565E-2</v>
      </c>
      <c r="AF613" s="1">
        <v>0</v>
      </c>
      <c r="AG613" s="1">
        <v>0</v>
      </c>
      <c r="AH613" s="1">
        <v>0</v>
      </c>
      <c r="AI613" s="1">
        <v>0</v>
      </c>
      <c r="AJ613" s="147">
        <f t="shared" si="198"/>
        <v>3.222580735008565E-2</v>
      </c>
      <c r="AK613" s="373">
        <f t="shared" si="194"/>
        <v>204177.84241843366</v>
      </c>
      <c r="AL613" s="186">
        <f t="shared" ref="AL613:AP613" si="230">+AL601</f>
        <v>0.4190746982319381</v>
      </c>
      <c r="AM613" s="373">
        <f t="shared" si="91"/>
        <v>1865.5172948040722</v>
      </c>
      <c r="AN613" s="186">
        <f t="shared" si="230"/>
        <v>0.43323369618937424</v>
      </c>
      <c r="AO613" s="186">
        <f t="shared" si="230"/>
        <v>0.4288377809956207</v>
      </c>
      <c r="AP613" s="186">
        <f t="shared" si="230"/>
        <v>0.19228244573081438</v>
      </c>
      <c r="AQ613" s="186">
        <f t="shared" ref="AQ613:AR613" si="231">+AQ601</f>
        <v>0.23655533526480632</v>
      </c>
      <c r="AR613" s="186">
        <f t="shared" si="231"/>
        <v>0.22307046596221838</v>
      </c>
      <c r="AS613" s="186">
        <f t="shared" ref="AS613" si="232">+AS601</f>
        <v>0.43334357175424093</v>
      </c>
    </row>
    <row r="614" spans="1:45" x14ac:dyDescent="0.2">
      <c r="A614" s="144">
        <v>2030</v>
      </c>
      <c r="B614" s="144">
        <v>10</v>
      </c>
      <c r="C614" s="145">
        <v>31</v>
      </c>
      <c r="D614" s="145">
        <v>30</v>
      </c>
      <c r="E614" s="93">
        <f t="shared" si="106"/>
        <v>31</v>
      </c>
      <c r="F614" s="141">
        <v>0</v>
      </c>
      <c r="G614" s="185">
        <f t="shared" si="191"/>
        <v>0.14017281838261053</v>
      </c>
      <c r="H614" s="185">
        <f t="shared" si="191"/>
        <v>0.41362276571545992</v>
      </c>
      <c r="I614" s="149">
        <f t="shared" si="178"/>
        <v>3.1422201488634983E-2</v>
      </c>
      <c r="J614" s="147">
        <f t="shared" si="162"/>
        <v>3.2253455281169088E-2</v>
      </c>
      <c r="K614" s="43"/>
      <c r="L614" s="43"/>
      <c r="M614" s="43"/>
      <c r="N614" s="43"/>
      <c r="O614" s="162"/>
      <c r="P614" s="43"/>
      <c r="Q614" s="164">
        <v>199396.7997224881</v>
      </c>
      <c r="R614" s="43"/>
      <c r="S614" s="147">
        <f t="shared" si="208"/>
        <v>0</v>
      </c>
      <c r="T614" s="188">
        <v>0</v>
      </c>
      <c r="U614" s="156" t="e">
        <f>(Company_data!V614+Misc!T614)/(Company_data!J614-Company_data!I614)</f>
        <v>#DIV/0!</v>
      </c>
      <c r="V614" s="1" t="e">
        <f t="shared" si="122"/>
        <v>#DIV/0!</v>
      </c>
      <c r="W614" s="72">
        <v>1</v>
      </c>
      <c r="X614" s="185">
        <f t="shared" si="192"/>
        <v>0.27344994733284939</v>
      </c>
      <c r="Y614" s="186">
        <f t="shared" si="192"/>
        <v>0.41362276571545992</v>
      </c>
      <c r="Z614" s="181"/>
      <c r="AA614" s="181"/>
      <c r="AC614" s="187">
        <f t="shared" si="140"/>
        <v>1.334266986178903E-2</v>
      </c>
      <c r="AD614" s="1">
        <v>0</v>
      </c>
      <c r="AE614" s="147">
        <f t="shared" si="193"/>
        <v>3.1422201488634983E-2</v>
      </c>
      <c r="AF614" s="1">
        <v>0</v>
      </c>
      <c r="AG614" s="1">
        <v>0</v>
      </c>
      <c r="AH614" s="1">
        <v>0</v>
      </c>
      <c r="AI614" s="1">
        <v>0</v>
      </c>
      <c r="AJ614" s="147">
        <f t="shared" si="198"/>
        <v>3.1422201488634983E-2</v>
      </c>
      <c r="AK614" s="373">
        <f t="shared" si="194"/>
        <v>197591.46040493576</v>
      </c>
      <c r="AL614" s="186">
        <f t="shared" ref="AL614:AP614" si="233">+AL602</f>
        <v>0.37520266827033399</v>
      </c>
      <c r="AM614" s="373">
        <f t="shared" ref="AM614:AM677" si="234">AM602</f>
        <v>1805.3393175523279</v>
      </c>
      <c r="AN614" s="186">
        <f t="shared" si="233"/>
        <v>0.373839315508527</v>
      </c>
      <c r="AO614" s="186">
        <f t="shared" si="233"/>
        <v>0.37069556797336439</v>
      </c>
      <c r="AP614" s="186">
        <f t="shared" si="233"/>
        <v>0.13751117530207277</v>
      </c>
      <c r="AQ614" s="186">
        <f t="shared" ref="AQ614:AR614" si="235">+AQ602</f>
        <v>0.23318439267129165</v>
      </c>
      <c r="AR614" s="186">
        <f t="shared" si="235"/>
        <v>0.23502984988772346</v>
      </c>
      <c r="AS614" s="186">
        <f t="shared" ref="AS614" si="236">+AS602</f>
        <v>0.37936425447123567</v>
      </c>
    </row>
    <row r="615" spans="1:45" x14ac:dyDescent="0.2">
      <c r="A615" s="144">
        <v>2030</v>
      </c>
      <c r="B615" s="144">
        <v>11</v>
      </c>
      <c r="C615" s="145">
        <v>30</v>
      </c>
      <c r="D615" s="145">
        <v>31</v>
      </c>
      <c r="E615" s="93">
        <f t="shared" si="106"/>
        <v>30</v>
      </c>
      <c r="F615" s="141">
        <v>0</v>
      </c>
      <c r="G615" s="185">
        <f t="shared" si="191"/>
        <v>5.500895297353698E-2</v>
      </c>
      <c r="H615" s="185">
        <f t="shared" si="191"/>
        <v>0.16232073757638524</v>
      </c>
      <c r="I615" s="149">
        <f t="shared" si="178"/>
        <v>3.2209690339273976E-2</v>
      </c>
      <c r="J615" s="147">
        <f t="shared" si="162"/>
        <v>3.2253455281169081E-2</v>
      </c>
      <c r="K615" s="43"/>
      <c r="L615" s="43"/>
      <c r="M615" s="43"/>
      <c r="N615" s="43"/>
      <c r="O615" s="162"/>
      <c r="P615" s="43"/>
      <c r="Q615" s="164">
        <v>206043.35971323773</v>
      </c>
      <c r="R615" s="43"/>
      <c r="S615" s="147">
        <f t="shared" si="208"/>
        <v>0</v>
      </c>
      <c r="T615" s="188">
        <v>0</v>
      </c>
      <c r="U615" s="156" t="e">
        <f>(Company_data!V615+Misc!T615)/(Company_data!J615-Company_data!I615)</f>
        <v>#DIV/0!</v>
      </c>
      <c r="V615" s="1" t="e">
        <f t="shared" si="122"/>
        <v>#DIV/0!</v>
      </c>
      <c r="W615" s="72">
        <v>1</v>
      </c>
      <c r="X615" s="185">
        <f t="shared" si="192"/>
        <v>0.10731178460284826</v>
      </c>
      <c r="Y615" s="186">
        <f t="shared" si="192"/>
        <v>0.16232073757638524</v>
      </c>
      <c r="Z615" s="181"/>
      <c r="AA615" s="181"/>
      <c r="AC615" s="187">
        <f t="shared" si="140"/>
        <v>5.4106912525461745E-3</v>
      </c>
      <c r="AD615" s="1">
        <v>0</v>
      </c>
      <c r="AE615" s="147">
        <f t="shared" si="193"/>
        <v>3.2209690339273976E-2</v>
      </c>
      <c r="AF615" s="1">
        <v>0</v>
      </c>
      <c r="AG615" s="1">
        <v>0</v>
      </c>
      <c r="AH615" s="1">
        <v>0</v>
      </c>
      <c r="AI615" s="1">
        <v>0</v>
      </c>
      <c r="AJ615" s="147">
        <f t="shared" si="198"/>
        <v>3.2209690339273976E-2</v>
      </c>
      <c r="AK615" s="373">
        <f t="shared" si="194"/>
        <v>204177.84241843366</v>
      </c>
      <c r="AL615" s="186">
        <f t="shared" ref="AL615:AP615" si="237">+AL603</f>
        <v>0.30042867338119794</v>
      </c>
      <c r="AM615" s="373">
        <f t="shared" si="234"/>
        <v>1865.5172948040722</v>
      </c>
      <c r="AN615" s="186">
        <f t="shared" si="237"/>
        <v>0.26636233994389358</v>
      </c>
      <c r="AO615" s="186">
        <f t="shared" si="237"/>
        <v>0.26512861815447786</v>
      </c>
      <c r="AP615" s="186">
        <f t="shared" si="237"/>
        <v>5.3964426647113282E-2</v>
      </c>
      <c r="AQ615" s="186">
        <f t="shared" ref="AQ615:AR615" si="238">+AQ603</f>
        <v>0.21116419150736457</v>
      </c>
      <c r="AR615" s="186">
        <f t="shared" si="238"/>
        <v>0.24541972040766094</v>
      </c>
      <c r="AS615" s="186">
        <f t="shared" ref="AS615" si="239">+AS603</f>
        <v>0.2866051618582115</v>
      </c>
    </row>
    <row r="616" spans="1:45" x14ac:dyDescent="0.2">
      <c r="A616" s="144">
        <v>2030</v>
      </c>
      <c r="B616" s="144">
        <v>12</v>
      </c>
      <c r="C616" s="145">
        <v>31</v>
      </c>
      <c r="D616" s="145">
        <v>30</v>
      </c>
      <c r="E616" s="93">
        <f t="shared" si="106"/>
        <v>31</v>
      </c>
      <c r="F616" s="141">
        <v>0</v>
      </c>
      <c r="G616" s="185">
        <f t="shared" si="191"/>
        <v>2.9996936844413711E-2</v>
      </c>
      <c r="H616" s="185">
        <f t="shared" si="191"/>
        <v>8.8515135271886689E-2</v>
      </c>
      <c r="I616" s="149">
        <f t="shared" si="178"/>
        <v>3.3253782316229219E-2</v>
      </c>
      <c r="J616" s="147">
        <f t="shared" si="162"/>
        <v>3.2253455281169081E-2</v>
      </c>
      <c r="K616" s="43"/>
      <c r="L616" s="43"/>
      <c r="M616" s="43"/>
      <c r="N616" s="43"/>
      <c r="O616" s="162"/>
      <c r="P616" s="43"/>
      <c r="Q616" s="164">
        <v>199396.7997224881</v>
      </c>
      <c r="R616" s="43"/>
      <c r="S616" s="147">
        <f t="shared" si="208"/>
        <v>0</v>
      </c>
      <c r="T616" s="188">
        <v>0</v>
      </c>
      <c r="U616" s="156" t="e">
        <f>(Company_data!V616+Misc!T616)/(Company_data!J616-Company_data!I616)</f>
        <v>#DIV/0!</v>
      </c>
      <c r="V616" s="1" t="e">
        <f t="shared" si="122"/>
        <v>#DIV/0!</v>
      </c>
      <c r="W616" s="72">
        <v>1</v>
      </c>
      <c r="X616" s="185">
        <f t="shared" si="192"/>
        <v>5.8518198427472995E-2</v>
      </c>
      <c r="Y616" s="186">
        <f t="shared" si="192"/>
        <v>8.8515135271886689E-2</v>
      </c>
      <c r="Z616" s="181"/>
      <c r="AA616" s="181"/>
      <c r="AC616" s="187">
        <f t="shared" si="140"/>
        <v>2.85532694425441E-3</v>
      </c>
      <c r="AD616" s="1">
        <v>0</v>
      </c>
      <c r="AE616" s="147">
        <f t="shared" si="193"/>
        <v>3.3253782316229219E-2</v>
      </c>
      <c r="AF616" s="1">
        <v>0</v>
      </c>
      <c r="AG616" s="1">
        <v>0</v>
      </c>
      <c r="AH616" s="1">
        <v>0</v>
      </c>
      <c r="AI616" s="1">
        <v>0</v>
      </c>
      <c r="AJ616" s="147">
        <f t="shared" si="198"/>
        <v>3.3253782316229219E-2</v>
      </c>
      <c r="AK616" s="373">
        <f t="shared" si="194"/>
        <v>197591.46040493576</v>
      </c>
      <c r="AL616" s="186">
        <f t="shared" ref="AL616:AP616" si="240">+AL604</f>
        <v>0.28037123506396472</v>
      </c>
      <c r="AM616" s="373">
        <f t="shared" si="234"/>
        <v>1805.3393175523279</v>
      </c>
      <c r="AN616" s="186">
        <f t="shared" si="240"/>
        <v>0.24335878239187156</v>
      </c>
      <c r="AO616" s="186">
        <f t="shared" si="240"/>
        <v>0.24268602145751089</v>
      </c>
      <c r="AP616" s="186">
        <f t="shared" si="240"/>
        <v>2.9427346104136727E-2</v>
      </c>
      <c r="AQ616" s="186">
        <f t="shared" ref="AQ616:AR616" si="241">+AQ604</f>
        <v>0.21325867535337417</v>
      </c>
      <c r="AR616" s="186">
        <f t="shared" si="241"/>
        <v>0.25037429821955098</v>
      </c>
      <c r="AS616" s="186">
        <f t="shared" ref="AS616" si="242">+AS604</f>
        <v>0.26281872278303425</v>
      </c>
    </row>
    <row r="617" spans="1:45" ht="12" x14ac:dyDescent="0.25">
      <c r="A617" s="144">
        <v>2031</v>
      </c>
      <c r="B617" s="144">
        <v>1</v>
      </c>
      <c r="C617" s="145">
        <v>31</v>
      </c>
      <c r="D617" s="145">
        <v>31</v>
      </c>
      <c r="F617" s="141">
        <v>0</v>
      </c>
      <c r="G617" s="185">
        <f t="shared" si="191"/>
        <v>1.8543038718509181E-2</v>
      </c>
      <c r="H617" s="185">
        <f t="shared" si="191"/>
        <v>5.4716906230588593E-2</v>
      </c>
      <c r="I617" s="149">
        <f t="shared" si="178"/>
        <v>3.1291374430605791E-2</v>
      </c>
      <c r="J617" s="147">
        <f t="shared" si="162"/>
        <v>3.2253455281169088E-2</v>
      </c>
      <c r="K617" s="43"/>
      <c r="L617" s="43"/>
      <c r="M617" s="43"/>
      <c r="N617" s="43"/>
      <c r="O617" s="162"/>
      <c r="P617" s="43"/>
      <c r="Q617" s="324"/>
      <c r="R617" s="43"/>
      <c r="U617" s="156" t="e">
        <f>(Company_data!V617+Misc!T617)/(Company_data!J617-Company_data!I617)</f>
        <v>#DIV/0!</v>
      </c>
      <c r="V617" s="1" t="e">
        <f t="shared" si="122"/>
        <v>#DIV/0!</v>
      </c>
      <c r="W617" s="72">
        <v>1</v>
      </c>
      <c r="X617" s="185">
        <f t="shared" si="192"/>
        <v>3.6173867512079412E-2</v>
      </c>
      <c r="Y617" s="186">
        <f t="shared" si="192"/>
        <v>5.4716906230588593E-2</v>
      </c>
      <c r="Z617" s="181"/>
      <c r="AA617" s="181"/>
      <c r="AC617" s="187">
        <f t="shared" si="140"/>
        <v>1.7650614913093093E-3</v>
      </c>
      <c r="AD617" s="1">
        <v>0</v>
      </c>
      <c r="AE617" s="147">
        <f t="shared" si="193"/>
        <v>3.1291374430605791E-2</v>
      </c>
      <c r="AF617" s="1">
        <v>0</v>
      </c>
      <c r="AG617" s="1">
        <v>0</v>
      </c>
      <c r="AH617" s="1">
        <v>0</v>
      </c>
      <c r="AI617" s="1">
        <v>0</v>
      </c>
      <c r="AJ617" s="147">
        <f t="shared" si="198"/>
        <v>3.1291374430605791E-2</v>
      </c>
      <c r="AK617" s="373"/>
      <c r="AL617" s="186">
        <f t="shared" ref="AL617:AP617" si="243">+AL605</f>
        <v>0.26837221928264582</v>
      </c>
      <c r="AM617" s="373">
        <f t="shared" si="234"/>
        <v>2664.336729765801</v>
      </c>
      <c r="AN617" s="186">
        <f t="shared" si="243"/>
        <v>0.23175618545604232</v>
      </c>
      <c r="AO617" s="186">
        <f t="shared" si="243"/>
        <v>0.23644764869371737</v>
      </c>
      <c r="AP617" s="186">
        <f t="shared" si="243"/>
        <v>2.2515049996287968E-2</v>
      </c>
      <c r="AQ617" s="186">
        <f t="shared" ref="AQ617:AR617" si="244">+AQ605</f>
        <v>0.21393259869742945</v>
      </c>
      <c r="AR617" s="186">
        <f t="shared" si="244"/>
        <v>0.24982918056413661</v>
      </c>
      <c r="AS617" s="186">
        <f t="shared" ref="AS617" si="245">+AS605</f>
        <v>0.24885854774644436</v>
      </c>
    </row>
    <row r="618" spans="1:45" ht="12" x14ac:dyDescent="0.25">
      <c r="A618" s="144">
        <v>2031</v>
      </c>
      <c r="B618" s="144">
        <v>2</v>
      </c>
      <c r="C618" s="145">
        <v>28</v>
      </c>
      <c r="D618" s="145">
        <v>28</v>
      </c>
      <c r="F618" s="141">
        <v>0</v>
      </c>
      <c r="G618" s="185">
        <f t="shared" ref="G618:H633" si="246">+G606</f>
        <v>2.4863098176499582E-2</v>
      </c>
      <c r="H618" s="185">
        <f t="shared" si="246"/>
        <v>7.3366174345928431E-2</v>
      </c>
      <c r="I618" s="149">
        <f t="shared" si="178"/>
        <v>3.1327824545639323E-2</v>
      </c>
      <c r="J618" s="147">
        <f t="shared" si="162"/>
        <v>3.2253455281169081E-2</v>
      </c>
      <c r="K618" s="43"/>
      <c r="L618" s="43"/>
      <c r="M618" s="43"/>
      <c r="N618" s="43"/>
      <c r="O618" s="162"/>
      <c r="P618" s="43"/>
      <c r="Q618" s="324"/>
      <c r="R618" s="43"/>
      <c r="U618" s="156" t="e">
        <f>(Company_data!V618+Misc!T618)/(Company_data!J618-Company_data!I618)</f>
        <v>#DIV/0!</v>
      </c>
      <c r="V618" s="1" t="e">
        <f t="shared" si="122"/>
        <v>#DIV/0!</v>
      </c>
      <c r="W618" s="72">
        <v>1</v>
      </c>
      <c r="X618" s="185">
        <f t="shared" ref="X618:Y633" si="247">+X606</f>
        <v>4.8503076169428852E-2</v>
      </c>
      <c r="Y618" s="186">
        <f t="shared" si="247"/>
        <v>7.3366174345928431E-2</v>
      </c>
      <c r="Z618" s="181"/>
      <c r="AA618" s="181"/>
      <c r="AC618" s="187">
        <f t="shared" si="140"/>
        <v>2.6202205123545871E-3</v>
      </c>
      <c r="AD618" s="1">
        <v>0</v>
      </c>
      <c r="AE618" s="147">
        <f t="shared" si="193"/>
        <v>3.1327824545639323E-2</v>
      </c>
      <c r="AF618" s="1">
        <v>0</v>
      </c>
      <c r="AG618" s="1">
        <v>0</v>
      </c>
      <c r="AH618" s="1">
        <v>0</v>
      </c>
      <c r="AI618" s="1">
        <v>0</v>
      </c>
      <c r="AJ618" s="147">
        <f t="shared" si="198"/>
        <v>3.1327824545639323E-2</v>
      </c>
      <c r="AK618" s="373"/>
      <c r="AL618" s="186">
        <f t="shared" ref="AL618:AP618" si="248">+AL606</f>
        <v>0.26563794725531958</v>
      </c>
      <c r="AM618" s="373">
        <f t="shared" si="234"/>
        <v>2406.4976914013687</v>
      </c>
      <c r="AN618" s="186">
        <f t="shared" si="248"/>
        <v>0.21875418921024473</v>
      </c>
      <c r="AO618" s="186">
        <f t="shared" si="248"/>
        <v>0.20501641893073252</v>
      </c>
      <c r="AP618" s="186">
        <f t="shared" si="248"/>
        <v>1.3232062033328705E-2</v>
      </c>
      <c r="AQ618" s="186">
        <f t="shared" ref="AQ618:AR618" si="249">+AQ606</f>
        <v>0.19178435689740383</v>
      </c>
      <c r="AR618" s="186">
        <f t="shared" si="249"/>
        <v>0.24077484907882007</v>
      </c>
      <c r="AS618" s="186">
        <f t="shared" ref="AS618" si="250">+AS606</f>
        <v>0.24415294490788156</v>
      </c>
    </row>
    <row r="619" spans="1:45" ht="12" x14ac:dyDescent="0.25">
      <c r="A619" s="144">
        <v>2031</v>
      </c>
      <c r="B619" s="144">
        <v>3</v>
      </c>
      <c r="C619" s="145">
        <v>31</v>
      </c>
      <c r="D619" s="145">
        <v>31</v>
      </c>
      <c r="F619" s="141">
        <v>0</v>
      </c>
      <c r="G619" s="185">
        <f t="shared" si="246"/>
        <v>4.5783957213476299E-2</v>
      </c>
      <c r="H619" s="185">
        <f t="shared" si="246"/>
        <v>0.13509956656750552</v>
      </c>
      <c r="I619" s="149">
        <f t="shared" si="178"/>
        <v>3.2106926531423899E-2</v>
      </c>
      <c r="J619" s="147">
        <f t="shared" si="162"/>
        <v>3.2253455281169081E-2</v>
      </c>
      <c r="K619" s="43"/>
      <c r="L619" s="43"/>
      <c r="M619" s="43"/>
      <c r="N619" s="43"/>
      <c r="O619" s="162"/>
      <c r="P619" s="43"/>
      <c r="Q619" s="324"/>
      <c r="R619" s="43"/>
      <c r="U619" s="156" t="e">
        <f>(Company_data!V619+Misc!T619)/(Company_data!J619-Company_data!I619)</f>
        <v>#DIV/0!</v>
      </c>
      <c r="V619" s="1" t="e">
        <f t="shared" si="122"/>
        <v>#DIV/0!</v>
      </c>
      <c r="W619" s="72">
        <v>1</v>
      </c>
      <c r="X619" s="185">
        <f t="shared" si="247"/>
        <v>8.9315609354029185E-2</v>
      </c>
      <c r="Y619" s="186">
        <f t="shared" si="247"/>
        <v>0.13509956656750552</v>
      </c>
      <c r="Z619" s="181"/>
      <c r="AA619" s="181"/>
      <c r="AC619" s="187">
        <f t="shared" si="140"/>
        <v>4.3580505344356611E-3</v>
      </c>
      <c r="AD619" s="1">
        <v>0</v>
      </c>
      <c r="AE619" s="147">
        <f t="shared" si="193"/>
        <v>3.2106926531423899E-2</v>
      </c>
      <c r="AF619" s="1">
        <v>0</v>
      </c>
      <c r="AG619" s="1">
        <v>0</v>
      </c>
      <c r="AH619" s="1">
        <v>0</v>
      </c>
      <c r="AI619" s="1">
        <v>0</v>
      </c>
      <c r="AJ619" s="147">
        <f t="shared" si="198"/>
        <v>3.2106926531423899E-2</v>
      </c>
      <c r="AK619" s="373"/>
      <c r="AL619" s="186">
        <f t="shared" ref="AL619:AP619" si="251">+AL607</f>
        <v>0.2749193181035971</v>
      </c>
      <c r="AM619" s="373">
        <f t="shared" si="234"/>
        <v>2664.336729765801</v>
      </c>
      <c r="AN619" s="186">
        <f t="shared" si="251"/>
        <v>0.26358028872912753</v>
      </c>
      <c r="AO619" s="186">
        <f t="shared" si="251"/>
        <v>0.30188547127443144</v>
      </c>
      <c r="AP619" s="186">
        <f t="shared" si="251"/>
        <v>7.8214908786427645E-2</v>
      </c>
      <c r="AQ619" s="186">
        <f t="shared" ref="AQ619:AR619" si="252">+AQ607</f>
        <v>0.22367056248800382</v>
      </c>
      <c r="AR619" s="186">
        <f t="shared" si="252"/>
        <v>0.22913536089012082</v>
      </c>
      <c r="AS619" s="186">
        <f t="shared" ref="AS619" si="253">+AS607</f>
        <v>0.26268864435549166</v>
      </c>
    </row>
    <row r="620" spans="1:45" ht="12" x14ac:dyDescent="0.25">
      <c r="A620" s="144">
        <v>2031</v>
      </c>
      <c r="B620" s="144">
        <v>4</v>
      </c>
      <c r="C620" s="145">
        <v>30</v>
      </c>
      <c r="D620" s="145">
        <v>31</v>
      </c>
      <c r="F620" s="141">
        <v>0</v>
      </c>
      <c r="G620" s="185">
        <f t="shared" si="246"/>
        <v>8.0774034073035877E-2</v>
      </c>
      <c r="H620" s="185">
        <f t="shared" si="246"/>
        <v>0.23834848836447922</v>
      </c>
      <c r="I620" s="149">
        <f t="shared" si="178"/>
        <v>3.2707454333999561E-2</v>
      </c>
      <c r="J620" s="147">
        <f t="shared" si="162"/>
        <v>3.2253455281169081E-2</v>
      </c>
      <c r="K620" s="43"/>
      <c r="L620" s="43"/>
      <c r="M620" s="43"/>
      <c r="N620" s="43"/>
      <c r="O620" s="162"/>
      <c r="P620" s="43"/>
      <c r="Q620" s="324"/>
      <c r="R620" s="43"/>
      <c r="U620" s="156" t="e">
        <f>(Company_data!V620+Misc!T620)/(Company_data!J620-Company_data!I620)</f>
        <v>#DIV/0!</v>
      </c>
      <c r="V620" s="1" t="e">
        <f t="shared" si="122"/>
        <v>#DIV/0!</v>
      </c>
      <c r="W620" s="72">
        <v>1</v>
      </c>
      <c r="X620" s="185">
        <f t="shared" si="247"/>
        <v>0.15757445429144332</v>
      </c>
      <c r="Y620" s="186">
        <f t="shared" si="247"/>
        <v>0.23834848836447922</v>
      </c>
      <c r="Z620" s="181"/>
      <c r="AA620" s="181"/>
      <c r="AC620" s="187">
        <f t="shared" si="140"/>
        <v>7.9449496121493067E-3</v>
      </c>
      <c r="AD620" s="1">
        <v>0</v>
      </c>
      <c r="AE620" s="147">
        <f t="shared" si="193"/>
        <v>3.2707454333999561E-2</v>
      </c>
      <c r="AF620" s="1">
        <v>0</v>
      </c>
      <c r="AG620" s="1">
        <v>0</v>
      </c>
      <c r="AH620" s="1">
        <v>0</v>
      </c>
      <c r="AI620" s="1">
        <v>0</v>
      </c>
      <c r="AJ620" s="147">
        <f t="shared" si="198"/>
        <v>3.2707454333999561E-2</v>
      </c>
      <c r="AK620" s="373"/>
      <c r="AL620" s="186">
        <f t="shared" ref="AL620:AP620" si="254">+AL608</f>
        <v>0.29725118102391124</v>
      </c>
      <c r="AM620" s="373">
        <f t="shared" si="234"/>
        <v>2664.336729765801</v>
      </c>
      <c r="AN620" s="186">
        <f t="shared" si="254"/>
        <v>0.2979808763385719</v>
      </c>
      <c r="AO620" s="186">
        <f t="shared" si="254"/>
        <v>0.29616930421316073</v>
      </c>
      <c r="AP620" s="186">
        <f t="shared" si="254"/>
        <v>7.9240272739288672E-2</v>
      </c>
      <c r="AQ620" s="186">
        <f t="shared" ref="AQ620:AR620" si="255">+AQ608</f>
        <v>0.2169290314738721</v>
      </c>
      <c r="AR620" s="186">
        <f t="shared" si="255"/>
        <v>0.21647714695087533</v>
      </c>
      <c r="AS620" s="186">
        <f t="shared" ref="AS620" si="256">+AS608</f>
        <v>0.29141733975153972</v>
      </c>
    </row>
    <row r="621" spans="1:45" ht="12" x14ac:dyDescent="0.25">
      <c r="A621" s="144">
        <v>2031</v>
      </c>
      <c r="B621" s="144">
        <v>5</v>
      </c>
      <c r="C621" s="145">
        <v>31</v>
      </c>
      <c r="D621" s="145">
        <v>30</v>
      </c>
      <c r="F621" s="141">
        <v>0</v>
      </c>
      <c r="G621" s="185">
        <f t="shared" si="246"/>
        <v>0.14754856930858176</v>
      </c>
      <c r="H621" s="185">
        <f t="shared" si="246"/>
        <v>0.435387174339258</v>
      </c>
      <c r="I621" s="149">
        <f t="shared" si="178"/>
        <v>3.2211093719053466E-2</v>
      </c>
      <c r="J621" s="147">
        <f t="shared" si="162"/>
        <v>3.2253455281169081E-2</v>
      </c>
      <c r="K621" s="43"/>
      <c r="L621" s="43"/>
      <c r="M621" s="43"/>
      <c r="N621" s="43"/>
      <c r="O621" s="162"/>
      <c r="P621" s="43"/>
      <c r="Q621" s="324"/>
      <c r="R621" s="43"/>
      <c r="U621" s="156" t="e">
        <f>(Company_data!V621+Misc!T621)/(Company_data!J621-Company_data!I621)</f>
        <v>#DIV/0!</v>
      </c>
      <c r="V621" s="1" t="e">
        <f t="shared" si="122"/>
        <v>#DIV/0!</v>
      </c>
      <c r="W621" s="72">
        <v>1</v>
      </c>
      <c r="X621" s="185">
        <f t="shared" si="247"/>
        <v>0.28783860503067638</v>
      </c>
      <c r="Y621" s="186">
        <f t="shared" si="247"/>
        <v>0.435387174339258</v>
      </c>
      <c r="Z621" s="181"/>
      <c r="AA621" s="181"/>
      <c r="AC621" s="187">
        <f t="shared" si="140"/>
        <v>1.4044747559330908E-2</v>
      </c>
      <c r="AD621" s="1">
        <v>0</v>
      </c>
      <c r="AE621" s="147">
        <f t="shared" si="193"/>
        <v>3.2211093719053466E-2</v>
      </c>
      <c r="AF621" s="1">
        <v>0</v>
      </c>
      <c r="AG621" s="1">
        <v>0</v>
      </c>
      <c r="AH621" s="1">
        <v>0</v>
      </c>
      <c r="AI621" s="1">
        <v>0</v>
      </c>
      <c r="AJ621" s="147">
        <f t="shared" si="198"/>
        <v>3.2211093719053466E-2</v>
      </c>
      <c r="AK621" s="373"/>
      <c r="AL621" s="186">
        <f t="shared" ref="AL621:AP621" si="257">+AL609</f>
        <v>0.35346355072257973</v>
      </c>
      <c r="AM621" s="373">
        <f t="shared" si="234"/>
        <v>2578.3903836443233</v>
      </c>
      <c r="AN621" s="186">
        <f t="shared" si="257"/>
        <v>0.38342723746831681</v>
      </c>
      <c r="AO621" s="186">
        <f t="shared" si="257"/>
        <v>0.38011806914001428</v>
      </c>
      <c r="AP621" s="186">
        <f t="shared" si="257"/>
        <v>0.14474687328024421</v>
      </c>
      <c r="AQ621" s="186">
        <f t="shared" ref="AQ621:AR621" si="258">+AQ609</f>
        <v>0.23537119585977009</v>
      </c>
      <c r="AR621" s="186">
        <f t="shared" si="258"/>
        <v>0.205914981413998</v>
      </c>
      <c r="AS621" s="186">
        <f t="shared" ref="AS621" si="259">+AS609</f>
        <v>0.36230231643045824</v>
      </c>
    </row>
    <row r="622" spans="1:45" ht="12" x14ac:dyDescent="0.25">
      <c r="A622" s="144">
        <v>2031</v>
      </c>
      <c r="B622" s="144">
        <v>6</v>
      </c>
      <c r="C622" s="145">
        <v>30</v>
      </c>
      <c r="D622" s="145">
        <v>31</v>
      </c>
      <c r="F622" s="141">
        <v>0</v>
      </c>
      <c r="G622" s="185">
        <f t="shared" si="246"/>
        <v>0.19210564291069007</v>
      </c>
      <c r="H622" s="185">
        <f t="shared" si="246"/>
        <v>0.56686644562840349</v>
      </c>
      <c r="I622" s="149">
        <f t="shared" si="178"/>
        <v>3.32701466606663E-2</v>
      </c>
      <c r="J622" s="147">
        <f t="shared" si="162"/>
        <v>3.2253455281169081E-2</v>
      </c>
      <c r="K622" s="43"/>
      <c r="L622" s="43"/>
      <c r="M622" s="43"/>
      <c r="N622" s="43"/>
      <c r="O622" s="162"/>
      <c r="P622" s="43"/>
      <c r="Q622" s="324"/>
      <c r="R622" s="43"/>
      <c r="U622" s="156" t="e">
        <f>(Company_data!V622+Misc!T622)/(Company_data!J622-Company_data!I622)</f>
        <v>#DIV/0!</v>
      </c>
      <c r="V622" s="1" t="e">
        <f t="shared" si="122"/>
        <v>#DIV/0!</v>
      </c>
      <c r="W622" s="72">
        <v>1</v>
      </c>
      <c r="X622" s="185">
        <f t="shared" si="247"/>
        <v>0.37476080271771345</v>
      </c>
      <c r="Y622" s="186">
        <f t="shared" si="247"/>
        <v>0.56686644562840349</v>
      </c>
      <c r="Z622" s="181"/>
      <c r="AA622" s="181"/>
      <c r="AC622" s="187">
        <f t="shared" si="140"/>
        <v>1.8895548187613451E-2</v>
      </c>
      <c r="AD622" s="1">
        <v>0</v>
      </c>
      <c r="AE622" s="147">
        <f t="shared" si="193"/>
        <v>3.32701466606663E-2</v>
      </c>
      <c r="AF622" s="1">
        <v>0</v>
      </c>
      <c r="AG622" s="1">
        <v>0</v>
      </c>
      <c r="AH622" s="1">
        <v>0</v>
      </c>
      <c r="AI622" s="1">
        <v>0</v>
      </c>
      <c r="AJ622" s="147">
        <f t="shared" si="198"/>
        <v>3.32701466606663E-2</v>
      </c>
      <c r="AK622" s="373"/>
      <c r="AL622" s="186">
        <f t="shared" ref="AL622:AP622" si="260">+AL610</f>
        <v>0.3926621969856261</v>
      </c>
      <c r="AM622" s="373">
        <f t="shared" si="234"/>
        <v>2664.336729765801</v>
      </c>
      <c r="AN622" s="186">
        <f t="shared" si="260"/>
        <v>0.42913851804025022</v>
      </c>
      <c r="AO622" s="186">
        <f t="shared" si="260"/>
        <v>0.42483003906151667</v>
      </c>
      <c r="AP622" s="186">
        <f t="shared" si="260"/>
        <v>0.18845788394368534</v>
      </c>
      <c r="AQ622" s="186">
        <f t="shared" ref="AQ622:AR622" si="261">+AQ610</f>
        <v>0.23637215511783133</v>
      </c>
      <c r="AR622" s="186">
        <f t="shared" si="261"/>
        <v>0.20055655407493594</v>
      </c>
      <c r="AS622" s="186">
        <f t="shared" ref="AS622" si="262">+AS610</f>
        <v>0.4088011064541538</v>
      </c>
    </row>
    <row r="623" spans="1:45" ht="12" x14ac:dyDescent="0.25">
      <c r="A623" s="144">
        <v>2031</v>
      </c>
      <c r="B623" s="144">
        <v>7</v>
      </c>
      <c r="C623" s="145">
        <v>31</v>
      </c>
      <c r="D623" s="145">
        <v>30</v>
      </c>
      <c r="F623" s="141">
        <v>0</v>
      </c>
      <c r="G623" s="185">
        <f t="shared" si="246"/>
        <v>0.22773466057523425</v>
      </c>
      <c r="H623" s="185">
        <f t="shared" si="246"/>
        <v>0.67200075765962952</v>
      </c>
      <c r="I623" s="149">
        <f t="shared" si="178"/>
        <v>3.3307233503051287E-2</v>
      </c>
      <c r="J623" s="147">
        <f t="shared" si="162"/>
        <v>3.2253455281169081E-2</v>
      </c>
      <c r="K623" s="43"/>
      <c r="L623" s="43"/>
      <c r="M623" s="43"/>
      <c r="N623" s="43"/>
      <c r="O623" s="162"/>
      <c r="P623" s="43"/>
      <c r="Q623" s="324"/>
      <c r="R623" s="43"/>
      <c r="U623" s="156" t="e">
        <f>(Company_data!V623+Misc!T623)/(Company_data!J623-Company_data!I623)</f>
        <v>#DIV/0!</v>
      </c>
      <c r="V623" s="1" t="e">
        <f t="shared" si="122"/>
        <v>#DIV/0!</v>
      </c>
      <c r="W623" s="72">
        <v>1</v>
      </c>
      <c r="X623" s="185">
        <f t="shared" si="247"/>
        <v>0.44426609708439513</v>
      </c>
      <c r="Y623" s="186">
        <f t="shared" si="247"/>
        <v>0.67200075765962952</v>
      </c>
      <c r="Z623" s="181"/>
      <c r="AA623" s="181"/>
      <c r="AC623" s="187">
        <f t="shared" si="140"/>
        <v>2.1677443795471915E-2</v>
      </c>
      <c r="AD623" s="1">
        <v>0</v>
      </c>
      <c r="AE623" s="147">
        <f t="shared" si="193"/>
        <v>3.3307233503051287E-2</v>
      </c>
      <c r="AF623" s="1">
        <v>0</v>
      </c>
      <c r="AG623" s="1">
        <v>0</v>
      </c>
      <c r="AH623" s="1">
        <v>0</v>
      </c>
      <c r="AI623" s="1">
        <v>0</v>
      </c>
      <c r="AJ623" s="147">
        <f t="shared" si="198"/>
        <v>3.3307233503051287E-2</v>
      </c>
      <c r="AK623" s="373"/>
      <c r="AL623" s="186">
        <f t="shared" ref="AL623:AP623" si="263">+AL611</f>
        <v>0.43071294477754107</v>
      </c>
      <c r="AM623" s="373">
        <f t="shared" si="234"/>
        <v>2578.3903836443233</v>
      </c>
      <c r="AN623" s="186">
        <f t="shared" si="263"/>
        <v>0.4777861093729831</v>
      </c>
      <c r="AO623" s="186">
        <f t="shared" si="263"/>
        <v>0.4726785550973725</v>
      </c>
      <c r="AP623" s="186">
        <f t="shared" si="263"/>
        <v>0.22341036724566607</v>
      </c>
      <c r="AQ623" s="186">
        <f t="shared" ref="AQ623:AR623" si="264">+AQ611</f>
        <v>0.2492681878517064</v>
      </c>
      <c r="AR623" s="186">
        <f t="shared" si="264"/>
        <v>0.20297828420230693</v>
      </c>
      <c r="AS623" s="186">
        <f t="shared" ref="AS623" si="265">+AS611</f>
        <v>0.45440113357495615</v>
      </c>
    </row>
    <row r="624" spans="1:45" ht="12" x14ac:dyDescent="0.25">
      <c r="A624" s="144">
        <v>2031</v>
      </c>
      <c r="B624" s="144">
        <v>8</v>
      </c>
      <c r="C624" s="145">
        <v>31</v>
      </c>
      <c r="D624" s="145">
        <v>31</v>
      </c>
      <c r="F624" s="141">
        <v>0</v>
      </c>
      <c r="G624" s="185">
        <f t="shared" si="246"/>
        <v>0.23046146829740827</v>
      </c>
      <c r="H624" s="185">
        <f t="shared" si="246"/>
        <v>0.68004703770617381</v>
      </c>
      <c r="I624" s="149">
        <f t="shared" si="178"/>
        <v>3.1707928155365571E-2</v>
      </c>
      <c r="J624" s="147">
        <f t="shared" si="162"/>
        <v>3.2253455281169081E-2</v>
      </c>
      <c r="K624" s="43"/>
      <c r="L624" s="43"/>
      <c r="M624" s="43"/>
      <c r="N624" s="43"/>
      <c r="O624" s="162"/>
      <c r="P624" s="43"/>
      <c r="Q624" s="324"/>
      <c r="R624" s="43"/>
      <c r="U624" s="156" t="e">
        <f>(Company_data!V624+Misc!T624)/(Company_data!J624-Company_data!I624)</f>
        <v>#DIV/0!</v>
      </c>
      <c r="V624" s="1" t="e">
        <f t="shared" si="122"/>
        <v>#DIV/0!</v>
      </c>
      <c r="W624" s="72">
        <v>1</v>
      </c>
      <c r="X624" s="185">
        <f t="shared" si="247"/>
        <v>0.44958556940876554</v>
      </c>
      <c r="Y624" s="186">
        <f t="shared" si="247"/>
        <v>0.68004703770617381</v>
      </c>
      <c r="Z624" s="181"/>
      <c r="AA624" s="181"/>
      <c r="AC624" s="187">
        <f t="shared" si="140"/>
        <v>2.1937001216328189E-2</v>
      </c>
      <c r="AD624" s="1">
        <v>0</v>
      </c>
      <c r="AE624" s="147">
        <f t="shared" si="193"/>
        <v>3.1707928155365571E-2</v>
      </c>
      <c r="AF624" s="1">
        <v>0</v>
      </c>
      <c r="AG624" s="1">
        <v>0</v>
      </c>
      <c r="AH624" s="1">
        <v>0</v>
      </c>
      <c r="AI624" s="1">
        <v>0</v>
      </c>
      <c r="AJ624" s="147">
        <f t="shared" si="198"/>
        <v>3.1707928155365571E-2</v>
      </c>
      <c r="AK624" s="373"/>
      <c r="AL624" s="186">
        <f t="shared" ref="AL624:AP624" si="266">+AL612</f>
        <v>0.44206942163299795</v>
      </c>
      <c r="AM624" s="373">
        <f t="shared" si="234"/>
        <v>1865.5172948040722</v>
      </c>
      <c r="AN624" s="186">
        <f t="shared" si="266"/>
        <v>0.48083036643376209</v>
      </c>
      <c r="AO624" s="186">
        <f t="shared" si="266"/>
        <v>0.47566165625678364</v>
      </c>
      <c r="AP624" s="186">
        <f t="shared" si="266"/>
        <v>0.22608539753345999</v>
      </c>
      <c r="AQ624" s="186">
        <f t="shared" ref="AQ624:AR624" si="267">+AQ612</f>
        <v>0.24957625872332367</v>
      </c>
      <c r="AR624" s="186">
        <f t="shared" si="267"/>
        <v>0.21160795333558968</v>
      </c>
      <c r="AS624" s="186">
        <f t="shared" ref="AS624" si="268">+AS612</f>
        <v>0.46526340235315022</v>
      </c>
    </row>
    <row r="625" spans="1:45" ht="12" x14ac:dyDescent="0.25">
      <c r="A625" s="144">
        <v>2031</v>
      </c>
      <c r="B625" s="144">
        <v>9</v>
      </c>
      <c r="C625" s="145">
        <v>30</v>
      </c>
      <c r="D625" s="145">
        <v>31</v>
      </c>
      <c r="F625" s="141">
        <v>0</v>
      </c>
      <c r="G625" s="185">
        <f t="shared" si="246"/>
        <v>0.19600423226971972</v>
      </c>
      <c r="H625" s="185">
        <f t="shared" si="246"/>
        <v>0.57837042572723507</v>
      </c>
      <c r="I625" s="149">
        <f t="shared" si="178"/>
        <v>3.222580735008565E-2</v>
      </c>
      <c r="J625" s="147">
        <f t="shared" si="162"/>
        <v>3.2253455281169081E-2</v>
      </c>
      <c r="K625" s="43"/>
      <c r="L625" s="43"/>
      <c r="M625" s="43"/>
      <c r="N625" s="43"/>
      <c r="O625" s="162"/>
      <c r="P625" s="43"/>
      <c r="Q625" s="324"/>
      <c r="R625" s="43"/>
      <c r="U625" s="156" t="e">
        <f>(Company_data!V625+Misc!T625)/(Company_data!J625-Company_data!I625)</f>
        <v>#DIV/0!</v>
      </c>
      <c r="V625" s="1" t="e">
        <f t="shared" si="122"/>
        <v>#DIV/0!</v>
      </c>
      <c r="W625" s="72">
        <v>1</v>
      </c>
      <c r="X625" s="185">
        <f t="shared" si="247"/>
        <v>0.38236619345751544</v>
      </c>
      <c r="Y625" s="186">
        <f t="shared" si="247"/>
        <v>0.57837042572723507</v>
      </c>
      <c r="Z625" s="181"/>
      <c r="AA625" s="181"/>
      <c r="AC625" s="187">
        <f t="shared" si="140"/>
        <v>1.9279014190907839E-2</v>
      </c>
      <c r="AD625" s="1">
        <v>0</v>
      </c>
      <c r="AE625" s="147">
        <f t="shared" si="193"/>
        <v>3.222580735008565E-2</v>
      </c>
      <c r="AF625" s="1">
        <v>0</v>
      </c>
      <c r="AG625" s="1">
        <v>0</v>
      </c>
      <c r="AH625" s="1">
        <v>0</v>
      </c>
      <c r="AI625" s="1">
        <v>0</v>
      </c>
      <c r="AJ625" s="147">
        <f t="shared" si="198"/>
        <v>3.222580735008565E-2</v>
      </c>
      <c r="AK625" s="373"/>
      <c r="AL625" s="186">
        <f t="shared" ref="AL625:AP625" si="269">+AL613</f>
        <v>0.4190746982319381</v>
      </c>
      <c r="AM625" s="373">
        <f t="shared" si="234"/>
        <v>1865.5172948040722</v>
      </c>
      <c r="AN625" s="186">
        <f t="shared" si="269"/>
        <v>0.43323369618937424</v>
      </c>
      <c r="AO625" s="186">
        <f t="shared" si="269"/>
        <v>0.4288377809956207</v>
      </c>
      <c r="AP625" s="186">
        <f t="shared" si="269"/>
        <v>0.19228244573081438</v>
      </c>
      <c r="AQ625" s="186">
        <f t="shared" ref="AQ625:AR625" si="270">+AQ613</f>
        <v>0.23655533526480632</v>
      </c>
      <c r="AR625" s="186">
        <f t="shared" si="270"/>
        <v>0.22307046596221838</v>
      </c>
      <c r="AS625" s="186">
        <f t="shared" ref="AS625" si="271">+AS613</f>
        <v>0.43334357175424093</v>
      </c>
    </row>
    <row r="626" spans="1:45" ht="12" x14ac:dyDescent="0.25">
      <c r="A626" s="144">
        <v>2031</v>
      </c>
      <c r="B626" s="144">
        <v>10</v>
      </c>
      <c r="C626" s="145">
        <v>31</v>
      </c>
      <c r="D626" s="145">
        <v>30</v>
      </c>
      <c r="F626" s="141">
        <v>0</v>
      </c>
      <c r="G626" s="185">
        <f t="shared" si="246"/>
        <v>0.14017281838261053</v>
      </c>
      <c r="H626" s="185">
        <f t="shared" si="246"/>
        <v>0.41362276571545992</v>
      </c>
      <c r="I626" s="149">
        <f t="shared" si="178"/>
        <v>3.1422201488634983E-2</v>
      </c>
      <c r="J626" s="147">
        <f t="shared" si="162"/>
        <v>3.2253455281169088E-2</v>
      </c>
      <c r="K626" s="43"/>
      <c r="L626" s="43"/>
      <c r="M626" s="43"/>
      <c r="N626" s="43"/>
      <c r="O626" s="162"/>
      <c r="P626" s="43"/>
      <c r="Q626" s="324"/>
      <c r="R626" s="43"/>
      <c r="U626" s="156" t="e">
        <f>(Company_data!V626+Misc!T626)/(Company_data!J626-Company_data!I626)</f>
        <v>#DIV/0!</v>
      </c>
      <c r="V626" s="1" t="e">
        <f t="shared" si="122"/>
        <v>#DIV/0!</v>
      </c>
      <c r="W626" s="72">
        <v>1</v>
      </c>
      <c r="X626" s="185">
        <f t="shared" si="247"/>
        <v>0.27344994733284939</v>
      </c>
      <c r="Y626" s="186">
        <f t="shared" si="247"/>
        <v>0.41362276571545992</v>
      </c>
      <c r="Z626" s="181"/>
      <c r="AA626" s="181"/>
      <c r="AC626" s="187">
        <f t="shared" si="140"/>
        <v>1.334266986178903E-2</v>
      </c>
      <c r="AD626" s="1">
        <v>0</v>
      </c>
      <c r="AE626" s="147">
        <f t="shared" si="193"/>
        <v>3.1422201488634983E-2</v>
      </c>
      <c r="AF626" s="1">
        <v>0</v>
      </c>
      <c r="AG626" s="1">
        <v>0</v>
      </c>
      <c r="AH626" s="1">
        <v>0</v>
      </c>
      <c r="AI626" s="1">
        <v>0</v>
      </c>
      <c r="AJ626" s="147">
        <f t="shared" si="198"/>
        <v>3.1422201488634983E-2</v>
      </c>
      <c r="AK626" s="373"/>
      <c r="AL626" s="186">
        <f t="shared" ref="AL626:AP626" si="272">+AL614</f>
        <v>0.37520266827033399</v>
      </c>
      <c r="AM626" s="373">
        <f t="shared" si="234"/>
        <v>1805.3393175523279</v>
      </c>
      <c r="AN626" s="186">
        <f t="shared" si="272"/>
        <v>0.373839315508527</v>
      </c>
      <c r="AO626" s="186">
        <f t="shared" si="272"/>
        <v>0.37069556797336439</v>
      </c>
      <c r="AP626" s="186">
        <f t="shared" si="272"/>
        <v>0.13751117530207277</v>
      </c>
      <c r="AQ626" s="186">
        <f t="shared" ref="AQ626:AR626" si="273">+AQ614</f>
        <v>0.23318439267129165</v>
      </c>
      <c r="AR626" s="186">
        <f t="shared" si="273"/>
        <v>0.23502984988772346</v>
      </c>
      <c r="AS626" s="186">
        <f t="shared" ref="AS626" si="274">+AS614</f>
        <v>0.37936425447123567</v>
      </c>
    </row>
    <row r="627" spans="1:45" ht="12" x14ac:dyDescent="0.25">
      <c r="A627" s="144">
        <v>2031</v>
      </c>
      <c r="B627" s="144">
        <v>11</v>
      </c>
      <c r="C627" s="145">
        <v>30</v>
      </c>
      <c r="D627" s="145">
        <v>31</v>
      </c>
      <c r="F627" s="141">
        <v>0</v>
      </c>
      <c r="G627" s="185">
        <f t="shared" si="246"/>
        <v>5.500895297353698E-2</v>
      </c>
      <c r="H627" s="185">
        <f t="shared" si="246"/>
        <v>0.16232073757638524</v>
      </c>
      <c r="I627" s="149">
        <f t="shared" si="178"/>
        <v>3.2209690339273976E-2</v>
      </c>
      <c r="J627" s="147">
        <f t="shared" si="162"/>
        <v>3.2253455281169081E-2</v>
      </c>
      <c r="K627" s="43"/>
      <c r="L627" s="43"/>
      <c r="M627" s="43"/>
      <c r="N627" s="43"/>
      <c r="O627" s="162"/>
      <c r="P627" s="43"/>
      <c r="Q627" s="324"/>
      <c r="R627" s="43"/>
      <c r="U627" s="156" t="e">
        <f>(Company_data!V627+Misc!T627)/(Company_data!J627-Company_data!I627)</f>
        <v>#DIV/0!</v>
      </c>
      <c r="V627" s="1" t="e">
        <f t="shared" si="122"/>
        <v>#DIV/0!</v>
      </c>
      <c r="W627" s="72">
        <v>1</v>
      </c>
      <c r="X627" s="185">
        <f t="shared" si="247"/>
        <v>0.10731178460284826</v>
      </c>
      <c r="Y627" s="186">
        <f t="shared" si="247"/>
        <v>0.16232073757638524</v>
      </c>
      <c r="Z627" s="181"/>
      <c r="AA627" s="181"/>
      <c r="AC627" s="187">
        <f t="shared" si="140"/>
        <v>5.4106912525461745E-3</v>
      </c>
      <c r="AD627" s="1">
        <v>0</v>
      </c>
      <c r="AE627" s="147">
        <f t="shared" si="193"/>
        <v>3.2209690339273976E-2</v>
      </c>
      <c r="AF627" s="1">
        <v>0</v>
      </c>
      <c r="AG627" s="1">
        <v>0</v>
      </c>
      <c r="AH627" s="1">
        <v>0</v>
      </c>
      <c r="AI627" s="1">
        <v>0</v>
      </c>
      <c r="AJ627" s="147">
        <f t="shared" si="198"/>
        <v>3.2209690339273976E-2</v>
      </c>
      <c r="AK627" s="373"/>
      <c r="AL627" s="186">
        <f t="shared" ref="AL627:AP627" si="275">+AL615</f>
        <v>0.30042867338119794</v>
      </c>
      <c r="AM627" s="373">
        <f t="shared" si="234"/>
        <v>1865.5172948040722</v>
      </c>
      <c r="AN627" s="186">
        <f t="shared" si="275"/>
        <v>0.26636233994389358</v>
      </c>
      <c r="AO627" s="186">
        <f t="shared" si="275"/>
        <v>0.26512861815447786</v>
      </c>
      <c r="AP627" s="186">
        <f t="shared" si="275"/>
        <v>5.3964426647113282E-2</v>
      </c>
      <c r="AQ627" s="186">
        <f t="shared" ref="AQ627:AR627" si="276">+AQ615</f>
        <v>0.21116419150736457</v>
      </c>
      <c r="AR627" s="186">
        <f t="shared" si="276"/>
        <v>0.24541972040766094</v>
      </c>
      <c r="AS627" s="186">
        <f t="shared" ref="AS627" si="277">+AS615</f>
        <v>0.2866051618582115</v>
      </c>
    </row>
    <row r="628" spans="1:45" ht="12" x14ac:dyDescent="0.25">
      <c r="A628" s="144">
        <v>2031</v>
      </c>
      <c r="B628" s="144">
        <v>12</v>
      </c>
      <c r="C628" s="145">
        <v>31</v>
      </c>
      <c r="D628" s="145">
        <v>30</v>
      </c>
      <c r="F628" s="141">
        <v>0</v>
      </c>
      <c r="G628" s="185">
        <f t="shared" si="246"/>
        <v>2.9996936844413711E-2</v>
      </c>
      <c r="H628" s="185">
        <f t="shared" si="246"/>
        <v>8.8515135271886689E-2</v>
      </c>
      <c r="I628" s="149">
        <f t="shared" si="178"/>
        <v>3.3253782316229219E-2</v>
      </c>
      <c r="J628" s="147">
        <f t="shared" si="162"/>
        <v>3.2253455281169081E-2</v>
      </c>
      <c r="K628" s="43"/>
      <c r="L628" s="43"/>
      <c r="M628" s="43"/>
      <c r="N628" s="43"/>
      <c r="O628" s="162"/>
      <c r="P628" s="43"/>
      <c r="Q628" s="324"/>
      <c r="R628" s="43"/>
      <c r="U628" s="156" t="e">
        <f>(Company_data!V628+Misc!T628)/(Company_data!J628-Company_data!I628)</f>
        <v>#DIV/0!</v>
      </c>
      <c r="V628" s="1" t="e">
        <f t="shared" si="122"/>
        <v>#DIV/0!</v>
      </c>
      <c r="W628" s="72">
        <v>1</v>
      </c>
      <c r="X628" s="185">
        <f t="shared" si="247"/>
        <v>5.8518198427472995E-2</v>
      </c>
      <c r="Y628" s="186">
        <f t="shared" si="247"/>
        <v>8.8515135271886689E-2</v>
      </c>
      <c r="Z628" s="181"/>
      <c r="AA628" s="181"/>
      <c r="AC628" s="187">
        <f t="shared" si="140"/>
        <v>2.85532694425441E-3</v>
      </c>
      <c r="AD628" s="1">
        <v>0</v>
      </c>
      <c r="AE628" s="147">
        <f t="shared" si="193"/>
        <v>3.3253782316229219E-2</v>
      </c>
      <c r="AF628" s="1">
        <v>0</v>
      </c>
      <c r="AG628" s="1">
        <v>0</v>
      </c>
      <c r="AH628" s="1">
        <v>0</v>
      </c>
      <c r="AI628" s="1">
        <v>0</v>
      </c>
      <c r="AJ628" s="147">
        <f t="shared" si="198"/>
        <v>3.3253782316229219E-2</v>
      </c>
      <c r="AK628" s="373"/>
      <c r="AL628" s="186">
        <f t="shared" ref="AL628:AP628" si="278">+AL616</f>
        <v>0.28037123506396472</v>
      </c>
      <c r="AM628" s="373">
        <f t="shared" si="234"/>
        <v>1805.3393175523279</v>
      </c>
      <c r="AN628" s="186">
        <f t="shared" si="278"/>
        <v>0.24335878239187156</v>
      </c>
      <c r="AO628" s="186">
        <f t="shared" si="278"/>
        <v>0.24268602145751089</v>
      </c>
      <c r="AP628" s="186">
        <f t="shared" si="278"/>
        <v>2.9427346104136727E-2</v>
      </c>
      <c r="AQ628" s="186">
        <f t="shared" ref="AQ628:AR628" si="279">+AQ616</f>
        <v>0.21325867535337417</v>
      </c>
      <c r="AR628" s="186">
        <f t="shared" si="279"/>
        <v>0.25037429821955098</v>
      </c>
      <c r="AS628" s="186">
        <f t="shared" ref="AS628" si="280">+AS616</f>
        <v>0.26281872278303425</v>
      </c>
    </row>
    <row r="629" spans="1:45" ht="12" x14ac:dyDescent="0.25">
      <c r="A629" s="144">
        <v>2032</v>
      </c>
      <c r="B629" s="144">
        <v>1</v>
      </c>
      <c r="C629" s="145">
        <v>31</v>
      </c>
      <c r="D629" s="145">
        <v>31</v>
      </c>
      <c r="F629" s="141">
        <v>0</v>
      </c>
      <c r="G629" s="185">
        <f t="shared" si="246"/>
        <v>1.8543038718509181E-2</v>
      </c>
      <c r="H629" s="185">
        <f t="shared" si="246"/>
        <v>5.4716906230588593E-2</v>
      </c>
      <c r="I629" s="149">
        <f t="shared" si="178"/>
        <v>3.1291374430605791E-2</v>
      </c>
      <c r="J629" s="147">
        <f t="shared" si="162"/>
        <v>3.2253455281169088E-2</v>
      </c>
      <c r="K629" s="43"/>
      <c r="L629" s="43"/>
      <c r="M629" s="43"/>
      <c r="N629" s="43"/>
      <c r="O629" s="162"/>
      <c r="P629" s="43"/>
      <c r="Q629" s="324"/>
      <c r="R629" s="43"/>
      <c r="U629" s="156" t="e">
        <f>(Company_data!V629+Misc!T629)/(Company_data!J629-Company_data!I629)</f>
        <v>#DIV/0!</v>
      </c>
      <c r="V629" s="1" t="e">
        <f t="shared" si="122"/>
        <v>#DIV/0!</v>
      </c>
      <c r="W629" s="72">
        <v>1</v>
      </c>
      <c r="X629" s="185">
        <f t="shared" si="247"/>
        <v>3.6173867512079412E-2</v>
      </c>
      <c r="Y629" s="186">
        <f t="shared" si="247"/>
        <v>5.4716906230588593E-2</v>
      </c>
      <c r="Z629" s="181"/>
      <c r="AA629" s="181"/>
      <c r="AC629" s="187">
        <f t="shared" si="140"/>
        <v>1.7650614913093093E-3</v>
      </c>
      <c r="AD629" s="1">
        <v>0</v>
      </c>
      <c r="AE629" s="147">
        <f t="shared" si="193"/>
        <v>3.1291374430605791E-2</v>
      </c>
      <c r="AF629" s="1">
        <v>0</v>
      </c>
      <c r="AG629" s="1">
        <v>0</v>
      </c>
      <c r="AH629" s="1">
        <v>0</v>
      </c>
      <c r="AI629" s="1">
        <v>0</v>
      </c>
      <c r="AJ629" s="147">
        <f t="shared" si="198"/>
        <v>3.1291374430605791E-2</v>
      </c>
      <c r="AK629" s="373"/>
      <c r="AL629" s="186">
        <f t="shared" ref="AL629:AP629" si="281">+AL617</f>
        <v>0.26837221928264582</v>
      </c>
      <c r="AM629" s="373">
        <f t="shared" si="234"/>
        <v>2664.336729765801</v>
      </c>
      <c r="AN629" s="186">
        <f t="shared" si="281"/>
        <v>0.23175618545604232</v>
      </c>
      <c r="AO629" s="186">
        <f t="shared" si="281"/>
        <v>0.23644764869371737</v>
      </c>
      <c r="AP629" s="186">
        <f t="shared" si="281"/>
        <v>2.2515049996287968E-2</v>
      </c>
      <c r="AQ629" s="186">
        <f t="shared" ref="AQ629:AR629" si="282">+AQ617</f>
        <v>0.21393259869742945</v>
      </c>
      <c r="AR629" s="186">
        <f t="shared" si="282"/>
        <v>0.24982918056413661</v>
      </c>
      <c r="AS629" s="186">
        <f t="shared" ref="AS629" si="283">+AS617</f>
        <v>0.24885854774644436</v>
      </c>
    </row>
    <row r="630" spans="1:45" ht="12" x14ac:dyDescent="0.25">
      <c r="A630" s="144">
        <v>2032</v>
      </c>
      <c r="B630" s="144">
        <v>2</v>
      </c>
      <c r="C630" s="145">
        <v>29</v>
      </c>
      <c r="D630" s="145">
        <v>29</v>
      </c>
      <c r="F630" s="141">
        <v>0</v>
      </c>
      <c r="G630" s="185">
        <f t="shared" si="246"/>
        <v>2.4863098176499582E-2</v>
      </c>
      <c r="H630" s="185">
        <f t="shared" si="246"/>
        <v>7.3366174345928431E-2</v>
      </c>
      <c r="I630" s="149">
        <f t="shared" si="178"/>
        <v>3.1327824545639323E-2</v>
      </c>
      <c r="J630" s="147">
        <f t="shared" si="162"/>
        <v>3.2253455281169081E-2</v>
      </c>
      <c r="K630" s="43"/>
      <c r="L630" s="43"/>
      <c r="M630" s="43"/>
      <c r="N630" s="43"/>
      <c r="O630" s="162"/>
      <c r="P630" s="43"/>
      <c r="Q630" s="324"/>
      <c r="R630" s="43"/>
      <c r="U630" s="156" t="e">
        <f>(Company_data!V630+Misc!T630)/(Company_data!J630-Company_data!I630)</f>
        <v>#DIV/0!</v>
      </c>
      <c r="V630" s="1" t="e">
        <f t="shared" si="122"/>
        <v>#DIV/0!</v>
      </c>
      <c r="W630" s="72">
        <v>1</v>
      </c>
      <c r="X630" s="185">
        <f t="shared" si="247"/>
        <v>4.8503076169428852E-2</v>
      </c>
      <c r="Y630" s="186">
        <f t="shared" si="247"/>
        <v>7.3366174345928431E-2</v>
      </c>
      <c r="Z630" s="181"/>
      <c r="AA630" s="181"/>
      <c r="AC630" s="187">
        <f t="shared" si="140"/>
        <v>2.6202205123545871E-3</v>
      </c>
      <c r="AD630" s="1">
        <v>0</v>
      </c>
      <c r="AE630" s="147">
        <f t="shared" si="193"/>
        <v>3.1327824545639323E-2</v>
      </c>
      <c r="AF630" s="1">
        <v>0</v>
      </c>
      <c r="AG630" s="1">
        <v>0</v>
      </c>
      <c r="AH630" s="1">
        <v>0</v>
      </c>
      <c r="AI630" s="1">
        <v>0</v>
      </c>
      <c r="AJ630" s="147">
        <f t="shared" si="198"/>
        <v>3.1327824545639323E-2</v>
      </c>
      <c r="AK630" s="373"/>
      <c r="AL630" s="186">
        <f t="shared" ref="AL630:AP630" si="284">+AL618</f>
        <v>0.26563794725531958</v>
      </c>
      <c r="AM630" s="373">
        <f t="shared" si="234"/>
        <v>2406.4976914013687</v>
      </c>
      <c r="AN630" s="186">
        <f t="shared" si="284"/>
        <v>0.21875418921024473</v>
      </c>
      <c r="AO630" s="186">
        <f t="shared" si="284"/>
        <v>0.20501641893073252</v>
      </c>
      <c r="AP630" s="186">
        <f t="shared" si="284"/>
        <v>1.3232062033328705E-2</v>
      </c>
      <c r="AQ630" s="186">
        <f t="shared" ref="AQ630:AR630" si="285">+AQ618</f>
        <v>0.19178435689740383</v>
      </c>
      <c r="AR630" s="186">
        <f t="shared" si="285"/>
        <v>0.24077484907882007</v>
      </c>
      <c r="AS630" s="186">
        <f t="shared" ref="AS630" si="286">+AS618</f>
        <v>0.24415294490788156</v>
      </c>
    </row>
    <row r="631" spans="1:45" ht="12" x14ac:dyDescent="0.25">
      <c r="A631" s="144">
        <v>2032</v>
      </c>
      <c r="B631" s="144">
        <v>3</v>
      </c>
      <c r="C631" s="145">
        <v>31</v>
      </c>
      <c r="D631" s="145">
        <v>31</v>
      </c>
      <c r="F631" s="141">
        <v>0</v>
      </c>
      <c r="G631" s="185">
        <f t="shared" si="246"/>
        <v>4.5783957213476299E-2</v>
      </c>
      <c r="H631" s="185">
        <f t="shared" si="246"/>
        <v>0.13509956656750552</v>
      </c>
      <c r="I631" s="149">
        <f t="shared" si="178"/>
        <v>3.2106926531423899E-2</v>
      </c>
      <c r="J631" s="147">
        <f t="shared" si="162"/>
        <v>3.2253455281169081E-2</v>
      </c>
      <c r="K631" s="43"/>
      <c r="L631" s="43"/>
      <c r="M631" s="43"/>
      <c r="N631" s="43"/>
      <c r="O631" s="162"/>
      <c r="P631" s="43"/>
      <c r="Q631" s="324"/>
      <c r="R631" s="43"/>
      <c r="U631" s="156" t="e">
        <f>(Company_data!V631+Misc!T631)/(Company_data!J631-Company_data!I631)</f>
        <v>#DIV/0!</v>
      </c>
      <c r="V631" s="1" t="e">
        <f t="shared" si="122"/>
        <v>#DIV/0!</v>
      </c>
      <c r="W631" s="72">
        <v>1</v>
      </c>
      <c r="X631" s="185">
        <f t="shared" si="247"/>
        <v>8.9315609354029185E-2</v>
      </c>
      <c r="Y631" s="186">
        <f t="shared" si="247"/>
        <v>0.13509956656750552</v>
      </c>
      <c r="Z631" s="181"/>
      <c r="AA631" s="181"/>
      <c r="AC631" s="187">
        <f t="shared" si="140"/>
        <v>4.3580505344356611E-3</v>
      </c>
      <c r="AD631" s="1">
        <v>0</v>
      </c>
      <c r="AE631" s="147">
        <f t="shared" si="193"/>
        <v>3.2106926531423899E-2</v>
      </c>
      <c r="AF631" s="1">
        <v>0</v>
      </c>
      <c r="AG631" s="1">
        <v>0</v>
      </c>
      <c r="AH631" s="1">
        <v>0</v>
      </c>
      <c r="AI631" s="1">
        <v>0</v>
      </c>
      <c r="AJ631" s="147">
        <f t="shared" si="198"/>
        <v>3.2106926531423899E-2</v>
      </c>
      <c r="AK631" s="373"/>
      <c r="AL631" s="186">
        <f t="shared" ref="AL631:AP631" si="287">+AL619</f>
        <v>0.2749193181035971</v>
      </c>
      <c r="AM631" s="373">
        <f t="shared" si="234"/>
        <v>2664.336729765801</v>
      </c>
      <c r="AN631" s="186">
        <f t="shared" si="287"/>
        <v>0.26358028872912753</v>
      </c>
      <c r="AO631" s="186">
        <f t="shared" si="287"/>
        <v>0.30188547127443144</v>
      </c>
      <c r="AP631" s="186">
        <f t="shared" si="287"/>
        <v>7.8214908786427645E-2</v>
      </c>
      <c r="AQ631" s="186">
        <f t="shared" ref="AQ631:AR631" si="288">+AQ619</f>
        <v>0.22367056248800382</v>
      </c>
      <c r="AR631" s="186">
        <f t="shared" si="288"/>
        <v>0.22913536089012082</v>
      </c>
      <c r="AS631" s="186">
        <f t="shared" ref="AS631" si="289">+AS619</f>
        <v>0.26268864435549166</v>
      </c>
    </row>
    <row r="632" spans="1:45" ht="12" x14ac:dyDescent="0.25">
      <c r="A632" s="144">
        <v>2032</v>
      </c>
      <c r="B632" s="144">
        <v>4</v>
      </c>
      <c r="C632" s="145">
        <v>30</v>
      </c>
      <c r="D632" s="145">
        <v>31</v>
      </c>
      <c r="F632" s="141">
        <v>0</v>
      </c>
      <c r="G632" s="185">
        <f t="shared" si="246"/>
        <v>8.0774034073035877E-2</v>
      </c>
      <c r="H632" s="185">
        <f t="shared" si="246"/>
        <v>0.23834848836447922</v>
      </c>
      <c r="I632" s="149">
        <f t="shared" si="178"/>
        <v>3.2707454333999561E-2</v>
      </c>
      <c r="J632" s="147">
        <f t="shared" si="162"/>
        <v>3.2253455281169081E-2</v>
      </c>
      <c r="K632" s="43"/>
      <c r="L632" s="43"/>
      <c r="M632" s="43"/>
      <c r="N632" s="43"/>
      <c r="O632" s="162"/>
      <c r="P632" s="43"/>
      <c r="Q632" s="324"/>
      <c r="R632" s="43"/>
      <c r="U632" s="156" t="e">
        <f>(Company_data!V632+Misc!T632)/(Company_data!J632-Company_data!I632)</f>
        <v>#DIV/0!</v>
      </c>
      <c r="V632" s="1" t="e">
        <f t="shared" si="122"/>
        <v>#DIV/0!</v>
      </c>
      <c r="W632" s="72">
        <v>1</v>
      </c>
      <c r="X632" s="185">
        <f t="shared" si="247"/>
        <v>0.15757445429144332</v>
      </c>
      <c r="Y632" s="186">
        <f t="shared" si="247"/>
        <v>0.23834848836447922</v>
      </c>
      <c r="Z632" s="181"/>
      <c r="AA632" s="181"/>
      <c r="AC632" s="187">
        <f t="shared" si="140"/>
        <v>7.9449496121493067E-3</v>
      </c>
      <c r="AD632" s="1">
        <v>0</v>
      </c>
      <c r="AE632" s="147">
        <f t="shared" si="193"/>
        <v>3.2707454333999561E-2</v>
      </c>
      <c r="AF632" s="1">
        <v>0</v>
      </c>
      <c r="AG632" s="1">
        <v>0</v>
      </c>
      <c r="AH632" s="1">
        <v>0</v>
      </c>
      <c r="AI632" s="1">
        <v>0</v>
      </c>
      <c r="AJ632" s="147">
        <f t="shared" si="198"/>
        <v>3.2707454333999561E-2</v>
      </c>
      <c r="AK632" s="373"/>
      <c r="AL632" s="186">
        <f t="shared" ref="AL632:AP632" si="290">+AL620</f>
        <v>0.29725118102391124</v>
      </c>
      <c r="AM632" s="373">
        <f t="shared" si="234"/>
        <v>2664.336729765801</v>
      </c>
      <c r="AN632" s="186">
        <f t="shared" si="290"/>
        <v>0.2979808763385719</v>
      </c>
      <c r="AO632" s="186">
        <f t="shared" si="290"/>
        <v>0.29616930421316073</v>
      </c>
      <c r="AP632" s="186">
        <f t="shared" si="290"/>
        <v>7.9240272739288672E-2</v>
      </c>
      <c r="AQ632" s="186">
        <f t="shared" ref="AQ632:AR632" si="291">+AQ620</f>
        <v>0.2169290314738721</v>
      </c>
      <c r="AR632" s="186">
        <f t="shared" si="291"/>
        <v>0.21647714695087533</v>
      </c>
      <c r="AS632" s="186">
        <f t="shared" ref="AS632" si="292">+AS620</f>
        <v>0.29141733975153972</v>
      </c>
    </row>
    <row r="633" spans="1:45" ht="12" x14ac:dyDescent="0.25">
      <c r="A633" s="144">
        <v>2032</v>
      </c>
      <c r="B633" s="144">
        <v>5</v>
      </c>
      <c r="C633" s="145">
        <v>31</v>
      </c>
      <c r="D633" s="145">
        <v>30</v>
      </c>
      <c r="F633" s="141">
        <v>0</v>
      </c>
      <c r="G633" s="185">
        <f t="shared" si="246"/>
        <v>0.14754856930858176</v>
      </c>
      <c r="H633" s="185">
        <f t="shared" si="246"/>
        <v>0.435387174339258</v>
      </c>
      <c r="I633" s="149">
        <f t="shared" si="178"/>
        <v>3.2211093719053466E-2</v>
      </c>
      <c r="J633" s="147">
        <f t="shared" si="162"/>
        <v>3.2253455281169081E-2</v>
      </c>
      <c r="K633" s="43"/>
      <c r="L633" s="43"/>
      <c r="M633" s="43"/>
      <c r="N633" s="43"/>
      <c r="O633" s="162"/>
      <c r="P633" s="43"/>
      <c r="Q633" s="324"/>
      <c r="R633" s="43"/>
      <c r="U633" s="156" t="e">
        <f>(Company_data!V633+Misc!T633)/(Company_data!J633-Company_data!I633)</f>
        <v>#DIV/0!</v>
      </c>
      <c r="V633" s="1" t="e">
        <f t="shared" si="122"/>
        <v>#DIV/0!</v>
      </c>
      <c r="W633" s="72">
        <v>1</v>
      </c>
      <c r="X633" s="185">
        <f t="shared" si="247"/>
        <v>0.28783860503067638</v>
      </c>
      <c r="Y633" s="186">
        <f t="shared" si="247"/>
        <v>0.435387174339258</v>
      </c>
      <c r="Z633" s="181"/>
      <c r="AA633" s="181"/>
      <c r="AC633" s="187">
        <f t="shared" si="140"/>
        <v>1.4044747559330908E-2</v>
      </c>
      <c r="AD633" s="1">
        <v>0</v>
      </c>
      <c r="AE633" s="147">
        <f t="shared" si="193"/>
        <v>3.2211093719053466E-2</v>
      </c>
      <c r="AF633" s="1">
        <v>0</v>
      </c>
      <c r="AG633" s="1">
        <v>0</v>
      </c>
      <c r="AH633" s="1">
        <v>0</v>
      </c>
      <c r="AI633" s="1">
        <v>0</v>
      </c>
      <c r="AJ633" s="147">
        <f t="shared" si="198"/>
        <v>3.2211093719053466E-2</v>
      </c>
      <c r="AK633" s="373"/>
      <c r="AL633" s="186">
        <f t="shared" ref="AL633:AP633" si="293">+AL621</f>
        <v>0.35346355072257973</v>
      </c>
      <c r="AM633" s="373">
        <f t="shared" si="234"/>
        <v>2578.3903836443233</v>
      </c>
      <c r="AN633" s="186">
        <f t="shared" si="293"/>
        <v>0.38342723746831681</v>
      </c>
      <c r="AO633" s="186">
        <f t="shared" si="293"/>
        <v>0.38011806914001428</v>
      </c>
      <c r="AP633" s="186">
        <f t="shared" si="293"/>
        <v>0.14474687328024421</v>
      </c>
      <c r="AQ633" s="186">
        <f t="shared" ref="AQ633:AR633" si="294">+AQ621</f>
        <v>0.23537119585977009</v>
      </c>
      <c r="AR633" s="186">
        <f t="shared" si="294"/>
        <v>0.205914981413998</v>
      </c>
      <c r="AS633" s="186">
        <f t="shared" ref="AS633" si="295">+AS621</f>
        <v>0.36230231643045824</v>
      </c>
    </row>
    <row r="634" spans="1:45" ht="12" x14ac:dyDescent="0.25">
      <c r="A634" s="144">
        <v>2032</v>
      </c>
      <c r="B634" s="144">
        <v>6</v>
      </c>
      <c r="C634" s="145">
        <v>30</v>
      </c>
      <c r="D634" s="145">
        <v>31</v>
      </c>
      <c r="F634" s="141">
        <v>0</v>
      </c>
      <c r="G634" s="185">
        <f t="shared" ref="G634:H649" si="296">+G622</f>
        <v>0.19210564291069007</v>
      </c>
      <c r="H634" s="185">
        <f t="shared" si="296"/>
        <v>0.56686644562840349</v>
      </c>
      <c r="I634" s="149">
        <f t="shared" si="178"/>
        <v>3.32701466606663E-2</v>
      </c>
      <c r="J634" s="147">
        <f t="shared" si="162"/>
        <v>3.2253455281169081E-2</v>
      </c>
      <c r="K634" s="43"/>
      <c r="L634" s="43"/>
      <c r="M634" s="43"/>
      <c r="N634" s="43"/>
      <c r="O634" s="162"/>
      <c r="P634" s="43"/>
      <c r="Q634" s="324"/>
      <c r="R634" s="43"/>
      <c r="U634" s="156" t="e">
        <f>(Company_data!V634+Misc!T634)/(Company_data!J634-Company_data!I634)</f>
        <v>#DIV/0!</v>
      </c>
      <c r="V634" s="1" t="e">
        <f t="shared" si="122"/>
        <v>#DIV/0!</v>
      </c>
      <c r="W634" s="72">
        <v>1</v>
      </c>
      <c r="X634" s="185">
        <f t="shared" ref="X634:Y649" si="297">+X622</f>
        <v>0.37476080271771345</v>
      </c>
      <c r="Y634" s="186">
        <f t="shared" si="297"/>
        <v>0.56686644562840349</v>
      </c>
      <c r="Z634" s="181"/>
      <c r="AA634" s="181"/>
      <c r="AC634" s="187">
        <f t="shared" si="140"/>
        <v>1.8895548187613451E-2</v>
      </c>
      <c r="AD634" s="1">
        <v>0</v>
      </c>
      <c r="AE634" s="147">
        <f t="shared" si="193"/>
        <v>3.32701466606663E-2</v>
      </c>
      <c r="AF634" s="1">
        <v>0</v>
      </c>
      <c r="AG634" s="1">
        <v>0</v>
      </c>
      <c r="AH634" s="1">
        <v>0</v>
      </c>
      <c r="AI634" s="1">
        <v>0</v>
      </c>
      <c r="AJ634" s="147">
        <f t="shared" si="198"/>
        <v>3.32701466606663E-2</v>
      </c>
      <c r="AK634" s="373"/>
      <c r="AL634" s="186">
        <f t="shared" ref="AL634:AP634" si="298">+AL622</f>
        <v>0.3926621969856261</v>
      </c>
      <c r="AM634" s="373">
        <f t="shared" si="234"/>
        <v>2664.336729765801</v>
      </c>
      <c r="AN634" s="186">
        <f t="shared" si="298"/>
        <v>0.42913851804025022</v>
      </c>
      <c r="AO634" s="186">
        <f t="shared" si="298"/>
        <v>0.42483003906151667</v>
      </c>
      <c r="AP634" s="186">
        <f t="shared" si="298"/>
        <v>0.18845788394368534</v>
      </c>
      <c r="AQ634" s="186">
        <f t="shared" ref="AQ634:AR634" si="299">+AQ622</f>
        <v>0.23637215511783133</v>
      </c>
      <c r="AR634" s="186">
        <f t="shared" si="299"/>
        <v>0.20055655407493594</v>
      </c>
      <c r="AS634" s="186">
        <f t="shared" ref="AS634" si="300">+AS622</f>
        <v>0.4088011064541538</v>
      </c>
    </row>
    <row r="635" spans="1:45" ht="12" x14ac:dyDescent="0.25">
      <c r="A635" s="144">
        <v>2032</v>
      </c>
      <c r="B635" s="144">
        <v>7</v>
      </c>
      <c r="C635" s="145">
        <v>31</v>
      </c>
      <c r="D635" s="145">
        <v>30</v>
      </c>
      <c r="F635" s="141">
        <v>0</v>
      </c>
      <c r="G635" s="185">
        <f t="shared" si="296"/>
        <v>0.22773466057523425</v>
      </c>
      <c r="H635" s="185">
        <f t="shared" si="296"/>
        <v>0.67200075765962952</v>
      </c>
      <c r="I635" s="149">
        <f t="shared" si="178"/>
        <v>3.3307233503051287E-2</v>
      </c>
      <c r="J635" s="147">
        <f t="shared" si="162"/>
        <v>3.2253455281169081E-2</v>
      </c>
      <c r="K635" s="43"/>
      <c r="L635" s="43"/>
      <c r="M635" s="43"/>
      <c r="N635" s="43"/>
      <c r="O635" s="162"/>
      <c r="P635" s="43"/>
      <c r="Q635" s="324"/>
      <c r="R635" s="43"/>
      <c r="U635" s="156" t="e">
        <f>(Company_data!V635+Misc!T635)/(Company_data!J635-Company_data!I635)</f>
        <v>#DIV/0!</v>
      </c>
      <c r="V635" s="1" t="e">
        <f t="shared" si="122"/>
        <v>#DIV/0!</v>
      </c>
      <c r="W635" s="72">
        <v>1</v>
      </c>
      <c r="X635" s="185">
        <f t="shared" si="297"/>
        <v>0.44426609708439513</v>
      </c>
      <c r="Y635" s="186">
        <f t="shared" si="297"/>
        <v>0.67200075765962952</v>
      </c>
      <c r="Z635" s="181"/>
      <c r="AA635" s="181"/>
      <c r="AC635" s="187">
        <f t="shared" si="140"/>
        <v>2.1677443795471915E-2</v>
      </c>
      <c r="AD635" s="1">
        <v>0</v>
      </c>
      <c r="AE635" s="147">
        <f t="shared" si="193"/>
        <v>3.3307233503051287E-2</v>
      </c>
      <c r="AF635" s="1">
        <v>0</v>
      </c>
      <c r="AG635" s="1">
        <v>0</v>
      </c>
      <c r="AH635" s="1">
        <v>0</v>
      </c>
      <c r="AI635" s="1">
        <v>0</v>
      </c>
      <c r="AJ635" s="147">
        <f t="shared" si="198"/>
        <v>3.3307233503051287E-2</v>
      </c>
      <c r="AK635" s="373"/>
      <c r="AL635" s="186">
        <f t="shared" ref="AL635:AP635" si="301">+AL623</f>
        <v>0.43071294477754107</v>
      </c>
      <c r="AM635" s="373">
        <f t="shared" si="234"/>
        <v>2578.3903836443233</v>
      </c>
      <c r="AN635" s="186">
        <f t="shared" si="301"/>
        <v>0.4777861093729831</v>
      </c>
      <c r="AO635" s="186">
        <f t="shared" si="301"/>
        <v>0.4726785550973725</v>
      </c>
      <c r="AP635" s="186">
        <f t="shared" si="301"/>
        <v>0.22341036724566607</v>
      </c>
      <c r="AQ635" s="186">
        <f t="shared" ref="AQ635:AR635" si="302">+AQ623</f>
        <v>0.2492681878517064</v>
      </c>
      <c r="AR635" s="186">
        <f t="shared" si="302"/>
        <v>0.20297828420230693</v>
      </c>
      <c r="AS635" s="186">
        <f t="shared" ref="AS635" si="303">+AS623</f>
        <v>0.45440113357495615</v>
      </c>
    </row>
    <row r="636" spans="1:45" ht="12" x14ac:dyDescent="0.25">
      <c r="A636" s="144">
        <v>2032</v>
      </c>
      <c r="B636" s="144">
        <v>8</v>
      </c>
      <c r="C636" s="145">
        <v>31</v>
      </c>
      <c r="D636" s="145">
        <v>31</v>
      </c>
      <c r="F636" s="141">
        <v>0</v>
      </c>
      <c r="G636" s="185">
        <f t="shared" si="296"/>
        <v>0.23046146829740827</v>
      </c>
      <c r="H636" s="185">
        <f t="shared" si="296"/>
        <v>0.68004703770617381</v>
      </c>
      <c r="I636" s="149">
        <f t="shared" si="178"/>
        <v>3.1707928155365571E-2</v>
      </c>
      <c r="J636" s="147">
        <f t="shared" si="162"/>
        <v>3.2253455281169081E-2</v>
      </c>
      <c r="K636" s="43"/>
      <c r="L636" s="43"/>
      <c r="M636" s="43"/>
      <c r="N636" s="43"/>
      <c r="O636" s="162"/>
      <c r="P636" s="43"/>
      <c r="Q636" s="324"/>
      <c r="R636" s="43"/>
      <c r="U636" s="156" t="e">
        <f>(Company_data!V636+Misc!T636)/(Company_data!J636-Company_data!I636)</f>
        <v>#DIV/0!</v>
      </c>
      <c r="V636" s="1" t="e">
        <f t="shared" si="122"/>
        <v>#DIV/0!</v>
      </c>
      <c r="W636" s="72">
        <v>1</v>
      </c>
      <c r="X636" s="185">
        <f t="shared" si="297"/>
        <v>0.44958556940876554</v>
      </c>
      <c r="Y636" s="186">
        <f t="shared" si="297"/>
        <v>0.68004703770617381</v>
      </c>
      <c r="Z636" s="181"/>
      <c r="AA636" s="181"/>
      <c r="AC636" s="187">
        <f t="shared" si="140"/>
        <v>2.1937001216328189E-2</v>
      </c>
      <c r="AD636" s="1">
        <v>0</v>
      </c>
      <c r="AE636" s="147">
        <f t="shared" si="193"/>
        <v>3.1707928155365571E-2</v>
      </c>
      <c r="AF636" s="1">
        <v>0</v>
      </c>
      <c r="AG636" s="1">
        <v>0</v>
      </c>
      <c r="AH636" s="1">
        <v>0</v>
      </c>
      <c r="AI636" s="1">
        <v>0</v>
      </c>
      <c r="AJ636" s="147">
        <f t="shared" si="198"/>
        <v>3.1707928155365571E-2</v>
      </c>
      <c r="AK636" s="373"/>
      <c r="AL636" s="186">
        <f t="shared" ref="AL636:AP636" si="304">+AL624</f>
        <v>0.44206942163299795</v>
      </c>
      <c r="AM636" s="373">
        <f t="shared" si="234"/>
        <v>1865.5172948040722</v>
      </c>
      <c r="AN636" s="186">
        <f t="shared" si="304"/>
        <v>0.48083036643376209</v>
      </c>
      <c r="AO636" s="186">
        <f t="shared" si="304"/>
        <v>0.47566165625678364</v>
      </c>
      <c r="AP636" s="186">
        <f t="shared" si="304"/>
        <v>0.22608539753345999</v>
      </c>
      <c r="AQ636" s="186">
        <f t="shared" ref="AQ636:AR636" si="305">+AQ624</f>
        <v>0.24957625872332367</v>
      </c>
      <c r="AR636" s="186">
        <f t="shared" si="305"/>
        <v>0.21160795333558968</v>
      </c>
      <c r="AS636" s="186">
        <f t="shared" ref="AS636" si="306">+AS624</f>
        <v>0.46526340235315022</v>
      </c>
    </row>
    <row r="637" spans="1:45" ht="12" x14ac:dyDescent="0.25">
      <c r="A637" s="144">
        <v>2032</v>
      </c>
      <c r="B637" s="144">
        <v>9</v>
      </c>
      <c r="C637" s="145">
        <v>30</v>
      </c>
      <c r="D637" s="145">
        <v>31</v>
      </c>
      <c r="F637" s="141">
        <v>0</v>
      </c>
      <c r="G637" s="185">
        <f t="shared" si="296"/>
        <v>0.19600423226971972</v>
      </c>
      <c r="H637" s="185">
        <f t="shared" si="296"/>
        <v>0.57837042572723507</v>
      </c>
      <c r="I637" s="149">
        <f t="shared" si="178"/>
        <v>3.222580735008565E-2</v>
      </c>
      <c r="J637" s="147">
        <f t="shared" si="162"/>
        <v>3.2253455281169081E-2</v>
      </c>
      <c r="K637" s="43"/>
      <c r="L637" s="43"/>
      <c r="M637" s="43"/>
      <c r="N637" s="43"/>
      <c r="O637" s="162"/>
      <c r="P637" s="43"/>
      <c r="Q637" s="324"/>
      <c r="R637" s="43"/>
      <c r="U637" s="156" t="e">
        <f>(Company_data!V637+Misc!T637)/(Company_data!J637-Company_data!I637)</f>
        <v>#DIV/0!</v>
      </c>
      <c r="V637" s="1" t="e">
        <f t="shared" si="122"/>
        <v>#DIV/0!</v>
      </c>
      <c r="W637" s="72">
        <v>1</v>
      </c>
      <c r="X637" s="185">
        <f t="shared" si="297"/>
        <v>0.38236619345751544</v>
      </c>
      <c r="Y637" s="186">
        <f t="shared" si="297"/>
        <v>0.57837042572723507</v>
      </c>
      <c r="Z637" s="181"/>
      <c r="AA637" s="181"/>
      <c r="AC637" s="187">
        <f t="shared" si="140"/>
        <v>1.9279014190907839E-2</v>
      </c>
      <c r="AD637" s="1">
        <v>0</v>
      </c>
      <c r="AE637" s="147">
        <f t="shared" si="193"/>
        <v>3.222580735008565E-2</v>
      </c>
      <c r="AF637" s="1">
        <v>0</v>
      </c>
      <c r="AG637" s="1">
        <v>0</v>
      </c>
      <c r="AH637" s="1">
        <v>0</v>
      </c>
      <c r="AI637" s="1">
        <v>0</v>
      </c>
      <c r="AJ637" s="147">
        <f t="shared" si="198"/>
        <v>3.222580735008565E-2</v>
      </c>
      <c r="AK637" s="373"/>
      <c r="AL637" s="186">
        <f t="shared" ref="AL637:AP637" si="307">+AL625</f>
        <v>0.4190746982319381</v>
      </c>
      <c r="AM637" s="373">
        <f t="shared" si="234"/>
        <v>1865.5172948040722</v>
      </c>
      <c r="AN637" s="186">
        <f t="shared" si="307"/>
        <v>0.43323369618937424</v>
      </c>
      <c r="AO637" s="186">
        <f t="shared" si="307"/>
        <v>0.4288377809956207</v>
      </c>
      <c r="AP637" s="186">
        <f t="shared" si="307"/>
        <v>0.19228244573081438</v>
      </c>
      <c r="AQ637" s="186">
        <f t="shared" ref="AQ637:AR637" si="308">+AQ625</f>
        <v>0.23655533526480632</v>
      </c>
      <c r="AR637" s="186">
        <f t="shared" si="308"/>
        <v>0.22307046596221838</v>
      </c>
      <c r="AS637" s="186">
        <f t="shared" ref="AS637" si="309">+AS625</f>
        <v>0.43334357175424093</v>
      </c>
    </row>
    <row r="638" spans="1:45" ht="12" x14ac:dyDescent="0.25">
      <c r="A638" s="144">
        <v>2032</v>
      </c>
      <c r="B638" s="144">
        <v>10</v>
      </c>
      <c r="C638" s="145">
        <v>31</v>
      </c>
      <c r="D638" s="145">
        <v>30</v>
      </c>
      <c r="F638" s="141">
        <v>0</v>
      </c>
      <c r="G638" s="185">
        <f t="shared" si="296"/>
        <v>0.14017281838261053</v>
      </c>
      <c r="H638" s="185">
        <f t="shared" si="296"/>
        <v>0.41362276571545992</v>
      </c>
      <c r="I638" s="149">
        <f t="shared" si="178"/>
        <v>3.1422201488634983E-2</v>
      </c>
      <c r="J638" s="147">
        <f t="shared" si="162"/>
        <v>3.2253455281169088E-2</v>
      </c>
      <c r="K638" s="43"/>
      <c r="L638" s="43"/>
      <c r="M638" s="43"/>
      <c r="N638" s="43"/>
      <c r="O638" s="162"/>
      <c r="P638" s="43"/>
      <c r="Q638" s="324"/>
      <c r="R638" s="43"/>
      <c r="U638" s="156" t="e">
        <f>(Company_data!V638+Misc!T638)/(Company_data!J638-Company_data!I638)</f>
        <v>#DIV/0!</v>
      </c>
      <c r="V638" s="1" t="e">
        <f t="shared" si="122"/>
        <v>#DIV/0!</v>
      </c>
      <c r="W638" s="72">
        <v>1</v>
      </c>
      <c r="X638" s="185">
        <f t="shared" si="297"/>
        <v>0.27344994733284939</v>
      </c>
      <c r="Y638" s="186">
        <f t="shared" si="297"/>
        <v>0.41362276571545992</v>
      </c>
      <c r="Z638" s="181"/>
      <c r="AA638" s="181"/>
      <c r="AC638" s="187">
        <f t="shared" si="140"/>
        <v>1.334266986178903E-2</v>
      </c>
      <c r="AD638" s="1">
        <v>0</v>
      </c>
      <c r="AE638" s="147">
        <f t="shared" si="193"/>
        <v>3.1422201488634983E-2</v>
      </c>
      <c r="AF638" s="1">
        <v>0</v>
      </c>
      <c r="AG638" s="1">
        <v>0</v>
      </c>
      <c r="AH638" s="1">
        <v>0</v>
      </c>
      <c r="AI638" s="1">
        <v>0</v>
      </c>
      <c r="AJ638" s="147">
        <f t="shared" si="198"/>
        <v>3.1422201488634983E-2</v>
      </c>
      <c r="AK638" s="373"/>
      <c r="AL638" s="186">
        <f t="shared" ref="AL638:AP638" si="310">+AL626</f>
        <v>0.37520266827033399</v>
      </c>
      <c r="AM638" s="373">
        <f t="shared" si="234"/>
        <v>1805.3393175523279</v>
      </c>
      <c r="AN638" s="186">
        <f t="shared" si="310"/>
        <v>0.373839315508527</v>
      </c>
      <c r="AO638" s="186">
        <f t="shared" si="310"/>
        <v>0.37069556797336439</v>
      </c>
      <c r="AP638" s="186">
        <f t="shared" si="310"/>
        <v>0.13751117530207277</v>
      </c>
      <c r="AQ638" s="186">
        <f t="shared" ref="AQ638:AR638" si="311">+AQ626</f>
        <v>0.23318439267129165</v>
      </c>
      <c r="AR638" s="186">
        <f t="shared" si="311"/>
        <v>0.23502984988772346</v>
      </c>
      <c r="AS638" s="186">
        <f t="shared" ref="AS638" si="312">+AS626</f>
        <v>0.37936425447123567</v>
      </c>
    </row>
    <row r="639" spans="1:45" ht="12" x14ac:dyDescent="0.25">
      <c r="A639" s="144">
        <v>2032</v>
      </c>
      <c r="B639" s="144">
        <v>11</v>
      </c>
      <c r="C639" s="145">
        <v>30</v>
      </c>
      <c r="D639" s="145">
        <v>31</v>
      </c>
      <c r="F639" s="141">
        <v>0</v>
      </c>
      <c r="G639" s="185">
        <f t="shared" si="296"/>
        <v>5.500895297353698E-2</v>
      </c>
      <c r="H639" s="185">
        <f t="shared" si="296"/>
        <v>0.16232073757638524</v>
      </c>
      <c r="I639" s="149">
        <f t="shared" si="178"/>
        <v>3.2209690339273976E-2</v>
      </c>
      <c r="J639" s="147">
        <f t="shared" si="162"/>
        <v>3.2253455281169081E-2</v>
      </c>
      <c r="K639" s="43"/>
      <c r="L639" s="43"/>
      <c r="M639" s="43"/>
      <c r="N639" s="43"/>
      <c r="O639" s="162"/>
      <c r="P639" s="43"/>
      <c r="Q639" s="324"/>
      <c r="R639" s="43"/>
      <c r="U639" s="156" t="e">
        <f>(Company_data!V639+Misc!T639)/(Company_data!J639-Company_data!I639)</f>
        <v>#DIV/0!</v>
      </c>
      <c r="V639" s="1" t="e">
        <f t="shared" si="122"/>
        <v>#DIV/0!</v>
      </c>
      <c r="W639" s="72">
        <v>1</v>
      </c>
      <c r="X639" s="185">
        <f t="shared" si="297"/>
        <v>0.10731178460284826</v>
      </c>
      <c r="Y639" s="186">
        <f t="shared" si="297"/>
        <v>0.16232073757638524</v>
      </c>
      <c r="Z639" s="181"/>
      <c r="AA639" s="181"/>
      <c r="AC639" s="187">
        <f t="shared" si="140"/>
        <v>5.4106912525461745E-3</v>
      </c>
      <c r="AD639" s="1">
        <v>0</v>
      </c>
      <c r="AE639" s="147">
        <f t="shared" si="193"/>
        <v>3.2209690339273976E-2</v>
      </c>
      <c r="AF639" s="1">
        <v>0</v>
      </c>
      <c r="AG639" s="1">
        <v>0</v>
      </c>
      <c r="AH639" s="1">
        <v>0</v>
      </c>
      <c r="AI639" s="1">
        <v>0</v>
      </c>
      <c r="AJ639" s="147">
        <f t="shared" si="198"/>
        <v>3.2209690339273976E-2</v>
      </c>
      <c r="AK639" s="373"/>
      <c r="AL639" s="186">
        <f t="shared" ref="AL639:AP639" si="313">+AL627</f>
        <v>0.30042867338119794</v>
      </c>
      <c r="AM639" s="373">
        <f t="shared" si="234"/>
        <v>1865.5172948040722</v>
      </c>
      <c r="AN639" s="186">
        <f t="shared" si="313"/>
        <v>0.26636233994389358</v>
      </c>
      <c r="AO639" s="186">
        <f t="shared" si="313"/>
        <v>0.26512861815447786</v>
      </c>
      <c r="AP639" s="186">
        <f t="shared" si="313"/>
        <v>5.3964426647113282E-2</v>
      </c>
      <c r="AQ639" s="186">
        <f t="shared" ref="AQ639:AR639" si="314">+AQ627</f>
        <v>0.21116419150736457</v>
      </c>
      <c r="AR639" s="186">
        <f t="shared" si="314"/>
        <v>0.24541972040766094</v>
      </c>
      <c r="AS639" s="186">
        <f t="shared" ref="AS639" si="315">+AS627</f>
        <v>0.2866051618582115</v>
      </c>
    </row>
    <row r="640" spans="1:45" ht="12" x14ac:dyDescent="0.25">
      <c r="A640" s="144">
        <v>2032</v>
      </c>
      <c r="B640" s="144">
        <v>12</v>
      </c>
      <c r="C640" s="145">
        <v>31</v>
      </c>
      <c r="D640" s="145">
        <v>30</v>
      </c>
      <c r="F640" s="141">
        <v>0</v>
      </c>
      <c r="G640" s="185">
        <f t="shared" si="296"/>
        <v>2.9996936844413711E-2</v>
      </c>
      <c r="H640" s="185">
        <f t="shared" si="296"/>
        <v>8.8515135271886689E-2</v>
      </c>
      <c r="I640" s="149">
        <f t="shared" si="178"/>
        <v>3.3253782316229219E-2</v>
      </c>
      <c r="J640" s="147">
        <f t="shared" si="162"/>
        <v>3.2253455281169081E-2</v>
      </c>
      <c r="K640" s="43"/>
      <c r="L640" s="43"/>
      <c r="M640" s="43"/>
      <c r="N640" s="43"/>
      <c r="O640" s="162"/>
      <c r="P640" s="43"/>
      <c r="Q640" s="324"/>
      <c r="R640" s="43"/>
      <c r="U640" s="156" t="e">
        <f>(Company_data!V640+Misc!T640)/(Company_data!J640-Company_data!I640)</f>
        <v>#DIV/0!</v>
      </c>
      <c r="V640" s="1" t="e">
        <f t="shared" si="122"/>
        <v>#DIV/0!</v>
      </c>
      <c r="W640" s="72">
        <v>1</v>
      </c>
      <c r="X640" s="185">
        <f t="shared" si="297"/>
        <v>5.8518198427472995E-2</v>
      </c>
      <c r="Y640" s="186">
        <f t="shared" si="297"/>
        <v>8.8515135271886689E-2</v>
      </c>
      <c r="Z640" s="181"/>
      <c r="AA640" s="181"/>
      <c r="AC640" s="187">
        <f t="shared" si="140"/>
        <v>2.85532694425441E-3</v>
      </c>
      <c r="AD640" s="1">
        <v>0</v>
      </c>
      <c r="AE640" s="147">
        <f t="shared" si="193"/>
        <v>3.3253782316229219E-2</v>
      </c>
      <c r="AF640" s="1">
        <v>0</v>
      </c>
      <c r="AG640" s="1">
        <v>0</v>
      </c>
      <c r="AH640" s="1">
        <v>0</v>
      </c>
      <c r="AI640" s="1">
        <v>0</v>
      </c>
      <c r="AJ640" s="147">
        <f t="shared" si="198"/>
        <v>3.3253782316229219E-2</v>
      </c>
      <c r="AK640" s="373"/>
      <c r="AL640" s="186">
        <f t="shared" ref="AL640:AP640" si="316">+AL628</f>
        <v>0.28037123506396472</v>
      </c>
      <c r="AM640" s="373">
        <f t="shared" si="234"/>
        <v>1805.3393175523279</v>
      </c>
      <c r="AN640" s="186">
        <f t="shared" si="316"/>
        <v>0.24335878239187156</v>
      </c>
      <c r="AO640" s="186">
        <f t="shared" si="316"/>
        <v>0.24268602145751089</v>
      </c>
      <c r="AP640" s="186">
        <f t="shared" si="316"/>
        <v>2.9427346104136727E-2</v>
      </c>
      <c r="AQ640" s="186">
        <f t="shared" ref="AQ640:AR640" si="317">+AQ628</f>
        <v>0.21325867535337417</v>
      </c>
      <c r="AR640" s="186">
        <f t="shared" si="317"/>
        <v>0.25037429821955098</v>
      </c>
      <c r="AS640" s="186">
        <f t="shared" ref="AS640" si="318">+AS628</f>
        <v>0.26281872278303425</v>
      </c>
    </row>
    <row r="641" spans="1:45" ht="12" x14ac:dyDescent="0.25">
      <c r="A641" s="144">
        <v>2033</v>
      </c>
      <c r="B641" s="144">
        <v>1</v>
      </c>
      <c r="C641" s="145">
        <v>31</v>
      </c>
      <c r="D641" s="145">
        <v>31</v>
      </c>
      <c r="F641" s="141">
        <v>0</v>
      </c>
      <c r="G641" s="185">
        <f t="shared" si="296"/>
        <v>1.8543038718509181E-2</v>
      </c>
      <c r="H641" s="185">
        <f t="shared" si="296"/>
        <v>5.4716906230588593E-2</v>
      </c>
      <c r="I641" s="149">
        <f t="shared" si="178"/>
        <v>3.1291374430605791E-2</v>
      </c>
      <c r="J641" s="147">
        <f t="shared" si="162"/>
        <v>3.2253455281169088E-2</v>
      </c>
      <c r="K641" s="43"/>
      <c r="L641" s="43"/>
      <c r="M641" s="43"/>
      <c r="N641" s="43"/>
      <c r="O641" s="162"/>
      <c r="P641" s="43"/>
      <c r="Q641" s="324"/>
      <c r="R641" s="43"/>
      <c r="U641" s="156" t="e">
        <f>(Company_data!V641+Misc!T641)/(Company_data!J641-Company_data!I641)</f>
        <v>#DIV/0!</v>
      </c>
      <c r="V641" s="1" t="e">
        <f t="shared" si="122"/>
        <v>#DIV/0!</v>
      </c>
      <c r="W641" s="72">
        <v>1</v>
      </c>
      <c r="X641" s="185">
        <f t="shared" si="297"/>
        <v>3.6173867512079412E-2</v>
      </c>
      <c r="Y641" s="186">
        <f t="shared" si="297"/>
        <v>5.4716906230588593E-2</v>
      </c>
      <c r="Z641" s="181"/>
      <c r="AA641" s="181"/>
      <c r="AC641" s="187">
        <f t="shared" si="140"/>
        <v>1.7650614913093093E-3</v>
      </c>
      <c r="AD641" s="1">
        <v>0</v>
      </c>
      <c r="AE641" s="147">
        <f t="shared" si="193"/>
        <v>3.1291374430605791E-2</v>
      </c>
      <c r="AF641" s="1">
        <v>0</v>
      </c>
      <c r="AG641" s="1">
        <v>0</v>
      </c>
      <c r="AH641" s="1">
        <v>0</v>
      </c>
      <c r="AI641" s="1">
        <v>0</v>
      </c>
      <c r="AJ641" s="147">
        <f t="shared" si="198"/>
        <v>3.1291374430605791E-2</v>
      </c>
      <c r="AK641" s="373"/>
      <c r="AL641" s="186">
        <f t="shared" ref="AL641:AP641" si="319">+AL629</f>
        <v>0.26837221928264582</v>
      </c>
      <c r="AM641" s="373">
        <f t="shared" si="234"/>
        <v>2664.336729765801</v>
      </c>
      <c r="AN641" s="186">
        <f t="shared" si="319"/>
        <v>0.23175618545604232</v>
      </c>
      <c r="AO641" s="186">
        <f t="shared" si="319"/>
        <v>0.23644764869371737</v>
      </c>
      <c r="AP641" s="186">
        <f t="shared" si="319"/>
        <v>2.2515049996287968E-2</v>
      </c>
      <c r="AQ641" s="186">
        <f t="shared" ref="AQ641:AR641" si="320">+AQ629</f>
        <v>0.21393259869742945</v>
      </c>
      <c r="AR641" s="186">
        <f t="shared" si="320"/>
        <v>0.24982918056413661</v>
      </c>
      <c r="AS641" s="186">
        <f t="shared" ref="AS641" si="321">+AS629</f>
        <v>0.24885854774644436</v>
      </c>
    </row>
    <row r="642" spans="1:45" ht="12" x14ac:dyDescent="0.25">
      <c r="A642" s="144">
        <v>2033</v>
      </c>
      <c r="B642" s="144">
        <v>2</v>
      </c>
      <c r="C642" s="145">
        <v>28</v>
      </c>
      <c r="D642" s="145">
        <v>28</v>
      </c>
      <c r="F642" s="141">
        <v>0</v>
      </c>
      <c r="G642" s="185">
        <f t="shared" si="296"/>
        <v>2.4863098176499582E-2</v>
      </c>
      <c r="H642" s="185">
        <f t="shared" si="296"/>
        <v>7.3366174345928431E-2</v>
      </c>
      <c r="I642" s="149">
        <f t="shared" si="178"/>
        <v>3.1327824545639323E-2</v>
      </c>
      <c r="J642" s="147">
        <f t="shared" si="162"/>
        <v>3.2253455281169081E-2</v>
      </c>
      <c r="K642" s="43"/>
      <c r="L642" s="43"/>
      <c r="M642" s="43"/>
      <c r="N642" s="43"/>
      <c r="O642" s="162"/>
      <c r="P642" s="43"/>
      <c r="Q642" s="324"/>
      <c r="R642" s="43"/>
      <c r="U642" s="156" t="e">
        <f>(Company_data!V642+Misc!T642)/(Company_data!J642-Company_data!I642)</f>
        <v>#DIV/0!</v>
      </c>
      <c r="V642" s="1" t="e">
        <f t="shared" si="122"/>
        <v>#DIV/0!</v>
      </c>
      <c r="W642" s="72">
        <v>1</v>
      </c>
      <c r="X642" s="185">
        <f t="shared" si="297"/>
        <v>4.8503076169428852E-2</v>
      </c>
      <c r="Y642" s="186">
        <f t="shared" si="297"/>
        <v>7.3366174345928431E-2</v>
      </c>
      <c r="Z642" s="181"/>
      <c r="AA642" s="181"/>
      <c r="AC642" s="187">
        <f t="shared" si="140"/>
        <v>2.6202205123545871E-3</v>
      </c>
      <c r="AD642" s="1">
        <v>0</v>
      </c>
      <c r="AE642" s="147">
        <f t="shared" si="193"/>
        <v>3.1327824545639323E-2</v>
      </c>
      <c r="AF642" s="1">
        <v>0</v>
      </c>
      <c r="AG642" s="1">
        <v>0</v>
      </c>
      <c r="AH642" s="1">
        <v>0</v>
      </c>
      <c r="AI642" s="1">
        <v>0</v>
      </c>
      <c r="AJ642" s="147">
        <f t="shared" si="198"/>
        <v>3.1327824545639323E-2</v>
      </c>
      <c r="AK642" s="373"/>
      <c r="AL642" s="186">
        <f t="shared" ref="AL642:AP642" si="322">+AL630</f>
        <v>0.26563794725531958</v>
      </c>
      <c r="AM642" s="373">
        <f t="shared" si="234"/>
        <v>2406.4976914013687</v>
      </c>
      <c r="AN642" s="186">
        <f t="shared" si="322"/>
        <v>0.21875418921024473</v>
      </c>
      <c r="AO642" s="186">
        <f t="shared" si="322"/>
        <v>0.20501641893073252</v>
      </c>
      <c r="AP642" s="186">
        <f t="shared" si="322"/>
        <v>1.3232062033328705E-2</v>
      </c>
      <c r="AQ642" s="186">
        <f t="shared" ref="AQ642:AR642" si="323">+AQ630</f>
        <v>0.19178435689740383</v>
      </c>
      <c r="AR642" s="186">
        <f t="shared" si="323"/>
        <v>0.24077484907882007</v>
      </c>
      <c r="AS642" s="186">
        <f t="shared" ref="AS642" si="324">+AS630</f>
        <v>0.24415294490788156</v>
      </c>
    </row>
    <row r="643" spans="1:45" ht="12" x14ac:dyDescent="0.25">
      <c r="A643" s="144">
        <v>2033</v>
      </c>
      <c r="B643" s="144">
        <v>3</v>
      </c>
      <c r="C643" s="145">
        <v>31</v>
      </c>
      <c r="D643" s="145">
        <v>31</v>
      </c>
      <c r="F643" s="141">
        <v>0</v>
      </c>
      <c r="G643" s="185">
        <f t="shared" si="296"/>
        <v>4.5783957213476299E-2</v>
      </c>
      <c r="H643" s="185">
        <f t="shared" si="296"/>
        <v>0.13509956656750552</v>
      </c>
      <c r="I643" s="149">
        <f t="shared" si="178"/>
        <v>3.2106926531423899E-2</v>
      </c>
      <c r="J643" s="147">
        <f t="shared" si="162"/>
        <v>3.2253455281169081E-2</v>
      </c>
      <c r="K643" s="43"/>
      <c r="L643" s="43"/>
      <c r="M643" s="43"/>
      <c r="N643" s="43"/>
      <c r="O643" s="162"/>
      <c r="P643" s="43"/>
      <c r="Q643" s="324"/>
      <c r="R643" s="43"/>
      <c r="U643" s="156" t="e">
        <f>(Company_data!V643+Misc!T643)/(Company_data!J643-Company_data!I643)</f>
        <v>#DIV/0!</v>
      </c>
      <c r="V643" s="1" t="e">
        <f t="shared" si="122"/>
        <v>#DIV/0!</v>
      </c>
      <c r="W643" s="72">
        <v>1</v>
      </c>
      <c r="X643" s="185">
        <f t="shared" si="297"/>
        <v>8.9315609354029185E-2</v>
      </c>
      <c r="Y643" s="186">
        <f t="shared" si="297"/>
        <v>0.13509956656750552</v>
      </c>
      <c r="Z643" s="181"/>
      <c r="AA643" s="181"/>
      <c r="AC643" s="187">
        <f t="shared" si="140"/>
        <v>4.3580505344356611E-3</v>
      </c>
      <c r="AD643" s="1">
        <v>0</v>
      </c>
      <c r="AE643" s="147">
        <f t="shared" si="193"/>
        <v>3.2106926531423899E-2</v>
      </c>
      <c r="AF643" s="1">
        <v>0</v>
      </c>
      <c r="AG643" s="1">
        <v>0</v>
      </c>
      <c r="AH643" s="1">
        <v>0</v>
      </c>
      <c r="AI643" s="1">
        <v>0</v>
      </c>
      <c r="AJ643" s="147">
        <f t="shared" si="198"/>
        <v>3.2106926531423899E-2</v>
      </c>
      <c r="AK643" s="373"/>
      <c r="AL643" s="186">
        <f t="shared" ref="AL643:AP643" si="325">+AL631</f>
        <v>0.2749193181035971</v>
      </c>
      <c r="AM643" s="373">
        <f t="shared" si="234"/>
        <v>2664.336729765801</v>
      </c>
      <c r="AN643" s="186">
        <f t="shared" si="325"/>
        <v>0.26358028872912753</v>
      </c>
      <c r="AO643" s="186">
        <f t="shared" si="325"/>
        <v>0.30188547127443144</v>
      </c>
      <c r="AP643" s="186">
        <f t="shared" si="325"/>
        <v>7.8214908786427645E-2</v>
      </c>
      <c r="AQ643" s="186">
        <f t="shared" ref="AQ643:AR643" si="326">+AQ631</f>
        <v>0.22367056248800382</v>
      </c>
      <c r="AR643" s="186">
        <f t="shared" si="326"/>
        <v>0.22913536089012082</v>
      </c>
      <c r="AS643" s="186">
        <f t="shared" ref="AS643" si="327">+AS631</f>
        <v>0.26268864435549166</v>
      </c>
    </row>
    <row r="644" spans="1:45" ht="12" x14ac:dyDescent="0.25">
      <c r="A644" s="144">
        <v>2033</v>
      </c>
      <c r="B644" s="144">
        <v>4</v>
      </c>
      <c r="C644" s="145">
        <v>30</v>
      </c>
      <c r="D644" s="145">
        <v>31</v>
      </c>
      <c r="F644" s="141">
        <v>0</v>
      </c>
      <c r="G644" s="185">
        <f t="shared" si="296"/>
        <v>8.0774034073035877E-2</v>
      </c>
      <c r="H644" s="185">
        <f t="shared" si="296"/>
        <v>0.23834848836447922</v>
      </c>
      <c r="I644" s="149">
        <f t="shared" si="178"/>
        <v>3.2707454333999561E-2</v>
      </c>
      <c r="J644" s="147">
        <f t="shared" si="162"/>
        <v>3.2253455281169081E-2</v>
      </c>
      <c r="K644" s="43"/>
      <c r="L644" s="43"/>
      <c r="M644" s="43"/>
      <c r="N644" s="43"/>
      <c r="O644" s="162"/>
      <c r="P644" s="43"/>
      <c r="Q644" s="324"/>
      <c r="R644" s="43"/>
      <c r="U644" s="156" t="e">
        <f>(Company_data!V644+Misc!T644)/(Company_data!J644-Company_data!I644)</f>
        <v>#DIV/0!</v>
      </c>
      <c r="V644" s="1" t="e">
        <f t="shared" si="122"/>
        <v>#DIV/0!</v>
      </c>
      <c r="W644" s="72">
        <v>1</v>
      </c>
      <c r="X644" s="185">
        <f t="shared" si="297"/>
        <v>0.15757445429144332</v>
      </c>
      <c r="Y644" s="186">
        <f t="shared" si="297"/>
        <v>0.23834848836447922</v>
      </c>
      <c r="Z644" s="181"/>
      <c r="AA644" s="181"/>
      <c r="AC644" s="187">
        <f t="shared" si="140"/>
        <v>7.9449496121493067E-3</v>
      </c>
      <c r="AD644" s="1">
        <v>0</v>
      </c>
      <c r="AE644" s="147">
        <f t="shared" si="193"/>
        <v>3.2707454333999561E-2</v>
      </c>
      <c r="AF644" s="1">
        <v>0</v>
      </c>
      <c r="AG644" s="1">
        <v>0</v>
      </c>
      <c r="AH644" s="1">
        <v>0</v>
      </c>
      <c r="AI644" s="1">
        <v>0</v>
      </c>
      <c r="AJ644" s="147">
        <f t="shared" si="198"/>
        <v>3.2707454333999561E-2</v>
      </c>
      <c r="AK644" s="373"/>
      <c r="AL644" s="186">
        <f t="shared" ref="AL644:AP644" si="328">+AL632</f>
        <v>0.29725118102391124</v>
      </c>
      <c r="AM644" s="373">
        <f t="shared" si="234"/>
        <v>2664.336729765801</v>
      </c>
      <c r="AN644" s="186">
        <f t="shared" si="328"/>
        <v>0.2979808763385719</v>
      </c>
      <c r="AO644" s="186">
        <f t="shared" si="328"/>
        <v>0.29616930421316073</v>
      </c>
      <c r="AP644" s="186">
        <f t="shared" si="328"/>
        <v>7.9240272739288672E-2</v>
      </c>
      <c r="AQ644" s="186">
        <f t="shared" ref="AQ644:AR644" si="329">+AQ632</f>
        <v>0.2169290314738721</v>
      </c>
      <c r="AR644" s="186">
        <f t="shared" si="329"/>
        <v>0.21647714695087533</v>
      </c>
      <c r="AS644" s="186">
        <f t="shared" ref="AS644" si="330">+AS632</f>
        <v>0.29141733975153972</v>
      </c>
    </row>
    <row r="645" spans="1:45" ht="12" x14ac:dyDescent="0.25">
      <c r="A645" s="144">
        <v>2033</v>
      </c>
      <c r="B645" s="144">
        <v>5</v>
      </c>
      <c r="C645" s="145">
        <v>31</v>
      </c>
      <c r="D645" s="145">
        <v>30</v>
      </c>
      <c r="F645" s="141">
        <v>0</v>
      </c>
      <c r="G645" s="185">
        <f t="shared" si="296"/>
        <v>0.14754856930858176</v>
      </c>
      <c r="H645" s="185">
        <f t="shared" si="296"/>
        <v>0.435387174339258</v>
      </c>
      <c r="I645" s="149">
        <f t="shared" si="178"/>
        <v>3.2211093719053466E-2</v>
      </c>
      <c r="J645" s="147">
        <f t="shared" si="162"/>
        <v>3.2253455281169081E-2</v>
      </c>
      <c r="K645" s="43"/>
      <c r="L645" s="43"/>
      <c r="M645" s="43"/>
      <c r="N645" s="43"/>
      <c r="O645" s="162"/>
      <c r="P645" s="43"/>
      <c r="Q645" s="324"/>
      <c r="R645" s="43"/>
      <c r="U645" s="156" t="e">
        <f>(Company_data!V645+Misc!T645)/(Company_data!J645-Company_data!I645)</f>
        <v>#DIV/0!</v>
      </c>
      <c r="V645" s="1" t="e">
        <f t="shared" ref="V645:V708" si="331">U645/E645</f>
        <v>#DIV/0!</v>
      </c>
      <c r="W645" s="72">
        <v>1</v>
      </c>
      <c r="X645" s="185">
        <f t="shared" si="297"/>
        <v>0.28783860503067638</v>
      </c>
      <c r="Y645" s="186">
        <f t="shared" si="297"/>
        <v>0.435387174339258</v>
      </c>
      <c r="Z645" s="181"/>
      <c r="AA645" s="181"/>
      <c r="AC645" s="187">
        <f t="shared" si="140"/>
        <v>1.4044747559330908E-2</v>
      </c>
      <c r="AD645" s="1">
        <v>0</v>
      </c>
      <c r="AE645" s="147">
        <f t="shared" si="193"/>
        <v>3.2211093719053466E-2</v>
      </c>
      <c r="AF645" s="1">
        <v>0</v>
      </c>
      <c r="AG645" s="1">
        <v>0</v>
      </c>
      <c r="AH645" s="1">
        <v>0</v>
      </c>
      <c r="AI645" s="1">
        <v>0</v>
      </c>
      <c r="AJ645" s="147">
        <f t="shared" si="198"/>
        <v>3.2211093719053466E-2</v>
      </c>
      <c r="AK645" s="373"/>
      <c r="AL645" s="186">
        <f t="shared" ref="AL645:AP645" si="332">+AL633</f>
        <v>0.35346355072257973</v>
      </c>
      <c r="AM645" s="373">
        <f t="shared" si="234"/>
        <v>2578.3903836443233</v>
      </c>
      <c r="AN645" s="186">
        <f t="shared" si="332"/>
        <v>0.38342723746831681</v>
      </c>
      <c r="AO645" s="186">
        <f t="shared" si="332"/>
        <v>0.38011806914001428</v>
      </c>
      <c r="AP645" s="186">
        <f t="shared" si="332"/>
        <v>0.14474687328024421</v>
      </c>
      <c r="AQ645" s="186">
        <f t="shared" ref="AQ645:AR645" si="333">+AQ633</f>
        <v>0.23537119585977009</v>
      </c>
      <c r="AR645" s="186">
        <f t="shared" si="333"/>
        <v>0.205914981413998</v>
      </c>
      <c r="AS645" s="186">
        <f t="shared" ref="AS645" si="334">+AS633</f>
        <v>0.36230231643045824</v>
      </c>
    </row>
    <row r="646" spans="1:45" ht="12" x14ac:dyDescent="0.25">
      <c r="A646" s="144">
        <v>2033</v>
      </c>
      <c r="B646" s="144">
        <v>6</v>
      </c>
      <c r="C646" s="145">
        <v>30</v>
      </c>
      <c r="D646" s="145">
        <v>31</v>
      </c>
      <c r="F646" s="141">
        <v>0</v>
      </c>
      <c r="G646" s="185">
        <f t="shared" si="296"/>
        <v>0.19210564291069007</v>
      </c>
      <c r="H646" s="185">
        <f t="shared" si="296"/>
        <v>0.56686644562840349</v>
      </c>
      <c r="I646" s="149">
        <f t="shared" si="178"/>
        <v>3.32701466606663E-2</v>
      </c>
      <c r="J646" s="147">
        <f t="shared" si="162"/>
        <v>3.2253455281169081E-2</v>
      </c>
      <c r="K646" s="43"/>
      <c r="L646" s="43"/>
      <c r="M646" s="43"/>
      <c r="N646" s="43"/>
      <c r="O646" s="162"/>
      <c r="P646" s="43"/>
      <c r="Q646" s="324"/>
      <c r="R646" s="43"/>
      <c r="U646" s="156" t="e">
        <f>(Company_data!V646+Misc!T646)/(Company_data!J646-Company_data!I646)</f>
        <v>#DIV/0!</v>
      </c>
      <c r="V646" s="1" t="e">
        <f t="shared" si="331"/>
        <v>#DIV/0!</v>
      </c>
      <c r="W646" s="72">
        <v>1</v>
      </c>
      <c r="X646" s="185">
        <f t="shared" si="297"/>
        <v>0.37476080271771345</v>
      </c>
      <c r="Y646" s="186">
        <f t="shared" si="297"/>
        <v>0.56686644562840349</v>
      </c>
      <c r="Z646" s="181"/>
      <c r="AA646" s="181"/>
      <c r="AC646" s="187">
        <f t="shared" si="140"/>
        <v>1.8895548187613451E-2</v>
      </c>
      <c r="AD646" s="1">
        <v>0</v>
      </c>
      <c r="AE646" s="147">
        <f t="shared" si="193"/>
        <v>3.32701466606663E-2</v>
      </c>
      <c r="AF646" s="1">
        <v>0</v>
      </c>
      <c r="AG646" s="1">
        <v>0</v>
      </c>
      <c r="AH646" s="1">
        <v>0</v>
      </c>
      <c r="AI646" s="1">
        <v>0</v>
      </c>
      <c r="AJ646" s="147">
        <f t="shared" si="198"/>
        <v>3.32701466606663E-2</v>
      </c>
      <c r="AK646" s="373"/>
      <c r="AL646" s="186">
        <f t="shared" ref="AL646:AP646" si="335">+AL634</f>
        <v>0.3926621969856261</v>
      </c>
      <c r="AM646" s="373">
        <f t="shared" si="234"/>
        <v>2664.336729765801</v>
      </c>
      <c r="AN646" s="186">
        <f t="shared" si="335"/>
        <v>0.42913851804025022</v>
      </c>
      <c r="AO646" s="186">
        <f t="shared" si="335"/>
        <v>0.42483003906151667</v>
      </c>
      <c r="AP646" s="186">
        <f t="shared" si="335"/>
        <v>0.18845788394368534</v>
      </c>
      <c r="AQ646" s="186">
        <f t="shared" ref="AQ646:AR646" si="336">+AQ634</f>
        <v>0.23637215511783133</v>
      </c>
      <c r="AR646" s="186">
        <f t="shared" si="336"/>
        <v>0.20055655407493594</v>
      </c>
      <c r="AS646" s="186">
        <f t="shared" ref="AS646" si="337">+AS634</f>
        <v>0.4088011064541538</v>
      </c>
    </row>
    <row r="647" spans="1:45" ht="12" x14ac:dyDescent="0.25">
      <c r="A647" s="144">
        <v>2033</v>
      </c>
      <c r="B647" s="144">
        <v>7</v>
      </c>
      <c r="C647" s="145">
        <v>31</v>
      </c>
      <c r="D647" s="145">
        <v>30</v>
      </c>
      <c r="F647" s="141">
        <v>0</v>
      </c>
      <c r="G647" s="185">
        <f t="shared" si="296"/>
        <v>0.22773466057523425</v>
      </c>
      <c r="H647" s="185">
        <f t="shared" si="296"/>
        <v>0.67200075765962952</v>
      </c>
      <c r="I647" s="149">
        <f t="shared" si="178"/>
        <v>3.3307233503051287E-2</v>
      </c>
      <c r="J647" s="147">
        <f t="shared" si="162"/>
        <v>3.2253455281169081E-2</v>
      </c>
      <c r="K647" s="43"/>
      <c r="L647" s="43"/>
      <c r="M647" s="43"/>
      <c r="N647" s="43"/>
      <c r="O647" s="162"/>
      <c r="P647" s="43"/>
      <c r="Q647" s="324"/>
      <c r="R647" s="43"/>
      <c r="U647" s="156" t="e">
        <f>(Company_data!V647+Misc!T647)/(Company_data!J647-Company_data!I647)</f>
        <v>#DIV/0!</v>
      </c>
      <c r="V647" s="1" t="e">
        <f t="shared" si="331"/>
        <v>#DIV/0!</v>
      </c>
      <c r="W647" s="72">
        <v>1</v>
      </c>
      <c r="X647" s="185">
        <f t="shared" si="297"/>
        <v>0.44426609708439513</v>
      </c>
      <c r="Y647" s="186">
        <f t="shared" si="297"/>
        <v>0.67200075765962952</v>
      </c>
      <c r="Z647" s="181"/>
      <c r="AA647" s="181"/>
      <c r="AC647" s="187">
        <f t="shared" si="140"/>
        <v>2.1677443795471915E-2</v>
      </c>
      <c r="AD647" s="1">
        <v>0</v>
      </c>
      <c r="AE647" s="147">
        <f t="shared" si="193"/>
        <v>3.3307233503051287E-2</v>
      </c>
      <c r="AF647" s="1">
        <v>0</v>
      </c>
      <c r="AG647" s="1">
        <v>0</v>
      </c>
      <c r="AH647" s="1">
        <v>0</v>
      </c>
      <c r="AI647" s="1">
        <v>0</v>
      </c>
      <c r="AJ647" s="147">
        <f t="shared" si="198"/>
        <v>3.3307233503051287E-2</v>
      </c>
      <c r="AK647" s="373"/>
      <c r="AL647" s="186">
        <f t="shared" ref="AL647:AP647" si="338">+AL635</f>
        <v>0.43071294477754107</v>
      </c>
      <c r="AM647" s="373">
        <f t="shared" si="234"/>
        <v>2578.3903836443233</v>
      </c>
      <c r="AN647" s="186">
        <f t="shared" si="338"/>
        <v>0.4777861093729831</v>
      </c>
      <c r="AO647" s="186">
        <f t="shared" si="338"/>
        <v>0.4726785550973725</v>
      </c>
      <c r="AP647" s="186">
        <f t="shared" si="338"/>
        <v>0.22341036724566607</v>
      </c>
      <c r="AQ647" s="186">
        <f t="shared" ref="AQ647:AR647" si="339">+AQ635</f>
        <v>0.2492681878517064</v>
      </c>
      <c r="AR647" s="186">
        <f t="shared" si="339"/>
        <v>0.20297828420230693</v>
      </c>
      <c r="AS647" s="186">
        <f t="shared" ref="AS647" si="340">+AS635</f>
        <v>0.45440113357495615</v>
      </c>
    </row>
    <row r="648" spans="1:45" ht="12" x14ac:dyDescent="0.25">
      <c r="A648" s="144">
        <v>2033</v>
      </c>
      <c r="B648" s="144">
        <v>8</v>
      </c>
      <c r="C648" s="145">
        <v>31</v>
      </c>
      <c r="D648" s="145">
        <v>31</v>
      </c>
      <c r="F648" s="141">
        <v>0</v>
      </c>
      <c r="G648" s="185">
        <f t="shared" si="296"/>
        <v>0.23046146829740827</v>
      </c>
      <c r="H648" s="185">
        <f t="shared" si="296"/>
        <v>0.68004703770617381</v>
      </c>
      <c r="I648" s="149">
        <f t="shared" si="178"/>
        <v>3.1707928155365571E-2</v>
      </c>
      <c r="J648" s="147">
        <f t="shared" si="162"/>
        <v>3.2253455281169081E-2</v>
      </c>
      <c r="K648" s="43"/>
      <c r="L648" s="43"/>
      <c r="M648" s="43"/>
      <c r="N648" s="43"/>
      <c r="O648" s="162"/>
      <c r="P648" s="43"/>
      <c r="Q648" s="324"/>
      <c r="R648" s="43"/>
      <c r="U648" s="156" t="e">
        <f>(Company_data!V648+Misc!T648)/(Company_data!J648-Company_data!I648)</f>
        <v>#DIV/0!</v>
      </c>
      <c r="V648" s="1" t="e">
        <f t="shared" si="331"/>
        <v>#DIV/0!</v>
      </c>
      <c r="W648" s="72">
        <v>1</v>
      </c>
      <c r="X648" s="185">
        <f t="shared" si="297"/>
        <v>0.44958556940876554</v>
      </c>
      <c r="Y648" s="186">
        <f t="shared" si="297"/>
        <v>0.68004703770617381</v>
      </c>
      <c r="Z648" s="181"/>
      <c r="AA648" s="181"/>
      <c r="AC648" s="187">
        <f t="shared" si="140"/>
        <v>2.1937001216328189E-2</v>
      </c>
      <c r="AD648" s="1">
        <v>0</v>
      </c>
      <c r="AE648" s="147">
        <f t="shared" si="193"/>
        <v>3.1707928155365571E-2</v>
      </c>
      <c r="AF648" s="1">
        <v>0</v>
      </c>
      <c r="AG648" s="1">
        <v>0</v>
      </c>
      <c r="AH648" s="1">
        <v>0</v>
      </c>
      <c r="AI648" s="1">
        <v>0</v>
      </c>
      <c r="AJ648" s="147">
        <f t="shared" si="198"/>
        <v>3.1707928155365571E-2</v>
      </c>
      <c r="AK648" s="373"/>
      <c r="AL648" s="186">
        <f t="shared" ref="AL648:AP648" si="341">+AL636</f>
        <v>0.44206942163299795</v>
      </c>
      <c r="AM648" s="373">
        <f t="shared" si="234"/>
        <v>1865.5172948040722</v>
      </c>
      <c r="AN648" s="186">
        <f t="shared" si="341"/>
        <v>0.48083036643376209</v>
      </c>
      <c r="AO648" s="186">
        <f t="shared" si="341"/>
        <v>0.47566165625678364</v>
      </c>
      <c r="AP648" s="186">
        <f t="shared" si="341"/>
        <v>0.22608539753345999</v>
      </c>
      <c r="AQ648" s="186">
        <f t="shared" ref="AQ648:AR648" si="342">+AQ636</f>
        <v>0.24957625872332367</v>
      </c>
      <c r="AR648" s="186">
        <f t="shared" si="342"/>
        <v>0.21160795333558968</v>
      </c>
      <c r="AS648" s="186">
        <f t="shared" ref="AS648" si="343">+AS636</f>
        <v>0.46526340235315022</v>
      </c>
    </row>
    <row r="649" spans="1:45" ht="12" x14ac:dyDescent="0.25">
      <c r="A649" s="144">
        <v>2033</v>
      </c>
      <c r="B649" s="144">
        <v>9</v>
      </c>
      <c r="C649" s="145">
        <v>30</v>
      </c>
      <c r="D649" s="145">
        <v>31</v>
      </c>
      <c r="F649" s="141">
        <v>0</v>
      </c>
      <c r="G649" s="185">
        <f t="shared" si="296"/>
        <v>0.19600423226971972</v>
      </c>
      <c r="H649" s="185">
        <f t="shared" si="296"/>
        <v>0.57837042572723507</v>
      </c>
      <c r="I649" s="149">
        <f t="shared" si="178"/>
        <v>3.222580735008565E-2</v>
      </c>
      <c r="J649" s="147">
        <f t="shared" si="162"/>
        <v>3.2253455281169081E-2</v>
      </c>
      <c r="K649" s="43"/>
      <c r="L649" s="43"/>
      <c r="M649" s="43"/>
      <c r="N649" s="43"/>
      <c r="O649" s="162"/>
      <c r="P649" s="43"/>
      <c r="Q649" s="324"/>
      <c r="R649" s="43"/>
      <c r="U649" s="156" t="e">
        <f>(Company_data!V649+Misc!T649)/(Company_data!J649-Company_data!I649)</f>
        <v>#DIV/0!</v>
      </c>
      <c r="V649" s="1" t="e">
        <f t="shared" si="331"/>
        <v>#DIV/0!</v>
      </c>
      <c r="W649" s="72">
        <v>1</v>
      </c>
      <c r="X649" s="185">
        <f t="shared" si="297"/>
        <v>0.38236619345751544</v>
      </c>
      <c r="Y649" s="186">
        <f t="shared" si="297"/>
        <v>0.57837042572723507</v>
      </c>
      <c r="Z649" s="181"/>
      <c r="AA649" s="181"/>
      <c r="AC649" s="187">
        <f t="shared" si="140"/>
        <v>1.9279014190907839E-2</v>
      </c>
      <c r="AD649" s="1">
        <v>0</v>
      </c>
      <c r="AE649" s="147">
        <f t="shared" si="193"/>
        <v>3.222580735008565E-2</v>
      </c>
      <c r="AF649" s="1">
        <v>0</v>
      </c>
      <c r="AG649" s="1">
        <v>0</v>
      </c>
      <c r="AH649" s="1">
        <v>0</v>
      </c>
      <c r="AI649" s="1">
        <v>0</v>
      </c>
      <c r="AJ649" s="147">
        <f t="shared" si="198"/>
        <v>3.222580735008565E-2</v>
      </c>
      <c r="AK649" s="373"/>
      <c r="AL649" s="186">
        <f t="shared" ref="AL649:AP649" si="344">+AL637</f>
        <v>0.4190746982319381</v>
      </c>
      <c r="AM649" s="373">
        <f t="shared" si="234"/>
        <v>1865.5172948040722</v>
      </c>
      <c r="AN649" s="186">
        <f t="shared" si="344"/>
        <v>0.43323369618937424</v>
      </c>
      <c r="AO649" s="186">
        <f t="shared" si="344"/>
        <v>0.4288377809956207</v>
      </c>
      <c r="AP649" s="186">
        <f t="shared" si="344"/>
        <v>0.19228244573081438</v>
      </c>
      <c r="AQ649" s="186">
        <f t="shared" ref="AQ649:AR649" si="345">+AQ637</f>
        <v>0.23655533526480632</v>
      </c>
      <c r="AR649" s="186">
        <f t="shared" si="345"/>
        <v>0.22307046596221838</v>
      </c>
      <c r="AS649" s="186">
        <f t="shared" ref="AS649" si="346">+AS637</f>
        <v>0.43334357175424093</v>
      </c>
    </row>
    <row r="650" spans="1:45" ht="12" x14ac:dyDescent="0.25">
      <c r="A650" s="144">
        <v>2033</v>
      </c>
      <c r="B650" s="144">
        <v>10</v>
      </c>
      <c r="C650" s="145">
        <v>31</v>
      </c>
      <c r="D650" s="145">
        <v>30</v>
      </c>
      <c r="F650" s="141">
        <v>0</v>
      </c>
      <c r="G650" s="185">
        <f t="shared" ref="G650:H665" si="347">+G638</f>
        <v>0.14017281838261053</v>
      </c>
      <c r="H650" s="185">
        <f t="shared" si="347"/>
        <v>0.41362276571545992</v>
      </c>
      <c r="I650" s="149">
        <f t="shared" si="178"/>
        <v>3.1422201488634983E-2</v>
      </c>
      <c r="J650" s="147">
        <f t="shared" si="162"/>
        <v>3.2253455281169088E-2</v>
      </c>
      <c r="K650" s="43"/>
      <c r="L650" s="43"/>
      <c r="M650" s="43"/>
      <c r="N650" s="43"/>
      <c r="O650" s="162"/>
      <c r="P650" s="43"/>
      <c r="Q650" s="324"/>
      <c r="R650" s="43"/>
      <c r="U650" s="156" t="e">
        <f>(Company_data!V650+Misc!T650)/(Company_data!J650-Company_data!I650)</f>
        <v>#DIV/0!</v>
      </c>
      <c r="V650" s="1" t="e">
        <f t="shared" si="331"/>
        <v>#DIV/0!</v>
      </c>
      <c r="W650" s="72">
        <v>1</v>
      </c>
      <c r="X650" s="185">
        <f t="shared" ref="X650:Y665" si="348">+X638</f>
        <v>0.27344994733284939</v>
      </c>
      <c r="Y650" s="186">
        <f t="shared" si="348"/>
        <v>0.41362276571545992</v>
      </c>
      <c r="Z650" s="181"/>
      <c r="AA650" s="181"/>
      <c r="AC650" s="187">
        <f t="shared" ref="AC650:AC713" si="349">AC638</f>
        <v>1.334266986178903E-2</v>
      </c>
      <c r="AD650" s="1">
        <v>0</v>
      </c>
      <c r="AE650" s="147">
        <f t="shared" si="193"/>
        <v>3.1422201488634983E-2</v>
      </c>
      <c r="AF650" s="1">
        <v>0</v>
      </c>
      <c r="AG650" s="1">
        <v>0</v>
      </c>
      <c r="AH650" s="1">
        <v>0</v>
      </c>
      <c r="AI650" s="1">
        <v>0</v>
      </c>
      <c r="AJ650" s="147">
        <f t="shared" si="198"/>
        <v>3.1422201488634983E-2</v>
      </c>
      <c r="AK650" s="373"/>
      <c r="AL650" s="186">
        <f t="shared" ref="AL650:AP650" si="350">+AL638</f>
        <v>0.37520266827033399</v>
      </c>
      <c r="AM650" s="373">
        <f t="shared" si="234"/>
        <v>1805.3393175523279</v>
      </c>
      <c r="AN650" s="186">
        <f t="shared" si="350"/>
        <v>0.373839315508527</v>
      </c>
      <c r="AO650" s="186">
        <f t="shared" si="350"/>
        <v>0.37069556797336439</v>
      </c>
      <c r="AP650" s="186">
        <f t="shared" si="350"/>
        <v>0.13751117530207277</v>
      </c>
      <c r="AQ650" s="186">
        <f t="shared" ref="AQ650:AR650" si="351">+AQ638</f>
        <v>0.23318439267129165</v>
      </c>
      <c r="AR650" s="186">
        <f t="shared" si="351"/>
        <v>0.23502984988772346</v>
      </c>
      <c r="AS650" s="186">
        <f t="shared" ref="AS650" si="352">+AS638</f>
        <v>0.37936425447123567</v>
      </c>
    </row>
    <row r="651" spans="1:45" ht="12" x14ac:dyDescent="0.25">
      <c r="A651" s="144">
        <v>2033</v>
      </c>
      <c r="B651" s="144">
        <v>11</v>
      </c>
      <c r="C651" s="145">
        <v>30</v>
      </c>
      <c r="D651" s="145">
        <v>31</v>
      </c>
      <c r="F651" s="141">
        <v>0</v>
      </c>
      <c r="G651" s="185">
        <f t="shared" si="347"/>
        <v>5.500895297353698E-2</v>
      </c>
      <c r="H651" s="185">
        <f t="shared" si="347"/>
        <v>0.16232073757638524</v>
      </c>
      <c r="I651" s="149">
        <f t="shared" si="178"/>
        <v>3.2209690339273976E-2</v>
      </c>
      <c r="J651" s="147">
        <f t="shared" si="162"/>
        <v>3.2253455281169081E-2</v>
      </c>
      <c r="K651" s="43"/>
      <c r="L651" s="43"/>
      <c r="M651" s="43"/>
      <c r="N651" s="43"/>
      <c r="O651" s="162"/>
      <c r="P651" s="43"/>
      <c r="Q651" s="324"/>
      <c r="R651" s="43"/>
      <c r="U651" s="156" t="e">
        <f>(Company_data!V651+Misc!T651)/(Company_data!J651-Company_data!I651)</f>
        <v>#DIV/0!</v>
      </c>
      <c r="V651" s="1" t="e">
        <f t="shared" si="331"/>
        <v>#DIV/0!</v>
      </c>
      <c r="W651" s="72">
        <v>1</v>
      </c>
      <c r="X651" s="185">
        <f t="shared" si="348"/>
        <v>0.10731178460284826</v>
      </c>
      <c r="Y651" s="186">
        <f t="shared" si="348"/>
        <v>0.16232073757638524</v>
      </c>
      <c r="Z651" s="181"/>
      <c r="AA651" s="181"/>
      <c r="AC651" s="187">
        <f t="shared" si="349"/>
        <v>5.4106912525461745E-3</v>
      </c>
      <c r="AD651" s="1">
        <v>0</v>
      </c>
      <c r="AE651" s="147">
        <f t="shared" si="193"/>
        <v>3.2209690339273976E-2</v>
      </c>
      <c r="AF651" s="1">
        <v>0</v>
      </c>
      <c r="AG651" s="1">
        <v>0</v>
      </c>
      <c r="AH651" s="1">
        <v>0</v>
      </c>
      <c r="AI651" s="1">
        <v>0</v>
      </c>
      <c r="AJ651" s="147">
        <f t="shared" si="198"/>
        <v>3.2209690339273976E-2</v>
      </c>
      <c r="AK651" s="373"/>
      <c r="AL651" s="186">
        <f t="shared" ref="AL651:AP651" si="353">+AL639</f>
        <v>0.30042867338119794</v>
      </c>
      <c r="AM651" s="373">
        <f t="shared" si="234"/>
        <v>1865.5172948040722</v>
      </c>
      <c r="AN651" s="186">
        <f t="shared" si="353"/>
        <v>0.26636233994389358</v>
      </c>
      <c r="AO651" s="186">
        <f t="shared" si="353"/>
        <v>0.26512861815447786</v>
      </c>
      <c r="AP651" s="186">
        <f t="shared" si="353"/>
        <v>5.3964426647113282E-2</v>
      </c>
      <c r="AQ651" s="186">
        <f t="shared" ref="AQ651:AR651" si="354">+AQ639</f>
        <v>0.21116419150736457</v>
      </c>
      <c r="AR651" s="186">
        <f t="shared" si="354"/>
        <v>0.24541972040766094</v>
      </c>
      <c r="AS651" s="186">
        <f t="shared" ref="AS651" si="355">+AS639</f>
        <v>0.2866051618582115</v>
      </c>
    </row>
    <row r="652" spans="1:45" ht="12" x14ac:dyDescent="0.25">
      <c r="A652" s="144">
        <v>2033</v>
      </c>
      <c r="B652" s="144">
        <v>12</v>
      </c>
      <c r="C652" s="145">
        <v>31</v>
      </c>
      <c r="D652" s="145">
        <v>30</v>
      </c>
      <c r="F652" s="141">
        <v>0</v>
      </c>
      <c r="G652" s="185">
        <f t="shared" si="347"/>
        <v>2.9996936844413711E-2</v>
      </c>
      <c r="H652" s="185">
        <f t="shared" si="347"/>
        <v>8.8515135271886689E-2</v>
      </c>
      <c r="I652" s="149">
        <f t="shared" si="178"/>
        <v>3.3253782316229219E-2</v>
      </c>
      <c r="J652" s="147">
        <f t="shared" si="162"/>
        <v>3.2253455281169081E-2</v>
      </c>
      <c r="K652" s="43"/>
      <c r="L652" s="43"/>
      <c r="M652" s="43"/>
      <c r="N652" s="43"/>
      <c r="O652" s="162"/>
      <c r="P652" s="43"/>
      <c r="Q652" s="324"/>
      <c r="R652" s="43"/>
      <c r="U652" s="156" t="e">
        <f>(Company_data!V652+Misc!T652)/(Company_data!J652-Company_data!I652)</f>
        <v>#DIV/0!</v>
      </c>
      <c r="V652" s="1" t="e">
        <f t="shared" si="331"/>
        <v>#DIV/0!</v>
      </c>
      <c r="W652" s="72">
        <v>1</v>
      </c>
      <c r="X652" s="185">
        <f t="shared" si="348"/>
        <v>5.8518198427472995E-2</v>
      </c>
      <c r="Y652" s="186">
        <f t="shared" si="348"/>
        <v>8.8515135271886689E-2</v>
      </c>
      <c r="Z652" s="181"/>
      <c r="AA652" s="181"/>
      <c r="AC652" s="187">
        <f t="shared" si="349"/>
        <v>2.85532694425441E-3</v>
      </c>
      <c r="AD652" s="1">
        <v>0</v>
      </c>
      <c r="AE652" s="147">
        <f t="shared" si="193"/>
        <v>3.3253782316229219E-2</v>
      </c>
      <c r="AF652" s="1">
        <v>0</v>
      </c>
      <c r="AG652" s="1">
        <v>0</v>
      </c>
      <c r="AH652" s="1">
        <v>0</v>
      </c>
      <c r="AI652" s="1">
        <v>0</v>
      </c>
      <c r="AJ652" s="147">
        <f t="shared" si="198"/>
        <v>3.3253782316229219E-2</v>
      </c>
      <c r="AK652" s="373"/>
      <c r="AL652" s="186">
        <f t="shared" ref="AL652:AP652" si="356">+AL640</f>
        <v>0.28037123506396472</v>
      </c>
      <c r="AM652" s="373">
        <f t="shared" si="234"/>
        <v>1805.3393175523279</v>
      </c>
      <c r="AN652" s="186">
        <f t="shared" si="356"/>
        <v>0.24335878239187156</v>
      </c>
      <c r="AO652" s="186">
        <f t="shared" si="356"/>
        <v>0.24268602145751089</v>
      </c>
      <c r="AP652" s="186">
        <f t="shared" si="356"/>
        <v>2.9427346104136727E-2</v>
      </c>
      <c r="AQ652" s="186">
        <f t="shared" ref="AQ652:AR652" si="357">+AQ640</f>
        <v>0.21325867535337417</v>
      </c>
      <c r="AR652" s="186">
        <f t="shared" si="357"/>
        <v>0.25037429821955098</v>
      </c>
      <c r="AS652" s="186">
        <f t="shared" ref="AS652" si="358">+AS640</f>
        <v>0.26281872278303425</v>
      </c>
    </row>
    <row r="653" spans="1:45" ht="12" x14ac:dyDescent="0.25">
      <c r="A653" s="144">
        <v>2034</v>
      </c>
      <c r="B653" s="144">
        <v>1</v>
      </c>
      <c r="C653" s="145">
        <v>31</v>
      </c>
      <c r="D653" s="145">
        <v>31</v>
      </c>
      <c r="F653" s="141">
        <v>0</v>
      </c>
      <c r="G653" s="185">
        <f t="shared" si="347"/>
        <v>1.8543038718509181E-2</v>
      </c>
      <c r="H653" s="185">
        <f t="shared" si="347"/>
        <v>5.4716906230588593E-2</v>
      </c>
      <c r="I653" s="149">
        <f t="shared" si="178"/>
        <v>3.1291374430605791E-2</v>
      </c>
      <c r="J653" s="147">
        <f t="shared" si="162"/>
        <v>3.2253455281169088E-2</v>
      </c>
      <c r="K653" s="43"/>
      <c r="L653" s="43"/>
      <c r="M653" s="43"/>
      <c r="N653" s="43"/>
      <c r="O653" s="162"/>
      <c r="P653" s="43"/>
      <c r="Q653" s="324"/>
      <c r="R653" s="43"/>
      <c r="U653" s="156" t="e">
        <f>(Company_data!V653+Misc!T653)/(Company_data!J653-Company_data!I653)</f>
        <v>#DIV/0!</v>
      </c>
      <c r="V653" s="1" t="e">
        <f t="shared" si="331"/>
        <v>#DIV/0!</v>
      </c>
      <c r="W653" s="72">
        <v>1</v>
      </c>
      <c r="X653" s="185">
        <f t="shared" si="348"/>
        <v>3.6173867512079412E-2</v>
      </c>
      <c r="Y653" s="186">
        <f t="shared" si="348"/>
        <v>5.4716906230588593E-2</v>
      </c>
      <c r="Z653" s="181"/>
      <c r="AA653" s="181"/>
      <c r="AC653" s="187">
        <f t="shared" si="349"/>
        <v>1.7650614913093093E-3</v>
      </c>
      <c r="AD653" s="1">
        <v>0</v>
      </c>
      <c r="AE653" s="147">
        <f t="shared" si="193"/>
        <v>3.1291374430605791E-2</v>
      </c>
      <c r="AF653" s="1">
        <v>0</v>
      </c>
      <c r="AG653" s="1">
        <v>0</v>
      </c>
      <c r="AH653" s="1">
        <v>0</v>
      </c>
      <c r="AI653" s="1">
        <v>0</v>
      </c>
      <c r="AJ653" s="147">
        <f t="shared" si="198"/>
        <v>3.1291374430605791E-2</v>
      </c>
      <c r="AK653" s="373"/>
      <c r="AL653" s="186">
        <f t="shared" ref="AL653:AP653" si="359">+AL641</f>
        <v>0.26837221928264582</v>
      </c>
      <c r="AM653" s="373">
        <f t="shared" si="234"/>
        <v>2664.336729765801</v>
      </c>
      <c r="AN653" s="186">
        <f t="shared" si="359"/>
        <v>0.23175618545604232</v>
      </c>
      <c r="AO653" s="186">
        <f t="shared" si="359"/>
        <v>0.23644764869371737</v>
      </c>
      <c r="AP653" s="186">
        <f t="shared" si="359"/>
        <v>2.2515049996287968E-2</v>
      </c>
      <c r="AQ653" s="186">
        <f t="shared" ref="AQ653:AR653" si="360">+AQ641</f>
        <v>0.21393259869742945</v>
      </c>
      <c r="AR653" s="186">
        <f t="shared" si="360"/>
        <v>0.24982918056413661</v>
      </c>
      <c r="AS653" s="186">
        <f t="shared" ref="AS653" si="361">+AS641</f>
        <v>0.24885854774644436</v>
      </c>
    </row>
    <row r="654" spans="1:45" ht="12" x14ac:dyDescent="0.25">
      <c r="A654" s="144">
        <v>2034</v>
      </c>
      <c r="B654" s="144">
        <v>2</v>
      </c>
      <c r="C654" s="145">
        <v>28</v>
      </c>
      <c r="D654" s="145">
        <v>28</v>
      </c>
      <c r="F654" s="141">
        <v>0</v>
      </c>
      <c r="G654" s="185">
        <f t="shared" si="347"/>
        <v>2.4863098176499582E-2</v>
      </c>
      <c r="H654" s="185">
        <f t="shared" si="347"/>
        <v>7.3366174345928431E-2</v>
      </c>
      <c r="I654" s="149">
        <f t="shared" si="178"/>
        <v>3.1327824545639323E-2</v>
      </c>
      <c r="J654" s="147">
        <f t="shared" si="162"/>
        <v>3.2253455281169081E-2</v>
      </c>
      <c r="K654" s="43"/>
      <c r="L654" s="43"/>
      <c r="M654" s="43"/>
      <c r="N654" s="43"/>
      <c r="O654" s="162"/>
      <c r="P654" s="43"/>
      <c r="Q654" s="324"/>
      <c r="R654" s="43"/>
      <c r="U654" s="156" t="e">
        <f>(Company_data!V654+Misc!T654)/(Company_data!J654-Company_data!I654)</f>
        <v>#DIV/0!</v>
      </c>
      <c r="V654" s="1" t="e">
        <f t="shared" si="331"/>
        <v>#DIV/0!</v>
      </c>
      <c r="W654" s="72">
        <v>1</v>
      </c>
      <c r="X654" s="185">
        <f t="shared" si="348"/>
        <v>4.8503076169428852E-2</v>
      </c>
      <c r="Y654" s="186">
        <f t="shared" si="348"/>
        <v>7.3366174345928431E-2</v>
      </c>
      <c r="Z654" s="181"/>
      <c r="AA654" s="181"/>
      <c r="AC654" s="187">
        <f t="shared" si="349"/>
        <v>2.6202205123545871E-3</v>
      </c>
      <c r="AD654" s="1">
        <v>0</v>
      </c>
      <c r="AE654" s="147">
        <f t="shared" si="193"/>
        <v>3.1327824545639323E-2</v>
      </c>
      <c r="AF654" s="1">
        <v>0</v>
      </c>
      <c r="AG654" s="1">
        <v>0</v>
      </c>
      <c r="AH654" s="1">
        <v>0</v>
      </c>
      <c r="AI654" s="1">
        <v>0</v>
      </c>
      <c r="AJ654" s="147">
        <f t="shared" si="198"/>
        <v>3.1327824545639323E-2</v>
      </c>
      <c r="AK654" s="373"/>
      <c r="AL654" s="186">
        <f t="shared" ref="AL654:AP654" si="362">+AL642</f>
        <v>0.26563794725531958</v>
      </c>
      <c r="AM654" s="373">
        <f t="shared" si="234"/>
        <v>2406.4976914013687</v>
      </c>
      <c r="AN654" s="186">
        <f t="shared" si="362"/>
        <v>0.21875418921024473</v>
      </c>
      <c r="AO654" s="186">
        <f t="shared" si="362"/>
        <v>0.20501641893073252</v>
      </c>
      <c r="AP654" s="186">
        <f t="shared" si="362"/>
        <v>1.3232062033328705E-2</v>
      </c>
      <c r="AQ654" s="186">
        <f t="shared" ref="AQ654:AR654" si="363">+AQ642</f>
        <v>0.19178435689740383</v>
      </c>
      <c r="AR654" s="186">
        <f t="shared" si="363"/>
        <v>0.24077484907882007</v>
      </c>
      <c r="AS654" s="186">
        <f t="shared" ref="AS654" si="364">+AS642</f>
        <v>0.24415294490788156</v>
      </c>
    </row>
    <row r="655" spans="1:45" ht="12" x14ac:dyDescent="0.25">
      <c r="A655" s="144">
        <v>2034</v>
      </c>
      <c r="B655" s="144">
        <v>3</v>
      </c>
      <c r="C655" s="145">
        <v>31</v>
      </c>
      <c r="D655" s="145">
        <v>31</v>
      </c>
      <c r="F655" s="141">
        <v>0</v>
      </c>
      <c r="G655" s="185">
        <f t="shared" si="347"/>
        <v>4.5783957213476299E-2</v>
      </c>
      <c r="H655" s="185">
        <f t="shared" si="347"/>
        <v>0.13509956656750552</v>
      </c>
      <c r="I655" s="149">
        <f t="shared" si="178"/>
        <v>3.2106926531423899E-2</v>
      </c>
      <c r="J655" s="147">
        <f t="shared" si="162"/>
        <v>3.2253455281169081E-2</v>
      </c>
      <c r="K655" s="43"/>
      <c r="L655" s="43"/>
      <c r="M655" s="43"/>
      <c r="N655" s="43"/>
      <c r="O655" s="162"/>
      <c r="P655" s="43"/>
      <c r="Q655" s="324"/>
      <c r="R655" s="43"/>
      <c r="U655" s="156" t="e">
        <f>(Company_data!V655+Misc!T655)/(Company_data!J655-Company_data!I655)</f>
        <v>#DIV/0!</v>
      </c>
      <c r="V655" s="1" t="e">
        <f t="shared" si="331"/>
        <v>#DIV/0!</v>
      </c>
      <c r="W655" s="72">
        <v>1</v>
      </c>
      <c r="X655" s="185">
        <f t="shared" si="348"/>
        <v>8.9315609354029185E-2</v>
      </c>
      <c r="Y655" s="186">
        <f t="shared" si="348"/>
        <v>0.13509956656750552</v>
      </c>
      <c r="Z655" s="181"/>
      <c r="AA655" s="181"/>
      <c r="AC655" s="187">
        <f t="shared" si="349"/>
        <v>4.3580505344356611E-3</v>
      </c>
      <c r="AD655" s="1">
        <v>0</v>
      </c>
      <c r="AE655" s="147">
        <f t="shared" si="193"/>
        <v>3.2106926531423899E-2</v>
      </c>
      <c r="AF655" s="1">
        <v>0</v>
      </c>
      <c r="AG655" s="1">
        <v>0</v>
      </c>
      <c r="AH655" s="1">
        <v>0</v>
      </c>
      <c r="AI655" s="1">
        <v>0</v>
      </c>
      <c r="AJ655" s="147">
        <f t="shared" si="198"/>
        <v>3.2106926531423899E-2</v>
      </c>
      <c r="AK655" s="373"/>
      <c r="AL655" s="186">
        <f t="shared" ref="AL655:AP655" si="365">+AL643</f>
        <v>0.2749193181035971</v>
      </c>
      <c r="AM655" s="373">
        <f t="shared" si="234"/>
        <v>2664.336729765801</v>
      </c>
      <c r="AN655" s="186">
        <f t="shared" si="365"/>
        <v>0.26358028872912753</v>
      </c>
      <c r="AO655" s="186">
        <f t="shared" si="365"/>
        <v>0.30188547127443144</v>
      </c>
      <c r="AP655" s="186">
        <f t="shared" si="365"/>
        <v>7.8214908786427645E-2</v>
      </c>
      <c r="AQ655" s="186">
        <f t="shared" ref="AQ655:AR655" si="366">+AQ643</f>
        <v>0.22367056248800382</v>
      </c>
      <c r="AR655" s="186">
        <f t="shared" si="366"/>
        <v>0.22913536089012082</v>
      </c>
      <c r="AS655" s="186">
        <f t="shared" ref="AS655" si="367">+AS643</f>
        <v>0.26268864435549166</v>
      </c>
    </row>
    <row r="656" spans="1:45" ht="12" x14ac:dyDescent="0.25">
      <c r="A656" s="144">
        <v>2034</v>
      </c>
      <c r="B656" s="144">
        <v>4</v>
      </c>
      <c r="C656" s="145">
        <v>30</v>
      </c>
      <c r="D656" s="145">
        <v>31</v>
      </c>
      <c r="F656" s="141">
        <v>0</v>
      </c>
      <c r="G656" s="185">
        <f t="shared" si="347"/>
        <v>8.0774034073035877E-2</v>
      </c>
      <c r="H656" s="185">
        <f t="shared" si="347"/>
        <v>0.23834848836447922</v>
      </c>
      <c r="I656" s="149">
        <f t="shared" si="178"/>
        <v>3.2707454333999561E-2</v>
      </c>
      <c r="J656" s="147">
        <f t="shared" si="162"/>
        <v>3.2253455281169081E-2</v>
      </c>
      <c r="K656" s="43"/>
      <c r="L656" s="43"/>
      <c r="M656" s="43"/>
      <c r="N656" s="43"/>
      <c r="O656" s="162"/>
      <c r="P656" s="43"/>
      <c r="Q656" s="324"/>
      <c r="R656" s="43"/>
      <c r="U656" s="156" t="e">
        <f>(Company_data!V656+Misc!T656)/(Company_data!J656-Company_data!I656)</f>
        <v>#DIV/0!</v>
      </c>
      <c r="V656" s="1" t="e">
        <f t="shared" si="331"/>
        <v>#DIV/0!</v>
      </c>
      <c r="W656" s="72">
        <v>1</v>
      </c>
      <c r="X656" s="185">
        <f t="shared" si="348"/>
        <v>0.15757445429144332</v>
      </c>
      <c r="Y656" s="186">
        <f t="shared" si="348"/>
        <v>0.23834848836447922</v>
      </c>
      <c r="Z656" s="181"/>
      <c r="AA656" s="181"/>
      <c r="AC656" s="187">
        <f t="shared" si="349"/>
        <v>7.9449496121493067E-3</v>
      </c>
      <c r="AD656" s="1">
        <v>0</v>
      </c>
      <c r="AE656" s="147">
        <f t="shared" si="193"/>
        <v>3.2707454333999561E-2</v>
      </c>
      <c r="AF656" s="1">
        <v>0</v>
      </c>
      <c r="AG656" s="1">
        <v>0</v>
      </c>
      <c r="AH656" s="1">
        <v>0</v>
      </c>
      <c r="AI656" s="1">
        <v>0</v>
      </c>
      <c r="AJ656" s="147">
        <f t="shared" si="198"/>
        <v>3.2707454333999561E-2</v>
      </c>
      <c r="AK656" s="373"/>
      <c r="AL656" s="186">
        <f t="shared" ref="AL656:AP656" si="368">+AL644</f>
        <v>0.29725118102391124</v>
      </c>
      <c r="AM656" s="373">
        <f t="shared" si="234"/>
        <v>2664.336729765801</v>
      </c>
      <c r="AN656" s="186">
        <f t="shared" si="368"/>
        <v>0.2979808763385719</v>
      </c>
      <c r="AO656" s="186">
        <f t="shared" si="368"/>
        <v>0.29616930421316073</v>
      </c>
      <c r="AP656" s="186">
        <f t="shared" si="368"/>
        <v>7.9240272739288672E-2</v>
      </c>
      <c r="AQ656" s="186">
        <f t="shared" ref="AQ656:AR656" si="369">+AQ644</f>
        <v>0.2169290314738721</v>
      </c>
      <c r="AR656" s="186">
        <f t="shared" si="369"/>
        <v>0.21647714695087533</v>
      </c>
      <c r="AS656" s="186">
        <f t="shared" ref="AS656" si="370">+AS644</f>
        <v>0.29141733975153972</v>
      </c>
    </row>
    <row r="657" spans="1:45" ht="12" x14ac:dyDescent="0.25">
      <c r="A657" s="144">
        <v>2034</v>
      </c>
      <c r="B657" s="144">
        <v>5</v>
      </c>
      <c r="C657" s="145">
        <v>31</v>
      </c>
      <c r="D657" s="145">
        <v>30</v>
      </c>
      <c r="F657" s="141">
        <v>0</v>
      </c>
      <c r="G657" s="185">
        <f t="shared" si="347"/>
        <v>0.14754856930858176</v>
      </c>
      <c r="H657" s="185">
        <f t="shared" si="347"/>
        <v>0.435387174339258</v>
      </c>
      <c r="I657" s="149">
        <f t="shared" si="178"/>
        <v>3.2211093719053466E-2</v>
      </c>
      <c r="J657" s="147">
        <f t="shared" ref="J657:J720" si="371">AVERAGE(I646:I657)</f>
        <v>3.2253455281169081E-2</v>
      </c>
      <c r="K657" s="43"/>
      <c r="L657" s="43"/>
      <c r="M657" s="43"/>
      <c r="N657" s="43"/>
      <c r="O657" s="162"/>
      <c r="P657" s="43"/>
      <c r="Q657" s="324"/>
      <c r="R657" s="43"/>
      <c r="U657" s="156" t="e">
        <f>(Company_data!V657+Misc!T657)/(Company_data!J657-Company_data!I657)</f>
        <v>#DIV/0!</v>
      </c>
      <c r="V657" s="1" t="e">
        <f t="shared" si="331"/>
        <v>#DIV/0!</v>
      </c>
      <c r="W657" s="72">
        <v>1</v>
      </c>
      <c r="X657" s="185">
        <f t="shared" si="348"/>
        <v>0.28783860503067638</v>
      </c>
      <c r="Y657" s="186">
        <f t="shared" si="348"/>
        <v>0.435387174339258</v>
      </c>
      <c r="Z657" s="181"/>
      <c r="AA657" s="181"/>
      <c r="AC657" s="187">
        <f t="shared" si="349"/>
        <v>1.4044747559330908E-2</v>
      </c>
      <c r="AD657" s="1">
        <v>0</v>
      </c>
      <c r="AE657" s="147">
        <f t="shared" si="193"/>
        <v>3.2211093719053466E-2</v>
      </c>
      <c r="AF657" s="1">
        <v>0</v>
      </c>
      <c r="AG657" s="1">
        <v>0</v>
      </c>
      <c r="AH657" s="1">
        <v>0</v>
      </c>
      <c r="AI657" s="1">
        <v>0</v>
      </c>
      <c r="AJ657" s="147">
        <f t="shared" si="198"/>
        <v>3.2211093719053466E-2</v>
      </c>
      <c r="AK657" s="373"/>
      <c r="AL657" s="186">
        <f t="shared" ref="AL657:AP657" si="372">+AL645</f>
        <v>0.35346355072257973</v>
      </c>
      <c r="AM657" s="373">
        <f t="shared" si="234"/>
        <v>2578.3903836443233</v>
      </c>
      <c r="AN657" s="186">
        <f t="shared" si="372"/>
        <v>0.38342723746831681</v>
      </c>
      <c r="AO657" s="186">
        <f t="shared" si="372"/>
        <v>0.38011806914001428</v>
      </c>
      <c r="AP657" s="186">
        <f t="shared" si="372"/>
        <v>0.14474687328024421</v>
      </c>
      <c r="AQ657" s="186">
        <f t="shared" ref="AQ657:AR657" si="373">+AQ645</f>
        <v>0.23537119585977009</v>
      </c>
      <c r="AR657" s="186">
        <f t="shared" si="373"/>
        <v>0.205914981413998</v>
      </c>
      <c r="AS657" s="186">
        <f t="shared" ref="AS657" si="374">+AS645</f>
        <v>0.36230231643045824</v>
      </c>
    </row>
    <row r="658" spans="1:45" ht="12" x14ac:dyDescent="0.25">
      <c r="A658" s="144">
        <v>2034</v>
      </c>
      <c r="B658" s="144">
        <v>6</v>
      </c>
      <c r="C658" s="145">
        <v>30</v>
      </c>
      <c r="D658" s="145">
        <v>31</v>
      </c>
      <c r="F658" s="141">
        <v>0</v>
      </c>
      <c r="G658" s="185">
        <f t="shared" si="347"/>
        <v>0.19210564291069007</v>
      </c>
      <c r="H658" s="185">
        <f t="shared" si="347"/>
        <v>0.56686644562840349</v>
      </c>
      <c r="I658" s="149">
        <f t="shared" si="178"/>
        <v>3.32701466606663E-2</v>
      </c>
      <c r="J658" s="147">
        <f t="shared" si="371"/>
        <v>3.2253455281169081E-2</v>
      </c>
      <c r="K658" s="43"/>
      <c r="L658" s="43"/>
      <c r="M658" s="43"/>
      <c r="N658" s="43"/>
      <c r="O658" s="162"/>
      <c r="P658" s="43"/>
      <c r="Q658" s="324"/>
      <c r="R658" s="43"/>
      <c r="U658" s="156" t="e">
        <f>(Company_data!V658+Misc!T658)/(Company_data!J658-Company_data!I658)</f>
        <v>#DIV/0!</v>
      </c>
      <c r="V658" s="1" t="e">
        <f t="shared" si="331"/>
        <v>#DIV/0!</v>
      </c>
      <c r="W658" s="72">
        <v>1</v>
      </c>
      <c r="X658" s="185">
        <f t="shared" si="348"/>
        <v>0.37476080271771345</v>
      </c>
      <c r="Y658" s="186">
        <f t="shared" si="348"/>
        <v>0.56686644562840349</v>
      </c>
      <c r="Z658" s="181"/>
      <c r="AA658" s="181"/>
      <c r="AC658" s="187">
        <f t="shared" si="349"/>
        <v>1.8895548187613451E-2</v>
      </c>
      <c r="AD658" s="1">
        <v>0</v>
      </c>
      <c r="AE658" s="147">
        <f t="shared" si="193"/>
        <v>3.32701466606663E-2</v>
      </c>
      <c r="AF658" s="1">
        <v>0</v>
      </c>
      <c r="AG658" s="1">
        <v>0</v>
      </c>
      <c r="AH658" s="1">
        <v>0</v>
      </c>
      <c r="AI658" s="1">
        <v>0</v>
      </c>
      <c r="AJ658" s="147">
        <f t="shared" si="198"/>
        <v>3.32701466606663E-2</v>
      </c>
      <c r="AK658" s="373"/>
      <c r="AL658" s="186">
        <f t="shared" ref="AL658:AP658" si="375">+AL646</f>
        <v>0.3926621969856261</v>
      </c>
      <c r="AM658" s="373">
        <f t="shared" si="234"/>
        <v>2664.336729765801</v>
      </c>
      <c r="AN658" s="186">
        <f t="shared" si="375"/>
        <v>0.42913851804025022</v>
      </c>
      <c r="AO658" s="186">
        <f t="shared" si="375"/>
        <v>0.42483003906151667</v>
      </c>
      <c r="AP658" s="186">
        <f t="shared" si="375"/>
        <v>0.18845788394368534</v>
      </c>
      <c r="AQ658" s="186">
        <f t="shared" ref="AQ658:AR658" si="376">+AQ646</f>
        <v>0.23637215511783133</v>
      </c>
      <c r="AR658" s="186">
        <f t="shared" si="376"/>
        <v>0.20055655407493594</v>
      </c>
      <c r="AS658" s="186">
        <f t="shared" ref="AS658" si="377">+AS646</f>
        <v>0.4088011064541538</v>
      </c>
    </row>
    <row r="659" spans="1:45" ht="12" x14ac:dyDescent="0.25">
      <c r="A659" s="144">
        <v>2034</v>
      </c>
      <c r="B659" s="144">
        <v>7</v>
      </c>
      <c r="C659" s="145">
        <v>31</v>
      </c>
      <c r="D659" s="145">
        <v>30</v>
      </c>
      <c r="F659" s="141">
        <v>0</v>
      </c>
      <c r="G659" s="185">
        <f t="shared" si="347"/>
        <v>0.22773466057523425</v>
      </c>
      <c r="H659" s="185">
        <f t="shared" si="347"/>
        <v>0.67200075765962952</v>
      </c>
      <c r="I659" s="149">
        <f t="shared" si="178"/>
        <v>3.3307233503051287E-2</v>
      </c>
      <c r="J659" s="147">
        <f t="shared" si="371"/>
        <v>3.2253455281169081E-2</v>
      </c>
      <c r="K659" s="43"/>
      <c r="L659" s="43"/>
      <c r="M659" s="43"/>
      <c r="N659" s="43"/>
      <c r="O659" s="162"/>
      <c r="P659" s="43"/>
      <c r="Q659" s="324"/>
      <c r="R659" s="43"/>
      <c r="U659" s="156" t="e">
        <f>(Company_data!V659+Misc!T659)/(Company_data!J659-Company_data!I659)</f>
        <v>#DIV/0!</v>
      </c>
      <c r="V659" s="1" t="e">
        <f t="shared" si="331"/>
        <v>#DIV/0!</v>
      </c>
      <c r="W659" s="72">
        <v>1</v>
      </c>
      <c r="X659" s="185">
        <f t="shared" si="348"/>
        <v>0.44426609708439513</v>
      </c>
      <c r="Y659" s="186">
        <f t="shared" si="348"/>
        <v>0.67200075765962952</v>
      </c>
      <c r="Z659" s="181"/>
      <c r="AA659" s="181"/>
      <c r="AC659" s="187">
        <f t="shared" si="349"/>
        <v>2.1677443795471915E-2</v>
      </c>
      <c r="AD659" s="1">
        <v>0</v>
      </c>
      <c r="AE659" s="147">
        <f t="shared" si="193"/>
        <v>3.3307233503051287E-2</v>
      </c>
      <c r="AF659" s="1">
        <v>0</v>
      </c>
      <c r="AG659" s="1">
        <v>0</v>
      </c>
      <c r="AH659" s="1">
        <v>0</v>
      </c>
      <c r="AI659" s="1">
        <v>0</v>
      </c>
      <c r="AJ659" s="147">
        <f t="shared" si="198"/>
        <v>3.3307233503051287E-2</v>
      </c>
      <c r="AK659" s="373"/>
      <c r="AL659" s="186">
        <f t="shared" ref="AL659:AP659" si="378">+AL647</f>
        <v>0.43071294477754107</v>
      </c>
      <c r="AM659" s="373">
        <f t="shared" si="234"/>
        <v>2578.3903836443233</v>
      </c>
      <c r="AN659" s="186">
        <f t="shared" si="378"/>
        <v>0.4777861093729831</v>
      </c>
      <c r="AO659" s="186">
        <f t="shared" si="378"/>
        <v>0.4726785550973725</v>
      </c>
      <c r="AP659" s="186">
        <f t="shared" si="378"/>
        <v>0.22341036724566607</v>
      </c>
      <c r="AQ659" s="186">
        <f t="shared" ref="AQ659:AR659" si="379">+AQ647</f>
        <v>0.2492681878517064</v>
      </c>
      <c r="AR659" s="186">
        <f t="shared" si="379"/>
        <v>0.20297828420230693</v>
      </c>
      <c r="AS659" s="186">
        <f t="shared" ref="AS659" si="380">+AS647</f>
        <v>0.45440113357495615</v>
      </c>
    </row>
    <row r="660" spans="1:45" ht="12" x14ac:dyDescent="0.25">
      <c r="A660" s="144">
        <v>2034</v>
      </c>
      <c r="B660" s="144">
        <v>8</v>
      </c>
      <c r="C660" s="145">
        <v>31</v>
      </c>
      <c r="D660" s="145">
        <v>31</v>
      </c>
      <c r="F660" s="141">
        <v>0</v>
      </c>
      <c r="G660" s="185">
        <f t="shared" si="347"/>
        <v>0.23046146829740827</v>
      </c>
      <c r="H660" s="185">
        <f t="shared" si="347"/>
        <v>0.68004703770617381</v>
      </c>
      <c r="I660" s="149">
        <f t="shared" si="178"/>
        <v>3.1707928155365571E-2</v>
      </c>
      <c r="J660" s="147">
        <f t="shared" si="371"/>
        <v>3.2253455281169081E-2</v>
      </c>
      <c r="K660" s="43"/>
      <c r="L660" s="43"/>
      <c r="M660" s="43"/>
      <c r="N660" s="43"/>
      <c r="O660" s="162"/>
      <c r="P660" s="43"/>
      <c r="Q660" s="324"/>
      <c r="R660" s="43"/>
      <c r="U660" s="156" t="e">
        <f>(Company_data!V660+Misc!T660)/(Company_data!J660-Company_data!I660)</f>
        <v>#DIV/0!</v>
      </c>
      <c r="V660" s="1" t="e">
        <f t="shared" si="331"/>
        <v>#DIV/0!</v>
      </c>
      <c r="W660" s="72">
        <v>1</v>
      </c>
      <c r="X660" s="185">
        <f t="shared" si="348"/>
        <v>0.44958556940876554</v>
      </c>
      <c r="Y660" s="186">
        <f t="shared" si="348"/>
        <v>0.68004703770617381</v>
      </c>
      <c r="Z660" s="181"/>
      <c r="AA660" s="181"/>
      <c r="AC660" s="187">
        <f t="shared" si="349"/>
        <v>2.1937001216328189E-2</v>
      </c>
      <c r="AD660" s="1">
        <v>0</v>
      </c>
      <c r="AE660" s="147">
        <f t="shared" si="193"/>
        <v>3.1707928155365571E-2</v>
      </c>
      <c r="AF660" s="1">
        <v>0</v>
      </c>
      <c r="AG660" s="1">
        <v>0</v>
      </c>
      <c r="AH660" s="1">
        <v>0</v>
      </c>
      <c r="AI660" s="1">
        <v>0</v>
      </c>
      <c r="AJ660" s="147">
        <f t="shared" si="198"/>
        <v>3.1707928155365571E-2</v>
      </c>
      <c r="AK660" s="373"/>
      <c r="AL660" s="186">
        <f t="shared" ref="AL660:AP660" si="381">+AL648</f>
        <v>0.44206942163299795</v>
      </c>
      <c r="AM660" s="373">
        <f t="shared" si="234"/>
        <v>1865.5172948040722</v>
      </c>
      <c r="AN660" s="186">
        <f t="shared" si="381"/>
        <v>0.48083036643376209</v>
      </c>
      <c r="AO660" s="186">
        <f t="shared" si="381"/>
        <v>0.47566165625678364</v>
      </c>
      <c r="AP660" s="186">
        <f t="shared" si="381"/>
        <v>0.22608539753345999</v>
      </c>
      <c r="AQ660" s="186">
        <f t="shared" ref="AQ660:AR660" si="382">+AQ648</f>
        <v>0.24957625872332367</v>
      </c>
      <c r="AR660" s="186">
        <f t="shared" si="382"/>
        <v>0.21160795333558968</v>
      </c>
      <c r="AS660" s="186">
        <f t="shared" ref="AS660" si="383">+AS648</f>
        <v>0.46526340235315022</v>
      </c>
    </row>
    <row r="661" spans="1:45" ht="12" x14ac:dyDescent="0.25">
      <c r="A661" s="144">
        <v>2034</v>
      </c>
      <c r="B661" s="144">
        <v>9</v>
      </c>
      <c r="C661" s="145">
        <v>30</v>
      </c>
      <c r="D661" s="145">
        <v>31</v>
      </c>
      <c r="F661" s="141">
        <v>0</v>
      </c>
      <c r="G661" s="185">
        <f t="shared" si="347"/>
        <v>0.19600423226971972</v>
      </c>
      <c r="H661" s="185">
        <f t="shared" si="347"/>
        <v>0.57837042572723507</v>
      </c>
      <c r="I661" s="149">
        <f t="shared" si="178"/>
        <v>3.222580735008565E-2</v>
      </c>
      <c r="J661" s="147">
        <f t="shared" si="371"/>
        <v>3.2253455281169081E-2</v>
      </c>
      <c r="K661" s="43"/>
      <c r="L661" s="43"/>
      <c r="M661" s="43"/>
      <c r="N661" s="43"/>
      <c r="O661" s="162"/>
      <c r="P661" s="43"/>
      <c r="Q661" s="324"/>
      <c r="R661" s="43"/>
      <c r="U661" s="156" t="e">
        <f>(Company_data!V661+Misc!T661)/(Company_data!J661-Company_data!I661)</f>
        <v>#DIV/0!</v>
      </c>
      <c r="V661" s="1" t="e">
        <f t="shared" si="331"/>
        <v>#DIV/0!</v>
      </c>
      <c r="W661" s="72">
        <v>1</v>
      </c>
      <c r="X661" s="185">
        <f t="shared" si="348"/>
        <v>0.38236619345751544</v>
      </c>
      <c r="Y661" s="186">
        <f t="shared" si="348"/>
        <v>0.57837042572723507</v>
      </c>
      <c r="Z661" s="181"/>
      <c r="AA661" s="181"/>
      <c r="AC661" s="187">
        <f t="shared" si="349"/>
        <v>1.9279014190907839E-2</v>
      </c>
      <c r="AD661" s="1">
        <v>0</v>
      </c>
      <c r="AE661" s="147">
        <f t="shared" si="193"/>
        <v>3.222580735008565E-2</v>
      </c>
      <c r="AF661" s="1">
        <v>0</v>
      </c>
      <c r="AG661" s="1">
        <v>0</v>
      </c>
      <c r="AH661" s="1">
        <v>0</v>
      </c>
      <c r="AI661" s="1">
        <v>0</v>
      </c>
      <c r="AJ661" s="147">
        <f t="shared" si="198"/>
        <v>3.222580735008565E-2</v>
      </c>
      <c r="AK661" s="373"/>
      <c r="AL661" s="186">
        <f t="shared" ref="AL661:AP661" si="384">+AL649</f>
        <v>0.4190746982319381</v>
      </c>
      <c r="AM661" s="373">
        <f t="shared" si="234"/>
        <v>1865.5172948040722</v>
      </c>
      <c r="AN661" s="186">
        <f t="shared" si="384"/>
        <v>0.43323369618937424</v>
      </c>
      <c r="AO661" s="186">
        <f t="shared" si="384"/>
        <v>0.4288377809956207</v>
      </c>
      <c r="AP661" s="186">
        <f t="shared" si="384"/>
        <v>0.19228244573081438</v>
      </c>
      <c r="AQ661" s="186">
        <f t="shared" ref="AQ661:AR661" si="385">+AQ649</f>
        <v>0.23655533526480632</v>
      </c>
      <c r="AR661" s="186">
        <f t="shared" si="385"/>
        <v>0.22307046596221838</v>
      </c>
      <c r="AS661" s="186">
        <f t="shared" ref="AS661" si="386">+AS649</f>
        <v>0.43334357175424093</v>
      </c>
    </row>
    <row r="662" spans="1:45" ht="12" x14ac:dyDescent="0.25">
      <c r="A662" s="144">
        <v>2034</v>
      </c>
      <c r="B662" s="144">
        <v>10</v>
      </c>
      <c r="C662" s="145">
        <v>31</v>
      </c>
      <c r="D662" s="145">
        <v>30</v>
      </c>
      <c r="F662" s="141">
        <v>0</v>
      </c>
      <c r="G662" s="185">
        <f t="shared" si="347"/>
        <v>0.14017281838261053</v>
      </c>
      <c r="H662" s="185">
        <f t="shared" si="347"/>
        <v>0.41362276571545992</v>
      </c>
      <c r="I662" s="149">
        <f t="shared" ref="I662:I725" si="387">I650</f>
        <v>3.1422201488634983E-2</v>
      </c>
      <c r="J662" s="147">
        <f t="shared" si="371"/>
        <v>3.2253455281169088E-2</v>
      </c>
      <c r="K662" s="43"/>
      <c r="L662" s="43"/>
      <c r="M662" s="43"/>
      <c r="N662" s="43"/>
      <c r="O662" s="162"/>
      <c r="P662" s="43"/>
      <c r="Q662" s="324"/>
      <c r="R662" s="43"/>
      <c r="U662" s="156" t="e">
        <f>(Company_data!V662+Misc!T662)/(Company_data!J662-Company_data!I662)</f>
        <v>#DIV/0!</v>
      </c>
      <c r="V662" s="1" t="e">
        <f t="shared" si="331"/>
        <v>#DIV/0!</v>
      </c>
      <c r="W662" s="72">
        <v>1</v>
      </c>
      <c r="X662" s="185">
        <f t="shared" si="348"/>
        <v>0.27344994733284939</v>
      </c>
      <c r="Y662" s="186">
        <f t="shared" si="348"/>
        <v>0.41362276571545992</v>
      </c>
      <c r="Z662" s="181"/>
      <c r="AA662" s="181"/>
      <c r="AC662" s="187">
        <f t="shared" si="349"/>
        <v>1.334266986178903E-2</v>
      </c>
      <c r="AD662" s="1">
        <v>0</v>
      </c>
      <c r="AE662" s="147">
        <f t="shared" si="193"/>
        <v>3.1422201488634983E-2</v>
      </c>
      <c r="AF662" s="1">
        <v>0</v>
      </c>
      <c r="AG662" s="1">
        <v>0</v>
      </c>
      <c r="AH662" s="1">
        <v>0</v>
      </c>
      <c r="AI662" s="1">
        <v>0</v>
      </c>
      <c r="AJ662" s="147">
        <f t="shared" si="198"/>
        <v>3.1422201488634983E-2</v>
      </c>
      <c r="AK662" s="373"/>
      <c r="AL662" s="186">
        <f t="shared" ref="AL662:AP662" si="388">+AL650</f>
        <v>0.37520266827033399</v>
      </c>
      <c r="AM662" s="373">
        <f t="shared" si="234"/>
        <v>1805.3393175523279</v>
      </c>
      <c r="AN662" s="186">
        <f t="shared" si="388"/>
        <v>0.373839315508527</v>
      </c>
      <c r="AO662" s="186">
        <f t="shared" si="388"/>
        <v>0.37069556797336439</v>
      </c>
      <c r="AP662" s="186">
        <f t="shared" si="388"/>
        <v>0.13751117530207277</v>
      </c>
      <c r="AQ662" s="186">
        <f t="shared" ref="AQ662:AR662" si="389">+AQ650</f>
        <v>0.23318439267129165</v>
      </c>
      <c r="AR662" s="186">
        <f t="shared" si="389"/>
        <v>0.23502984988772346</v>
      </c>
      <c r="AS662" s="186">
        <f t="shared" ref="AS662" si="390">+AS650</f>
        <v>0.37936425447123567</v>
      </c>
    </row>
    <row r="663" spans="1:45" ht="12" x14ac:dyDescent="0.25">
      <c r="A663" s="144">
        <v>2034</v>
      </c>
      <c r="B663" s="144">
        <v>11</v>
      </c>
      <c r="C663" s="145">
        <v>30</v>
      </c>
      <c r="D663" s="145">
        <v>31</v>
      </c>
      <c r="F663" s="141">
        <v>0</v>
      </c>
      <c r="G663" s="185">
        <f t="shared" si="347"/>
        <v>5.500895297353698E-2</v>
      </c>
      <c r="H663" s="185">
        <f t="shared" si="347"/>
        <v>0.16232073757638524</v>
      </c>
      <c r="I663" s="149">
        <f t="shared" si="387"/>
        <v>3.2209690339273976E-2</v>
      </c>
      <c r="J663" s="147">
        <f t="shared" si="371"/>
        <v>3.2253455281169081E-2</v>
      </c>
      <c r="K663" s="43"/>
      <c r="L663" s="43"/>
      <c r="M663" s="43"/>
      <c r="N663" s="43"/>
      <c r="O663" s="162"/>
      <c r="P663" s="43"/>
      <c r="Q663" s="324"/>
      <c r="R663" s="43"/>
      <c r="U663" s="156" t="e">
        <f>(Company_data!V663+Misc!T663)/(Company_data!J663-Company_data!I663)</f>
        <v>#DIV/0!</v>
      </c>
      <c r="V663" s="1" t="e">
        <f t="shared" si="331"/>
        <v>#DIV/0!</v>
      </c>
      <c r="W663" s="72">
        <v>1</v>
      </c>
      <c r="X663" s="185">
        <f t="shared" si="348"/>
        <v>0.10731178460284826</v>
      </c>
      <c r="Y663" s="186">
        <f t="shared" si="348"/>
        <v>0.16232073757638524</v>
      </c>
      <c r="Z663" s="181"/>
      <c r="AA663" s="181"/>
      <c r="AC663" s="187">
        <f t="shared" si="349"/>
        <v>5.4106912525461745E-3</v>
      </c>
      <c r="AD663" s="1">
        <v>0</v>
      </c>
      <c r="AE663" s="147">
        <f t="shared" si="193"/>
        <v>3.2209690339273976E-2</v>
      </c>
      <c r="AF663" s="1">
        <v>0</v>
      </c>
      <c r="AG663" s="1">
        <v>0</v>
      </c>
      <c r="AH663" s="1">
        <v>0</v>
      </c>
      <c r="AI663" s="1">
        <v>0</v>
      </c>
      <c r="AJ663" s="147">
        <f t="shared" si="198"/>
        <v>3.2209690339273976E-2</v>
      </c>
      <c r="AK663" s="373"/>
      <c r="AL663" s="186">
        <f t="shared" ref="AL663:AP663" si="391">+AL651</f>
        <v>0.30042867338119794</v>
      </c>
      <c r="AM663" s="373">
        <f t="shared" si="234"/>
        <v>1865.5172948040722</v>
      </c>
      <c r="AN663" s="186">
        <f t="shared" si="391"/>
        <v>0.26636233994389358</v>
      </c>
      <c r="AO663" s="186">
        <f t="shared" si="391"/>
        <v>0.26512861815447786</v>
      </c>
      <c r="AP663" s="186">
        <f t="shared" si="391"/>
        <v>5.3964426647113282E-2</v>
      </c>
      <c r="AQ663" s="186">
        <f t="shared" ref="AQ663:AR663" si="392">+AQ651</f>
        <v>0.21116419150736457</v>
      </c>
      <c r="AR663" s="186">
        <f t="shared" si="392"/>
        <v>0.24541972040766094</v>
      </c>
      <c r="AS663" s="186">
        <f t="shared" ref="AS663" si="393">+AS651</f>
        <v>0.2866051618582115</v>
      </c>
    </row>
    <row r="664" spans="1:45" ht="12" x14ac:dyDescent="0.25">
      <c r="A664" s="144">
        <v>2034</v>
      </c>
      <c r="B664" s="144">
        <v>12</v>
      </c>
      <c r="C664" s="145">
        <v>31</v>
      </c>
      <c r="D664" s="145">
        <v>30</v>
      </c>
      <c r="F664" s="141">
        <v>0</v>
      </c>
      <c r="G664" s="185">
        <f t="shared" si="347"/>
        <v>2.9996936844413711E-2</v>
      </c>
      <c r="H664" s="185">
        <f t="shared" si="347"/>
        <v>8.8515135271886689E-2</v>
      </c>
      <c r="I664" s="149">
        <f t="shared" si="387"/>
        <v>3.3253782316229219E-2</v>
      </c>
      <c r="J664" s="147">
        <f t="shared" si="371"/>
        <v>3.2253455281169081E-2</v>
      </c>
      <c r="K664" s="43"/>
      <c r="L664" s="43"/>
      <c r="M664" s="43"/>
      <c r="N664" s="43"/>
      <c r="O664" s="162"/>
      <c r="P664" s="43"/>
      <c r="Q664" s="324"/>
      <c r="R664" s="43"/>
      <c r="U664" s="156" t="e">
        <f>(Company_data!V664+Misc!T664)/(Company_data!J664-Company_data!I664)</f>
        <v>#DIV/0!</v>
      </c>
      <c r="V664" s="1" t="e">
        <f t="shared" si="331"/>
        <v>#DIV/0!</v>
      </c>
      <c r="W664" s="72">
        <v>1</v>
      </c>
      <c r="X664" s="185">
        <f t="shared" si="348"/>
        <v>5.8518198427472995E-2</v>
      </c>
      <c r="Y664" s="186">
        <f t="shared" si="348"/>
        <v>8.8515135271886689E-2</v>
      </c>
      <c r="Z664" s="181"/>
      <c r="AA664" s="181"/>
      <c r="AC664" s="187">
        <f t="shared" si="349"/>
        <v>2.85532694425441E-3</v>
      </c>
      <c r="AD664" s="1">
        <v>0</v>
      </c>
      <c r="AE664" s="147">
        <f t="shared" si="193"/>
        <v>3.3253782316229219E-2</v>
      </c>
      <c r="AF664" s="1">
        <v>0</v>
      </c>
      <c r="AG664" s="1">
        <v>0</v>
      </c>
      <c r="AH664" s="1">
        <v>0</v>
      </c>
      <c r="AI664" s="1">
        <v>0</v>
      </c>
      <c r="AJ664" s="147">
        <f t="shared" si="198"/>
        <v>3.3253782316229219E-2</v>
      </c>
      <c r="AK664" s="373"/>
      <c r="AL664" s="186">
        <f t="shared" ref="AL664:AP664" si="394">+AL652</f>
        <v>0.28037123506396472</v>
      </c>
      <c r="AM664" s="373">
        <f t="shared" si="234"/>
        <v>1805.3393175523279</v>
      </c>
      <c r="AN664" s="186">
        <f t="shared" si="394"/>
        <v>0.24335878239187156</v>
      </c>
      <c r="AO664" s="186">
        <f t="shared" si="394"/>
        <v>0.24268602145751089</v>
      </c>
      <c r="AP664" s="186">
        <f t="shared" si="394"/>
        <v>2.9427346104136727E-2</v>
      </c>
      <c r="AQ664" s="186">
        <f t="shared" ref="AQ664:AR664" si="395">+AQ652</f>
        <v>0.21325867535337417</v>
      </c>
      <c r="AR664" s="186">
        <f t="shared" si="395"/>
        <v>0.25037429821955098</v>
      </c>
      <c r="AS664" s="186">
        <f t="shared" ref="AS664" si="396">+AS652</f>
        <v>0.26281872278303425</v>
      </c>
    </row>
    <row r="665" spans="1:45" ht="12" x14ac:dyDescent="0.25">
      <c r="A665" s="144">
        <v>2035</v>
      </c>
      <c r="B665" s="144">
        <v>1</v>
      </c>
      <c r="C665" s="145">
        <v>31</v>
      </c>
      <c r="D665" s="145">
        <v>31</v>
      </c>
      <c r="F665" s="141">
        <v>0</v>
      </c>
      <c r="G665" s="185">
        <f t="shared" si="347"/>
        <v>1.8543038718509181E-2</v>
      </c>
      <c r="H665" s="185">
        <f t="shared" si="347"/>
        <v>5.4716906230588593E-2</v>
      </c>
      <c r="I665" s="149">
        <f t="shared" si="387"/>
        <v>3.1291374430605791E-2</v>
      </c>
      <c r="J665" s="147">
        <f t="shared" si="371"/>
        <v>3.2253455281169088E-2</v>
      </c>
      <c r="K665" s="43"/>
      <c r="L665" s="43"/>
      <c r="M665" s="43"/>
      <c r="N665" s="43"/>
      <c r="O665" s="162"/>
      <c r="P665" s="43"/>
      <c r="Q665" s="324"/>
      <c r="R665" s="43"/>
      <c r="U665" s="156" t="e">
        <f>(Company_data!V665+Misc!T665)/(Company_data!J665-Company_data!I665)</f>
        <v>#DIV/0!</v>
      </c>
      <c r="V665" s="1" t="e">
        <f t="shared" si="331"/>
        <v>#DIV/0!</v>
      </c>
      <c r="W665" s="72">
        <v>1</v>
      </c>
      <c r="X665" s="185">
        <f t="shared" si="348"/>
        <v>3.6173867512079412E-2</v>
      </c>
      <c r="Y665" s="186">
        <f t="shared" si="348"/>
        <v>5.4716906230588593E-2</v>
      </c>
      <c r="Z665" s="181"/>
      <c r="AA665" s="181"/>
      <c r="AC665" s="187">
        <f t="shared" si="349"/>
        <v>1.7650614913093093E-3</v>
      </c>
      <c r="AD665" s="1">
        <v>0</v>
      </c>
      <c r="AE665" s="147">
        <f t="shared" si="193"/>
        <v>3.1291374430605791E-2</v>
      </c>
      <c r="AF665" s="1">
        <v>0</v>
      </c>
      <c r="AG665" s="1">
        <v>0</v>
      </c>
      <c r="AH665" s="1">
        <v>0</v>
      </c>
      <c r="AI665" s="1">
        <v>0</v>
      </c>
      <c r="AJ665" s="147">
        <f t="shared" si="198"/>
        <v>3.1291374430605791E-2</v>
      </c>
      <c r="AK665" s="373"/>
      <c r="AL665" s="186">
        <f t="shared" ref="AL665:AP665" si="397">+AL653</f>
        <v>0.26837221928264582</v>
      </c>
      <c r="AM665" s="373">
        <f t="shared" si="234"/>
        <v>2664.336729765801</v>
      </c>
      <c r="AN665" s="186">
        <f t="shared" si="397"/>
        <v>0.23175618545604232</v>
      </c>
      <c r="AO665" s="186">
        <f t="shared" si="397"/>
        <v>0.23644764869371737</v>
      </c>
      <c r="AP665" s="186">
        <f t="shared" si="397"/>
        <v>2.2515049996287968E-2</v>
      </c>
      <c r="AQ665" s="186">
        <f t="shared" ref="AQ665:AR665" si="398">+AQ653</f>
        <v>0.21393259869742945</v>
      </c>
      <c r="AR665" s="186">
        <f t="shared" si="398"/>
        <v>0.24982918056413661</v>
      </c>
      <c r="AS665" s="186">
        <f t="shared" ref="AS665" si="399">+AS653</f>
        <v>0.24885854774644436</v>
      </c>
    </row>
    <row r="666" spans="1:45" ht="12" x14ac:dyDescent="0.25">
      <c r="A666" s="144">
        <v>2035</v>
      </c>
      <c r="B666" s="144">
        <v>2</v>
      </c>
      <c r="C666" s="145">
        <v>28</v>
      </c>
      <c r="D666" s="145">
        <v>28</v>
      </c>
      <c r="F666" s="141">
        <v>0</v>
      </c>
      <c r="G666" s="185">
        <f t="shared" ref="G666:H681" si="400">+G654</f>
        <v>2.4863098176499582E-2</v>
      </c>
      <c r="H666" s="185">
        <f t="shared" si="400"/>
        <v>7.3366174345928431E-2</v>
      </c>
      <c r="I666" s="149">
        <f t="shared" si="387"/>
        <v>3.1327824545639323E-2</v>
      </c>
      <c r="J666" s="147">
        <f t="shared" si="371"/>
        <v>3.2253455281169081E-2</v>
      </c>
      <c r="K666" s="43"/>
      <c r="L666" s="43"/>
      <c r="M666" s="43"/>
      <c r="N666" s="43"/>
      <c r="O666" s="162"/>
      <c r="P666" s="43"/>
      <c r="Q666" s="324"/>
      <c r="R666" s="43"/>
      <c r="U666" s="156" t="e">
        <f>(Company_data!V666+Misc!T666)/(Company_data!J666-Company_data!I666)</f>
        <v>#DIV/0!</v>
      </c>
      <c r="V666" s="1" t="e">
        <f t="shared" si="331"/>
        <v>#DIV/0!</v>
      </c>
      <c r="W666" s="72">
        <v>1</v>
      </c>
      <c r="X666" s="185">
        <f t="shared" ref="X666:Y681" si="401">+X654</f>
        <v>4.8503076169428852E-2</v>
      </c>
      <c r="Y666" s="186">
        <f t="shared" si="401"/>
        <v>7.3366174345928431E-2</v>
      </c>
      <c r="Z666" s="181"/>
      <c r="AA666" s="181"/>
      <c r="AC666" s="187">
        <f t="shared" si="349"/>
        <v>2.6202205123545871E-3</v>
      </c>
      <c r="AD666" s="1">
        <v>0</v>
      </c>
      <c r="AE666" s="147">
        <f t="shared" ref="AE666:AE729" si="402">I666</f>
        <v>3.1327824545639323E-2</v>
      </c>
      <c r="AF666" s="1">
        <v>0</v>
      </c>
      <c r="AG666" s="1">
        <v>0</v>
      </c>
      <c r="AH666" s="1">
        <v>0</v>
      </c>
      <c r="AI666" s="1">
        <v>0</v>
      </c>
      <c r="AJ666" s="147">
        <f t="shared" si="198"/>
        <v>3.1327824545639323E-2</v>
      </c>
      <c r="AK666" s="373"/>
      <c r="AL666" s="186">
        <f t="shared" ref="AL666:AP666" si="403">+AL654</f>
        <v>0.26563794725531958</v>
      </c>
      <c r="AM666" s="373">
        <f t="shared" si="234"/>
        <v>2406.4976914013687</v>
      </c>
      <c r="AN666" s="186">
        <f t="shared" si="403"/>
        <v>0.21875418921024473</v>
      </c>
      <c r="AO666" s="186">
        <f t="shared" si="403"/>
        <v>0.20501641893073252</v>
      </c>
      <c r="AP666" s="186">
        <f t="shared" si="403"/>
        <v>1.3232062033328705E-2</v>
      </c>
      <c r="AQ666" s="186">
        <f t="shared" ref="AQ666:AR666" si="404">+AQ654</f>
        <v>0.19178435689740383</v>
      </c>
      <c r="AR666" s="186">
        <f t="shared" si="404"/>
        <v>0.24077484907882007</v>
      </c>
      <c r="AS666" s="186">
        <f t="shared" ref="AS666" si="405">+AS654</f>
        <v>0.24415294490788156</v>
      </c>
    </row>
    <row r="667" spans="1:45" ht="12" x14ac:dyDescent="0.25">
      <c r="A667" s="144">
        <v>2035</v>
      </c>
      <c r="B667" s="144">
        <v>3</v>
      </c>
      <c r="C667" s="145">
        <v>31</v>
      </c>
      <c r="D667" s="145">
        <v>31</v>
      </c>
      <c r="F667" s="141">
        <v>0</v>
      </c>
      <c r="G667" s="185">
        <f t="shared" si="400"/>
        <v>4.5783957213476299E-2</v>
      </c>
      <c r="H667" s="185">
        <f t="shared" si="400"/>
        <v>0.13509956656750552</v>
      </c>
      <c r="I667" s="149">
        <f t="shared" si="387"/>
        <v>3.2106926531423899E-2</v>
      </c>
      <c r="J667" s="147">
        <f t="shared" si="371"/>
        <v>3.2253455281169081E-2</v>
      </c>
      <c r="K667" s="43"/>
      <c r="L667" s="43"/>
      <c r="M667" s="43"/>
      <c r="N667" s="43"/>
      <c r="O667" s="162"/>
      <c r="P667" s="43"/>
      <c r="Q667" s="324"/>
      <c r="R667" s="43"/>
      <c r="U667" s="156" t="e">
        <f>(Company_data!V667+Misc!T667)/(Company_data!J667-Company_data!I667)</f>
        <v>#DIV/0!</v>
      </c>
      <c r="V667" s="1" t="e">
        <f t="shared" si="331"/>
        <v>#DIV/0!</v>
      </c>
      <c r="W667" s="72">
        <v>1</v>
      </c>
      <c r="X667" s="185">
        <f t="shared" si="401"/>
        <v>8.9315609354029185E-2</v>
      </c>
      <c r="Y667" s="186">
        <f t="shared" si="401"/>
        <v>0.13509956656750552</v>
      </c>
      <c r="Z667" s="181"/>
      <c r="AA667" s="181"/>
      <c r="AC667" s="187">
        <f t="shared" si="349"/>
        <v>4.3580505344356611E-3</v>
      </c>
      <c r="AD667" s="1">
        <v>0</v>
      </c>
      <c r="AE667" s="147">
        <f t="shared" si="402"/>
        <v>3.2106926531423899E-2</v>
      </c>
      <c r="AF667" s="1">
        <v>0</v>
      </c>
      <c r="AG667" s="1">
        <v>0</v>
      </c>
      <c r="AH667" s="1">
        <v>0</v>
      </c>
      <c r="AI667" s="1">
        <v>0</v>
      </c>
      <c r="AJ667" s="147">
        <f t="shared" ref="AJ667:AJ730" si="406">I667</f>
        <v>3.2106926531423899E-2</v>
      </c>
      <c r="AK667" s="373"/>
      <c r="AL667" s="186">
        <f t="shared" ref="AL667:AP667" si="407">+AL655</f>
        <v>0.2749193181035971</v>
      </c>
      <c r="AM667" s="373">
        <f t="shared" si="234"/>
        <v>2664.336729765801</v>
      </c>
      <c r="AN667" s="186">
        <f t="shared" si="407"/>
        <v>0.26358028872912753</v>
      </c>
      <c r="AO667" s="186">
        <f t="shared" si="407"/>
        <v>0.30188547127443144</v>
      </c>
      <c r="AP667" s="186">
        <f t="shared" si="407"/>
        <v>7.8214908786427645E-2</v>
      </c>
      <c r="AQ667" s="186">
        <f t="shared" ref="AQ667:AR667" si="408">+AQ655</f>
        <v>0.22367056248800382</v>
      </c>
      <c r="AR667" s="186">
        <f t="shared" si="408"/>
        <v>0.22913536089012082</v>
      </c>
      <c r="AS667" s="186">
        <f t="shared" ref="AS667" si="409">+AS655</f>
        <v>0.26268864435549166</v>
      </c>
    </row>
    <row r="668" spans="1:45" ht="12" x14ac:dyDescent="0.25">
      <c r="A668" s="144">
        <v>2035</v>
      </c>
      <c r="B668" s="144">
        <v>4</v>
      </c>
      <c r="C668" s="145">
        <v>30</v>
      </c>
      <c r="D668" s="145">
        <v>31</v>
      </c>
      <c r="F668" s="141">
        <v>0</v>
      </c>
      <c r="G668" s="185">
        <f t="shared" si="400"/>
        <v>8.0774034073035877E-2</v>
      </c>
      <c r="H668" s="185">
        <f t="shared" si="400"/>
        <v>0.23834848836447922</v>
      </c>
      <c r="I668" s="149">
        <f t="shared" si="387"/>
        <v>3.2707454333999561E-2</v>
      </c>
      <c r="J668" s="147">
        <f t="shared" si="371"/>
        <v>3.2253455281169081E-2</v>
      </c>
      <c r="K668" s="43"/>
      <c r="L668" s="43"/>
      <c r="M668" s="43"/>
      <c r="N668" s="43"/>
      <c r="O668" s="162"/>
      <c r="P668" s="43"/>
      <c r="Q668" s="324"/>
      <c r="R668" s="43"/>
      <c r="U668" s="156" t="e">
        <f>(Company_data!V668+Misc!T668)/(Company_data!J668-Company_data!I668)</f>
        <v>#DIV/0!</v>
      </c>
      <c r="V668" s="1" t="e">
        <f t="shared" si="331"/>
        <v>#DIV/0!</v>
      </c>
      <c r="W668" s="72">
        <v>1</v>
      </c>
      <c r="X668" s="185">
        <f t="shared" si="401"/>
        <v>0.15757445429144332</v>
      </c>
      <c r="Y668" s="186">
        <f t="shared" si="401"/>
        <v>0.23834848836447922</v>
      </c>
      <c r="Z668" s="181"/>
      <c r="AA668" s="181"/>
      <c r="AC668" s="187">
        <f t="shared" si="349"/>
        <v>7.9449496121493067E-3</v>
      </c>
      <c r="AD668" s="1">
        <v>0</v>
      </c>
      <c r="AE668" s="147">
        <f t="shared" si="402"/>
        <v>3.2707454333999561E-2</v>
      </c>
      <c r="AF668" s="1">
        <v>0</v>
      </c>
      <c r="AG668" s="1">
        <v>0</v>
      </c>
      <c r="AH668" s="1">
        <v>0</v>
      </c>
      <c r="AI668" s="1">
        <v>0</v>
      </c>
      <c r="AJ668" s="147">
        <f t="shared" si="406"/>
        <v>3.2707454333999561E-2</v>
      </c>
      <c r="AK668" s="373"/>
      <c r="AL668" s="186">
        <f t="shared" ref="AL668:AP668" si="410">+AL656</f>
        <v>0.29725118102391124</v>
      </c>
      <c r="AM668" s="373">
        <f t="shared" si="234"/>
        <v>2664.336729765801</v>
      </c>
      <c r="AN668" s="186">
        <f t="shared" si="410"/>
        <v>0.2979808763385719</v>
      </c>
      <c r="AO668" s="186">
        <f t="shared" si="410"/>
        <v>0.29616930421316073</v>
      </c>
      <c r="AP668" s="186">
        <f t="shared" si="410"/>
        <v>7.9240272739288672E-2</v>
      </c>
      <c r="AQ668" s="186">
        <f t="shared" ref="AQ668:AR668" si="411">+AQ656</f>
        <v>0.2169290314738721</v>
      </c>
      <c r="AR668" s="186">
        <f t="shared" si="411"/>
        <v>0.21647714695087533</v>
      </c>
      <c r="AS668" s="186">
        <f t="shared" ref="AS668" si="412">+AS656</f>
        <v>0.29141733975153972</v>
      </c>
    </row>
    <row r="669" spans="1:45" ht="12" x14ac:dyDescent="0.25">
      <c r="A669" s="144">
        <v>2035</v>
      </c>
      <c r="B669" s="144">
        <v>5</v>
      </c>
      <c r="C669" s="145">
        <v>31</v>
      </c>
      <c r="D669" s="145">
        <v>30</v>
      </c>
      <c r="F669" s="141">
        <v>0</v>
      </c>
      <c r="G669" s="185">
        <f t="shared" si="400"/>
        <v>0.14754856930858176</v>
      </c>
      <c r="H669" s="185">
        <f t="shared" si="400"/>
        <v>0.435387174339258</v>
      </c>
      <c r="I669" s="149">
        <f t="shared" si="387"/>
        <v>3.2211093719053466E-2</v>
      </c>
      <c r="J669" s="147">
        <f t="shared" si="371"/>
        <v>3.2253455281169081E-2</v>
      </c>
      <c r="K669" s="43"/>
      <c r="L669" s="43"/>
      <c r="M669" s="43"/>
      <c r="N669" s="43"/>
      <c r="O669" s="162"/>
      <c r="P669" s="43"/>
      <c r="Q669" s="324"/>
      <c r="R669" s="43"/>
      <c r="U669" s="156" t="e">
        <f>(Company_data!V669+Misc!T669)/(Company_data!J669-Company_data!I669)</f>
        <v>#DIV/0!</v>
      </c>
      <c r="V669" s="1" t="e">
        <f t="shared" si="331"/>
        <v>#DIV/0!</v>
      </c>
      <c r="W669" s="72">
        <v>1</v>
      </c>
      <c r="X669" s="185">
        <f t="shared" si="401"/>
        <v>0.28783860503067638</v>
      </c>
      <c r="Y669" s="186">
        <f t="shared" si="401"/>
        <v>0.435387174339258</v>
      </c>
      <c r="Z669" s="181"/>
      <c r="AA669" s="181"/>
      <c r="AC669" s="187">
        <f t="shared" si="349"/>
        <v>1.4044747559330908E-2</v>
      </c>
      <c r="AD669" s="1">
        <v>0</v>
      </c>
      <c r="AE669" s="147">
        <f t="shared" si="402"/>
        <v>3.2211093719053466E-2</v>
      </c>
      <c r="AF669" s="1">
        <v>0</v>
      </c>
      <c r="AG669" s="1">
        <v>0</v>
      </c>
      <c r="AH669" s="1">
        <v>0</v>
      </c>
      <c r="AI669" s="1">
        <v>0</v>
      </c>
      <c r="AJ669" s="147">
        <f t="shared" si="406"/>
        <v>3.2211093719053466E-2</v>
      </c>
      <c r="AK669" s="373"/>
      <c r="AL669" s="186">
        <f t="shared" ref="AL669:AP669" si="413">+AL657</f>
        <v>0.35346355072257973</v>
      </c>
      <c r="AM669" s="373">
        <f t="shared" si="234"/>
        <v>2578.3903836443233</v>
      </c>
      <c r="AN669" s="186">
        <f t="shared" si="413"/>
        <v>0.38342723746831681</v>
      </c>
      <c r="AO669" s="186">
        <f t="shared" si="413"/>
        <v>0.38011806914001428</v>
      </c>
      <c r="AP669" s="186">
        <f t="shared" si="413"/>
        <v>0.14474687328024421</v>
      </c>
      <c r="AQ669" s="186">
        <f t="shared" ref="AQ669:AR669" si="414">+AQ657</f>
        <v>0.23537119585977009</v>
      </c>
      <c r="AR669" s="186">
        <f t="shared" si="414"/>
        <v>0.205914981413998</v>
      </c>
      <c r="AS669" s="186">
        <f t="shared" ref="AS669" si="415">+AS657</f>
        <v>0.36230231643045824</v>
      </c>
    </row>
    <row r="670" spans="1:45" ht="12" x14ac:dyDescent="0.25">
      <c r="A670" s="144">
        <v>2035</v>
      </c>
      <c r="B670" s="144">
        <v>6</v>
      </c>
      <c r="C670" s="145">
        <v>30</v>
      </c>
      <c r="D670" s="145">
        <v>31</v>
      </c>
      <c r="F670" s="141">
        <v>0</v>
      </c>
      <c r="G670" s="185">
        <f t="shared" si="400"/>
        <v>0.19210564291069007</v>
      </c>
      <c r="H670" s="185">
        <f t="shared" si="400"/>
        <v>0.56686644562840349</v>
      </c>
      <c r="I670" s="149">
        <f t="shared" si="387"/>
        <v>3.32701466606663E-2</v>
      </c>
      <c r="J670" s="147">
        <f t="shared" si="371"/>
        <v>3.2253455281169081E-2</v>
      </c>
      <c r="K670" s="43"/>
      <c r="L670" s="43"/>
      <c r="M670" s="43"/>
      <c r="N670" s="43"/>
      <c r="O670" s="162"/>
      <c r="P670" s="43"/>
      <c r="Q670" s="324"/>
      <c r="R670" s="43"/>
      <c r="U670" s="156" t="e">
        <f>(Company_data!V670+Misc!T670)/(Company_data!J670-Company_data!I670)</f>
        <v>#DIV/0!</v>
      </c>
      <c r="V670" s="1" t="e">
        <f t="shared" si="331"/>
        <v>#DIV/0!</v>
      </c>
      <c r="W670" s="72">
        <v>1</v>
      </c>
      <c r="X670" s="185">
        <f t="shared" si="401"/>
        <v>0.37476080271771345</v>
      </c>
      <c r="Y670" s="186">
        <f t="shared" si="401"/>
        <v>0.56686644562840349</v>
      </c>
      <c r="Z670" s="181"/>
      <c r="AA670" s="181"/>
      <c r="AC670" s="187">
        <f t="shared" si="349"/>
        <v>1.8895548187613451E-2</v>
      </c>
      <c r="AD670" s="1">
        <v>0</v>
      </c>
      <c r="AE670" s="147">
        <f t="shared" si="402"/>
        <v>3.32701466606663E-2</v>
      </c>
      <c r="AF670" s="1">
        <v>0</v>
      </c>
      <c r="AG670" s="1">
        <v>0</v>
      </c>
      <c r="AH670" s="1">
        <v>0</v>
      </c>
      <c r="AI670" s="1">
        <v>0</v>
      </c>
      <c r="AJ670" s="147">
        <f t="shared" si="406"/>
        <v>3.32701466606663E-2</v>
      </c>
      <c r="AK670" s="373"/>
      <c r="AL670" s="186">
        <f t="shared" ref="AL670:AP670" si="416">+AL658</f>
        <v>0.3926621969856261</v>
      </c>
      <c r="AM670" s="373">
        <f t="shared" si="234"/>
        <v>2664.336729765801</v>
      </c>
      <c r="AN670" s="186">
        <f t="shared" si="416"/>
        <v>0.42913851804025022</v>
      </c>
      <c r="AO670" s="186">
        <f t="shared" si="416"/>
        <v>0.42483003906151667</v>
      </c>
      <c r="AP670" s="186">
        <f t="shared" si="416"/>
        <v>0.18845788394368534</v>
      </c>
      <c r="AQ670" s="186">
        <f t="shared" ref="AQ670:AR670" si="417">+AQ658</f>
        <v>0.23637215511783133</v>
      </c>
      <c r="AR670" s="186">
        <f t="shared" si="417"/>
        <v>0.20055655407493594</v>
      </c>
      <c r="AS670" s="186">
        <f t="shared" ref="AS670" si="418">+AS658</f>
        <v>0.4088011064541538</v>
      </c>
    </row>
    <row r="671" spans="1:45" ht="12" x14ac:dyDescent="0.25">
      <c r="A671" s="144">
        <v>2035</v>
      </c>
      <c r="B671" s="144">
        <v>7</v>
      </c>
      <c r="C671" s="145">
        <v>31</v>
      </c>
      <c r="D671" s="145">
        <v>30</v>
      </c>
      <c r="F671" s="141">
        <v>0</v>
      </c>
      <c r="G671" s="185">
        <f t="shared" si="400"/>
        <v>0.22773466057523425</v>
      </c>
      <c r="H671" s="185">
        <f t="shared" si="400"/>
        <v>0.67200075765962952</v>
      </c>
      <c r="I671" s="149">
        <f t="shared" si="387"/>
        <v>3.3307233503051287E-2</v>
      </c>
      <c r="J671" s="147">
        <f t="shared" si="371"/>
        <v>3.2253455281169081E-2</v>
      </c>
      <c r="K671" s="43"/>
      <c r="L671" s="43"/>
      <c r="M671" s="43"/>
      <c r="N671" s="43"/>
      <c r="O671" s="162"/>
      <c r="P671" s="43"/>
      <c r="Q671" s="324"/>
      <c r="R671" s="43"/>
      <c r="U671" s="156" t="e">
        <f>(Company_data!V671+Misc!T671)/(Company_data!J671-Company_data!I671)</f>
        <v>#DIV/0!</v>
      </c>
      <c r="V671" s="1" t="e">
        <f t="shared" si="331"/>
        <v>#DIV/0!</v>
      </c>
      <c r="W671" s="72">
        <v>1</v>
      </c>
      <c r="X671" s="185">
        <f t="shared" si="401"/>
        <v>0.44426609708439513</v>
      </c>
      <c r="Y671" s="186">
        <f t="shared" si="401"/>
        <v>0.67200075765962952</v>
      </c>
      <c r="Z671" s="181"/>
      <c r="AA671" s="181"/>
      <c r="AC671" s="187">
        <f t="shared" si="349"/>
        <v>2.1677443795471915E-2</v>
      </c>
      <c r="AD671" s="1">
        <v>0</v>
      </c>
      <c r="AE671" s="147">
        <f t="shared" si="402"/>
        <v>3.3307233503051287E-2</v>
      </c>
      <c r="AF671" s="1">
        <v>0</v>
      </c>
      <c r="AG671" s="1">
        <v>0</v>
      </c>
      <c r="AH671" s="1">
        <v>0</v>
      </c>
      <c r="AI671" s="1">
        <v>0</v>
      </c>
      <c r="AJ671" s="147">
        <f t="shared" si="406"/>
        <v>3.3307233503051287E-2</v>
      </c>
      <c r="AK671" s="373"/>
      <c r="AL671" s="186">
        <f t="shared" ref="AL671:AP671" si="419">+AL659</f>
        <v>0.43071294477754107</v>
      </c>
      <c r="AM671" s="373">
        <f t="shared" si="234"/>
        <v>2578.3903836443233</v>
      </c>
      <c r="AN671" s="186">
        <f t="shared" si="419"/>
        <v>0.4777861093729831</v>
      </c>
      <c r="AO671" s="186">
        <f t="shared" si="419"/>
        <v>0.4726785550973725</v>
      </c>
      <c r="AP671" s="186">
        <f t="shared" si="419"/>
        <v>0.22341036724566607</v>
      </c>
      <c r="AQ671" s="186">
        <f t="shared" ref="AQ671:AR671" si="420">+AQ659</f>
        <v>0.2492681878517064</v>
      </c>
      <c r="AR671" s="186">
        <f t="shared" si="420"/>
        <v>0.20297828420230693</v>
      </c>
      <c r="AS671" s="186">
        <f t="shared" ref="AS671" si="421">+AS659</f>
        <v>0.45440113357495615</v>
      </c>
    </row>
    <row r="672" spans="1:45" ht="12" x14ac:dyDescent="0.25">
      <c r="A672" s="144">
        <v>2035</v>
      </c>
      <c r="B672" s="144">
        <v>8</v>
      </c>
      <c r="C672" s="145">
        <v>31</v>
      </c>
      <c r="D672" s="145">
        <v>31</v>
      </c>
      <c r="F672" s="141">
        <v>0</v>
      </c>
      <c r="G672" s="185">
        <f t="shared" si="400"/>
        <v>0.23046146829740827</v>
      </c>
      <c r="H672" s="185">
        <f t="shared" si="400"/>
        <v>0.68004703770617381</v>
      </c>
      <c r="I672" s="149">
        <f t="shared" si="387"/>
        <v>3.1707928155365571E-2</v>
      </c>
      <c r="J672" s="147">
        <f t="shared" si="371"/>
        <v>3.2253455281169081E-2</v>
      </c>
      <c r="K672" s="43"/>
      <c r="L672" s="43"/>
      <c r="M672" s="43"/>
      <c r="N672" s="43"/>
      <c r="O672" s="162"/>
      <c r="P672" s="43"/>
      <c r="Q672" s="324"/>
      <c r="R672" s="43"/>
      <c r="U672" s="156" t="e">
        <f>(Company_data!V672+Misc!T672)/(Company_data!J672-Company_data!I672)</f>
        <v>#DIV/0!</v>
      </c>
      <c r="V672" s="1" t="e">
        <f t="shared" si="331"/>
        <v>#DIV/0!</v>
      </c>
      <c r="W672" s="72">
        <v>1</v>
      </c>
      <c r="X672" s="185">
        <f t="shared" si="401"/>
        <v>0.44958556940876554</v>
      </c>
      <c r="Y672" s="186">
        <f t="shared" si="401"/>
        <v>0.68004703770617381</v>
      </c>
      <c r="Z672" s="181"/>
      <c r="AA672" s="181"/>
      <c r="AC672" s="187">
        <f t="shared" si="349"/>
        <v>2.1937001216328189E-2</v>
      </c>
      <c r="AD672" s="1">
        <v>0</v>
      </c>
      <c r="AE672" s="147">
        <f t="shared" si="402"/>
        <v>3.1707928155365571E-2</v>
      </c>
      <c r="AF672" s="1">
        <v>0</v>
      </c>
      <c r="AG672" s="1">
        <v>0</v>
      </c>
      <c r="AH672" s="1">
        <v>0</v>
      </c>
      <c r="AI672" s="1">
        <v>0</v>
      </c>
      <c r="AJ672" s="147">
        <f t="shared" si="406"/>
        <v>3.1707928155365571E-2</v>
      </c>
      <c r="AK672" s="373"/>
      <c r="AL672" s="186">
        <f t="shared" ref="AL672:AP672" si="422">+AL660</f>
        <v>0.44206942163299795</v>
      </c>
      <c r="AM672" s="373">
        <f t="shared" si="234"/>
        <v>1865.5172948040722</v>
      </c>
      <c r="AN672" s="186">
        <f t="shared" si="422"/>
        <v>0.48083036643376209</v>
      </c>
      <c r="AO672" s="186">
        <f t="shared" si="422"/>
        <v>0.47566165625678364</v>
      </c>
      <c r="AP672" s="186">
        <f t="shared" si="422"/>
        <v>0.22608539753345999</v>
      </c>
      <c r="AQ672" s="186">
        <f t="shared" ref="AQ672:AR672" si="423">+AQ660</f>
        <v>0.24957625872332367</v>
      </c>
      <c r="AR672" s="186">
        <f t="shared" si="423"/>
        <v>0.21160795333558968</v>
      </c>
      <c r="AS672" s="186">
        <f t="shared" ref="AS672" si="424">+AS660</f>
        <v>0.46526340235315022</v>
      </c>
    </row>
    <row r="673" spans="1:45" ht="12" x14ac:dyDescent="0.25">
      <c r="A673" s="144">
        <v>2035</v>
      </c>
      <c r="B673" s="144">
        <v>9</v>
      </c>
      <c r="C673" s="145">
        <v>30</v>
      </c>
      <c r="D673" s="145">
        <v>31</v>
      </c>
      <c r="F673" s="141">
        <v>0</v>
      </c>
      <c r="G673" s="185">
        <f t="shared" si="400"/>
        <v>0.19600423226971972</v>
      </c>
      <c r="H673" s="185">
        <f t="shared" si="400"/>
        <v>0.57837042572723507</v>
      </c>
      <c r="I673" s="149">
        <f t="shared" si="387"/>
        <v>3.222580735008565E-2</v>
      </c>
      <c r="J673" s="147">
        <f t="shared" si="371"/>
        <v>3.2253455281169081E-2</v>
      </c>
      <c r="K673" s="43"/>
      <c r="L673" s="43"/>
      <c r="M673" s="43"/>
      <c r="N673" s="43"/>
      <c r="O673" s="162"/>
      <c r="P673" s="43"/>
      <c r="Q673" s="324"/>
      <c r="R673" s="43"/>
      <c r="U673" s="156" t="e">
        <f>(Company_data!V673+Misc!T673)/(Company_data!J673-Company_data!I673)</f>
        <v>#DIV/0!</v>
      </c>
      <c r="V673" s="1" t="e">
        <f t="shared" si="331"/>
        <v>#DIV/0!</v>
      </c>
      <c r="W673" s="72">
        <v>1</v>
      </c>
      <c r="X673" s="185">
        <f t="shared" si="401"/>
        <v>0.38236619345751544</v>
      </c>
      <c r="Y673" s="186">
        <f t="shared" si="401"/>
        <v>0.57837042572723507</v>
      </c>
      <c r="Z673" s="181"/>
      <c r="AA673" s="181"/>
      <c r="AC673" s="187">
        <f t="shared" si="349"/>
        <v>1.9279014190907839E-2</v>
      </c>
      <c r="AD673" s="1">
        <v>0</v>
      </c>
      <c r="AE673" s="147">
        <f t="shared" si="402"/>
        <v>3.222580735008565E-2</v>
      </c>
      <c r="AF673" s="1">
        <v>0</v>
      </c>
      <c r="AG673" s="1">
        <v>0</v>
      </c>
      <c r="AH673" s="1">
        <v>0</v>
      </c>
      <c r="AI673" s="1">
        <v>0</v>
      </c>
      <c r="AJ673" s="147">
        <f t="shared" si="406"/>
        <v>3.222580735008565E-2</v>
      </c>
      <c r="AK673" s="373"/>
      <c r="AL673" s="186">
        <f t="shared" ref="AL673:AP673" si="425">+AL661</f>
        <v>0.4190746982319381</v>
      </c>
      <c r="AM673" s="373">
        <f t="shared" si="234"/>
        <v>1865.5172948040722</v>
      </c>
      <c r="AN673" s="186">
        <f t="shared" si="425"/>
        <v>0.43323369618937424</v>
      </c>
      <c r="AO673" s="186">
        <f t="shared" si="425"/>
        <v>0.4288377809956207</v>
      </c>
      <c r="AP673" s="186">
        <f t="shared" si="425"/>
        <v>0.19228244573081438</v>
      </c>
      <c r="AQ673" s="186">
        <f t="shared" ref="AQ673:AR673" si="426">+AQ661</f>
        <v>0.23655533526480632</v>
      </c>
      <c r="AR673" s="186">
        <f t="shared" si="426"/>
        <v>0.22307046596221838</v>
      </c>
      <c r="AS673" s="186">
        <f t="shared" ref="AS673" si="427">+AS661</f>
        <v>0.43334357175424093</v>
      </c>
    </row>
    <row r="674" spans="1:45" ht="12" x14ac:dyDescent="0.25">
      <c r="A674" s="144">
        <v>2035</v>
      </c>
      <c r="B674" s="144">
        <v>10</v>
      </c>
      <c r="C674" s="145">
        <v>31</v>
      </c>
      <c r="D674" s="145">
        <v>30</v>
      </c>
      <c r="F674" s="141">
        <v>0</v>
      </c>
      <c r="G674" s="185">
        <f t="shared" si="400"/>
        <v>0.14017281838261053</v>
      </c>
      <c r="H674" s="185">
        <f t="shared" si="400"/>
        <v>0.41362276571545992</v>
      </c>
      <c r="I674" s="149">
        <f t="shared" si="387"/>
        <v>3.1422201488634983E-2</v>
      </c>
      <c r="J674" s="147">
        <f t="shared" si="371"/>
        <v>3.2253455281169088E-2</v>
      </c>
      <c r="K674" s="43"/>
      <c r="L674" s="43"/>
      <c r="M674" s="43"/>
      <c r="N674" s="43"/>
      <c r="O674" s="162"/>
      <c r="P674" s="43"/>
      <c r="Q674" s="324"/>
      <c r="R674" s="43"/>
      <c r="U674" s="156" t="e">
        <f>(Company_data!V674+Misc!T674)/(Company_data!J674-Company_data!I674)</f>
        <v>#DIV/0!</v>
      </c>
      <c r="V674" s="1" t="e">
        <f t="shared" si="331"/>
        <v>#DIV/0!</v>
      </c>
      <c r="W674" s="72">
        <v>1</v>
      </c>
      <c r="X674" s="185">
        <f t="shared" si="401"/>
        <v>0.27344994733284939</v>
      </c>
      <c r="Y674" s="186">
        <f t="shared" si="401"/>
        <v>0.41362276571545992</v>
      </c>
      <c r="Z674" s="181"/>
      <c r="AA674" s="181"/>
      <c r="AC674" s="187">
        <f t="shared" si="349"/>
        <v>1.334266986178903E-2</v>
      </c>
      <c r="AD674" s="1">
        <v>0</v>
      </c>
      <c r="AE674" s="147">
        <f t="shared" si="402"/>
        <v>3.1422201488634983E-2</v>
      </c>
      <c r="AF674" s="1">
        <v>0</v>
      </c>
      <c r="AG674" s="1">
        <v>0</v>
      </c>
      <c r="AH674" s="1">
        <v>0</v>
      </c>
      <c r="AI674" s="1">
        <v>0</v>
      </c>
      <c r="AJ674" s="147">
        <f t="shared" si="406"/>
        <v>3.1422201488634983E-2</v>
      </c>
      <c r="AK674" s="373"/>
      <c r="AL674" s="186">
        <f t="shared" ref="AL674:AP674" si="428">+AL662</f>
        <v>0.37520266827033399</v>
      </c>
      <c r="AM674" s="373">
        <f t="shared" si="234"/>
        <v>1805.3393175523279</v>
      </c>
      <c r="AN674" s="186">
        <f t="shared" si="428"/>
        <v>0.373839315508527</v>
      </c>
      <c r="AO674" s="186">
        <f t="shared" si="428"/>
        <v>0.37069556797336439</v>
      </c>
      <c r="AP674" s="186">
        <f t="shared" si="428"/>
        <v>0.13751117530207277</v>
      </c>
      <c r="AQ674" s="186">
        <f t="shared" ref="AQ674:AR674" si="429">+AQ662</f>
        <v>0.23318439267129165</v>
      </c>
      <c r="AR674" s="186">
        <f t="shared" si="429"/>
        <v>0.23502984988772346</v>
      </c>
      <c r="AS674" s="186">
        <f t="shared" ref="AS674" si="430">+AS662</f>
        <v>0.37936425447123567</v>
      </c>
    </row>
    <row r="675" spans="1:45" ht="12" x14ac:dyDescent="0.25">
      <c r="A675" s="144">
        <v>2035</v>
      </c>
      <c r="B675" s="144">
        <v>11</v>
      </c>
      <c r="C675" s="145">
        <v>30</v>
      </c>
      <c r="D675" s="145">
        <v>31</v>
      </c>
      <c r="F675" s="141">
        <v>0</v>
      </c>
      <c r="G675" s="185">
        <f t="shared" si="400"/>
        <v>5.500895297353698E-2</v>
      </c>
      <c r="H675" s="185">
        <f t="shared" si="400"/>
        <v>0.16232073757638524</v>
      </c>
      <c r="I675" s="149">
        <f t="shared" si="387"/>
        <v>3.2209690339273976E-2</v>
      </c>
      <c r="J675" s="147">
        <f t="shared" si="371"/>
        <v>3.2253455281169081E-2</v>
      </c>
      <c r="K675" s="43"/>
      <c r="L675" s="43"/>
      <c r="M675" s="43"/>
      <c r="N675" s="43"/>
      <c r="O675" s="162"/>
      <c r="P675" s="43"/>
      <c r="Q675" s="324"/>
      <c r="R675" s="43"/>
      <c r="U675" s="156" t="e">
        <f>(Company_data!V675+Misc!T675)/(Company_data!J675-Company_data!I675)</f>
        <v>#DIV/0!</v>
      </c>
      <c r="V675" s="1" t="e">
        <f t="shared" si="331"/>
        <v>#DIV/0!</v>
      </c>
      <c r="W675" s="72">
        <v>1</v>
      </c>
      <c r="X675" s="185">
        <f t="shared" si="401"/>
        <v>0.10731178460284826</v>
      </c>
      <c r="Y675" s="186">
        <f t="shared" si="401"/>
        <v>0.16232073757638524</v>
      </c>
      <c r="Z675" s="181"/>
      <c r="AA675" s="181"/>
      <c r="AC675" s="187">
        <f t="shared" si="349"/>
        <v>5.4106912525461745E-3</v>
      </c>
      <c r="AD675" s="1">
        <v>0</v>
      </c>
      <c r="AE675" s="147">
        <f t="shared" si="402"/>
        <v>3.2209690339273976E-2</v>
      </c>
      <c r="AF675" s="1">
        <v>0</v>
      </c>
      <c r="AG675" s="1">
        <v>0</v>
      </c>
      <c r="AH675" s="1">
        <v>0</v>
      </c>
      <c r="AI675" s="1">
        <v>0</v>
      </c>
      <c r="AJ675" s="147">
        <f t="shared" si="406"/>
        <v>3.2209690339273976E-2</v>
      </c>
      <c r="AK675" s="373"/>
      <c r="AL675" s="186">
        <f t="shared" ref="AL675:AP675" si="431">+AL663</f>
        <v>0.30042867338119794</v>
      </c>
      <c r="AM675" s="373">
        <f t="shared" si="234"/>
        <v>1865.5172948040722</v>
      </c>
      <c r="AN675" s="186">
        <f t="shared" si="431"/>
        <v>0.26636233994389358</v>
      </c>
      <c r="AO675" s="186">
        <f t="shared" si="431"/>
        <v>0.26512861815447786</v>
      </c>
      <c r="AP675" s="186">
        <f t="shared" si="431"/>
        <v>5.3964426647113282E-2</v>
      </c>
      <c r="AQ675" s="186">
        <f t="shared" ref="AQ675:AR675" si="432">+AQ663</f>
        <v>0.21116419150736457</v>
      </c>
      <c r="AR675" s="186">
        <f t="shared" si="432"/>
        <v>0.24541972040766094</v>
      </c>
      <c r="AS675" s="186">
        <f t="shared" ref="AS675" si="433">+AS663</f>
        <v>0.2866051618582115</v>
      </c>
    </row>
    <row r="676" spans="1:45" ht="12" x14ac:dyDescent="0.25">
      <c r="A676" s="144">
        <v>2035</v>
      </c>
      <c r="B676" s="144">
        <v>12</v>
      </c>
      <c r="C676" s="145">
        <v>31</v>
      </c>
      <c r="D676" s="145">
        <v>30</v>
      </c>
      <c r="F676" s="141">
        <v>0</v>
      </c>
      <c r="G676" s="185">
        <f t="shared" si="400"/>
        <v>2.9996936844413711E-2</v>
      </c>
      <c r="H676" s="185">
        <f t="shared" si="400"/>
        <v>8.8515135271886689E-2</v>
      </c>
      <c r="I676" s="149">
        <f t="shared" si="387"/>
        <v>3.3253782316229219E-2</v>
      </c>
      <c r="J676" s="147">
        <f t="shared" si="371"/>
        <v>3.2253455281169081E-2</v>
      </c>
      <c r="K676" s="43"/>
      <c r="L676" s="43"/>
      <c r="M676" s="43"/>
      <c r="N676" s="43"/>
      <c r="O676" s="162"/>
      <c r="P676" s="43"/>
      <c r="Q676" s="324"/>
      <c r="R676" s="43"/>
      <c r="U676" s="156" t="e">
        <f>(Company_data!V676+Misc!T676)/(Company_data!J676-Company_data!I676)</f>
        <v>#DIV/0!</v>
      </c>
      <c r="V676" s="1" t="e">
        <f t="shared" si="331"/>
        <v>#DIV/0!</v>
      </c>
      <c r="W676" s="72">
        <v>1</v>
      </c>
      <c r="X676" s="185">
        <f t="shared" si="401"/>
        <v>5.8518198427472995E-2</v>
      </c>
      <c r="Y676" s="186">
        <f t="shared" si="401"/>
        <v>8.8515135271886689E-2</v>
      </c>
      <c r="Z676" s="181"/>
      <c r="AA676" s="181"/>
      <c r="AC676" s="187">
        <f t="shared" si="349"/>
        <v>2.85532694425441E-3</v>
      </c>
      <c r="AD676" s="1">
        <v>0</v>
      </c>
      <c r="AE676" s="147">
        <f t="shared" si="402"/>
        <v>3.3253782316229219E-2</v>
      </c>
      <c r="AF676" s="1">
        <v>0</v>
      </c>
      <c r="AG676" s="1">
        <v>0</v>
      </c>
      <c r="AH676" s="1">
        <v>0</v>
      </c>
      <c r="AI676" s="1">
        <v>0</v>
      </c>
      <c r="AJ676" s="147">
        <f t="shared" si="406"/>
        <v>3.3253782316229219E-2</v>
      </c>
      <c r="AK676" s="373"/>
      <c r="AL676" s="186">
        <f t="shared" ref="AL676:AP676" si="434">+AL664</f>
        <v>0.28037123506396472</v>
      </c>
      <c r="AM676" s="373">
        <f t="shared" si="234"/>
        <v>1805.3393175523279</v>
      </c>
      <c r="AN676" s="186">
        <f t="shared" si="434"/>
        <v>0.24335878239187156</v>
      </c>
      <c r="AO676" s="186">
        <f t="shared" si="434"/>
        <v>0.24268602145751089</v>
      </c>
      <c r="AP676" s="186">
        <f t="shared" si="434"/>
        <v>2.9427346104136727E-2</v>
      </c>
      <c r="AQ676" s="186">
        <f t="shared" ref="AQ676:AR676" si="435">+AQ664</f>
        <v>0.21325867535337417</v>
      </c>
      <c r="AR676" s="186">
        <f t="shared" si="435"/>
        <v>0.25037429821955098</v>
      </c>
      <c r="AS676" s="186">
        <f t="shared" ref="AS676" si="436">+AS664</f>
        <v>0.26281872278303425</v>
      </c>
    </row>
    <row r="677" spans="1:45" ht="12" x14ac:dyDescent="0.25">
      <c r="A677" s="144">
        <v>2036</v>
      </c>
      <c r="B677" s="144">
        <v>1</v>
      </c>
      <c r="C677" s="145">
        <v>31</v>
      </c>
      <c r="D677" s="145">
        <v>31</v>
      </c>
      <c r="F677" s="141">
        <v>0</v>
      </c>
      <c r="G677" s="185">
        <f t="shared" si="400"/>
        <v>1.8543038718509181E-2</v>
      </c>
      <c r="H677" s="185">
        <f t="shared" si="400"/>
        <v>5.4716906230588593E-2</v>
      </c>
      <c r="I677" s="149">
        <f t="shared" si="387"/>
        <v>3.1291374430605791E-2</v>
      </c>
      <c r="J677" s="147">
        <f t="shared" si="371"/>
        <v>3.2253455281169088E-2</v>
      </c>
      <c r="K677" s="43"/>
      <c r="L677" s="43"/>
      <c r="M677" s="43"/>
      <c r="N677" s="43"/>
      <c r="O677" s="162"/>
      <c r="P677" s="43"/>
      <c r="Q677" s="324"/>
      <c r="R677" s="43"/>
      <c r="U677" s="156" t="e">
        <f>(Company_data!V677+Misc!T677)/(Company_data!J677-Company_data!I677)</f>
        <v>#DIV/0!</v>
      </c>
      <c r="V677" s="1" t="e">
        <f t="shared" si="331"/>
        <v>#DIV/0!</v>
      </c>
      <c r="W677" s="72">
        <v>1</v>
      </c>
      <c r="X677" s="185">
        <f t="shared" si="401"/>
        <v>3.6173867512079412E-2</v>
      </c>
      <c r="Y677" s="186">
        <f t="shared" si="401"/>
        <v>5.4716906230588593E-2</v>
      </c>
      <c r="Z677" s="181"/>
      <c r="AA677" s="181"/>
      <c r="AC677" s="187">
        <f t="shared" si="349"/>
        <v>1.7650614913093093E-3</v>
      </c>
      <c r="AD677" s="1">
        <v>0</v>
      </c>
      <c r="AE677" s="147">
        <f t="shared" si="402"/>
        <v>3.1291374430605791E-2</v>
      </c>
      <c r="AF677" s="1">
        <v>0</v>
      </c>
      <c r="AG677" s="1">
        <v>0</v>
      </c>
      <c r="AH677" s="1">
        <v>0</v>
      </c>
      <c r="AI677" s="1">
        <v>0</v>
      </c>
      <c r="AJ677" s="147">
        <f t="shared" si="406"/>
        <v>3.1291374430605791E-2</v>
      </c>
      <c r="AK677" s="373"/>
      <c r="AL677" s="186">
        <f t="shared" ref="AL677:AP677" si="437">+AL665</f>
        <v>0.26837221928264582</v>
      </c>
      <c r="AM677" s="373">
        <f t="shared" si="234"/>
        <v>2664.336729765801</v>
      </c>
      <c r="AN677" s="186">
        <f t="shared" si="437"/>
        <v>0.23175618545604232</v>
      </c>
      <c r="AO677" s="186">
        <f t="shared" si="437"/>
        <v>0.23644764869371737</v>
      </c>
      <c r="AP677" s="186">
        <f t="shared" si="437"/>
        <v>2.2515049996287968E-2</v>
      </c>
      <c r="AQ677" s="186">
        <f t="shared" ref="AQ677:AR677" si="438">+AQ665</f>
        <v>0.21393259869742945</v>
      </c>
      <c r="AR677" s="186">
        <f t="shared" si="438"/>
        <v>0.24982918056413661</v>
      </c>
      <c r="AS677" s="186">
        <f t="shared" ref="AS677" si="439">+AS665</f>
        <v>0.24885854774644436</v>
      </c>
    </row>
    <row r="678" spans="1:45" ht="12" x14ac:dyDescent="0.25">
      <c r="A678" s="144">
        <v>2036</v>
      </c>
      <c r="B678" s="144">
        <v>2</v>
      </c>
      <c r="C678" s="145">
        <v>29</v>
      </c>
      <c r="D678" s="145">
        <v>29</v>
      </c>
      <c r="F678" s="141">
        <v>0</v>
      </c>
      <c r="G678" s="185">
        <f t="shared" si="400"/>
        <v>2.4863098176499582E-2</v>
      </c>
      <c r="H678" s="185">
        <f t="shared" si="400"/>
        <v>7.3366174345928431E-2</v>
      </c>
      <c r="I678" s="149">
        <f t="shared" si="387"/>
        <v>3.1327824545639323E-2</v>
      </c>
      <c r="J678" s="147">
        <f t="shared" si="371"/>
        <v>3.2253455281169081E-2</v>
      </c>
      <c r="K678" s="43"/>
      <c r="L678" s="43"/>
      <c r="M678" s="43"/>
      <c r="N678" s="43"/>
      <c r="O678" s="162"/>
      <c r="P678" s="43"/>
      <c r="Q678" s="324"/>
      <c r="R678" s="43"/>
      <c r="U678" s="156" t="e">
        <f>(Company_data!V678+Misc!T678)/(Company_data!J678-Company_data!I678)</f>
        <v>#DIV/0!</v>
      </c>
      <c r="V678" s="1" t="e">
        <f t="shared" si="331"/>
        <v>#DIV/0!</v>
      </c>
      <c r="W678" s="72">
        <v>1</v>
      </c>
      <c r="X678" s="185">
        <f t="shared" si="401"/>
        <v>4.8503076169428852E-2</v>
      </c>
      <c r="Y678" s="186">
        <f t="shared" si="401"/>
        <v>7.3366174345928431E-2</v>
      </c>
      <c r="Z678" s="181"/>
      <c r="AA678" s="181"/>
      <c r="AC678" s="187">
        <f t="shared" si="349"/>
        <v>2.6202205123545871E-3</v>
      </c>
      <c r="AD678" s="1">
        <v>0</v>
      </c>
      <c r="AE678" s="147">
        <f t="shared" si="402"/>
        <v>3.1327824545639323E-2</v>
      </c>
      <c r="AF678" s="1">
        <v>0</v>
      </c>
      <c r="AG678" s="1">
        <v>0</v>
      </c>
      <c r="AH678" s="1">
        <v>0</v>
      </c>
      <c r="AI678" s="1">
        <v>0</v>
      </c>
      <c r="AJ678" s="147">
        <f t="shared" si="406"/>
        <v>3.1327824545639323E-2</v>
      </c>
      <c r="AK678" s="373"/>
      <c r="AL678" s="186">
        <f t="shared" ref="AL678:AP678" si="440">+AL666</f>
        <v>0.26563794725531958</v>
      </c>
      <c r="AM678" s="373">
        <f t="shared" ref="AM678:AM736" si="441">AM666</f>
        <v>2406.4976914013687</v>
      </c>
      <c r="AN678" s="186">
        <f t="shared" si="440"/>
        <v>0.21875418921024473</v>
      </c>
      <c r="AO678" s="186">
        <f t="shared" si="440"/>
        <v>0.20501641893073252</v>
      </c>
      <c r="AP678" s="186">
        <f t="shared" si="440"/>
        <v>1.3232062033328705E-2</v>
      </c>
      <c r="AQ678" s="186">
        <f t="shared" ref="AQ678:AR678" si="442">+AQ666</f>
        <v>0.19178435689740383</v>
      </c>
      <c r="AR678" s="186">
        <f t="shared" si="442"/>
        <v>0.24077484907882007</v>
      </c>
      <c r="AS678" s="186">
        <f t="shared" ref="AS678" si="443">+AS666</f>
        <v>0.24415294490788156</v>
      </c>
    </row>
    <row r="679" spans="1:45" ht="12" x14ac:dyDescent="0.25">
      <c r="A679" s="144">
        <v>2036</v>
      </c>
      <c r="B679" s="144">
        <v>3</v>
      </c>
      <c r="C679" s="145">
        <v>31</v>
      </c>
      <c r="D679" s="145">
        <v>31</v>
      </c>
      <c r="F679" s="141">
        <v>0</v>
      </c>
      <c r="G679" s="185">
        <f t="shared" si="400"/>
        <v>4.5783957213476299E-2</v>
      </c>
      <c r="H679" s="185">
        <f t="shared" si="400"/>
        <v>0.13509956656750552</v>
      </c>
      <c r="I679" s="149">
        <f t="shared" si="387"/>
        <v>3.2106926531423899E-2</v>
      </c>
      <c r="J679" s="147">
        <f t="shared" si="371"/>
        <v>3.2253455281169081E-2</v>
      </c>
      <c r="K679" s="43"/>
      <c r="L679" s="43"/>
      <c r="M679" s="43"/>
      <c r="N679" s="43"/>
      <c r="O679" s="162"/>
      <c r="P679" s="43"/>
      <c r="Q679" s="324"/>
      <c r="R679" s="43"/>
      <c r="U679" s="156" t="e">
        <f>(Company_data!V679+Misc!T679)/(Company_data!J679-Company_data!I679)</f>
        <v>#DIV/0!</v>
      </c>
      <c r="V679" s="1" t="e">
        <f t="shared" si="331"/>
        <v>#DIV/0!</v>
      </c>
      <c r="W679" s="72">
        <v>1</v>
      </c>
      <c r="X679" s="185">
        <f t="shared" si="401"/>
        <v>8.9315609354029185E-2</v>
      </c>
      <c r="Y679" s="186">
        <f t="shared" si="401"/>
        <v>0.13509956656750552</v>
      </c>
      <c r="Z679" s="181"/>
      <c r="AA679" s="181"/>
      <c r="AC679" s="187">
        <f t="shared" si="349"/>
        <v>4.3580505344356611E-3</v>
      </c>
      <c r="AD679" s="1">
        <v>0</v>
      </c>
      <c r="AE679" s="147">
        <f t="shared" si="402"/>
        <v>3.2106926531423899E-2</v>
      </c>
      <c r="AF679" s="1">
        <v>0</v>
      </c>
      <c r="AG679" s="1">
        <v>0</v>
      </c>
      <c r="AH679" s="1">
        <v>0</v>
      </c>
      <c r="AI679" s="1">
        <v>0</v>
      </c>
      <c r="AJ679" s="147">
        <f t="shared" si="406"/>
        <v>3.2106926531423899E-2</v>
      </c>
      <c r="AK679" s="373"/>
      <c r="AL679" s="186">
        <f t="shared" ref="AL679:AP679" si="444">+AL667</f>
        <v>0.2749193181035971</v>
      </c>
      <c r="AM679" s="373">
        <f t="shared" si="441"/>
        <v>2664.336729765801</v>
      </c>
      <c r="AN679" s="186">
        <f t="shared" si="444"/>
        <v>0.26358028872912753</v>
      </c>
      <c r="AO679" s="186">
        <f t="shared" si="444"/>
        <v>0.30188547127443144</v>
      </c>
      <c r="AP679" s="186">
        <f t="shared" si="444"/>
        <v>7.8214908786427645E-2</v>
      </c>
      <c r="AQ679" s="186">
        <f t="shared" ref="AQ679:AR679" si="445">+AQ667</f>
        <v>0.22367056248800382</v>
      </c>
      <c r="AR679" s="186">
        <f t="shared" si="445"/>
        <v>0.22913536089012082</v>
      </c>
      <c r="AS679" s="186">
        <f t="shared" ref="AS679" si="446">+AS667</f>
        <v>0.26268864435549166</v>
      </c>
    </row>
    <row r="680" spans="1:45" ht="12" x14ac:dyDescent="0.25">
      <c r="A680" s="144">
        <v>2036</v>
      </c>
      <c r="B680" s="144">
        <v>4</v>
      </c>
      <c r="C680" s="145">
        <v>30</v>
      </c>
      <c r="D680" s="145">
        <v>31</v>
      </c>
      <c r="F680" s="141">
        <v>0</v>
      </c>
      <c r="G680" s="185">
        <f t="shared" si="400"/>
        <v>8.0774034073035877E-2</v>
      </c>
      <c r="H680" s="185">
        <f t="shared" si="400"/>
        <v>0.23834848836447922</v>
      </c>
      <c r="I680" s="149">
        <f t="shared" si="387"/>
        <v>3.2707454333999561E-2</v>
      </c>
      <c r="J680" s="147">
        <f t="shared" si="371"/>
        <v>3.2253455281169081E-2</v>
      </c>
      <c r="K680" s="43"/>
      <c r="L680" s="43"/>
      <c r="M680" s="43"/>
      <c r="N680" s="43"/>
      <c r="O680" s="162"/>
      <c r="P680" s="43"/>
      <c r="Q680" s="324"/>
      <c r="R680" s="43"/>
      <c r="U680" s="156" t="e">
        <f>(Company_data!V680+Misc!T680)/(Company_data!J680-Company_data!I680)</f>
        <v>#DIV/0!</v>
      </c>
      <c r="V680" s="1" t="e">
        <f t="shared" si="331"/>
        <v>#DIV/0!</v>
      </c>
      <c r="W680" s="72">
        <v>1</v>
      </c>
      <c r="X680" s="185">
        <f t="shared" si="401"/>
        <v>0.15757445429144332</v>
      </c>
      <c r="Y680" s="186">
        <f t="shared" si="401"/>
        <v>0.23834848836447922</v>
      </c>
      <c r="Z680" s="181"/>
      <c r="AA680" s="181"/>
      <c r="AC680" s="187">
        <f t="shared" si="349"/>
        <v>7.9449496121493067E-3</v>
      </c>
      <c r="AD680" s="1">
        <v>0</v>
      </c>
      <c r="AE680" s="147">
        <f t="shared" si="402"/>
        <v>3.2707454333999561E-2</v>
      </c>
      <c r="AF680" s="1">
        <v>0</v>
      </c>
      <c r="AG680" s="1">
        <v>0</v>
      </c>
      <c r="AH680" s="1">
        <v>0</v>
      </c>
      <c r="AI680" s="1">
        <v>0</v>
      </c>
      <c r="AJ680" s="147">
        <f t="shared" si="406"/>
        <v>3.2707454333999561E-2</v>
      </c>
      <c r="AK680" s="373"/>
      <c r="AL680" s="186">
        <f t="shared" ref="AL680:AP680" si="447">+AL668</f>
        <v>0.29725118102391124</v>
      </c>
      <c r="AM680" s="373">
        <f t="shared" si="441"/>
        <v>2664.336729765801</v>
      </c>
      <c r="AN680" s="186">
        <f t="shared" si="447"/>
        <v>0.2979808763385719</v>
      </c>
      <c r="AO680" s="186">
        <f t="shared" si="447"/>
        <v>0.29616930421316073</v>
      </c>
      <c r="AP680" s="186">
        <f t="shared" si="447"/>
        <v>7.9240272739288672E-2</v>
      </c>
      <c r="AQ680" s="186">
        <f t="shared" ref="AQ680:AR680" si="448">+AQ668</f>
        <v>0.2169290314738721</v>
      </c>
      <c r="AR680" s="186">
        <f t="shared" si="448"/>
        <v>0.21647714695087533</v>
      </c>
      <c r="AS680" s="186">
        <f t="shared" ref="AS680" si="449">+AS668</f>
        <v>0.29141733975153972</v>
      </c>
    </row>
    <row r="681" spans="1:45" ht="12" x14ac:dyDescent="0.25">
      <c r="A681" s="144">
        <v>2036</v>
      </c>
      <c r="B681" s="144">
        <v>5</v>
      </c>
      <c r="C681" s="145">
        <v>31</v>
      </c>
      <c r="D681" s="145">
        <v>30</v>
      </c>
      <c r="F681" s="141">
        <v>0</v>
      </c>
      <c r="G681" s="185">
        <f t="shared" si="400"/>
        <v>0.14754856930858176</v>
      </c>
      <c r="H681" s="185">
        <f t="shared" si="400"/>
        <v>0.435387174339258</v>
      </c>
      <c r="I681" s="149">
        <f t="shared" si="387"/>
        <v>3.2211093719053466E-2</v>
      </c>
      <c r="J681" s="147">
        <f t="shared" si="371"/>
        <v>3.2253455281169081E-2</v>
      </c>
      <c r="K681" s="43"/>
      <c r="L681" s="43"/>
      <c r="M681" s="43"/>
      <c r="N681" s="43"/>
      <c r="O681" s="162"/>
      <c r="P681" s="43"/>
      <c r="Q681" s="324"/>
      <c r="R681" s="43"/>
      <c r="U681" s="156" t="e">
        <f>(Company_data!V681+Misc!T681)/(Company_data!J681-Company_data!I681)</f>
        <v>#DIV/0!</v>
      </c>
      <c r="V681" s="1" t="e">
        <f t="shared" si="331"/>
        <v>#DIV/0!</v>
      </c>
      <c r="W681" s="72">
        <v>1</v>
      </c>
      <c r="X681" s="185">
        <f t="shared" si="401"/>
        <v>0.28783860503067638</v>
      </c>
      <c r="Y681" s="186">
        <f t="shared" si="401"/>
        <v>0.435387174339258</v>
      </c>
      <c r="Z681" s="181"/>
      <c r="AA681" s="181"/>
      <c r="AC681" s="187">
        <f t="shared" si="349"/>
        <v>1.4044747559330908E-2</v>
      </c>
      <c r="AD681" s="1">
        <v>0</v>
      </c>
      <c r="AE681" s="147">
        <f t="shared" si="402"/>
        <v>3.2211093719053466E-2</v>
      </c>
      <c r="AF681" s="1">
        <v>0</v>
      </c>
      <c r="AG681" s="1">
        <v>0</v>
      </c>
      <c r="AH681" s="1">
        <v>0</v>
      </c>
      <c r="AI681" s="1">
        <v>0</v>
      </c>
      <c r="AJ681" s="147">
        <f t="shared" si="406"/>
        <v>3.2211093719053466E-2</v>
      </c>
      <c r="AK681" s="373"/>
      <c r="AL681" s="186">
        <f t="shared" ref="AL681:AP681" si="450">+AL669</f>
        <v>0.35346355072257973</v>
      </c>
      <c r="AM681" s="373">
        <f t="shared" si="441"/>
        <v>2578.3903836443233</v>
      </c>
      <c r="AN681" s="186">
        <f t="shared" si="450"/>
        <v>0.38342723746831681</v>
      </c>
      <c r="AO681" s="186">
        <f t="shared" si="450"/>
        <v>0.38011806914001428</v>
      </c>
      <c r="AP681" s="186">
        <f t="shared" si="450"/>
        <v>0.14474687328024421</v>
      </c>
      <c r="AQ681" s="186">
        <f t="shared" ref="AQ681:AR681" si="451">+AQ669</f>
        <v>0.23537119585977009</v>
      </c>
      <c r="AR681" s="186">
        <f t="shared" si="451"/>
        <v>0.205914981413998</v>
      </c>
      <c r="AS681" s="186">
        <f t="shared" ref="AS681" si="452">+AS669</f>
        <v>0.36230231643045824</v>
      </c>
    </row>
    <row r="682" spans="1:45" ht="12" x14ac:dyDescent="0.25">
      <c r="A682" s="144">
        <v>2036</v>
      </c>
      <c r="B682" s="144">
        <v>6</v>
      </c>
      <c r="C682" s="145">
        <v>30</v>
      </c>
      <c r="D682" s="145">
        <v>31</v>
      </c>
      <c r="F682" s="141">
        <v>0</v>
      </c>
      <c r="G682" s="185">
        <f t="shared" ref="G682:H697" si="453">+G670</f>
        <v>0.19210564291069007</v>
      </c>
      <c r="H682" s="185">
        <f t="shared" si="453"/>
        <v>0.56686644562840349</v>
      </c>
      <c r="I682" s="149">
        <f t="shared" si="387"/>
        <v>3.32701466606663E-2</v>
      </c>
      <c r="J682" s="147">
        <f t="shared" si="371"/>
        <v>3.2253455281169081E-2</v>
      </c>
      <c r="K682" s="43"/>
      <c r="L682" s="43"/>
      <c r="M682" s="43"/>
      <c r="N682" s="43"/>
      <c r="O682" s="162"/>
      <c r="P682" s="43"/>
      <c r="Q682" s="324"/>
      <c r="R682" s="43"/>
      <c r="U682" s="156" t="e">
        <f>(Company_data!V682+Misc!T682)/(Company_data!J682-Company_data!I682)</f>
        <v>#DIV/0!</v>
      </c>
      <c r="V682" s="1" t="e">
        <f t="shared" si="331"/>
        <v>#DIV/0!</v>
      </c>
      <c r="W682" s="72">
        <v>1</v>
      </c>
      <c r="X682" s="185">
        <f t="shared" ref="X682:Y697" si="454">+X670</f>
        <v>0.37476080271771345</v>
      </c>
      <c r="Y682" s="186">
        <f t="shared" si="454"/>
        <v>0.56686644562840349</v>
      </c>
      <c r="Z682" s="181"/>
      <c r="AA682" s="181"/>
      <c r="AC682" s="187">
        <f t="shared" si="349"/>
        <v>1.8895548187613451E-2</v>
      </c>
      <c r="AD682" s="1">
        <v>0</v>
      </c>
      <c r="AE682" s="147">
        <f t="shared" si="402"/>
        <v>3.32701466606663E-2</v>
      </c>
      <c r="AF682" s="1">
        <v>0</v>
      </c>
      <c r="AG682" s="1">
        <v>0</v>
      </c>
      <c r="AH682" s="1">
        <v>0</v>
      </c>
      <c r="AI682" s="1">
        <v>0</v>
      </c>
      <c r="AJ682" s="147">
        <f t="shared" si="406"/>
        <v>3.32701466606663E-2</v>
      </c>
      <c r="AK682" s="373"/>
      <c r="AL682" s="186">
        <f t="shared" ref="AL682:AP682" si="455">+AL670</f>
        <v>0.3926621969856261</v>
      </c>
      <c r="AM682" s="373">
        <f t="shared" si="441"/>
        <v>2664.336729765801</v>
      </c>
      <c r="AN682" s="186">
        <f t="shared" si="455"/>
        <v>0.42913851804025022</v>
      </c>
      <c r="AO682" s="186">
        <f t="shared" si="455"/>
        <v>0.42483003906151667</v>
      </c>
      <c r="AP682" s="186">
        <f t="shared" si="455"/>
        <v>0.18845788394368534</v>
      </c>
      <c r="AQ682" s="186">
        <f t="shared" ref="AQ682:AR682" si="456">+AQ670</f>
        <v>0.23637215511783133</v>
      </c>
      <c r="AR682" s="186">
        <f t="shared" si="456"/>
        <v>0.20055655407493594</v>
      </c>
      <c r="AS682" s="186">
        <f t="shared" ref="AS682" si="457">+AS670</f>
        <v>0.4088011064541538</v>
      </c>
    </row>
    <row r="683" spans="1:45" ht="12" x14ac:dyDescent="0.25">
      <c r="A683" s="144">
        <v>2036</v>
      </c>
      <c r="B683" s="144">
        <v>7</v>
      </c>
      <c r="C683" s="145">
        <v>31</v>
      </c>
      <c r="D683" s="145">
        <v>30</v>
      </c>
      <c r="F683" s="141">
        <v>0</v>
      </c>
      <c r="G683" s="185">
        <f t="shared" si="453"/>
        <v>0.22773466057523425</v>
      </c>
      <c r="H683" s="185">
        <f t="shared" si="453"/>
        <v>0.67200075765962952</v>
      </c>
      <c r="I683" s="149">
        <f t="shared" si="387"/>
        <v>3.3307233503051287E-2</v>
      </c>
      <c r="J683" s="147">
        <f t="shared" si="371"/>
        <v>3.2253455281169081E-2</v>
      </c>
      <c r="K683" s="43"/>
      <c r="L683" s="43"/>
      <c r="M683" s="43"/>
      <c r="N683" s="43"/>
      <c r="O683" s="162"/>
      <c r="P683" s="43"/>
      <c r="Q683" s="324"/>
      <c r="R683" s="43"/>
      <c r="U683" s="156" t="e">
        <f>(Company_data!V683+Misc!T683)/(Company_data!J683-Company_data!I683)</f>
        <v>#DIV/0!</v>
      </c>
      <c r="V683" s="1" t="e">
        <f t="shared" si="331"/>
        <v>#DIV/0!</v>
      </c>
      <c r="W683" s="72">
        <v>1</v>
      </c>
      <c r="X683" s="185">
        <f t="shared" si="454"/>
        <v>0.44426609708439513</v>
      </c>
      <c r="Y683" s="186">
        <f t="shared" si="454"/>
        <v>0.67200075765962952</v>
      </c>
      <c r="Z683" s="181"/>
      <c r="AA683" s="181"/>
      <c r="AC683" s="187">
        <f t="shared" si="349"/>
        <v>2.1677443795471915E-2</v>
      </c>
      <c r="AD683" s="1">
        <v>0</v>
      </c>
      <c r="AE683" s="147">
        <f t="shared" si="402"/>
        <v>3.3307233503051287E-2</v>
      </c>
      <c r="AF683" s="1">
        <v>0</v>
      </c>
      <c r="AG683" s="1">
        <v>0</v>
      </c>
      <c r="AH683" s="1">
        <v>0</v>
      </c>
      <c r="AI683" s="1">
        <v>0</v>
      </c>
      <c r="AJ683" s="147">
        <f t="shared" si="406"/>
        <v>3.3307233503051287E-2</v>
      </c>
      <c r="AK683" s="373"/>
      <c r="AL683" s="186">
        <f t="shared" ref="AL683:AP683" si="458">+AL671</f>
        <v>0.43071294477754107</v>
      </c>
      <c r="AM683" s="373">
        <f t="shared" si="441"/>
        <v>2578.3903836443233</v>
      </c>
      <c r="AN683" s="186">
        <f t="shared" si="458"/>
        <v>0.4777861093729831</v>
      </c>
      <c r="AO683" s="186">
        <f t="shared" si="458"/>
        <v>0.4726785550973725</v>
      </c>
      <c r="AP683" s="186">
        <f t="shared" si="458"/>
        <v>0.22341036724566607</v>
      </c>
      <c r="AQ683" s="186">
        <f t="shared" ref="AQ683:AR683" si="459">+AQ671</f>
        <v>0.2492681878517064</v>
      </c>
      <c r="AR683" s="186">
        <f t="shared" si="459"/>
        <v>0.20297828420230693</v>
      </c>
      <c r="AS683" s="186">
        <f t="shared" ref="AS683" si="460">+AS671</f>
        <v>0.45440113357495615</v>
      </c>
    </row>
    <row r="684" spans="1:45" ht="12" x14ac:dyDescent="0.25">
      <c r="A684" s="144">
        <v>2036</v>
      </c>
      <c r="B684" s="144">
        <v>8</v>
      </c>
      <c r="C684" s="145">
        <v>31</v>
      </c>
      <c r="D684" s="145">
        <v>31</v>
      </c>
      <c r="F684" s="141">
        <v>0</v>
      </c>
      <c r="G684" s="185">
        <f t="shared" si="453"/>
        <v>0.23046146829740827</v>
      </c>
      <c r="H684" s="185">
        <f t="shared" si="453"/>
        <v>0.68004703770617381</v>
      </c>
      <c r="I684" s="149">
        <f t="shared" si="387"/>
        <v>3.1707928155365571E-2</v>
      </c>
      <c r="J684" s="147">
        <f t="shared" si="371"/>
        <v>3.2253455281169081E-2</v>
      </c>
      <c r="K684" s="43"/>
      <c r="L684" s="43"/>
      <c r="M684" s="43"/>
      <c r="N684" s="43"/>
      <c r="O684" s="162"/>
      <c r="P684" s="43"/>
      <c r="Q684" s="324"/>
      <c r="R684" s="43"/>
      <c r="U684" s="156" t="e">
        <f>(Company_data!V684+Misc!T684)/(Company_data!J684-Company_data!I684)</f>
        <v>#DIV/0!</v>
      </c>
      <c r="V684" s="1" t="e">
        <f t="shared" si="331"/>
        <v>#DIV/0!</v>
      </c>
      <c r="W684" s="72">
        <v>1</v>
      </c>
      <c r="X684" s="185">
        <f t="shared" si="454"/>
        <v>0.44958556940876554</v>
      </c>
      <c r="Y684" s="186">
        <f t="shared" si="454"/>
        <v>0.68004703770617381</v>
      </c>
      <c r="Z684" s="181"/>
      <c r="AA684" s="181"/>
      <c r="AC684" s="187">
        <f t="shared" si="349"/>
        <v>2.1937001216328189E-2</v>
      </c>
      <c r="AD684" s="1">
        <v>0</v>
      </c>
      <c r="AE684" s="147">
        <f t="shared" si="402"/>
        <v>3.1707928155365571E-2</v>
      </c>
      <c r="AF684" s="1">
        <v>0</v>
      </c>
      <c r="AG684" s="1">
        <v>0</v>
      </c>
      <c r="AH684" s="1">
        <v>0</v>
      </c>
      <c r="AI684" s="1">
        <v>0</v>
      </c>
      <c r="AJ684" s="147">
        <f t="shared" si="406"/>
        <v>3.1707928155365571E-2</v>
      </c>
      <c r="AK684" s="373"/>
      <c r="AL684" s="186">
        <f t="shared" ref="AL684:AP684" si="461">+AL672</f>
        <v>0.44206942163299795</v>
      </c>
      <c r="AM684" s="373">
        <f t="shared" si="441"/>
        <v>1865.5172948040722</v>
      </c>
      <c r="AN684" s="186">
        <f t="shared" si="461"/>
        <v>0.48083036643376209</v>
      </c>
      <c r="AO684" s="186">
        <f t="shared" si="461"/>
        <v>0.47566165625678364</v>
      </c>
      <c r="AP684" s="186">
        <f t="shared" si="461"/>
        <v>0.22608539753345999</v>
      </c>
      <c r="AQ684" s="186">
        <f t="shared" ref="AQ684:AR684" si="462">+AQ672</f>
        <v>0.24957625872332367</v>
      </c>
      <c r="AR684" s="186">
        <f t="shared" si="462"/>
        <v>0.21160795333558968</v>
      </c>
      <c r="AS684" s="186">
        <f t="shared" ref="AS684" si="463">+AS672</f>
        <v>0.46526340235315022</v>
      </c>
    </row>
    <row r="685" spans="1:45" ht="12" x14ac:dyDescent="0.25">
      <c r="A685" s="144">
        <v>2036</v>
      </c>
      <c r="B685" s="144">
        <v>9</v>
      </c>
      <c r="C685" s="145">
        <v>30</v>
      </c>
      <c r="D685" s="145">
        <v>31</v>
      </c>
      <c r="F685" s="141">
        <v>0</v>
      </c>
      <c r="G685" s="185">
        <f t="shared" si="453"/>
        <v>0.19600423226971972</v>
      </c>
      <c r="H685" s="185">
        <f t="shared" si="453"/>
        <v>0.57837042572723507</v>
      </c>
      <c r="I685" s="149">
        <f t="shared" si="387"/>
        <v>3.222580735008565E-2</v>
      </c>
      <c r="J685" s="147">
        <f t="shared" si="371"/>
        <v>3.2253455281169081E-2</v>
      </c>
      <c r="K685" s="43"/>
      <c r="L685" s="43"/>
      <c r="M685" s="43"/>
      <c r="N685" s="43"/>
      <c r="O685" s="162"/>
      <c r="P685" s="43"/>
      <c r="Q685" s="324"/>
      <c r="R685" s="43"/>
      <c r="U685" s="156" t="e">
        <f>(Company_data!V685+Misc!T685)/(Company_data!J685-Company_data!I685)</f>
        <v>#DIV/0!</v>
      </c>
      <c r="V685" s="1" t="e">
        <f t="shared" si="331"/>
        <v>#DIV/0!</v>
      </c>
      <c r="W685" s="72">
        <v>1</v>
      </c>
      <c r="X685" s="185">
        <f t="shared" si="454"/>
        <v>0.38236619345751544</v>
      </c>
      <c r="Y685" s="186">
        <f t="shared" si="454"/>
        <v>0.57837042572723507</v>
      </c>
      <c r="Z685" s="181"/>
      <c r="AA685" s="181"/>
      <c r="AC685" s="187">
        <f t="shared" si="349"/>
        <v>1.9279014190907839E-2</v>
      </c>
      <c r="AD685" s="1">
        <v>0</v>
      </c>
      <c r="AE685" s="147">
        <f t="shared" si="402"/>
        <v>3.222580735008565E-2</v>
      </c>
      <c r="AF685" s="1">
        <v>0</v>
      </c>
      <c r="AG685" s="1">
        <v>0</v>
      </c>
      <c r="AH685" s="1">
        <v>0</v>
      </c>
      <c r="AI685" s="1">
        <v>0</v>
      </c>
      <c r="AJ685" s="147">
        <f t="shared" si="406"/>
        <v>3.222580735008565E-2</v>
      </c>
      <c r="AK685" s="373"/>
      <c r="AL685" s="186">
        <f t="shared" ref="AL685:AP685" si="464">+AL673</f>
        <v>0.4190746982319381</v>
      </c>
      <c r="AM685" s="373">
        <f t="shared" si="441"/>
        <v>1865.5172948040722</v>
      </c>
      <c r="AN685" s="186">
        <f t="shared" si="464"/>
        <v>0.43323369618937424</v>
      </c>
      <c r="AO685" s="186">
        <f t="shared" si="464"/>
        <v>0.4288377809956207</v>
      </c>
      <c r="AP685" s="186">
        <f t="shared" si="464"/>
        <v>0.19228244573081438</v>
      </c>
      <c r="AQ685" s="186">
        <f t="shared" ref="AQ685:AR685" si="465">+AQ673</f>
        <v>0.23655533526480632</v>
      </c>
      <c r="AR685" s="186">
        <f t="shared" si="465"/>
        <v>0.22307046596221838</v>
      </c>
      <c r="AS685" s="186">
        <f t="shared" ref="AS685" si="466">+AS673</f>
        <v>0.43334357175424093</v>
      </c>
    </row>
    <row r="686" spans="1:45" ht="12" x14ac:dyDescent="0.25">
      <c r="A686" s="144">
        <v>2036</v>
      </c>
      <c r="B686" s="144">
        <v>10</v>
      </c>
      <c r="C686" s="145">
        <v>31</v>
      </c>
      <c r="D686" s="145">
        <v>30</v>
      </c>
      <c r="F686" s="141">
        <v>0</v>
      </c>
      <c r="G686" s="185">
        <f t="shared" si="453"/>
        <v>0.14017281838261053</v>
      </c>
      <c r="H686" s="185">
        <f t="shared" si="453"/>
        <v>0.41362276571545992</v>
      </c>
      <c r="I686" s="149">
        <f t="shared" si="387"/>
        <v>3.1422201488634983E-2</v>
      </c>
      <c r="J686" s="147">
        <f t="shared" si="371"/>
        <v>3.2253455281169088E-2</v>
      </c>
      <c r="K686" s="43"/>
      <c r="L686" s="43"/>
      <c r="M686" s="43"/>
      <c r="N686" s="43"/>
      <c r="O686" s="162"/>
      <c r="P686" s="43"/>
      <c r="Q686" s="324"/>
      <c r="R686" s="43"/>
      <c r="U686" s="156" t="e">
        <f>(Company_data!V686+Misc!T686)/(Company_data!J686-Company_data!I686)</f>
        <v>#DIV/0!</v>
      </c>
      <c r="V686" s="1" t="e">
        <f t="shared" si="331"/>
        <v>#DIV/0!</v>
      </c>
      <c r="W686" s="72">
        <v>1</v>
      </c>
      <c r="X686" s="185">
        <f t="shared" si="454"/>
        <v>0.27344994733284939</v>
      </c>
      <c r="Y686" s="186">
        <f t="shared" si="454"/>
        <v>0.41362276571545992</v>
      </c>
      <c r="Z686" s="181"/>
      <c r="AA686" s="181"/>
      <c r="AC686" s="187">
        <f t="shared" si="349"/>
        <v>1.334266986178903E-2</v>
      </c>
      <c r="AD686" s="1">
        <v>0</v>
      </c>
      <c r="AE686" s="147">
        <f t="shared" si="402"/>
        <v>3.1422201488634983E-2</v>
      </c>
      <c r="AF686" s="1">
        <v>0</v>
      </c>
      <c r="AG686" s="1">
        <v>0</v>
      </c>
      <c r="AH686" s="1">
        <v>0</v>
      </c>
      <c r="AI686" s="1">
        <v>0</v>
      </c>
      <c r="AJ686" s="147">
        <f t="shared" si="406"/>
        <v>3.1422201488634983E-2</v>
      </c>
      <c r="AK686" s="373"/>
      <c r="AL686" s="186">
        <f t="shared" ref="AL686:AP686" si="467">+AL674</f>
        <v>0.37520266827033399</v>
      </c>
      <c r="AM686" s="373">
        <f t="shared" si="441"/>
        <v>1805.3393175523279</v>
      </c>
      <c r="AN686" s="186">
        <f t="shared" si="467"/>
        <v>0.373839315508527</v>
      </c>
      <c r="AO686" s="186">
        <f t="shared" si="467"/>
        <v>0.37069556797336439</v>
      </c>
      <c r="AP686" s="186">
        <f t="shared" si="467"/>
        <v>0.13751117530207277</v>
      </c>
      <c r="AQ686" s="186">
        <f t="shared" ref="AQ686:AR686" si="468">+AQ674</f>
        <v>0.23318439267129165</v>
      </c>
      <c r="AR686" s="186">
        <f t="shared" si="468"/>
        <v>0.23502984988772346</v>
      </c>
      <c r="AS686" s="186">
        <f t="shared" ref="AS686" si="469">+AS674</f>
        <v>0.37936425447123567</v>
      </c>
    </row>
    <row r="687" spans="1:45" ht="12" x14ac:dyDescent="0.25">
      <c r="A687" s="144">
        <v>2036</v>
      </c>
      <c r="B687" s="144">
        <v>11</v>
      </c>
      <c r="C687" s="145">
        <v>30</v>
      </c>
      <c r="D687" s="145">
        <v>31</v>
      </c>
      <c r="F687" s="141">
        <v>0</v>
      </c>
      <c r="G687" s="185">
        <f t="shared" si="453"/>
        <v>5.500895297353698E-2</v>
      </c>
      <c r="H687" s="185">
        <f t="shared" si="453"/>
        <v>0.16232073757638524</v>
      </c>
      <c r="I687" s="149">
        <f t="shared" si="387"/>
        <v>3.2209690339273976E-2</v>
      </c>
      <c r="J687" s="147">
        <f t="shared" si="371"/>
        <v>3.2253455281169081E-2</v>
      </c>
      <c r="K687" s="43"/>
      <c r="L687" s="43"/>
      <c r="M687" s="43"/>
      <c r="N687" s="43"/>
      <c r="O687" s="162"/>
      <c r="P687" s="43"/>
      <c r="Q687" s="324"/>
      <c r="R687" s="43"/>
      <c r="U687" s="156" t="e">
        <f>(Company_data!V687+Misc!T687)/(Company_data!J687-Company_data!I687)</f>
        <v>#DIV/0!</v>
      </c>
      <c r="V687" s="1" t="e">
        <f t="shared" si="331"/>
        <v>#DIV/0!</v>
      </c>
      <c r="W687" s="72">
        <v>1</v>
      </c>
      <c r="X687" s="185">
        <f t="shared" si="454"/>
        <v>0.10731178460284826</v>
      </c>
      <c r="Y687" s="186">
        <f t="shared" si="454"/>
        <v>0.16232073757638524</v>
      </c>
      <c r="Z687" s="181"/>
      <c r="AA687" s="181"/>
      <c r="AC687" s="187">
        <f t="shared" si="349"/>
        <v>5.4106912525461745E-3</v>
      </c>
      <c r="AD687" s="1">
        <v>0</v>
      </c>
      <c r="AE687" s="147">
        <f t="shared" si="402"/>
        <v>3.2209690339273976E-2</v>
      </c>
      <c r="AF687" s="1">
        <v>0</v>
      </c>
      <c r="AG687" s="1">
        <v>0</v>
      </c>
      <c r="AH687" s="1">
        <v>0</v>
      </c>
      <c r="AI687" s="1">
        <v>0</v>
      </c>
      <c r="AJ687" s="147">
        <f t="shared" si="406"/>
        <v>3.2209690339273976E-2</v>
      </c>
      <c r="AK687" s="373"/>
      <c r="AL687" s="186">
        <f t="shared" ref="AL687:AP687" si="470">+AL675</f>
        <v>0.30042867338119794</v>
      </c>
      <c r="AM687" s="373">
        <f t="shared" si="441"/>
        <v>1865.5172948040722</v>
      </c>
      <c r="AN687" s="186">
        <f t="shared" si="470"/>
        <v>0.26636233994389358</v>
      </c>
      <c r="AO687" s="186">
        <f t="shared" si="470"/>
        <v>0.26512861815447786</v>
      </c>
      <c r="AP687" s="186">
        <f t="shared" si="470"/>
        <v>5.3964426647113282E-2</v>
      </c>
      <c r="AQ687" s="186">
        <f t="shared" ref="AQ687:AR687" si="471">+AQ675</f>
        <v>0.21116419150736457</v>
      </c>
      <c r="AR687" s="186">
        <f t="shared" si="471"/>
        <v>0.24541972040766094</v>
      </c>
      <c r="AS687" s="186">
        <f t="shared" ref="AS687" si="472">+AS675</f>
        <v>0.2866051618582115</v>
      </c>
    </row>
    <row r="688" spans="1:45" ht="12" x14ac:dyDescent="0.25">
      <c r="A688" s="144">
        <v>2036</v>
      </c>
      <c r="B688" s="144">
        <v>12</v>
      </c>
      <c r="C688" s="145">
        <v>31</v>
      </c>
      <c r="D688" s="145">
        <v>30</v>
      </c>
      <c r="F688" s="141">
        <v>0</v>
      </c>
      <c r="G688" s="185">
        <f t="shared" si="453"/>
        <v>2.9996936844413711E-2</v>
      </c>
      <c r="H688" s="185">
        <f t="shared" si="453"/>
        <v>8.8515135271886689E-2</v>
      </c>
      <c r="I688" s="149">
        <f t="shared" si="387"/>
        <v>3.3253782316229219E-2</v>
      </c>
      <c r="J688" s="147">
        <f t="shared" si="371"/>
        <v>3.2253455281169081E-2</v>
      </c>
      <c r="K688" s="43"/>
      <c r="L688" s="43"/>
      <c r="M688" s="43"/>
      <c r="N688" s="43"/>
      <c r="O688" s="162"/>
      <c r="P688" s="43"/>
      <c r="Q688" s="324"/>
      <c r="R688" s="43"/>
      <c r="U688" s="156" t="e">
        <f>(Company_data!V688+Misc!T688)/(Company_data!J688-Company_data!I688)</f>
        <v>#DIV/0!</v>
      </c>
      <c r="V688" s="1" t="e">
        <f t="shared" si="331"/>
        <v>#DIV/0!</v>
      </c>
      <c r="W688" s="72">
        <v>1</v>
      </c>
      <c r="X688" s="185">
        <f t="shared" si="454"/>
        <v>5.8518198427472995E-2</v>
      </c>
      <c r="Y688" s="186">
        <f t="shared" si="454"/>
        <v>8.8515135271886689E-2</v>
      </c>
      <c r="Z688" s="181"/>
      <c r="AA688" s="181"/>
      <c r="AC688" s="187">
        <f t="shared" si="349"/>
        <v>2.85532694425441E-3</v>
      </c>
      <c r="AD688" s="1">
        <v>0</v>
      </c>
      <c r="AE688" s="147">
        <f t="shared" si="402"/>
        <v>3.3253782316229219E-2</v>
      </c>
      <c r="AF688" s="1">
        <v>0</v>
      </c>
      <c r="AG688" s="1">
        <v>0</v>
      </c>
      <c r="AH688" s="1">
        <v>0</v>
      </c>
      <c r="AI688" s="1">
        <v>0</v>
      </c>
      <c r="AJ688" s="147">
        <f t="shared" si="406"/>
        <v>3.3253782316229219E-2</v>
      </c>
      <c r="AK688" s="373"/>
      <c r="AL688" s="186">
        <f t="shared" ref="AL688:AP688" si="473">+AL676</f>
        <v>0.28037123506396472</v>
      </c>
      <c r="AM688" s="373">
        <f t="shared" si="441"/>
        <v>1805.3393175523279</v>
      </c>
      <c r="AN688" s="186">
        <f t="shared" si="473"/>
        <v>0.24335878239187156</v>
      </c>
      <c r="AO688" s="186">
        <f t="shared" si="473"/>
        <v>0.24268602145751089</v>
      </c>
      <c r="AP688" s="186">
        <f t="shared" si="473"/>
        <v>2.9427346104136727E-2</v>
      </c>
      <c r="AQ688" s="186">
        <f t="shared" ref="AQ688:AR688" si="474">+AQ676</f>
        <v>0.21325867535337417</v>
      </c>
      <c r="AR688" s="186">
        <f t="shared" si="474"/>
        <v>0.25037429821955098</v>
      </c>
      <c r="AS688" s="186">
        <f t="shared" ref="AS688" si="475">+AS676</f>
        <v>0.26281872278303425</v>
      </c>
    </row>
    <row r="689" spans="1:45" ht="12" x14ac:dyDescent="0.25">
      <c r="A689" s="144">
        <v>2037</v>
      </c>
      <c r="B689" s="144">
        <v>1</v>
      </c>
      <c r="C689" s="145">
        <v>31</v>
      </c>
      <c r="D689" s="145">
        <v>31</v>
      </c>
      <c r="F689" s="141">
        <v>0</v>
      </c>
      <c r="G689" s="185">
        <f t="shared" si="453"/>
        <v>1.8543038718509181E-2</v>
      </c>
      <c r="H689" s="185">
        <f t="shared" si="453"/>
        <v>5.4716906230588593E-2</v>
      </c>
      <c r="I689" s="149">
        <f t="shared" si="387"/>
        <v>3.1291374430605791E-2</v>
      </c>
      <c r="J689" s="147">
        <f t="shared" si="371"/>
        <v>3.2253455281169088E-2</v>
      </c>
      <c r="K689" s="43"/>
      <c r="L689" s="43"/>
      <c r="M689" s="43"/>
      <c r="N689" s="43"/>
      <c r="O689" s="162"/>
      <c r="P689" s="43"/>
      <c r="Q689" s="324"/>
      <c r="R689" s="43"/>
      <c r="U689" s="156" t="e">
        <f>(Company_data!V689+Misc!T689)/(Company_data!J689-Company_data!I689)</f>
        <v>#DIV/0!</v>
      </c>
      <c r="V689" s="1" t="e">
        <f t="shared" si="331"/>
        <v>#DIV/0!</v>
      </c>
      <c r="W689" s="72">
        <v>1</v>
      </c>
      <c r="X689" s="185">
        <f t="shared" si="454"/>
        <v>3.6173867512079412E-2</v>
      </c>
      <c r="Y689" s="186">
        <f t="shared" si="454"/>
        <v>5.4716906230588593E-2</v>
      </c>
      <c r="Z689" s="181"/>
      <c r="AA689" s="181"/>
      <c r="AC689" s="187">
        <f t="shared" si="349"/>
        <v>1.7650614913093093E-3</v>
      </c>
      <c r="AD689" s="1">
        <v>0</v>
      </c>
      <c r="AE689" s="147">
        <f t="shared" si="402"/>
        <v>3.1291374430605791E-2</v>
      </c>
      <c r="AF689" s="1">
        <v>0</v>
      </c>
      <c r="AG689" s="1">
        <v>0</v>
      </c>
      <c r="AH689" s="1">
        <v>0</v>
      </c>
      <c r="AI689" s="1">
        <v>0</v>
      </c>
      <c r="AJ689" s="147">
        <f t="shared" si="406"/>
        <v>3.1291374430605791E-2</v>
      </c>
      <c r="AK689" s="373"/>
      <c r="AL689" s="186">
        <f t="shared" ref="AL689:AP689" si="476">+AL677</f>
        <v>0.26837221928264582</v>
      </c>
      <c r="AM689" s="373">
        <f t="shared" si="441"/>
        <v>2664.336729765801</v>
      </c>
      <c r="AN689" s="186">
        <f t="shared" si="476"/>
        <v>0.23175618545604232</v>
      </c>
      <c r="AO689" s="186">
        <f t="shared" si="476"/>
        <v>0.23644764869371737</v>
      </c>
      <c r="AP689" s="186">
        <f t="shared" si="476"/>
        <v>2.2515049996287968E-2</v>
      </c>
      <c r="AQ689" s="186">
        <f t="shared" ref="AQ689:AR689" si="477">+AQ677</f>
        <v>0.21393259869742945</v>
      </c>
      <c r="AR689" s="186">
        <f t="shared" si="477"/>
        <v>0.24982918056413661</v>
      </c>
      <c r="AS689" s="186">
        <f t="shared" ref="AS689" si="478">+AS677</f>
        <v>0.24885854774644436</v>
      </c>
    </row>
    <row r="690" spans="1:45" ht="12" x14ac:dyDescent="0.25">
      <c r="A690" s="144">
        <v>2037</v>
      </c>
      <c r="B690" s="144">
        <v>2</v>
      </c>
      <c r="C690" s="145">
        <v>28</v>
      </c>
      <c r="D690" s="145">
        <v>28</v>
      </c>
      <c r="F690" s="141">
        <v>0</v>
      </c>
      <c r="G690" s="185">
        <f t="shared" si="453"/>
        <v>2.4863098176499582E-2</v>
      </c>
      <c r="H690" s="185">
        <f t="shared" si="453"/>
        <v>7.3366174345928431E-2</v>
      </c>
      <c r="I690" s="149">
        <f t="shared" si="387"/>
        <v>3.1327824545639323E-2</v>
      </c>
      <c r="J690" s="147">
        <f t="shared" si="371"/>
        <v>3.2253455281169081E-2</v>
      </c>
      <c r="K690" s="43"/>
      <c r="L690" s="43"/>
      <c r="M690" s="43"/>
      <c r="N690" s="43"/>
      <c r="O690" s="162"/>
      <c r="P690" s="43"/>
      <c r="Q690" s="324"/>
      <c r="R690" s="43"/>
      <c r="U690" s="156" t="e">
        <f>(Company_data!V690+Misc!T690)/(Company_data!J690-Company_data!I690)</f>
        <v>#DIV/0!</v>
      </c>
      <c r="V690" s="1" t="e">
        <f t="shared" si="331"/>
        <v>#DIV/0!</v>
      </c>
      <c r="W690" s="72">
        <v>1</v>
      </c>
      <c r="X690" s="185">
        <f t="shared" si="454"/>
        <v>4.8503076169428852E-2</v>
      </c>
      <c r="Y690" s="186">
        <f t="shared" si="454"/>
        <v>7.3366174345928431E-2</v>
      </c>
      <c r="Z690" s="181"/>
      <c r="AA690" s="181"/>
      <c r="AC690" s="187">
        <f t="shared" si="349"/>
        <v>2.6202205123545871E-3</v>
      </c>
      <c r="AD690" s="1">
        <v>0</v>
      </c>
      <c r="AE690" s="147">
        <f t="shared" si="402"/>
        <v>3.1327824545639323E-2</v>
      </c>
      <c r="AF690" s="1">
        <v>0</v>
      </c>
      <c r="AG690" s="1">
        <v>0</v>
      </c>
      <c r="AH690" s="1">
        <v>0</v>
      </c>
      <c r="AI690" s="1">
        <v>0</v>
      </c>
      <c r="AJ690" s="147">
        <f t="shared" si="406"/>
        <v>3.1327824545639323E-2</v>
      </c>
      <c r="AK690" s="373"/>
      <c r="AL690" s="186">
        <f t="shared" ref="AL690:AP690" si="479">+AL678</f>
        <v>0.26563794725531958</v>
      </c>
      <c r="AM690" s="373">
        <f t="shared" si="441"/>
        <v>2406.4976914013687</v>
      </c>
      <c r="AN690" s="186">
        <f t="shared" si="479"/>
        <v>0.21875418921024473</v>
      </c>
      <c r="AO690" s="186">
        <f t="shared" si="479"/>
        <v>0.20501641893073252</v>
      </c>
      <c r="AP690" s="186">
        <f t="shared" si="479"/>
        <v>1.3232062033328705E-2</v>
      </c>
      <c r="AQ690" s="186">
        <f t="shared" ref="AQ690:AR690" si="480">+AQ678</f>
        <v>0.19178435689740383</v>
      </c>
      <c r="AR690" s="186">
        <f t="shared" si="480"/>
        <v>0.24077484907882007</v>
      </c>
      <c r="AS690" s="186">
        <f t="shared" ref="AS690" si="481">+AS678</f>
        <v>0.24415294490788156</v>
      </c>
    </row>
    <row r="691" spans="1:45" ht="12" x14ac:dyDescent="0.25">
      <c r="A691" s="144">
        <v>2037</v>
      </c>
      <c r="B691" s="144">
        <v>3</v>
      </c>
      <c r="C691" s="145">
        <v>31</v>
      </c>
      <c r="D691" s="145">
        <v>31</v>
      </c>
      <c r="F691" s="141">
        <v>0</v>
      </c>
      <c r="G691" s="185">
        <f t="shared" si="453"/>
        <v>4.5783957213476299E-2</v>
      </c>
      <c r="H691" s="185">
        <f t="shared" si="453"/>
        <v>0.13509956656750552</v>
      </c>
      <c r="I691" s="149">
        <f t="shared" si="387"/>
        <v>3.2106926531423899E-2</v>
      </c>
      <c r="J691" s="147">
        <f t="shared" si="371"/>
        <v>3.2253455281169081E-2</v>
      </c>
      <c r="K691" s="43"/>
      <c r="L691" s="43"/>
      <c r="M691" s="43"/>
      <c r="N691" s="43"/>
      <c r="O691" s="162"/>
      <c r="P691" s="43"/>
      <c r="Q691" s="324"/>
      <c r="R691" s="43"/>
      <c r="U691" s="156" t="e">
        <f>(Company_data!V691+Misc!T691)/(Company_data!J691-Company_data!I691)</f>
        <v>#DIV/0!</v>
      </c>
      <c r="V691" s="1" t="e">
        <f t="shared" si="331"/>
        <v>#DIV/0!</v>
      </c>
      <c r="W691" s="72">
        <v>1</v>
      </c>
      <c r="X691" s="185">
        <f t="shared" si="454"/>
        <v>8.9315609354029185E-2</v>
      </c>
      <c r="Y691" s="186">
        <f t="shared" si="454"/>
        <v>0.13509956656750552</v>
      </c>
      <c r="Z691" s="181"/>
      <c r="AA691" s="181"/>
      <c r="AC691" s="187">
        <f t="shared" si="349"/>
        <v>4.3580505344356611E-3</v>
      </c>
      <c r="AD691" s="1">
        <v>0</v>
      </c>
      <c r="AE691" s="147">
        <f t="shared" si="402"/>
        <v>3.2106926531423899E-2</v>
      </c>
      <c r="AF691" s="1">
        <v>0</v>
      </c>
      <c r="AG691" s="1">
        <v>0</v>
      </c>
      <c r="AH691" s="1">
        <v>0</v>
      </c>
      <c r="AI691" s="1">
        <v>0</v>
      </c>
      <c r="AJ691" s="147">
        <f t="shared" si="406"/>
        <v>3.2106926531423899E-2</v>
      </c>
      <c r="AK691" s="373"/>
      <c r="AL691" s="186">
        <f t="shared" ref="AL691:AP691" si="482">+AL679</f>
        <v>0.2749193181035971</v>
      </c>
      <c r="AM691" s="373">
        <f t="shared" si="441"/>
        <v>2664.336729765801</v>
      </c>
      <c r="AN691" s="186">
        <f t="shared" si="482"/>
        <v>0.26358028872912753</v>
      </c>
      <c r="AO691" s="186">
        <f t="shared" si="482"/>
        <v>0.30188547127443144</v>
      </c>
      <c r="AP691" s="186">
        <f t="shared" si="482"/>
        <v>7.8214908786427645E-2</v>
      </c>
      <c r="AQ691" s="186">
        <f t="shared" ref="AQ691:AR691" si="483">+AQ679</f>
        <v>0.22367056248800382</v>
      </c>
      <c r="AR691" s="186">
        <f t="shared" si="483"/>
        <v>0.22913536089012082</v>
      </c>
      <c r="AS691" s="186">
        <f t="shared" ref="AS691" si="484">+AS679</f>
        <v>0.26268864435549166</v>
      </c>
    </row>
    <row r="692" spans="1:45" ht="12" x14ac:dyDescent="0.25">
      <c r="A692" s="144">
        <v>2037</v>
      </c>
      <c r="B692" s="144">
        <v>4</v>
      </c>
      <c r="C692" s="145">
        <v>30</v>
      </c>
      <c r="D692" s="145">
        <v>31</v>
      </c>
      <c r="F692" s="141">
        <v>0</v>
      </c>
      <c r="G692" s="185">
        <f t="shared" si="453"/>
        <v>8.0774034073035877E-2</v>
      </c>
      <c r="H692" s="185">
        <f t="shared" si="453"/>
        <v>0.23834848836447922</v>
      </c>
      <c r="I692" s="149">
        <f t="shared" si="387"/>
        <v>3.2707454333999561E-2</v>
      </c>
      <c r="J692" s="147">
        <f t="shared" si="371"/>
        <v>3.2253455281169081E-2</v>
      </c>
      <c r="K692" s="43"/>
      <c r="L692" s="43"/>
      <c r="M692" s="43"/>
      <c r="N692" s="43"/>
      <c r="O692" s="162"/>
      <c r="P692" s="43"/>
      <c r="Q692" s="324"/>
      <c r="R692" s="43"/>
      <c r="U692" s="156" t="e">
        <f>(Company_data!V692+Misc!T692)/(Company_data!J692-Company_data!I692)</f>
        <v>#DIV/0!</v>
      </c>
      <c r="V692" s="1" t="e">
        <f t="shared" si="331"/>
        <v>#DIV/0!</v>
      </c>
      <c r="W692" s="72">
        <v>1</v>
      </c>
      <c r="X692" s="185">
        <f t="shared" si="454"/>
        <v>0.15757445429144332</v>
      </c>
      <c r="Y692" s="186">
        <f t="shared" si="454"/>
        <v>0.23834848836447922</v>
      </c>
      <c r="Z692" s="181"/>
      <c r="AA692" s="181"/>
      <c r="AC692" s="187">
        <f t="shared" si="349"/>
        <v>7.9449496121493067E-3</v>
      </c>
      <c r="AD692" s="1">
        <v>0</v>
      </c>
      <c r="AE692" s="147">
        <f t="shared" si="402"/>
        <v>3.2707454333999561E-2</v>
      </c>
      <c r="AF692" s="1">
        <v>0</v>
      </c>
      <c r="AG692" s="1">
        <v>0</v>
      </c>
      <c r="AH692" s="1">
        <v>0</v>
      </c>
      <c r="AI692" s="1">
        <v>0</v>
      </c>
      <c r="AJ692" s="147">
        <f t="shared" si="406"/>
        <v>3.2707454333999561E-2</v>
      </c>
      <c r="AK692" s="373"/>
      <c r="AL692" s="186">
        <f t="shared" ref="AL692:AP692" si="485">+AL680</f>
        <v>0.29725118102391124</v>
      </c>
      <c r="AM692" s="373">
        <f t="shared" si="441"/>
        <v>2664.336729765801</v>
      </c>
      <c r="AN692" s="186">
        <f t="shared" si="485"/>
        <v>0.2979808763385719</v>
      </c>
      <c r="AO692" s="186">
        <f t="shared" si="485"/>
        <v>0.29616930421316073</v>
      </c>
      <c r="AP692" s="186">
        <f t="shared" si="485"/>
        <v>7.9240272739288672E-2</v>
      </c>
      <c r="AQ692" s="186">
        <f t="shared" ref="AQ692:AR692" si="486">+AQ680</f>
        <v>0.2169290314738721</v>
      </c>
      <c r="AR692" s="186">
        <f t="shared" si="486"/>
        <v>0.21647714695087533</v>
      </c>
      <c r="AS692" s="186">
        <f t="shared" ref="AS692" si="487">+AS680</f>
        <v>0.29141733975153972</v>
      </c>
    </row>
    <row r="693" spans="1:45" ht="12" x14ac:dyDescent="0.25">
      <c r="A693" s="144">
        <v>2037</v>
      </c>
      <c r="B693" s="144">
        <v>5</v>
      </c>
      <c r="C693" s="145">
        <v>31</v>
      </c>
      <c r="D693" s="145">
        <v>30</v>
      </c>
      <c r="F693" s="141">
        <v>0</v>
      </c>
      <c r="G693" s="185">
        <f t="shared" si="453"/>
        <v>0.14754856930858176</v>
      </c>
      <c r="H693" s="185">
        <f t="shared" si="453"/>
        <v>0.435387174339258</v>
      </c>
      <c r="I693" s="149">
        <f t="shared" si="387"/>
        <v>3.2211093719053466E-2</v>
      </c>
      <c r="J693" s="147">
        <f t="shared" si="371"/>
        <v>3.2253455281169081E-2</v>
      </c>
      <c r="K693" s="43"/>
      <c r="L693" s="43"/>
      <c r="M693" s="43"/>
      <c r="N693" s="43"/>
      <c r="O693" s="162"/>
      <c r="P693" s="43"/>
      <c r="Q693" s="324"/>
      <c r="R693" s="43"/>
      <c r="U693" s="156" t="e">
        <f>(Company_data!V693+Misc!T693)/(Company_data!J693-Company_data!I693)</f>
        <v>#DIV/0!</v>
      </c>
      <c r="V693" s="1" t="e">
        <f t="shared" si="331"/>
        <v>#DIV/0!</v>
      </c>
      <c r="W693" s="72">
        <v>1</v>
      </c>
      <c r="X693" s="185">
        <f t="shared" si="454"/>
        <v>0.28783860503067638</v>
      </c>
      <c r="Y693" s="186">
        <f t="shared" si="454"/>
        <v>0.435387174339258</v>
      </c>
      <c r="Z693" s="181"/>
      <c r="AA693" s="181"/>
      <c r="AC693" s="187">
        <f t="shared" si="349"/>
        <v>1.4044747559330908E-2</v>
      </c>
      <c r="AD693" s="1">
        <v>0</v>
      </c>
      <c r="AE693" s="147">
        <f t="shared" si="402"/>
        <v>3.2211093719053466E-2</v>
      </c>
      <c r="AF693" s="1">
        <v>0</v>
      </c>
      <c r="AG693" s="1">
        <v>0</v>
      </c>
      <c r="AH693" s="1">
        <v>0</v>
      </c>
      <c r="AI693" s="1">
        <v>0</v>
      </c>
      <c r="AJ693" s="147">
        <f t="shared" si="406"/>
        <v>3.2211093719053466E-2</v>
      </c>
      <c r="AK693" s="373"/>
      <c r="AL693" s="186">
        <f t="shared" ref="AL693:AP693" si="488">+AL681</f>
        <v>0.35346355072257973</v>
      </c>
      <c r="AM693" s="373">
        <f t="shared" si="441"/>
        <v>2578.3903836443233</v>
      </c>
      <c r="AN693" s="186">
        <f t="shared" si="488"/>
        <v>0.38342723746831681</v>
      </c>
      <c r="AO693" s="186">
        <f t="shared" si="488"/>
        <v>0.38011806914001428</v>
      </c>
      <c r="AP693" s="186">
        <f t="shared" si="488"/>
        <v>0.14474687328024421</v>
      </c>
      <c r="AQ693" s="186">
        <f t="shared" ref="AQ693:AR693" si="489">+AQ681</f>
        <v>0.23537119585977009</v>
      </c>
      <c r="AR693" s="186">
        <f t="shared" si="489"/>
        <v>0.205914981413998</v>
      </c>
      <c r="AS693" s="186">
        <f t="shared" ref="AS693" si="490">+AS681</f>
        <v>0.36230231643045824</v>
      </c>
    </row>
    <row r="694" spans="1:45" ht="12" x14ac:dyDescent="0.25">
      <c r="A694" s="144">
        <v>2037</v>
      </c>
      <c r="B694" s="144">
        <v>6</v>
      </c>
      <c r="C694" s="145">
        <v>30</v>
      </c>
      <c r="D694" s="145">
        <v>31</v>
      </c>
      <c r="F694" s="141">
        <v>0</v>
      </c>
      <c r="G694" s="185">
        <f t="shared" si="453"/>
        <v>0.19210564291069007</v>
      </c>
      <c r="H694" s="185">
        <f t="shared" si="453"/>
        <v>0.56686644562840349</v>
      </c>
      <c r="I694" s="149">
        <f t="shared" si="387"/>
        <v>3.32701466606663E-2</v>
      </c>
      <c r="J694" s="147">
        <f t="shared" si="371"/>
        <v>3.2253455281169081E-2</v>
      </c>
      <c r="K694" s="43"/>
      <c r="L694" s="43"/>
      <c r="M694" s="43"/>
      <c r="N694" s="43"/>
      <c r="O694" s="162"/>
      <c r="P694" s="43"/>
      <c r="Q694" s="324"/>
      <c r="R694" s="43"/>
      <c r="U694" s="156" t="e">
        <f>(Company_data!V694+Misc!T694)/(Company_data!J694-Company_data!I694)</f>
        <v>#DIV/0!</v>
      </c>
      <c r="V694" s="1" t="e">
        <f t="shared" si="331"/>
        <v>#DIV/0!</v>
      </c>
      <c r="W694" s="72">
        <v>1</v>
      </c>
      <c r="X694" s="185">
        <f t="shared" si="454"/>
        <v>0.37476080271771345</v>
      </c>
      <c r="Y694" s="186">
        <f t="shared" si="454"/>
        <v>0.56686644562840349</v>
      </c>
      <c r="Z694" s="181"/>
      <c r="AA694" s="181"/>
      <c r="AC694" s="187">
        <f t="shared" si="349"/>
        <v>1.8895548187613451E-2</v>
      </c>
      <c r="AD694" s="1">
        <v>0</v>
      </c>
      <c r="AE694" s="147">
        <f t="shared" si="402"/>
        <v>3.32701466606663E-2</v>
      </c>
      <c r="AF694" s="1">
        <v>0</v>
      </c>
      <c r="AG694" s="1">
        <v>0</v>
      </c>
      <c r="AH694" s="1">
        <v>0</v>
      </c>
      <c r="AI694" s="1">
        <v>0</v>
      </c>
      <c r="AJ694" s="147">
        <f t="shared" si="406"/>
        <v>3.32701466606663E-2</v>
      </c>
      <c r="AK694" s="373"/>
      <c r="AL694" s="186">
        <f t="shared" ref="AL694:AP694" si="491">+AL682</f>
        <v>0.3926621969856261</v>
      </c>
      <c r="AM694" s="373">
        <f t="shared" si="441"/>
        <v>2664.336729765801</v>
      </c>
      <c r="AN694" s="186">
        <f t="shared" si="491"/>
        <v>0.42913851804025022</v>
      </c>
      <c r="AO694" s="186">
        <f t="shared" si="491"/>
        <v>0.42483003906151667</v>
      </c>
      <c r="AP694" s="186">
        <f t="shared" si="491"/>
        <v>0.18845788394368534</v>
      </c>
      <c r="AQ694" s="186">
        <f t="shared" ref="AQ694:AR694" si="492">+AQ682</f>
        <v>0.23637215511783133</v>
      </c>
      <c r="AR694" s="186">
        <f t="shared" si="492"/>
        <v>0.20055655407493594</v>
      </c>
      <c r="AS694" s="186">
        <f t="shared" ref="AS694" si="493">+AS682</f>
        <v>0.4088011064541538</v>
      </c>
    </row>
    <row r="695" spans="1:45" ht="12" x14ac:dyDescent="0.25">
      <c r="A695" s="144">
        <v>2037</v>
      </c>
      <c r="B695" s="144">
        <v>7</v>
      </c>
      <c r="C695" s="145">
        <v>31</v>
      </c>
      <c r="D695" s="145">
        <v>30</v>
      </c>
      <c r="F695" s="141">
        <v>0</v>
      </c>
      <c r="G695" s="185">
        <f t="shared" si="453"/>
        <v>0.22773466057523425</v>
      </c>
      <c r="H695" s="185">
        <f t="shared" si="453"/>
        <v>0.67200075765962952</v>
      </c>
      <c r="I695" s="149">
        <f t="shared" si="387"/>
        <v>3.3307233503051287E-2</v>
      </c>
      <c r="J695" s="147">
        <f t="shared" si="371"/>
        <v>3.2253455281169081E-2</v>
      </c>
      <c r="K695" s="43"/>
      <c r="L695" s="43"/>
      <c r="M695" s="43"/>
      <c r="N695" s="43"/>
      <c r="O695" s="162"/>
      <c r="P695" s="43"/>
      <c r="Q695" s="324"/>
      <c r="R695" s="43"/>
      <c r="U695" s="156" t="e">
        <f>(Company_data!V695+Misc!T695)/(Company_data!J695-Company_data!I695)</f>
        <v>#DIV/0!</v>
      </c>
      <c r="V695" s="1" t="e">
        <f t="shared" si="331"/>
        <v>#DIV/0!</v>
      </c>
      <c r="W695" s="72">
        <v>1</v>
      </c>
      <c r="X695" s="185">
        <f t="shared" si="454"/>
        <v>0.44426609708439513</v>
      </c>
      <c r="Y695" s="186">
        <f t="shared" si="454"/>
        <v>0.67200075765962952</v>
      </c>
      <c r="Z695" s="181"/>
      <c r="AA695" s="181"/>
      <c r="AC695" s="187">
        <f t="shared" si="349"/>
        <v>2.1677443795471915E-2</v>
      </c>
      <c r="AD695" s="1">
        <v>0</v>
      </c>
      <c r="AE695" s="147">
        <f t="shared" si="402"/>
        <v>3.3307233503051287E-2</v>
      </c>
      <c r="AF695" s="1">
        <v>0</v>
      </c>
      <c r="AG695" s="1">
        <v>0</v>
      </c>
      <c r="AH695" s="1">
        <v>0</v>
      </c>
      <c r="AI695" s="1">
        <v>0</v>
      </c>
      <c r="AJ695" s="147">
        <f t="shared" si="406"/>
        <v>3.3307233503051287E-2</v>
      </c>
      <c r="AK695" s="373"/>
      <c r="AL695" s="186">
        <f t="shared" ref="AL695:AP695" si="494">+AL683</f>
        <v>0.43071294477754107</v>
      </c>
      <c r="AM695" s="373">
        <f t="shared" si="441"/>
        <v>2578.3903836443233</v>
      </c>
      <c r="AN695" s="186">
        <f t="shared" si="494"/>
        <v>0.4777861093729831</v>
      </c>
      <c r="AO695" s="186">
        <f t="shared" si="494"/>
        <v>0.4726785550973725</v>
      </c>
      <c r="AP695" s="186">
        <f t="shared" si="494"/>
        <v>0.22341036724566607</v>
      </c>
      <c r="AQ695" s="186">
        <f t="shared" ref="AQ695:AR695" si="495">+AQ683</f>
        <v>0.2492681878517064</v>
      </c>
      <c r="AR695" s="186">
        <f t="shared" si="495"/>
        <v>0.20297828420230693</v>
      </c>
      <c r="AS695" s="186">
        <f t="shared" ref="AS695" si="496">+AS683</f>
        <v>0.45440113357495615</v>
      </c>
    </row>
    <row r="696" spans="1:45" ht="12" x14ac:dyDescent="0.25">
      <c r="A696" s="144">
        <v>2037</v>
      </c>
      <c r="B696" s="144">
        <v>8</v>
      </c>
      <c r="C696" s="145">
        <v>31</v>
      </c>
      <c r="D696" s="145">
        <v>31</v>
      </c>
      <c r="F696" s="141">
        <v>0</v>
      </c>
      <c r="G696" s="185">
        <f t="shared" si="453"/>
        <v>0.23046146829740827</v>
      </c>
      <c r="H696" s="185">
        <f t="shared" si="453"/>
        <v>0.68004703770617381</v>
      </c>
      <c r="I696" s="149">
        <f t="shared" si="387"/>
        <v>3.1707928155365571E-2</v>
      </c>
      <c r="J696" s="147">
        <f t="shared" si="371"/>
        <v>3.2253455281169081E-2</v>
      </c>
      <c r="K696" s="43"/>
      <c r="L696" s="43"/>
      <c r="M696" s="43"/>
      <c r="N696" s="43"/>
      <c r="O696" s="162"/>
      <c r="P696" s="43"/>
      <c r="Q696" s="324"/>
      <c r="R696" s="43"/>
      <c r="U696" s="156" t="e">
        <f>(Company_data!V696+Misc!T696)/(Company_data!J696-Company_data!I696)</f>
        <v>#DIV/0!</v>
      </c>
      <c r="V696" s="1" t="e">
        <f t="shared" si="331"/>
        <v>#DIV/0!</v>
      </c>
      <c r="W696" s="72">
        <v>1</v>
      </c>
      <c r="X696" s="185">
        <f t="shared" si="454"/>
        <v>0.44958556940876554</v>
      </c>
      <c r="Y696" s="186">
        <f t="shared" si="454"/>
        <v>0.68004703770617381</v>
      </c>
      <c r="Z696" s="181"/>
      <c r="AA696" s="181"/>
      <c r="AC696" s="187">
        <f t="shared" si="349"/>
        <v>2.1937001216328189E-2</v>
      </c>
      <c r="AD696" s="1">
        <v>0</v>
      </c>
      <c r="AE696" s="147">
        <f t="shared" si="402"/>
        <v>3.1707928155365571E-2</v>
      </c>
      <c r="AF696" s="1">
        <v>0</v>
      </c>
      <c r="AG696" s="1">
        <v>0</v>
      </c>
      <c r="AH696" s="1">
        <v>0</v>
      </c>
      <c r="AI696" s="1">
        <v>0</v>
      </c>
      <c r="AJ696" s="147">
        <f t="shared" si="406"/>
        <v>3.1707928155365571E-2</v>
      </c>
      <c r="AK696" s="373"/>
      <c r="AL696" s="186">
        <f t="shared" ref="AL696:AP696" si="497">+AL684</f>
        <v>0.44206942163299795</v>
      </c>
      <c r="AM696" s="373">
        <f t="shared" si="441"/>
        <v>1865.5172948040722</v>
      </c>
      <c r="AN696" s="186">
        <f t="shared" si="497"/>
        <v>0.48083036643376209</v>
      </c>
      <c r="AO696" s="186">
        <f t="shared" si="497"/>
        <v>0.47566165625678364</v>
      </c>
      <c r="AP696" s="186">
        <f t="shared" si="497"/>
        <v>0.22608539753345999</v>
      </c>
      <c r="AQ696" s="186">
        <f t="shared" ref="AQ696:AR696" si="498">+AQ684</f>
        <v>0.24957625872332367</v>
      </c>
      <c r="AR696" s="186">
        <f t="shared" si="498"/>
        <v>0.21160795333558968</v>
      </c>
      <c r="AS696" s="186">
        <f t="shared" ref="AS696" si="499">+AS684</f>
        <v>0.46526340235315022</v>
      </c>
    </row>
    <row r="697" spans="1:45" ht="12" x14ac:dyDescent="0.25">
      <c r="A697" s="144">
        <v>2037</v>
      </c>
      <c r="B697" s="144">
        <v>9</v>
      </c>
      <c r="C697" s="145">
        <v>30</v>
      </c>
      <c r="D697" s="145">
        <v>31</v>
      </c>
      <c r="F697" s="141">
        <v>0</v>
      </c>
      <c r="G697" s="185">
        <f t="shared" si="453"/>
        <v>0.19600423226971972</v>
      </c>
      <c r="H697" s="185">
        <f t="shared" si="453"/>
        <v>0.57837042572723507</v>
      </c>
      <c r="I697" s="149">
        <f t="shared" si="387"/>
        <v>3.222580735008565E-2</v>
      </c>
      <c r="J697" s="147">
        <f t="shared" si="371"/>
        <v>3.2253455281169081E-2</v>
      </c>
      <c r="K697" s="43"/>
      <c r="L697" s="43"/>
      <c r="M697" s="43"/>
      <c r="N697" s="43"/>
      <c r="O697" s="162"/>
      <c r="P697" s="43"/>
      <c r="Q697" s="324"/>
      <c r="R697" s="43"/>
      <c r="U697" s="156" t="e">
        <f>(Company_data!V697+Misc!T697)/(Company_data!J697-Company_data!I697)</f>
        <v>#DIV/0!</v>
      </c>
      <c r="V697" s="1" t="e">
        <f t="shared" si="331"/>
        <v>#DIV/0!</v>
      </c>
      <c r="W697" s="72">
        <v>1</v>
      </c>
      <c r="X697" s="185">
        <f t="shared" si="454"/>
        <v>0.38236619345751544</v>
      </c>
      <c r="Y697" s="186">
        <f t="shared" si="454"/>
        <v>0.57837042572723507</v>
      </c>
      <c r="Z697" s="181"/>
      <c r="AA697" s="181"/>
      <c r="AC697" s="187">
        <f t="shared" si="349"/>
        <v>1.9279014190907839E-2</v>
      </c>
      <c r="AD697" s="1">
        <v>0</v>
      </c>
      <c r="AE697" s="147">
        <f t="shared" si="402"/>
        <v>3.222580735008565E-2</v>
      </c>
      <c r="AF697" s="1">
        <v>0</v>
      </c>
      <c r="AG697" s="1">
        <v>0</v>
      </c>
      <c r="AH697" s="1">
        <v>0</v>
      </c>
      <c r="AI697" s="1">
        <v>0</v>
      </c>
      <c r="AJ697" s="147">
        <f t="shared" si="406"/>
        <v>3.222580735008565E-2</v>
      </c>
      <c r="AK697" s="373"/>
      <c r="AL697" s="186">
        <f t="shared" ref="AL697:AP697" si="500">+AL685</f>
        <v>0.4190746982319381</v>
      </c>
      <c r="AM697" s="373">
        <f t="shared" si="441"/>
        <v>1865.5172948040722</v>
      </c>
      <c r="AN697" s="186">
        <f t="shared" si="500"/>
        <v>0.43323369618937424</v>
      </c>
      <c r="AO697" s="186">
        <f t="shared" si="500"/>
        <v>0.4288377809956207</v>
      </c>
      <c r="AP697" s="186">
        <f t="shared" si="500"/>
        <v>0.19228244573081438</v>
      </c>
      <c r="AQ697" s="186">
        <f t="shared" ref="AQ697:AR697" si="501">+AQ685</f>
        <v>0.23655533526480632</v>
      </c>
      <c r="AR697" s="186">
        <f t="shared" si="501"/>
        <v>0.22307046596221838</v>
      </c>
      <c r="AS697" s="186">
        <f t="shared" ref="AS697" si="502">+AS685</f>
        <v>0.43334357175424093</v>
      </c>
    </row>
    <row r="698" spans="1:45" ht="12" x14ac:dyDescent="0.25">
      <c r="A698" s="144">
        <v>2037</v>
      </c>
      <c r="B698" s="144">
        <v>10</v>
      </c>
      <c r="C698" s="145">
        <v>31</v>
      </c>
      <c r="D698" s="145">
        <v>30</v>
      </c>
      <c r="F698" s="141">
        <v>0</v>
      </c>
      <c r="G698" s="185">
        <f t="shared" ref="G698:H713" si="503">+G686</f>
        <v>0.14017281838261053</v>
      </c>
      <c r="H698" s="185">
        <f t="shared" si="503"/>
        <v>0.41362276571545992</v>
      </c>
      <c r="I698" s="149">
        <f t="shared" si="387"/>
        <v>3.1422201488634983E-2</v>
      </c>
      <c r="J698" s="147">
        <f t="shared" si="371"/>
        <v>3.2253455281169088E-2</v>
      </c>
      <c r="K698" s="43"/>
      <c r="L698" s="43"/>
      <c r="M698" s="43"/>
      <c r="N698" s="43"/>
      <c r="O698" s="162"/>
      <c r="P698" s="43"/>
      <c r="Q698" s="324"/>
      <c r="R698" s="43"/>
      <c r="U698" s="156" t="e">
        <f>(Company_data!V698+Misc!T698)/(Company_data!J698-Company_data!I698)</f>
        <v>#DIV/0!</v>
      </c>
      <c r="V698" s="1" t="e">
        <f t="shared" si="331"/>
        <v>#DIV/0!</v>
      </c>
      <c r="W698" s="72">
        <v>1</v>
      </c>
      <c r="X698" s="185">
        <f t="shared" ref="X698:Y713" si="504">+X686</f>
        <v>0.27344994733284939</v>
      </c>
      <c r="Y698" s="186">
        <f t="shared" si="504"/>
        <v>0.41362276571545992</v>
      </c>
      <c r="Z698" s="181"/>
      <c r="AA698" s="181"/>
      <c r="AC698" s="187">
        <f t="shared" si="349"/>
        <v>1.334266986178903E-2</v>
      </c>
      <c r="AD698" s="1">
        <v>0</v>
      </c>
      <c r="AE698" s="147">
        <f t="shared" si="402"/>
        <v>3.1422201488634983E-2</v>
      </c>
      <c r="AF698" s="1">
        <v>0</v>
      </c>
      <c r="AG698" s="1">
        <v>0</v>
      </c>
      <c r="AH698" s="1">
        <v>0</v>
      </c>
      <c r="AI698" s="1">
        <v>0</v>
      </c>
      <c r="AJ698" s="147">
        <f t="shared" si="406"/>
        <v>3.1422201488634983E-2</v>
      </c>
      <c r="AK698" s="373"/>
      <c r="AL698" s="186">
        <f t="shared" ref="AL698:AP698" si="505">+AL686</f>
        <v>0.37520266827033399</v>
      </c>
      <c r="AM698" s="373">
        <f t="shared" si="441"/>
        <v>1805.3393175523279</v>
      </c>
      <c r="AN698" s="186">
        <f t="shared" si="505"/>
        <v>0.373839315508527</v>
      </c>
      <c r="AO698" s="186">
        <f t="shared" si="505"/>
        <v>0.37069556797336439</v>
      </c>
      <c r="AP698" s="186">
        <f t="shared" si="505"/>
        <v>0.13751117530207277</v>
      </c>
      <c r="AQ698" s="186">
        <f t="shared" ref="AQ698:AR698" si="506">+AQ686</f>
        <v>0.23318439267129165</v>
      </c>
      <c r="AR698" s="186">
        <f t="shared" si="506"/>
        <v>0.23502984988772346</v>
      </c>
      <c r="AS698" s="186">
        <f t="shared" ref="AS698" si="507">+AS686</f>
        <v>0.37936425447123567</v>
      </c>
    </row>
    <row r="699" spans="1:45" ht="12" x14ac:dyDescent="0.25">
      <c r="A699" s="144">
        <v>2037</v>
      </c>
      <c r="B699" s="144">
        <v>11</v>
      </c>
      <c r="C699" s="145">
        <v>30</v>
      </c>
      <c r="D699" s="145">
        <v>31</v>
      </c>
      <c r="F699" s="141">
        <v>0</v>
      </c>
      <c r="G699" s="185">
        <f t="shared" si="503"/>
        <v>5.500895297353698E-2</v>
      </c>
      <c r="H699" s="185">
        <f t="shared" si="503"/>
        <v>0.16232073757638524</v>
      </c>
      <c r="I699" s="149">
        <f t="shared" si="387"/>
        <v>3.2209690339273976E-2</v>
      </c>
      <c r="J699" s="147">
        <f t="shared" si="371"/>
        <v>3.2253455281169081E-2</v>
      </c>
      <c r="K699" s="43"/>
      <c r="L699" s="43"/>
      <c r="M699" s="43"/>
      <c r="N699" s="43"/>
      <c r="O699" s="162"/>
      <c r="P699" s="43"/>
      <c r="Q699" s="324"/>
      <c r="R699" s="43"/>
      <c r="U699" s="156" t="e">
        <f>(Company_data!V699+Misc!T699)/(Company_data!J699-Company_data!I699)</f>
        <v>#DIV/0!</v>
      </c>
      <c r="V699" s="1" t="e">
        <f t="shared" si="331"/>
        <v>#DIV/0!</v>
      </c>
      <c r="W699" s="72">
        <v>1</v>
      </c>
      <c r="X699" s="185">
        <f t="shared" si="504"/>
        <v>0.10731178460284826</v>
      </c>
      <c r="Y699" s="186">
        <f t="shared" si="504"/>
        <v>0.16232073757638524</v>
      </c>
      <c r="Z699" s="181"/>
      <c r="AA699" s="181"/>
      <c r="AC699" s="187">
        <f t="shared" si="349"/>
        <v>5.4106912525461745E-3</v>
      </c>
      <c r="AD699" s="1">
        <v>0</v>
      </c>
      <c r="AE699" s="147">
        <f t="shared" si="402"/>
        <v>3.2209690339273976E-2</v>
      </c>
      <c r="AF699" s="1">
        <v>0</v>
      </c>
      <c r="AG699" s="1">
        <v>0</v>
      </c>
      <c r="AH699" s="1">
        <v>0</v>
      </c>
      <c r="AI699" s="1">
        <v>0</v>
      </c>
      <c r="AJ699" s="147">
        <f t="shared" si="406"/>
        <v>3.2209690339273976E-2</v>
      </c>
      <c r="AK699" s="373"/>
      <c r="AL699" s="186">
        <f t="shared" ref="AL699:AP699" si="508">+AL687</f>
        <v>0.30042867338119794</v>
      </c>
      <c r="AM699" s="373">
        <f t="shared" si="441"/>
        <v>1865.5172948040722</v>
      </c>
      <c r="AN699" s="186">
        <f t="shared" si="508"/>
        <v>0.26636233994389358</v>
      </c>
      <c r="AO699" s="186">
        <f t="shared" si="508"/>
        <v>0.26512861815447786</v>
      </c>
      <c r="AP699" s="186">
        <f t="shared" si="508"/>
        <v>5.3964426647113282E-2</v>
      </c>
      <c r="AQ699" s="186">
        <f t="shared" ref="AQ699:AR699" si="509">+AQ687</f>
        <v>0.21116419150736457</v>
      </c>
      <c r="AR699" s="186">
        <f t="shared" si="509"/>
        <v>0.24541972040766094</v>
      </c>
      <c r="AS699" s="186">
        <f t="shared" ref="AS699" si="510">+AS687</f>
        <v>0.2866051618582115</v>
      </c>
    </row>
    <row r="700" spans="1:45" ht="12" x14ac:dyDescent="0.25">
      <c r="A700" s="144">
        <v>2037</v>
      </c>
      <c r="B700" s="144">
        <v>12</v>
      </c>
      <c r="C700" s="145">
        <v>31</v>
      </c>
      <c r="D700" s="145">
        <v>30</v>
      </c>
      <c r="F700" s="141">
        <v>0</v>
      </c>
      <c r="G700" s="185">
        <f t="shared" si="503"/>
        <v>2.9996936844413711E-2</v>
      </c>
      <c r="H700" s="185">
        <f t="shared" si="503"/>
        <v>8.8515135271886689E-2</v>
      </c>
      <c r="I700" s="149">
        <f t="shared" si="387"/>
        <v>3.3253782316229219E-2</v>
      </c>
      <c r="J700" s="147">
        <f t="shared" si="371"/>
        <v>3.2253455281169081E-2</v>
      </c>
      <c r="K700" s="43"/>
      <c r="L700" s="43"/>
      <c r="M700" s="43"/>
      <c r="N700" s="43"/>
      <c r="O700" s="162"/>
      <c r="P700" s="43"/>
      <c r="Q700" s="324"/>
      <c r="R700" s="43"/>
      <c r="U700" s="156" t="e">
        <f>(Company_data!V700+Misc!T700)/(Company_data!J700-Company_data!I700)</f>
        <v>#DIV/0!</v>
      </c>
      <c r="V700" s="1" t="e">
        <f t="shared" si="331"/>
        <v>#DIV/0!</v>
      </c>
      <c r="W700" s="72">
        <v>1</v>
      </c>
      <c r="X700" s="185">
        <f t="shared" si="504"/>
        <v>5.8518198427472995E-2</v>
      </c>
      <c r="Y700" s="186">
        <f t="shared" si="504"/>
        <v>8.8515135271886689E-2</v>
      </c>
      <c r="Z700" s="181"/>
      <c r="AA700" s="181"/>
      <c r="AC700" s="187">
        <f t="shared" si="349"/>
        <v>2.85532694425441E-3</v>
      </c>
      <c r="AD700" s="1">
        <v>0</v>
      </c>
      <c r="AE700" s="147">
        <f t="shared" si="402"/>
        <v>3.3253782316229219E-2</v>
      </c>
      <c r="AF700" s="1">
        <v>0</v>
      </c>
      <c r="AG700" s="1">
        <v>0</v>
      </c>
      <c r="AH700" s="1">
        <v>0</v>
      </c>
      <c r="AI700" s="1">
        <v>0</v>
      </c>
      <c r="AJ700" s="147">
        <f t="shared" si="406"/>
        <v>3.3253782316229219E-2</v>
      </c>
      <c r="AK700" s="373"/>
      <c r="AL700" s="186">
        <f t="shared" ref="AL700:AP700" si="511">+AL688</f>
        <v>0.28037123506396472</v>
      </c>
      <c r="AM700" s="373">
        <f t="shared" si="441"/>
        <v>1805.3393175523279</v>
      </c>
      <c r="AN700" s="186">
        <f t="shared" si="511"/>
        <v>0.24335878239187156</v>
      </c>
      <c r="AO700" s="186">
        <f t="shared" si="511"/>
        <v>0.24268602145751089</v>
      </c>
      <c r="AP700" s="186">
        <f t="shared" si="511"/>
        <v>2.9427346104136727E-2</v>
      </c>
      <c r="AQ700" s="186">
        <f t="shared" ref="AQ700:AR700" si="512">+AQ688</f>
        <v>0.21325867535337417</v>
      </c>
      <c r="AR700" s="186">
        <f t="shared" si="512"/>
        <v>0.25037429821955098</v>
      </c>
      <c r="AS700" s="186">
        <f t="shared" ref="AS700" si="513">+AS688</f>
        <v>0.26281872278303425</v>
      </c>
    </row>
    <row r="701" spans="1:45" ht="12" x14ac:dyDescent="0.25">
      <c r="A701" s="144">
        <v>2038</v>
      </c>
      <c r="B701" s="144">
        <v>1</v>
      </c>
      <c r="C701" s="145">
        <v>31</v>
      </c>
      <c r="D701" s="145">
        <v>31</v>
      </c>
      <c r="F701" s="141">
        <v>0</v>
      </c>
      <c r="G701" s="185">
        <f t="shared" si="503"/>
        <v>1.8543038718509181E-2</v>
      </c>
      <c r="H701" s="185">
        <f t="shared" si="503"/>
        <v>5.4716906230588593E-2</v>
      </c>
      <c r="I701" s="149">
        <f t="shared" si="387"/>
        <v>3.1291374430605791E-2</v>
      </c>
      <c r="J701" s="147">
        <f t="shared" si="371"/>
        <v>3.2253455281169088E-2</v>
      </c>
      <c r="K701" s="43"/>
      <c r="L701" s="43"/>
      <c r="M701" s="43"/>
      <c r="N701" s="43"/>
      <c r="O701" s="162"/>
      <c r="P701" s="43"/>
      <c r="Q701" s="324"/>
      <c r="R701" s="43"/>
      <c r="U701" s="156" t="e">
        <f>(Company_data!V701+Misc!T701)/(Company_data!J701-Company_data!I701)</f>
        <v>#DIV/0!</v>
      </c>
      <c r="V701" s="1" t="e">
        <f t="shared" si="331"/>
        <v>#DIV/0!</v>
      </c>
      <c r="W701" s="72">
        <v>1</v>
      </c>
      <c r="X701" s="185">
        <f t="shared" si="504"/>
        <v>3.6173867512079412E-2</v>
      </c>
      <c r="Y701" s="186">
        <f t="shared" si="504"/>
        <v>5.4716906230588593E-2</v>
      </c>
      <c r="Z701" s="181"/>
      <c r="AA701" s="181"/>
      <c r="AC701" s="187">
        <f t="shared" si="349"/>
        <v>1.7650614913093093E-3</v>
      </c>
      <c r="AD701" s="1">
        <v>0</v>
      </c>
      <c r="AE701" s="147">
        <f t="shared" si="402"/>
        <v>3.1291374430605791E-2</v>
      </c>
      <c r="AF701" s="1">
        <v>0</v>
      </c>
      <c r="AG701" s="1">
        <v>0</v>
      </c>
      <c r="AH701" s="1">
        <v>0</v>
      </c>
      <c r="AI701" s="1">
        <v>0</v>
      </c>
      <c r="AJ701" s="147">
        <f t="shared" si="406"/>
        <v>3.1291374430605791E-2</v>
      </c>
      <c r="AK701" s="373"/>
      <c r="AL701" s="186">
        <f t="shared" ref="AL701:AP701" si="514">+AL689</f>
        <v>0.26837221928264582</v>
      </c>
      <c r="AM701" s="373">
        <f t="shared" si="441"/>
        <v>2664.336729765801</v>
      </c>
      <c r="AN701" s="186">
        <f t="shared" si="514"/>
        <v>0.23175618545604232</v>
      </c>
      <c r="AO701" s="186">
        <f t="shared" si="514"/>
        <v>0.23644764869371737</v>
      </c>
      <c r="AP701" s="186">
        <f t="shared" si="514"/>
        <v>2.2515049996287968E-2</v>
      </c>
      <c r="AQ701" s="186">
        <f t="shared" ref="AQ701:AR701" si="515">+AQ689</f>
        <v>0.21393259869742945</v>
      </c>
      <c r="AR701" s="186">
        <f t="shared" si="515"/>
        <v>0.24982918056413661</v>
      </c>
      <c r="AS701" s="186">
        <f t="shared" ref="AS701" si="516">+AS689</f>
        <v>0.24885854774644436</v>
      </c>
    </row>
    <row r="702" spans="1:45" ht="12" x14ac:dyDescent="0.25">
      <c r="A702" s="144">
        <v>2038</v>
      </c>
      <c r="B702" s="144">
        <v>2</v>
      </c>
      <c r="C702" s="145">
        <v>28</v>
      </c>
      <c r="D702" s="145">
        <v>28</v>
      </c>
      <c r="F702" s="141">
        <v>0</v>
      </c>
      <c r="G702" s="185">
        <f t="shared" si="503"/>
        <v>2.4863098176499582E-2</v>
      </c>
      <c r="H702" s="185">
        <f t="shared" si="503"/>
        <v>7.3366174345928431E-2</v>
      </c>
      <c r="I702" s="149">
        <f t="shared" si="387"/>
        <v>3.1327824545639323E-2</v>
      </c>
      <c r="J702" s="147">
        <f t="shared" si="371"/>
        <v>3.2253455281169081E-2</v>
      </c>
      <c r="K702" s="43"/>
      <c r="L702" s="43"/>
      <c r="M702" s="43"/>
      <c r="N702" s="43"/>
      <c r="O702" s="162"/>
      <c r="P702" s="43"/>
      <c r="Q702" s="324"/>
      <c r="R702" s="43"/>
      <c r="U702" s="156" t="e">
        <f>(Company_data!V702+Misc!T702)/(Company_data!J702-Company_data!I702)</f>
        <v>#DIV/0!</v>
      </c>
      <c r="V702" s="1" t="e">
        <f t="shared" si="331"/>
        <v>#DIV/0!</v>
      </c>
      <c r="W702" s="72">
        <v>1</v>
      </c>
      <c r="X702" s="185">
        <f t="shared" si="504"/>
        <v>4.8503076169428852E-2</v>
      </c>
      <c r="Y702" s="186">
        <f t="shared" si="504"/>
        <v>7.3366174345928431E-2</v>
      </c>
      <c r="Z702" s="181"/>
      <c r="AA702" s="181"/>
      <c r="AC702" s="187">
        <f t="shared" si="349"/>
        <v>2.6202205123545871E-3</v>
      </c>
      <c r="AD702" s="1">
        <v>0</v>
      </c>
      <c r="AE702" s="147">
        <f t="shared" si="402"/>
        <v>3.1327824545639323E-2</v>
      </c>
      <c r="AF702" s="1">
        <v>0</v>
      </c>
      <c r="AG702" s="1">
        <v>0</v>
      </c>
      <c r="AH702" s="1">
        <v>0</v>
      </c>
      <c r="AI702" s="1">
        <v>0</v>
      </c>
      <c r="AJ702" s="147">
        <f t="shared" si="406"/>
        <v>3.1327824545639323E-2</v>
      </c>
      <c r="AK702" s="373"/>
      <c r="AL702" s="186">
        <f t="shared" ref="AL702:AP702" si="517">+AL690</f>
        <v>0.26563794725531958</v>
      </c>
      <c r="AM702" s="373">
        <f t="shared" si="441"/>
        <v>2406.4976914013687</v>
      </c>
      <c r="AN702" s="186">
        <f t="shared" si="517"/>
        <v>0.21875418921024473</v>
      </c>
      <c r="AO702" s="186">
        <f t="shared" si="517"/>
        <v>0.20501641893073252</v>
      </c>
      <c r="AP702" s="186">
        <f t="shared" si="517"/>
        <v>1.3232062033328705E-2</v>
      </c>
      <c r="AQ702" s="186">
        <f t="shared" ref="AQ702:AR702" si="518">+AQ690</f>
        <v>0.19178435689740383</v>
      </c>
      <c r="AR702" s="186">
        <f t="shared" si="518"/>
        <v>0.24077484907882007</v>
      </c>
      <c r="AS702" s="186">
        <f t="shared" ref="AS702" si="519">+AS690</f>
        <v>0.24415294490788156</v>
      </c>
    </row>
    <row r="703" spans="1:45" ht="12" x14ac:dyDescent="0.25">
      <c r="A703" s="144">
        <v>2038</v>
      </c>
      <c r="B703" s="144">
        <v>3</v>
      </c>
      <c r="C703" s="145">
        <v>31</v>
      </c>
      <c r="D703" s="145">
        <v>31</v>
      </c>
      <c r="F703" s="141">
        <v>0</v>
      </c>
      <c r="G703" s="185">
        <f t="shared" si="503"/>
        <v>4.5783957213476299E-2</v>
      </c>
      <c r="H703" s="185">
        <f t="shared" si="503"/>
        <v>0.13509956656750552</v>
      </c>
      <c r="I703" s="149">
        <f t="shared" si="387"/>
        <v>3.2106926531423899E-2</v>
      </c>
      <c r="J703" s="147">
        <f t="shared" si="371"/>
        <v>3.2253455281169081E-2</v>
      </c>
      <c r="K703" s="43"/>
      <c r="L703" s="43"/>
      <c r="M703" s="43"/>
      <c r="N703" s="43"/>
      <c r="O703" s="162"/>
      <c r="P703" s="43"/>
      <c r="Q703" s="324"/>
      <c r="R703" s="43"/>
      <c r="U703" s="156" t="e">
        <f>(Company_data!V703+Misc!T703)/(Company_data!J703-Company_data!I703)</f>
        <v>#DIV/0!</v>
      </c>
      <c r="V703" s="1" t="e">
        <f t="shared" si="331"/>
        <v>#DIV/0!</v>
      </c>
      <c r="W703" s="72">
        <v>1</v>
      </c>
      <c r="X703" s="185">
        <f t="shared" si="504"/>
        <v>8.9315609354029185E-2</v>
      </c>
      <c r="Y703" s="186">
        <f t="shared" si="504"/>
        <v>0.13509956656750552</v>
      </c>
      <c r="Z703" s="181"/>
      <c r="AA703" s="181"/>
      <c r="AC703" s="187">
        <f t="shared" si="349"/>
        <v>4.3580505344356611E-3</v>
      </c>
      <c r="AD703" s="1">
        <v>0</v>
      </c>
      <c r="AE703" s="147">
        <f t="shared" si="402"/>
        <v>3.2106926531423899E-2</v>
      </c>
      <c r="AF703" s="1">
        <v>0</v>
      </c>
      <c r="AG703" s="1">
        <v>0</v>
      </c>
      <c r="AH703" s="1">
        <v>0</v>
      </c>
      <c r="AI703" s="1">
        <v>0</v>
      </c>
      <c r="AJ703" s="147">
        <f t="shared" si="406"/>
        <v>3.2106926531423899E-2</v>
      </c>
      <c r="AK703" s="373"/>
      <c r="AL703" s="186">
        <f t="shared" ref="AL703:AP703" si="520">+AL691</f>
        <v>0.2749193181035971</v>
      </c>
      <c r="AM703" s="373">
        <f t="shared" si="441"/>
        <v>2664.336729765801</v>
      </c>
      <c r="AN703" s="186">
        <f t="shared" si="520"/>
        <v>0.26358028872912753</v>
      </c>
      <c r="AO703" s="186">
        <f t="shared" si="520"/>
        <v>0.30188547127443144</v>
      </c>
      <c r="AP703" s="186">
        <f t="shared" si="520"/>
        <v>7.8214908786427645E-2</v>
      </c>
      <c r="AQ703" s="186">
        <f t="shared" ref="AQ703:AR703" si="521">+AQ691</f>
        <v>0.22367056248800382</v>
      </c>
      <c r="AR703" s="186">
        <f t="shared" si="521"/>
        <v>0.22913536089012082</v>
      </c>
      <c r="AS703" s="186">
        <f t="shared" ref="AS703" si="522">+AS691</f>
        <v>0.26268864435549166</v>
      </c>
    </row>
    <row r="704" spans="1:45" ht="12" x14ac:dyDescent="0.25">
      <c r="A704" s="144">
        <v>2038</v>
      </c>
      <c r="B704" s="144">
        <v>4</v>
      </c>
      <c r="C704" s="145">
        <v>30</v>
      </c>
      <c r="D704" s="145">
        <v>31</v>
      </c>
      <c r="F704" s="141">
        <v>0</v>
      </c>
      <c r="G704" s="185">
        <f t="shared" si="503"/>
        <v>8.0774034073035877E-2</v>
      </c>
      <c r="H704" s="185">
        <f t="shared" si="503"/>
        <v>0.23834848836447922</v>
      </c>
      <c r="I704" s="149">
        <f t="shared" si="387"/>
        <v>3.2707454333999561E-2</v>
      </c>
      <c r="J704" s="147">
        <f t="shared" si="371"/>
        <v>3.2253455281169081E-2</v>
      </c>
      <c r="K704" s="43"/>
      <c r="L704" s="43"/>
      <c r="M704" s="43"/>
      <c r="N704" s="43"/>
      <c r="O704" s="162"/>
      <c r="P704" s="43"/>
      <c r="Q704" s="324"/>
      <c r="R704" s="43"/>
      <c r="U704" s="156" t="e">
        <f>(Company_data!V704+Misc!T704)/(Company_data!J704-Company_data!I704)</f>
        <v>#DIV/0!</v>
      </c>
      <c r="V704" s="1" t="e">
        <f t="shared" si="331"/>
        <v>#DIV/0!</v>
      </c>
      <c r="W704" s="72">
        <v>1</v>
      </c>
      <c r="X704" s="185">
        <f t="shared" si="504"/>
        <v>0.15757445429144332</v>
      </c>
      <c r="Y704" s="186">
        <f t="shared" si="504"/>
        <v>0.23834848836447922</v>
      </c>
      <c r="Z704" s="181"/>
      <c r="AA704" s="181"/>
      <c r="AC704" s="187">
        <f t="shared" si="349"/>
        <v>7.9449496121493067E-3</v>
      </c>
      <c r="AD704" s="1">
        <v>0</v>
      </c>
      <c r="AE704" s="147">
        <f t="shared" si="402"/>
        <v>3.2707454333999561E-2</v>
      </c>
      <c r="AF704" s="1">
        <v>0</v>
      </c>
      <c r="AG704" s="1">
        <v>0</v>
      </c>
      <c r="AH704" s="1">
        <v>0</v>
      </c>
      <c r="AI704" s="1">
        <v>0</v>
      </c>
      <c r="AJ704" s="147">
        <f t="shared" si="406"/>
        <v>3.2707454333999561E-2</v>
      </c>
      <c r="AK704" s="373"/>
      <c r="AL704" s="186">
        <f t="shared" ref="AL704:AP704" si="523">+AL692</f>
        <v>0.29725118102391124</v>
      </c>
      <c r="AM704" s="373">
        <f t="shared" si="441"/>
        <v>2664.336729765801</v>
      </c>
      <c r="AN704" s="186">
        <f t="shared" si="523"/>
        <v>0.2979808763385719</v>
      </c>
      <c r="AO704" s="186">
        <f t="shared" si="523"/>
        <v>0.29616930421316073</v>
      </c>
      <c r="AP704" s="186">
        <f t="shared" si="523"/>
        <v>7.9240272739288672E-2</v>
      </c>
      <c r="AQ704" s="186">
        <f t="shared" ref="AQ704:AR704" si="524">+AQ692</f>
        <v>0.2169290314738721</v>
      </c>
      <c r="AR704" s="186">
        <f t="shared" si="524"/>
        <v>0.21647714695087533</v>
      </c>
      <c r="AS704" s="186">
        <f t="shared" ref="AS704" si="525">+AS692</f>
        <v>0.29141733975153972</v>
      </c>
    </row>
    <row r="705" spans="1:45" ht="12" x14ac:dyDescent="0.25">
      <c r="A705" s="144">
        <v>2038</v>
      </c>
      <c r="B705" s="144">
        <v>5</v>
      </c>
      <c r="C705" s="145">
        <v>31</v>
      </c>
      <c r="D705" s="145">
        <v>30</v>
      </c>
      <c r="F705" s="141">
        <v>0</v>
      </c>
      <c r="G705" s="185">
        <f t="shared" si="503"/>
        <v>0.14754856930858176</v>
      </c>
      <c r="H705" s="185">
        <f t="shared" si="503"/>
        <v>0.435387174339258</v>
      </c>
      <c r="I705" s="149">
        <f t="shared" si="387"/>
        <v>3.2211093719053466E-2</v>
      </c>
      <c r="J705" s="147">
        <f t="shared" si="371"/>
        <v>3.2253455281169081E-2</v>
      </c>
      <c r="K705" s="43"/>
      <c r="L705" s="43"/>
      <c r="M705" s="43"/>
      <c r="N705" s="43"/>
      <c r="O705" s="162"/>
      <c r="P705" s="43"/>
      <c r="Q705" s="324"/>
      <c r="R705" s="43"/>
      <c r="U705" s="156" t="e">
        <f>(Company_data!V705+Misc!T705)/(Company_data!J705-Company_data!I705)</f>
        <v>#DIV/0!</v>
      </c>
      <c r="V705" s="1" t="e">
        <f t="shared" si="331"/>
        <v>#DIV/0!</v>
      </c>
      <c r="W705" s="72">
        <v>1</v>
      </c>
      <c r="X705" s="185">
        <f t="shared" si="504"/>
        <v>0.28783860503067638</v>
      </c>
      <c r="Y705" s="186">
        <f t="shared" si="504"/>
        <v>0.435387174339258</v>
      </c>
      <c r="Z705" s="181"/>
      <c r="AA705" s="181"/>
      <c r="AC705" s="187">
        <f t="shared" si="349"/>
        <v>1.4044747559330908E-2</v>
      </c>
      <c r="AD705" s="1">
        <v>0</v>
      </c>
      <c r="AE705" s="147">
        <f t="shared" si="402"/>
        <v>3.2211093719053466E-2</v>
      </c>
      <c r="AF705" s="1">
        <v>0</v>
      </c>
      <c r="AG705" s="1">
        <v>0</v>
      </c>
      <c r="AH705" s="1">
        <v>0</v>
      </c>
      <c r="AI705" s="1">
        <v>0</v>
      </c>
      <c r="AJ705" s="147">
        <f t="shared" si="406"/>
        <v>3.2211093719053466E-2</v>
      </c>
      <c r="AK705" s="373"/>
      <c r="AL705" s="186">
        <f t="shared" ref="AL705:AP705" si="526">+AL693</f>
        <v>0.35346355072257973</v>
      </c>
      <c r="AM705" s="373">
        <f t="shared" si="441"/>
        <v>2578.3903836443233</v>
      </c>
      <c r="AN705" s="186">
        <f t="shared" si="526"/>
        <v>0.38342723746831681</v>
      </c>
      <c r="AO705" s="186">
        <f t="shared" si="526"/>
        <v>0.38011806914001428</v>
      </c>
      <c r="AP705" s="186">
        <f t="shared" si="526"/>
        <v>0.14474687328024421</v>
      </c>
      <c r="AQ705" s="186">
        <f t="shared" ref="AQ705:AR705" si="527">+AQ693</f>
        <v>0.23537119585977009</v>
      </c>
      <c r="AR705" s="186">
        <f t="shared" si="527"/>
        <v>0.205914981413998</v>
      </c>
      <c r="AS705" s="186">
        <f t="shared" ref="AS705" si="528">+AS693</f>
        <v>0.36230231643045824</v>
      </c>
    </row>
    <row r="706" spans="1:45" ht="12" x14ac:dyDescent="0.25">
      <c r="A706" s="144">
        <v>2038</v>
      </c>
      <c r="B706" s="144">
        <v>6</v>
      </c>
      <c r="C706" s="145">
        <v>30</v>
      </c>
      <c r="D706" s="145">
        <v>31</v>
      </c>
      <c r="F706" s="141">
        <v>0</v>
      </c>
      <c r="G706" s="185">
        <f t="shared" si="503"/>
        <v>0.19210564291069007</v>
      </c>
      <c r="H706" s="185">
        <f t="shared" si="503"/>
        <v>0.56686644562840349</v>
      </c>
      <c r="I706" s="149">
        <f t="shared" si="387"/>
        <v>3.32701466606663E-2</v>
      </c>
      <c r="J706" s="147">
        <f t="shared" si="371"/>
        <v>3.2253455281169081E-2</v>
      </c>
      <c r="K706" s="43"/>
      <c r="L706" s="43"/>
      <c r="M706" s="43"/>
      <c r="N706" s="43"/>
      <c r="O706" s="162"/>
      <c r="P706" s="43"/>
      <c r="Q706" s="324"/>
      <c r="R706" s="43"/>
      <c r="U706" s="156" t="e">
        <f>(Company_data!V706+Misc!T706)/(Company_data!J706-Company_data!I706)</f>
        <v>#DIV/0!</v>
      </c>
      <c r="V706" s="1" t="e">
        <f t="shared" si="331"/>
        <v>#DIV/0!</v>
      </c>
      <c r="W706" s="72">
        <v>1</v>
      </c>
      <c r="X706" s="185">
        <f t="shared" si="504"/>
        <v>0.37476080271771345</v>
      </c>
      <c r="Y706" s="186">
        <f t="shared" si="504"/>
        <v>0.56686644562840349</v>
      </c>
      <c r="Z706" s="181"/>
      <c r="AA706" s="181"/>
      <c r="AC706" s="187">
        <f t="shared" si="349"/>
        <v>1.8895548187613451E-2</v>
      </c>
      <c r="AD706" s="1">
        <v>0</v>
      </c>
      <c r="AE706" s="147">
        <f t="shared" si="402"/>
        <v>3.32701466606663E-2</v>
      </c>
      <c r="AF706" s="1">
        <v>0</v>
      </c>
      <c r="AG706" s="1">
        <v>0</v>
      </c>
      <c r="AH706" s="1">
        <v>0</v>
      </c>
      <c r="AI706" s="1">
        <v>0</v>
      </c>
      <c r="AJ706" s="147">
        <f t="shared" si="406"/>
        <v>3.32701466606663E-2</v>
      </c>
      <c r="AK706" s="373"/>
      <c r="AL706" s="186">
        <f t="shared" ref="AL706:AP706" si="529">+AL694</f>
        <v>0.3926621969856261</v>
      </c>
      <c r="AM706" s="373">
        <f t="shared" si="441"/>
        <v>2664.336729765801</v>
      </c>
      <c r="AN706" s="186">
        <f t="shared" si="529"/>
        <v>0.42913851804025022</v>
      </c>
      <c r="AO706" s="186">
        <f t="shared" si="529"/>
        <v>0.42483003906151667</v>
      </c>
      <c r="AP706" s="186">
        <f t="shared" si="529"/>
        <v>0.18845788394368534</v>
      </c>
      <c r="AQ706" s="186">
        <f t="shared" ref="AQ706:AR706" si="530">+AQ694</f>
        <v>0.23637215511783133</v>
      </c>
      <c r="AR706" s="186">
        <f t="shared" si="530"/>
        <v>0.20055655407493594</v>
      </c>
      <c r="AS706" s="186">
        <f t="shared" ref="AS706" si="531">+AS694</f>
        <v>0.4088011064541538</v>
      </c>
    </row>
    <row r="707" spans="1:45" ht="12" x14ac:dyDescent="0.25">
      <c r="A707" s="144">
        <v>2038</v>
      </c>
      <c r="B707" s="144">
        <v>7</v>
      </c>
      <c r="C707" s="145">
        <v>31</v>
      </c>
      <c r="D707" s="145">
        <v>30</v>
      </c>
      <c r="F707" s="141">
        <v>0</v>
      </c>
      <c r="G707" s="185">
        <f t="shared" si="503"/>
        <v>0.22773466057523425</v>
      </c>
      <c r="H707" s="185">
        <f t="shared" si="503"/>
        <v>0.67200075765962952</v>
      </c>
      <c r="I707" s="149">
        <f t="shared" si="387"/>
        <v>3.3307233503051287E-2</v>
      </c>
      <c r="J707" s="147">
        <f t="shared" si="371"/>
        <v>3.2253455281169081E-2</v>
      </c>
      <c r="K707" s="43"/>
      <c r="L707" s="43"/>
      <c r="M707" s="43"/>
      <c r="N707" s="43"/>
      <c r="O707" s="162"/>
      <c r="P707" s="43"/>
      <c r="Q707" s="324"/>
      <c r="R707" s="43"/>
      <c r="U707" s="156" t="e">
        <f>(Company_data!V707+Misc!T707)/(Company_data!J707-Company_data!I707)</f>
        <v>#DIV/0!</v>
      </c>
      <c r="V707" s="1" t="e">
        <f t="shared" si="331"/>
        <v>#DIV/0!</v>
      </c>
      <c r="W707" s="72">
        <v>1</v>
      </c>
      <c r="X707" s="185">
        <f t="shared" si="504"/>
        <v>0.44426609708439513</v>
      </c>
      <c r="Y707" s="186">
        <f t="shared" si="504"/>
        <v>0.67200075765962952</v>
      </c>
      <c r="Z707" s="181"/>
      <c r="AA707" s="181"/>
      <c r="AC707" s="187">
        <f t="shared" si="349"/>
        <v>2.1677443795471915E-2</v>
      </c>
      <c r="AD707" s="1">
        <v>0</v>
      </c>
      <c r="AE707" s="147">
        <f t="shared" si="402"/>
        <v>3.3307233503051287E-2</v>
      </c>
      <c r="AF707" s="1">
        <v>0</v>
      </c>
      <c r="AG707" s="1">
        <v>0</v>
      </c>
      <c r="AH707" s="1">
        <v>0</v>
      </c>
      <c r="AI707" s="1">
        <v>0</v>
      </c>
      <c r="AJ707" s="147">
        <f t="shared" si="406"/>
        <v>3.3307233503051287E-2</v>
      </c>
      <c r="AK707" s="373"/>
      <c r="AL707" s="186">
        <f t="shared" ref="AL707:AP707" si="532">+AL695</f>
        <v>0.43071294477754107</v>
      </c>
      <c r="AM707" s="373">
        <f t="shared" si="441"/>
        <v>2578.3903836443233</v>
      </c>
      <c r="AN707" s="186">
        <f t="shared" si="532"/>
        <v>0.4777861093729831</v>
      </c>
      <c r="AO707" s="186">
        <f t="shared" si="532"/>
        <v>0.4726785550973725</v>
      </c>
      <c r="AP707" s="186">
        <f t="shared" si="532"/>
        <v>0.22341036724566607</v>
      </c>
      <c r="AQ707" s="186">
        <f t="shared" ref="AQ707:AR707" si="533">+AQ695</f>
        <v>0.2492681878517064</v>
      </c>
      <c r="AR707" s="186">
        <f t="shared" si="533"/>
        <v>0.20297828420230693</v>
      </c>
      <c r="AS707" s="186">
        <f t="shared" ref="AS707" si="534">+AS695</f>
        <v>0.45440113357495615</v>
      </c>
    </row>
    <row r="708" spans="1:45" ht="12" x14ac:dyDescent="0.25">
      <c r="A708" s="144">
        <v>2038</v>
      </c>
      <c r="B708" s="144">
        <v>8</v>
      </c>
      <c r="C708" s="145">
        <v>31</v>
      </c>
      <c r="D708" s="145">
        <v>31</v>
      </c>
      <c r="F708" s="141">
        <v>0</v>
      </c>
      <c r="G708" s="185">
        <f t="shared" si="503"/>
        <v>0.23046146829740827</v>
      </c>
      <c r="H708" s="185">
        <f t="shared" si="503"/>
        <v>0.68004703770617381</v>
      </c>
      <c r="I708" s="149">
        <f t="shared" si="387"/>
        <v>3.1707928155365571E-2</v>
      </c>
      <c r="J708" s="147">
        <f t="shared" si="371"/>
        <v>3.2253455281169081E-2</v>
      </c>
      <c r="K708" s="43"/>
      <c r="L708" s="43"/>
      <c r="M708" s="43"/>
      <c r="N708" s="43"/>
      <c r="O708" s="162"/>
      <c r="P708" s="43"/>
      <c r="Q708" s="324"/>
      <c r="R708" s="43"/>
      <c r="U708" s="156" t="e">
        <f>(Company_data!V708+Misc!T708)/(Company_data!J708-Company_data!I708)</f>
        <v>#DIV/0!</v>
      </c>
      <c r="V708" s="1" t="e">
        <f t="shared" si="331"/>
        <v>#DIV/0!</v>
      </c>
      <c r="W708" s="72">
        <v>1</v>
      </c>
      <c r="X708" s="185">
        <f t="shared" si="504"/>
        <v>0.44958556940876554</v>
      </c>
      <c r="Y708" s="186">
        <f t="shared" si="504"/>
        <v>0.68004703770617381</v>
      </c>
      <c r="Z708" s="181"/>
      <c r="AA708" s="181"/>
      <c r="AC708" s="187">
        <f t="shared" si="349"/>
        <v>2.1937001216328189E-2</v>
      </c>
      <c r="AD708" s="1">
        <v>0</v>
      </c>
      <c r="AE708" s="147">
        <f t="shared" si="402"/>
        <v>3.1707928155365571E-2</v>
      </c>
      <c r="AF708" s="1">
        <v>0</v>
      </c>
      <c r="AG708" s="1">
        <v>0</v>
      </c>
      <c r="AH708" s="1">
        <v>0</v>
      </c>
      <c r="AI708" s="1">
        <v>0</v>
      </c>
      <c r="AJ708" s="147">
        <f t="shared" si="406"/>
        <v>3.1707928155365571E-2</v>
      </c>
      <c r="AK708" s="373"/>
      <c r="AL708" s="186">
        <f t="shared" ref="AL708:AP708" si="535">+AL696</f>
        <v>0.44206942163299795</v>
      </c>
      <c r="AM708" s="373">
        <f t="shared" si="441"/>
        <v>1865.5172948040722</v>
      </c>
      <c r="AN708" s="186">
        <f t="shared" si="535"/>
        <v>0.48083036643376209</v>
      </c>
      <c r="AO708" s="186">
        <f t="shared" si="535"/>
        <v>0.47566165625678364</v>
      </c>
      <c r="AP708" s="186">
        <f t="shared" si="535"/>
        <v>0.22608539753345999</v>
      </c>
      <c r="AQ708" s="186">
        <f t="shared" ref="AQ708:AR708" si="536">+AQ696</f>
        <v>0.24957625872332367</v>
      </c>
      <c r="AR708" s="186">
        <f t="shared" si="536"/>
        <v>0.21160795333558968</v>
      </c>
      <c r="AS708" s="186">
        <f t="shared" ref="AS708" si="537">+AS696</f>
        <v>0.46526340235315022</v>
      </c>
    </row>
    <row r="709" spans="1:45" ht="12" x14ac:dyDescent="0.25">
      <c r="A709" s="144">
        <v>2038</v>
      </c>
      <c r="B709" s="144">
        <v>9</v>
      </c>
      <c r="C709" s="145">
        <v>30</v>
      </c>
      <c r="D709" s="145">
        <v>31</v>
      </c>
      <c r="F709" s="141">
        <v>0</v>
      </c>
      <c r="G709" s="185">
        <f t="shared" si="503"/>
        <v>0.19600423226971972</v>
      </c>
      <c r="H709" s="185">
        <f t="shared" si="503"/>
        <v>0.57837042572723507</v>
      </c>
      <c r="I709" s="149">
        <f t="shared" si="387"/>
        <v>3.222580735008565E-2</v>
      </c>
      <c r="J709" s="147">
        <f t="shared" si="371"/>
        <v>3.2253455281169081E-2</v>
      </c>
      <c r="K709" s="43"/>
      <c r="L709" s="43"/>
      <c r="M709" s="43"/>
      <c r="N709" s="43"/>
      <c r="O709" s="162"/>
      <c r="P709" s="43"/>
      <c r="Q709" s="324"/>
      <c r="R709" s="43"/>
      <c r="U709" s="156" t="e">
        <f>(Company_data!V709+Misc!T709)/(Company_data!J709-Company_data!I709)</f>
        <v>#DIV/0!</v>
      </c>
      <c r="V709" s="1" t="e">
        <f t="shared" ref="V709:V736" si="538">U709/E709</f>
        <v>#DIV/0!</v>
      </c>
      <c r="W709" s="72">
        <v>1</v>
      </c>
      <c r="X709" s="185">
        <f t="shared" si="504"/>
        <v>0.38236619345751544</v>
      </c>
      <c r="Y709" s="186">
        <f t="shared" si="504"/>
        <v>0.57837042572723507</v>
      </c>
      <c r="Z709" s="181"/>
      <c r="AA709" s="181"/>
      <c r="AC709" s="187">
        <f t="shared" si="349"/>
        <v>1.9279014190907839E-2</v>
      </c>
      <c r="AD709" s="1">
        <v>0</v>
      </c>
      <c r="AE709" s="147">
        <f t="shared" si="402"/>
        <v>3.222580735008565E-2</v>
      </c>
      <c r="AF709" s="1">
        <v>0</v>
      </c>
      <c r="AG709" s="1">
        <v>0</v>
      </c>
      <c r="AH709" s="1">
        <v>0</v>
      </c>
      <c r="AI709" s="1">
        <v>0</v>
      </c>
      <c r="AJ709" s="147">
        <f t="shared" si="406"/>
        <v>3.222580735008565E-2</v>
      </c>
      <c r="AK709" s="373"/>
      <c r="AL709" s="186">
        <f t="shared" ref="AL709:AP709" si="539">+AL697</f>
        <v>0.4190746982319381</v>
      </c>
      <c r="AM709" s="373">
        <f t="shared" si="441"/>
        <v>1865.5172948040722</v>
      </c>
      <c r="AN709" s="186">
        <f t="shared" si="539"/>
        <v>0.43323369618937424</v>
      </c>
      <c r="AO709" s="186">
        <f t="shared" si="539"/>
        <v>0.4288377809956207</v>
      </c>
      <c r="AP709" s="186">
        <f t="shared" si="539"/>
        <v>0.19228244573081438</v>
      </c>
      <c r="AQ709" s="186">
        <f t="shared" ref="AQ709:AR709" si="540">+AQ697</f>
        <v>0.23655533526480632</v>
      </c>
      <c r="AR709" s="186">
        <f t="shared" si="540"/>
        <v>0.22307046596221838</v>
      </c>
      <c r="AS709" s="186">
        <f t="shared" ref="AS709" si="541">+AS697</f>
        <v>0.43334357175424093</v>
      </c>
    </row>
    <row r="710" spans="1:45" ht="12" x14ac:dyDescent="0.25">
      <c r="A710" s="144">
        <v>2038</v>
      </c>
      <c r="B710" s="144">
        <v>10</v>
      </c>
      <c r="C710" s="145">
        <v>31</v>
      </c>
      <c r="D710" s="145">
        <v>30</v>
      </c>
      <c r="F710" s="141">
        <v>0</v>
      </c>
      <c r="G710" s="185">
        <f t="shared" si="503"/>
        <v>0.14017281838261053</v>
      </c>
      <c r="H710" s="185">
        <f t="shared" si="503"/>
        <v>0.41362276571545992</v>
      </c>
      <c r="I710" s="149">
        <f t="shared" si="387"/>
        <v>3.1422201488634983E-2</v>
      </c>
      <c r="J710" s="147">
        <f t="shared" si="371"/>
        <v>3.2253455281169088E-2</v>
      </c>
      <c r="K710" s="43"/>
      <c r="L710" s="43"/>
      <c r="M710" s="43"/>
      <c r="N710" s="43"/>
      <c r="O710" s="162"/>
      <c r="P710" s="43"/>
      <c r="Q710" s="324"/>
      <c r="R710" s="43"/>
      <c r="U710" s="156" t="e">
        <f>(Company_data!V710+Misc!T710)/(Company_data!J710-Company_data!I710)</f>
        <v>#DIV/0!</v>
      </c>
      <c r="V710" s="1" t="e">
        <f t="shared" si="538"/>
        <v>#DIV/0!</v>
      </c>
      <c r="W710" s="72">
        <v>1</v>
      </c>
      <c r="X710" s="185">
        <f t="shared" si="504"/>
        <v>0.27344994733284939</v>
      </c>
      <c r="Y710" s="186">
        <f t="shared" si="504"/>
        <v>0.41362276571545992</v>
      </c>
      <c r="Z710" s="181"/>
      <c r="AA710" s="181"/>
      <c r="AC710" s="187">
        <f t="shared" si="349"/>
        <v>1.334266986178903E-2</v>
      </c>
      <c r="AD710" s="1">
        <v>0</v>
      </c>
      <c r="AE710" s="147">
        <f t="shared" si="402"/>
        <v>3.1422201488634983E-2</v>
      </c>
      <c r="AF710" s="1">
        <v>0</v>
      </c>
      <c r="AG710" s="1">
        <v>0</v>
      </c>
      <c r="AH710" s="1">
        <v>0</v>
      </c>
      <c r="AI710" s="1">
        <v>0</v>
      </c>
      <c r="AJ710" s="147">
        <f t="shared" si="406"/>
        <v>3.1422201488634983E-2</v>
      </c>
      <c r="AK710" s="373"/>
      <c r="AL710" s="186">
        <f t="shared" ref="AL710:AP710" si="542">+AL698</f>
        <v>0.37520266827033399</v>
      </c>
      <c r="AM710" s="373">
        <f t="shared" si="441"/>
        <v>1805.3393175523279</v>
      </c>
      <c r="AN710" s="186">
        <f t="shared" si="542"/>
        <v>0.373839315508527</v>
      </c>
      <c r="AO710" s="186">
        <f t="shared" si="542"/>
        <v>0.37069556797336439</v>
      </c>
      <c r="AP710" s="186">
        <f t="shared" si="542"/>
        <v>0.13751117530207277</v>
      </c>
      <c r="AQ710" s="186">
        <f t="shared" ref="AQ710:AR710" si="543">+AQ698</f>
        <v>0.23318439267129165</v>
      </c>
      <c r="AR710" s="186">
        <f t="shared" si="543"/>
        <v>0.23502984988772346</v>
      </c>
      <c r="AS710" s="186">
        <f t="shared" ref="AS710" si="544">+AS698</f>
        <v>0.37936425447123567</v>
      </c>
    </row>
    <row r="711" spans="1:45" ht="12" x14ac:dyDescent="0.25">
      <c r="A711" s="144">
        <v>2038</v>
      </c>
      <c r="B711" s="144">
        <v>11</v>
      </c>
      <c r="C711" s="145">
        <v>30</v>
      </c>
      <c r="D711" s="145">
        <v>31</v>
      </c>
      <c r="F711" s="141">
        <v>0</v>
      </c>
      <c r="G711" s="185">
        <f t="shared" si="503"/>
        <v>5.500895297353698E-2</v>
      </c>
      <c r="H711" s="185">
        <f t="shared" si="503"/>
        <v>0.16232073757638524</v>
      </c>
      <c r="I711" s="149">
        <f t="shared" si="387"/>
        <v>3.2209690339273976E-2</v>
      </c>
      <c r="J711" s="147">
        <f t="shared" si="371"/>
        <v>3.2253455281169081E-2</v>
      </c>
      <c r="K711" s="43"/>
      <c r="L711" s="43"/>
      <c r="M711" s="43"/>
      <c r="N711" s="43"/>
      <c r="O711" s="162"/>
      <c r="P711" s="43"/>
      <c r="Q711" s="324"/>
      <c r="R711" s="43"/>
      <c r="U711" s="156" t="e">
        <f>(Company_data!V711+Misc!T711)/(Company_data!J711-Company_data!I711)</f>
        <v>#DIV/0!</v>
      </c>
      <c r="V711" s="1" t="e">
        <f t="shared" si="538"/>
        <v>#DIV/0!</v>
      </c>
      <c r="W711" s="72">
        <v>1</v>
      </c>
      <c r="X711" s="185">
        <f t="shared" si="504"/>
        <v>0.10731178460284826</v>
      </c>
      <c r="Y711" s="186">
        <f t="shared" si="504"/>
        <v>0.16232073757638524</v>
      </c>
      <c r="Z711" s="181"/>
      <c r="AA711" s="181"/>
      <c r="AC711" s="187">
        <f t="shared" si="349"/>
        <v>5.4106912525461745E-3</v>
      </c>
      <c r="AD711" s="1">
        <v>0</v>
      </c>
      <c r="AE711" s="147">
        <f t="shared" si="402"/>
        <v>3.2209690339273976E-2</v>
      </c>
      <c r="AF711" s="1">
        <v>0</v>
      </c>
      <c r="AG711" s="1">
        <v>0</v>
      </c>
      <c r="AH711" s="1">
        <v>0</v>
      </c>
      <c r="AI711" s="1">
        <v>0</v>
      </c>
      <c r="AJ711" s="147">
        <f t="shared" si="406"/>
        <v>3.2209690339273976E-2</v>
      </c>
      <c r="AK711" s="373"/>
      <c r="AL711" s="186">
        <f t="shared" ref="AL711:AP711" si="545">+AL699</f>
        <v>0.30042867338119794</v>
      </c>
      <c r="AM711" s="373">
        <f t="shared" si="441"/>
        <v>1865.5172948040722</v>
      </c>
      <c r="AN711" s="186">
        <f t="shared" si="545"/>
        <v>0.26636233994389358</v>
      </c>
      <c r="AO711" s="186">
        <f t="shared" si="545"/>
        <v>0.26512861815447786</v>
      </c>
      <c r="AP711" s="186">
        <f t="shared" si="545"/>
        <v>5.3964426647113282E-2</v>
      </c>
      <c r="AQ711" s="186">
        <f t="shared" ref="AQ711:AR711" si="546">+AQ699</f>
        <v>0.21116419150736457</v>
      </c>
      <c r="AR711" s="186">
        <f t="shared" si="546"/>
        <v>0.24541972040766094</v>
      </c>
      <c r="AS711" s="186">
        <f t="shared" ref="AS711" si="547">+AS699</f>
        <v>0.2866051618582115</v>
      </c>
    </row>
    <row r="712" spans="1:45" ht="12" x14ac:dyDescent="0.25">
      <c r="A712" s="144">
        <v>2038</v>
      </c>
      <c r="B712" s="144">
        <v>12</v>
      </c>
      <c r="C712" s="145">
        <v>31</v>
      </c>
      <c r="D712" s="145">
        <v>30</v>
      </c>
      <c r="F712" s="141">
        <v>0</v>
      </c>
      <c r="G712" s="185">
        <f t="shared" si="503"/>
        <v>2.9996936844413711E-2</v>
      </c>
      <c r="H712" s="185">
        <f t="shared" si="503"/>
        <v>8.8515135271886689E-2</v>
      </c>
      <c r="I712" s="149">
        <f t="shared" si="387"/>
        <v>3.3253782316229219E-2</v>
      </c>
      <c r="J712" s="147">
        <f t="shared" si="371"/>
        <v>3.2253455281169081E-2</v>
      </c>
      <c r="K712" s="43"/>
      <c r="L712" s="43"/>
      <c r="M712" s="43"/>
      <c r="N712" s="43"/>
      <c r="O712" s="162"/>
      <c r="P712" s="43"/>
      <c r="Q712" s="324"/>
      <c r="R712" s="43"/>
      <c r="U712" s="156" t="e">
        <f>(Company_data!V712+Misc!T712)/(Company_data!J712-Company_data!I712)</f>
        <v>#DIV/0!</v>
      </c>
      <c r="V712" s="1" t="e">
        <f t="shared" si="538"/>
        <v>#DIV/0!</v>
      </c>
      <c r="W712" s="72">
        <v>1</v>
      </c>
      <c r="X712" s="185">
        <f t="shared" si="504"/>
        <v>5.8518198427472995E-2</v>
      </c>
      <c r="Y712" s="186">
        <f t="shared" si="504"/>
        <v>8.8515135271886689E-2</v>
      </c>
      <c r="Z712" s="181"/>
      <c r="AA712" s="181"/>
      <c r="AC712" s="187">
        <f t="shared" si="349"/>
        <v>2.85532694425441E-3</v>
      </c>
      <c r="AD712" s="1">
        <v>0</v>
      </c>
      <c r="AE712" s="147">
        <f t="shared" si="402"/>
        <v>3.3253782316229219E-2</v>
      </c>
      <c r="AF712" s="1">
        <v>0</v>
      </c>
      <c r="AG712" s="1">
        <v>0</v>
      </c>
      <c r="AH712" s="1">
        <v>0</v>
      </c>
      <c r="AI712" s="1">
        <v>0</v>
      </c>
      <c r="AJ712" s="147">
        <f t="shared" si="406"/>
        <v>3.3253782316229219E-2</v>
      </c>
      <c r="AK712" s="373"/>
      <c r="AL712" s="186">
        <f t="shared" ref="AL712:AP712" si="548">+AL700</f>
        <v>0.28037123506396472</v>
      </c>
      <c r="AM712" s="373">
        <f t="shared" si="441"/>
        <v>1805.3393175523279</v>
      </c>
      <c r="AN712" s="186">
        <f t="shared" si="548"/>
        <v>0.24335878239187156</v>
      </c>
      <c r="AO712" s="186">
        <f t="shared" si="548"/>
        <v>0.24268602145751089</v>
      </c>
      <c r="AP712" s="186">
        <f t="shared" si="548"/>
        <v>2.9427346104136727E-2</v>
      </c>
      <c r="AQ712" s="186">
        <f t="shared" ref="AQ712:AR712" si="549">+AQ700</f>
        <v>0.21325867535337417</v>
      </c>
      <c r="AR712" s="186">
        <f t="shared" si="549"/>
        <v>0.25037429821955098</v>
      </c>
      <c r="AS712" s="186">
        <f t="shared" ref="AS712" si="550">+AS700</f>
        <v>0.26281872278303425</v>
      </c>
    </row>
    <row r="713" spans="1:45" ht="12" x14ac:dyDescent="0.25">
      <c r="A713" s="144">
        <v>2039</v>
      </c>
      <c r="B713" s="144">
        <v>1</v>
      </c>
      <c r="C713" s="145">
        <v>31</v>
      </c>
      <c r="D713" s="145">
        <v>31</v>
      </c>
      <c r="F713" s="141">
        <v>0</v>
      </c>
      <c r="G713" s="185">
        <f t="shared" si="503"/>
        <v>1.8543038718509181E-2</v>
      </c>
      <c r="H713" s="185">
        <f t="shared" si="503"/>
        <v>5.4716906230588593E-2</v>
      </c>
      <c r="I713" s="149">
        <f t="shared" si="387"/>
        <v>3.1291374430605791E-2</v>
      </c>
      <c r="J713" s="147">
        <f t="shared" si="371"/>
        <v>3.2253455281169088E-2</v>
      </c>
      <c r="K713" s="43"/>
      <c r="L713" s="43"/>
      <c r="M713" s="43"/>
      <c r="N713" s="43"/>
      <c r="O713" s="162"/>
      <c r="P713" s="43"/>
      <c r="Q713" s="324"/>
      <c r="R713" s="43"/>
      <c r="U713" s="156" t="e">
        <f>(Company_data!V713+Misc!T713)/(Company_data!J713-Company_data!I713)</f>
        <v>#DIV/0!</v>
      </c>
      <c r="V713" s="1" t="e">
        <f t="shared" si="538"/>
        <v>#DIV/0!</v>
      </c>
      <c r="W713" s="72">
        <v>1</v>
      </c>
      <c r="X713" s="185">
        <f t="shared" si="504"/>
        <v>3.6173867512079412E-2</v>
      </c>
      <c r="Y713" s="186">
        <f t="shared" si="504"/>
        <v>5.4716906230588593E-2</v>
      </c>
      <c r="Z713" s="181"/>
      <c r="AA713" s="181"/>
      <c r="AC713" s="187">
        <f t="shared" si="349"/>
        <v>1.7650614913093093E-3</v>
      </c>
      <c r="AD713" s="1">
        <v>0</v>
      </c>
      <c r="AE713" s="147">
        <f t="shared" si="402"/>
        <v>3.1291374430605791E-2</v>
      </c>
      <c r="AF713" s="1">
        <v>0</v>
      </c>
      <c r="AG713" s="1">
        <v>0</v>
      </c>
      <c r="AH713" s="1">
        <v>0</v>
      </c>
      <c r="AI713" s="1">
        <v>0</v>
      </c>
      <c r="AJ713" s="147">
        <f t="shared" si="406"/>
        <v>3.1291374430605791E-2</v>
      </c>
      <c r="AK713" s="373"/>
      <c r="AL713" s="186">
        <f t="shared" ref="AL713:AP713" si="551">+AL701</f>
        <v>0.26837221928264582</v>
      </c>
      <c r="AM713" s="373">
        <f t="shared" si="441"/>
        <v>2664.336729765801</v>
      </c>
      <c r="AN713" s="186">
        <f t="shared" si="551"/>
        <v>0.23175618545604232</v>
      </c>
      <c r="AO713" s="186">
        <f t="shared" si="551"/>
        <v>0.23644764869371737</v>
      </c>
      <c r="AP713" s="186">
        <f t="shared" si="551"/>
        <v>2.2515049996287968E-2</v>
      </c>
      <c r="AQ713" s="186">
        <f t="shared" ref="AQ713:AR713" si="552">+AQ701</f>
        <v>0.21393259869742945</v>
      </c>
      <c r="AR713" s="186">
        <f t="shared" si="552"/>
        <v>0.24982918056413661</v>
      </c>
      <c r="AS713" s="186">
        <f t="shared" ref="AS713" si="553">+AS701</f>
        <v>0.24885854774644436</v>
      </c>
    </row>
    <row r="714" spans="1:45" ht="12" x14ac:dyDescent="0.25">
      <c r="A714" s="144">
        <v>2039</v>
      </c>
      <c r="B714" s="144">
        <v>2</v>
      </c>
      <c r="C714" s="145">
        <v>28</v>
      </c>
      <c r="D714" s="145">
        <v>28</v>
      </c>
      <c r="F714" s="141">
        <v>0</v>
      </c>
      <c r="G714" s="185">
        <f t="shared" ref="G714:H729" si="554">+G702</f>
        <v>2.4863098176499582E-2</v>
      </c>
      <c r="H714" s="185">
        <f t="shared" si="554"/>
        <v>7.3366174345928431E-2</v>
      </c>
      <c r="I714" s="149">
        <f t="shared" si="387"/>
        <v>3.1327824545639323E-2</v>
      </c>
      <c r="J714" s="147">
        <f t="shared" si="371"/>
        <v>3.2253455281169081E-2</v>
      </c>
      <c r="K714" s="43"/>
      <c r="L714" s="43"/>
      <c r="M714" s="43"/>
      <c r="N714" s="43"/>
      <c r="O714" s="162"/>
      <c r="P714" s="43"/>
      <c r="Q714" s="324"/>
      <c r="R714" s="43"/>
      <c r="U714" s="156" t="e">
        <f>(Company_data!V714+Misc!T714)/(Company_data!J714-Company_data!I714)</f>
        <v>#DIV/0!</v>
      </c>
      <c r="V714" s="1" t="e">
        <f t="shared" si="538"/>
        <v>#DIV/0!</v>
      </c>
      <c r="W714" s="72">
        <v>1</v>
      </c>
      <c r="X714" s="185">
        <f t="shared" ref="X714:Y729" si="555">+X702</f>
        <v>4.8503076169428852E-2</v>
      </c>
      <c r="Y714" s="186">
        <f t="shared" si="555"/>
        <v>7.3366174345928431E-2</v>
      </c>
      <c r="Z714" s="181"/>
      <c r="AA714" s="181"/>
      <c r="AC714" s="187">
        <f t="shared" ref="AC714:AC736" si="556">AC702</f>
        <v>2.6202205123545871E-3</v>
      </c>
      <c r="AD714" s="1">
        <v>0</v>
      </c>
      <c r="AE714" s="147">
        <f t="shared" si="402"/>
        <v>3.1327824545639323E-2</v>
      </c>
      <c r="AF714" s="1">
        <v>0</v>
      </c>
      <c r="AG714" s="1">
        <v>0</v>
      </c>
      <c r="AH714" s="1">
        <v>0</v>
      </c>
      <c r="AI714" s="1">
        <v>0</v>
      </c>
      <c r="AJ714" s="147">
        <f t="shared" si="406"/>
        <v>3.1327824545639323E-2</v>
      </c>
      <c r="AK714" s="373"/>
      <c r="AL714" s="186">
        <f t="shared" ref="AL714:AP714" si="557">+AL702</f>
        <v>0.26563794725531958</v>
      </c>
      <c r="AM714" s="373">
        <f t="shared" si="441"/>
        <v>2406.4976914013687</v>
      </c>
      <c r="AN714" s="186">
        <f t="shared" si="557"/>
        <v>0.21875418921024473</v>
      </c>
      <c r="AO714" s="186">
        <f t="shared" si="557"/>
        <v>0.20501641893073252</v>
      </c>
      <c r="AP714" s="186">
        <f t="shared" si="557"/>
        <v>1.3232062033328705E-2</v>
      </c>
      <c r="AQ714" s="186">
        <f t="shared" ref="AQ714:AR714" si="558">+AQ702</f>
        <v>0.19178435689740383</v>
      </c>
      <c r="AR714" s="186">
        <f t="shared" si="558"/>
        <v>0.24077484907882007</v>
      </c>
      <c r="AS714" s="186">
        <f t="shared" ref="AS714" si="559">+AS702</f>
        <v>0.24415294490788156</v>
      </c>
    </row>
    <row r="715" spans="1:45" ht="12" x14ac:dyDescent="0.25">
      <c r="A715" s="144">
        <v>2039</v>
      </c>
      <c r="B715" s="144">
        <v>3</v>
      </c>
      <c r="C715" s="145">
        <v>31</v>
      </c>
      <c r="D715" s="145">
        <v>31</v>
      </c>
      <c r="F715" s="141">
        <v>0</v>
      </c>
      <c r="G715" s="185">
        <f t="shared" si="554"/>
        <v>4.5783957213476299E-2</v>
      </c>
      <c r="H715" s="185">
        <f t="shared" si="554"/>
        <v>0.13509956656750552</v>
      </c>
      <c r="I715" s="149">
        <f t="shared" si="387"/>
        <v>3.2106926531423899E-2</v>
      </c>
      <c r="J715" s="147">
        <f t="shared" si="371"/>
        <v>3.2253455281169081E-2</v>
      </c>
      <c r="K715" s="43"/>
      <c r="L715" s="43"/>
      <c r="M715" s="43"/>
      <c r="N715" s="43"/>
      <c r="O715" s="162"/>
      <c r="P715" s="43"/>
      <c r="Q715" s="324"/>
      <c r="R715" s="43"/>
      <c r="U715" s="156" t="e">
        <f>(Company_data!V715+Misc!T715)/(Company_data!J715-Company_data!I715)</f>
        <v>#DIV/0!</v>
      </c>
      <c r="V715" s="1" t="e">
        <f t="shared" si="538"/>
        <v>#DIV/0!</v>
      </c>
      <c r="W715" s="72">
        <v>1</v>
      </c>
      <c r="X715" s="185">
        <f t="shared" si="555"/>
        <v>8.9315609354029185E-2</v>
      </c>
      <c r="Y715" s="186">
        <f t="shared" si="555"/>
        <v>0.13509956656750552</v>
      </c>
      <c r="Z715" s="181"/>
      <c r="AA715" s="181"/>
      <c r="AC715" s="187">
        <f t="shared" si="556"/>
        <v>4.3580505344356611E-3</v>
      </c>
      <c r="AD715" s="1">
        <v>0</v>
      </c>
      <c r="AE715" s="147">
        <f t="shared" si="402"/>
        <v>3.2106926531423899E-2</v>
      </c>
      <c r="AF715" s="1">
        <v>0</v>
      </c>
      <c r="AG715" s="1">
        <v>0</v>
      </c>
      <c r="AH715" s="1">
        <v>0</v>
      </c>
      <c r="AI715" s="1">
        <v>0</v>
      </c>
      <c r="AJ715" s="147">
        <f t="shared" si="406"/>
        <v>3.2106926531423899E-2</v>
      </c>
      <c r="AK715" s="373"/>
      <c r="AL715" s="186">
        <f t="shared" ref="AL715:AP715" si="560">+AL703</f>
        <v>0.2749193181035971</v>
      </c>
      <c r="AM715" s="373">
        <f t="shared" si="441"/>
        <v>2664.336729765801</v>
      </c>
      <c r="AN715" s="186">
        <f t="shared" si="560"/>
        <v>0.26358028872912753</v>
      </c>
      <c r="AO715" s="186">
        <f t="shared" si="560"/>
        <v>0.30188547127443144</v>
      </c>
      <c r="AP715" s="186">
        <f t="shared" si="560"/>
        <v>7.8214908786427645E-2</v>
      </c>
      <c r="AQ715" s="186">
        <f t="shared" ref="AQ715:AR715" si="561">+AQ703</f>
        <v>0.22367056248800382</v>
      </c>
      <c r="AR715" s="186">
        <f t="shared" si="561"/>
        <v>0.22913536089012082</v>
      </c>
      <c r="AS715" s="186">
        <f t="shared" ref="AS715" si="562">+AS703</f>
        <v>0.26268864435549166</v>
      </c>
    </row>
    <row r="716" spans="1:45" ht="12" x14ac:dyDescent="0.25">
      <c r="A716" s="144">
        <v>2039</v>
      </c>
      <c r="B716" s="144">
        <v>4</v>
      </c>
      <c r="C716" s="145">
        <v>30</v>
      </c>
      <c r="D716" s="145">
        <v>31</v>
      </c>
      <c r="F716" s="141">
        <v>0</v>
      </c>
      <c r="G716" s="185">
        <f t="shared" si="554"/>
        <v>8.0774034073035877E-2</v>
      </c>
      <c r="H716" s="185">
        <f t="shared" si="554"/>
        <v>0.23834848836447922</v>
      </c>
      <c r="I716" s="149">
        <f t="shared" si="387"/>
        <v>3.2707454333999561E-2</v>
      </c>
      <c r="J716" s="147">
        <f t="shared" si="371"/>
        <v>3.2253455281169081E-2</v>
      </c>
      <c r="K716" s="43"/>
      <c r="L716" s="43"/>
      <c r="M716" s="43"/>
      <c r="N716" s="43"/>
      <c r="O716" s="162"/>
      <c r="P716" s="43"/>
      <c r="Q716" s="324"/>
      <c r="R716" s="43"/>
      <c r="U716" s="156" t="e">
        <f>(Company_data!V716+Misc!T716)/(Company_data!J716-Company_data!I716)</f>
        <v>#DIV/0!</v>
      </c>
      <c r="V716" s="1" t="e">
        <f t="shared" si="538"/>
        <v>#DIV/0!</v>
      </c>
      <c r="W716" s="72">
        <v>1</v>
      </c>
      <c r="X716" s="185">
        <f t="shared" si="555"/>
        <v>0.15757445429144332</v>
      </c>
      <c r="Y716" s="186">
        <f t="shared" si="555"/>
        <v>0.23834848836447922</v>
      </c>
      <c r="Z716" s="181"/>
      <c r="AA716" s="181"/>
      <c r="AC716" s="187">
        <f t="shared" si="556"/>
        <v>7.9449496121493067E-3</v>
      </c>
      <c r="AD716" s="1">
        <v>0</v>
      </c>
      <c r="AE716" s="147">
        <f t="shared" si="402"/>
        <v>3.2707454333999561E-2</v>
      </c>
      <c r="AF716" s="1">
        <v>0</v>
      </c>
      <c r="AG716" s="1">
        <v>0</v>
      </c>
      <c r="AH716" s="1">
        <v>0</v>
      </c>
      <c r="AI716" s="1">
        <v>0</v>
      </c>
      <c r="AJ716" s="147">
        <f t="shared" si="406"/>
        <v>3.2707454333999561E-2</v>
      </c>
      <c r="AK716" s="373"/>
      <c r="AL716" s="186">
        <f t="shared" ref="AL716:AP716" si="563">+AL704</f>
        <v>0.29725118102391124</v>
      </c>
      <c r="AM716" s="373">
        <f t="shared" si="441"/>
        <v>2664.336729765801</v>
      </c>
      <c r="AN716" s="186">
        <f t="shared" si="563"/>
        <v>0.2979808763385719</v>
      </c>
      <c r="AO716" s="186">
        <f t="shared" si="563"/>
        <v>0.29616930421316073</v>
      </c>
      <c r="AP716" s="186">
        <f t="shared" si="563"/>
        <v>7.9240272739288672E-2</v>
      </c>
      <c r="AQ716" s="186">
        <f t="shared" ref="AQ716:AR716" si="564">+AQ704</f>
        <v>0.2169290314738721</v>
      </c>
      <c r="AR716" s="186">
        <f t="shared" si="564"/>
        <v>0.21647714695087533</v>
      </c>
      <c r="AS716" s="186">
        <f t="shared" ref="AS716" si="565">+AS704</f>
        <v>0.29141733975153972</v>
      </c>
    </row>
    <row r="717" spans="1:45" ht="12" x14ac:dyDescent="0.25">
      <c r="A717" s="144">
        <v>2039</v>
      </c>
      <c r="B717" s="144">
        <v>5</v>
      </c>
      <c r="C717" s="145">
        <v>31</v>
      </c>
      <c r="D717" s="145">
        <v>30</v>
      </c>
      <c r="F717" s="141">
        <v>0</v>
      </c>
      <c r="G717" s="185">
        <f t="shared" si="554"/>
        <v>0.14754856930858176</v>
      </c>
      <c r="H717" s="185">
        <f t="shared" si="554"/>
        <v>0.435387174339258</v>
      </c>
      <c r="I717" s="149">
        <f t="shared" si="387"/>
        <v>3.2211093719053466E-2</v>
      </c>
      <c r="J717" s="147">
        <f t="shared" si="371"/>
        <v>3.2253455281169081E-2</v>
      </c>
      <c r="K717" s="43"/>
      <c r="L717" s="43"/>
      <c r="M717" s="43"/>
      <c r="N717" s="43"/>
      <c r="O717" s="162"/>
      <c r="P717" s="43"/>
      <c r="Q717" s="324"/>
      <c r="R717" s="43"/>
      <c r="U717" s="156" t="e">
        <f>(Company_data!V717+Misc!T717)/(Company_data!J717-Company_data!I717)</f>
        <v>#DIV/0!</v>
      </c>
      <c r="V717" s="1" t="e">
        <f t="shared" si="538"/>
        <v>#DIV/0!</v>
      </c>
      <c r="W717" s="72">
        <v>1</v>
      </c>
      <c r="X717" s="185">
        <f t="shared" si="555"/>
        <v>0.28783860503067638</v>
      </c>
      <c r="Y717" s="186">
        <f t="shared" si="555"/>
        <v>0.435387174339258</v>
      </c>
      <c r="Z717" s="181"/>
      <c r="AA717" s="181"/>
      <c r="AC717" s="187">
        <f t="shared" si="556"/>
        <v>1.4044747559330908E-2</v>
      </c>
      <c r="AD717" s="1">
        <v>0</v>
      </c>
      <c r="AE717" s="147">
        <f t="shared" si="402"/>
        <v>3.2211093719053466E-2</v>
      </c>
      <c r="AF717" s="1">
        <v>0</v>
      </c>
      <c r="AG717" s="1">
        <v>0</v>
      </c>
      <c r="AH717" s="1">
        <v>0</v>
      </c>
      <c r="AI717" s="1">
        <v>0</v>
      </c>
      <c r="AJ717" s="147">
        <f t="shared" si="406"/>
        <v>3.2211093719053466E-2</v>
      </c>
      <c r="AK717" s="373"/>
      <c r="AL717" s="186">
        <f t="shared" ref="AL717:AP717" si="566">+AL705</f>
        <v>0.35346355072257973</v>
      </c>
      <c r="AM717" s="373">
        <f t="shared" si="441"/>
        <v>2578.3903836443233</v>
      </c>
      <c r="AN717" s="186">
        <f t="shared" si="566"/>
        <v>0.38342723746831681</v>
      </c>
      <c r="AO717" s="186">
        <f t="shared" si="566"/>
        <v>0.38011806914001428</v>
      </c>
      <c r="AP717" s="186">
        <f t="shared" si="566"/>
        <v>0.14474687328024421</v>
      </c>
      <c r="AQ717" s="186">
        <f t="shared" ref="AQ717:AR717" si="567">+AQ705</f>
        <v>0.23537119585977009</v>
      </c>
      <c r="AR717" s="186">
        <f t="shared" si="567"/>
        <v>0.205914981413998</v>
      </c>
      <c r="AS717" s="186">
        <f t="shared" ref="AS717" si="568">+AS705</f>
        <v>0.36230231643045824</v>
      </c>
    </row>
    <row r="718" spans="1:45" ht="12" x14ac:dyDescent="0.25">
      <c r="A718" s="144">
        <v>2039</v>
      </c>
      <c r="B718" s="144">
        <v>6</v>
      </c>
      <c r="C718" s="145">
        <v>30</v>
      </c>
      <c r="D718" s="145">
        <v>31</v>
      </c>
      <c r="F718" s="141">
        <v>0</v>
      </c>
      <c r="G718" s="185">
        <f t="shared" si="554"/>
        <v>0.19210564291069007</v>
      </c>
      <c r="H718" s="185">
        <f t="shared" si="554"/>
        <v>0.56686644562840349</v>
      </c>
      <c r="I718" s="149">
        <f t="shared" si="387"/>
        <v>3.32701466606663E-2</v>
      </c>
      <c r="J718" s="147">
        <f t="shared" si="371"/>
        <v>3.2253455281169081E-2</v>
      </c>
      <c r="K718" s="43"/>
      <c r="L718" s="43"/>
      <c r="M718" s="43"/>
      <c r="N718" s="43"/>
      <c r="O718" s="162"/>
      <c r="P718" s="43"/>
      <c r="Q718" s="324"/>
      <c r="R718" s="43"/>
      <c r="U718" s="156" t="e">
        <f>(Company_data!V718+Misc!T718)/(Company_data!J718-Company_data!I718)</f>
        <v>#DIV/0!</v>
      </c>
      <c r="V718" s="1" t="e">
        <f t="shared" si="538"/>
        <v>#DIV/0!</v>
      </c>
      <c r="W718" s="72">
        <v>1</v>
      </c>
      <c r="X718" s="185">
        <f t="shared" si="555"/>
        <v>0.37476080271771345</v>
      </c>
      <c r="Y718" s="186">
        <f t="shared" si="555"/>
        <v>0.56686644562840349</v>
      </c>
      <c r="Z718" s="181"/>
      <c r="AA718" s="181"/>
      <c r="AC718" s="187">
        <f t="shared" si="556"/>
        <v>1.8895548187613451E-2</v>
      </c>
      <c r="AD718" s="1">
        <v>0</v>
      </c>
      <c r="AE718" s="147">
        <f t="shared" si="402"/>
        <v>3.32701466606663E-2</v>
      </c>
      <c r="AF718" s="1">
        <v>0</v>
      </c>
      <c r="AG718" s="1">
        <v>0</v>
      </c>
      <c r="AH718" s="1">
        <v>0</v>
      </c>
      <c r="AI718" s="1">
        <v>0</v>
      </c>
      <c r="AJ718" s="147">
        <f t="shared" si="406"/>
        <v>3.32701466606663E-2</v>
      </c>
      <c r="AK718" s="373"/>
      <c r="AL718" s="186">
        <f t="shared" ref="AL718:AP718" si="569">+AL706</f>
        <v>0.3926621969856261</v>
      </c>
      <c r="AM718" s="373">
        <f t="shared" si="441"/>
        <v>2664.336729765801</v>
      </c>
      <c r="AN718" s="186">
        <f t="shared" si="569"/>
        <v>0.42913851804025022</v>
      </c>
      <c r="AO718" s="186">
        <f t="shared" si="569"/>
        <v>0.42483003906151667</v>
      </c>
      <c r="AP718" s="186">
        <f t="shared" si="569"/>
        <v>0.18845788394368534</v>
      </c>
      <c r="AQ718" s="186">
        <f t="shared" ref="AQ718:AR718" si="570">+AQ706</f>
        <v>0.23637215511783133</v>
      </c>
      <c r="AR718" s="186">
        <f t="shared" si="570"/>
        <v>0.20055655407493594</v>
      </c>
      <c r="AS718" s="186">
        <f t="shared" ref="AS718" si="571">+AS706</f>
        <v>0.4088011064541538</v>
      </c>
    </row>
    <row r="719" spans="1:45" ht="12" x14ac:dyDescent="0.25">
      <c r="A719" s="144">
        <v>2039</v>
      </c>
      <c r="B719" s="144">
        <v>7</v>
      </c>
      <c r="C719" s="145">
        <v>31</v>
      </c>
      <c r="D719" s="145">
        <v>30</v>
      </c>
      <c r="F719" s="141">
        <v>0</v>
      </c>
      <c r="G719" s="185">
        <f t="shared" si="554"/>
        <v>0.22773466057523425</v>
      </c>
      <c r="H719" s="185">
        <f t="shared" si="554"/>
        <v>0.67200075765962952</v>
      </c>
      <c r="I719" s="149">
        <f t="shared" si="387"/>
        <v>3.3307233503051287E-2</v>
      </c>
      <c r="J719" s="147">
        <f t="shared" si="371"/>
        <v>3.2253455281169081E-2</v>
      </c>
      <c r="K719" s="43"/>
      <c r="L719" s="43"/>
      <c r="M719" s="43"/>
      <c r="N719" s="43"/>
      <c r="O719" s="162"/>
      <c r="P719" s="43"/>
      <c r="Q719" s="324"/>
      <c r="R719" s="43"/>
      <c r="U719" s="156" t="e">
        <f>(Company_data!V719+Misc!T719)/(Company_data!J719-Company_data!I719)</f>
        <v>#DIV/0!</v>
      </c>
      <c r="V719" s="1" t="e">
        <f t="shared" si="538"/>
        <v>#DIV/0!</v>
      </c>
      <c r="W719" s="72">
        <v>1</v>
      </c>
      <c r="X719" s="185">
        <f t="shared" si="555"/>
        <v>0.44426609708439513</v>
      </c>
      <c r="Y719" s="186">
        <f t="shared" si="555"/>
        <v>0.67200075765962952</v>
      </c>
      <c r="Z719" s="181"/>
      <c r="AA719" s="181"/>
      <c r="AC719" s="187">
        <f t="shared" si="556"/>
        <v>2.1677443795471915E-2</v>
      </c>
      <c r="AD719" s="1">
        <v>0</v>
      </c>
      <c r="AE719" s="147">
        <f t="shared" si="402"/>
        <v>3.3307233503051287E-2</v>
      </c>
      <c r="AF719" s="1">
        <v>0</v>
      </c>
      <c r="AG719" s="1">
        <v>0</v>
      </c>
      <c r="AH719" s="1">
        <v>0</v>
      </c>
      <c r="AI719" s="1">
        <v>0</v>
      </c>
      <c r="AJ719" s="147">
        <f t="shared" si="406"/>
        <v>3.3307233503051287E-2</v>
      </c>
      <c r="AK719" s="373"/>
      <c r="AL719" s="186">
        <f t="shared" ref="AL719:AP719" si="572">+AL707</f>
        <v>0.43071294477754107</v>
      </c>
      <c r="AM719" s="373">
        <f t="shared" si="441"/>
        <v>2578.3903836443233</v>
      </c>
      <c r="AN719" s="186">
        <f t="shared" si="572"/>
        <v>0.4777861093729831</v>
      </c>
      <c r="AO719" s="186">
        <f t="shared" si="572"/>
        <v>0.4726785550973725</v>
      </c>
      <c r="AP719" s="186">
        <f t="shared" si="572"/>
        <v>0.22341036724566607</v>
      </c>
      <c r="AQ719" s="186">
        <f t="shared" ref="AQ719:AR719" si="573">+AQ707</f>
        <v>0.2492681878517064</v>
      </c>
      <c r="AR719" s="186">
        <f t="shared" si="573"/>
        <v>0.20297828420230693</v>
      </c>
      <c r="AS719" s="186">
        <f t="shared" ref="AS719" si="574">+AS707</f>
        <v>0.45440113357495615</v>
      </c>
    </row>
    <row r="720" spans="1:45" ht="12" x14ac:dyDescent="0.25">
      <c r="A720" s="144">
        <v>2039</v>
      </c>
      <c r="B720" s="144">
        <v>8</v>
      </c>
      <c r="C720" s="145">
        <v>31</v>
      </c>
      <c r="D720" s="145">
        <v>31</v>
      </c>
      <c r="F720" s="141">
        <v>0</v>
      </c>
      <c r="G720" s="185">
        <f t="shared" si="554"/>
        <v>0.23046146829740827</v>
      </c>
      <c r="H720" s="185">
        <f t="shared" si="554"/>
        <v>0.68004703770617381</v>
      </c>
      <c r="I720" s="149">
        <f t="shared" si="387"/>
        <v>3.1707928155365571E-2</v>
      </c>
      <c r="J720" s="147">
        <f t="shared" si="371"/>
        <v>3.2253455281169081E-2</v>
      </c>
      <c r="K720" s="43"/>
      <c r="L720" s="43"/>
      <c r="M720" s="43"/>
      <c r="N720" s="43"/>
      <c r="O720" s="162"/>
      <c r="P720" s="43"/>
      <c r="Q720" s="324"/>
      <c r="R720" s="43"/>
      <c r="U720" s="156" t="e">
        <f>(Company_data!V720+Misc!T720)/(Company_data!J720-Company_data!I720)</f>
        <v>#DIV/0!</v>
      </c>
      <c r="V720" s="1" t="e">
        <f t="shared" si="538"/>
        <v>#DIV/0!</v>
      </c>
      <c r="W720" s="72">
        <v>1</v>
      </c>
      <c r="X720" s="185">
        <f t="shared" si="555"/>
        <v>0.44958556940876554</v>
      </c>
      <c r="Y720" s="186">
        <f t="shared" si="555"/>
        <v>0.68004703770617381</v>
      </c>
      <c r="Z720" s="181"/>
      <c r="AA720" s="181"/>
      <c r="AC720" s="187">
        <f t="shared" si="556"/>
        <v>2.1937001216328189E-2</v>
      </c>
      <c r="AD720" s="1">
        <v>0</v>
      </c>
      <c r="AE720" s="147">
        <f t="shared" si="402"/>
        <v>3.1707928155365571E-2</v>
      </c>
      <c r="AF720" s="1">
        <v>0</v>
      </c>
      <c r="AG720" s="1">
        <v>0</v>
      </c>
      <c r="AH720" s="1">
        <v>0</v>
      </c>
      <c r="AI720" s="1">
        <v>0</v>
      </c>
      <c r="AJ720" s="147">
        <f t="shared" si="406"/>
        <v>3.1707928155365571E-2</v>
      </c>
      <c r="AK720" s="373"/>
      <c r="AL720" s="186">
        <f t="shared" ref="AL720:AP720" si="575">+AL708</f>
        <v>0.44206942163299795</v>
      </c>
      <c r="AM720" s="373">
        <f t="shared" si="441"/>
        <v>1865.5172948040722</v>
      </c>
      <c r="AN720" s="186">
        <f t="shared" si="575"/>
        <v>0.48083036643376209</v>
      </c>
      <c r="AO720" s="186">
        <f t="shared" si="575"/>
        <v>0.47566165625678364</v>
      </c>
      <c r="AP720" s="186">
        <f t="shared" si="575"/>
        <v>0.22608539753345999</v>
      </c>
      <c r="AQ720" s="186">
        <f t="shared" ref="AQ720:AR720" si="576">+AQ708</f>
        <v>0.24957625872332367</v>
      </c>
      <c r="AR720" s="186">
        <f t="shared" si="576"/>
        <v>0.21160795333558968</v>
      </c>
      <c r="AS720" s="186">
        <f t="shared" ref="AS720" si="577">+AS708</f>
        <v>0.46526340235315022</v>
      </c>
    </row>
    <row r="721" spans="1:45" ht="12" x14ac:dyDescent="0.25">
      <c r="A721" s="144">
        <v>2039</v>
      </c>
      <c r="B721" s="144">
        <v>9</v>
      </c>
      <c r="C721" s="145">
        <v>30</v>
      </c>
      <c r="D721" s="145">
        <v>31</v>
      </c>
      <c r="F721" s="141">
        <v>0</v>
      </c>
      <c r="G721" s="185">
        <f t="shared" si="554"/>
        <v>0.19600423226971972</v>
      </c>
      <c r="H721" s="185">
        <f t="shared" si="554"/>
        <v>0.57837042572723507</v>
      </c>
      <c r="I721" s="149">
        <f t="shared" si="387"/>
        <v>3.222580735008565E-2</v>
      </c>
      <c r="J721" s="147">
        <f t="shared" ref="J721:J736" si="578">AVERAGE(I710:I721)</f>
        <v>3.2253455281169081E-2</v>
      </c>
      <c r="K721" s="43"/>
      <c r="L721" s="43"/>
      <c r="M721" s="43"/>
      <c r="N721" s="43"/>
      <c r="O721" s="162"/>
      <c r="P721" s="43"/>
      <c r="Q721" s="324"/>
      <c r="R721" s="43"/>
      <c r="U721" s="156" t="e">
        <f>(Company_data!V721+Misc!T721)/(Company_data!J721-Company_data!I721)</f>
        <v>#DIV/0!</v>
      </c>
      <c r="V721" s="1" t="e">
        <f t="shared" si="538"/>
        <v>#DIV/0!</v>
      </c>
      <c r="W721" s="72">
        <v>1</v>
      </c>
      <c r="X721" s="185">
        <f t="shared" si="555"/>
        <v>0.38236619345751544</v>
      </c>
      <c r="Y721" s="186">
        <f t="shared" si="555"/>
        <v>0.57837042572723507</v>
      </c>
      <c r="Z721" s="181"/>
      <c r="AA721" s="181"/>
      <c r="AC721" s="187">
        <f t="shared" si="556"/>
        <v>1.9279014190907839E-2</v>
      </c>
      <c r="AD721" s="1">
        <v>0</v>
      </c>
      <c r="AE721" s="147">
        <f t="shared" si="402"/>
        <v>3.222580735008565E-2</v>
      </c>
      <c r="AF721" s="1">
        <v>0</v>
      </c>
      <c r="AG721" s="1">
        <v>0</v>
      </c>
      <c r="AH721" s="1">
        <v>0</v>
      </c>
      <c r="AI721" s="1">
        <v>0</v>
      </c>
      <c r="AJ721" s="147">
        <f t="shared" si="406"/>
        <v>3.222580735008565E-2</v>
      </c>
      <c r="AK721" s="373"/>
      <c r="AL721" s="186">
        <f t="shared" ref="AL721:AP721" si="579">+AL709</f>
        <v>0.4190746982319381</v>
      </c>
      <c r="AM721" s="373">
        <f t="shared" si="441"/>
        <v>1865.5172948040722</v>
      </c>
      <c r="AN721" s="186">
        <f t="shared" si="579"/>
        <v>0.43323369618937424</v>
      </c>
      <c r="AO721" s="186">
        <f t="shared" si="579"/>
        <v>0.4288377809956207</v>
      </c>
      <c r="AP721" s="186">
        <f t="shared" si="579"/>
        <v>0.19228244573081438</v>
      </c>
      <c r="AQ721" s="186">
        <f t="shared" ref="AQ721:AR721" si="580">+AQ709</f>
        <v>0.23655533526480632</v>
      </c>
      <c r="AR721" s="186">
        <f t="shared" si="580"/>
        <v>0.22307046596221838</v>
      </c>
      <c r="AS721" s="186">
        <f t="shared" ref="AS721" si="581">+AS709</f>
        <v>0.43334357175424093</v>
      </c>
    </row>
    <row r="722" spans="1:45" ht="12" x14ac:dyDescent="0.25">
      <c r="A722" s="144">
        <v>2039</v>
      </c>
      <c r="B722" s="144">
        <v>10</v>
      </c>
      <c r="C722" s="145">
        <v>31</v>
      </c>
      <c r="D722" s="145">
        <v>30</v>
      </c>
      <c r="F722" s="141">
        <v>0</v>
      </c>
      <c r="G722" s="185">
        <f t="shared" si="554"/>
        <v>0.14017281838261053</v>
      </c>
      <c r="H722" s="185">
        <f t="shared" si="554"/>
        <v>0.41362276571545992</v>
      </c>
      <c r="I722" s="149">
        <f t="shared" si="387"/>
        <v>3.1422201488634983E-2</v>
      </c>
      <c r="J722" s="147">
        <f t="shared" si="578"/>
        <v>3.2253455281169088E-2</v>
      </c>
      <c r="K722" s="43"/>
      <c r="L722" s="43"/>
      <c r="M722" s="43"/>
      <c r="N722" s="43"/>
      <c r="O722" s="162"/>
      <c r="P722" s="43"/>
      <c r="Q722" s="324"/>
      <c r="R722" s="43"/>
      <c r="U722" s="156" t="e">
        <f>(Company_data!V722+Misc!T722)/(Company_data!J722-Company_data!I722)</f>
        <v>#DIV/0!</v>
      </c>
      <c r="V722" s="1" t="e">
        <f t="shared" si="538"/>
        <v>#DIV/0!</v>
      </c>
      <c r="W722" s="72">
        <v>1</v>
      </c>
      <c r="X722" s="185">
        <f t="shared" si="555"/>
        <v>0.27344994733284939</v>
      </c>
      <c r="Y722" s="186">
        <f t="shared" si="555"/>
        <v>0.41362276571545992</v>
      </c>
      <c r="Z722" s="181"/>
      <c r="AA722" s="181"/>
      <c r="AC722" s="187">
        <f t="shared" si="556"/>
        <v>1.334266986178903E-2</v>
      </c>
      <c r="AD722" s="1">
        <v>0</v>
      </c>
      <c r="AE722" s="147">
        <f t="shared" si="402"/>
        <v>3.1422201488634983E-2</v>
      </c>
      <c r="AF722" s="1">
        <v>0</v>
      </c>
      <c r="AG722" s="1">
        <v>0</v>
      </c>
      <c r="AH722" s="1">
        <v>0</v>
      </c>
      <c r="AI722" s="1">
        <v>0</v>
      </c>
      <c r="AJ722" s="147">
        <f t="shared" si="406"/>
        <v>3.1422201488634983E-2</v>
      </c>
      <c r="AK722" s="373"/>
      <c r="AL722" s="186">
        <f t="shared" ref="AL722:AP722" si="582">+AL710</f>
        <v>0.37520266827033399</v>
      </c>
      <c r="AM722" s="373">
        <f t="shared" si="441"/>
        <v>1805.3393175523279</v>
      </c>
      <c r="AN722" s="186">
        <f t="shared" si="582"/>
        <v>0.373839315508527</v>
      </c>
      <c r="AO722" s="186">
        <f t="shared" si="582"/>
        <v>0.37069556797336439</v>
      </c>
      <c r="AP722" s="186">
        <f t="shared" si="582"/>
        <v>0.13751117530207277</v>
      </c>
      <c r="AQ722" s="186">
        <f t="shared" ref="AQ722:AR722" si="583">+AQ710</f>
        <v>0.23318439267129165</v>
      </c>
      <c r="AR722" s="186">
        <f t="shared" si="583"/>
        <v>0.23502984988772346</v>
      </c>
      <c r="AS722" s="186">
        <f t="shared" ref="AS722" si="584">+AS710</f>
        <v>0.37936425447123567</v>
      </c>
    </row>
    <row r="723" spans="1:45" ht="12" x14ac:dyDescent="0.25">
      <c r="A723" s="144">
        <v>2039</v>
      </c>
      <c r="B723" s="144">
        <v>11</v>
      </c>
      <c r="C723" s="145">
        <v>30</v>
      </c>
      <c r="D723" s="145">
        <v>31</v>
      </c>
      <c r="F723" s="141">
        <v>0</v>
      </c>
      <c r="G723" s="185">
        <f t="shared" si="554"/>
        <v>5.500895297353698E-2</v>
      </c>
      <c r="H723" s="185">
        <f t="shared" si="554"/>
        <v>0.16232073757638524</v>
      </c>
      <c r="I723" s="149">
        <f t="shared" si="387"/>
        <v>3.2209690339273976E-2</v>
      </c>
      <c r="J723" s="147">
        <f t="shared" si="578"/>
        <v>3.2253455281169081E-2</v>
      </c>
      <c r="K723" s="43"/>
      <c r="L723" s="43"/>
      <c r="M723" s="43"/>
      <c r="N723" s="43"/>
      <c r="O723" s="162"/>
      <c r="P723" s="43"/>
      <c r="Q723" s="324"/>
      <c r="R723" s="43"/>
      <c r="U723" s="156" t="e">
        <f>(Company_data!V723+Misc!T723)/(Company_data!J723-Company_data!I723)</f>
        <v>#DIV/0!</v>
      </c>
      <c r="V723" s="1" t="e">
        <f t="shared" si="538"/>
        <v>#DIV/0!</v>
      </c>
      <c r="W723" s="72">
        <v>1</v>
      </c>
      <c r="X723" s="185">
        <f t="shared" si="555"/>
        <v>0.10731178460284826</v>
      </c>
      <c r="Y723" s="186">
        <f t="shared" si="555"/>
        <v>0.16232073757638524</v>
      </c>
      <c r="Z723" s="181"/>
      <c r="AA723" s="181"/>
      <c r="AC723" s="187">
        <f t="shared" si="556"/>
        <v>5.4106912525461745E-3</v>
      </c>
      <c r="AD723" s="1">
        <v>0</v>
      </c>
      <c r="AE723" s="147">
        <f t="shared" si="402"/>
        <v>3.2209690339273976E-2</v>
      </c>
      <c r="AF723" s="1">
        <v>0</v>
      </c>
      <c r="AG723" s="1">
        <v>0</v>
      </c>
      <c r="AH723" s="1">
        <v>0</v>
      </c>
      <c r="AI723" s="1">
        <v>0</v>
      </c>
      <c r="AJ723" s="147">
        <f t="shared" si="406"/>
        <v>3.2209690339273976E-2</v>
      </c>
      <c r="AK723" s="373"/>
      <c r="AL723" s="186">
        <f t="shared" ref="AL723:AP723" si="585">+AL711</f>
        <v>0.30042867338119794</v>
      </c>
      <c r="AM723" s="373">
        <f t="shared" si="441"/>
        <v>1865.5172948040722</v>
      </c>
      <c r="AN723" s="186">
        <f t="shared" si="585"/>
        <v>0.26636233994389358</v>
      </c>
      <c r="AO723" s="186">
        <f t="shared" si="585"/>
        <v>0.26512861815447786</v>
      </c>
      <c r="AP723" s="186">
        <f t="shared" si="585"/>
        <v>5.3964426647113282E-2</v>
      </c>
      <c r="AQ723" s="186">
        <f t="shared" ref="AQ723:AR723" si="586">+AQ711</f>
        <v>0.21116419150736457</v>
      </c>
      <c r="AR723" s="186">
        <f t="shared" si="586"/>
        <v>0.24541972040766094</v>
      </c>
      <c r="AS723" s="186">
        <f t="shared" ref="AS723" si="587">+AS711</f>
        <v>0.2866051618582115</v>
      </c>
    </row>
    <row r="724" spans="1:45" ht="12" x14ac:dyDescent="0.25">
      <c r="A724" s="144">
        <v>2039</v>
      </c>
      <c r="B724" s="144">
        <v>12</v>
      </c>
      <c r="C724" s="145">
        <v>31</v>
      </c>
      <c r="D724" s="145">
        <v>30</v>
      </c>
      <c r="F724" s="141">
        <v>0</v>
      </c>
      <c r="G724" s="185">
        <f t="shared" si="554"/>
        <v>2.9996936844413711E-2</v>
      </c>
      <c r="H724" s="185">
        <f t="shared" si="554"/>
        <v>8.8515135271886689E-2</v>
      </c>
      <c r="I724" s="149">
        <f t="shared" si="387"/>
        <v>3.3253782316229219E-2</v>
      </c>
      <c r="J724" s="147">
        <f t="shared" si="578"/>
        <v>3.2253455281169081E-2</v>
      </c>
      <c r="K724" s="43"/>
      <c r="L724" s="43"/>
      <c r="M724" s="43"/>
      <c r="N724" s="43"/>
      <c r="O724" s="162"/>
      <c r="P724" s="43"/>
      <c r="Q724" s="324"/>
      <c r="R724" s="43"/>
      <c r="U724" s="156" t="e">
        <f>(Company_data!V724+Misc!T724)/(Company_data!J724-Company_data!I724)</f>
        <v>#DIV/0!</v>
      </c>
      <c r="V724" s="1" t="e">
        <f t="shared" si="538"/>
        <v>#DIV/0!</v>
      </c>
      <c r="W724" s="72">
        <v>1</v>
      </c>
      <c r="X724" s="185">
        <f t="shared" si="555"/>
        <v>5.8518198427472995E-2</v>
      </c>
      <c r="Y724" s="186">
        <f t="shared" si="555"/>
        <v>8.8515135271886689E-2</v>
      </c>
      <c r="Z724" s="181"/>
      <c r="AA724" s="181"/>
      <c r="AC724" s="187">
        <f t="shared" si="556"/>
        <v>2.85532694425441E-3</v>
      </c>
      <c r="AD724" s="1">
        <v>0</v>
      </c>
      <c r="AE724" s="147">
        <f t="shared" si="402"/>
        <v>3.3253782316229219E-2</v>
      </c>
      <c r="AF724" s="1">
        <v>0</v>
      </c>
      <c r="AG724" s="1">
        <v>0</v>
      </c>
      <c r="AH724" s="1">
        <v>0</v>
      </c>
      <c r="AI724" s="1">
        <v>0</v>
      </c>
      <c r="AJ724" s="147">
        <f t="shared" si="406"/>
        <v>3.3253782316229219E-2</v>
      </c>
      <c r="AK724" s="373"/>
      <c r="AL724" s="186">
        <f t="shared" ref="AL724:AP724" si="588">+AL712</f>
        <v>0.28037123506396472</v>
      </c>
      <c r="AM724" s="373">
        <f t="shared" si="441"/>
        <v>1805.3393175523279</v>
      </c>
      <c r="AN724" s="186">
        <f t="shared" si="588"/>
        <v>0.24335878239187156</v>
      </c>
      <c r="AO724" s="186">
        <f t="shared" si="588"/>
        <v>0.24268602145751089</v>
      </c>
      <c r="AP724" s="186">
        <f t="shared" si="588"/>
        <v>2.9427346104136727E-2</v>
      </c>
      <c r="AQ724" s="186">
        <f t="shared" ref="AQ724:AR724" si="589">+AQ712</f>
        <v>0.21325867535337417</v>
      </c>
      <c r="AR724" s="186">
        <f t="shared" si="589"/>
        <v>0.25037429821955098</v>
      </c>
      <c r="AS724" s="186">
        <f t="shared" ref="AS724" si="590">+AS712</f>
        <v>0.26281872278303425</v>
      </c>
    </row>
    <row r="725" spans="1:45" ht="12" x14ac:dyDescent="0.25">
      <c r="A725" s="144">
        <v>2040</v>
      </c>
      <c r="B725" s="144">
        <v>1</v>
      </c>
      <c r="C725" s="145">
        <v>31</v>
      </c>
      <c r="D725" s="145">
        <v>31</v>
      </c>
      <c r="F725" s="141">
        <v>0</v>
      </c>
      <c r="G725" s="185">
        <f t="shared" si="554"/>
        <v>1.8543038718509181E-2</v>
      </c>
      <c r="H725" s="185">
        <f t="shared" si="554"/>
        <v>5.4716906230588593E-2</v>
      </c>
      <c r="I725" s="149">
        <f t="shared" si="387"/>
        <v>3.1291374430605791E-2</v>
      </c>
      <c r="J725" s="147">
        <f t="shared" si="578"/>
        <v>3.2253455281169088E-2</v>
      </c>
      <c r="K725" s="43"/>
      <c r="L725" s="43"/>
      <c r="M725" s="43"/>
      <c r="N725" s="43"/>
      <c r="O725" s="162"/>
      <c r="P725" s="43"/>
      <c r="Q725" s="324"/>
      <c r="R725" s="43"/>
      <c r="U725" s="156" t="e">
        <f>(Company_data!V725+Misc!T725)/(Company_data!J725-Company_data!I725)</f>
        <v>#DIV/0!</v>
      </c>
      <c r="V725" s="1" t="e">
        <f t="shared" si="538"/>
        <v>#DIV/0!</v>
      </c>
      <c r="W725" s="72">
        <v>1</v>
      </c>
      <c r="X725" s="185">
        <f t="shared" si="555"/>
        <v>3.6173867512079412E-2</v>
      </c>
      <c r="Y725" s="186">
        <f t="shared" si="555"/>
        <v>5.4716906230588593E-2</v>
      </c>
      <c r="Z725" s="181"/>
      <c r="AA725" s="181"/>
      <c r="AC725" s="187">
        <f t="shared" si="556"/>
        <v>1.7650614913093093E-3</v>
      </c>
      <c r="AD725" s="1">
        <v>0</v>
      </c>
      <c r="AE725" s="147">
        <f t="shared" si="402"/>
        <v>3.1291374430605791E-2</v>
      </c>
      <c r="AF725" s="1">
        <v>0</v>
      </c>
      <c r="AG725" s="1">
        <v>0</v>
      </c>
      <c r="AH725" s="1">
        <v>0</v>
      </c>
      <c r="AI725" s="1">
        <v>0</v>
      </c>
      <c r="AJ725" s="147">
        <f t="shared" si="406"/>
        <v>3.1291374430605791E-2</v>
      </c>
      <c r="AK725" s="373"/>
      <c r="AL725" s="186">
        <f t="shared" ref="AL725:AP725" si="591">+AL713</f>
        <v>0.26837221928264582</v>
      </c>
      <c r="AM725" s="373">
        <f t="shared" si="441"/>
        <v>2664.336729765801</v>
      </c>
      <c r="AN725" s="186">
        <f t="shared" si="591"/>
        <v>0.23175618545604232</v>
      </c>
      <c r="AO725" s="186">
        <f t="shared" si="591"/>
        <v>0.23644764869371737</v>
      </c>
      <c r="AP725" s="186">
        <f t="shared" si="591"/>
        <v>2.2515049996287968E-2</v>
      </c>
      <c r="AQ725" s="186">
        <f t="shared" ref="AQ725:AR725" si="592">+AQ713</f>
        <v>0.21393259869742945</v>
      </c>
      <c r="AR725" s="186">
        <f t="shared" si="592"/>
        <v>0.24982918056413661</v>
      </c>
      <c r="AS725" s="186">
        <f t="shared" ref="AS725" si="593">+AS713</f>
        <v>0.24885854774644436</v>
      </c>
    </row>
    <row r="726" spans="1:45" ht="12" x14ac:dyDescent="0.25">
      <c r="A726" s="144">
        <v>2040</v>
      </c>
      <c r="B726" s="144">
        <v>2</v>
      </c>
      <c r="C726" s="145">
        <v>29</v>
      </c>
      <c r="D726" s="145">
        <v>29</v>
      </c>
      <c r="F726" s="141">
        <v>0</v>
      </c>
      <c r="G726" s="185">
        <f t="shared" si="554"/>
        <v>2.4863098176499582E-2</v>
      </c>
      <c r="H726" s="185">
        <f t="shared" si="554"/>
        <v>7.3366174345928431E-2</v>
      </c>
      <c r="I726" s="149">
        <f t="shared" ref="I726:I736" si="594">I714</f>
        <v>3.1327824545639323E-2</v>
      </c>
      <c r="J726" s="147">
        <f t="shared" si="578"/>
        <v>3.2253455281169081E-2</v>
      </c>
      <c r="K726" s="43"/>
      <c r="L726" s="43"/>
      <c r="M726" s="43"/>
      <c r="N726" s="43"/>
      <c r="O726" s="162"/>
      <c r="P726" s="43"/>
      <c r="Q726" s="324"/>
      <c r="R726" s="43"/>
      <c r="U726" s="156" t="e">
        <f>(Company_data!V726+Misc!T726)/(Company_data!J726-Company_data!I726)</f>
        <v>#DIV/0!</v>
      </c>
      <c r="V726" s="1" t="e">
        <f t="shared" si="538"/>
        <v>#DIV/0!</v>
      </c>
      <c r="W726" s="72">
        <v>1</v>
      </c>
      <c r="X726" s="185">
        <f t="shared" si="555"/>
        <v>4.8503076169428852E-2</v>
      </c>
      <c r="Y726" s="186">
        <f t="shared" si="555"/>
        <v>7.3366174345928431E-2</v>
      </c>
      <c r="Z726" s="181"/>
      <c r="AA726" s="181"/>
      <c r="AC726" s="187">
        <f t="shared" si="556"/>
        <v>2.6202205123545871E-3</v>
      </c>
      <c r="AD726" s="1">
        <v>0</v>
      </c>
      <c r="AE726" s="147">
        <f t="shared" si="402"/>
        <v>3.1327824545639323E-2</v>
      </c>
      <c r="AF726" s="1">
        <v>0</v>
      </c>
      <c r="AG726" s="1">
        <v>0</v>
      </c>
      <c r="AH726" s="1">
        <v>0</v>
      </c>
      <c r="AI726" s="1">
        <v>0</v>
      </c>
      <c r="AJ726" s="147">
        <f t="shared" si="406"/>
        <v>3.1327824545639323E-2</v>
      </c>
      <c r="AK726" s="373"/>
      <c r="AL726" s="186">
        <f t="shared" ref="AL726:AP726" si="595">+AL714</f>
        <v>0.26563794725531958</v>
      </c>
      <c r="AM726" s="373">
        <f t="shared" si="441"/>
        <v>2406.4976914013687</v>
      </c>
      <c r="AN726" s="186">
        <f t="shared" si="595"/>
        <v>0.21875418921024473</v>
      </c>
      <c r="AO726" s="186">
        <f t="shared" si="595"/>
        <v>0.20501641893073252</v>
      </c>
      <c r="AP726" s="186">
        <f t="shared" si="595"/>
        <v>1.3232062033328705E-2</v>
      </c>
      <c r="AQ726" s="186">
        <f t="shared" ref="AQ726:AR726" si="596">+AQ714</f>
        <v>0.19178435689740383</v>
      </c>
      <c r="AR726" s="186">
        <f t="shared" si="596"/>
        <v>0.24077484907882007</v>
      </c>
      <c r="AS726" s="186">
        <f t="shared" ref="AS726" si="597">+AS714</f>
        <v>0.24415294490788156</v>
      </c>
    </row>
    <row r="727" spans="1:45" ht="12" x14ac:dyDescent="0.25">
      <c r="A727" s="144">
        <v>2040</v>
      </c>
      <c r="B727" s="144">
        <v>3</v>
      </c>
      <c r="C727" s="145">
        <v>31</v>
      </c>
      <c r="D727" s="145">
        <v>31</v>
      </c>
      <c r="F727" s="141">
        <v>0</v>
      </c>
      <c r="G727" s="185">
        <f t="shared" si="554"/>
        <v>4.5783957213476299E-2</v>
      </c>
      <c r="H727" s="185">
        <f t="shared" si="554"/>
        <v>0.13509956656750552</v>
      </c>
      <c r="I727" s="149">
        <f t="shared" si="594"/>
        <v>3.2106926531423899E-2</v>
      </c>
      <c r="J727" s="147">
        <f t="shared" si="578"/>
        <v>3.2253455281169081E-2</v>
      </c>
      <c r="K727" s="43"/>
      <c r="L727" s="43"/>
      <c r="M727" s="43"/>
      <c r="N727" s="43"/>
      <c r="O727" s="162"/>
      <c r="P727" s="43"/>
      <c r="Q727" s="324"/>
      <c r="R727" s="43"/>
      <c r="U727" s="156" t="e">
        <f>(Company_data!V727+Misc!T727)/(Company_data!J727-Company_data!I727)</f>
        <v>#DIV/0!</v>
      </c>
      <c r="V727" s="1" t="e">
        <f t="shared" si="538"/>
        <v>#DIV/0!</v>
      </c>
      <c r="W727" s="72">
        <v>1</v>
      </c>
      <c r="X727" s="185">
        <f t="shared" si="555"/>
        <v>8.9315609354029185E-2</v>
      </c>
      <c r="Y727" s="186">
        <f t="shared" si="555"/>
        <v>0.13509956656750552</v>
      </c>
      <c r="Z727" s="181"/>
      <c r="AA727" s="181"/>
      <c r="AC727" s="187">
        <f t="shared" si="556"/>
        <v>4.3580505344356611E-3</v>
      </c>
      <c r="AD727" s="1">
        <v>0</v>
      </c>
      <c r="AE727" s="147">
        <f t="shared" si="402"/>
        <v>3.2106926531423899E-2</v>
      </c>
      <c r="AF727" s="1">
        <v>0</v>
      </c>
      <c r="AG727" s="1">
        <v>0</v>
      </c>
      <c r="AH727" s="1">
        <v>0</v>
      </c>
      <c r="AI727" s="1">
        <v>0</v>
      </c>
      <c r="AJ727" s="147">
        <f t="shared" si="406"/>
        <v>3.2106926531423899E-2</v>
      </c>
      <c r="AK727" s="373"/>
      <c r="AL727" s="186">
        <f t="shared" ref="AL727:AP727" si="598">+AL715</f>
        <v>0.2749193181035971</v>
      </c>
      <c r="AM727" s="373">
        <f t="shared" si="441"/>
        <v>2664.336729765801</v>
      </c>
      <c r="AN727" s="186">
        <f t="shared" si="598"/>
        <v>0.26358028872912753</v>
      </c>
      <c r="AO727" s="186">
        <f t="shared" si="598"/>
        <v>0.30188547127443144</v>
      </c>
      <c r="AP727" s="186">
        <f t="shared" si="598"/>
        <v>7.8214908786427645E-2</v>
      </c>
      <c r="AQ727" s="186">
        <f t="shared" ref="AQ727:AR727" si="599">+AQ715</f>
        <v>0.22367056248800382</v>
      </c>
      <c r="AR727" s="186">
        <f t="shared" si="599"/>
        <v>0.22913536089012082</v>
      </c>
      <c r="AS727" s="186">
        <f t="shared" ref="AS727" si="600">+AS715</f>
        <v>0.26268864435549166</v>
      </c>
    </row>
    <row r="728" spans="1:45" ht="12" x14ac:dyDescent="0.25">
      <c r="A728" s="144">
        <v>2040</v>
      </c>
      <c r="B728" s="144">
        <v>4</v>
      </c>
      <c r="C728" s="145">
        <v>30</v>
      </c>
      <c r="D728" s="145">
        <v>31</v>
      </c>
      <c r="F728" s="141">
        <v>0</v>
      </c>
      <c r="G728" s="185">
        <f t="shared" si="554"/>
        <v>8.0774034073035877E-2</v>
      </c>
      <c r="H728" s="185">
        <f t="shared" si="554"/>
        <v>0.23834848836447922</v>
      </c>
      <c r="I728" s="149">
        <f t="shared" si="594"/>
        <v>3.2707454333999561E-2</v>
      </c>
      <c r="J728" s="147">
        <f t="shared" si="578"/>
        <v>3.2253455281169081E-2</v>
      </c>
      <c r="K728" s="43"/>
      <c r="L728" s="43"/>
      <c r="M728" s="43"/>
      <c r="N728" s="43"/>
      <c r="O728" s="162"/>
      <c r="P728" s="43"/>
      <c r="Q728" s="324"/>
      <c r="R728" s="43"/>
      <c r="U728" s="156" t="e">
        <f>(Company_data!V728+Misc!T728)/(Company_data!J728-Company_data!I728)</f>
        <v>#DIV/0!</v>
      </c>
      <c r="V728" s="1" t="e">
        <f t="shared" si="538"/>
        <v>#DIV/0!</v>
      </c>
      <c r="W728" s="72">
        <v>1</v>
      </c>
      <c r="X728" s="185">
        <f t="shared" si="555"/>
        <v>0.15757445429144332</v>
      </c>
      <c r="Y728" s="186">
        <f t="shared" si="555"/>
        <v>0.23834848836447922</v>
      </c>
      <c r="Z728" s="181"/>
      <c r="AA728" s="181"/>
      <c r="AC728" s="187">
        <f t="shared" si="556"/>
        <v>7.9449496121493067E-3</v>
      </c>
      <c r="AD728" s="1">
        <v>0</v>
      </c>
      <c r="AE728" s="147">
        <f t="shared" si="402"/>
        <v>3.2707454333999561E-2</v>
      </c>
      <c r="AF728" s="1">
        <v>0</v>
      </c>
      <c r="AG728" s="1">
        <v>0</v>
      </c>
      <c r="AH728" s="1">
        <v>0</v>
      </c>
      <c r="AI728" s="1">
        <v>0</v>
      </c>
      <c r="AJ728" s="147">
        <f t="shared" si="406"/>
        <v>3.2707454333999561E-2</v>
      </c>
      <c r="AK728" s="373"/>
      <c r="AL728" s="186">
        <f t="shared" ref="AL728:AP728" si="601">+AL716</f>
        <v>0.29725118102391124</v>
      </c>
      <c r="AM728" s="373">
        <f t="shared" si="441"/>
        <v>2664.336729765801</v>
      </c>
      <c r="AN728" s="186">
        <f t="shared" si="601"/>
        <v>0.2979808763385719</v>
      </c>
      <c r="AO728" s="186">
        <f t="shared" si="601"/>
        <v>0.29616930421316073</v>
      </c>
      <c r="AP728" s="186">
        <f t="shared" si="601"/>
        <v>7.9240272739288672E-2</v>
      </c>
      <c r="AQ728" s="186">
        <f t="shared" ref="AQ728:AR728" si="602">+AQ716</f>
        <v>0.2169290314738721</v>
      </c>
      <c r="AR728" s="186">
        <f t="shared" si="602"/>
        <v>0.21647714695087533</v>
      </c>
      <c r="AS728" s="186">
        <f t="shared" ref="AS728" si="603">+AS716</f>
        <v>0.29141733975153972</v>
      </c>
    </row>
    <row r="729" spans="1:45" ht="12" x14ac:dyDescent="0.25">
      <c r="A729" s="144">
        <v>2040</v>
      </c>
      <c r="B729" s="144">
        <v>5</v>
      </c>
      <c r="C729" s="145">
        <v>31</v>
      </c>
      <c r="D729" s="145">
        <v>30</v>
      </c>
      <c r="F729" s="141">
        <v>0</v>
      </c>
      <c r="G729" s="185">
        <f t="shared" si="554"/>
        <v>0.14754856930858176</v>
      </c>
      <c r="H729" s="185">
        <f t="shared" si="554"/>
        <v>0.435387174339258</v>
      </c>
      <c r="I729" s="149">
        <f t="shared" si="594"/>
        <v>3.2211093719053466E-2</v>
      </c>
      <c r="J729" s="147">
        <f t="shared" si="578"/>
        <v>3.2253455281169081E-2</v>
      </c>
      <c r="K729" s="43"/>
      <c r="L729" s="43"/>
      <c r="M729" s="43"/>
      <c r="N729" s="43"/>
      <c r="O729" s="162"/>
      <c r="P729" s="43"/>
      <c r="Q729" s="324"/>
      <c r="R729" s="43"/>
      <c r="U729" s="156" t="e">
        <f>(Company_data!V729+Misc!T729)/(Company_data!J729-Company_data!I729)</f>
        <v>#DIV/0!</v>
      </c>
      <c r="V729" s="1" t="e">
        <f t="shared" si="538"/>
        <v>#DIV/0!</v>
      </c>
      <c r="W729" s="72">
        <v>1</v>
      </c>
      <c r="X729" s="185">
        <f t="shared" si="555"/>
        <v>0.28783860503067638</v>
      </c>
      <c r="Y729" s="186">
        <f t="shared" si="555"/>
        <v>0.435387174339258</v>
      </c>
      <c r="Z729" s="181"/>
      <c r="AA729" s="181"/>
      <c r="AC729" s="187">
        <f t="shared" si="556"/>
        <v>1.4044747559330908E-2</v>
      </c>
      <c r="AD729" s="1">
        <v>0</v>
      </c>
      <c r="AE729" s="147">
        <f t="shared" si="402"/>
        <v>3.2211093719053466E-2</v>
      </c>
      <c r="AF729" s="1">
        <v>0</v>
      </c>
      <c r="AG729" s="1">
        <v>0</v>
      </c>
      <c r="AH729" s="1">
        <v>0</v>
      </c>
      <c r="AI729" s="1">
        <v>0</v>
      </c>
      <c r="AJ729" s="147">
        <f t="shared" si="406"/>
        <v>3.2211093719053466E-2</v>
      </c>
      <c r="AK729" s="373"/>
      <c r="AL729" s="186">
        <f t="shared" ref="AL729:AP729" si="604">+AL717</f>
        <v>0.35346355072257973</v>
      </c>
      <c r="AM729" s="373">
        <f t="shared" si="441"/>
        <v>2578.3903836443233</v>
      </c>
      <c r="AN729" s="186">
        <f t="shared" si="604"/>
        <v>0.38342723746831681</v>
      </c>
      <c r="AO729" s="186">
        <f t="shared" si="604"/>
        <v>0.38011806914001428</v>
      </c>
      <c r="AP729" s="186">
        <f t="shared" si="604"/>
        <v>0.14474687328024421</v>
      </c>
      <c r="AQ729" s="186">
        <f t="shared" ref="AQ729:AR729" si="605">+AQ717</f>
        <v>0.23537119585977009</v>
      </c>
      <c r="AR729" s="186">
        <f t="shared" si="605"/>
        <v>0.205914981413998</v>
      </c>
      <c r="AS729" s="186">
        <f t="shared" ref="AS729" si="606">+AS717</f>
        <v>0.36230231643045824</v>
      </c>
    </row>
    <row r="730" spans="1:45" ht="12" x14ac:dyDescent="0.25">
      <c r="A730" s="144">
        <v>2040</v>
      </c>
      <c r="B730" s="144">
        <v>6</v>
      </c>
      <c r="C730" s="145">
        <v>30</v>
      </c>
      <c r="D730" s="145">
        <v>31</v>
      </c>
      <c r="F730" s="141">
        <v>0</v>
      </c>
      <c r="G730" s="185">
        <f t="shared" ref="G730:H736" si="607">+G718</f>
        <v>0.19210564291069007</v>
      </c>
      <c r="H730" s="185">
        <f t="shared" si="607"/>
        <v>0.56686644562840349</v>
      </c>
      <c r="I730" s="149">
        <f t="shared" si="594"/>
        <v>3.32701466606663E-2</v>
      </c>
      <c r="J730" s="147">
        <f t="shared" si="578"/>
        <v>3.2253455281169081E-2</v>
      </c>
      <c r="K730" s="43"/>
      <c r="L730" s="43"/>
      <c r="M730" s="43"/>
      <c r="N730" s="43"/>
      <c r="O730" s="162"/>
      <c r="P730" s="43"/>
      <c r="Q730" s="324"/>
      <c r="R730" s="43"/>
      <c r="U730" s="156" t="e">
        <f>(Company_data!V730+Misc!T730)/(Company_data!J730-Company_data!I730)</f>
        <v>#DIV/0!</v>
      </c>
      <c r="V730" s="1" t="e">
        <f t="shared" si="538"/>
        <v>#DIV/0!</v>
      </c>
      <c r="W730" s="72">
        <v>1</v>
      </c>
      <c r="X730" s="185">
        <f t="shared" ref="X730:Y736" si="608">+X718</f>
        <v>0.37476080271771345</v>
      </c>
      <c r="Y730" s="186">
        <f t="shared" si="608"/>
        <v>0.56686644562840349</v>
      </c>
      <c r="Z730" s="181"/>
      <c r="AA730" s="181"/>
      <c r="AC730" s="187">
        <f t="shared" si="556"/>
        <v>1.8895548187613451E-2</v>
      </c>
      <c r="AD730" s="1">
        <v>0</v>
      </c>
      <c r="AE730" s="147">
        <f t="shared" ref="AE730:AE736" si="609">I730</f>
        <v>3.32701466606663E-2</v>
      </c>
      <c r="AF730" s="1">
        <v>0</v>
      </c>
      <c r="AG730" s="1">
        <v>0</v>
      </c>
      <c r="AH730" s="1">
        <v>0</v>
      </c>
      <c r="AI730" s="1">
        <v>0</v>
      </c>
      <c r="AJ730" s="147">
        <f t="shared" si="406"/>
        <v>3.32701466606663E-2</v>
      </c>
      <c r="AK730" s="373"/>
      <c r="AL730" s="186">
        <f t="shared" ref="AL730:AP730" si="610">+AL718</f>
        <v>0.3926621969856261</v>
      </c>
      <c r="AM730" s="373">
        <f t="shared" si="441"/>
        <v>2664.336729765801</v>
      </c>
      <c r="AN730" s="186">
        <f t="shared" si="610"/>
        <v>0.42913851804025022</v>
      </c>
      <c r="AO730" s="186">
        <f t="shared" si="610"/>
        <v>0.42483003906151667</v>
      </c>
      <c r="AP730" s="186">
        <f t="shared" si="610"/>
        <v>0.18845788394368534</v>
      </c>
      <c r="AQ730" s="186">
        <f t="shared" ref="AQ730:AR730" si="611">+AQ718</f>
        <v>0.23637215511783133</v>
      </c>
      <c r="AR730" s="186">
        <f t="shared" si="611"/>
        <v>0.20055655407493594</v>
      </c>
      <c r="AS730" s="186">
        <f t="shared" ref="AS730" si="612">+AS718</f>
        <v>0.4088011064541538</v>
      </c>
    </row>
    <row r="731" spans="1:45" ht="12" x14ac:dyDescent="0.25">
      <c r="A731" s="144">
        <v>2040</v>
      </c>
      <c r="B731" s="144">
        <v>7</v>
      </c>
      <c r="C731" s="145">
        <v>31</v>
      </c>
      <c r="D731" s="145">
        <v>30</v>
      </c>
      <c r="F731" s="141">
        <v>0</v>
      </c>
      <c r="G731" s="185">
        <f t="shared" si="607"/>
        <v>0.22773466057523425</v>
      </c>
      <c r="H731" s="185">
        <f t="shared" si="607"/>
        <v>0.67200075765962952</v>
      </c>
      <c r="I731" s="149">
        <f t="shared" si="594"/>
        <v>3.3307233503051287E-2</v>
      </c>
      <c r="J731" s="147">
        <f t="shared" si="578"/>
        <v>3.2253455281169081E-2</v>
      </c>
      <c r="K731" s="43"/>
      <c r="L731" s="43"/>
      <c r="M731" s="43"/>
      <c r="N731" s="43"/>
      <c r="O731" s="162"/>
      <c r="P731" s="43"/>
      <c r="Q731" s="324"/>
      <c r="R731" s="43"/>
      <c r="U731" s="156" t="e">
        <f>(Company_data!V731+Misc!T731)/(Company_data!J731-Company_data!I731)</f>
        <v>#DIV/0!</v>
      </c>
      <c r="V731" s="1" t="e">
        <f t="shared" si="538"/>
        <v>#DIV/0!</v>
      </c>
      <c r="W731" s="72">
        <v>1</v>
      </c>
      <c r="X731" s="185">
        <f t="shared" si="608"/>
        <v>0.44426609708439513</v>
      </c>
      <c r="Y731" s="186">
        <f t="shared" si="608"/>
        <v>0.67200075765962952</v>
      </c>
      <c r="Z731" s="181"/>
      <c r="AA731" s="181"/>
      <c r="AC731" s="187">
        <f t="shared" si="556"/>
        <v>2.1677443795471915E-2</v>
      </c>
      <c r="AD731" s="1">
        <v>0</v>
      </c>
      <c r="AE731" s="147">
        <f t="shared" si="609"/>
        <v>3.3307233503051287E-2</v>
      </c>
      <c r="AF731" s="1">
        <v>0</v>
      </c>
      <c r="AG731" s="1">
        <v>0</v>
      </c>
      <c r="AH731" s="1">
        <v>0</v>
      </c>
      <c r="AI731" s="1">
        <v>0</v>
      </c>
      <c r="AJ731" s="147">
        <f t="shared" ref="AJ731:AJ736" si="613">I731</f>
        <v>3.3307233503051287E-2</v>
      </c>
      <c r="AK731" s="373"/>
      <c r="AL731" s="186">
        <f t="shared" ref="AL731:AP731" si="614">+AL719</f>
        <v>0.43071294477754107</v>
      </c>
      <c r="AM731" s="373">
        <f t="shared" si="441"/>
        <v>2578.3903836443233</v>
      </c>
      <c r="AN731" s="186">
        <f t="shared" si="614"/>
        <v>0.4777861093729831</v>
      </c>
      <c r="AO731" s="186">
        <f t="shared" si="614"/>
        <v>0.4726785550973725</v>
      </c>
      <c r="AP731" s="186">
        <f t="shared" si="614"/>
        <v>0.22341036724566607</v>
      </c>
      <c r="AQ731" s="186">
        <f t="shared" ref="AQ731:AR731" si="615">+AQ719</f>
        <v>0.2492681878517064</v>
      </c>
      <c r="AR731" s="186">
        <f t="shared" si="615"/>
        <v>0.20297828420230693</v>
      </c>
      <c r="AS731" s="186">
        <f t="shared" ref="AS731" si="616">+AS719</f>
        <v>0.45440113357495615</v>
      </c>
    </row>
    <row r="732" spans="1:45" ht="12" x14ac:dyDescent="0.25">
      <c r="A732" s="144">
        <v>2040</v>
      </c>
      <c r="B732" s="144">
        <v>8</v>
      </c>
      <c r="C732" s="145">
        <v>31</v>
      </c>
      <c r="D732" s="145">
        <v>31</v>
      </c>
      <c r="F732" s="141">
        <v>0</v>
      </c>
      <c r="G732" s="185">
        <f t="shared" si="607"/>
        <v>0.23046146829740827</v>
      </c>
      <c r="H732" s="185">
        <f t="shared" si="607"/>
        <v>0.68004703770617381</v>
      </c>
      <c r="I732" s="149">
        <f t="shared" si="594"/>
        <v>3.1707928155365571E-2</v>
      </c>
      <c r="J732" s="147">
        <f t="shared" si="578"/>
        <v>3.2253455281169081E-2</v>
      </c>
      <c r="K732" s="43"/>
      <c r="L732" s="43"/>
      <c r="M732" s="43"/>
      <c r="N732" s="43"/>
      <c r="O732" s="162"/>
      <c r="P732" s="43"/>
      <c r="Q732" s="324"/>
      <c r="R732" s="43"/>
      <c r="U732" s="156" t="e">
        <f>(Company_data!V732+Misc!T732)/(Company_data!J732-Company_data!I732)</f>
        <v>#DIV/0!</v>
      </c>
      <c r="V732" s="1" t="e">
        <f t="shared" si="538"/>
        <v>#DIV/0!</v>
      </c>
      <c r="W732" s="72">
        <v>1</v>
      </c>
      <c r="X732" s="185">
        <f t="shared" si="608"/>
        <v>0.44958556940876554</v>
      </c>
      <c r="Y732" s="186">
        <f t="shared" si="608"/>
        <v>0.68004703770617381</v>
      </c>
      <c r="Z732" s="181"/>
      <c r="AA732" s="181"/>
      <c r="AC732" s="187">
        <f t="shared" si="556"/>
        <v>2.1937001216328189E-2</v>
      </c>
      <c r="AD732" s="1">
        <v>0</v>
      </c>
      <c r="AE732" s="147">
        <f t="shared" si="609"/>
        <v>3.1707928155365571E-2</v>
      </c>
      <c r="AF732" s="1">
        <v>0</v>
      </c>
      <c r="AG732" s="1">
        <v>0</v>
      </c>
      <c r="AH732" s="1">
        <v>0</v>
      </c>
      <c r="AI732" s="1">
        <v>0</v>
      </c>
      <c r="AJ732" s="147">
        <f t="shared" si="613"/>
        <v>3.1707928155365571E-2</v>
      </c>
      <c r="AK732" s="373"/>
      <c r="AL732" s="186">
        <f t="shared" ref="AL732:AP732" si="617">+AL720</f>
        <v>0.44206942163299795</v>
      </c>
      <c r="AM732" s="373">
        <f t="shared" si="441"/>
        <v>1865.5172948040722</v>
      </c>
      <c r="AN732" s="186">
        <f t="shared" si="617"/>
        <v>0.48083036643376209</v>
      </c>
      <c r="AO732" s="186">
        <f t="shared" si="617"/>
        <v>0.47566165625678364</v>
      </c>
      <c r="AP732" s="186">
        <f t="shared" si="617"/>
        <v>0.22608539753345999</v>
      </c>
      <c r="AQ732" s="186">
        <f t="shared" ref="AQ732:AR732" si="618">+AQ720</f>
        <v>0.24957625872332367</v>
      </c>
      <c r="AR732" s="186">
        <f t="shared" si="618"/>
        <v>0.21160795333558968</v>
      </c>
      <c r="AS732" s="186">
        <f t="shared" ref="AS732" si="619">+AS720</f>
        <v>0.46526340235315022</v>
      </c>
    </row>
    <row r="733" spans="1:45" ht="12" x14ac:dyDescent="0.25">
      <c r="A733" s="144">
        <v>2040</v>
      </c>
      <c r="B733" s="144">
        <v>9</v>
      </c>
      <c r="C733" s="145">
        <v>30</v>
      </c>
      <c r="D733" s="145">
        <v>31</v>
      </c>
      <c r="F733" s="141">
        <v>0</v>
      </c>
      <c r="G733" s="185">
        <f t="shared" si="607"/>
        <v>0.19600423226971972</v>
      </c>
      <c r="H733" s="185">
        <f t="shared" si="607"/>
        <v>0.57837042572723507</v>
      </c>
      <c r="I733" s="149">
        <f t="shared" si="594"/>
        <v>3.222580735008565E-2</v>
      </c>
      <c r="J733" s="147">
        <f t="shared" si="578"/>
        <v>3.2253455281169081E-2</v>
      </c>
      <c r="K733" s="43"/>
      <c r="L733" s="43"/>
      <c r="M733" s="43"/>
      <c r="N733" s="43"/>
      <c r="O733" s="162"/>
      <c r="P733" s="43"/>
      <c r="Q733" s="324"/>
      <c r="R733" s="43"/>
      <c r="U733" s="156" t="e">
        <f>(Company_data!V733+Misc!T733)/(Company_data!J733-Company_data!I733)</f>
        <v>#DIV/0!</v>
      </c>
      <c r="V733" s="1" t="e">
        <f t="shared" si="538"/>
        <v>#DIV/0!</v>
      </c>
      <c r="W733" s="72">
        <v>1</v>
      </c>
      <c r="X733" s="185">
        <f t="shared" si="608"/>
        <v>0.38236619345751544</v>
      </c>
      <c r="Y733" s="186">
        <f t="shared" si="608"/>
        <v>0.57837042572723507</v>
      </c>
      <c r="Z733" s="181"/>
      <c r="AA733" s="181"/>
      <c r="AC733" s="187">
        <f t="shared" si="556"/>
        <v>1.9279014190907839E-2</v>
      </c>
      <c r="AD733" s="1">
        <v>0</v>
      </c>
      <c r="AE733" s="147">
        <f t="shared" si="609"/>
        <v>3.222580735008565E-2</v>
      </c>
      <c r="AF733" s="1">
        <v>0</v>
      </c>
      <c r="AG733" s="1">
        <v>0</v>
      </c>
      <c r="AH733" s="1">
        <v>0</v>
      </c>
      <c r="AI733" s="1">
        <v>0</v>
      </c>
      <c r="AJ733" s="147">
        <f t="shared" si="613"/>
        <v>3.222580735008565E-2</v>
      </c>
      <c r="AK733" s="373"/>
      <c r="AL733" s="186">
        <f t="shared" ref="AL733:AP733" si="620">+AL721</f>
        <v>0.4190746982319381</v>
      </c>
      <c r="AM733" s="373">
        <f t="shared" si="441"/>
        <v>1865.5172948040722</v>
      </c>
      <c r="AN733" s="186">
        <f t="shared" si="620"/>
        <v>0.43323369618937424</v>
      </c>
      <c r="AO733" s="186">
        <f t="shared" si="620"/>
        <v>0.4288377809956207</v>
      </c>
      <c r="AP733" s="186">
        <f t="shared" si="620"/>
        <v>0.19228244573081438</v>
      </c>
      <c r="AQ733" s="186">
        <f t="shared" ref="AQ733:AR733" si="621">+AQ721</f>
        <v>0.23655533526480632</v>
      </c>
      <c r="AR733" s="186">
        <f t="shared" si="621"/>
        <v>0.22307046596221838</v>
      </c>
      <c r="AS733" s="186">
        <f t="shared" ref="AS733" si="622">+AS721</f>
        <v>0.43334357175424093</v>
      </c>
    </row>
    <row r="734" spans="1:45" ht="12" x14ac:dyDescent="0.25">
      <c r="A734" s="144">
        <v>2040</v>
      </c>
      <c r="B734" s="144">
        <v>10</v>
      </c>
      <c r="C734" s="145">
        <v>31</v>
      </c>
      <c r="D734" s="145">
        <v>30</v>
      </c>
      <c r="F734" s="141">
        <v>0</v>
      </c>
      <c r="G734" s="185">
        <f t="shared" si="607"/>
        <v>0.14017281838261053</v>
      </c>
      <c r="H734" s="185">
        <f t="shared" si="607"/>
        <v>0.41362276571545992</v>
      </c>
      <c r="I734" s="149">
        <f t="shared" si="594"/>
        <v>3.1422201488634983E-2</v>
      </c>
      <c r="J734" s="147">
        <f t="shared" si="578"/>
        <v>3.2253455281169088E-2</v>
      </c>
      <c r="K734" s="43"/>
      <c r="L734" s="43"/>
      <c r="M734" s="43"/>
      <c r="N734" s="43"/>
      <c r="O734" s="162"/>
      <c r="P734" s="43"/>
      <c r="Q734" s="324"/>
      <c r="R734" s="43"/>
      <c r="U734" s="156" t="e">
        <f>(Company_data!V734+Misc!T734)/(Company_data!J734-Company_data!I734)</f>
        <v>#DIV/0!</v>
      </c>
      <c r="V734" s="1" t="e">
        <f t="shared" si="538"/>
        <v>#DIV/0!</v>
      </c>
      <c r="W734" s="72">
        <v>1</v>
      </c>
      <c r="X734" s="185">
        <f t="shared" si="608"/>
        <v>0.27344994733284939</v>
      </c>
      <c r="Y734" s="186">
        <f t="shared" si="608"/>
        <v>0.41362276571545992</v>
      </c>
      <c r="Z734" s="181"/>
      <c r="AA734" s="181"/>
      <c r="AC734" s="187">
        <f t="shared" si="556"/>
        <v>1.334266986178903E-2</v>
      </c>
      <c r="AD734" s="1">
        <v>0</v>
      </c>
      <c r="AE734" s="147">
        <f t="shared" si="609"/>
        <v>3.1422201488634983E-2</v>
      </c>
      <c r="AF734" s="1">
        <v>0</v>
      </c>
      <c r="AG734" s="1">
        <v>0</v>
      </c>
      <c r="AH734" s="1">
        <v>0</v>
      </c>
      <c r="AI734" s="1">
        <v>0</v>
      </c>
      <c r="AJ734" s="147">
        <f t="shared" si="613"/>
        <v>3.1422201488634983E-2</v>
      </c>
      <c r="AK734" s="373"/>
      <c r="AL734" s="186">
        <f t="shared" ref="AL734:AP734" si="623">+AL722</f>
        <v>0.37520266827033399</v>
      </c>
      <c r="AM734" s="373">
        <f t="shared" si="441"/>
        <v>1805.3393175523279</v>
      </c>
      <c r="AN734" s="186">
        <f t="shared" si="623"/>
        <v>0.373839315508527</v>
      </c>
      <c r="AO734" s="186">
        <f t="shared" si="623"/>
        <v>0.37069556797336439</v>
      </c>
      <c r="AP734" s="186">
        <f t="shared" si="623"/>
        <v>0.13751117530207277</v>
      </c>
      <c r="AQ734" s="186">
        <f t="shared" ref="AQ734:AR734" si="624">+AQ722</f>
        <v>0.23318439267129165</v>
      </c>
      <c r="AR734" s="186">
        <f t="shared" si="624"/>
        <v>0.23502984988772346</v>
      </c>
      <c r="AS734" s="186">
        <f t="shared" ref="AS734" si="625">+AS722</f>
        <v>0.37936425447123567</v>
      </c>
    </row>
    <row r="735" spans="1:45" ht="12" x14ac:dyDescent="0.25">
      <c r="A735" s="144">
        <v>2040</v>
      </c>
      <c r="B735" s="144">
        <v>11</v>
      </c>
      <c r="C735" s="145">
        <v>30</v>
      </c>
      <c r="D735" s="145">
        <v>31</v>
      </c>
      <c r="F735" s="141">
        <v>0</v>
      </c>
      <c r="G735" s="185">
        <f t="shared" si="607"/>
        <v>5.500895297353698E-2</v>
      </c>
      <c r="H735" s="185">
        <f t="shared" si="607"/>
        <v>0.16232073757638524</v>
      </c>
      <c r="I735" s="149">
        <f t="shared" si="594"/>
        <v>3.2209690339273976E-2</v>
      </c>
      <c r="J735" s="147">
        <f t="shared" si="578"/>
        <v>3.2253455281169081E-2</v>
      </c>
      <c r="K735" s="43"/>
      <c r="L735" s="43"/>
      <c r="M735" s="43"/>
      <c r="N735" s="43"/>
      <c r="O735" s="162"/>
      <c r="P735" s="43"/>
      <c r="Q735" s="324"/>
      <c r="R735" s="43"/>
      <c r="U735" s="156" t="e">
        <f>(Company_data!V735+Misc!T735)/(Company_data!J735-Company_data!I735)</f>
        <v>#DIV/0!</v>
      </c>
      <c r="V735" s="1" t="e">
        <f t="shared" si="538"/>
        <v>#DIV/0!</v>
      </c>
      <c r="W735" s="72">
        <v>1</v>
      </c>
      <c r="X735" s="185">
        <f t="shared" si="608"/>
        <v>0.10731178460284826</v>
      </c>
      <c r="Y735" s="186">
        <f t="shared" si="608"/>
        <v>0.16232073757638524</v>
      </c>
      <c r="Z735" s="181"/>
      <c r="AA735" s="181"/>
      <c r="AC735" s="187">
        <f t="shared" si="556"/>
        <v>5.4106912525461745E-3</v>
      </c>
      <c r="AD735" s="1">
        <v>0</v>
      </c>
      <c r="AE735" s="147">
        <f t="shared" si="609"/>
        <v>3.2209690339273976E-2</v>
      </c>
      <c r="AF735" s="1">
        <v>0</v>
      </c>
      <c r="AG735" s="1">
        <v>0</v>
      </c>
      <c r="AH735" s="1">
        <v>0</v>
      </c>
      <c r="AI735" s="1">
        <v>0</v>
      </c>
      <c r="AJ735" s="147">
        <f t="shared" si="613"/>
        <v>3.2209690339273976E-2</v>
      </c>
      <c r="AK735" s="373"/>
      <c r="AL735" s="186">
        <f t="shared" ref="AL735:AP735" si="626">+AL723</f>
        <v>0.30042867338119794</v>
      </c>
      <c r="AM735" s="373">
        <f t="shared" si="441"/>
        <v>1865.5172948040722</v>
      </c>
      <c r="AN735" s="186">
        <f t="shared" si="626"/>
        <v>0.26636233994389358</v>
      </c>
      <c r="AO735" s="186">
        <f t="shared" si="626"/>
        <v>0.26512861815447786</v>
      </c>
      <c r="AP735" s="186">
        <f t="shared" si="626"/>
        <v>5.3964426647113282E-2</v>
      </c>
      <c r="AQ735" s="186">
        <f t="shared" ref="AQ735:AR735" si="627">+AQ723</f>
        <v>0.21116419150736457</v>
      </c>
      <c r="AR735" s="186">
        <f t="shared" si="627"/>
        <v>0.24541972040766094</v>
      </c>
      <c r="AS735" s="186">
        <f t="shared" ref="AS735" si="628">+AS723</f>
        <v>0.2866051618582115</v>
      </c>
    </row>
    <row r="736" spans="1:45" ht="12" x14ac:dyDescent="0.25">
      <c r="A736" s="144">
        <v>2040</v>
      </c>
      <c r="B736" s="144">
        <v>12</v>
      </c>
      <c r="C736" s="145">
        <v>31</v>
      </c>
      <c r="D736" s="145">
        <v>30</v>
      </c>
      <c r="F736" s="141">
        <v>0</v>
      </c>
      <c r="G736" s="185">
        <f t="shared" si="607"/>
        <v>2.9996936844413711E-2</v>
      </c>
      <c r="H736" s="185">
        <f t="shared" si="607"/>
        <v>8.8515135271886689E-2</v>
      </c>
      <c r="I736" s="149">
        <f t="shared" si="594"/>
        <v>3.3253782316229219E-2</v>
      </c>
      <c r="J736" s="147">
        <f t="shared" si="578"/>
        <v>3.2253455281169081E-2</v>
      </c>
      <c r="K736" s="43"/>
      <c r="L736" s="43"/>
      <c r="M736" s="43"/>
      <c r="N736" s="43"/>
      <c r="O736" s="162"/>
      <c r="P736" s="43"/>
      <c r="Q736" s="324"/>
      <c r="R736" s="43"/>
      <c r="U736" s="156" t="e">
        <f>(Company_data!V736+Misc!T736)/(Company_data!J736-Company_data!I736)</f>
        <v>#DIV/0!</v>
      </c>
      <c r="V736" s="1" t="e">
        <f t="shared" si="538"/>
        <v>#DIV/0!</v>
      </c>
      <c r="W736" s="72">
        <v>1</v>
      </c>
      <c r="X736" s="185">
        <f t="shared" si="608"/>
        <v>5.8518198427472995E-2</v>
      </c>
      <c r="Y736" s="186">
        <f t="shared" si="608"/>
        <v>8.8515135271886689E-2</v>
      </c>
      <c r="Z736" s="181"/>
      <c r="AA736" s="181"/>
      <c r="AC736" s="187">
        <f t="shared" si="556"/>
        <v>2.85532694425441E-3</v>
      </c>
      <c r="AD736" s="1">
        <v>0</v>
      </c>
      <c r="AE736" s="147">
        <f t="shared" si="609"/>
        <v>3.3253782316229219E-2</v>
      </c>
      <c r="AF736" s="1">
        <v>0</v>
      </c>
      <c r="AG736" s="1">
        <v>0</v>
      </c>
      <c r="AH736" s="1">
        <v>0</v>
      </c>
      <c r="AI736" s="1">
        <v>0</v>
      </c>
      <c r="AJ736" s="147">
        <f t="shared" si="613"/>
        <v>3.3253782316229219E-2</v>
      </c>
      <c r="AK736" s="373"/>
      <c r="AL736" s="186">
        <f t="shared" ref="AL736:AP736" si="629">+AL724</f>
        <v>0.28037123506396472</v>
      </c>
      <c r="AM736" s="373">
        <f t="shared" si="441"/>
        <v>1805.3393175523279</v>
      </c>
      <c r="AN736" s="186">
        <f t="shared" si="629"/>
        <v>0.24335878239187156</v>
      </c>
      <c r="AO736" s="186">
        <f t="shared" si="629"/>
        <v>0.24268602145751089</v>
      </c>
      <c r="AP736" s="186">
        <f t="shared" si="629"/>
        <v>2.9427346104136727E-2</v>
      </c>
      <c r="AQ736" s="186">
        <f t="shared" ref="AQ736:AR736" si="630">+AQ724</f>
        <v>0.21325867535337417</v>
      </c>
      <c r="AR736" s="186">
        <f t="shared" si="630"/>
        <v>0.25037429821955098</v>
      </c>
      <c r="AS736" s="186">
        <f t="shared" ref="AS736" si="631">+AS724</f>
        <v>0.26281872278303425</v>
      </c>
    </row>
    <row r="737" spans="9:29" x14ac:dyDescent="0.2">
      <c r="I737" s="92"/>
      <c r="W737" s="72"/>
    </row>
    <row r="738" spans="9:29" x14ac:dyDescent="0.2">
      <c r="W738" s="72"/>
    </row>
    <row r="739" spans="9:29" x14ac:dyDescent="0.2">
      <c r="W739" s="72"/>
    </row>
    <row r="740" spans="9:29" x14ac:dyDescent="0.2">
      <c r="W740" s="72"/>
      <c r="Z740" s="143"/>
      <c r="AA740" s="143"/>
      <c r="AC740" s="142"/>
    </row>
    <row r="741" spans="9:29" x14ac:dyDescent="0.2">
      <c r="W741" s="72"/>
    </row>
    <row r="742" spans="9:29" x14ac:dyDescent="0.2">
      <c r="W742" s="72"/>
    </row>
    <row r="743" spans="9:29" x14ac:dyDescent="0.2">
      <c r="W743" s="72"/>
    </row>
    <row r="744" spans="9:29" x14ac:dyDescent="0.2">
      <c r="W744" s="72"/>
    </row>
    <row r="745" spans="9:29" x14ac:dyDescent="0.2">
      <c r="W745" s="72"/>
    </row>
    <row r="746" spans="9:29" x14ac:dyDescent="0.2">
      <c r="W746" s="72"/>
    </row>
    <row r="747" spans="9:29" x14ac:dyDescent="0.2">
      <c r="W747" s="72"/>
    </row>
    <row r="748" spans="9:29" x14ac:dyDescent="0.2">
      <c r="W748" s="72"/>
    </row>
    <row r="749" spans="9:29" x14ac:dyDescent="0.2">
      <c r="W749" s="72"/>
    </row>
    <row r="750" spans="9:29" x14ac:dyDescent="0.2">
      <c r="W750" s="72"/>
    </row>
    <row r="751" spans="9:29" x14ac:dyDescent="0.2">
      <c r="W751" s="72"/>
    </row>
    <row r="752" spans="9:29" x14ac:dyDescent="0.2">
      <c r="W752" s="72"/>
    </row>
    <row r="753" spans="23:23" x14ac:dyDescent="0.2">
      <c r="W753" s="72"/>
    </row>
    <row r="754" spans="23:23" x14ac:dyDescent="0.2">
      <c r="W754" s="72"/>
    </row>
    <row r="755" spans="23:23" x14ac:dyDescent="0.2">
      <c r="W755" s="72"/>
    </row>
    <row r="756" spans="23:23" x14ac:dyDescent="0.2">
      <c r="W756" s="72"/>
    </row>
    <row r="757" spans="23:23" x14ac:dyDescent="0.2">
      <c r="W757" s="72"/>
    </row>
    <row r="758" spans="23:23" x14ac:dyDescent="0.2">
      <c r="W758" s="72"/>
    </row>
    <row r="759" spans="23:23" x14ac:dyDescent="0.2">
      <c r="W759" s="72"/>
    </row>
    <row r="760" spans="23:23" x14ac:dyDescent="0.2">
      <c r="W760" s="72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P89"/>
  <sheetViews>
    <sheetView workbookViewId="0">
      <pane xSplit="1" ySplit="4" topLeftCell="B5" activePane="bottomRight" state="frozen"/>
      <selection activeCell="D2" sqref="D2"/>
      <selection pane="topRight" activeCell="D2" sqref="D2"/>
      <selection pane="bottomLeft" activeCell="D2" sqref="D2"/>
      <selection pane="bottomRight" activeCell="A2" sqref="A2"/>
    </sheetView>
  </sheetViews>
  <sheetFormatPr defaultColWidth="9.109375" defaultRowHeight="11.4" x14ac:dyDescent="0.2"/>
  <cols>
    <col min="1" max="1" width="5" style="4" bestFit="1" customWidth="1"/>
    <col min="2" max="2" width="22.6640625" style="5" customWidth="1"/>
    <col min="3" max="3" width="14.44140625" style="8" bestFit="1" customWidth="1"/>
    <col min="4" max="4" width="15" style="3" bestFit="1" customWidth="1"/>
    <col min="5" max="5" width="11.6640625" style="2" customWidth="1"/>
    <col min="6" max="6" width="5" style="2" bestFit="1" customWidth="1"/>
    <col min="7" max="7" width="13.88671875" style="2" customWidth="1"/>
    <col min="8" max="8" width="14.44140625" style="2" bestFit="1" customWidth="1"/>
    <col min="9" max="9" width="15" style="2" bestFit="1" customWidth="1"/>
    <col min="10" max="65" width="11.6640625" style="2" customWidth="1"/>
    <col min="66" max="16384" width="9.109375" style="2"/>
  </cols>
  <sheetData>
    <row r="1" spans="1:9" ht="12" x14ac:dyDescent="0.25">
      <c r="A1" s="389" t="s">
        <v>309</v>
      </c>
      <c r="B1" s="390"/>
    </row>
    <row r="2" spans="1:9" ht="12" x14ac:dyDescent="0.25">
      <c r="A2" s="389" t="s">
        <v>302</v>
      </c>
      <c r="B2" s="390"/>
    </row>
    <row r="4" spans="1:9" ht="24" x14ac:dyDescent="0.25">
      <c r="A4" s="4" t="s">
        <v>15</v>
      </c>
      <c r="B4" s="173" t="s">
        <v>260</v>
      </c>
      <c r="C4" s="9" t="s">
        <v>62</v>
      </c>
      <c r="D4" s="26" t="s">
        <v>61</v>
      </c>
      <c r="F4" s="2" t="s">
        <v>15</v>
      </c>
      <c r="G4" s="374" t="s">
        <v>294</v>
      </c>
      <c r="H4" s="9" t="s">
        <v>62</v>
      </c>
      <c r="I4" s="26" t="s">
        <v>61</v>
      </c>
    </row>
    <row r="5" spans="1:9" x14ac:dyDescent="0.2">
      <c r="A5" s="4">
        <v>1970</v>
      </c>
      <c r="B5" s="5">
        <v>6789437</v>
      </c>
      <c r="G5" s="3"/>
      <c r="H5" s="3"/>
    </row>
    <row r="6" spans="1:9" x14ac:dyDescent="0.2">
      <c r="A6" s="4">
        <v>1971</v>
      </c>
      <c r="B6" s="5">
        <v>7078464</v>
      </c>
      <c r="C6" s="25">
        <f t="shared" ref="C6" si="0">(B6/B5)-1</f>
        <v>4.2570098227584952E-2</v>
      </c>
      <c r="D6" s="3">
        <f t="shared" ref="D6" si="1">+(B6-B5)/12</f>
        <v>24085.583333333332</v>
      </c>
      <c r="G6" s="3"/>
      <c r="H6" s="3"/>
    </row>
    <row r="7" spans="1:9" x14ac:dyDescent="0.2">
      <c r="A7" s="4">
        <v>1972</v>
      </c>
      <c r="B7" s="5">
        <v>7426239</v>
      </c>
      <c r="C7" s="25">
        <f t="shared" ref="C7:C70" si="2">(B7/B6)-1</f>
        <v>4.9131421732172331E-2</v>
      </c>
      <c r="D7" s="3">
        <f t="shared" ref="D7:D70" si="3">+(B7-B6)/12</f>
        <v>28981.25</v>
      </c>
      <c r="G7" s="3"/>
      <c r="H7" s="3"/>
    </row>
    <row r="8" spans="1:9" x14ac:dyDescent="0.2">
      <c r="A8" s="4">
        <v>1973</v>
      </c>
      <c r="B8" s="5">
        <v>7821400</v>
      </c>
      <c r="C8" s="25">
        <f t="shared" si="2"/>
        <v>5.3211457374318316E-2</v>
      </c>
      <c r="D8" s="3">
        <f t="shared" si="3"/>
        <v>32930.083333333336</v>
      </c>
      <c r="G8" s="3"/>
      <c r="H8" s="3"/>
    </row>
    <row r="9" spans="1:9" x14ac:dyDescent="0.2">
      <c r="A9" s="4">
        <v>1974</v>
      </c>
      <c r="B9" s="5">
        <v>8230992</v>
      </c>
      <c r="C9" s="25">
        <f t="shared" si="2"/>
        <v>5.2368118239701333E-2</v>
      </c>
      <c r="D9" s="3">
        <f t="shared" si="3"/>
        <v>34132.666666666664</v>
      </c>
      <c r="G9" s="3"/>
      <c r="H9" s="3"/>
    </row>
    <row r="10" spans="1:9" x14ac:dyDescent="0.2">
      <c r="A10" s="4">
        <v>1975</v>
      </c>
      <c r="B10" s="5">
        <v>8497226</v>
      </c>
      <c r="C10" s="25">
        <f t="shared" si="2"/>
        <v>3.2345311476429606E-2</v>
      </c>
      <c r="D10" s="3">
        <f t="shared" si="3"/>
        <v>22186.166666666668</v>
      </c>
      <c r="G10" s="3"/>
      <c r="H10" s="3"/>
    </row>
    <row r="11" spans="1:9" x14ac:dyDescent="0.2">
      <c r="A11" s="4">
        <v>1976</v>
      </c>
      <c r="B11" s="5">
        <v>8654477</v>
      </c>
      <c r="C11" s="25">
        <f t="shared" si="2"/>
        <v>1.8506157185886218E-2</v>
      </c>
      <c r="D11" s="3">
        <f t="shared" si="3"/>
        <v>13104.25</v>
      </c>
      <c r="G11" s="3"/>
      <c r="H11" s="3"/>
    </row>
    <row r="12" spans="1:9" x14ac:dyDescent="0.2">
      <c r="A12" s="4">
        <v>1977</v>
      </c>
      <c r="B12" s="5">
        <v>8835157</v>
      </c>
      <c r="C12" s="25">
        <f t="shared" si="2"/>
        <v>2.0877055886797002E-2</v>
      </c>
      <c r="D12" s="3">
        <f t="shared" si="3"/>
        <v>15056.666666666666</v>
      </c>
      <c r="G12" s="3"/>
      <c r="H12" s="3"/>
    </row>
    <row r="13" spans="1:9" x14ac:dyDescent="0.2">
      <c r="A13" s="4">
        <v>1978</v>
      </c>
      <c r="B13" s="5">
        <v>9060887</v>
      </c>
      <c r="C13" s="25">
        <f t="shared" si="2"/>
        <v>2.5549064945874722E-2</v>
      </c>
      <c r="D13" s="3">
        <f t="shared" si="3"/>
        <v>18810.833333333332</v>
      </c>
      <c r="G13" s="3"/>
      <c r="H13" s="3"/>
    </row>
    <row r="14" spans="1:9" x14ac:dyDescent="0.2">
      <c r="A14" s="4">
        <v>1979</v>
      </c>
      <c r="B14" s="5">
        <v>9378279</v>
      </c>
      <c r="C14" s="25">
        <f t="shared" si="2"/>
        <v>3.5028800160514129E-2</v>
      </c>
      <c r="D14" s="3">
        <f t="shared" si="3"/>
        <v>26449.333333333332</v>
      </c>
      <c r="G14" s="3"/>
      <c r="H14" s="3"/>
    </row>
    <row r="15" spans="1:9" x14ac:dyDescent="0.2">
      <c r="A15" s="4">
        <v>1980</v>
      </c>
      <c r="B15" s="5">
        <v>9746961</v>
      </c>
      <c r="C15" s="25">
        <f t="shared" si="2"/>
        <v>3.9312330119417371E-2</v>
      </c>
      <c r="D15" s="3">
        <f t="shared" si="3"/>
        <v>30723.5</v>
      </c>
      <c r="G15" s="3"/>
      <c r="H15" s="3"/>
    </row>
    <row r="16" spans="1:9" x14ac:dyDescent="0.2">
      <c r="A16" s="4">
        <v>1981</v>
      </c>
      <c r="B16" s="5">
        <v>10110616</v>
      </c>
      <c r="C16" s="25">
        <f t="shared" si="2"/>
        <v>3.7309577826360352E-2</v>
      </c>
      <c r="D16" s="3">
        <f t="shared" si="3"/>
        <v>30304.583333333332</v>
      </c>
      <c r="G16" s="3"/>
      <c r="H16" s="3"/>
    </row>
    <row r="17" spans="1:9" x14ac:dyDescent="0.2">
      <c r="A17" s="4">
        <v>1982</v>
      </c>
      <c r="B17" s="5">
        <v>10403778</v>
      </c>
      <c r="C17" s="25">
        <f t="shared" si="2"/>
        <v>2.8995463777874653E-2</v>
      </c>
      <c r="D17" s="3">
        <f t="shared" si="3"/>
        <v>24430.166666666668</v>
      </c>
      <c r="G17" s="3"/>
      <c r="H17" s="3"/>
    </row>
    <row r="18" spans="1:9" x14ac:dyDescent="0.2">
      <c r="A18" s="4">
        <v>1983</v>
      </c>
      <c r="B18" s="5">
        <v>10678494</v>
      </c>
      <c r="C18" s="25">
        <f t="shared" si="2"/>
        <v>2.6405407727846608E-2</v>
      </c>
      <c r="D18" s="3">
        <f t="shared" si="3"/>
        <v>22893</v>
      </c>
      <c r="G18" s="3"/>
      <c r="H18" s="3"/>
    </row>
    <row r="19" spans="1:9" x14ac:dyDescent="0.2">
      <c r="A19" s="4">
        <v>1984</v>
      </c>
      <c r="B19" s="5">
        <v>10965170</v>
      </c>
      <c r="C19" s="25">
        <f t="shared" si="2"/>
        <v>2.6846107700205568E-2</v>
      </c>
      <c r="D19" s="3">
        <f t="shared" si="3"/>
        <v>23889.666666666668</v>
      </c>
      <c r="G19" s="3"/>
      <c r="H19" s="3"/>
    </row>
    <row r="20" spans="1:9" x14ac:dyDescent="0.2">
      <c r="A20" s="4">
        <v>1985</v>
      </c>
      <c r="B20" s="5">
        <v>11272327</v>
      </c>
      <c r="C20" s="25">
        <f t="shared" si="2"/>
        <v>2.8012060004541706E-2</v>
      </c>
      <c r="D20" s="3">
        <f t="shared" si="3"/>
        <v>25596.416666666668</v>
      </c>
      <c r="G20" s="3"/>
      <c r="H20" s="3"/>
    </row>
    <row r="21" spans="1:9" x14ac:dyDescent="0.2">
      <c r="A21" s="4">
        <v>1986</v>
      </c>
      <c r="B21" s="5">
        <v>11587219</v>
      </c>
      <c r="C21" s="25">
        <f t="shared" si="2"/>
        <v>2.7934959658285186E-2</v>
      </c>
      <c r="D21" s="3">
        <f t="shared" si="3"/>
        <v>26241</v>
      </c>
      <c r="G21" s="3"/>
      <c r="H21" s="3"/>
    </row>
    <row r="22" spans="1:9" x14ac:dyDescent="0.2">
      <c r="A22" s="4">
        <v>1987</v>
      </c>
      <c r="B22" s="5">
        <v>11916377</v>
      </c>
      <c r="C22" s="25">
        <f t="shared" si="2"/>
        <v>2.840698876926373E-2</v>
      </c>
      <c r="D22" s="3">
        <f t="shared" si="3"/>
        <v>27429.833333333332</v>
      </c>
      <c r="G22" s="3"/>
      <c r="H22" s="3"/>
    </row>
    <row r="23" spans="1:9" x14ac:dyDescent="0.2">
      <c r="A23" s="4">
        <v>1988</v>
      </c>
      <c r="B23" s="5">
        <v>12231270</v>
      </c>
      <c r="C23" s="25">
        <f t="shared" si="2"/>
        <v>2.6425229748941348E-2</v>
      </c>
      <c r="D23" s="3">
        <f t="shared" si="3"/>
        <v>26241.083333333332</v>
      </c>
      <c r="G23" s="3"/>
      <c r="H23" s="3"/>
    </row>
    <row r="24" spans="1:9" x14ac:dyDescent="0.2">
      <c r="A24" s="4">
        <v>1989</v>
      </c>
      <c r="B24" s="5">
        <v>12547730</v>
      </c>
      <c r="C24" s="25">
        <f t="shared" si="2"/>
        <v>2.5873028720647895E-2</v>
      </c>
      <c r="D24" s="3">
        <f t="shared" si="3"/>
        <v>26371.666666666668</v>
      </c>
      <c r="F24" s="4">
        <v>1989</v>
      </c>
      <c r="G24" s="3">
        <v>12690310.755678</v>
      </c>
      <c r="H24" s="3"/>
    </row>
    <row r="25" spans="1:9" x14ac:dyDescent="0.2">
      <c r="A25" s="4">
        <v>1990</v>
      </c>
      <c r="B25" s="5">
        <v>12938071</v>
      </c>
      <c r="C25" s="25">
        <f t="shared" si="2"/>
        <v>3.1108495321464424E-2</v>
      </c>
      <c r="D25" s="3">
        <f t="shared" si="3"/>
        <v>32528.416666666668</v>
      </c>
      <c r="F25" s="4">
        <v>1990</v>
      </c>
      <c r="G25" s="3">
        <v>13070919.6146517</v>
      </c>
      <c r="H25" s="25">
        <f t="shared" ref="H25:H39" si="4">(G25/G24)-1</f>
        <v>2.9992083432898164E-2</v>
      </c>
      <c r="I25" s="3">
        <f t="shared" ref="I25:I39" si="5">+(G25-G24)/12</f>
        <v>31717.404914475046</v>
      </c>
    </row>
    <row r="26" spans="1:9" x14ac:dyDescent="0.2">
      <c r="A26" s="4">
        <v>1991</v>
      </c>
      <c r="B26" s="5">
        <v>13258732</v>
      </c>
      <c r="C26" s="25">
        <f t="shared" si="2"/>
        <v>2.4784297442794978E-2</v>
      </c>
      <c r="D26" s="3">
        <f t="shared" si="3"/>
        <v>26721.75</v>
      </c>
      <c r="F26" s="4">
        <v>1991</v>
      </c>
      <c r="G26" s="3">
        <v>13400888.582721399</v>
      </c>
      <c r="H26" s="25">
        <f t="shared" si="4"/>
        <v>2.5244510546895471E-2</v>
      </c>
      <c r="I26" s="3">
        <f t="shared" si="5"/>
        <v>27497.414005808223</v>
      </c>
    </row>
    <row r="27" spans="1:9" x14ac:dyDescent="0.2">
      <c r="A27" s="4">
        <v>1992</v>
      </c>
      <c r="B27" s="5">
        <v>13497541</v>
      </c>
      <c r="C27" s="25">
        <f t="shared" si="2"/>
        <v>1.8011450868755885E-2</v>
      </c>
      <c r="D27" s="3">
        <f t="shared" si="3"/>
        <v>19900.75</v>
      </c>
      <c r="F27" s="4">
        <v>1992</v>
      </c>
      <c r="G27" s="3">
        <v>13684434.034299999</v>
      </c>
      <c r="H27" s="25">
        <f t="shared" si="4"/>
        <v>2.1158705247664944E-2</v>
      </c>
      <c r="I27" s="3">
        <f t="shared" si="5"/>
        <v>23628.787631550029</v>
      </c>
    </row>
    <row r="28" spans="1:9" x14ac:dyDescent="0.2">
      <c r="A28" s="4">
        <v>1993</v>
      </c>
      <c r="B28" s="5">
        <v>13730115</v>
      </c>
      <c r="C28" s="25">
        <f t="shared" si="2"/>
        <v>1.7230842269714275E-2</v>
      </c>
      <c r="D28" s="3">
        <f t="shared" si="3"/>
        <v>19381.166666666668</v>
      </c>
      <c r="F28" s="4">
        <v>1993</v>
      </c>
      <c r="G28" s="3">
        <v>13967935.427838299</v>
      </c>
      <c r="H28" s="25">
        <f t="shared" si="4"/>
        <v>2.0717071150162525E-2</v>
      </c>
      <c r="I28" s="3">
        <f t="shared" si="5"/>
        <v>23625.116128191661</v>
      </c>
    </row>
    <row r="29" spans="1:9" x14ac:dyDescent="0.2">
      <c r="A29" s="4">
        <v>1994</v>
      </c>
      <c r="B29" s="5">
        <v>14043757</v>
      </c>
      <c r="C29" s="25">
        <f t="shared" si="2"/>
        <v>2.2843362928861133E-2</v>
      </c>
      <c r="D29" s="3">
        <f t="shared" si="3"/>
        <v>26136.833333333332</v>
      </c>
      <c r="F29" s="4">
        <v>1994</v>
      </c>
      <c r="G29" s="3">
        <v>14275382.794184199</v>
      </c>
      <c r="H29" s="25">
        <f t="shared" si="4"/>
        <v>2.2010938404909197E-2</v>
      </c>
      <c r="I29" s="3">
        <f t="shared" si="5"/>
        <v>25620.613862158265</v>
      </c>
    </row>
    <row r="30" spans="1:9" x14ac:dyDescent="0.2">
      <c r="A30" s="4">
        <v>1995</v>
      </c>
      <c r="B30" s="5">
        <v>14335992</v>
      </c>
      <c r="C30" s="25">
        <f t="shared" si="2"/>
        <v>2.080889038453182E-2</v>
      </c>
      <c r="D30" s="3">
        <f t="shared" si="3"/>
        <v>24352.916666666668</v>
      </c>
      <c r="F30" s="4">
        <v>1995</v>
      </c>
      <c r="G30" s="3">
        <v>14577861.0589245</v>
      </c>
      <c r="H30" s="25">
        <f t="shared" si="4"/>
        <v>2.1188802367074322E-2</v>
      </c>
      <c r="I30" s="3">
        <f t="shared" si="5"/>
        <v>25206.522061691776</v>
      </c>
    </row>
    <row r="31" spans="1:9" x14ac:dyDescent="0.2">
      <c r="A31" s="4">
        <v>1996</v>
      </c>
      <c r="B31" s="5">
        <v>14623421</v>
      </c>
      <c r="C31" s="25">
        <f t="shared" si="2"/>
        <v>2.0049467103497198E-2</v>
      </c>
      <c r="D31" s="3">
        <f t="shared" si="3"/>
        <v>23952.416666666668</v>
      </c>
      <c r="F31" s="4">
        <v>1996</v>
      </c>
      <c r="G31" s="3">
        <v>14895506.854052601</v>
      </c>
      <c r="H31" s="25">
        <f t="shared" si="4"/>
        <v>2.178960231848559E-2</v>
      </c>
      <c r="I31" s="3">
        <f t="shared" si="5"/>
        <v>26470.482927341789</v>
      </c>
    </row>
    <row r="32" spans="1:9" x14ac:dyDescent="0.2">
      <c r="A32" s="4">
        <v>1997</v>
      </c>
      <c r="B32" s="5">
        <v>14938314</v>
      </c>
      <c r="C32" s="25">
        <f t="shared" si="2"/>
        <v>2.1533470177737435E-2</v>
      </c>
      <c r="D32" s="3">
        <f t="shared" si="3"/>
        <v>26241.083333333332</v>
      </c>
      <c r="F32" s="4">
        <v>1997</v>
      </c>
      <c r="G32" s="3">
        <v>15221298.254099401</v>
      </c>
      <c r="H32" s="25">
        <f t="shared" si="4"/>
        <v>2.1871790147118153E-2</v>
      </c>
      <c r="I32" s="3">
        <f t="shared" si="5"/>
        <v>27149.283337233279</v>
      </c>
    </row>
    <row r="33" spans="1:11" x14ac:dyDescent="0.2">
      <c r="A33" s="4">
        <v>1998</v>
      </c>
      <c r="B33" s="5">
        <v>15230421</v>
      </c>
      <c r="C33" s="25">
        <f t="shared" si="2"/>
        <v>1.9554214752749211E-2</v>
      </c>
      <c r="D33" s="3">
        <f t="shared" si="3"/>
        <v>24342.25</v>
      </c>
      <c r="F33" s="4">
        <v>1998</v>
      </c>
      <c r="G33" s="3">
        <v>15518556.2211252</v>
      </c>
      <c r="H33" s="25">
        <f t="shared" si="4"/>
        <v>1.9529081032607865E-2</v>
      </c>
      <c r="I33" s="3">
        <f t="shared" si="5"/>
        <v>24771.497252149973</v>
      </c>
    </row>
    <row r="34" spans="1:11" x14ac:dyDescent="0.2">
      <c r="A34" s="4">
        <v>1999</v>
      </c>
      <c r="B34" s="5">
        <v>15580244</v>
      </c>
      <c r="C34" s="25">
        <f t="shared" si="2"/>
        <v>2.2968701915725198E-2</v>
      </c>
      <c r="D34" s="3">
        <f t="shared" si="3"/>
        <v>29151.916666666668</v>
      </c>
      <c r="F34" s="4">
        <v>1999</v>
      </c>
      <c r="G34" s="3">
        <v>15798042.765244599</v>
      </c>
      <c r="H34" s="25">
        <f t="shared" si="4"/>
        <v>1.8009829016112811E-2</v>
      </c>
      <c r="I34" s="3">
        <f t="shared" si="5"/>
        <v>23290.545343283255</v>
      </c>
    </row>
    <row r="35" spans="1:11" x14ac:dyDescent="0.2">
      <c r="A35" s="4">
        <v>2000</v>
      </c>
      <c r="B35" s="5">
        <v>15982824</v>
      </c>
      <c r="C35" s="25">
        <f t="shared" si="2"/>
        <v>2.5839133199711206E-2</v>
      </c>
      <c r="D35" s="3">
        <f t="shared" si="3"/>
        <v>33548.333333333336</v>
      </c>
      <c r="F35" s="4">
        <v>2000</v>
      </c>
      <c r="G35" s="3">
        <v>16088978.0564302</v>
      </c>
      <c r="H35" s="25">
        <f t="shared" si="4"/>
        <v>1.8415907306293278E-2</v>
      </c>
      <c r="I35" s="3">
        <f t="shared" si="5"/>
        <v>24244.607598800056</v>
      </c>
      <c r="J35" s="5"/>
      <c r="K35" s="3"/>
    </row>
    <row r="36" spans="1:11" x14ac:dyDescent="0.2">
      <c r="A36" s="4">
        <v>2001</v>
      </c>
      <c r="B36" s="5">
        <v>16305100</v>
      </c>
      <c r="C36" s="25">
        <f t="shared" si="2"/>
        <v>2.0163895942294063E-2</v>
      </c>
      <c r="D36" s="3">
        <f t="shared" si="3"/>
        <v>26856.333333333332</v>
      </c>
      <c r="F36" s="4">
        <v>2001</v>
      </c>
      <c r="G36" s="3">
        <v>16399446.867467901</v>
      </c>
      <c r="H36" s="25">
        <f t="shared" si="4"/>
        <v>1.9296987661290066E-2</v>
      </c>
      <c r="I36" s="3">
        <f t="shared" si="5"/>
        <v>25872.400919808384</v>
      </c>
      <c r="J36" s="5"/>
      <c r="K36" s="3"/>
    </row>
    <row r="37" spans="1:11" x14ac:dyDescent="0.2">
      <c r="A37" s="4">
        <v>2002</v>
      </c>
      <c r="B37" s="5">
        <v>16634256</v>
      </c>
      <c r="C37" s="25">
        <f t="shared" si="2"/>
        <v>2.0187303359071596E-2</v>
      </c>
      <c r="D37" s="3">
        <f t="shared" si="3"/>
        <v>27429.666666666668</v>
      </c>
      <c r="F37" s="4">
        <v>2002</v>
      </c>
      <c r="G37" s="3">
        <v>16727125.5037427</v>
      </c>
      <c r="H37" s="25">
        <f t="shared" si="4"/>
        <v>1.9981078564596411E-2</v>
      </c>
      <c r="I37" s="3">
        <f t="shared" si="5"/>
        <v>27306.553022899974</v>
      </c>
      <c r="J37" s="5"/>
      <c r="K37" s="3"/>
    </row>
    <row r="38" spans="1:11" x14ac:dyDescent="0.2">
      <c r="A38" s="4">
        <v>2003</v>
      </c>
      <c r="B38" s="5">
        <v>16979706</v>
      </c>
      <c r="C38" s="25">
        <f t="shared" si="2"/>
        <v>2.0767385087737011E-2</v>
      </c>
      <c r="D38" s="3">
        <f t="shared" si="3"/>
        <v>28787.5</v>
      </c>
      <c r="F38" s="4">
        <v>2003</v>
      </c>
      <c r="G38" s="3">
        <v>17060846.5355873</v>
      </c>
      <c r="H38" s="25">
        <f t="shared" si="4"/>
        <v>1.9950889456166854E-2</v>
      </c>
      <c r="I38" s="3">
        <f t="shared" si="5"/>
        <v>27810.08598704993</v>
      </c>
      <c r="J38" s="5"/>
      <c r="K38" s="3"/>
    </row>
    <row r="39" spans="1:11" x14ac:dyDescent="0.2">
      <c r="A39" s="4">
        <v>2004</v>
      </c>
      <c r="B39" s="5">
        <v>17374824</v>
      </c>
      <c r="C39" s="25">
        <f t="shared" si="2"/>
        <v>2.3270014215793777E-2</v>
      </c>
      <c r="D39" s="3">
        <f t="shared" si="3"/>
        <v>32926.5</v>
      </c>
      <c r="F39" s="4">
        <v>2004</v>
      </c>
      <c r="G39" s="3">
        <v>17468830.748769499</v>
      </c>
      <c r="H39" s="25">
        <f t="shared" si="4"/>
        <v>2.3913480045153923E-2</v>
      </c>
      <c r="I39" s="3">
        <f t="shared" si="5"/>
        <v>33998.684431849979</v>
      </c>
      <c r="J39" s="5"/>
      <c r="K39" s="3"/>
    </row>
    <row r="40" spans="1:11" x14ac:dyDescent="0.2">
      <c r="A40" s="4">
        <v>2005</v>
      </c>
      <c r="B40" s="5">
        <v>17778156</v>
      </c>
      <c r="C40" s="25">
        <f t="shared" si="2"/>
        <v>2.3213587659938417E-2</v>
      </c>
      <c r="D40" s="3">
        <f t="shared" si="3"/>
        <v>33611</v>
      </c>
      <c r="F40" s="4">
        <v>2005</v>
      </c>
      <c r="G40" s="3">
        <v>17875733.377551101</v>
      </c>
      <c r="H40" s="25">
        <f t="shared" ref="H40:H64" si="6">(G40/G39)-1</f>
        <v>2.3293066069133728E-2</v>
      </c>
      <c r="I40" s="3">
        <f t="shared" ref="I40:I64" si="7">+(G40-G39)/12</f>
        <v>33908.552398466818</v>
      </c>
      <c r="J40" s="5"/>
      <c r="K40" s="3"/>
    </row>
    <row r="41" spans="1:11" x14ac:dyDescent="0.2">
      <c r="A41" s="4">
        <v>2006</v>
      </c>
      <c r="B41" s="5">
        <v>18154475</v>
      </c>
      <c r="C41" s="25">
        <f t="shared" si="2"/>
        <v>2.1167493411577754E-2</v>
      </c>
      <c r="D41" s="3">
        <f t="shared" si="3"/>
        <v>31359.916666666668</v>
      </c>
      <c r="F41" s="4">
        <v>2006</v>
      </c>
      <c r="G41" s="3">
        <v>18184081.8580704</v>
      </c>
      <c r="H41" s="25">
        <f t="shared" si="6"/>
        <v>1.7249556927635412E-2</v>
      </c>
      <c r="I41" s="3">
        <f t="shared" si="7"/>
        <v>25695.70670994154</v>
      </c>
      <c r="J41" s="5"/>
      <c r="K41" s="3"/>
    </row>
    <row r="42" spans="1:11" x14ac:dyDescent="0.2">
      <c r="A42" s="4">
        <v>2007</v>
      </c>
      <c r="B42" s="5">
        <v>18446768</v>
      </c>
      <c r="C42" s="25">
        <f t="shared" si="2"/>
        <v>1.6100327880591347E-2</v>
      </c>
      <c r="D42" s="3">
        <f t="shared" si="3"/>
        <v>24357.75</v>
      </c>
      <c r="F42" s="4">
        <v>2007</v>
      </c>
      <c r="G42" s="3">
        <v>18385060.896307603</v>
      </c>
      <c r="H42" s="25">
        <f t="shared" si="6"/>
        <v>1.1052471046153256E-2</v>
      </c>
      <c r="I42" s="3">
        <f t="shared" si="7"/>
        <v>16748.253186433576</v>
      </c>
      <c r="J42" s="5"/>
      <c r="K42" s="3"/>
    </row>
    <row r="43" spans="1:11" x14ac:dyDescent="0.2">
      <c r="A43" s="4">
        <v>2008</v>
      </c>
      <c r="B43" s="5">
        <v>18613905</v>
      </c>
      <c r="C43" s="25">
        <f t="shared" si="2"/>
        <v>9.0605031732386987E-3</v>
      </c>
      <c r="D43" s="3">
        <f t="shared" si="3"/>
        <v>13928.083333333334</v>
      </c>
      <c r="F43" s="4">
        <v>2008</v>
      </c>
      <c r="G43" s="3">
        <v>18540761.091040101</v>
      </c>
      <c r="H43" s="25">
        <f t="shared" si="6"/>
        <v>8.4688430248152091E-3</v>
      </c>
      <c r="I43" s="3">
        <f t="shared" si="7"/>
        <v>12975.016227708198</v>
      </c>
      <c r="J43" s="5"/>
      <c r="K43" s="3"/>
    </row>
    <row r="44" spans="1:11" x14ac:dyDescent="0.2">
      <c r="A44" s="4">
        <v>2009</v>
      </c>
      <c r="B44" s="5">
        <v>18687425</v>
      </c>
      <c r="C44" s="25">
        <f t="shared" si="2"/>
        <v>3.9497354262847395E-3</v>
      </c>
      <c r="D44" s="3">
        <f t="shared" si="3"/>
        <v>6126.666666666667</v>
      </c>
      <c r="F44" s="4">
        <v>2009</v>
      </c>
      <c r="G44" s="3">
        <v>18682785.244938098</v>
      </c>
      <c r="H44" s="25">
        <f t="shared" si="6"/>
        <v>7.6601037681582884E-3</v>
      </c>
      <c r="I44" s="3">
        <f t="shared" si="7"/>
        <v>11835.346158166416</v>
      </c>
      <c r="J44" s="5"/>
      <c r="K44" s="3"/>
    </row>
    <row r="45" spans="1:11" x14ac:dyDescent="0.2">
      <c r="A45" s="129">
        <v>2010</v>
      </c>
      <c r="B45" s="5">
        <v>18801332</v>
      </c>
      <c r="C45" s="25">
        <f t="shared" si="2"/>
        <v>6.0953823226046477E-3</v>
      </c>
      <c r="D45" s="3">
        <f t="shared" si="3"/>
        <v>9492.25</v>
      </c>
      <c r="F45" s="129">
        <v>2010</v>
      </c>
      <c r="G45" s="3">
        <v>18888260.75</v>
      </c>
      <c r="H45" s="25">
        <f t="shared" si="6"/>
        <v>1.0998119518478733E-2</v>
      </c>
      <c r="I45" s="3">
        <f t="shared" si="7"/>
        <v>17122.95875515851</v>
      </c>
      <c r="J45" s="5"/>
      <c r="K45" s="3"/>
    </row>
    <row r="46" spans="1:11" x14ac:dyDescent="0.2">
      <c r="A46" s="171">
        <v>2011</v>
      </c>
      <c r="B46" s="5">
        <v>18905070</v>
      </c>
      <c r="C46" s="25">
        <f t="shared" si="2"/>
        <v>5.5175877964390718E-3</v>
      </c>
      <c r="D46" s="3">
        <f t="shared" si="3"/>
        <v>8644.8333333333339</v>
      </c>
      <c r="F46" s="171">
        <v>2011</v>
      </c>
      <c r="G46" s="3">
        <v>19138125.526659403</v>
      </c>
      <c r="H46" s="25">
        <f t="shared" si="6"/>
        <v>1.3228575143394483E-2</v>
      </c>
      <c r="I46" s="3">
        <f t="shared" si="7"/>
        <v>20822.064721616916</v>
      </c>
      <c r="J46" s="5"/>
      <c r="K46" s="3"/>
    </row>
    <row r="47" spans="1:11" x14ac:dyDescent="0.2">
      <c r="A47" s="171">
        <v>2012</v>
      </c>
      <c r="B47" s="5">
        <v>19074434</v>
      </c>
      <c r="C47" s="25">
        <f t="shared" si="2"/>
        <v>8.9586550063025516E-3</v>
      </c>
      <c r="D47" s="3">
        <f t="shared" si="3"/>
        <v>14113.666666666666</v>
      </c>
      <c r="F47" s="171">
        <v>2012</v>
      </c>
      <c r="G47" s="3">
        <v>19385501.633453403</v>
      </c>
      <c r="H47" s="25">
        <f t="shared" si="6"/>
        <v>1.2925827372665344E-2</v>
      </c>
      <c r="I47" s="3">
        <f t="shared" si="7"/>
        <v>20614.675566166639</v>
      </c>
      <c r="J47" s="5"/>
      <c r="K47" s="3"/>
    </row>
    <row r="48" spans="1:11" ht="12" thickBot="1" x14ac:dyDescent="0.25">
      <c r="A48" s="170">
        <v>2013</v>
      </c>
      <c r="B48" s="54">
        <v>19259543</v>
      </c>
      <c r="C48" s="332">
        <f t="shared" si="2"/>
        <v>9.7045605652046341E-3</v>
      </c>
      <c r="D48" s="333">
        <f t="shared" si="3"/>
        <v>15425.75</v>
      </c>
      <c r="F48" s="170">
        <v>2013</v>
      </c>
      <c r="G48" s="333">
        <v>19639620.0559421</v>
      </c>
      <c r="H48" s="332">
        <f t="shared" si="6"/>
        <v>1.31086843814332E-2</v>
      </c>
      <c r="I48" s="333">
        <f t="shared" si="7"/>
        <v>21176.535207391407</v>
      </c>
      <c r="J48" s="5"/>
      <c r="K48" s="3"/>
    </row>
    <row r="49" spans="1:16" x14ac:dyDescent="0.2">
      <c r="A49" s="172">
        <v>2014</v>
      </c>
      <c r="B49" s="217">
        <v>19503841</v>
      </c>
      <c r="C49" s="25">
        <f t="shared" si="2"/>
        <v>1.268451696906836E-2</v>
      </c>
      <c r="D49" s="3">
        <f t="shared" ref="D49:D55" si="8">+(B49-B48)/12</f>
        <v>20358.166666666668</v>
      </c>
      <c r="F49" s="172">
        <v>2014</v>
      </c>
      <c r="G49" s="375">
        <v>19929392.635744702</v>
      </c>
      <c r="H49" s="25">
        <f t="shared" si="6"/>
        <v>1.4754490106081652E-2</v>
      </c>
      <c r="I49" s="3">
        <f t="shared" si="7"/>
        <v>24147.71498355021</v>
      </c>
      <c r="J49" s="5"/>
      <c r="K49" s="3"/>
    </row>
    <row r="50" spans="1:16" x14ac:dyDescent="0.2">
      <c r="A50" s="172">
        <v>2015</v>
      </c>
      <c r="B50" s="217">
        <v>19769010</v>
      </c>
      <c r="C50" s="25">
        <f t="shared" si="2"/>
        <v>1.3595732245766268E-2</v>
      </c>
      <c r="D50" s="3">
        <f t="shared" si="8"/>
        <v>22097.416666666668</v>
      </c>
      <c r="F50" s="172">
        <v>2015</v>
      </c>
      <c r="G50" s="375">
        <v>20220997.203213099</v>
      </c>
      <c r="H50" s="25">
        <f t="shared" si="6"/>
        <v>1.4631884312690246E-2</v>
      </c>
      <c r="I50" s="3">
        <f t="shared" si="7"/>
        <v>24300.380622366443</v>
      </c>
      <c r="J50" s="5"/>
      <c r="K50" s="3"/>
    </row>
    <row r="51" spans="1:16" x14ac:dyDescent="0.2">
      <c r="A51" s="172">
        <v>2016</v>
      </c>
      <c r="B51" s="217">
        <v>20051547</v>
      </c>
      <c r="C51" s="25">
        <f t="shared" si="2"/>
        <v>1.4291914466126432E-2</v>
      </c>
      <c r="D51" s="3">
        <f t="shared" si="8"/>
        <v>23544.75</v>
      </c>
      <c r="F51" s="172">
        <v>2016</v>
      </c>
      <c r="G51" s="375">
        <v>20509577.018241301</v>
      </c>
      <c r="H51" s="25">
        <f>(G51/G50)-1</f>
        <v>1.4271294938033252E-2</v>
      </c>
      <c r="I51" s="3">
        <f t="shared" si="7"/>
        <v>24048.317919016816</v>
      </c>
      <c r="J51" s="5"/>
      <c r="K51" s="3"/>
      <c r="L51" s="17"/>
    </row>
    <row r="52" spans="1:16" x14ac:dyDescent="0.2">
      <c r="A52" s="172">
        <v>2017</v>
      </c>
      <c r="B52" s="217">
        <v>20338444</v>
      </c>
      <c r="C52" s="25">
        <f t="shared" si="2"/>
        <v>1.4307973344899416E-2</v>
      </c>
      <c r="D52" s="3">
        <f t="shared" si="8"/>
        <v>23908.083333333332</v>
      </c>
      <c r="F52" s="172">
        <v>2017</v>
      </c>
      <c r="G52" s="375">
        <v>20801743.420607302</v>
      </c>
      <c r="H52" s="25">
        <f>(G52/G51)-1</f>
        <v>1.4245364597531562E-2</v>
      </c>
      <c r="I52" s="3">
        <f t="shared" si="7"/>
        <v>24347.200197166763</v>
      </c>
      <c r="J52" s="5"/>
      <c r="K52" s="3"/>
      <c r="L52" s="17"/>
    </row>
    <row r="53" spans="1:16" x14ac:dyDescent="0.2">
      <c r="A53" s="172">
        <v>2018</v>
      </c>
      <c r="B53" s="217">
        <v>20622557</v>
      </c>
      <c r="C53" s="25">
        <f t="shared" si="2"/>
        <v>1.3969259398604938E-2</v>
      </c>
      <c r="D53" s="3">
        <f t="shared" si="8"/>
        <v>23676.083333333332</v>
      </c>
      <c r="F53" s="172">
        <v>2018</v>
      </c>
      <c r="G53" s="375">
        <v>21097166.2787138</v>
      </c>
      <c r="H53" s="25">
        <f>(G53/G52)-1</f>
        <v>1.4201831650987318E-2</v>
      </c>
      <c r="I53" s="3">
        <f t="shared" si="7"/>
        <v>24618.571508874807</v>
      </c>
      <c r="J53" s="5"/>
      <c r="K53" s="3"/>
      <c r="L53" s="17"/>
    </row>
    <row r="54" spans="1:16" x14ac:dyDescent="0.2">
      <c r="A54" s="172">
        <v>2019</v>
      </c>
      <c r="B54" s="217">
        <v>20906670</v>
      </c>
      <c r="C54" s="25">
        <f t="shared" si="2"/>
        <v>1.3776807599561902E-2</v>
      </c>
      <c r="D54" s="3">
        <f t="shared" si="8"/>
        <v>23676.083333333332</v>
      </c>
      <c r="F54" s="172">
        <v>2019</v>
      </c>
      <c r="G54" s="375">
        <v>21391948.767460901</v>
      </c>
      <c r="H54" s="25">
        <f>(G54/G53)-1</f>
        <v>1.3972610579674249E-2</v>
      </c>
      <c r="I54" s="3">
        <f t="shared" si="7"/>
        <v>24565.207395591773</v>
      </c>
      <c r="J54" s="5"/>
      <c r="K54" s="3"/>
      <c r="L54" s="17"/>
    </row>
    <row r="55" spans="1:16" x14ac:dyDescent="0.2">
      <c r="A55" s="172">
        <v>2020</v>
      </c>
      <c r="B55" s="217">
        <v>21185476</v>
      </c>
      <c r="C55" s="25">
        <f t="shared" si="2"/>
        <v>1.3335744047234588E-2</v>
      </c>
      <c r="D55" s="3">
        <f t="shared" si="8"/>
        <v>23233.833333333332</v>
      </c>
      <c r="F55" s="172">
        <v>2020</v>
      </c>
      <c r="G55" s="375">
        <v>21685773.5906648</v>
      </c>
      <c r="H55" s="25">
        <f>(G55/G54)-1</f>
        <v>1.3735299499727294E-2</v>
      </c>
      <c r="I55" s="3">
        <f t="shared" si="7"/>
        <v>24485.401933658246</v>
      </c>
      <c r="J55" s="5"/>
      <c r="K55" s="3"/>
      <c r="L55" s="17"/>
      <c r="N55" s="41"/>
      <c r="O55" s="42"/>
      <c r="P55" s="3"/>
    </row>
    <row r="56" spans="1:16" x14ac:dyDescent="0.2">
      <c r="A56" s="172">
        <v>2021</v>
      </c>
      <c r="B56" s="217">
        <v>21460260.089339621</v>
      </c>
      <c r="C56" s="25">
        <f t="shared" si="2"/>
        <v>1.2970399595440885E-2</v>
      </c>
      <c r="D56" s="3">
        <f t="shared" si="3"/>
        <v>22898.674111635115</v>
      </c>
      <c r="F56" s="172">
        <v>2021</v>
      </c>
      <c r="G56" s="375">
        <v>21979644.702117998</v>
      </c>
      <c r="H56" s="25">
        <f t="shared" si="6"/>
        <v>1.3551331716370241E-2</v>
      </c>
      <c r="I56" s="3">
        <f>+(G56-G55)/12</f>
        <v>24489.25928776649</v>
      </c>
      <c r="J56" s="5"/>
      <c r="K56" s="3"/>
      <c r="L56" s="17"/>
      <c r="N56" s="5"/>
      <c r="O56" s="3"/>
      <c r="P56" s="3"/>
    </row>
    <row r="57" spans="1:16" x14ac:dyDescent="0.2">
      <c r="A57" s="172">
        <v>2022</v>
      </c>
      <c r="B57" s="217">
        <v>21731097.147089183</v>
      </c>
      <c r="C57" s="25">
        <f t="shared" si="2"/>
        <v>1.2620399595441034E-2</v>
      </c>
      <c r="D57" s="3">
        <f t="shared" si="3"/>
        <v>22569.754812463496</v>
      </c>
      <c r="F57" s="172">
        <v>2022</v>
      </c>
      <c r="G57" s="375">
        <v>22275004.462918099</v>
      </c>
      <c r="H57" s="25">
        <f t="shared" si="6"/>
        <v>1.3437876944918825E-2</v>
      </c>
      <c r="I57" s="3">
        <f>+(G57-G56)/12</f>
        <v>24613.313400008406</v>
      </c>
      <c r="J57" s="5"/>
      <c r="K57" s="3"/>
      <c r="L57" s="17"/>
      <c r="N57" s="5"/>
      <c r="O57" s="3"/>
      <c r="P57" s="3"/>
    </row>
    <row r="58" spans="1:16" x14ac:dyDescent="0.2">
      <c r="A58" s="172">
        <v>2023</v>
      </c>
      <c r="B58" s="217">
        <v>21998832.947588667</v>
      </c>
      <c r="C58" s="25">
        <f t="shared" si="2"/>
        <v>1.2320399595440845E-2</v>
      </c>
      <c r="D58" s="3">
        <f t="shared" si="3"/>
        <v>22311.316708290327</v>
      </c>
      <c r="F58" s="172">
        <v>2023</v>
      </c>
      <c r="G58" s="375">
        <v>22571875.916455001</v>
      </c>
      <c r="H58" s="25">
        <f t="shared" si="6"/>
        <v>1.3327559778096187E-2</v>
      </c>
      <c r="I58" s="3">
        <f>+(G58-G57)/12</f>
        <v>24739.287794741802</v>
      </c>
      <c r="J58" s="5"/>
      <c r="K58" s="3"/>
      <c r="L58" s="17"/>
      <c r="N58" s="5"/>
      <c r="O58" s="3"/>
      <c r="P58" s="3"/>
    </row>
    <row r="59" spans="1:16" x14ac:dyDescent="0.2">
      <c r="A59" s="172">
        <v>2024</v>
      </c>
      <c r="B59" s="217">
        <v>22264367.651899416</v>
      </c>
      <c r="C59" s="25">
        <f t="shared" si="2"/>
        <v>1.2070399595440984E-2</v>
      </c>
      <c r="D59" s="3">
        <f t="shared" si="3"/>
        <v>22127.892025895726</v>
      </c>
      <c r="F59" s="172">
        <v>2024</v>
      </c>
      <c r="G59" s="375">
        <v>22870141.151020203</v>
      </c>
      <c r="H59" s="25">
        <f t="shared" si="6"/>
        <v>1.3214020654249925E-2</v>
      </c>
      <c r="I59" s="3">
        <f>+(G59-G58)/12</f>
        <v>24855.436213766847</v>
      </c>
      <c r="J59" s="5"/>
      <c r="K59" s="3"/>
      <c r="L59" s="17"/>
      <c r="N59" s="5"/>
      <c r="O59" s="3"/>
      <c r="P59" s="3"/>
    </row>
    <row r="60" spans="1:16" x14ac:dyDescent="0.2">
      <c r="A60" s="172">
        <v>2025</v>
      </c>
      <c r="B60" s="217">
        <v>22528663</v>
      </c>
      <c r="C60" s="25">
        <f t="shared" si="2"/>
        <v>1.1870777209252337E-2</v>
      </c>
      <c r="D60" s="3">
        <f t="shared" si="3"/>
        <v>22024.612341715332</v>
      </c>
      <c r="F60" s="172">
        <v>2025</v>
      </c>
      <c r="G60" s="375">
        <v>23169697.5723598</v>
      </c>
      <c r="H60" s="25">
        <f t="shared" si="6"/>
        <v>1.3098144841411807E-2</v>
      </c>
      <c r="I60" s="3">
        <f>+(G60-G59)/12</f>
        <v>24963.035111633129</v>
      </c>
      <c r="J60" s="5"/>
      <c r="K60" s="3"/>
      <c r="L60" s="17"/>
      <c r="N60" s="41"/>
      <c r="O60" s="37"/>
      <c r="P60" s="3"/>
    </row>
    <row r="61" spans="1:16" ht="12" customHeight="1" x14ac:dyDescent="0.2">
      <c r="A61" s="172">
        <v>2026</v>
      </c>
      <c r="B61" s="217">
        <v>22788056.546212971</v>
      </c>
      <c r="C61" s="25">
        <f t="shared" si="2"/>
        <v>1.1513934325040553E-2</v>
      </c>
      <c r="D61" s="3">
        <f t="shared" si="3"/>
        <v>21616.128851080935</v>
      </c>
      <c r="F61" s="172">
        <v>2026</v>
      </c>
      <c r="G61" s="375">
        <v>23470576.452498898</v>
      </c>
      <c r="H61" s="25">
        <f t="shared" si="6"/>
        <v>1.2985878611468271E-2</v>
      </c>
      <c r="I61" s="3">
        <f t="shared" si="7"/>
        <v>25073.240011591464</v>
      </c>
      <c r="J61" s="5"/>
      <c r="K61" s="3"/>
      <c r="L61" s="56"/>
      <c r="M61" s="56"/>
      <c r="N61" s="56"/>
      <c r="O61" s="56"/>
      <c r="P61" s="3"/>
    </row>
    <row r="62" spans="1:16" ht="12" x14ac:dyDescent="0.2">
      <c r="A62" s="172">
        <v>2027</v>
      </c>
      <c r="B62" s="217">
        <v>23042460.912890207</v>
      </c>
      <c r="C62" s="25">
        <f t="shared" si="2"/>
        <v>1.1163934325040703E-2</v>
      </c>
      <c r="D62" s="3">
        <f t="shared" si="3"/>
        <v>21200.363889769651</v>
      </c>
      <c r="F62" s="172">
        <v>2027</v>
      </c>
      <c r="G62" s="375">
        <v>23772640.755478799</v>
      </c>
      <c r="H62" s="25">
        <f t="shared" si="6"/>
        <v>1.286991410676408E-2</v>
      </c>
      <c r="I62" s="3">
        <f t="shared" si="7"/>
        <v>25172.025248325121</v>
      </c>
      <c r="J62" s="5"/>
      <c r="K62" s="3"/>
      <c r="L62" s="56"/>
      <c r="M62" s="56"/>
      <c r="N62" s="56"/>
      <c r="O62" s="56"/>
      <c r="P62" s="3"/>
    </row>
    <row r="63" spans="1:16" ht="12" x14ac:dyDescent="0.2">
      <c r="A63" s="172">
        <v>2028</v>
      </c>
      <c r="B63" s="217">
        <v>23292792.694935158</v>
      </c>
      <c r="C63" s="25">
        <f t="shared" si="2"/>
        <v>1.0863934325040514E-2</v>
      </c>
      <c r="D63" s="3">
        <f t="shared" si="3"/>
        <v>20860.981837079238</v>
      </c>
      <c r="F63" s="172">
        <v>2028</v>
      </c>
      <c r="G63" s="375">
        <v>24075870.615580503</v>
      </c>
      <c r="H63" s="25">
        <f t="shared" si="6"/>
        <v>1.2755413385524772E-2</v>
      </c>
      <c r="I63" s="3">
        <f t="shared" si="7"/>
        <v>25269.155008475296</v>
      </c>
      <c r="J63" s="5"/>
      <c r="K63" s="3"/>
      <c r="L63" s="55"/>
      <c r="M63" s="55"/>
      <c r="N63" s="55"/>
      <c r="O63" s="55"/>
      <c r="P63" s="3"/>
    </row>
    <row r="64" spans="1:16" ht="12" x14ac:dyDescent="0.2">
      <c r="A64" s="172">
        <v>2029</v>
      </c>
      <c r="B64" s="217">
        <v>23540020.866845988</v>
      </c>
      <c r="C64" s="25">
        <f t="shared" si="2"/>
        <v>1.0613934325040653E-2</v>
      </c>
      <c r="D64" s="3">
        <f t="shared" si="3"/>
        <v>20602.34765923582</v>
      </c>
      <c r="F64" s="172">
        <v>2029</v>
      </c>
      <c r="G64" s="375">
        <v>24378748.8007701</v>
      </c>
      <c r="H64" s="25">
        <f t="shared" si="6"/>
        <v>1.25801550450928E-2</v>
      </c>
      <c r="I64" s="3">
        <f t="shared" si="7"/>
        <v>25239.848765799776</v>
      </c>
      <c r="J64" s="5"/>
      <c r="K64" s="3"/>
      <c r="L64" s="55"/>
      <c r="M64" s="55"/>
      <c r="N64" s="55"/>
      <c r="O64" s="55"/>
      <c r="P64" s="3"/>
    </row>
    <row r="65" spans="1:16" x14ac:dyDescent="0.2">
      <c r="A65" s="172">
        <v>2030</v>
      </c>
      <c r="B65" s="217">
        <v>23785174</v>
      </c>
      <c r="C65" s="25">
        <f t="shared" si="2"/>
        <v>1.0414312482589505E-2</v>
      </c>
      <c r="D65" s="3">
        <f t="shared" si="3"/>
        <v>20429.427762834355</v>
      </c>
      <c r="F65" s="172">
        <v>2030</v>
      </c>
      <c r="G65" s="375">
        <v>24680873.3704766</v>
      </c>
      <c r="H65" s="25">
        <f>(G65/G64)-1</f>
        <v>1.2392948144121174E-2</v>
      </c>
      <c r="I65" s="3">
        <f>+(G65-G64)/12</f>
        <v>25177.047475541633</v>
      </c>
      <c r="J65" s="5"/>
      <c r="K65" s="3"/>
      <c r="L65" s="17"/>
      <c r="N65" s="41"/>
      <c r="O65" s="37"/>
      <c r="P65" s="3"/>
    </row>
    <row r="66" spans="1:16" x14ac:dyDescent="0.2">
      <c r="A66" s="172">
        <v>2031</v>
      </c>
      <c r="B66" s="217">
        <v>24022526.121827397</v>
      </c>
      <c r="C66" s="25">
        <f t="shared" si="2"/>
        <v>9.9789945546497894E-3</v>
      </c>
      <c r="D66" s="3">
        <f t="shared" si="3"/>
        <v>19779.343485616457</v>
      </c>
      <c r="F66" s="172">
        <v>2031</v>
      </c>
      <c r="G66" s="3"/>
      <c r="H66" s="3"/>
    </row>
    <row r="67" spans="1:16" x14ac:dyDescent="0.2">
      <c r="A67" s="172">
        <v>2032</v>
      </c>
      <c r="B67" s="217">
        <v>24253838.89504341</v>
      </c>
      <c r="C67" s="25">
        <f t="shared" si="2"/>
        <v>9.6289945546499389E-3</v>
      </c>
      <c r="D67" s="3">
        <f t="shared" si="3"/>
        <v>19276.06443466774</v>
      </c>
      <c r="F67" s="172">
        <v>2032</v>
      </c>
      <c r="G67" s="3"/>
      <c r="H67" s="3"/>
    </row>
    <row r="68" spans="1:16" x14ac:dyDescent="0.2">
      <c r="A68" s="172">
        <v>2033</v>
      </c>
      <c r="B68" s="217">
        <v>24480102.826024622</v>
      </c>
      <c r="C68" s="25">
        <f t="shared" si="2"/>
        <v>9.3289945546497499E-3</v>
      </c>
      <c r="D68" s="3">
        <f t="shared" si="3"/>
        <v>18855.327581767615</v>
      </c>
      <c r="F68" s="172">
        <v>2033</v>
      </c>
      <c r="G68" s="3"/>
      <c r="H68" s="3"/>
    </row>
    <row r="69" spans="1:16" x14ac:dyDescent="0.2">
      <c r="A69" s="172">
        <v>2034</v>
      </c>
      <c r="B69" s="217">
        <v>24702357.546279367</v>
      </c>
      <c r="C69" s="25">
        <f t="shared" si="2"/>
        <v>9.0789945546498885E-3</v>
      </c>
      <c r="D69" s="3">
        <f t="shared" si="3"/>
        <v>18521.226687895443</v>
      </c>
      <c r="F69" s="172">
        <v>2034</v>
      </c>
      <c r="G69" s="3"/>
      <c r="H69" s="3"/>
    </row>
    <row r="70" spans="1:16" x14ac:dyDescent="0.2">
      <c r="A70" s="172">
        <v>2035</v>
      </c>
      <c r="B70" s="217">
        <v>24921699</v>
      </c>
      <c r="C70" s="25">
        <f t="shared" si="2"/>
        <v>8.8793732869303366E-3</v>
      </c>
      <c r="D70" s="3">
        <f t="shared" si="3"/>
        <v>18278.454476719413</v>
      </c>
      <c r="F70" s="172">
        <v>2035</v>
      </c>
      <c r="G70" s="3"/>
      <c r="H70" s="3"/>
    </row>
    <row r="71" spans="1:16" x14ac:dyDescent="0.2">
      <c r="A71" s="172">
        <v>2036</v>
      </c>
      <c r="B71" s="217">
        <v>25137981.164653227</v>
      </c>
      <c r="C71" s="25">
        <f t="shared" ref="C71:C75" si="9">(B71/B70)-1</f>
        <v>8.6784678947140481E-3</v>
      </c>
      <c r="D71" s="3">
        <f t="shared" ref="D71:D75" si="10">+(B71-B70)/12</f>
        <v>18023.513721102227</v>
      </c>
      <c r="F71" s="172">
        <v>2036</v>
      </c>
      <c r="G71" s="3"/>
      <c r="H71" s="3"/>
    </row>
    <row r="72" spans="1:16" x14ac:dyDescent="0.2">
      <c r="A72" s="172">
        <v>2037</v>
      </c>
      <c r="B72" s="217">
        <v>25352344.228455082</v>
      </c>
      <c r="C72" s="25">
        <f t="shared" si="9"/>
        <v>8.5274574118654467E-3</v>
      </c>
      <c r="D72" s="3">
        <f t="shared" si="10"/>
        <v>17863.588650154572</v>
      </c>
      <c r="F72" s="172">
        <v>2037</v>
      </c>
      <c r="G72" s="3"/>
      <c r="H72" s="3"/>
    </row>
    <row r="73" spans="1:16" x14ac:dyDescent="0.2">
      <c r="A73" s="172">
        <v>2038</v>
      </c>
      <c r="B73" s="217">
        <v>25563236.889975227</v>
      </c>
      <c r="C73" s="25">
        <f t="shared" si="9"/>
        <v>8.3184678947141322E-3</v>
      </c>
      <c r="D73" s="3">
        <f t="shared" si="10"/>
        <v>17574.388460012153</v>
      </c>
      <c r="F73" s="172">
        <v>2038</v>
      </c>
      <c r="G73" s="3"/>
      <c r="H73" s="3"/>
    </row>
    <row r="74" spans="1:16" x14ac:dyDescent="0.2">
      <c r="A74" s="172">
        <v>2039</v>
      </c>
      <c r="B74" s="217">
        <v>25769748.678475864</v>
      </c>
      <c r="C74" s="25">
        <f t="shared" si="9"/>
        <v>8.0784678947141142E-3</v>
      </c>
      <c r="D74" s="3">
        <f t="shared" si="10"/>
        <v>17209.315708386403</v>
      </c>
      <c r="F74" s="172">
        <v>2039</v>
      </c>
      <c r="G74" s="3"/>
      <c r="H74" s="3"/>
    </row>
    <row r="75" spans="1:16" x14ac:dyDescent="0.2">
      <c r="A75" s="172">
        <v>2040</v>
      </c>
      <c r="B75" s="217">
        <v>25970488</v>
      </c>
      <c r="C75" s="25">
        <f t="shared" si="9"/>
        <v>7.7897275611307215E-3</v>
      </c>
      <c r="D75" s="3">
        <f t="shared" si="10"/>
        <v>16728.276793677982</v>
      </c>
      <c r="F75" s="172">
        <v>2040</v>
      </c>
      <c r="G75" s="3"/>
      <c r="H75" s="3"/>
    </row>
    <row r="76" spans="1:16" x14ac:dyDescent="0.2">
      <c r="C76" s="10"/>
      <c r="D76" s="16"/>
      <c r="G76" s="3"/>
      <c r="H76" s="3"/>
    </row>
    <row r="77" spans="1:16" x14ac:dyDescent="0.2">
      <c r="D77" s="16"/>
      <c r="G77" s="3"/>
      <c r="H77" s="3"/>
    </row>
    <row r="78" spans="1:16" x14ac:dyDescent="0.2">
      <c r="G78" s="3"/>
      <c r="H78" s="3"/>
    </row>
    <row r="79" spans="1:16" x14ac:dyDescent="0.2">
      <c r="A79" s="6"/>
      <c r="C79" s="11"/>
      <c r="G79" s="3"/>
      <c r="H79" s="3"/>
    </row>
    <row r="80" spans="1:16" x14ac:dyDescent="0.2">
      <c r="G80" s="3"/>
      <c r="H80" s="3"/>
    </row>
    <row r="81" spans="1:8" x14ac:dyDescent="0.2">
      <c r="G81" s="3"/>
      <c r="H81" s="3"/>
    </row>
    <row r="82" spans="1:8" x14ac:dyDescent="0.2">
      <c r="G82" s="3"/>
      <c r="H82" s="3"/>
    </row>
    <row r="83" spans="1:8" x14ac:dyDescent="0.2">
      <c r="A83" s="6"/>
      <c r="B83" s="12"/>
      <c r="G83" s="3"/>
      <c r="H83" s="3"/>
    </row>
    <row r="84" spans="1:8" x14ac:dyDescent="0.2">
      <c r="G84" s="3"/>
      <c r="H84" s="3"/>
    </row>
    <row r="85" spans="1:8" x14ac:dyDescent="0.2">
      <c r="A85" s="6"/>
      <c r="B85" s="12"/>
      <c r="G85" s="3"/>
      <c r="H85" s="3"/>
    </row>
    <row r="86" spans="1:8" x14ac:dyDescent="0.2">
      <c r="G86" s="3"/>
      <c r="H86" s="3"/>
    </row>
    <row r="87" spans="1:8" x14ac:dyDescent="0.2">
      <c r="A87" s="6"/>
      <c r="B87" s="13"/>
      <c r="G87" s="3"/>
      <c r="H87" s="3"/>
    </row>
    <row r="88" spans="1:8" x14ac:dyDescent="0.2">
      <c r="G88" s="3"/>
      <c r="H88" s="3"/>
    </row>
    <row r="89" spans="1:8" x14ac:dyDescent="0.2">
      <c r="G89" s="3"/>
      <c r="H89" s="3"/>
    </row>
  </sheetData>
  <phoneticPr fontId="2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J964"/>
  <sheetViews>
    <sheetView zoomScaleNormal="100" workbookViewId="0">
      <pane xSplit="2" ySplit="4" topLeftCell="C5" activePane="bottomRight" state="frozen"/>
      <selection activeCell="D2" sqref="D2"/>
      <selection pane="topRight" activeCell="D2" sqref="D2"/>
      <selection pane="bottomLeft" activeCell="D2" sqref="D2"/>
      <selection pane="bottomRight" activeCell="A2" sqref="A2"/>
    </sheetView>
  </sheetViews>
  <sheetFormatPr defaultRowHeight="13.2" x14ac:dyDescent="0.25"/>
  <cols>
    <col min="1" max="1" width="5" bestFit="1" customWidth="1"/>
    <col min="2" max="2" width="6" bestFit="1" customWidth="1"/>
    <col min="3" max="3" width="29.44140625" style="30" bestFit="1" customWidth="1"/>
    <col min="4" max="4" width="10.109375" bestFit="1" customWidth="1"/>
    <col min="5" max="5" width="10.109375" customWidth="1"/>
    <col min="6" max="6" width="5" bestFit="1" customWidth="1"/>
    <col min="7" max="7" width="6" bestFit="1" customWidth="1"/>
    <col min="8" max="8" width="31.33203125" style="30" bestFit="1" customWidth="1"/>
    <col min="9" max="9" width="10.109375" bestFit="1" customWidth="1"/>
    <col min="10" max="10" width="11.88671875" customWidth="1"/>
  </cols>
  <sheetData>
    <row r="1" spans="1:8" x14ac:dyDescent="0.25">
      <c r="A1" s="386" t="s">
        <v>310</v>
      </c>
      <c r="B1" s="386"/>
    </row>
    <row r="2" spans="1:8" x14ac:dyDescent="0.25">
      <c r="A2" s="386" t="s">
        <v>302</v>
      </c>
      <c r="B2" s="386"/>
    </row>
    <row r="4" spans="1:8" x14ac:dyDescent="0.25">
      <c r="A4" s="32" t="s">
        <v>15</v>
      </c>
      <c r="B4" s="32" t="s">
        <v>8</v>
      </c>
      <c r="C4" s="174" t="s">
        <v>259</v>
      </c>
      <c r="F4" s="32" t="s">
        <v>15</v>
      </c>
      <c r="G4" s="32" t="s">
        <v>8</v>
      </c>
      <c r="H4" s="174" t="s">
        <v>295</v>
      </c>
    </row>
    <row r="5" spans="1:8" x14ac:dyDescent="0.25">
      <c r="A5" s="7">
        <v>1970</v>
      </c>
      <c r="B5" s="7">
        <v>1</v>
      </c>
      <c r="C5" s="29">
        <v>0</v>
      </c>
      <c r="F5" s="7">
        <v>1970</v>
      </c>
      <c r="G5" s="7">
        <v>1</v>
      </c>
      <c r="H5" s="174"/>
    </row>
    <row r="6" spans="1:8" x14ac:dyDescent="0.25">
      <c r="A6" s="7">
        <f t="shared" ref="A6:A16" si="0">+A5</f>
        <v>1970</v>
      </c>
      <c r="B6" s="7">
        <v>2</v>
      </c>
      <c r="C6" s="29">
        <v>0</v>
      </c>
      <c r="F6" s="7">
        <v>1970</v>
      </c>
      <c r="G6" s="7">
        <v>2</v>
      </c>
      <c r="H6" s="174"/>
    </row>
    <row r="7" spans="1:8" x14ac:dyDescent="0.25">
      <c r="A7" s="7">
        <f t="shared" si="0"/>
        <v>1970</v>
      </c>
      <c r="B7" s="7">
        <v>3</v>
      </c>
      <c r="C7" s="31">
        <v>0</v>
      </c>
      <c r="F7" s="7">
        <v>1970</v>
      </c>
      <c r="G7" s="7">
        <v>3</v>
      </c>
      <c r="H7" s="174"/>
    </row>
    <row r="8" spans="1:8" x14ac:dyDescent="0.25">
      <c r="A8" s="7">
        <f t="shared" si="0"/>
        <v>1970</v>
      </c>
      <c r="B8" s="7">
        <v>4</v>
      </c>
      <c r="C8" s="31">
        <v>6789437</v>
      </c>
      <c r="F8" s="7">
        <v>1970</v>
      </c>
      <c r="G8" s="7">
        <v>4</v>
      </c>
      <c r="H8" s="174"/>
    </row>
    <row r="9" spans="1:8" x14ac:dyDescent="0.25">
      <c r="A9" s="7">
        <f t="shared" si="0"/>
        <v>1970</v>
      </c>
      <c r="B9" s="7">
        <v>5</v>
      </c>
      <c r="C9" s="31">
        <v>6813522.583333333</v>
      </c>
      <c r="F9" s="7">
        <v>1970</v>
      </c>
      <c r="G9" s="7">
        <v>5</v>
      </c>
      <c r="H9" s="174"/>
    </row>
    <row r="10" spans="1:8" x14ac:dyDescent="0.25">
      <c r="A10" s="7">
        <f t="shared" si="0"/>
        <v>1970</v>
      </c>
      <c r="B10" s="7">
        <v>6</v>
      </c>
      <c r="C10" s="31">
        <v>6837608.166666666</v>
      </c>
      <c r="F10" s="7">
        <v>1970</v>
      </c>
      <c r="G10" s="7">
        <v>6</v>
      </c>
      <c r="H10" s="174"/>
    </row>
    <row r="11" spans="1:8" x14ac:dyDescent="0.25">
      <c r="A11" s="7">
        <f t="shared" si="0"/>
        <v>1970</v>
      </c>
      <c r="B11" s="7">
        <v>7</v>
      </c>
      <c r="C11" s="31">
        <v>6861693.7499999991</v>
      </c>
      <c r="F11" s="7">
        <v>1970</v>
      </c>
      <c r="G11" s="7">
        <v>7</v>
      </c>
      <c r="H11" s="174"/>
    </row>
    <row r="12" spans="1:8" x14ac:dyDescent="0.25">
      <c r="A12" s="7">
        <f t="shared" si="0"/>
        <v>1970</v>
      </c>
      <c r="B12" s="7">
        <v>8</v>
      </c>
      <c r="C12" s="31">
        <v>6885779.3333333321</v>
      </c>
      <c r="F12" s="7">
        <v>1970</v>
      </c>
      <c r="G12" s="7">
        <v>8</v>
      </c>
      <c r="H12" s="174"/>
    </row>
    <row r="13" spans="1:8" x14ac:dyDescent="0.25">
      <c r="A13" s="7">
        <f t="shared" si="0"/>
        <v>1970</v>
      </c>
      <c r="B13" s="7">
        <v>9</v>
      </c>
      <c r="C13" s="31">
        <v>6909864.9166666651</v>
      </c>
      <c r="F13" s="7">
        <v>1970</v>
      </c>
      <c r="G13" s="7">
        <v>9</v>
      </c>
      <c r="H13" s="174"/>
    </row>
    <row r="14" spans="1:8" x14ac:dyDescent="0.25">
      <c r="A14" s="7">
        <f t="shared" si="0"/>
        <v>1970</v>
      </c>
      <c r="B14" s="7">
        <v>10</v>
      </c>
      <c r="C14" s="31">
        <v>6933950.4999999981</v>
      </c>
      <c r="F14" s="7">
        <v>1970</v>
      </c>
      <c r="G14" s="7">
        <v>10</v>
      </c>
      <c r="H14" s="174"/>
    </row>
    <row r="15" spans="1:8" x14ac:dyDescent="0.25">
      <c r="A15" s="7">
        <f t="shared" si="0"/>
        <v>1970</v>
      </c>
      <c r="B15" s="7">
        <v>11</v>
      </c>
      <c r="C15" s="31">
        <v>6958036.0833333312</v>
      </c>
      <c r="F15" s="7">
        <v>1970</v>
      </c>
      <c r="G15" s="7">
        <v>11</v>
      </c>
      <c r="H15" s="174"/>
    </row>
    <row r="16" spans="1:8" x14ac:dyDescent="0.25">
      <c r="A16" s="7">
        <f t="shared" si="0"/>
        <v>1970</v>
      </c>
      <c r="B16" s="7">
        <v>12</v>
      </c>
      <c r="C16" s="31">
        <v>6982121.6666666642</v>
      </c>
      <c r="F16" s="7">
        <v>1970</v>
      </c>
      <c r="G16" s="7">
        <v>12</v>
      </c>
      <c r="H16" s="174"/>
    </row>
    <row r="17" spans="1:8" x14ac:dyDescent="0.25">
      <c r="A17" s="7">
        <f t="shared" ref="A17:A80" si="1">+A5+1</f>
        <v>1971</v>
      </c>
      <c r="B17" s="7">
        <f t="shared" ref="B17:B80" si="2">+B5</f>
        <v>1</v>
      </c>
      <c r="C17" s="31">
        <v>7006207.2499999972</v>
      </c>
      <c r="F17" s="7">
        <v>1971</v>
      </c>
      <c r="G17" s="7">
        <v>1</v>
      </c>
      <c r="H17" s="174"/>
    </row>
    <row r="18" spans="1:8" x14ac:dyDescent="0.25">
      <c r="A18" s="7">
        <f t="shared" si="1"/>
        <v>1971</v>
      </c>
      <c r="B18" s="7">
        <f t="shared" si="2"/>
        <v>2</v>
      </c>
      <c r="C18" s="31">
        <v>7030292.8333333302</v>
      </c>
      <c r="F18" s="7">
        <v>1971</v>
      </c>
      <c r="G18" s="7">
        <v>2</v>
      </c>
      <c r="H18" s="174"/>
    </row>
    <row r="19" spans="1:8" x14ac:dyDescent="0.25">
      <c r="A19" s="7">
        <f t="shared" si="1"/>
        <v>1971</v>
      </c>
      <c r="B19" s="7">
        <f t="shared" si="2"/>
        <v>3</v>
      </c>
      <c r="C19" s="31">
        <v>7054378.4166666633</v>
      </c>
      <c r="F19" s="7">
        <v>1971</v>
      </c>
      <c r="G19" s="7">
        <v>3</v>
      </c>
      <c r="H19" s="174"/>
    </row>
    <row r="20" spans="1:8" x14ac:dyDescent="0.25">
      <c r="A20" s="7">
        <f t="shared" si="1"/>
        <v>1971</v>
      </c>
      <c r="B20" s="7">
        <f t="shared" si="2"/>
        <v>4</v>
      </c>
      <c r="C20" s="31">
        <v>7078464</v>
      </c>
      <c r="F20" s="7">
        <v>1971</v>
      </c>
      <c r="G20" s="7">
        <v>4</v>
      </c>
      <c r="H20" s="174"/>
    </row>
    <row r="21" spans="1:8" x14ac:dyDescent="0.25">
      <c r="A21" s="7">
        <f t="shared" si="1"/>
        <v>1971</v>
      </c>
      <c r="B21" s="7">
        <f t="shared" si="2"/>
        <v>5</v>
      </c>
      <c r="C21" s="31">
        <v>7107445.25</v>
      </c>
      <c r="F21" s="7">
        <v>1971</v>
      </c>
      <c r="G21" s="7">
        <v>5</v>
      </c>
      <c r="H21" s="174"/>
    </row>
    <row r="22" spans="1:8" x14ac:dyDescent="0.25">
      <c r="A22" s="7">
        <f t="shared" si="1"/>
        <v>1971</v>
      </c>
      <c r="B22" s="7">
        <f t="shared" si="2"/>
        <v>6</v>
      </c>
      <c r="C22" s="31">
        <v>7136426.5</v>
      </c>
      <c r="F22" s="7">
        <v>1971</v>
      </c>
      <c r="G22" s="7">
        <v>6</v>
      </c>
      <c r="H22" s="174"/>
    </row>
    <row r="23" spans="1:8" x14ac:dyDescent="0.25">
      <c r="A23" s="7">
        <f t="shared" si="1"/>
        <v>1971</v>
      </c>
      <c r="B23" s="7">
        <f t="shared" si="2"/>
        <v>7</v>
      </c>
      <c r="C23" s="31">
        <v>7165407.75</v>
      </c>
      <c r="F23" s="7">
        <v>1971</v>
      </c>
      <c r="G23" s="7">
        <v>7</v>
      </c>
      <c r="H23" s="174"/>
    </row>
    <row r="24" spans="1:8" x14ac:dyDescent="0.25">
      <c r="A24" s="7">
        <f t="shared" si="1"/>
        <v>1971</v>
      </c>
      <c r="B24" s="7">
        <f t="shared" si="2"/>
        <v>8</v>
      </c>
      <c r="C24" s="31">
        <v>7194389</v>
      </c>
      <c r="F24" s="7">
        <v>1971</v>
      </c>
      <c r="G24" s="7">
        <v>8</v>
      </c>
      <c r="H24" s="174"/>
    </row>
    <row r="25" spans="1:8" x14ac:dyDescent="0.25">
      <c r="A25" s="7">
        <f t="shared" si="1"/>
        <v>1971</v>
      </c>
      <c r="B25" s="7">
        <f t="shared" si="2"/>
        <v>9</v>
      </c>
      <c r="C25" s="31">
        <v>7223370.25</v>
      </c>
      <c r="F25" s="7">
        <v>1971</v>
      </c>
      <c r="G25" s="7">
        <v>9</v>
      </c>
      <c r="H25" s="174"/>
    </row>
    <row r="26" spans="1:8" x14ac:dyDescent="0.25">
      <c r="A26" s="7">
        <f t="shared" si="1"/>
        <v>1971</v>
      </c>
      <c r="B26" s="7">
        <f t="shared" si="2"/>
        <v>10</v>
      </c>
      <c r="C26" s="31">
        <v>7252351.5</v>
      </c>
      <c r="F26" s="7">
        <v>1971</v>
      </c>
      <c r="G26" s="7">
        <v>10</v>
      </c>
      <c r="H26" s="174"/>
    </row>
    <row r="27" spans="1:8" x14ac:dyDescent="0.25">
      <c r="A27" s="7">
        <f t="shared" si="1"/>
        <v>1971</v>
      </c>
      <c r="B27" s="7">
        <f t="shared" si="2"/>
        <v>11</v>
      </c>
      <c r="C27" s="31">
        <v>7281332.75</v>
      </c>
      <c r="F27" s="7">
        <v>1971</v>
      </c>
      <c r="G27" s="7">
        <v>11</v>
      </c>
      <c r="H27" s="174"/>
    </row>
    <row r="28" spans="1:8" x14ac:dyDescent="0.25">
      <c r="A28" s="7">
        <f t="shared" si="1"/>
        <v>1971</v>
      </c>
      <c r="B28" s="7">
        <f t="shared" si="2"/>
        <v>12</v>
      </c>
      <c r="C28" s="31">
        <v>7310314</v>
      </c>
      <c r="F28" s="7">
        <v>1971</v>
      </c>
      <c r="G28" s="7">
        <v>12</v>
      </c>
      <c r="H28" s="174"/>
    </row>
    <row r="29" spans="1:8" x14ac:dyDescent="0.25">
      <c r="A29" s="7">
        <f t="shared" si="1"/>
        <v>1972</v>
      </c>
      <c r="B29" s="7">
        <f t="shared" si="2"/>
        <v>1</v>
      </c>
      <c r="C29" s="31">
        <v>7339295.25</v>
      </c>
      <c r="F29" s="7">
        <v>1972</v>
      </c>
      <c r="G29" s="7">
        <v>1</v>
      </c>
      <c r="H29" s="174"/>
    </row>
    <row r="30" spans="1:8" x14ac:dyDescent="0.25">
      <c r="A30" s="7">
        <f t="shared" si="1"/>
        <v>1972</v>
      </c>
      <c r="B30" s="7">
        <f t="shared" si="2"/>
        <v>2</v>
      </c>
      <c r="C30" s="31">
        <v>7368276.5</v>
      </c>
      <c r="F30" s="7">
        <v>1972</v>
      </c>
      <c r="G30" s="7">
        <v>2</v>
      </c>
      <c r="H30" s="174"/>
    </row>
    <row r="31" spans="1:8" x14ac:dyDescent="0.25">
      <c r="A31" s="7">
        <f t="shared" si="1"/>
        <v>1972</v>
      </c>
      <c r="B31" s="7">
        <f t="shared" si="2"/>
        <v>3</v>
      </c>
      <c r="C31" s="31">
        <v>7397257.75</v>
      </c>
      <c r="F31" s="7">
        <v>1972</v>
      </c>
      <c r="G31" s="7">
        <v>3</v>
      </c>
      <c r="H31" s="174"/>
    </row>
    <row r="32" spans="1:8" x14ac:dyDescent="0.25">
      <c r="A32" s="7">
        <f t="shared" si="1"/>
        <v>1972</v>
      </c>
      <c r="B32" s="7">
        <f t="shared" si="2"/>
        <v>4</v>
      </c>
      <c r="C32" s="31">
        <v>7426239</v>
      </c>
      <c r="F32" s="7">
        <v>1972</v>
      </c>
      <c r="G32" s="7">
        <v>4</v>
      </c>
      <c r="H32" s="174"/>
    </row>
    <row r="33" spans="1:8" x14ac:dyDescent="0.25">
      <c r="A33" s="7">
        <f t="shared" si="1"/>
        <v>1972</v>
      </c>
      <c r="B33" s="7">
        <f t="shared" si="2"/>
        <v>5</v>
      </c>
      <c r="C33" s="31">
        <v>7459169.083333333</v>
      </c>
      <c r="F33" s="7">
        <v>1972</v>
      </c>
      <c r="G33" s="7">
        <v>5</v>
      </c>
      <c r="H33" s="174"/>
    </row>
    <row r="34" spans="1:8" x14ac:dyDescent="0.25">
      <c r="A34" s="7">
        <f t="shared" si="1"/>
        <v>1972</v>
      </c>
      <c r="B34" s="7">
        <f t="shared" si="2"/>
        <v>6</v>
      </c>
      <c r="C34" s="31">
        <v>7492099.166666666</v>
      </c>
      <c r="F34" s="7">
        <v>1972</v>
      </c>
      <c r="G34" s="7">
        <v>6</v>
      </c>
      <c r="H34" s="174"/>
    </row>
    <row r="35" spans="1:8" x14ac:dyDescent="0.25">
      <c r="A35" s="7">
        <f t="shared" si="1"/>
        <v>1972</v>
      </c>
      <c r="B35" s="7">
        <f t="shared" si="2"/>
        <v>7</v>
      </c>
      <c r="C35" s="31">
        <v>7525029.2499999991</v>
      </c>
      <c r="F35" s="7">
        <v>1972</v>
      </c>
      <c r="G35" s="7">
        <v>7</v>
      </c>
      <c r="H35" s="174"/>
    </row>
    <row r="36" spans="1:8" x14ac:dyDescent="0.25">
      <c r="A36" s="7">
        <f t="shared" si="1"/>
        <v>1972</v>
      </c>
      <c r="B36" s="7">
        <f t="shared" si="2"/>
        <v>8</v>
      </c>
      <c r="C36" s="31">
        <v>7557959.3333333321</v>
      </c>
      <c r="F36" s="7">
        <v>1972</v>
      </c>
      <c r="G36" s="7">
        <v>8</v>
      </c>
      <c r="H36" s="174"/>
    </row>
    <row r="37" spans="1:8" x14ac:dyDescent="0.25">
      <c r="A37" s="7">
        <f t="shared" si="1"/>
        <v>1972</v>
      </c>
      <c r="B37" s="7">
        <f t="shared" si="2"/>
        <v>9</v>
      </c>
      <c r="C37" s="31">
        <v>7590889.4166666651</v>
      </c>
      <c r="F37" s="7">
        <v>1972</v>
      </c>
      <c r="G37" s="7">
        <v>9</v>
      </c>
      <c r="H37" s="174"/>
    </row>
    <row r="38" spans="1:8" x14ac:dyDescent="0.25">
      <c r="A38" s="7">
        <f t="shared" si="1"/>
        <v>1972</v>
      </c>
      <c r="B38" s="7">
        <f t="shared" si="2"/>
        <v>10</v>
      </c>
      <c r="C38" s="31">
        <v>7623819.4999999981</v>
      </c>
      <c r="F38" s="7">
        <v>1972</v>
      </c>
      <c r="G38" s="7">
        <v>10</v>
      </c>
      <c r="H38" s="174"/>
    </row>
    <row r="39" spans="1:8" x14ac:dyDescent="0.25">
      <c r="A39" s="7">
        <f t="shared" si="1"/>
        <v>1972</v>
      </c>
      <c r="B39" s="7">
        <f t="shared" si="2"/>
        <v>11</v>
      </c>
      <c r="C39" s="31">
        <v>7656749.5833333312</v>
      </c>
      <c r="F39" s="7">
        <v>1972</v>
      </c>
      <c r="G39" s="7">
        <v>11</v>
      </c>
      <c r="H39" s="174"/>
    </row>
    <row r="40" spans="1:8" x14ac:dyDescent="0.25">
      <c r="A40" s="7">
        <f t="shared" si="1"/>
        <v>1972</v>
      </c>
      <c r="B40" s="7">
        <f t="shared" si="2"/>
        <v>12</v>
      </c>
      <c r="C40" s="31">
        <v>7689679.6666666642</v>
      </c>
      <c r="F40" s="7">
        <v>1972</v>
      </c>
      <c r="G40" s="7">
        <v>12</v>
      </c>
      <c r="H40" s="174"/>
    </row>
    <row r="41" spans="1:8" x14ac:dyDescent="0.25">
      <c r="A41" s="7">
        <f t="shared" si="1"/>
        <v>1973</v>
      </c>
      <c r="B41" s="7">
        <f t="shared" si="2"/>
        <v>1</v>
      </c>
      <c r="C41" s="31">
        <v>7722609.7499999972</v>
      </c>
      <c r="F41" s="7">
        <v>1973</v>
      </c>
      <c r="G41" s="7">
        <v>1</v>
      </c>
      <c r="H41" s="174"/>
    </row>
    <row r="42" spans="1:8" x14ac:dyDescent="0.25">
      <c r="A42" s="7">
        <f t="shared" si="1"/>
        <v>1973</v>
      </c>
      <c r="B42" s="7">
        <f t="shared" si="2"/>
        <v>2</v>
      </c>
      <c r="C42" s="31">
        <v>7755539.8333333302</v>
      </c>
      <c r="F42" s="7">
        <v>1973</v>
      </c>
      <c r="G42" s="7">
        <v>2</v>
      </c>
      <c r="H42" s="174"/>
    </row>
    <row r="43" spans="1:8" x14ac:dyDescent="0.25">
      <c r="A43" s="7">
        <f t="shared" si="1"/>
        <v>1973</v>
      </c>
      <c r="B43" s="7">
        <f t="shared" si="2"/>
        <v>3</v>
      </c>
      <c r="C43" s="31">
        <v>7788469.9166666633</v>
      </c>
      <c r="F43" s="7">
        <v>1973</v>
      </c>
      <c r="G43" s="7">
        <v>3</v>
      </c>
      <c r="H43" s="174"/>
    </row>
    <row r="44" spans="1:8" x14ac:dyDescent="0.25">
      <c r="A44" s="7">
        <f t="shared" si="1"/>
        <v>1973</v>
      </c>
      <c r="B44" s="7">
        <f t="shared" si="2"/>
        <v>4</v>
      </c>
      <c r="C44" s="31">
        <v>7821400</v>
      </c>
      <c r="F44" s="7">
        <v>1973</v>
      </c>
      <c r="G44" s="7">
        <v>4</v>
      </c>
      <c r="H44" s="174"/>
    </row>
    <row r="45" spans="1:8" x14ac:dyDescent="0.25">
      <c r="A45" s="7">
        <f t="shared" si="1"/>
        <v>1973</v>
      </c>
      <c r="B45" s="7">
        <f t="shared" si="2"/>
        <v>5</v>
      </c>
      <c r="C45" s="31">
        <v>7855532.666666667</v>
      </c>
      <c r="F45" s="7">
        <v>1973</v>
      </c>
      <c r="G45" s="7">
        <v>5</v>
      </c>
      <c r="H45" s="174"/>
    </row>
    <row r="46" spans="1:8" x14ac:dyDescent="0.25">
      <c r="A46" s="7">
        <f t="shared" si="1"/>
        <v>1973</v>
      </c>
      <c r="B46" s="7">
        <f t="shared" si="2"/>
        <v>6</v>
      </c>
      <c r="C46" s="31">
        <v>7889665.333333334</v>
      </c>
      <c r="F46" s="7">
        <v>1973</v>
      </c>
      <c r="G46" s="7">
        <v>6</v>
      </c>
      <c r="H46" s="174"/>
    </row>
    <row r="47" spans="1:8" x14ac:dyDescent="0.25">
      <c r="A47" s="7">
        <f t="shared" si="1"/>
        <v>1973</v>
      </c>
      <c r="B47" s="7">
        <f t="shared" si="2"/>
        <v>7</v>
      </c>
      <c r="C47" s="31">
        <v>7923798.0000000009</v>
      </c>
      <c r="F47" s="7">
        <v>1973</v>
      </c>
      <c r="G47" s="7">
        <v>7</v>
      </c>
      <c r="H47" s="174"/>
    </row>
    <row r="48" spans="1:8" x14ac:dyDescent="0.25">
      <c r="A48" s="7">
        <f t="shared" si="1"/>
        <v>1973</v>
      </c>
      <c r="B48" s="7">
        <f t="shared" si="2"/>
        <v>8</v>
      </c>
      <c r="C48" s="31">
        <v>7957930.6666666679</v>
      </c>
      <c r="F48" s="7">
        <v>1973</v>
      </c>
      <c r="G48" s="7">
        <v>8</v>
      </c>
      <c r="H48" s="174"/>
    </row>
    <row r="49" spans="1:8" x14ac:dyDescent="0.25">
      <c r="A49" s="7">
        <f t="shared" si="1"/>
        <v>1973</v>
      </c>
      <c r="B49" s="7">
        <f t="shared" si="2"/>
        <v>9</v>
      </c>
      <c r="C49" s="31">
        <v>7992063.3333333349</v>
      </c>
      <c r="F49" s="7">
        <v>1973</v>
      </c>
      <c r="G49" s="7">
        <v>9</v>
      </c>
      <c r="H49" s="174"/>
    </row>
    <row r="50" spans="1:8" x14ac:dyDescent="0.25">
      <c r="A50" s="7">
        <f t="shared" si="1"/>
        <v>1973</v>
      </c>
      <c r="B50" s="7">
        <f t="shared" si="2"/>
        <v>10</v>
      </c>
      <c r="C50" s="31">
        <v>8026196.0000000019</v>
      </c>
      <c r="F50" s="7">
        <v>1973</v>
      </c>
      <c r="G50" s="7">
        <v>10</v>
      </c>
      <c r="H50" s="174"/>
    </row>
    <row r="51" spans="1:8" x14ac:dyDescent="0.25">
      <c r="A51" s="7">
        <f t="shared" si="1"/>
        <v>1973</v>
      </c>
      <c r="B51" s="7">
        <f t="shared" si="2"/>
        <v>11</v>
      </c>
      <c r="C51" s="31">
        <v>8060328.6666666688</v>
      </c>
      <c r="F51" s="7">
        <v>1973</v>
      </c>
      <c r="G51" s="7">
        <v>11</v>
      </c>
      <c r="H51" s="174"/>
    </row>
    <row r="52" spans="1:8" x14ac:dyDescent="0.25">
      <c r="A52" s="7">
        <f t="shared" si="1"/>
        <v>1973</v>
      </c>
      <c r="B52" s="7">
        <f t="shared" si="2"/>
        <v>12</v>
      </c>
      <c r="C52" s="31">
        <v>8094461.3333333358</v>
      </c>
      <c r="F52" s="7">
        <v>1973</v>
      </c>
      <c r="G52" s="7">
        <v>12</v>
      </c>
      <c r="H52" s="174"/>
    </row>
    <row r="53" spans="1:8" x14ac:dyDescent="0.25">
      <c r="A53" s="7">
        <f t="shared" si="1"/>
        <v>1974</v>
      </c>
      <c r="B53" s="7">
        <f t="shared" si="2"/>
        <v>1</v>
      </c>
      <c r="C53" s="31">
        <v>8128594.0000000028</v>
      </c>
      <c r="F53" s="7">
        <v>1974</v>
      </c>
      <c r="G53" s="7">
        <v>1</v>
      </c>
      <c r="H53" s="174"/>
    </row>
    <row r="54" spans="1:8" x14ac:dyDescent="0.25">
      <c r="A54" s="7">
        <f t="shared" si="1"/>
        <v>1974</v>
      </c>
      <c r="B54" s="7">
        <f t="shared" si="2"/>
        <v>2</v>
      </c>
      <c r="C54" s="31">
        <v>8162726.6666666698</v>
      </c>
      <c r="F54" s="7">
        <v>1974</v>
      </c>
      <c r="G54" s="7">
        <v>2</v>
      </c>
      <c r="H54" s="174"/>
    </row>
    <row r="55" spans="1:8" x14ac:dyDescent="0.25">
      <c r="A55" s="7">
        <f t="shared" si="1"/>
        <v>1974</v>
      </c>
      <c r="B55" s="7">
        <f t="shared" si="2"/>
        <v>3</v>
      </c>
      <c r="C55" s="31">
        <v>8196859.3333333367</v>
      </c>
      <c r="F55" s="7">
        <v>1974</v>
      </c>
      <c r="G55" s="7">
        <v>3</v>
      </c>
      <c r="H55" s="174"/>
    </row>
    <row r="56" spans="1:8" x14ac:dyDescent="0.25">
      <c r="A56" s="7">
        <f t="shared" si="1"/>
        <v>1974</v>
      </c>
      <c r="B56" s="7">
        <f t="shared" si="2"/>
        <v>4</v>
      </c>
      <c r="C56" s="31">
        <v>8230992</v>
      </c>
      <c r="F56" s="7">
        <v>1974</v>
      </c>
      <c r="G56" s="7">
        <v>4</v>
      </c>
      <c r="H56" s="174"/>
    </row>
    <row r="57" spans="1:8" x14ac:dyDescent="0.25">
      <c r="A57" s="7">
        <f t="shared" si="1"/>
        <v>1974</v>
      </c>
      <c r="B57" s="7">
        <f t="shared" si="2"/>
        <v>5</v>
      </c>
      <c r="C57" s="31">
        <v>8253178.166666667</v>
      </c>
      <c r="F57" s="7">
        <v>1974</v>
      </c>
      <c r="G57" s="7">
        <v>5</v>
      </c>
      <c r="H57" s="174"/>
    </row>
    <row r="58" spans="1:8" x14ac:dyDescent="0.25">
      <c r="A58" s="7">
        <f t="shared" si="1"/>
        <v>1974</v>
      </c>
      <c r="B58" s="7">
        <f t="shared" si="2"/>
        <v>6</v>
      </c>
      <c r="C58" s="31">
        <v>8275364.333333334</v>
      </c>
      <c r="F58" s="7">
        <v>1974</v>
      </c>
      <c r="G58" s="7">
        <v>6</v>
      </c>
      <c r="H58" s="174"/>
    </row>
    <row r="59" spans="1:8" x14ac:dyDescent="0.25">
      <c r="A59" s="7">
        <f t="shared" si="1"/>
        <v>1974</v>
      </c>
      <c r="B59" s="7">
        <f t="shared" si="2"/>
        <v>7</v>
      </c>
      <c r="C59" s="31">
        <v>8297550.5000000009</v>
      </c>
      <c r="F59" s="7">
        <v>1974</v>
      </c>
      <c r="G59" s="7">
        <v>7</v>
      </c>
      <c r="H59" s="174"/>
    </row>
    <row r="60" spans="1:8" x14ac:dyDescent="0.25">
      <c r="A60" s="7">
        <f t="shared" si="1"/>
        <v>1974</v>
      </c>
      <c r="B60" s="7">
        <f t="shared" si="2"/>
        <v>8</v>
      </c>
      <c r="C60" s="31">
        <v>8319736.6666666679</v>
      </c>
      <c r="F60" s="7">
        <v>1974</v>
      </c>
      <c r="G60" s="7">
        <v>8</v>
      </c>
      <c r="H60" s="174"/>
    </row>
    <row r="61" spans="1:8" x14ac:dyDescent="0.25">
      <c r="A61" s="7">
        <f t="shared" si="1"/>
        <v>1974</v>
      </c>
      <c r="B61" s="7">
        <f t="shared" si="2"/>
        <v>9</v>
      </c>
      <c r="C61" s="31">
        <v>8341922.8333333349</v>
      </c>
      <c r="F61" s="7">
        <v>1974</v>
      </c>
      <c r="G61" s="7">
        <v>9</v>
      </c>
      <c r="H61" s="174"/>
    </row>
    <row r="62" spans="1:8" x14ac:dyDescent="0.25">
      <c r="A62" s="7">
        <f t="shared" si="1"/>
        <v>1974</v>
      </c>
      <c r="B62" s="7">
        <f t="shared" si="2"/>
        <v>10</v>
      </c>
      <c r="C62" s="31">
        <v>8364109.0000000019</v>
      </c>
      <c r="F62" s="7">
        <v>1974</v>
      </c>
      <c r="G62" s="7">
        <v>10</v>
      </c>
      <c r="H62" s="174"/>
    </row>
    <row r="63" spans="1:8" x14ac:dyDescent="0.25">
      <c r="A63" s="7">
        <f t="shared" si="1"/>
        <v>1974</v>
      </c>
      <c r="B63" s="7">
        <f t="shared" si="2"/>
        <v>11</v>
      </c>
      <c r="C63" s="31">
        <v>8386295.1666666688</v>
      </c>
      <c r="F63" s="7">
        <v>1974</v>
      </c>
      <c r="G63" s="7">
        <v>11</v>
      </c>
      <c r="H63" s="174"/>
    </row>
    <row r="64" spans="1:8" x14ac:dyDescent="0.25">
      <c r="A64" s="7">
        <f t="shared" si="1"/>
        <v>1974</v>
      </c>
      <c r="B64" s="7">
        <f t="shared" si="2"/>
        <v>12</v>
      </c>
      <c r="C64" s="31">
        <v>8408481.3333333358</v>
      </c>
      <c r="F64" s="7">
        <v>1974</v>
      </c>
      <c r="G64" s="7">
        <v>12</v>
      </c>
      <c r="H64" s="174"/>
    </row>
    <row r="65" spans="1:8" x14ac:dyDescent="0.25">
      <c r="A65" s="7">
        <f t="shared" si="1"/>
        <v>1975</v>
      </c>
      <c r="B65" s="7">
        <f t="shared" si="2"/>
        <v>1</v>
      </c>
      <c r="C65" s="31">
        <v>8430667.5000000019</v>
      </c>
      <c r="F65" s="7">
        <v>1975</v>
      </c>
      <c r="G65" s="7">
        <v>1</v>
      </c>
      <c r="H65" s="174"/>
    </row>
    <row r="66" spans="1:8" x14ac:dyDescent="0.25">
      <c r="A66" s="7">
        <f t="shared" si="1"/>
        <v>1975</v>
      </c>
      <c r="B66" s="7">
        <f t="shared" si="2"/>
        <v>2</v>
      </c>
      <c r="C66" s="31">
        <v>8452853.6666666679</v>
      </c>
      <c r="F66" s="7">
        <v>1975</v>
      </c>
      <c r="G66" s="7">
        <v>2</v>
      </c>
      <c r="H66" s="174"/>
    </row>
    <row r="67" spans="1:8" x14ac:dyDescent="0.25">
      <c r="A67" s="7">
        <f t="shared" si="1"/>
        <v>1975</v>
      </c>
      <c r="B67" s="7">
        <f t="shared" si="2"/>
        <v>3</v>
      </c>
      <c r="C67" s="31">
        <v>8475039.833333334</v>
      </c>
      <c r="F67" s="7">
        <v>1975</v>
      </c>
      <c r="G67" s="7">
        <v>3</v>
      </c>
      <c r="H67" s="174"/>
    </row>
    <row r="68" spans="1:8" x14ac:dyDescent="0.25">
      <c r="A68" s="7">
        <f t="shared" si="1"/>
        <v>1975</v>
      </c>
      <c r="B68" s="7">
        <f t="shared" si="2"/>
        <v>4</v>
      </c>
      <c r="C68" s="31">
        <v>8497226</v>
      </c>
      <c r="F68" s="7">
        <v>1975</v>
      </c>
      <c r="G68" s="7">
        <v>4</v>
      </c>
      <c r="H68" s="174"/>
    </row>
    <row r="69" spans="1:8" x14ac:dyDescent="0.25">
      <c r="A69" s="7">
        <f t="shared" si="1"/>
        <v>1975</v>
      </c>
      <c r="B69" s="7">
        <f t="shared" si="2"/>
        <v>5</v>
      </c>
      <c r="C69" s="31">
        <v>8510330.25</v>
      </c>
      <c r="F69" s="7">
        <v>1975</v>
      </c>
      <c r="G69" s="7">
        <v>5</v>
      </c>
      <c r="H69" s="174"/>
    </row>
    <row r="70" spans="1:8" x14ac:dyDescent="0.25">
      <c r="A70" s="7">
        <f t="shared" si="1"/>
        <v>1975</v>
      </c>
      <c r="B70" s="7">
        <f t="shared" si="2"/>
        <v>6</v>
      </c>
      <c r="C70" s="31">
        <v>8523434.5</v>
      </c>
      <c r="F70" s="7">
        <v>1975</v>
      </c>
      <c r="G70" s="7">
        <v>6</v>
      </c>
      <c r="H70" s="174"/>
    </row>
    <row r="71" spans="1:8" x14ac:dyDescent="0.25">
      <c r="A71" s="7">
        <f t="shared" si="1"/>
        <v>1975</v>
      </c>
      <c r="B71" s="7">
        <f t="shared" si="2"/>
        <v>7</v>
      </c>
      <c r="C71" s="31">
        <v>8536538.75</v>
      </c>
      <c r="F71" s="7">
        <v>1975</v>
      </c>
      <c r="G71" s="7">
        <v>7</v>
      </c>
      <c r="H71" s="174"/>
    </row>
    <row r="72" spans="1:8" x14ac:dyDescent="0.25">
      <c r="A72" s="7">
        <f t="shared" si="1"/>
        <v>1975</v>
      </c>
      <c r="B72" s="7">
        <f t="shared" si="2"/>
        <v>8</v>
      </c>
      <c r="C72" s="31">
        <v>8549643</v>
      </c>
      <c r="F72" s="7">
        <v>1975</v>
      </c>
      <c r="G72" s="7">
        <v>8</v>
      </c>
      <c r="H72" s="174"/>
    </row>
    <row r="73" spans="1:8" x14ac:dyDescent="0.25">
      <c r="A73" s="7">
        <f t="shared" si="1"/>
        <v>1975</v>
      </c>
      <c r="B73" s="7">
        <f t="shared" si="2"/>
        <v>9</v>
      </c>
      <c r="C73" s="31">
        <v>8562747.25</v>
      </c>
      <c r="F73" s="7">
        <v>1975</v>
      </c>
      <c r="G73" s="7">
        <v>9</v>
      </c>
      <c r="H73" s="174"/>
    </row>
    <row r="74" spans="1:8" x14ac:dyDescent="0.25">
      <c r="A74" s="7">
        <f t="shared" si="1"/>
        <v>1975</v>
      </c>
      <c r="B74" s="7">
        <f t="shared" si="2"/>
        <v>10</v>
      </c>
      <c r="C74" s="31">
        <v>8575851.5</v>
      </c>
      <c r="F74" s="7">
        <v>1975</v>
      </c>
      <c r="G74" s="7">
        <v>10</v>
      </c>
      <c r="H74" s="174"/>
    </row>
    <row r="75" spans="1:8" x14ac:dyDescent="0.25">
      <c r="A75" s="7">
        <f t="shared" si="1"/>
        <v>1975</v>
      </c>
      <c r="B75" s="7">
        <f t="shared" si="2"/>
        <v>11</v>
      </c>
      <c r="C75" s="31">
        <v>8588955.75</v>
      </c>
      <c r="F75" s="7">
        <v>1975</v>
      </c>
      <c r="G75" s="7">
        <v>11</v>
      </c>
      <c r="H75" s="174"/>
    </row>
    <row r="76" spans="1:8" x14ac:dyDescent="0.25">
      <c r="A76" s="7">
        <f t="shared" si="1"/>
        <v>1975</v>
      </c>
      <c r="B76" s="7">
        <f t="shared" si="2"/>
        <v>12</v>
      </c>
      <c r="C76" s="31">
        <v>8602060</v>
      </c>
      <c r="D76" s="15">
        <f>AVERAGE(C65:C76)</f>
        <v>8525445.666666666</v>
      </c>
      <c r="E76" s="15"/>
      <c r="F76" s="7">
        <v>1975</v>
      </c>
      <c r="G76" s="7">
        <v>12</v>
      </c>
      <c r="H76" s="174"/>
    </row>
    <row r="77" spans="1:8" x14ac:dyDescent="0.25">
      <c r="A77" s="7">
        <f t="shared" si="1"/>
        <v>1976</v>
      </c>
      <c r="B77" s="7">
        <f t="shared" si="2"/>
        <v>1</v>
      </c>
      <c r="C77" s="31">
        <v>8615164.25</v>
      </c>
      <c r="F77" s="7">
        <v>1976</v>
      </c>
      <c r="G77" s="7">
        <v>1</v>
      </c>
      <c r="H77" s="174"/>
    </row>
    <row r="78" spans="1:8" x14ac:dyDescent="0.25">
      <c r="A78" s="7">
        <f t="shared" si="1"/>
        <v>1976</v>
      </c>
      <c r="B78" s="7">
        <f t="shared" si="2"/>
        <v>2</v>
      </c>
      <c r="C78" s="31">
        <v>8628268.5</v>
      </c>
      <c r="F78" s="7">
        <v>1976</v>
      </c>
      <c r="G78" s="7">
        <v>2</v>
      </c>
      <c r="H78" s="174"/>
    </row>
    <row r="79" spans="1:8" x14ac:dyDescent="0.25">
      <c r="A79" s="7">
        <f t="shared" si="1"/>
        <v>1976</v>
      </c>
      <c r="B79" s="7">
        <f t="shared" si="2"/>
        <v>3</v>
      </c>
      <c r="C79" s="31">
        <v>8641372.75</v>
      </c>
      <c r="F79" s="7">
        <v>1976</v>
      </c>
      <c r="G79" s="7">
        <v>3</v>
      </c>
      <c r="H79" s="174"/>
    </row>
    <row r="80" spans="1:8" x14ac:dyDescent="0.25">
      <c r="A80" s="7">
        <f t="shared" si="1"/>
        <v>1976</v>
      </c>
      <c r="B80" s="7">
        <f t="shared" si="2"/>
        <v>4</v>
      </c>
      <c r="C80" s="31">
        <v>8654477</v>
      </c>
      <c r="F80" s="7">
        <v>1976</v>
      </c>
      <c r="G80" s="7">
        <v>4</v>
      </c>
      <c r="H80" s="174"/>
    </row>
    <row r="81" spans="1:8" x14ac:dyDescent="0.25">
      <c r="A81" s="7">
        <f t="shared" ref="A81:A144" si="3">+A69+1</f>
        <v>1976</v>
      </c>
      <c r="B81" s="7">
        <f t="shared" ref="B81:B144" si="4">+B69</f>
        <v>5</v>
      </c>
      <c r="C81" s="31">
        <v>8669533.666666666</v>
      </c>
      <c r="F81" s="7">
        <v>1976</v>
      </c>
      <c r="G81" s="7">
        <v>5</v>
      </c>
      <c r="H81" s="174"/>
    </row>
    <row r="82" spans="1:8" x14ac:dyDescent="0.25">
      <c r="A82" s="7">
        <f t="shared" si="3"/>
        <v>1976</v>
      </c>
      <c r="B82" s="7">
        <f t="shared" si="4"/>
        <v>6</v>
      </c>
      <c r="C82" s="31">
        <v>8684590.3333333321</v>
      </c>
      <c r="F82" s="7">
        <v>1976</v>
      </c>
      <c r="G82" s="7">
        <v>6</v>
      </c>
      <c r="H82" s="174"/>
    </row>
    <row r="83" spans="1:8" x14ac:dyDescent="0.25">
      <c r="A83" s="7">
        <f t="shared" si="3"/>
        <v>1976</v>
      </c>
      <c r="B83" s="7">
        <f t="shared" si="4"/>
        <v>7</v>
      </c>
      <c r="C83" s="31">
        <v>8699646.9999999981</v>
      </c>
      <c r="F83" s="7">
        <v>1976</v>
      </c>
      <c r="G83" s="7">
        <v>7</v>
      </c>
      <c r="H83" s="174"/>
    </row>
    <row r="84" spans="1:8" x14ac:dyDescent="0.25">
      <c r="A84" s="7">
        <f t="shared" si="3"/>
        <v>1976</v>
      </c>
      <c r="B84" s="7">
        <f t="shared" si="4"/>
        <v>8</v>
      </c>
      <c r="C84" s="31">
        <v>8714703.6666666642</v>
      </c>
      <c r="F84" s="7">
        <v>1976</v>
      </c>
      <c r="G84" s="7">
        <v>8</v>
      </c>
      <c r="H84" s="174"/>
    </row>
    <row r="85" spans="1:8" x14ac:dyDescent="0.25">
      <c r="A85" s="7">
        <f t="shared" si="3"/>
        <v>1976</v>
      </c>
      <c r="B85" s="7">
        <f t="shared" si="4"/>
        <v>9</v>
      </c>
      <c r="C85" s="31">
        <v>8729760.3333333302</v>
      </c>
      <c r="F85" s="7">
        <v>1976</v>
      </c>
      <c r="G85" s="7">
        <v>9</v>
      </c>
      <c r="H85" s="174"/>
    </row>
    <row r="86" spans="1:8" x14ac:dyDescent="0.25">
      <c r="A86" s="7">
        <f t="shared" si="3"/>
        <v>1976</v>
      </c>
      <c r="B86" s="7">
        <f t="shared" si="4"/>
        <v>10</v>
      </c>
      <c r="C86" s="31">
        <v>8744816.9999999963</v>
      </c>
      <c r="F86" s="7">
        <v>1976</v>
      </c>
      <c r="G86" s="7">
        <v>10</v>
      </c>
      <c r="H86" s="174"/>
    </row>
    <row r="87" spans="1:8" x14ac:dyDescent="0.25">
      <c r="A87" s="7">
        <f t="shared" si="3"/>
        <v>1976</v>
      </c>
      <c r="B87" s="7">
        <f t="shared" si="4"/>
        <v>11</v>
      </c>
      <c r="C87" s="31">
        <v>8759873.6666666623</v>
      </c>
      <c r="F87" s="7">
        <v>1976</v>
      </c>
      <c r="G87" s="7">
        <v>11</v>
      </c>
      <c r="H87" s="174"/>
    </row>
    <row r="88" spans="1:8" x14ac:dyDescent="0.25">
      <c r="A88" s="7">
        <f t="shared" si="3"/>
        <v>1976</v>
      </c>
      <c r="B88" s="7">
        <f t="shared" si="4"/>
        <v>12</v>
      </c>
      <c r="C88" s="31">
        <v>8774930.3333333284</v>
      </c>
      <c r="D88" s="15">
        <f>AVERAGE(C77:C88)</f>
        <v>8693094.8749999981</v>
      </c>
      <c r="E88" s="15"/>
      <c r="F88" s="7">
        <v>1976</v>
      </c>
      <c r="G88" s="7">
        <v>12</v>
      </c>
      <c r="H88" s="174"/>
    </row>
    <row r="89" spans="1:8" x14ac:dyDescent="0.25">
      <c r="A89" s="7">
        <f t="shared" si="3"/>
        <v>1977</v>
      </c>
      <c r="B89" s="7">
        <f t="shared" si="4"/>
        <v>1</v>
      </c>
      <c r="C89" s="31">
        <v>8789986.9999999944</v>
      </c>
      <c r="F89" s="7">
        <v>1977</v>
      </c>
      <c r="G89" s="7">
        <v>1</v>
      </c>
      <c r="H89" s="174"/>
    </row>
    <row r="90" spans="1:8" x14ac:dyDescent="0.25">
      <c r="A90" s="7">
        <f t="shared" si="3"/>
        <v>1977</v>
      </c>
      <c r="B90" s="7">
        <f t="shared" si="4"/>
        <v>2</v>
      </c>
      <c r="C90" s="31">
        <v>8805043.6666666605</v>
      </c>
      <c r="F90" s="7">
        <v>1977</v>
      </c>
      <c r="G90" s="7">
        <v>2</v>
      </c>
      <c r="H90" s="174"/>
    </row>
    <row r="91" spans="1:8" x14ac:dyDescent="0.25">
      <c r="A91" s="7">
        <f t="shared" si="3"/>
        <v>1977</v>
      </c>
      <c r="B91" s="7">
        <f t="shared" si="4"/>
        <v>3</v>
      </c>
      <c r="C91" s="31">
        <v>8820100.3333333265</v>
      </c>
      <c r="F91" s="7">
        <v>1977</v>
      </c>
      <c r="G91" s="7">
        <v>3</v>
      </c>
      <c r="H91" s="174"/>
    </row>
    <row r="92" spans="1:8" x14ac:dyDescent="0.25">
      <c r="A92" s="7">
        <f t="shared" si="3"/>
        <v>1977</v>
      </c>
      <c r="B92" s="7">
        <f t="shared" si="4"/>
        <v>4</v>
      </c>
      <c r="C92" s="31">
        <v>8835157</v>
      </c>
      <c r="F92" s="7">
        <v>1977</v>
      </c>
      <c r="G92" s="7">
        <v>4</v>
      </c>
      <c r="H92" s="174"/>
    </row>
    <row r="93" spans="1:8" x14ac:dyDescent="0.25">
      <c r="A93" s="7">
        <f t="shared" si="3"/>
        <v>1977</v>
      </c>
      <c r="B93" s="7">
        <f t="shared" si="4"/>
        <v>5</v>
      </c>
      <c r="C93" s="31">
        <v>8853967.833333334</v>
      </c>
      <c r="F93" s="7">
        <v>1977</v>
      </c>
      <c r="G93" s="7">
        <v>5</v>
      </c>
      <c r="H93" s="174"/>
    </row>
    <row r="94" spans="1:8" x14ac:dyDescent="0.25">
      <c r="A94" s="7">
        <f t="shared" si="3"/>
        <v>1977</v>
      </c>
      <c r="B94" s="7">
        <f t="shared" si="4"/>
        <v>6</v>
      </c>
      <c r="C94" s="31">
        <v>8872778.6666666679</v>
      </c>
      <c r="F94" s="7">
        <v>1977</v>
      </c>
      <c r="G94" s="7">
        <v>6</v>
      </c>
      <c r="H94" s="174"/>
    </row>
    <row r="95" spans="1:8" x14ac:dyDescent="0.25">
      <c r="A95" s="7">
        <f t="shared" si="3"/>
        <v>1977</v>
      </c>
      <c r="B95" s="7">
        <f t="shared" si="4"/>
        <v>7</v>
      </c>
      <c r="C95" s="31">
        <v>8891589.5000000019</v>
      </c>
      <c r="F95" s="7">
        <v>1977</v>
      </c>
      <c r="G95" s="7">
        <v>7</v>
      </c>
      <c r="H95" s="174"/>
    </row>
    <row r="96" spans="1:8" x14ac:dyDescent="0.25">
      <c r="A96" s="7">
        <f t="shared" si="3"/>
        <v>1977</v>
      </c>
      <c r="B96" s="7">
        <f t="shared" si="4"/>
        <v>8</v>
      </c>
      <c r="C96" s="31">
        <v>8910400.3333333358</v>
      </c>
      <c r="F96" s="7">
        <v>1977</v>
      </c>
      <c r="G96" s="7">
        <v>8</v>
      </c>
      <c r="H96" s="174"/>
    </row>
    <row r="97" spans="1:8" x14ac:dyDescent="0.25">
      <c r="A97" s="7">
        <f t="shared" si="3"/>
        <v>1977</v>
      </c>
      <c r="B97" s="7">
        <f t="shared" si="4"/>
        <v>9</v>
      </c>
      <c r="C97" s="31">
        <v>8929211.1666666698</v>
      </c>
      <c r="F97" s="7">
        <v>1977</v>
      </c>
      <c r="G97" s="7">
        <v>9</v>
      </c>
      <c r="H97" s="174"/>
    </row>
    <row r="98" spans="1:8" x14ac:dyDescent="0.25">
      <c r="A98" s="7">
        <f t="shared" si="3"/>
        <v>1977</v>
      </c>
      <c r="B98" s="7">
        <f t="shared" si="4"/>
        <v>10</v>
      </c>
      <c r="C98" s="31">
        <v>8948022.0000000037</v>
      </c>
      <c r="F98" s="7">
        <v>1977</v>
      </c>
      <c r="G98" s="7">
        <v>10</v>
      </c>
      <c r="H98" s="174"/>
    </row>
    <row r="99" spans="1:8" x14ac:dyDescent="0.25">
      <c r="A99" s="7">
        <f t="shared" si="3"/>
        <v>1977</v>
      </c>
      <c r="B99" s="7">
        <f t="shared" si="4"/>
        <v>11</v>
      </c>
      <c r="C99" s="31">
        <v>8966832.8333333377</v>
      </c>
      <c r="F99" s="7">
        <v>1977</v>
      </c>
      <c r="G99" s="7">
        <v>11</v>
      </c>
      <c r="H99" s="174"/>
    </row>
    <row r="100" spans="1:8" x14ac:dyDescent="0.25">
      <c r="A100" s="7">
        <f t="shared" si="3"/>
        <v>1977</v>
      </c>
      <c r="B100" s="7">
        <f t="shared" si="4"/>
        <v>12</v>
      </c>
      <c r="C100" s="31">
        <v>8985643.6666666716</v>
      </c>
      <c r="D100" s="15">
        <f>AVERAGE(C89:C100)</f>
        <v>8884061.166666666</v>
      </c>
      <c r="E100" s="15"/>
      <c r="F100" s="7">
        <v>1977</v>
      </c>
      <c r="G100" s="7">
        <v>12</v>
      </c>
      <c r="H100" s="174"/>
    </row>
    <row r="101" spans="1:8" x14ac:dyDescent="0.25">
      <c r="A101" s="7">
        <f t="shared" si="3"/>
        <v>1978</v>
      </c>
      <c r="B101" s="7">
        <f t="shared" si="4"/>
        <v>1</v>
      </c>
      <c r="C101" s="31">
        <v>9004454.5000000056</v>
      </c>
      <c r="F101" s="7">
        <v>1978</v>
      </c>
      <c r="G101" s="7">
        <v>1</v>
      </c>
      <c r="H101" s="174"/>
    </row>
    <row r="102" spans="1:8" x14ac:dyDescent="0.25">
      <c r="A102" s="7">
        <f t="shared" si="3"/>
        <v>1978</v>
      </c>
      <c r="B102" s="7">
        <f t="shared" si="4"/>
        <v>2</v>
      </c>
      <c r="C102" s="31">
        <v>9023265.3333333395</v>
      </c>
      <c r="F102" s="7">
        <v>1978</v>
      </c>
      <c r="G102" s="7">
        <v>2</v>
      </c>
      <c r="H102" s="174"/>
    </row>
    <row r="103" spans="1:8" x14ac:dyDescent="0.25">
      <c r="A103" s="7">
        <f t="shared" si="3"/>
        <v>1978</v>
      </c>
      <c r="B103" s="7">
        <f t="shared" si="4"/>
        <v>3</v>
      </c>
      <c r="C103" s="31">
        <v>9042076.1666666735</v>
      </c>
      <c r="F103" s="7">
        <v>1978</v>
      </c>
      <c r="G103" s="7">
        <v>3</v>
      </c>
      <c r="H103" s="174"/>
    </row>
    <row r="104" spans="1:8" x14ac:dyDescent="0.25">
      <c r="A104" s="7">
        <f t="shared" si="3"/>
        <v>1978</v>
      </c>
      <c r="B104" s="7">
        <f t="shared" si="4"/>
        <v>4</v>
      </c>
      <c r="C104" s="31">
        <v>9060887</v>
      </c>
      <c r="F104" s="7">
        <v>1978</v>
      </c>
      <c r="G104" s="7">
        <v>4</v>
      </c>
      <c r="H104" s="174"/>
    </row>
    <row r="105" spans="1:8" x14ac:dyDescent="0.25">
      <c r="A105" s="7">
        <f t="shared" si="3"/>
        <v>1978</v>
      </c>
      <c r="B105" s="7">
        <f t="shared" si="4"/>
        <v>5</v>
      </c>
      <c r="C105" s="31">
        <v>9087336.333333334</v>
      </c>
      <c r="F105" s="7">
        <v>1978</v>
      </c>
      <c r="G105" s="7">
        <v>5</v>
      </c>
      <c r="H105" s="174"/>
    </row>
    <row r="106" spans="1:8" x14ac:dyDescent="0.25">
      <c r="A106" s="7">
        <f t="shared" si="3"/>
        <v>1978</v>
      </c>
      <c r="B106" s="7">
        <f t="shared" si="4"/>
        <v>6</v>
      </c>
      <c r="C106" s="31">
        <v>9113785.6666666679</v>
      </c>
      <c r="F106" s="7">
        <v>1978</v>
      </c>
      <c r="G106" s="7">
        <v>6</v>
      </c>
      <c r="H106" s="174"/>
    </row>
    <row r="107" spans="1:8" x14ac:dyDescent="0.25">
      <c r="A107" s="7">
        <f t="shared" si="3"/>
        <v>1978</v>
      </c>
      <c r="B107" s="7">
        <f t="shared" si="4"/>
        <v>7</v>
      </c>
      <c r="C107" s="31">
        <v>9140235.0000000019</v>
      </c>
      <c r="F107" s="7">
        <v>1978</v>
      </c>
      <c r="G107" s="7">
        <v>7</v>
      </c>
      <c r="H107" s="174"/>
    </row>
    <row r="108" spans="1:8" x14ac:dyDescent="0.25">
      <c r="A108" s="7">
        <f t="shared" si="3"/>
        <v>1978</v>
      </c>
      <c r="B108" s="7">
        <f t="shared" si="4"/>
        <v>8</v>
      </c>
      <c r="C108" s="31">
        <v>9166684.3333333358</v>
      </c>
      <c r="F108" s="7">
        <v>1978</v>
      </c>
      <c r="G108" s="7">
        <v>8</v>
      </c>
      <c r="H108" s="174"/>
    </row>
    <row r="109" spans="1:8" x14ac:dyDescent="0.25">
      <c r="A109" s="7">
        <f t="shared" si="3"/>
        <v>1978</v>
      </c>
      <c r="B109" s="7">
        <f t="shared" si="4"/>
        <v>9</v>
      </c>
      <c r="C109" s="31">
        <v>9193133.6666666698</v>
      </c>
      <c r="F109" s="7">
        <v>1978</v>
      </c>
      <c r="G109" s="7">
        <v>9</v>
      </c>
      <c r="H109" s="174"/>
    </row>
    <row r="110" spans="1:8" x14ac:dyDescent="0.25">
      <c r="A110" s="7">
        <f t="shared" si="3"/>
        <v>1978</v>
      </c>
      <c r="B110" s="7">
        <f t="shared" si="4"/>
        <v>10</v>
      </c>
      <c r="C110" s="31">
        <v>9219583.0000000037</v>
      </c>
      <c r="F110" s="7">
        <v>1978</v>
      </c>
      <c r="G110" s="7">
        <v>10</v>
      </c>
      <c r="H110" s="174"/>
    </row>
    <row r="111" spans="1:8" x14ac:dyDescent="0.25">
      <c r="A111" s="7">
        <f t="shared" si="3"/>
        <v>1978</v>
      </c>
      <c r="B111" s="7">
        <f t="shared" si="4"/>
        <v>11</v>
      </c>
      <c r="C111" s="31">
        <v>9246032.3333333377</v>
      </c>
      <c r="F111" s="7">
        <v>1978</v>
      </c>
      <c r="G111" s="7">
        <v>11</v>
      </c>
      <c r="H111" s="174"/>
    </row>
    <row r="112" spans="1:8" x14ac:dyDescent="0.25">
      <c r="A112" s="7">
        <f t="shared" si="3"/>
        <v>1978</v>
      </c>
      <c r="B112" s="7">
        <f t="shared" si="4"/>
        <v>12</v>
      </c>
      <c r="C112" s="31">
        <v>9272481.6666666716</v>
      </c>
      <c r="D112" s="15">
        <f>AVERAGE(C101:C112)</f>
        <v>9130829.5833333358</v>
      </c>
      <c r="E112" s="15"/>
      <c r="F112" s="7">
        <v>1978</v>
      </c>
      <c r="G112" s="7">
        <v>12</v>
      </c>
      <c r="H112" s="174"/>
    </row>
    <row r="113" spans="1:8" x14ac:dyDescent="0.25">
      <c r="A113" s="7">
        <f t="shared" si="3"/>
        <v>1979</v>
      </c>
      <c r="B113" s="7">
        <f t="shared" si="4"/>
        <v>1</v>
      </c>
      <c r="C113" s="31">
        <v>9298931.0000000056</v>
      </c>
      <c r="F113" s="7">
        <v>1979</v>
      </c>
      <c r="G113" s="7">
        <v>1</v>
      </c>
      <c r="H113" s="174"/>
    </row>
    <row r="114" spans="1:8" x14ac:dyDescent="0.25">
      <c r="A114" s="7">
        <f t="shared" si="3"/>
        <v>1979</v>
      </c>
      <c r="B114" s="7">
        <f t="shared" si="4"/>
        <v>2</v>
      </c>
      <c r="C114" s="31">
        <v>9325380.3333333395</v>
      </c>
      <c r="F114" s="7">
        <v>1979</v>
      </c>
      <c r="G114" s="7">
        <v>2</v>
      </c>
      <c r="H114" s="174"/>
    </row>
    <row r="115" spans="1:8" x14ac:dyDescent="0.25">
      <c r="A115" s="7">
        <f t="shared" si="3"/>
        <v>1979</v>
      </c>
      <c r="B115" s="7">
        <f t="shared" si="4"/>
        <v>3</v>
      </c>
      <c r="C115" s="31">
        <v>9351829.6666666735</v>
      </c>
      <c r="F115" s="7">
        <v>1979</v>
      </c>
      <c r="G115" s="7">
        <v>3</v>
      </c>
      <c r="H115" s="174"/>
    </row>
    <row r="116" spans="1:8" x14ac:dyDescent="0.25">
      <c r="A116" s="7">
        <f t="shared" si="3"/>
        <v>1979</v>
      </c>
      <c r="B116" s="7">
        <f t="shared" si="4"/>
        <v>4</v>
      </c>
      <c r="C116" s="31">
        <v>9378279</v>
      </c>
      <c r="F116" s="7">
        <v>1979</v>
      </c>
      <c r="G116" s="7">
        <v>4</v>
      </c>
      <c r="H116" s="174"/>
    </row>
    <row r="117" spans="1:8" x14ac:dyDescent="0.25">
      <c r="A117" s="7">
        <f t="shared" si="3"/>
        <v>1979</v>
      </c>
      <c r="B117" s="7">
        <f t="shared" si="4"/>
        <v>5</v>
      </c>
      <c r="C117" s="31">
        <v>9409002.5</v>
      </c>
      <c r="F117" s="7">
        <v>1979</v>
      </c>
      <c r="G117" s="7">
        <v>5</v>
      </c>
      <c r="H117" s="174"/>
    </row>
    <row r="118" spans="1:8" x14ac:dyDescent="0.25">
      <c r="A118" s="7">
        <f t="shared" si="3"/>
        <v>1979</v>
      </c>
      <c r="B118" s="7">
        <f t="shared" si="4"/>
        <v>6</v>
      </c>
      <c r="C118" s="31">
        <v>9439726</v>
      </c>
      <c r="F118" s="7">
        <v>1979</v>
      </c>
      <c r="G118" s="7">
        <v>6</v>
      </c>
      <c r="H118" s="174"/>
    </row>
    <row r="119" spans="1:8" x14ac:dyDescent="0.25">
      <c r="A119" s="7">
        <f t="shared" si="3"/>
        <v>1979</v>
      </c>
      <c r="B119" s="7">
        <f t="shared" si="4"/>
        <v>7</v>
      </c>
      <c r="C119" s="31">
        <v>9470449.5</v>
      </c>
      <c r="F119" s="7">
        <v>1979</v>
      </c>
      <c r="G119" s="7">
        <v>7</v>
      </c>
      <c r="H119" s="174"/>
    </row>
    <row r="120" spans="1:8" x14ac:dyDescent="0.25">
      <c r="A120" s="7">
        <f t="shared" si="3"/>
        <v>1979</v>
      </c>
      <c r="B120" s="7">
        <f t="shared" si="4"/>
        <v>8</v>
      </c>
      <c r="C120" s="31">
        <v>9501173</v>
      </c>
      <c r="F120" s="7">
        <v>1979</v>
      </c>
      <c r="G120" s="7">
        <v>8</v>
      </c>
      <c r="H120" s="174"/>
    </row>
    <row r="121" spans="1:8" x14ac:dyDescent="0.25">
      <c r="A121" s="7">
        <f t="shared" si="3"/>
        <v>1979</v>
      </c>
      <c r="B121" s="7">
        <f t="shared" si="4"/>
        <v>9</v>
      </c>
      <c r="C121" s="31">
        <v>9531896.5</v>
      </c>
      <c r="F121" s="7">
        <v>1979</v>
      </c>
      <c r="G121" s="7">
        <v>9</v>
      </c>
      <c r="H121" s="174"/>
    </row>
    <row r="122" spans="1:8" x14ac:dyDescent="0.25">
      <c r="A122" s="7">
        <f t="shared" si="3"/>
        <v>1979</v>
      </c>
      <c r="B122" s="7">
        <f t="shared" si="4"/>
        <v>10</v>
      </c>
      <c r="C122" s="31">
        <v>9562620</v>
      </c>
      <c r="F122" s="7">
        <v>1979</v>
      </c>
      <c r="G122" s="7">
        <v>10</v>
      </c>
      <c r="H122" s="174"/>
    </row>
    <row r="123" spans="1:8" x14ac:dyDescent="0.25">
      <c r="A123" s="7">
        <f t="shared" si="3"/>
        <v>1979</v>
      </c>
      <c r="B123" s="7">
        <f t="shared" si="4"/>
        <v>11</v>
      </c>
      <c r="C123" s="31">
        <v>9593343.5</v>
      </c>
      <c r="F123" s="7">
        <v>1979</v>
      </c>
      <c r="G123" s="7">
        <v>11</v>
      </c>
      <c r="H123" s="174"/>
    </row>
    <row r="124" spans="1:8" x14ac:dyDescent="0.25">
      <c r="A124" s="7">
        <f t="shared" si="3"/>
        <v>1979</v>
      </c>
      <c r="B124" s="7">
        <f t="shared" si="4"/>
        <v>12</v>
      </c>
      <c r="C124" s="31">
        <v>9624067</v>
      </c>
      <c r="D124" s="15">
        <f>AVERAGE(C113:C124)</f>
        <v>9457224.833333334</v>
      </c>
      <c r="E124" s="15"/>
      <c r="F124" s="7">
        <v>1979</v>
      </c>
      <c r="G124" s="7">
        <v>12</v>
      </c>
      <c r="H124" s="174"/>
    </row>
    <row r="125" spans="1:8" x14ac:dyDescent="0.25">
      <c r="A125" s="7">
        <f t="shared" si="3"/>
        <v>1980</v>
      </c>
      <c r="B125" s="7">
        <f t="shared" si="4"/>
        <v>1</v>
      </c>
      <c r="C125" s="31">
        <v>9654790.5</v>
      </c>
      <c r="F125" s="7">
        <v>1980</v>
      </c>
      <c r="G125" s="7">
        <v>1</v>
      </c>
      <c r="H125" s="174"/>
    </row>
    <row r="126" spans="1:8" x14ac:dyDescent="0.25">
      <c r="A126" s="7">
        <f t="shared" si="3"/>
        <v>1980</v>
      </c>
      <c r="B126" s="7">
        <f t="shared" si="4"/>
        <v>2</v>
      </c>
      <c r="C126" s="31">
        <v>9685514</v>
      </c>
      <c r="F126" s="7">
        <v>1980</v>
      </c>
      <c r="G126" s="7">
        <v>2</v>
      </c>
      <c r="H126" s="174"/>
    </row>
    <row r="127" spans="1:8" x14ac:dyDescent="0.25">
      <c r="A127" s="7">
        <f t="shared" si="3"/>
        <v>1980</v>
      </c>
      <c r="B127" s="7">
        <f t="shared" si="4"/>
        <v>3</v>
      </c>
      <c r="C127" s="31">
        <v>9716237.5</v>
      </c>
      <c r="F127" s="7">
        <v>1980</v>
      </c>
      <c r="G127" s="7">
        <v>3</v>
      </c>
      <c r="H127" s="174"/>
    </row>
    <row r="128" spans="1:8" x14ac:dyDescent="0.25">
      <c r="A128" s="7">
        <f t="shared" si="3"/>
        <v>1980</v>
      </c>
      <c r="B128" s="7">
        <f t="shared" si="4"/>
        <v>4</v>
      </c>
      <c r="C128" s="31">
        <v>9746961</v>
      </c>
      <c r="F128" s="7">
        <v>1980</v>
      </c>
      <c r="G128" s="7">
        <v>4</v>
      </c>
      <c r="H128" s="174"/>
    </row>
    <row r="129" spans="1:8" x14ac:dyDescent="0.25">
      <c r="A129" s="7">
        <f t="shared" si="3"/>
        <v>1980</v>
      </c>
      <c r="B129" s="7">
        <f t="shared" si="4"/>
        <v>5</v>
      </c>
      <c r="C129" s="31">
        <v>9777265.583333334</v>
      </c>
      <c r="F129" s="7">
        <v>1980</v>
      </c>
      <c r="G129" s="7">
        <v>5</v>
      </c>
      <c r="H129" s="174"/>
    </row>
    <row r="130" spans="1:8" x14ac:dyDescent="0.25">
      <c r="A130" s="7">
        <f t="shared" si="3"/>
        <v>1980</v>
      </c>
      <c r="B130" s="7">
        <f t="shared" si="4"/>
        <v>6</v>
      </c>
      <c r="C130" s="31">
        <v>9807570.1666666679</v>
      </c>
      <c r="F130" s="7">
        <v>1980</v>
      </c>
      <c r="G130" s="7">
        <v>6</v>
      </c>
      <c r="H130" s="174"/>
    </row>
    <row r="131" spans="1:8" x14ac:dyDescent="0.25">
      <c r="A131" s="7">
        <f t="shared" si="3"/>
        <v>1980</v>
      </c>
      <c r="B131" s="7">
        <f t="shared" si="4"/>
        <v>7</v>
      </c>
      <c r="C131" s="31">
        <v>9837874.7500000019</v>
      </c>
      <c r="F131" s="7">
        <v>1980</v>
      </c>
      <c r="G131" s="7">
        <v>7</v>
      </c>
      <c r="H131" s="174"/>
    </row>
    <row r="132" spans="1:8" x14ac:dyDescent="0.25">
      <c r="A132" s="7">
        <f t="shared" si="3"/>
        <v>1980</v>
      </c>
      <c r="B132" s="7">
        <f t="shared" si="4"/>
        <v>8</v>
      </c>
      <c r="C132" s="31">
        <v>9868179.3333333358</v>
      </c>
      <c r="F132" s="7">
        <v>1980</v>
      </c>
      <c r="G132" s="7">
        <v>8</v>
      </c>
      <c r="H132" s="174"/>
    </row>
    <row r="133" spans="1:8" x14ac:dyDescent="0.25">
      <c r="A133" s="7">
        <f t="shared" si="3"/>
        <v>1980</v>
      </c>
      <c r="B133" s="7">
        <f t="shared" si="4"/>
        <v>9</v>
      </c>
      <c r="C133" s="31">
        <v>9898483.9166666698</v>
      </c>
      <c r="F133" s="7">
        <v>1980</v>
      </c>
      <c r="G133" s="7">
        <v>9</v>
      </c>
      <c r="H133" s="174"/>
    </row>
    <row r="134" spans="1:8" x14ac:dyDescent="0.25">
      <c r="A134" s="7">
        <f t="shared" si="3"/>
        <v>1980</v>
      </c>
      <c r="B134" s="7">
        <f t="shared" si="4"/>
        <v>10</v>
      </c>
      <c r="C134" s="31">
        <v>9928788.5000000037</v>
      </c>
      <c r="F134" s="7">
        <v>1980</v>
      </c>
      <c r="G134" s="7">
        <v>10</v>
      </c>
      <c r="H134" s="174"/>
    </row>
    <row r="135" spans="1:8" x14ac:dyDescent="0.25">
      <c r="A135" s="7">
        <f t="shared" si="3"/>
        <v>1980</v>
      </c>
      <c r="B135" s="7">
        <f t="shared" si="4"/>
        <v>11</v>
      </c>
      <c r="C135" s="31">
        <v>9959093.0833333377</v>
      </c>
      <c r="F135" s="7">
        <v>1980</v>
      </c>
      <c r="G135" s="7">
        <v>11</v>
      </c>
      <c r="H135" s="174"/>
    </row>
    <row r="136" spans="1:8" x14ac:dyDescent="0.25">
      <c r="A136" s="7">
        <f t="shared" si="3"/>
        <v>1980</v>
      </c>
      <c r="B136" s="7">
        <f t="shared" si="4"/>
        <v>12</v>
      </c>
      <c r="C136" s="31">
        <v>9989397.6666666716</v>
      </c>
      <c r="D136" s="15">
        <f>AVERAGE(C125:C136)</f>
        <v>9822513.0000000019</v>
      </c>
      <c r="E136" s="15"/>
      <c r="F136" s="7">
        <v>1980</v>
      </c>
      <c r="G136" s="7">
        <v>12</v>
      </c>
      <c r="H136" s="174"/>
    </row>
    <row r="137" spans="1:8" x14ac:dyDescent="0.25">
      <c r="A137" s="7">
        <f t="shared" si="3"/>
        <v>1981</v>
      </c>
      <c r="B137" s="7">
        <f t="shared" si="4"/>
        <v>1</v>
      </c>
      <c r="C137" s="31">
        <v>10019702.250000006</v>
      </c>
      <c r="F137" s="7">
        <v>1981</v>
      </c>
      <c r="G137" s="7">
        <v>1</v>
      </c>
      <c r="H137" s="174"/>
    </row>
    <row r="138" spans="1:8" x14ac:dyDescent="0.25">
      <c r="A138" s="7">
        <f t="shared" si="3"/>
        <v>1981</v>
      </c>
      <c r="B138" s="7">
        <f t="shared" si="4"/>
        <v>2</v>
      </c>
      <c r="C138" s="31">
        <v>10050006.83333334</v>
      </c>
      <c r="F138" s="7">
        <v>1981</v>
      </c>
      <c r="G138" s="7">
        <v>2</v>
      </c>
      <c r="H138" s="174"/>
    </row>
    <row r="139" spans="1:8" x14ac:dyDescent="0.25">
      <c r="A139" s="7">
        <f t="shared" si="3"/>
        <v>1981</v>
      </c>
      <c r="B139" s="7">
        <f t="shared" si="4"/>
        <v>3</v>
      </c>
      <c r="C139" s="31">
        <v>10080311.416666673</v>
      </c>
      <c r="F139" s="7">
        <v>1981</v>
      </c>
      <c r="G139" s="7">
        <v>3</v>
      </c>
      <c r="H139" s="174"/>
    </row>
    <row r="140" spans="1:8" x14ac:dyDescent="0.25">
      <c r="A140" s="7">
        <f t="shared" si="3"/>
        <v>1981</v>
      </c>
      <c r="B140" s="7">
        <f t="shared" si="4"/>
        <v>4</v>
      </c>
      <c r="C140" s="31">
        <v>10110616</v>
      </c>
      <c r="F140" s="7">
        <v>1981</v>
      </c>
      <c r="G140" s="7">
        <v>4</v>
      </c>
      <c r="H140" s="174"/>
    </row>
    <row r="141" spans="1:8" x14ac:dyDescent="0.25">
      <c r="A141" s="7">
        <f t="shared" si="3"/>
        <v>1981</v>
      </c>
      <c r="B141" s="7">
        <f t="shared" si="4"/>
        <v>5</v>
      </c>
      <c r="C141" s="31">
        <v>10135046.166666666</v>
      </c>
      <c r="F141" s="7">
        <v>1981</v>
      </c>
      <c r="G141" s="7">
        <v>5</v>
      </c>
      <c r="H141" s="174"/>
    </row>
    <row r="142" spans="1:8" x14ac:dyDescent="0.25">
      <c r="A142" s="7">
        <f t="shared" si="3"/>
        <v>1981</v>
      </c>
      <c r="B142" s="7">
        <f t="shared" si="4"/>
        <v>6</v>
      </c>
      <c r="C142" s="31">
        <v>10159476.333333332</v>
      </c>
      <c r="F142" s="7">
        <v>1981</v>
      </c>
      <c r="G142" s="7">
        <v>6</v>
      </c>
      <c r="H142" s="174"/>
    </row>
    <row r="143" spans="1:8" x14ac:dyDescent="0.25">
      <c r="A143" s="7">
        <f t="shared" si="3"/>
        <v>1981</v>
      </c>
      <c r="B143" s="7">
        <f t="shared" si="4"/>
        <v>7</v>
      </c>
      <c r="C143" s="31">
        <v>10183906.499999998</v>
      </c>
      <c r="F143" s="7">
        <v>1981</v>
      </c>
      <c r="G143" s="7">
        <v>7</v>
      </c>
      <c r="H143" s="174"/>
    </row>
    <row r="144" spans="1:8" x14ac:dyDescent="0.25">
      <c r="A144" s="7">
        <f t="shared" si="3"/>
        <v>1981</v>
      </c>
      <c r="B144" s="7">
        <f t="shared" si="4"/>
        <v>8</v>
      </c>
      <c r="C144" s="31">
        <v>10208336.666666664</v>
      </c>
      <c r="F144" s="7">
        <v>1981</v>
      </c>
      <c r="G144" s="7">
        <v>8</v>
      </c>
      <c r="H144" s="174"/>
    </row>
    <row r="145" spans="1:8" x14ac:dyDescent="0.25">
      <c r="A145" s="7">
        <f t="shared" ref="A145:A208" si="5">+A133+1</f>
        <v>1981</v>
      </c>
      <c r="B145" s="7">
        <f t="shared" ref="B145:B208" si="6">+B133</f>
        <v>9</v>
      </c>
      <c r="C145" s="31">
        <v>10232766.83333333</v>
      </c>
      <c r="F145" s="7">
        <v>1981</v>
      </c>
      <c r="G145" s="7">
        <v>9</v>
      </c>
      <c r="H145" s="174"/>
    </row>
    <row r="146" spans="1:8" x14ac:dyDescent="0.25">
      <c r="A146" s="7">
        <f t="shared" si="5"/>
        <v>1981</v>
      </c>
      <c r="B146" s="7">
        <f t="shared" si="6"/>
        <v>10</v>
      </c>
      <c r="C146" s="31">
        <v>10257196.999999996</v>
      </c>
      <c r="F146" s="7">
        <v>1981</v>
      </c>
      <c r="G146" s="7">
        <v>10</v>
      </c>
      <c r="H146" s="174"/>
    </row>
    <row r="147" spans="1:8" x14ac:dyDescent="0.25">
      <c r="A147" s="7">
        <f t="shared" si="5"/>
        <v>1981</v>
      </c>
      <c r="B147" s="7">
        <f t="shared" si="6"/>
        <v>11</v>
      </c>
      <c r="C147" s="31">
        <v>10281627.166666662</v>
      </c>
      <c r="F147" s="7">
        <v>1981</v>
      </c>
      <c r="G147" s="7">
        <v>11</v>
      </c>
      <c r="H147" s="174"/>
    </row>
    <row r="148" spans="1:8" x14ac:dyDescent="0.25">
      <c r="A148" s="7">
        <f t="shared" si="5"/>
        <v>1981</v>
      </c>
      <c r="B148" s="7">
        <f t="shared" si="6"/>
        <v>12</v>
      </c>
      <c r="C148" s="31">
        <v>10306057.333333328</v>
      </c>
      <c r="D148" s="15">
        <f>AVERAGE(C137:C148)</f>
        <v>10168754.208333334</v>
      </c>
      <c r="E148" s="15"/>
      <c r="F148" s="7">
        <v>1981</v>
      </c>
      <c r="G148" s="7">
        <v>12</v>
      </c>
      <c r="H148" s="174"/>
    </row>
    <row r="149" spans="1:8" x14ac:dyDescent="0.25">
      <c r="A149" s="7">
        <f t="shared" si="5"/>
        <v>1982</v>
      </c>
      <c r="B149" s="7">
        <f t="shared" si="6"/>
        <v>1</v>
      </c>
      <c r="C149" s="31">
        <v>10330487.499999994</v>
      </c>
      <c r="F149" s="7">
        <v>1982</v>
      </c>
      <c r="G149" s="7">
        <v>1</v>
      </c>
      <c r="H149" s="174"/>
    </row>
    <row r="150" spans="1:8" x14ac:dyDescent="0.25">
      <c r="A150" s="7">
        <f t="shared" si="5"/>
        <v>1982</v>
      </c>
      <c r="B150" s="7">
        <f t="shared" si="6"/>
        <v>2</v>
      </c>
      <c r="C150" s="31">
        <v>10354917.66666666</v>
      </c>
      <c r="F150" s="7">
        <v>1982</v>
      </c>
      <c r="G150" s="7">
        <v>2</v>
      </c>
      <c r="H150" s="174"/>
    </row>
    <row r="151" spans="1:8" x14ac:dyDescent="0.25">
      <c r="A151" s="7">
        <f t="shared" si="5"/>
        <v>1982</v>
      </c>
      <c r="B151" s="7">
        <f t="shared" si="6"/>
        <v>3</v>
      </c>
      <c r="C151" s="31">
        <v>10379347.833333327</v>
      </c>
      <c r="F151" s="7">
        <v>1982</v>
      </c>
      <c r="G151" s="7">
        <v>3</v>
      </c>
      <c r="H151" s="174"/>
    </row>
    <row r="152" spans="1:8" x14ac:dyDescent="0.25">
      <c r="A152" s="7">
        <f t="shared" si="5"/>
        <v>1982</v>
      </c>
      <c r="B152" s="7">
        <f t="shared" si="6"/>
        <v>4</v>
      </c>
      <c r="C152" s="31">
        <v>10403778</v>
      </c>
      <c r="F152" s="7">
        <v>1982</v>
      </c>
      <c r="G152" s="7">
        <v>4</v>
      </c>
      <c r="H152" s="174"/>
    </row>
    <row r="153" spans="1:8" x14ac:dyDescent="0.25">
      <c r="A153" s="7">
        <f t="shared" si="5"/>
        <v>1982</v>
      </c>
      <c r="B153" s="7">
        <f t="shared" si="6"/>
        <v>5</v>
      </c>
      <c r="C153" s="31">
        <v>10426671</v>
      </c>
      <c r="F153" s="7">
        <v>1982</v>
      </c>
      <c r="G153" s="7">
        <v>5</v>
      </c>
      <c r="H153" s="174"/>
    </row>
    <row r="154" spans="1:8" x14ac:dyDescent="0.25">
      <c r="A154" s="7">
        <f t="shared" si="5"/>
        <v>1982</v>
      </c>
      <c r="B154" s="7">
        <f t="shared" si="6"/>
        <v>6</v>
      </c>
      <c r="C154" s="31">
        <v>10449564</v>
      </c>
      <c r="F154" s="7">
        <v>1982</v>
      </c>
      <c r="G154" s="7">
        <v>6</v>
      </c>
      <c r="H154" s="174"/>
    </row>
    <row r="155" spans="1:8" x14ac:dyDescent="0.25">
      <c r="A155" s="7">
        <f t="shared" si="5"/>
        <v>1982</v>
      </c>
      <c r="B155" s="7">
        <f t="shared" si="6"/>
        <v>7</v>
      </c>
      <c r="C155" s="31">
        <v>10472457</v>
      </c>
      <c r="F155" s="7">
        <v>1982</v>
      </c>
      <c r="G155" s="7">
        <v>7</v>
      </c>
      <c r="H155" s="174"/>
    </row>
    <row r="156" spans="1:8" x14ac:dyDescent="0.25">
      <c r="A156" s="7">
        <f t="shared" si="5"/>
        <v>1982</v>
      </c>
      <c r="B156" s="7">
        <f t="shared" si="6"/>
        <v>8</v>
      </c>
      <c r="C156" s="31">
        <v>10495350</v>
      </c>
      <c r="F156" s="7">
        <v>1982</v>
      </c>
      <c r="G156" s="7">
        <v>8</v>
      </c>
      <c r="H156" s="174"/>
    </row>
    <row r="157" spans="1:8" x14ac:dyDescent="0.25">
      <c r="A157" s="7">
        <f t="shared" si="5"/>
        <v>1982</v>
      </c>
      <c r="B157" s="7">
        <f t="shared" si="6"/>
        <v>9</v>
      </c>
      <c r="C157" s="31">
        <v>10518243</v>
      </c>
      <c r="F157" s="7">
        <v>1982</v>
      </c>
      <c r="G157" s="7">
        <v>9</v>
      </c>
      <c r="H157" s="174"/>
    </row>
    <row r="158" spans="1:8" x14ac:dyDescent="0.25">
      <c r="A158" s="7">
        <f t="shared" si="5"/>
        <v>1982</v>
      </c>
      <c r="B158" s="7">
        <f t="shared" si="6"/>
        <v>10</v>
      </c>
      <c r="C158" s="31">
        <v>10541136</v>
      </c>
      <c r="F158" s="7">
        <v>1982</v>
      </c>
      <c r="G158" s="7">
        <v>10</v>
      </c>
      <c r="H158" s="174"/>
    </row>
    <row r="159" spans="1:8" x14ac:dyDescent="0.25">
      <c r="A159" s="7">
        <f t="shared" si="5"/>
        <v>1982</v>
      </c>
      <c r="B159" s="7">
        <f t="shared" si="6"/>
        <v>11</v>
      </c>
      <c r="C159" s="31">
        <v>10564029</v>
      </c>
      <c r="F159" s="7">
        <v>1982</v>
      </c>
      <c r="G159" s="7">
        <v>11</v>
      </c>
      <c r="H159" s="174"/>
    </row>
    <row r="160" spans="1:8" x14ac:dyDescent="0.25">
      <c r="A160" s="7">
        <f t="shared" si="5"/>
        <v>1982</v>
      </c>
      <c r="B160" s="7">
        <f t="shared" si="6"/>
        <v>12</v>
      </c>
      <c r="C160" s="31">
        <v>10586922</v>
      </c>
      <c r="D160" s="15">
        <f>AVERAGE(C149:C160)</f>
        <v>10460241.916666666</v>
      </c>
      <c r="E160" s="15"/>
      <c r="F160" s="7">
        <v>1982</v>
      </c>
      <c r="G160" s="7">
        <v>12</v>
      </c>
      <c r="H160" s="174"/>
    </row>
    <row r="161" spans="1:8" x14ac:dyDescent="0.25">
      <c r="A161" s="7">
        <f t="shared" si="5"/>
        <v>1983</v>
      </c>
      <c r="B161" s="7">
        <f t="shared" si="6"/>
        <v>1</v>
      </c>
      <c r="C161" s="31">
        <v>10609815</v>
      </c>
      <c r="F161" s="7">
        <v>1983</v>
      </c>
      <c r="G161" s="7">
        <v>1</v>
      </c>
      <c r="H161" s="174"/>
    </row>
    <row r="162" spans="1:8" x14ac:dyDescent="0.25">
      <c r="A162" s="7">
        <f t="shared" si="5"/>
        <v>1983</v>
      </c>
      <c r="B162" s="7">
        <f t="shared" si="6"/>
        <v>2</v>
      </c>
      <c r="C162" s="31">
        <v>10632708</v>
      </c>
      <c r="F162" s="7">
        <v>1983</v>
      </c>
      <c r="G162" s="7">
        <v>2</v>
      </c>
      <c r="H162" s="174"/>
    </row>
    <row r="163" spans="1:8" x14ac:dyDescent="0.25">
      <c r="A163" s="7">
        <f t="shared" si="5"/>
        <v>1983</v>
      </c>
      <c r="B163" s="7">
        <f t="shared" si="6"/>
        <v>3</v>
      </c>
      <c r="C163" s="31">
        <v>10655601</v>
      </c>
      <c r="F163" s="7">
        <v>1983</v>
      </c>
      <c r="G163" s="7">
        <v>3</v>
      </c>
      <c r="H163" s="174"/>
    </row>
    <row r="164" spans="1:8" x14ac:dyDescent="0.25">
      <c r="A164" s="7">
        <f t="shared" si="5"/>
        <v>1983</v>
      </c>
      <c r="B164" s="7">
        <f t="shared" si="6"/>
        <v>4</v>
      </c>
      <c r="C164" s="31">
        <v>10678494</v>
      </c>
      <c r="F164" s="7">
        <v>1983</v>
      </c>
      <c r="G164" s="7">
        <v>4</v>
      </c>
      <c r="H164" s="174"/>
    </row>
    <row r="165" spans="1:8" x14ac:dyDescent="0.25">
      <c r="A165" s="7">
        <f t="shared" si="5"/>
        <v>1983</v>
      </c>
      <c r="B165" s="7">
        <f t="shared" si="6"/>
        <v>5</v>
      </c>
      <c r="C165" s="31">
        <v>10702383.666666666</v>
      </c>
      <c r="F165" s="7">
        <v>1983</v>
      </c>
      <c r="G165" s="7">
        <v>5</v>
      </c>
      <c r="H165" s="174"/>
    </row>
    <row r="166" spans="1:8" x14ac:dyDescent="0.25">
      <c r="A166" s="7">
        <f t="shared" si="5"/>
        <v>1983</v>
      </c>
      <c r="B166" s="7">
        <f t="shared" si="6"/>
        <v>6</v>
      </c>
      <c r="C166" s="31">
        <v>10726273.333333332</v>
      </c>
      <c r="F166" s="7">
        <v>1983</v>
      </c>
      <c r="G166" s="7">
        <v>6</v>
      </c>
      <c r="H166" s="174"/>
    </row>
    <row r="167" spans="1:8" x14ac:dyDescent="0.25">
      <c r="A167" s="7">
        <f t="shared" si="5"/>
        <v>1983</v>
      </c>
      <c r="B167" s="7">
        <f t="shared" si="6"/>
        <v>7</v>
      </c>
      <c r="C167" s="31">
        <v>10750162.999999998</v>
      </c>
      <c r="F167" s="7">
        <v>1983</v>
      </c>
      <c r="G167" s="7">
        <v>7</v>
      </c>
      <c r="H167" s="174"/>
    </row>
    <row r="168" spans="1:8" x14ac:dyDescent="0.25">
      <c r="A168" s="7">
        <f t="shared" si="5"/>
        <v>1983</v>
      </c>
      <c r="B168" s="7">
        <f t="shared" si="6"/>
        <v>8</v>
      </c>
      <c r="C168" s="31">
        <v>10774052.666666664</v>
      </c>
      <c r="F168" s="7">
        <v>1983</v>
      </c>
      <c r="G168" s="7">
        <v>8</v>
      </c>
      <c r="H168" s="174"/>
    </row>
    <row r="169" spans="1:8" x14ac:dyDescent="0.25">
      <c r="A169" s="7">
        <f t="shared" si="5"/>
        <v>1983</v>
      </c>
      <c r="B169" s="7">
        <f t="shared" si="6"/>
        <v>9</v>
      </c>
      <c r="C169" s="31">
        <v>10797942.33333333</v>
      </c>
      <c r="F169" s="7">
        <v>1983</v>
      </c>
      <c r="G169" s="7">
        <v>9</v>
      </c>
      <c r="H169" s="174"/>
    </row>
    <row r="170" spans="1:8" x14ac:dyDescent="0.25">
      <c r="A170" s="7">
        <f t="shared" si="5"/>
        <v>1983</v>
      </c>
      <c r="B170" s="7">
        <f t="shared" si="6"/>
        <v>10</v>
      </c>
      <c r="C170" s="31">
        <v>10821831.999999996</v>
      </c>
      <c r="F170" s="7">
        <v>1983</v>
      </c>
      <c r="G170" s="7">
        <v>10</v>
      </c>
      <c r="H170" s="174"/>
    </row>
    <row r="171" spans="1:8" x14ac:dyDescent="0.25">
      <c r="A171" s="7">
        <f t="shared" si="5"/>
        <v>1983</v>
      </c>
      <c r="B171" s="7">
        <f t="shared" si="6"/>
        <v>11</v>
      </c>
      <c r="C171" s="31">
        <v>10845721.666666662</v>
      </c>
      <c r="F171" s="7">
        <v>1983</v>
      </c>
      <c r="G171" s="7">
        <v>11</v>
      </c>
      <c r="H171" s="174"/>
    </row>
    <row r="172" spans="1:8" x14ac:dyDescent="0.25">
      <c r="A172" s="7">
        <f t="shared" si="5"/>
        <v>1983</v>
      </c>
      <c r="B172" s="7">
        <f t="shared" si="6"/>
        <v>12</v>
      </c>
      <c r="C172" s="31">
        <v>10869611.333333328</v>
      </c>
      <c r="D172" s="15">
        <f>AVERAGE(C161:C172)</f>
        <v>10738716.499999998</v>
      </c>
      <c r="E172" s="15"/>
      <c r="F172" s="7">
        <v>1983</v>
      </c>
      <c r="G172" s="7">
        <v>12</v>
      </c>
      <c r="H172" s="174"/>
    </row>
    <row r="173" spans="1:8" x14ac:dyDescent="0.25">
      <c r="A173" s="7">
        <f t="shared" si="5"/>
        <v>1984</v>
      </c>
      <c r="B173" s="7">
        <f t="shared" si="6"/>
        <v>1</v>
      </c>
      <c r="C173" s="31">
        <v>10893500.999999994</v>
      </c>
      <c r="F173" s="7">
        <v>1984</v>
      </c>
      <c r="G173" s="7">
        <v>1</v>
      </c>
      <c r="H173" s="174"/>
    </row>
    <row r="174" spans="1:8" x14ac:dyDescent="0.25">
      <c r="A174" s="7">
        <f t="shared" si="5"/>
        <v>1984</v>
      </c>
      <c r="B174" s="7">
        <f t="shared" si="6"/>
        <v>2</v>
      </c>
      <c r="C174" s="31">
        <v>10917390.66666666</v>
      </c>
      <c r="F174" s="7">
        <v>1984</v>
      </c>
      <c r="G174" s="7">
        <v>2</v>
      </c>
      <c r="H174" s="174"/>
    </row>
    <row r="175" spans="1:8" x14ac:dyDescent="0.25">
      <c r="A175" s="7">
        <f t="shared" si="5"/>
        <v>1984</v>
      </c>
      <c r="B175" s="7">
        <f t="shared" si="6"/>
        <v>3</v>
      </c>
      <c r="C175" s="31">
        <v>10941280.333333327</v>
      </c>
      <c r="F175" s="7">
        <v>1984</v>
      </c>
      <c r="G175" s="7">
        <v>3</v>
      </c>
      <c r="H175" s="174"/>
    </row>
    <row r="176" spans="1:8" x14ac:dyDescent="0.25">
      <c r="A176" s="7">
        <f t="shared" si="5"/>
        <v>1984</v>
      </c>
      <c r="B176" s="7">
        <f t="shared" si="6"/>
        <v>4</v>
      </c>
      <c r="C176" s="31">
        <v>10965170</v>
      </c>
      <c r="F176" s="7">
        <v>1984</v>
      </c>
      <c r="G176" s="7">
        <v>4</v>
      </c>
      <c r="H176" s="174"/>
    </row>
    <row r="177" spans="1:8" x14ac:dyDescent="0.25">
      <c r="A177" s="7">
        <f t="shared" si="5"/>
        <v>1984</v>
      </c>
      <c r="B177" s="7">
        <f t="shared" si="6"/>
        <v>5</v>
      </c>
      <c r="C177" s="31">
        <v>10990766.416666666</v>
      </c>
      <c r="F177" s="7">
        <v>1984</v>
      </c>
      <c r="G177" s="7">
        <v>5</v>
      </c>
      <c r="H177" s="174"/>
    </row>
    <row r="178" spans="1:8" x14ac:dyDescent="0.25">
      <c r="A178" s="7">
        <f t="shared" si="5"/>
        <v>1984</v>
      </c>
      <c r="B178" s="7">
        <f t="shared" si="6"/>
        <v>6</v>
      </c>
      <c r="C178" s="31">
        <v>11016362.833333332</v>
      </c>
      <c r="F178" s="7">
        <v>1984</v>
      </c>
      <c r="G178" s="7">
        <v>6</v>
      </c>
      <c r="H178" s="174"/>
    </row>
    <row r="179" spans="1:8" x14ac:dyDescent="0.25">
      <c r="A179" s="7">
        <f t="shared" si="5"/>
        <v>1984</v>
      </c>
      <c r="B179" s="7">
        <f t="shared" si="6"/>
        <v>7</v>
      </c>
      <c r="C179" s="31">
        <v>11041959.249999998</v>
      </c>
      <c r="F179" s="7">
        <v>1984</v>
      </c>
      <c r="G179" s="7">
        <v>7</v>
      </c>
      <c r="H179" s="174"/>
    </row>
    <row r="180" spans="1:8" x14ac:dyDescent="0.25">
      <c r="A180" s="7">
        <f t="shared" si="5"/>
        <v>1984</v>
      </c>
      <c r="B180" s="7">
        <f t="shared" si="6"/>
        <v>8</v>
      </c>
      <c r="C180" s="31">
        <v>11067555.666666664</v>
      </c>
      <c r="F180" s="7">
        <v>1984</v>
      </c>
      <c r="G180" s="7">
        <v>8</v>
      </c>
      <c r="H180" s="174"/>
    </row>
    <row r="181" spans="1:8" x14ac:dyDescent="0.25">
      <c r="A181" s="7">
        <f t="shared" si="5"/>
        <v>1984</v>
      </c>
      <c r="B181" s="7">
        <f t="shared" si="6"/>
        <v>9</v>
      </c>
      <c r="C181" s="31">
        <v>11093152.08333333</v>
      </c>
      <c r="F181" s="7">
        <v>1984</v>
      </c>
      <c r="G181" s="7">
        <v>9</v>
      </c>
      <c r="H181" s="174"/>
    </row>
    <row r="182" spans="1:8" x14ac:dyDescent="0.25">
      <c r="A182" s="7">
        <f t="shared" si="5"/>
        <v>1984</v>
      </c>
      <c r="B182" s="7">
        <f t="shared" si="6"/>
        <v>10</v>
      </c>
      <c r="C182" s="31">
        <v>11118748.499999996</v>
      </c>
      <c r="F182" s="7">
        <v>1984</v>
      </c>
      <c r="G182" s="7">
        <v>10</v>
      </c>
      <c r="H182" s="174"/>
    </row>
    <row r="183" spans="1:8" x14ac:dyDescent="0.25">
      <c r="A183" s="7">
        <f t="shared" si="5"/>
        <v>1984</v>
      </c>
      <c r="B183" s="7">
        <f t="shared" si="6"/>
        <v>11</v>
      </c>
      <c r="C183" s="31">
        <v>11144344.916666662</v>
      </c>
      <c r="F183" s="7">
        <v>1984</v>
      </c>
      <c r="G183" s="7">
        <v>11</v>
      </c>
      <c r="H183" s="174"/>
    </row>
    <row r="184" spans="1:8" x14ac:dyDescent="0.25">
      <c r="A184" s="7">
        <f t="shared" si="5"/>
        <v>1984</v>
      </c>
      <c r="B184" s="7">
        <f t="shared" si="6"/>
        <v>12</v>
      </c>
      <c r="C184" s="31">
        <v>11169941.333333328</v>
      </c>
      <c r="D184" s="15">
        <f>AVERAGE(C173:C184)</f>
        <v>11030014.416666664</v>
      </c>
      <c r="E184" s="15"/>
      <c r="F184" s="7">
        <v>1984</v>
      </c>
      <c r="G184" s="7">
        <v>12</v>
      </c>
      <c r="H184" s="174"/>
    </row>
    <row r="185" spans="1:8" x14ac:dyDescent="0.25">
      <c r="A185" s="7">
        <f t="shared" si="5"/>
        <v>1985</v>
      </c>
      <c r="B185" s="7">
        <f t="shared" si="6"/>
        <v>1</v>
      </c>
      <c r="C185" s="31">
        <v>11195537.749999994</v>
      </c>
      <c r="F185" s="7">
        <v>1985</v>
      </c>
      <c r="G185" s="7">
        <v>1</v>
      </c>
      <c r="H185" s="174"/>
    </row>
    <row r="186" spans="1:8" x14ac:dyDescent="0.25">
      <c r="A186" s="7">
        <f t="shared" si="5"/>
        <v>1985</v>
      </c>
      <c r="B186" s="7">
        <f t="shared" si="6"/>
        <v>2</v>
      </c>
      <c r="C186" s="31">
        <v>11221134.16666666</v>
      </c>
      <c r="F186" s="7">
        <v>1985</v>
      </c>
      <c r="G186" s="7">
        <v>2</v>
      </c>
      <c r="H186" s="174"/>
    </row>
    <row r="187" spans="1:8" x14ac:dyDescent="0.25">
      <c r="A187" s="7">
        <f t="shared" si="5"/>
        <v>1985</v>
      </c>
      <c r="B187" s="7">
        <f t="shared" si="6"/>
        <v>3</v>
      </c>
      <c r="C187" s="31">
        <v>11246730.583333327</v>
      </c>
      <c r="F187" s="7">
        <v>1985</v>
      </c>
      <c r="G187" s="7">
        <v>3</v>
      </c>
      <c r="H187" s="174"/>
    </row>
    <row r="188" spans="1:8" x14ac:dyDescent="0.25">
      <c r="A188" s="7">
        <f t="shared" si="5"/>
        <v>1985</v>
      </c>
      <c r="B188" s="7">
        <f t="shared" si="6"/>
        <v>4</v>
      </c>
      <c r="C188" s="31">
        <v>11272327</v>
      </c>
      <c r="F188" s="7">
        <v>1985</v>
      </c>
      <c r="G188" s="7">
        <v>4</v>
      </c>
      <c r="H188" s="174"/>
    </row>
    <row r="189" spans="1:8" x14ac:dyDescent="0.25">
      <c r="A189" s="7">
        <f t="shared" si="5"/>
        <v>1985</v>
      </c>
      <c r="B189" s="7">
        <f t="shared" si="6"/>
        <v>5</v>
      </c>
      <c r="C189" s="31">
        <v>11298568</v>
      </c>
      <c r="F189" s="7">
        <v>1985</v>
      </c>
      <c r="G189" s="7">
        <v>5</v>
      </c>
      <c r="H189" s="174"/>
    </row>
    <row r="190" spans="1:8" x14ac:dyDescent="0.25">
      <c r="A190" s="7">
        <f t="shared" si="5"/>
        <v>1985</v>
      </c>
      <c r="B190" s="7">
        <f t="shared" si="6"/>
        <v>6</v>
      </c>
      <c r="C190" s="31">
        <v>11324809</v>
      </c>
      <c r="F190" s="7">
        <v>1985</v>
      </c>
      <c r="G190" s="7">
        <v>6</v>
      </c>
      <c r="H190" s="174"/>
    </row>
    <row r="191" spans="1:8" x14ac:dyDescent="0.25">
      <c r="A191" s="7">
        <f t="shared" si="5"/>
        <v>1985</v>
      </c>
      <c r="B191" s="7">
        <f t="shared" si="6"/>
        <v>7</v>
      </c>
      <c r="C191" s="31">
        <v>11351050</v>
      </c>
      <c r="F191" s="7">
        <v>1985</v>
      </c>
      <c r="G191" s="7">
        <v>7</v>
      </c>
      <c r="H191" s="174"/>
    </row>
    <row r="192" spans="1:8" x14ac:dyDescent="0.25">
      <c r="A192" s="7">
        <f t="shared" si="5"/>
        <v>1985</v>
      </c>
      <c r="B192" s="7">
        <f t="shared" si="6"/>
        <v>8</v>
      </c>
      <c r="C192" s="31">
        <v>11377291</v>
      </c>
      <c r="F192" s="7">
        <v>1985</v>
      </c>
      <c r="G192" s="7">
        <v>8</v>
      </c>
      <c r="H192" s="174"/>
    </row>
    <row r="193" spans="1:8" x14ac:dyDescent="0.25">
      <c r="A193" s="7">
        <f t="shared" si="5"/>
        <v>1985</v>
      </c>
      <c r="B193" s="7">
        <f t="shared" si="6"/>
        <v>9</v>
      </c>
      <c r="C193" s="31">
        <v>11403532</v>
      </c>
      <c r="F193" s="7">
        <v>1985</v>
      </c>
      <c r="G193" s="7">
        <v>9</v>
      </c>
      <c r="H193" s="174"/>
    </row>
    <row r="194" spans="1:8" x14ac:dyDescent="0.25">
      <c r="A194" s="7">
        <f t="shared" si="5"/>
        <v>1985</v>
      </c>
      <c r="B194" s="7">
        <f t="shared" si="6"/>
        <v>10</v>
      </c>
      <c r="C194" s="31">
        <v>11429773</v>
      </c>
      <c r="F194" s="7">
        <v>1985</v>
      </c>
      <c r="G194" s="7">
        <v>10</v>
      </c>
      <c r="H194" s="174"/>
    </row>
    <row r="195" spans="1:8" x14ac:dyDescent="0.25">
      <c r="A195" s="7">
        <f t="shared" si="5"/>
        <v>1985</v>
      </c>
      <c r="B195" s="7">
        <f t="shared" si="6"/>
        <v>11</v>
      </c>
      <c r="C195" s="31">
        <v>11456014</v>
      </c>
      <c r="F195" s="7">
        <v>1985</v>
      </c>
      <c r="G195" s="7">
        <v>11</v>
      </c>
      <c r="H195" s="174"/>
    </row>
    <row r="196" spans="1:8" x14ac:dyDescent="0.25">
      <c r="A196" s="7">
        <f t="shared" si="5"/>
        <v>1985</v>
      </c>
      <c r="B196" s="7">
        <f t="shared" si="6"/>
        <v>12</v>
      </c>
      <c r="C196" s="31">
        <v>11482255</v>
      </c>
      <c r="D196" s="15">
        <f>AVERAGE(C185:C196)</f>
        <v>11338251.791666666</v>
      </c>
      <c r="E196" s="15"/>
      <c r="F196" s="7">
        <v>1985</v>
      </c>
      <c r="G196" s="7">
        <v>12</v>
      </c>
      <c r="H196" s="174"/>
    </row>
    <row r="197" spans="1:8" x14ac:dyDescent="0.25">
      <c r="A197" s="7">
        <f t="shared" si="5"/>
        <v>1986</v>
      </c>
      <c r="B197" s="7">
        <f t="shared" si="6"/>
        <v>1</v>
      </c>
      <c r="C197" s="31">
        <v>11508496</v>
      </c>
      <c r="F197" s="7">
        <v>1986</v>
      </c>
      <c r="G197" s="7">
        <v>1</v>
      </c>
      <c r="H197" s="174"/>
    </row>
    <row r="198" spans="1:8" x14ac:dyDescent="0.25">
      <c r="A198" s="7">
        <f t="shared" si="5"/>
        <v>1986</v>
      </c>
      <c r="B198" s="7">
        <f t="shared" si="6"/>
        <v>2</v>
      </c>
      <c r="C198" s="31">
        <v>11534737</v>
      </c>
      <c r="F198" s="7">
        <v>1986</v>
      </c>
      <c r="G198" s="7">
        <v>2</v>
      </c>
      <c r="H198" s="174"/>
    </row>
    <row r="199" spans="1:8" x14ac:dyDescent="0.25">
      <c r="A199" s="7">
        <f t="shared" si="5"/>
        <v>1986</v>
      </c>
      <c r="B199" s="7">
        <f t="shared" si="6"/>
        <v>3</v>
      </c>
      <c r="C199" s="31">
        <v>11560978</v>
      </c>
      <c r="F199" s="7">
        <v>1986</v>
      </c>
      <c r="G199" s="7">
        <v>3</v>
      </c>
      <c r="H199" s="174"/>
    </row>
    <row r="200" spans="1:8" x14ac:dyDescent="0.25">
      <c r="A200" s="7">
        <f t="shared" si="5"/>
        <v>1986</v>
      </c>
      <c r="B200" s="7">
        <f t="shared" si="6"/>
        <v>4</v>
      </c>
      <c r="C200" s="31">
        <v>11587219</v>
      </c>
      <c r="F200" s="7">
        <v>1986</v>
      </c>
      <c r="G200" s="7">
        <v>4</v>
      </c>
      <c r="H200" s="174"/>
    </row>
    <row r="201" spans="1:8" x14ac:dyDescent="0.25">
      <c r="A201" s="7">
        <f t="shared" si="5"/>
        <v>1986</v>
      </c>
      <c r="B201" s="7">
        <f t="shared" si="6"/>
        <v>5</v>
      </c>
      <c r="C201" s="31">
        <v>11614648.833333334</v>
      </c>
      <c r="F201" s="7">
        <v>1986</v>
      </c>
      <c r="G201" s="7">
        <v>5</v>
      </c>
      <c r="H201" s="174"/>
    </row>
    <row r="202" spans="1:8" x14ac:dyDescent="0.25">
      <c r="A202" s="7">
        <f t="shared" si="5"/>
        <v>1986</v>
      </c>
      <c r="B202" s="7">
        <f t="shared" si="6"/>
        <v>6</v>
      </c>
      <c r="C202" s="31">
        <v>11642078.666666668</v>
      </c>
      <c r="F202" s="7">
        <v>1986</v>
      </c>
      <c r="G202" s="7">
        <v>6</v>
      </c>
      <c r="H202" s="174"/>
    </row>
    <row r="203" spans="1:8" x14ac:dyDescent="0.25">
      <c r="A203" s="7">
        <f t="shared" si="5"/>
        <v>1986</v>
      </c>
      <c r="B203" s="7">
        <f t="shared" si="6"/>
        <v>7</v>
      </c>
      <c r="C203" s="31">
        <v>11669508.500000002</v>
      </c>
      <c r="F203" s="7">
        <v>1986</v>
      </c>
      <c r="G203" s="7">
        <v>7</v>
      </c>
      <c r="H203" s="174"/>
    </row>
    <row r="204" spans="1:8" x14ac:dyDescent="0.25">
      <c r="A204" s="7">
        <f t="shared" si="5"/>
        <v>1986</v>
      </c>
      <c r="B204" s="7">
        <f t="shared" si="6"/>
        <v>8</v>
      </c>
      <c r="C204" s="31">
        <v>11696938.333333336</v>
      </c>
      <c r="F204" s="7">
        <v>1986</v>
      </c>
      <c r="G204" s="7">
        <v>8</v>
      </c>
      <c r="H204" s="174"/>
    </row>
    <row r="205" spans="1:8" x14ac:dyDescent="0.25">
      <c r="A205" s="7">
        <f t="shared" si="5"/>
        <v>1986</v>
      </c>
      <c r="B205" s="7">
        <f t="shared" si="6"/>
        <v>9</v>
      </c>
      <c r="C205" s="31">
        <v>11724368.16666667</v>
      </c>
      <c r="F205" s="7">
        <v>1986</v>
      </c>
      <c r="G205" s="7">
        <v>9</v>
      </c>
      <c r="H205" s="174"/>
    </row>
    <row r="206" spans="1:8" x14ac:dyDescent="0.25">
      <c r="A206" s="7">
        <f t="shared" si="5"/>
        <v>1986</v>
      </c>
      <c r="B206" s="7">
        <f t="shared" si="6"/>
        <v>10</v>
      </c>
      <c r="C206" s="31">
        <v>11751798.000000004</v>
      </c>
      <c r="F206" s="7">
        <v>1986</v>
      </c>
      <c r="G206" s="7">
        <v>10</v>
      </c>
      <c r="H206" s="174"/>
    </row>
    <row r="207" spans="1:8" x14ac:dyDescent="0.25">
      <c r="A207" s="7">
        <f t="shared" si="5"/>
        <v>1986</v>
      </c>
      <c r="B207" s="7">
        <f t="shared" si="6"/>
        <v>11</v>
      </c>
      <c r="C207" s="31">
        <v>11779227.833333338</v>
      </c>
      <c r="F207" s="7">
        <v>1986</v>
      </c>
      <c r="G207" s="7">
        <v>11</v>
      </c>
      <c r="H207" s="174"/>
    </row>
    <row r="208" spans="1:8" x14ac:dyDescent="0.25">
      <c r="A208" s="7">
        <f t="shared" si="5"/>
        <v>1986</v>
      </c>
      <c r="B208" s="7">
        <f t="shared" si="6"/>
        <v>12</v>
      </c>
      <c r="C208" s="31">
        <v>11806657.666666672</v>
      </c>
      <c r="D208" s="15">
        <f>AVERAGE(C197:C208)</f>
        <v>11656388.000000002</v>
      </c>
      <c r="E208" s="15"/>
      <c r="F208" s="7">
        <v>1986</v>
      </c>
      <c r="G208" s="7">
        <v>12</v>
      </c>
      <c r="H208" s="174"/>
    </row>
    <row r="209" spans="1:8" x14ac:dyDescent="0.25">
      <c r="A209" s="7">
        <f t="shared" ref="A209:A244" si="7">+A197+1</f>
        <v>1987</v>
      </c>
      <c r="B209" s="7">
        <f t="shared" ref="B209:B244" si="8">+B197</f>
        <v>1</v>
      </c>
      <c r="C209" s="31">
        <v>11834087.500000006</v>
      </c>
      <c r="F209" s="7">
        <v>1987</v>
      </c>
      <c r="G209" s="7">
        <v>1</v>
      </c>
      <c r="H209" s="174"/>
    </row>
    <row r="210" spans="1:8" x14ac:dyDescent="0.25">
      <c r="A210" s="7">
        <f t="shared" si="7"/>
        <v>1987</v>
      </c>
      <c r="B210" s="7">
        <f t="shared" si="8"/>
        <v>2</v>
      </c>
      <c r="C210" s="31">
        <v>11861517.33333334</v>
      </c>
      <c r="F210" s="7">
        <v>1987</v>
      </c>
      <c r="G210" s="7">
        <v>2</v>
      </c>
      <c r="H210" s="174"/>
    </row>
    <row r="211" spans="1:8" x14ac:dyDescent="0.25">
      <c r="A211" s="7">
        <f t="shared" si="7"/>
        <v>1987</v>
      </c>
      <c r="B211" s="7">
        <f t="shared" si="8"/>
        <v>3</v>
      </c>
      <c r="C211" s="31">
        <v>11888947.166666673</v>
      </c>
      <c r="F211" s="7">
        <v>1987</v>
      </c>
      <c r="G211" s="7">
        <v>3</v>
      </c>
      <c r="H211" s="174"/>
    </row>
    <row r="212" spans="1:8" x14ac:dyDescent="0.25">
      <c r="A212" s="7">
        <f t="shared" si="7"/>
        <v>1987</v>
      </c>
      <c r="B212" s="7">
        <f t="shared" si="8"/>
        <v>4</v>
      </c>
      <c r="C212" s="31">
        <v>11916377</v>
      </c>
      <c r="F212" s="7">
        <v>1987</v>
      </c>
      <c r="G212" s="7">
        <v>4</v>
      </c>
      <c r="H212" s="174"/>
    </row>
    <row r="213" spans="1:8" x14ac:dyDescent="0.25">
      <c r="A213" s="7">
        <f t="shared" si="7"/>
        <v>1987</v>
      </c>
      <c r="B213" s="7">
        <f t="shared" si="8"/>
        <v>5</v>
      </c>
      <c r="C213" s="31">
        <v>11942618.083333334</v>
      </c>
      <c r="F213" s="7">
        <v>1987</v>
      </c>
      <c r="G213" s="7">
        <v>5</v>
      </c>
      <c r="H213" s="174"/>
    </row>
    <row r="214" spans="1:8" x14ac:dyDescent="0.25">
      <c r="A214" s="7">
        <f t="shared" si="7"/>
        <v>1987</v>
      </c>
      <c r="B214" s="7">
        <f t="shared" si="8"/>
        <v>6</v>
      </c>
      <c r="C214" s="31">
        <v>11968859.166666668</v>
      </c>
      <c r="F214" s="7">
        <v>1987</v>
      </c>
      <c r="G214" s="7">
        <v>6</v>
      </c>
      <c r="H214" s="174"/>
    </row>
    <row r="215" spans="1:8" x14ac:dyDescent="0.25">
      <c r="A215" s="7">
        <f t="shared" si="7"/>
        <v>1987</v>
      </c>
      <c r="B215" s="7">
        <f t="shared" si="8"/>
        <v>7</v>
      </c>
      <c r="C215" s="31">
        <v>11995100.250000002</v>
      </c>
      <c r="F215" s="7">
        <v>1987</v>
      </c>
      <c r="G215" s="7">
        <v>7</v>
      </c>
      <c r="H215" s="174"/>
    </row>
    <row r="216" spans="1:8" x14ac:dyDescent="0.25">
      <c r="A216" s="7">
        <f t="shared" si="7"/>
        <v>1987</v>
      </c>
      <c r="B216" s="7">
        <f t="shared" si="8"/>
        <v>8</v>
      </c>
      <c r="C216" s="31">
        <v>12021341.333333336</v>
      </c>
      <c r="F216" s="7">
        <v>1987</v>
      </c>
      <c r="G216" s="7">
        <v>8</v>
      </c>
      <c r="H216" s="174"/>
    </row>
    <row r="217" spans="1:8" x14ac:dyDescent="0.25">
      <c r="A217" s="7">
        <f t="shared" si="7"/>
        <v>1987</v>
      </c>
      <c r="B217" s="7">
        <f t="shared" si="8"/>
        <v>9</v>
      </c>
      <c r="C217" s="31">
        <v>12047582.41666667</v>
      </c>
      <c r="F217" s="7">
        <v>1987</v>
      </c>
      <c r="G217" s="7">
        <v>9</v>
      </c>
      <c r="H217" s="174"/>
    </row>
    <row r="218" spans="1:8" x14ac:dyDescent="0.25">
      <c r="A218" s="7">
        <f t="shared" si="7"/>
        <v>1987</v>
      </c>
      <c r="B218" s="7">
        <f t="shared" si="8"/>
        <v>10</v>
      </c>
      <c r="C218" s="31">
        <v>12073823.500000004</v>
      </c>
      <c r="F218" s="7">
        <v>1987</v>
      </c>
      <c r="G218" s="7">
        <v>10</v>
      </c>
      <c r="H218" s="174"/>
    </row>
    <row r="219" spans="1:8" x14ac:dyDescent="0.25">
      <c r="A219" s="7">
        <f t="shared" si="7"/>
        <v>1987</v>
      </c>
      <c r="B219" s="7">
        <f t="shared" si="8"/>
        <v>11</v>
      </c>
      <c r="C219" s="31">
        <v>12100064.583333338</v>
      </c>
      <c r="F219" s="7">
        <v>1987</v>
      </c>
      <c r="G219" s="7">
        <v>11</v>
      </c>
      <c r="H219" s="174"/>
    </row>
    <row r="220" spans="1:8" x14ac:dyDescent="0.25">
      <c r="A220" s="7">
        <f t="shared" si="7"/>
        <v>1987</v>
      </c>
      <c r="B220" s="7">
        <f t="shared" si="8"/>
        <v>12</v>
      </c>
      <c r="C220" s="31">
        <v>12126305.666666672</v>
      </c>
      <c r="D220" s="15">
        <f>AVERAGE(C209:C220)</f>
        <v>11981385.333333336</v>
      </c>
      <c r="E220" s="15"/>
      <c r="F220" s="7">
        <v>1987</v>
      </c>
      <c r="G220" s="7">
        <v>12</v>
      </c>
      <c r="H220" s="174"/>
    </row>
    <row r="221" spans="1:8" x14ac:dyDescent="0.25">
      <c r="A221" s="7">
        <f t="shared" si="7"/>
        <v>1988</v>
      </c>
      <c r="B221" s="7">
        <f t="shared" si="8"/>
        <v>1</v>
      </c>
      <c r="C221" s="31">
        <v>12152546.750000006</v>
      </c>
      <c r="F221" s="7">
        <v>1988</v>
      </c>
      <c r="G221" s="7">
        <v>1</v>
      </c>
      <c r="H221" s="174"/>
    </row>
    <row r="222" spans="1:8" x14ac:dyDescent="0.25">
      <c r="A222" s="7">
        <f t="shared" si="7"/>
        <v>1988</v>
      </c>
      <c r="B222" s="7">
        <f t="shared" si="8"/>
        <v>2</v>
      </c>
      <c r="C222" s="31">
        <v>12178787.83333334</v>
      </c>
      <c r="F222" s="7">
        <v>1988</v>
      </c>
      <c r="G222" s="7">
        <v>2</v>
      </c>
      <c r="H222" s="174"/>
    </row>
    <row r="223" spans="1:8" x14ac:dyDescent="0.25">
      <c r="A223" s="7">
        <f t="shared" si="7"/>
        <v>1988</v>
      </c>
      <c r="B223" s="7">
        <f t="shared" si="8"/>
        <v>3</v>
      </c>
      <c r="C223" s="31">
        <v>12205028.916666673</v>
      </c>
      <c r="F223" s="7">
        <v>1988</v>
      </c>
      <c r="G223" s="7">
        <v>3</v>
      </c>
      <c r="H223" s="174"/>
    </row>
    <row r="224" spans="1:8" x14ac:dyDescent="0.25">
      <c r="A224" s="7">
        <f t="shared" si="7"/>
        <v>1988</v>
      </c>
      <c r="B224" s="7">
        <f t="shared" si="8"/>
        <v>4</v>
      </c>
      <c r="C224" s="31">
        <v>12231270</v>
      </c>
      <c r="F224" s="7">
        <v>1988</v>
      </c>
      <c r="G224" s="7">
        <v>4</v>
      </c>
      <c r="H224" s="174"/>
    </row>
    <row r="225" spans="1:10" x14ac:dyDescent="0.25">
      <c r="A225" s="7">
        <f t="shared" si="7"/>
        <v>1988</v>
      </c>
      <c r="B225" s="7">
        <f t="shared" si="8"/>
        <v>5</v>
      </c>
      <c r="C225" s="31">
        <v>12257641.666666666</v>
      </c>
      <c r="F225" s="7">
        <v>1988</v>
      </c>
      <c r="G225" s="7">
        <v>5</v>
      </c>
      <c r="H225" s="174"/>
    </row>
    <row r="226" spans="1:10" x14ac:dyDescent="0.25">
      <c r="A226" s="7">
        <f t="shared" si="7"/>
        <v>1988</v>
      </c>
      <c r="B226" s="7">
        <f t="shared" si="8"/>
        <v>6</v>
      </c>
      <c r="C226" s="31">
        <v>12284013.333333332</v>
      </c>
      <c r="F226" s="7">
        <v>1988</v>
      </c>
      <c r="G226" s="7">
        <v>6</v>
      </c>
      <c r="H226" s="174"/>
    </row>
    <row r="227" spans="1:10" x14ac:dyDescent="0.25">
      <c r="A227" s="7">
        <f t="shared" si="7"/>
        <v>1988</v>
      </c>
      <c r="B227" s="7">
        <f t="shared" si="8"/>
        <v>7</v>
      </c>
      <c r="C227" s="31">
        <v>12310384.999999998</v>
      </c>
      <c r="F227" s="7">
        <v>1988</v>
      </c>
      <c r="G227" s="7">
        <v>7</v>
      </c>
      <c r="H227" s="174"/>
    </row>
    <row r="228" spans="1:10" x14ac:dyDescent="0.25">
      <c r="A228" s="7">
        <f t="shared" si="7"/>
        <v>1988</v>
      </c>
      <c r="B228" s="7">
        <f t="shared" si="8"/>
        <v>8</v>
      </c>
      <c r="C228" s="31">
        <v>12336756.666666664</v>
      </c>
      <c r="F228" s="7">
        <v>1988</v>
      </c>
      <c r="G228" s="7">
        <v>8</v>
      </c>
      <c r="H228" s="174"/>
    </row>
    <row r="229" spans="1:10" x14ac:dyDescent="0.25">
      <c r="A229" s="7">
        <f t="shared" si="7"/>
        <v>1988</v>
      </c>
      <c r="B229" s="7">
        <f t="shared" si="8"/>
        <v>9</v>
      </c>
      <c r="C229" s="31">
        <v>12363128.33333333</v>
      </c>
      <c r="F229" s="7">
        <v>1988</v>
      </c>
      <c r="G229" s="7">
        <v>9</v>
      </c>
      <c r="H229" s="174"/>
    </row>
    <row r="230" spans="1:10" x14ac:dyDescent="0.25">
      <c r="A230" s="7">
        <f t="shared" si="7"/>
        <v>1988</v>
      </c>
      <c r="B230" s="7">
        <f t="shared" si="8"/>
        <v>10</v>
      </c>
      <c r="C230" s="31">
        <v>12389499.999999996</v>
      </c>
      <c r="F230" s="7">
        <v>1988</v>
      </c>
      <c r="G230" s="7">
        <v>10</v>
      </c>
      <c r="H230" s="174"/>
    </row>
    <row r="231" spans="1:10" x14ac:dyDescent="0.25">
      <c r="A231" s="7">
        <f t="shared" si="7"/>
        <v>1988</v>
      </c>
      <c r="B231" s="7">
        <f t="shared" si="8"/>
        <v>11</v>
      </c>
      <c r="C231" s="31">
        <v>12415871.666666662</v>
      </c>
      <c r="F231" s="7">
        <v>1988</v>
      </c>
      <c r="G231" s="7">
        <v>11</v>
      </c>
      <c r="H231" s="174"/>
    </row>
    <row r="232" spans="1:10" x14ac:dyDescent="0.25">
      <c r="A232" s="7">
        <f t="shared" si="7"/>
        <v>1988</v>
      </c>
      <c r="B232" s="7">
        <f t="shared" si="8"/>
        <v>12</v>
      </c>
      <c r="C232" s="31">
        <v>12442243.333333328</v>
      </c>
      <c r="D232" s="15">
        <f>AVERAGE(C221:C232)</f>
        <v>12297264.458333334</v>
      </c>
      <c r="E232" s="15"/>
      <c r="F232" s="7">
        <v>1988</v>
      </c>
      <c r="G232" s="7">
        <v>12</v>
      </c>
      <c r="H232" s="174"/>
    </row>
    <row r="233" spans="1:10" x14ac:dyDescent="0.25">
      <c r="A233" s="7">
        <f t="shared" si="7"/>
        <v>1989</v>
      </c>
      <c r="B233" s="7">
        <f t="shared" si="8"/>
        <v>1</v>
      </c>
      <c r="C233" s="31">
        <v>12468614.999999994</v>
      </c>
      <c r="F233" s="7">
        <v>1989</v>
      </c>
      <c r="G233" s="7">
        <v>1</v>
      </c>
      <c r="H233" s="31"/>
    </row>
    <row r="234" spans="1:10" x14ac:dyDescent="0.25">
      <c r="A234" s="7">
        <f t="shared" si="7"/>
        <v>1989</v>
      </c>
      <c r="B234" s="7">
        <f t="shared" si="8"/>
        <v>2</v>
      </c>
      <c r="C234" s="31">
        <v>12494986.66666666</v>
      </c>
      <c r="F234" s="7">
        <v>1989</v>
      </c>
      <c r="G234" s="7">
        <v>2</v>
      </c>
      <c r="H234" s="31"/>
    </row>
    <row r="235" spans="1:10" x14ac:dyDescent="0.25">
      <c r="A235" s="7">
        <f t="shared" si="7"/>
        <v>1989</v>
      </c>
      <c r="B235" s="7">
        <f t="shared" si="8"/>
        <v>3</v>
      </c>
      <c r="C235" s="31">
        <v>12521358.333333327</v>
      </c>
      <c r="F235" s="7">
        <v>1989</v>
      </c>
      <c r="G235" s="7">
        <v>3</v>
      </c>
      <c r="H235" s="31"/>
    </row>
    <row r="236" spans="1:10" x14ac:dyDescent="0.25">
      <c r="A236" s="7">
        <f t="shared" si="7"/>
        <v>1989</v>
      </c>
      <c r="B236" s="7">
        <f t="shared" si="8"/>
        <v>4</v>
      </c>
      <c r="C236" s="31">
        <v>12547730</v>
      </c>
      <c r="F236" s="7">
        <v>1989</v>
      </c>
      <c r="G236" s="7">
        <v>4</v>
      </c>
      <c r="H236" s="31">
        <v>12690310.755678</v>
      </c>
      <c r="J236" s="28"/>
    </row>
    <row r="237" spans="1:10" x14ac:dyDescent="0.25">
      <c r="A237" s="7">
        <f t="shared" si="7"/>
        <v>1989</v>
      </c>
      <c r="B237" s="7">
        <f t="shared" si="8"/>
        <v>5</v>
      </c>
      <c r="C237" s="31">
        <v>12580258.416666666</v>
      </c>
      <c r="F237" s="7">
        <v>1989</v>
      </c>
      <c r="G237" s="7">
        <v>5</v>
      </c>
      <c r="H237" s="31">
        <v>12722028.160592474</v>
      </c>
      <c r="J237" s="28"/>
    </row>
    <row r="238" spans="1:10" x14ac:dyDescent="0.25">
      <c r="A238" s="7">
        <f t="shared" si="7"/>
        <v>1989</v>
      </c>
      <c r="B238" s="7">
        <f t="shared" si="8"/>
        <v>6</v>
      </c>
      <c r="C238" s="31">
        <v>12612786.833333332</v>
      </c>
      <c r="F238" s="7">
        <v>1989</v>
      </c>
      <c r="G238" s="7">
        <v>6</v>
      </c>
      <c r="H238" s="31">
        <v>12753745.56550695</v>
      </c>
      <c r="J238" s="28"/>
    </row>
    <row r="239" spans="1:10" x14ac:dyDescent="0.25">
      <c r="A239" s="7">
        <f t="shared" si="7"/>
        <v>1989</v>
      </c>
      <c r="B239" s="7">
        <f t="shared" si="8"/>
        <v>7</v>
      </c>
      <c r="C239" s="31">
        <v>12645315.249999998</v>
      </c>
      <c r="F239" s="7">
        <v>1989</v>
      </c>
      <c r="G239" s="7">
        <v>7</v>
      </c>
      <c r="H239" s="31">
        <v>12785462.970421426</v>
      </c>
      <c r="J239" s="28"/>
    </row>
    <row r="240" spans="1:10" x14ac:dyDescent="0.25">
      <c r="A240" s="7">
        <f t="shared" si="7"/>
        <v>1989</v>
      </c>
      <c r="B240" s="7">
        <f t="shared" si="8"/>
        <v>8</v>
      </c>
      <c r="C240" s="31">
        <v>12677843.666666664</v>
      </c>
      <c r="F240" s="7">
        <v>1989</v>
      </c>
      <c r="G240" s="7">
        <v>8</v>
      </c>
      <c r="H240" s="31">
        <v>12817180.375335902</v>
      </c>
      <c r="J240" s="28"/>
    </row>
    <row r="241" spans="1:10" x14ac:dyDescent="0.25">
      <c r="A241" s="7">
        <f t="shared" si="7"/>
        <v>1989</v>
      </c>
      <c r="B241" s="7">
        <f t="shared" si="8"/>
        <v>9</v>
      </c>
      <c r="C241" s="31">
        <v>12710372.08333333</v>
      </c>
      <c r="F241" s="7">
        <v>1989</v>
      </c>
      <c r="G241" s="7">
        <v>9</v>
      </c>
      <c r="H241" s="31">
        <v>12848897.780250378</v>
      </c>
      <c r="J241" s="28"/>
    </row>
    <row r="242" spans="1:10" x14ac:dyDescent="0.25">
      <c r="A242" s="7">
        <f t="shared" si="7"/>
        <v>1989</v>
      </c>
      <c r="B242" s="7">
        <f t="shared" si="8"/>
        <v>10</v>
      </c>
      <c r="C242" s="31">
        <v>12742900.499999996</v>
      </c>
      <c r="F242" s="7">
        <v>1989</v>
      </c>
      <c r="G242" s="7">
        <v>10</v>
      </c>
      <c r="H242" s="31">
        <v>12880615.185164854</v>
      </c>
      <c r="J242" s="28"/>
    </row>
    <row r="243" spans="1:10" x14ac:dyDescent="0.25">
      <c r="A243" s="7">
        <f t="shared" si="7"/>
        <v>1989</v>
      </c>
      <c r="B243" s="7">
        <f t="shared" si="8"/>
        <v>11</v>
      </c>
      <c r="C243" s="31">
        <v>12775428.916666662</v>
      </c>
      <c r="F243" s="7">
        <v>1989</v>
      </c>
      <c r="G243" s="7">
        <v>11</v>
      </c>
      <c r="H243" s="31">
        <v>12912332.59007933</v>
      </c>
      <c r="J243" s="28"/>
    </row>
    <row r="244" spans="1:10" x14ac:dyDescent="0.25">
      <c r="A244" s="7">
        <f t="shared" si="7"/>
        <v>1989</v>
      </c>
      <c r="B244" s="7">
        <f t="shared" si="8"/>
        <v>12</v>
      </c>
      <c r="C244" s="31">
        <v>12807957.333333328</v>
      </c>
      <c r="D244" s="15">
        <f>AVERAGE(C233:C244)</f>
        <v>12632129.416666666</v>
      </c>
      <c r="E244" s="15"/>
      <c r="F244" s="7">
        <v>1989</v>
      </c>
      <c r="G244" s="7">
        <v>12</v>
      </c>
      <c r="H244" s="31">
        <v>12944049.994993806</v>
      </c>
      <c r="I244" s="15">
        <f>AVERAGE(H233:H244)</f>
        <v>12817180.375335902</v>
      </c>
      <c r="J244" s="28"/>
    </row>
    <row r="245" spans="1:10" x14ac:dyDescent="0.25">
      <c r="A245" s="27">
        <v>1990</v>
      </c>
      <c r="B245" s="27">
        <v>1</v>
      </c>
      <c r="C245" s="31">
        <v>12840485.749999994</v>
      </c>
      <c r="F245" s="27">
        <v>1990</v>
      </c>
      <c r="G245" s="27">
        <v>1</v>
      </c>
      <c r="H245" s="31">
        <v>12975767.399908282</v>
      </c>
      <c r="J245" s="28"/>
    </row>
    <row r="246" spans="1:10" x14ac:dyDescent="0.25">
      <c r="A246" s="27">
        <v>1990</v>
      </c>
      <c r="B246" s="27">
        <v>2</v>
      </c>
      <c r="C246" s="31">
        <v>12873014.16666666</v>
      </c>
      <c r="F246" s="27">
        <v>1990</v>
      </c>
      <c r="G246" s="27">
        <v>2</v>
      </c>
      <c r="H246" s="31">
        <v>13007484.804822758</v>
      </c>
      <c r="J246" s="28"/>
    </row>
    <row r="247" spans="1:10" x14ac:dyDescent="0.25">
      <c r="A247" s="27">
        <v>1990</v>
      </c>
      <c r="B247" s="27">
        <v>3</v>
      </c>
      <c r="C247" s="31">
        <v>12905542.583333327</v>
      </c>
      <c r="F247" s="27">
        <v>1990</v>
      </c>
      <c r="G247" s="27">
        <v>3</v>
      </c>
      <c r="H247" s="31">
        <v>13039202.209737234</v>
      </c>
      <c r="J247" s="28"/>
    </row>
    <row r="248" spans="1:10" x14ac:dyDescent="0.25">
      <c r="A248" s="27">
        <v>1990</v>
      </c>
      <c r="B248" s="27">
        <v>4</v>
      </c>
      <c r="C248" s="31">
        <v>12938071</v>
      </c>
      <c r="F248" s="27">
        <v>1990</v>
      </c>
      <c r="G248" s="27">
        <v>4</v>
      </c>
      <c r="H248" s="31">
        <v>13070919.6146517</v>
      </c>
      <c r="J248" s="28"/>
    </row>
    <row r="249" spans="1:10" x14ac:dyDescent="0.25">
      <c r="A249" s="27">
        <v>1990</v>
      </c>
      <c r="B249" s="27">
        <v>5</v>
      </c>
      <c r="C249" s="31">
        <v>12964792.75</v>
      </c>
      <c r="F249" s="27">
        <v>1990</v>
      </c>
      <c r="G249" s="27">
        <v>5</v>
      </c>
      <c r="H249" s="31">
        <v>13098417.028657509</v>
      </c>
      <c r="J249" s="28"/>
    </row>
    <row r="250" spans="1:10" x14ac:dyDescent="0.25">
      <c r="A250" s="27">
        <v>1990</v>
      </c>
      <c r="B250" s="27">
        <v>6</v>
      </c>
      <c r="C250" s="31">
        <v>12991514.5</v>
      </c>
      <c r="F250" s="27">
        <v>1990</v>
      </c>
      <c r="G250" s="27">
        <v>6</v>
      </c>
      <c r="H250" s="31">
        <v>13125914.442663318</v>
      </c>
      <c r="J250" s="28"/>
    </row>
    <row r="251" spans="1:10" x14ac:dyDescent="0.25">
      <c r="A251" s="27">
        <v>1990</v>
      </c>
      <c r="B251" s="27">
        <v>7</v>
      </c>
      <c r="C251" s="31">
        <v>13018236.25</v>
      </c>
      <c r="F251" s="27">
        <v>1990</v>
      </c>
      <c r="G251" s="27">
        <v>7</v>
      </c>
      <c r="H251" s="31">
        <v>13153411.856669126</v>
      </c>
      <c r="J251" s="28"/>
    </row>
    <row r="252" spans="1:10" x14ac:dyDescent="0.25">
      <c r="A252" s="27">
        <v>1990</v>
      </c>
      <c r="B252" s="27">
        <v>8</v>
      </c>
      <c r="C252" s="31">
        <v>13044958</v>
      </c>
      <c r="F252" s="27">
        <v>1990</v>
      </c>
      <c r="G252" s="27">
        <v>8</v>
      </c>
      <c r="H252" s="31">
        <v>13180909.270674935</v>
      </c>
      <c r="J252" s="28"/>
    </row>
    <row r="253" spans="1:10" x14ac:dyDescent="0.25">
      <c r="A253" s="27">
        <v>1990</v>
      </c>
      <c r="B253" s="27">
        <v>9</v>
      </c>
      <c r="C253" s="31">
        <v>13071679.75</v>
      </c>
      <c r="F253" s="27">
        <v>1990</v>
      </c>
      <c r="G253" s="27">
        <v>9</v>
      </c>
      <c r="H253" s="31">
        <v>13208406.684680743</v>
      </c>
      <c r="J253" s="28"/>
    </row>
    <row r="254" spans="1:10" x14ac:dyDescent="0.25">
      <c r="A254" s="27">
        <v>1990</v>
      </c>
      <c r="B254" s="27">
        <v>10</v>
      </c>
      <c r="C254" s="31">
        <v>13098401.5</v>
      </c>
      <c r="F254" s="27">
        <v>1990</v>
      </c>
      <c r="G254" s="27">
        <v>10</v>
      </c>
      <c r="H254" s="31">
        <v>13235904.098686552</v>
      </c>
      <c r="J254" s="28"/>
    </row>
    <row r="255" spans="1:10" x14ac:dyDescent="0.25">
      <c r="A255" s="27">
        <v>1990</v>
      </c>
      <c r="B255" s="27">
        <v>11</v>
      </c>
      <c r="C255" s="31">
        <v>13125123.25</v>
      </c>
      <c r="F255" s="27">
        <v>1990</v>
      </c>
      <c r="G255" s="27">
        <v>11</v>
      </c>
      <c r="H255" s="31">
        <v>13263401.51269236</v>
      </c>
      <c r="J255" s="28"/>
    </row>
    <row r="256" spans="1:10" x14ac:dyDescent="0.25">
      <c r="A256" s="27">
        <v>1990</v>
      </c>
      <c r="B256" s="27">
        <v>12</v>
      </c>
      <c r="C256" s="31">
        <v>13151845</v>
      </c>
      <c r="D256" s="15">
        <f>AVERAGE(C245:C256)</f>
        <v>13001972.041666666</v>
      </c>
      <c r="E256" s="15"/>
      <c r="F256" s="27">
        <v>1990</v>
      </c>
      <c r="G256" s="27">
        <v>12</v>
      </c>
      <c r="H256" s="31">
        <v>13290898.926698169</v>
      </c>
      <c r="I256" s="15">
        <f>AVERAGE(H245:H256)</f>
        <v>13137553.154211892</v>
      </c>
      <c r="J256" s="28"/>
    </row>
    <row r="257" spans="1:10" x14ac:dyDescent="0.25">
      <c r="A257" s="27">
        <v>1991</v>
      </c>
      <c r="B257" s="27">
        <v>1</v>
      </c>
      <c r="C257" s="31">
        <v>13178566.75</v>
      </c>
      <c r="F257" s="27">
        <v>1991</v>
      </c>
      <c r="G257" s="27">
        <v>1</v>
      </c>
      <c r="H257" s="31">
        <v>13318396.340703977</v>
      </c>
      <c r="J257" s="28"/>
    </row>
    <row r="258" spans="1:10" x14ac:dyDescent="0.25">
      <c r="A258" s="27">
        <v>1991</v>
      </c>
      <c r="B258" s="27">
        <v>2</v>
      </c>
      <c r="C258" s="31">
        <v>13205288.5</v>
      </c>
      <c r="F258" s="27">
        <v>1991</v>
      </c>
      <c r="G258" s="27">
        <v>2</v>
      </c>
      <c r="H258" s="31">
        <v>13345893.754709786</v>
      </c>
      <c r="J258" s="28"/>
    </row>
    <row r="259" spans="1:10" x14ac:dyDescent="0.25">
      <c r="A259" s="27">
        <v>1991</v>
      </c>
      <c r="B259" s="27">
        <v>3</v>
      </c>
      <c r="C259" s="31">
        <v>13232010.25</v>
      </c>
      <c r="F259" s="27">
        <v>1991</v>
      </c>
      <c r="G259" s="27">
        <v>3</v>
      </c>
      <c r="H259" s="31">
        <v>13373391.168715594</v>
      </c>
      <c r="J259" s="28"/>
    </row>
    <row r="260" spans="1:10" x14ac:dyDescent="0.25">
      <c r="A260" s="27">
        <v>1991</v>
      </c>
      <c r="B260" s="27">
        <v>4</v>
      </c>
      <c r="C260" s="31">
        <v>13258732</v>
      </c>
      <c r="F260" s="27">
        <v>1991</v>
      </c>
      <c r="G260" s="27">
        <v>4</v>
      </c>
      <c r="H260" s="31">
        <v>13400888.582721399</v>
      </c>
      <c r="J260" s="28"/>
    </row>
    <row r="261" spans="1:10" x14ac:dyDescent="0.25">
      <c r="A261" s="27">
        <v>1991</v>
      </c>
      <c r="B261" s="27">
        <v>5</v>
      </c>
      <c r="C261" s="31">
        <v>13278632.75</v>
      </c>
      <c r="F261" s="27">
        <v>1991</v>
      </c>
      <c r="G261" s="27">
        <v>5</v>
      </c>
      <c r="H261" s="31">
        <v>13424517.37035295</v>
      </c>
      <c r="J261" s="28"/>
    </row>
    <row r="262" spans="1:10" x14ac:dyDescent="0.25">
      <c r="A262" s="27">
        <v>1991</v>
      </c>
      <c r="B262" s="27">
        <v>6</v>
      </c>
      <c r="C262" s="31">
        <v>13298533.5</v>
      </c>
      <c r="F262" s="27">
        <v>1991</v>
      </c>
      <c r="G262" s="27">
        <v>6</v>
      </c>
      <c r="H262" s="31">
        <v>13448146.157984501</v>
      </c>
      <c r="J262" s="28"/>
    </row>
    <row r="263" spans="1:10" x14ac:dyDescent="0.25">
      <c r="A263" s="27">
        <v>1991</v>
      </c>
      <c r="B263" s="27">
        <v>7</v>
      </c>
      <c r="C263" s="31">
        <v>13318434.25</v>
      </c>
      <c r="F263" s="27">
        <v>1991</v>
      </c>
      <c r="G263" s="27">
        <v>7</v>
      </c>
      <c r="H263" s="31">
        <v>13471774.945616052</v>
      </c>
      <c r="J263" s="28"/>
    </row>
    <row r="264" spans="1:10" x14ac:dyDescent="0.25">
      <c r="A264" s="27">
        <v>1991</v>
      </c>
      <c r="B264" s="27">
        <v>8</v>
      </c>
      <c r="C264" s="31">
        <v>13338335</v>
      </c>
      <c r="F264" s="27">
        <v>1991</v>
      </c>
      <c r="G264" s="27">
        <v>8</v>
      </c>
      <c r="H264" s="31">
        <v>13495403.733247602</v>
      </c>
      <c r="J264" s="28"/>
    </row>
    <row r="265" spans="1:10" x14ac:dyDescent="0.25">
      <c r="A265" s="27">
        <v>1991</v>
      </c>
      <c r="B265" s="27">
        <v>9</v>
      </c>
      <c r="C265" s="31">
        <v>13358235.75</v>
      </c>
      <c r="F265" s="27">
        <v>1991</v>
      </c>
      <c r="G265" s="27">
        <v>9</v>
      </c>
      <c r="H265" s="31">
        <v>13519032.520879153</v>
      </c>
      <c r="J265" s="28"/>
    </row>
    <row r="266" spans="1:10" x14ac:dyDescent="0.25">
      <c r="A266" s="27">
        <v>1991</v>
      </c>
      <c r="B266" s="27">
        <v>10</v>
      </c>
      <c r="C266" s="31">
        <v>13378136.5</v>
      </c>
      <c r="F266" s="27">
        <v>1991</v>
      </c>
      <c r="G266" s="27">
        <v>10</v>
      </c>
      <c r="H266" s="31">
        <v>13542661.308510704</v>
      </c>
      <c r="J266" s="28"/>
    </row>
    <row r="267" spans="1:10" x14ac:dyDescent="0.25">
      <c r="A267" s="27">
        <v>1991</v>
      </c>
      <c r="B267" s="27">
        <v>11</v>
      </c>
      <c r="C267" s="31">
        <v>13398037.25</v>
      </c>
      <c r="F267" s="27">
        <v>1991</v>
      </c>
      <c r="G267" s="27">
        <v>11</v>
      </c>
      <c r="H267" s="31">
        <v>13566290.096142255</v>
      </c>
      <c r="J267" s="28"/>
    </row>
    <row r="268" spans="1:10" x14ac:dyDescent="0.25">
      <c r="A268" s="27">
        <v>1991</v>
      </c>
      <c r="B268" s="27">
        <v>12</v>
      </c>
      <c r="C268" s="31">
        <v>13417938</v>
      </c>
      <c r="D268" s="15">
        <f>AVERAGE(C257:C268)</f>
        <v>13305073.375</v>
      </c>
      <c r="E268" s="15"/>
      <c r="F268" s="27">
        <v>1991</v>
      </c>
      <c r="G268" s="27">
        <v>12</v>
      </c>
      <c r="H268" s="31">
        <v>13589918.883773806</v>
      </c>
      <c r="I268" s="15">
        <f>AVERAGE(H257:H268)</f>
        <v>13458026.238613149</v>
      </c>
      <c r="J268" s="28"/>
    </row>
    <row r="269" spans="1:10" x14ac:dyDescent="0.25">
      <c r="A269" s="27">
        <v>1992</v>
      </c>
      <c r="B269" s="27">
        <v>1</v>
      </c>
      <c r="C269" s="31">
        <v>13437838.75</v>
      </c>
      <c r="F269" s="27">
        <v>1992</v>
      </c>
      <c r="G269" s="27">
        <v>1</v>
      </c>
      <c r="H269" s="31">
        <v>13613547.671405356</v>
      </c>
      <c r="J269" s="28"/>
    </row>
    <row r="270" spans="1:10" x14ac:dyDescent="0.25">
      <c r="A270" s="27">
        <v>1992</v>
      </c>
      <c r="B270" s="27">
        <v>2</v>
      </c>
      <c r="C270" s="31">
        <v>13457739.5</v>
      </c>
      <c r="F270" s="27">
        <v>1992</v>
      </c>
      <c r="G270" s="27">
        <v>2</v>
      </c>
      <c r="H270" s="31">
        <v>13637176.459036907</v>
      </c>
      <c r="J270" s="28"/>
    </row>
    <row r="271" spans="1:10" x14ac:dyDescent="0.25">
      <c r="A271" s="27">
        <v>1992</v>
      </c>
      <c r="B271" s="27">
        <v>3</v>
      </c>
      <c r="C271" s="31">
        <v>13477640.25</v>
      </c>
      <c r="F271" s="27">
        <v>1992</v>
      </c>
      <c r="G271" s="27">
        <v>3</v>
      </c>
      <c r="H271" s="31">
        <v>13660805.246668458</v>
      </c>
      <c r="J271" s="28"/>
    </row>
    <row r="272" spans="1:10" x14ac:dyDescent="0.25">
      <c r="A272" s="27">
        <v>1992</v>
      </c>
      <c r="B272" s="27">
        <v>4</v>
      </c>
      <c r="C272" s="31">
        <v>13497541</v>
      </c>
      <c r="F272" s="27">
        <v>1992</v>
      </c>
      <c r="G272" s="27">
        <v>4</v>
      </c>
      <c r="H272" s="31">
        <v>13684434.034299999</v>
      </c>
      <c r="J272" s="28"/>
    </row>
    <row r="273" spans="1:10" x14ac:dyDescent="0.25">
      <c r="A273" s="27">
        <v>1992</v>
      </c>
      <c r="B273" s="27">
        <v>5</v>
      </c>
      <c r="C273" s="31">
        <v>13516922.166666666</v>
      </c>
      <c r="F273" s="27">
        <v>1992</v>
      </c>
      <c r="G273" s="27">
        <v>5</v>
      </c>
      <c r="H273" s="31">
        <v>13708059.150428191</v>
      </c>
      <c r="J273" s="28"/>
    </row>
    <row r="274" spans="1:10" x14ac:dyDescent="0.25">
      <c r="A274" s="27">
        <v>1992</v>
      </c>
      <c r="B274" s="27">
        <v>6</v>
      </c>
      <c r="C274" s="31">
        <v>13536303.333333332</v>
      </c>
      <c r="F274" s="27">
        <v>1992</v>
      </c>
      <c r="G274" s="27">
        <v>6</v>
      </c>
      <c r="H274" s="31">
        <v>13731684.266556382</v>
      </c>
      <c r="J274" s="28"/>
    </row>
    <row r="275" spans="1:10" x14ac:dyDescent="0.25">
      <c r="A275" s="27">
        <v>1992</v>
      </c>
      <c r="B275" s="27">
        <v>7</v>
      </c>
      <c r="C275" s="31">
        <v>13555684.499999998</v>
      </c>
      <c r="F275" s="27">
        <v>1992</v>
      </c>
      <c r="G275" s="27">
        <v>7</v>
      </c>
      <c r="H275" s="31">
        <v>13755309.382684574</v>
      </c>
      <c r="J275" s="28"/>
    </row>
    <row r="276" spans="1:10" x14ac:dyDescent="0.25">
      <c r="A276" s="27">
        <v>1992</v>
      </c>
      <c r="B276" s="27">
        <v>8</v>
      </c>
      <c r="C276" s="31">
        <v>13575065.666666664</v>
      </c>
      <c r="F276" s="27">
        <v>1992</v>
      </c>
      <c r="G276" s="27">
        <v>8</v>
      </c>
      <c r="H276" s="31">
        <v>13778934.498812765</v>
      </c>
      <c r="J276" s="28"/>
    </row>
    <row r="277" spans="1:10" x14ac:dyDescent="0.25">
      <c r="A277" s="27">
        <v>1992</v>
      </c>
      <c r="B277" s="27">
        <v>9</v>
      </c>
      <c r="C277" s="31">
        <v>13594446.83333333</v>
      </c>
      <c r="F277" s="27">
        <v>1992</v>
      </c>
      <c r="G277" s="27">
        <v>9</v>
      </c>
      <c r="H277" s="31">
        <v>13802559.614940956</v>
      </c>
      <c r="J277" s="28"/>
    </row>
    <row r="278" spans="1:10" x14ac:dyDescent="0.25">
      <c r="A278" s="27">
        <v>1992</v>
      </c>
      <c r="B278" s="27">
        <v>10</v>
      </c>
      <c r="C278" s="31">
        <v>13613827.999999996</v>
      </c>
      <c r="F278" s="27">
        <v>1992</v>
      </c>
      <c r="G278" s="27">
        <v>10</v>
      </c>
      <c r="H278" s="31">
        <v>13826184.731069148</v>
      </c>
      <c r="J278" s="28"/>
    </row>
    <row r="279" spans="1:10" x14ac:dyDescent="0.25">
      <c r="A279" s="27">
        <v>1992</v>
      </c>
      <c r="B279" s="27">
        <v>11</v>
      </c>
      <c r="C279" s="31">
        <v>13633209.166666662</v>
      </c>
      <c r="F279" s="27">
        <v>1992</v>
      </c>
      <c r="G279" s="27">
        <v>11</v>
      </c>
      <c r="H279" s="31">
        <v>13849809.847197339</v>
      </c>
      <c r="J279" s="28"/>
    </row>
    <row r="280" spans="1:10" x14ac:dyDescent="0.25">
      <c r="A280" s="27">
        <v>1992</v>
      </c>
      <c r="B280" s="27">
        <v>12</v>
      </c>
      <c r="C280" s="31">
        <v>13652590.333333328</v>
      </c>
      <c r="D280" s="15">
        <f>AVERAGE(C269:C280)</f>
        <v>13545734.124999994</v>
      </c>
      <c r="E280" s="15"/>
      <c r="F280" s="27">
        <v>1992</v>
      </c>
      <c r="G280" s="27">
        <v>12</v>
      </c>
      <c r="H280" s="31">
        <v>13873434.96332553</v>
      </c>
      <c r="I280" s="15">
        <f>AVERAGE(H269:H280)</f>
        <v>13743494.988868801</v>
      </c>
      <c r="J280" s="28"/>
    </row>
    <row r="281" spans="1:10" x14ac:dyDescent="0.25">
      <c r="A281" s="27">
        <v>1993</v>
      </c>
      <c r="B281" s="27">
        <v>1</v>
      </c>
      <c r="C281" s="31">
        <v>13671971.499999994</v>
      </c>
      <c r="F281" s="27">
        <v>1993</v>
      </c>
      <c r="G281" s="27">
        <v>1</v>
      </c>
      <c r="H281" s="31">
        <v>13897060.079453722</v>
      </c>
      <c r="J281" s="28"/>
    </row>
    <row r="282" spans="1:10" x14ac:dyDescent="0.25">
      <c r="A282" s="27">
        <v>1993</v>
      </c>
      <c r="B282" s="27">
        <v>2</v>
      </c>
      <c r="C282" s="31">
        <v>13691352.66666666</v>
      </c>
      <c r="F282" s="27">
        <v>1993</v>
      </c>
      <c r="G282" s="27">
        <v>2</v>
      </c>
      <c r="H282" s="31">
        <v>13920685.195581913</v>
      </c>
      <c r="J282" s="28"/>
    </row>
    <row r="283" spans="1:10" x14ac:dyDescent="0.25">
      <c r="A283" s="27">
        <v>1993</v>
      </c>
      <c r="B283" s="27">
        <v>3</v>
      </c>
      <c r="C283" s="31">
        <v>13710733.833333327</v>
      </c>
      <c r="F283" s="27">
        <v>1993</v>
      </c>
      <c r="G283" s="27">
        <v>3</v>
      </c>
      <c r="H283" s="31">
        <v>13944310.311710104</v>
      </c>
      <c r="J283" s="28"/>
    </row>
    <row r="284" spans="1:10" x14ac:dyDescent="0.25">
      <c r="A284" s="27">
        <v>1993</v>
      </c>
      <c r="B284" s="27">
        <v>4</v>
      </c>
      <c r="C284" s="31">
        <v>13730115</v>
      </c>
      <c r="F284" s="27">
        <v>1993</v>
      </c>
      <c r="G284" s="27">
        <v>4</v>
      </c>
      <c r="H284" s="31">
        <v>13967935.427838299</v>
      </c>
      <c r="J284" s="28"/>
    </row>
    <row r="285" spans="1:10" x14ac:dyDescent="0.25">
      <c r="A285" s="27">
        <v>1993</v>
      </c>
      <c r="B285" s="27">
        <v>5</v>
      </c>
      <c r="C285" s="31">
        <v>13756251.833333334</v>
      </c>
      <c r="F285" s="27">
        <v>1993</v>
      </c>
      <c r="G285" s="27">
        <v>5</v>
      </c>
      <c r="H285" s="31">
        <v>13993556.041700458</v>
      </c>
      <c r="J285" s="28"/>
    </row>
    <row r="286" spans="1:10" x14ac:dyDescent="0.25">
      <c r="A286" s="27">
        <v>1993</v>
      </c>
      <c r="B286" s="27">
        <v>6</v>
      </c>
      <c r="C286" s="31">
        <v>13782388.666666668</v>
      </c>
      <c r="F286" s="27">
        <v>1993</v>
      </c>
      <c r="G286" s="27">
        <v>6</v>
      </c>
      <c r="H286" s="31">
        <v>14019176.655562617</v>
      </c>
      <c r="J286" s="28"/>
    </row>
    <row r="287" spans="1:10" x14ac:dyDescent="0.25">
      <c r="A287" s="27">
        <v>1993</v>
      </c>
      <c r="B287" s="27">
        <v>7</v>
      </c>
      <c r="C287" s="31">
        <v>13808525.500000002</v>
      </c>
      <c r="F287" s="27">
        <v>1993</v>
      </c>
      <c r="G287" s="27">
        <v>7</v>
      </c>
      <c r="H287" s="31">
        <v>14044797.269424776</v>
      </c>
      <c r="J287" s="28"/>
    </row>
    <row r="288" spans="1:10" x14ac:dyDescent="0.25">
      <c r="A288" s="27">
        <v>1993</v>
      </c>
      <c r="B288" s="27">
        <v>8</v>
      </c>
      <c r="C288" s="31">
        <v>13834662.333333336</v>
      </c>
      <c r="F288" s="27">
        <v>1993</v>
      </c>
      <c r="G288" s="27">
        <v>8</v>
      </c>
      <c r="H288" s="31">
        <v>14070417.883286934</v>
      </c>
      <c r="J288" s="28"/>
    </row>
    <row r="289" spans="1:10" x14ac:dyDescent="0.25">
      <c r="A289" s="27">
        <v>1993</v>
      </c>
      <c r="B289" s="27">
        <v>9</v>
      </c>
      <c r="C289" s="31">
        <v>13860799.16666667</v>
      </c>
      <c r="F289" s="27">
        <v>1993</v>
      </c>
      <c r="G289" s="27">
        <v>9</v>
      </c>
      <c r="H289" s="31">
        <v>14096038.497149093</v>
      </c>
      <c r="J289" s="28"/>
    </row>
    <row r="290" spans="1:10" x14ac:dyDescent="0.25">
      <c r="A290" s="27">
        <v>1993</v>
      </c>
      <c r="B290" s="27">
        <v>10</v>
      </c>
      <c r="C290" s="31">
        <v>13886936.000000004</v>
      </c>
      <c r="F290" s="27">
        <v>1993</v>
      </c>
      <c r="G290" s="27">
        <v>10</v>
      </c>
      <c r="H290" s="31">
        <v>14121659.111011252</v>
      </c>
      <c r="J290" s="28"/>
    </row>
    <row r="291" spans="1:10" x14ac:dyDescent="0.25">
      <c r="A291" s="27">
        <v>1993</v>
      </c>
      <c r="B291" s="27">
        <v>11</v>
      </c>
      <c r="C291" s="31">
        <v>13913072.833333338</v>
      </c>
      <c r="F291" s="27">
        <v>1993</v>
      </c>
      <c r="G291" s="27">
        <v>11</v>
      </c>
      <c r="H291" s="31">
        <v>14147279.724873411</v>
      </c>
      <c r="J291" s="28"/>
    </row>
    <row r="292" spans="1:10" x14ac:dyDescent="0.25">
      <c r="A292" s="27">
        <v>1993</v>
      </c>
      <c r="B292" s="27">
        <v>12</v>
      </c>
      <c r="C292" s="31">
        <v>13939209.666666672</v>
      </c>
      <c r="D292" s="15">
        <f>AVERAGE(C281:C292)</f>
        <v>13798834.916666666</v>
      </c>
      <c r="E292" s="15"/>
      <c r="F292" s="27">
        <v>1993</v>
      </c>
      <c r="G292" s="27">
        <v>12</v>
      </c>
      <c r="H292" s="31">
        <v>14172900.338735569</v>
      </c>
      <c r="I292" s="15">
        <f>AVERAGE(H281:H292)</f>
        <v>14032984.71136068</v>
      </c>
      <c r="J292" s="28"/>
    </row>
    <row r="293" spans="1:10" x14ac:dyDescent="0.25">
      <c r="A293" s="27">
        <v>1994</v>
      </c>
      <c r="B293" s="27">
        <v>1</v>
      </c>
      <c r="C293" s="31">
        <v>13965346.500000006</v>
      </c>
      <c r="F293" s="27">
        <v>1994</v>
      </c>
      <c r="G293" s="27">
        <v>1</v>
      </c>
      <c r="H293" s="31">
        <v>14198520.952597728</v>
      </c>
      <c r="J293" s="28"/>
    </row>
    <row r="294" spans="1:10" x14ac:dyDescent="0.25">
      <c r="A294" s="27">
        <v>1994</v>
      </c>
      <c r="B294" s="27">
        <v>2</v>
      </c>
      <c r="C294" s="31">
        <v>13991483.33333334</v>
      </c>
      <c r="F294" s="27">
        <v>1994</v>
      </c>
      <c r="G294" s="27">
        <v>2</v>
      </c>
      <c r="H294" s="31">
        <v>14224141.566459887</v>
      </c>
      <c r="J294" s="28"/>
    </row>
    <row r="295" spans="1:10" x14ac:dyDescent="0.25">
      <c r="A295" s="27">
        <v>1994</v>
      </c>
      <c r="B295" s="27">
        <v>3</v>
      </c>
      <c r="C295" s="31">
        <v>14017620.166666673</v>
      </c>
      <c r="F295" s="27">
        <v>1994</v>
      </c>
      <c r="G295" s="27">
        <v>3</v>
      </c>
      <c r="H295" s="31">
        <v>14249762.180322045</v>
      </c>
      <c r="J295" s="28"/>
    </row>
    <row r="296" spans="1:10" x14ac:dyDescent="0.25">
      <c r="A296" s="27">
        <v>1994</v>
      </c>
      <c r="B296" s="27">
        <v>4</v>
      </c>
      <c r="C296" s="31">
        <v>14043757</v>
      </c>
      <c r="F296" s="27">
        <v>1994</v>
      </c>
      <c r="G296" s="27">
        <v>4</v>
      </c>
      <c r="H296" s="31">
        <v>14275382.794184199</v>
      </c>
      <c r="J296" s="28"/>
    </row>
    <row r="297" spans="1:10" x14ac:dyDescent="0.25">
      <c r="A297" s="27">
        <v>1994</v>
      </c>
      <c r="B297" s="27">
        <v>5</v>
      </c>
      <c r="C297" s="31">
        <v>14068109.916666666</v>
      </c>
      <c r="F297" s="27">
        <v>1994</v>
      </c>
      <c r="G297" s="27">
        <v>5</v>
      </c>
      <c r="H297" s="31">
        <v>14300589.316245891</v>
      </c>
      <c r="J297" s="28"/>
    </row>
    <row r="298" spans="1:10" x14ac:dyDescent="0.25">
      <c r="A298" s="27">
        <v>1994</v>
      </c>
      <c r="B298" s="27">
        <v>6</v>
      </c>
      <c r="C298" s="31">
        <v>14092462.833333332</v>
      </c>
      <c r="F298" s="27">
        <v>1994</v>
      </c>
      <c r="G298" s="27">
        <v>6</v>
      </c>
      <c r="H298" s="31">
        <v>14325795.838307584</v>
      </c>
      <c r="J298" s="28"/>
    </row>
    <row r="299" spans="1:10" x14ac:dyDescent="0.25">
      <c r="A299" s="27">
        <v>1994</v>
      </c>
      <c r="B299" s="27">
        <v>7</v>
      </c>
      <c r="C299" s="31">
        <v>14116815.749999998</v>
      </c>
      <c r="F299" s="27">
        <v>1994</v>
      </c>
      <c r="G299" s="27">
        <v>7</v>
      </c>
      <c r="H299" s="31">
        <v>14351002.360369276</v>
      </c>
      <c r="J299" s="28"/>
    </row>
    <row r="300" spans="1:10" x14ac:dyDescent="0.25">
      <c r="A300" s="27">
        <v>1994</v>
      </c>
      <c r="B300" s="27">
        <v>8</v>
      </c>
      <c r="C300" s="31">
        <v>14141168.666666664</v>
      </c>
      <c r="F300" s="27">
        <v>1994</v>
      </c>
      <c r="G300" s="27">
        <v>8</v>
      </c>
      <c r="H300" s="31">
        <v>14376208.882430969</v>
      </c>
      <c r="J300" s="28"/>
    </row>
    <row r="301" spans="1:10" x14ac:dyDescent="0.25">
      <c r="A301" s="27">
        <v>1994</v>
      </c>
      <c r="B301" s="27">
        <v>9</v>
      </c>
      <c r="C301" s="31">
        <v>14165521.58333333</v>
      </c>
      <c r="F301" s="27">
        <v>1994</v>
      </c>
      <c r="G301" s="27">
        <v>9</v>
      </c>
      <c r="H301" s="31">
        <v>14401415.404492661</v>
      </c>
      <c r="J301" s="28"/>
    </row>
    <row r="302" spans="1:10" x14ac:dyDescent="0.25">
      <c r="A302" s="27">
        <v>1994</v>
      </c>
      <c r="B302" s="27">
        <v>10</v>
      </c>
      <c r="C302" s="31">
        <v>14189874.499999996</v>
      </c>
      <c r="F302" s="27">
        <v>1994</v>
      </c>
      <c r="G302" s="27">
        <v>10</v>
      </c>
      <c r="H302" s="31">
        <v>14426621.926554354</v>
      </c>
      <c r="J302" s="28"/>
    </row>
    <row r="303" spans="1:10" x14ac:dyDescent="0.25">
      <c r="A303" s="27">
        <v>1994</v>
      </c>
      <c r="B303" s="27">
        <v>11</v>
      </c>
      <c r="C303" s="31">
        <v>14214227.416666662</v>
      </c>
      <c r="F303" s="27">
        <v>1994</v>
      </c>
      <c r="G303" s="27">
        <v>11</v>
      </c>
      <c r="H303" s="31">
        <v>14451828.448616046</v>
      </c>
      <c r="J303" s="28"/>
    </row>
    <row r="304" spans="1:10" x14ac:dyDescent="0.25">
      <c r="A304" s="27">
        <v>1994</v>
      </c>
      <c r="B304" s="27">
        <v>12</v>
      </c>
      <c r="C304" s="31">
        <v>14238580.333333328</v>
      </c>
      <c r="D304" s="15">
        <f>AVERAGE(C293:C304)</f>
        <v>14103747.333333334</v>
      </c>
      <c r="E304" s="15"/>
      <c r="F304" s="27">
        <v>1994</v>
      </c>
      <c r="G304" s="27">
        <v>12</v>
      </c>
      <c r="H304" s="31">
        <v>14477034.970677739</v>
      </c>
      <c r="I304" s="15">
        <f>AVERAGE(H293:H304)</f>
        <v>14338192.0534382</v>
      </c>
      <c r="J304" s="28"/>
    </row>
    <row r="305" spans="1:10" x14ac:dyDescent="0.25">
      <c r="A305" s="27">
        <v>1995</v>
      </c>
      <c r="B305" s="27">
        <v>1</v>
      </c>
      <c r="C305" s="31">
        <v>14262933.249999994</v>
      </c>
      <c r="F305" s="27">
        <v>1995</v>
      </c>
      <c r="G305" s="27">
        <v>1</v>
      </c>
      <c r="H305" s="31">
        <v>14502241.492739432</v>
      </c>
      <c r="J305" s="28"/>
    </row>
    <row r="306" spans="1:10" x14ac:dyDescent="0.25">
      <c r="A306" s="27">
        <v>1995</v>
      </c>
      <c r="B306" s="27">
        <v>2</v>
      </c>
      <c r="C306" s="31">
        <v>14287286.16666666</v>
      </c>
      <c r="F306" s="27">
        <v>1995</v>
      </c>
      <c r="G306" s="27">
        <v>2</v>
      </c>
      <c r="H306" s="31">
        <v>14527448.014801124</v>
      </c>
      <c r="J306" s="28"/>
    </row>
    <row r="307" spans="1:10" x14ac:dyDescent="0.25">
      <c r="A307" s="27">
        <v>1995</v>
      </c>
      <c r="B307" s="27">
        <v>3</v>
      </c>
      <c r="C307" s="31">
        <v>14311639.083333327</v>
      </c>
      <c r="F307" s="27">
        <v>1995</v>
      </c>
      <c r="G307" s="27">
        <v>3</v>
      </c>
      <c r="H307" s="31">
        <v>14552654.536862817</v>
      </c>
      <c r="J307" s="28"/>
    </row>
    <row r="308" spans="1:10" x14ac:dyDescent="0.25">
      <c r="A308" s="27">
        <v>1995</v>
      </c>
      <c r="B308" s="27">
        <v>4</v>
      </c>
      <c r="C308" s="31">
        <v>14335992</v>
      </c>
      <c r="F308" s="27">
        <v>1995</v>
      </c>
      <c r="G308" s="27">
        <v>4</v>
      </c>
      <c r="H308" s="31">
        <v>14577861.0589245</v>
      </c>
      <c r="J308" s="28"/>
    </row>
    <row r="309" spans="1:10" x14ac:dyDescent="0.25">
      <c r="A309" s="27">
        <v>1995</v>
      </c>
      <c r="B309" s="27">
        <v>5</v>
      </c>
      <c r="C309" s="31">
        <v>14359944.416666666</v>
      </c>
      <c r="F309" s="27">
        <v>1995</v>
      </c>
      <c r="G309" s="27">
        <v>5</v>
      </c>
      <c r="H309" s="31">
        <v>14604331.541851841</v>
      </c>
      <c r="J309" s="28"/>
    </row>
    <row r="310" spans="1:10" x14ac:dyDescent="0.25">
      <c r="A310" s="27">
        <v>1995</v>
      </c>
      <c r="B310" s="27">
        <v>6</v>
      </c>
      <c r="C310" s="31">
        <v>14383896.833333332</v>
      </c>
      <c r="F310" s="27">
        <v>1995</v>
      </c>
      <c r="G310" s="27">
        <v>6</v>
      </c>
      <c r="H310" s="31">
        <v>14630802.024779182</v>
      </c>
      <c r="J310" s="28"/>
    </row>
    <row r="311" spans="1:10" x14ac:dyDescent="0.25">
      <c r="A311" s="27">
        <v>1995</v>
      </c>
      <c r="B311" s="27">
        <v>7</v>
      </c>
      <c r="C311" s="31">
        <v>14407849.249999998</v>
      </c>
      <c r="F311" s="27">
        <v>1995</v>
      </c>
      <c r="G311" s="27">
        <v>7</v>
      </c>
      <c r="H311" s="31">
        <v>14657272.507706523</v>
      </c>
      <c r="J311" s="28"/>
    </row>
    <row r="312" spans="1:10" x14ac:dyDescent="0.25">
      <c r="A312" s="27">
        <v>1995</v>
      </c>
      <c r="B312" s="27">
        <v>8</v>
      </c>
      <c r="C312" s="31">
        <v>14431801.666666664</v>
      </c>
      <c r="F312" s="27">
        <v>1995</v>
      </c>
      <c r="G312" s="27">
        <v>8</v>
      </c>
      <c r="H312" s="31">
        <v>14683742.990633864</v>
      </c>
      <c r="J312" s="28"/>
    </row>
    <row r="313" spans="1:10" x14ac:dyDescent="0.25">
      <c r="A313" s="27">
        <v>1995</v>
      </c>
      <c r="B313" s="27">
        <v>9</v>
      </c>
      <c r="C313" s="31">
        <v>14455754.08333333</v>
      </c>
      <c r="F313" s="27">
        <v>1995</v>
      </c>
      <c r="G313" s="27">
        <v>9</v>
      </c>
      <c r="H313" s="31">
        <v>14710213.473561205</v>
      </c>
      <c r="J313" s="28"/>
    </row>
    <row r="314" spans="1:10" x14ac:dyDescent="0.25">
      <c r="A314" s="27">
        <v>1995</v>
      </c>
      <c r="B314" s="27">
        <v>10</v>
      </c>
      <c r="C314" s="31">
        <v>14479706.499999996</v>
      </c>
      <c r="F314" s="27">
        <v>1995</v>
      </c>
      <c r="G314" s="27">
        <v>10</v>
      </c>
      <c r="H314" s="31">
        <v>14736683.956488546</v>
      </c>
      <c r="J314" s="28"/>
    </row>
    <row r="315" spans="1:10" x14ac:dyDescent="0.25">
      <c r="A315" s="27">
        <v>1995</v>
      </c>
      <c r="B315" s="27">
        <v>11</v>
      </c>
      <c r="C315" s="31">
        <v>14503658.916666662</v>
      </c>
      <c r="F315" s="27">
        <v>1995</v>
      </c>
      <c r="G315" s="27">
        <v>11</v>
      </c>
      <c r="H315" s="31">
        <v>14763154.439415887</v>
      </c>
      <c r="J315" s="28"/>
    </row>
    <row r="316" spans="1:10" x14ac:dyDescent="0.25">
      <c r="A316" s="27">
        <v>1995</v>
      </c>
      <c r="B316" s="27">
        <v>12</v>
      </c>
      <c r="C316" s="31">
        <v>14527611.333333328</v>
      </c>
      <c r="D316" s="15">
        <f>AVERAGE(C305:C316)</f>
        <v>14395672.791666662</v>
      </c>
      <c r="E316" s="15"/>
      <c r="F316" s="27">
        <v>1995</v>
      </c>
      <c r="G316" s="27">
        <v>12</v>
      </c>
      <c r="H316" s="31">
        <v>14789624.922343228</v>
      </c>
      <c r="I316" s="15">
        <f>AVERAGE(H305:H316)</f>
        <v>14644669.246675678</v>
      </c>
      <c r="J316" s="28"/>
    </row>
    <row r="317" spans="1:10" x14ac:dyDescent="0.25">
      <c r="A317" s="27">
        <v>1996</v>
      </c>
      <c r="B317" s="27">
        <v>1</v>
      </c>
      <c r="C317" s="31">
        <v>14551563.749999994</v>
      </c>
      <c r="F317" s="27">
        <v>1996</v>
      </c>
      <c r="G317" s="27">
        <v>1</v>
      </c>
      <c r="H317" s="31">
        <v>14816095.405270569</v>
      </c>
      <c r="J317" s="28"/>
    </row>
    <row r="318" spans="1:10" x14ac:dyDescent="0.25">
      <c r="A318" s="27">
        <v>1996</v>
      </c>
      <c r="B318" s="27">
        <v>2</v>
      </c>
      <c r="C318" s="31">
        <v>14575516.16666666</v>
      </c>
      <c r="F318" s="27">
        <v>1996</v>
      </c>
      <c r="G318" s="27">
        <v>2</v>
      </c>
      <c r="H318" s="31">
        <v>14842565.88819791</v>
      </c>
      <c r="J318" s="28"/>
    </row>
    <row r="319" spans="1:10" x14ac:dyDescent="0.25">
      <c r="A319" s="27">
        <v>1996</v>
      </c>
      <c r="B319" s="27">
        <v>3</v>
      </c>
      <c r="C319" s="31">
        <v>14599468.583333327</v>
      </c>
      <c r="F319" s="27">
        <v>1996</v>
      </c>
      <c r="G319" s="27">
        <v>3</v>
      </c>
      <c r="H319" s="31">
        <v>14869036.371125251</v>
      </c>
      <c r="J319" s="28"/>
    </row>
    <row r="320" spans="1:10" x14ac:dyDescent="0.25">
      <c r="A320" s="27">
        <v>1996</v>
      </c>
      <c r="B320" s="27">
        <v>4</v>
      </c>
      <c r="C320" s="31">
        <v>14623421</v>
      </c>
      <c r="F320" s="27">
        <v>1996</v>
      </c>
      <c r="G320" s="27">
        <v>4</v>
      </c>
      <c r="H320" s="31">
        <v>14895506.854052601</v>
      </c>
      <c r="J320" s="28"/>
    </row>
    <row r="321" spans="1:10" x14ac:dyDescent="0.25">
      <c r="A321" s="27">
        <v>1996</v>
      </c>
      <c r="B321" s="27">
        <v>5</v>
      </c>
      <c r="C321" s="31">
        <v>14649662.083333334</v>
      </c>
      <c r="F321" s="27">
        <v>1996</v>
      </c>
      <c r="G321" s="27">
        <v>5</v>
      </c>
      <c r="H321" s="31">
        <v>14922656.137389835</v>
      </c>
      <c r="J321" s="28"/>
    </row>
    <row r="322" spans="1:10" x14ac:dyDescent="0.25">
      <c r="A322" s="27">
        <v>1996</v>
      </c>
      <c r="B322" s="27">
        <v>6</v>
      </c>
      <c r="C322" s="31">
        <v>14675903.166666668</v>
      </c>
      <c r="F322" s="27">
        <v>1996</v>
      </c>
      <c r="G322" s="27">
        <v>6</v>
      </c>
      <c r="H322" s="31">
        <v>14949805.420727069</v>
      </c>
      <c r="J322" s="28"/>
    </row>
    <row r="323" spans="1:10" x14ac:dyDescent="0.25">
      <c r="A323" s="27">
        <v>1996</v>
      </c>
      <c r="B323" s="27">
        <v>7</v>
      </c>
      <c r="C323" s="31">
        <v>14702144.250000002</v>
      </c>
      <c r="F323" s="27">
        <v>1996</v>
      </c>
      <c r="G323" s="27">
        <v>7</v>
      </c>
      <c r="H323" s="31">
        <v>14976954.704064302</v>
      </c>
      <c r="J323" s="28"/>
    </row>
    <row r="324" spans="1:10" x14ac:dyDescent="0.25">
      <c r="A324" s="27">
        <v>1996</v>
      </c>
      <c r="B324" s="27">
        <v>8</v>
      </c>
      <c r="C324" s="31">
        <v>14728385.333333336</v>
      </c>
      <c r="F324" s="27">
        <v>1996</v>
      </c>
      <c r="G324" s="27">
        <v>8</v>
      </c>
      <c r="H324" s="31">
        <v>15004103.987401536</v>
      </c>
      <c r="J324" s="28"/>
    </row>
    <row r="325" spans="1:10" x14ac:dyDescent="0.25">
      <c r="A325" s="27">
        <v>1996</v>
      </c>
      <c r="B325" s="27">
        <v>9</v>
      </c>
      <c r="C325" s="31">
        <v>14754626.41666667</v>
      </c>
      <c r="F325" s="27">
        <v>1996</v>
      </c>
      <c r="G325" s="27">
        <v>9</v>
      </c>
      <c r="H325" s="31">
        <v>15031253.270738769</v>
      </c>
      <c r="J325" s="28"/>
    </row>
    <row r="326" spans="1:10" x14ac:dyDescent="0.25">
      <c r="A326" s="27">
        <v>1996</v>
      </c>
      <c r="B326" s="27">
        <v>10</v>
      </c>
      <c r="C326" s="31">
        <v>14780867.500000004</v>
      </c>
      <c r="F326" s="27">
        <v>1996</v>
      </c>
      <c r="G326" s="27">
        <v>10</v>
      </c>
      <c r="H326" s="31">
        <v>15058402.554076003</v>
      </c>
      <c r="J326" s="28"/>
    </row>
    <row r="327" spans="1:10" x14ac:dyDescent="0.25">
      <c r="A327" s="27">
        <v>1996</v>
      </c>
      <c r="B327" s="27">
        <v>11</v>
      </c>
      <c r="C327" s="31">
        <v>14807108.583333338</v>
      </c>
      <c r="F327" s="27">
        <v>1996</v>
      </c>
      <c r="G327" s="27">
        <v>11</v>
      </c>
      <c r="H327" s="31">
        <v>15085551.837413236</v>
      </c>
      <c r="J327" s="28"/>
    </row>
    <row r="328" spans="1:10" x14ac:dyDescent="0.25">
      <c r="A328" s="27">
        <v>1996</v>
      </c>
      <c r="B328" s="27">
        <v>12</v>
      </c>
      <c r="C328" s="31">
        <v>14833349.666666672</v>
      </c>
      <c r="D328" s="15">
        <f>AVERAGE(C317:C328)</f>
        <v>14690168.041666666</v>
      </c>
      <c r="E328" s="15"/>
      <c r="F328" s="27">
        <v>1996</v>
      </c>
      <c r="G328" s="27">
        <v>12</v>
      </c>
      <c r="H328" s="31">
        <v>15112701.12075047</v>
      </c>
      <c r="I328" s="15">
        <f>AVERAGE(H317:H328)</f>
        <v>14963719.462600632</v>
      </c>
      <c r="J328" s="28"/>
    </row>
    <row r="329" spans="1:10" x14ac:dyDescent="0.25">
      <c r="A329" s="27">
        <v>1997</v>
      </c>
      <c r="B329" s="27">
        <v>1</v>
      </c>
      <c r="C329" s="31">
        <v>14859590.750000006</v>
      </c>
      <c r="F329" s="27">
        <v>1997</v>
      </c>
      <c r="G329" s="27">
        <v>1</v>
      </c>
      <c r="H329" s="31">
        <v>15139850.404087704</v>
      </c>
      <c r="J329" s="28"/>
    </row>
    <row r="330" spans="1:10" x14ac:dyDescent="0.25">
      <c r="A330" s="27">
        <v>1997</v>
      </c>
      <c r="B330" s="27">
        <v>2</v>
      </c>
      <c r="C330" s="31">
        <v>14885831.83333334</v>
      </c>
      <c r="F330" s="27">
        <v>1997</v>
      </c>
      <c r="G330" s="27">
        <v>2</v>
      </c>
      <c r="H330" s="31">
        <v>15166999.687424937</v>
      </c>
      <c r="J330" s="28"/>
    </row>
    <row r="331" spans="1:10" x14ac:dyDescent="0.25">
      <c r="A331" s="27">
        <v>1997</v>
      </c>
      <c r="B331" s="27">
        <v>3</v>
      </c>
      <c r="C331" s="31">
        <v>14912072.916666673</v>
      </c>
      <c r="F331" s="27">
        <v>1997</v>
      </c>
      <c r="G331" s="27">
        <v>3</v>
      </c>
      <c r="H331" s="31">
        <v>15194148.970762171</v>
      </c>
      <c r="J331" s="28"/>
    </row>
    <row r="332" spans="1:10" x14ac:dyDescent="0.25">
      <c r="A332" s="27">
        <v>1997</v>
      </c>
      <c r="B332" s="27">
        <v>4</v>
      </c>
      <c r="C332" s="31">
        <v>14938314</v>
      </c>
      <c r="F332" s="27">
        <v>1997</v>
      </c>
      <c r="G332" s="27">
        <v>4</v>
      </c>
      <c r="H332" s="31">
        <v>15221298.254099401</v>
      </c>
      <c r="J332" s="28"/>
    </row>
    <row r="333" spans="1:10" x14ac:dyDescent="0.25">
      <c r="A333" s="27">
        <v>1997</v>
      </c>
      <c r="B333" s="27">
        <v>5</v>
      </c>
      <c r="C333" s="31">
        <v>14962656.25</v>
      </c>
      <c r="F333" s="27">
        <v>1997</v>
      </c>
      <c r="G333" s="27">
        <v>5</v>
      </c>
      <c r="H333" s="31">
        <v>15246069.75135155</v>
      </c>
      <c r="J333" s="28"/>
    </row>
    <row r="334" spans="1:10" x14ac:dyDescent="0.25">
      <c r="A334" s="27">
        <v>1997</v>
      </c>
      <c r="B334" s="27">
        <v>6</v>
      </c>
      <c r="C334" s="31">
        <v>14986998.5</v>
      </c>
      <c r="F334" s="27">
        <v>1997</v>
      </c>
      <c r="G334" s="27">
        <v>6</v>
      </c>
      <c r="H334" s="31">
        <v>15270841.2486037</v>
      </c>
      <c r="J334" s="28"/>
    </row>
    <row r="335" spans="1:10" x14ac:dyDescent="0.25">
      <c r="A335" s="27">
        <v>1997</v>
      </c>
      <c r="B335" s="27">
        <v>7</v>
      </c>
      <c r="C335" s="31">
        <v>15011340.75</v>
      </c>
      <c r="F335" s="27">
        <v>1997</v>
      </c>
      <c r="G335" s="27">
        <v>7</v>
      </c>
      <c r="H335" s="31">
        <v>15295612.745855849</v>
      </c>
      <c r="J335" s="28"/>
    </row>
    <row r="336" spans="1:10" x14ac:dyDescent="0.25">
      <c r="A336" s="27">
        <v>1997</v>
      </c>
      <c r="B336" s="27">
        <v>8</v>
      </c>
      <c r="C336" s="31">
        <v>15035683</v>
      </c>
      <c r="F336" s="27">
        <v>1997</v>
      </c>
      <c r="G336" s="27">
        <v>8</v>
      </c>
      <c r="H336" s="31">
        <v>15320384.243107999</v>
      </c>
      <c r="J336" s="28"/>
    </row>
    <row r="337" spans="1:10" x14ac:dyDescent="0.25">
      <c r="A337" s="27">
        <v>1997</v>
      </c>
      <c r="B337" s="27">
        <v>9</v>
      </c>
      <c r="C337" s="31">
        <v>15060025.25</v>
      </c>
      <c r="F337" s="27">
        <v>1997</v>
      </c>
      <c r="G337" s="27">
        <v>9</v>
      </c>
      <c r="H337" s="31">
        <v>15345155.740360148</v>
      </c>
      <c r="J337" s="28"/>
    </row>
    <row r="338" spans="1:10" x14ac:dyDescent="0.25">
      <c r="A338" s="27">
        <v>1997</v>
      </c>
      <c r="B338" s="27">
        <v>10</v>
      </c>
      <c r="C338" s="31">
        <v>15084367.5</v>
      </c>
      <c r="F338" s="27">
        <v>1997</v>
      </c>
      <c r="G338" s="27">
        <v>10</v>
      </c>
      <c r="H338" s="31">
        <v>15369927.237612298</v>
      </c>
      <c r="J338" s="28"/>
    </row>
    <row r="339" spans="1:10" x14ac:dyDescent="0.25">
      <c r="A339" s="27">
        <v>1997</v>
      </c>
      <c r="B339" s="27">
        <v>11</v>
      </c>
      <c r="C339" s="31">
        <v>15108709.75</v>
      </c>
      <c r="F339" s="27">
        <v>1997</v>
      </c>
      <c r="G339" s="27">
        <v>11</v>
      </c>
      <c r="H339" s="31">
        <v>15394698.734864447</v>
      </c>
      <c r="J339" s="28"/>
    </row>
    <row r="340" spans="1:10" x14ac:dyDescent="0.25">
      <c r="A340" s="27">
        <v>1997</v>
      </c>
      <c r="B340" s="27">
        <v>12</v>
      </c>
      <c r="C340" s="31">
        <v>15133052</v>
      </c>
      <c r="D340" s="15">
        <f>AVERAGE(C329:C340)</f>
        <v>14998220.208333334</v>
      </c>
      <c r="E340" s="15"/>
      <c r="F340" s="27">
        <v>1997</v>
      </c>
      <c r="G340" s="27">
        <v>12</v>
      </c>
      <c r="H340" s="31">
        <v>15419470.232116597</v>
      </c>
      <c r="I340" s="15">
        <f>AVERAGE(H329:H340)</f>
        <v>15282038.104187235</v>
      </c>
      <c r="J340" s="28"/>
    </row>
    <row r="341" spans="1:10" x14ac:dyDescent="0.25">
      <c r="A341" s="27">
        <v>1998</v>
      </c>
      <c r="B341" s="27">
        <v>1</v>
      </c>
      <c r="C341" s="31">
        <v>15157394.25</v>
      </c>
      <c r="F341" s="27">
        <v>1998</v>
      </c>
      <c r="G341" s="27">
        <v>1</v>
      </c>
      <c r="H341" s="31">
        <v>15444241.729368746</v>
      </c>
      <c r="J341" s="28"/>
    </row>
    <row r="342" spans="1:10" x14ac:dyDescent="0.25">
      <c r="A342" s="27">
        <v>1998</v>
      </c>
      <c r="B342" s="27">
        <v>2</v>
      </c>
      <c r="C342" s="31">
        <v>15181736.5</v>
      </c>
      <c r="F342" s="27">
        <v>1998</v>
      </c>
      <c r="G342" s="27">
        <v>2</v>
      </c>
      <c r="H342" s="31">
        <v>15469013.226620896</v>
      </c>
      <c r="J342" s="28"/>
    </row>
    <row r="343" spans="1:10" x14ac:dyDescent="0.25">
      <c r="A343" s="27">
        <v>1998</v>
      </c>
      <c r="B343" s="27">
        <v>3</v>
      </c>
      <c r="C343" s="31">
        <v>15206078.75</v>
      </c>
      <c r="F343" s="27">
        <v>1998</v>
      </c>
      <c r="G343" s="27">
        <v>3</v>
      </c>
      <c r="H343" s="31">
        <v>15493784.723873045</v>
      </c>
      <c r="J343" s="28"/>
    </row>
    <row r="344" spans="1:10" x14ac:dyDescent="0.25">
      <c r="A344" s="27">
        <v>1998</v>
      </c>
      <c r="B344" s="27">
        <v>4</v>
      </c>
      <c r="C344" s="31">
        <v>15230421</v>
      </c>
      <c r="F344" s="27">
        <v>1998</v>
      </c>
      <c r="G344" s="27">
        <v>4</v>
      </c>
      <c r="H344" s="31">
        <v>15518556.2211252</v>
      </c>
      <c r="J344" s="28"/>
    </row>
    <row r="345" spans="1:10" x14ac:dyDescent="0.25">
      <c r="A345" s="27">
        <v>1998</v>
      </c>
      <c r="B345" s="27">
        <v>5</v>
      </c>
      <c r="C345" s="31">
        <v>15259572.916666666</v>
      </c>
      <c r="F345" s="27">
        <v>1998</v>
      </c>
      <c r="G345" s="27">
        <v>5</v>
      </c>
      <c r="H345" s="31">
        <v>15541846.766468484</v>
      </c>
      <c r="J345" s="28"/>
    </row>
    <row r="346" spans="1:10" x14ac:dyDescent="0.25">
      <c r="A346" s="27">
        <v>1998</v>
      </c>
      <c r="B346" s="27">
        <v>6</v>
      </c>
      <c r="C346" s="31">
        <v>15288724.833333332</v>
      </c>
      <c r="F346" s="27">
        <v>1998</v>
      </c>
      <c r="G346" s="27">
        <v>6</v>
      </c>
      <c r="H346" s="31">
        <v>15565137.311811768</v>
      </c>
      <c r="J346" s="28"/>
    </row>
    <row r="347" spans="1:10" x14ac:dyDescent="0.25">
      <c r="A347" s="27">
        <v>1998</v>
      </c>
      <c r="B347" s="27">
        <v>7</v>
      </c>
      <c r="C347" s="31">
        <v>15317876.749999998</v>
      </c>
      <c r="F347" s="27">
        <v>1998</v>
      </c>
      <c r="G347" s="27">
        <v>7</v>
      </c>
      <c r="H347" s="31">
        <v>15588427.857155051</v>
      </c>
      <c r="J347" s="28"/>
    </row>
    <row r="348" spans="1:10" x14ac:dyDescent="0.25">
      <c r="A348" s="27">
        <v>1998</v>
      </c>
      <c r="B348" s="27">
        <v>8</v>
      </c>
      <c r="C348" s="31">
        <v>15347028.666666664</v>
      </c>
      <c r="F348" s="27">
        <v>1998</v>
      </c>
      <c r="G348" s="27">
        <v>8</v>
      </c>
      <c r="H348" s="31">
        <v>15611718.402498335</v>
      </c>
      <c r="J348" s="28"/>
    </row>
    <row r="349" spans="1:10" x14ac:dyDescent="0.25">
      <c r="A349" s="27">
        <v>1998</v>
      </c>
      <c r="B349" s="27">
        <v>9</v>
      </c>
      <c r="C349" s="31">
        <v>15376180.58333333</v>
      </c>
      <c r="F349" s="27">
        <v>1998</v>
      </c>
      <c r="G349" s="27">
        <v>9</v>
      </c>
      <c r="H349" s="31">
        <v>15635008.947841618</v>
      </c>
      <c r="J349" s="28"/>
    </row>
    <row r="350" spans="1:10" x14ac:dyDescent="0.25">
      <c r="A350" s="27">
        <v>1998</v>
      </c>
      <c r="B350" s="27">
        <v>10</v>
      </c>
      <c r="C350" s="31">
        <v>15405332.499999996</v>
      </c>
      <c r="F350" s="27">
        <v>1998</v>
      </c>
      <c r="G350" s="27">
        <v>10</v>
      </c>
      <c r="H350" s="31">
        <v>15658299.493184902</v>
      </c>
      <c r="J350" s="28"/>
    </row>
    <row r="351" spans="1:10" x14ac:dyDescent="0.25">
      <c r="A351" s="27">
        <v>1998</v>
      </c>
      <c r="B351" s="27">
        <v>11</v>
      </c>
      <c r="C351" s="31">
        <v>15434484.416666662</v>
      </c>
      <c r="F351" s="27">
        <v>1998</v>
      </c>
      <c r="G351" s="27">
        <v>11</v>
      </c>
      <c r="H351" s="31">
        <v>15681590.038528185</v>
      </c>
      <c r="J351" s="28"/>
    </row>
    <row r="352" spans="1:10" x14ac:dyDescent="0.25">
      <c r="A352" s="27">
        <v>1998</v>
      </c>
      <c r="B352" s="27">
        <v>12</v>
      </c>
      <c r="C352" s="31">
        <v>15463636.333333328</v>
      </c>
      <c r="D352" s="15">
        <f>AVERAGE(C341:C352)</f>
        <v>15305705.625</v>
      </c>
      <c r="E352" s="15"/>
      <c r="F352" s="27">
        <v>1998</v>
      </c>
      <c r="G352" s="27">
        <v>12</v>
      </c>
      <c r="H352" s="31">
        <v>15704880.583871469</v>
      </c>
      <c r="I352" s="15">
        <f>AVERAGE(H341:H352)</f>
        <v>15576042.108528972</v>
      </c>
      <c r="J352" s="28"/>
    </row>
    <row r="353" spans="1:10" x14ac:dyDescent="0.25">
      <c r="A353" s="27">
        <v>1999</v>
      </c>
      <c r="B353" s="27">
        <v>1</v>
      </c>
      <c r="C353" s="31">
        <v>15492788.249999994</v>
      </c>
      <c r="F353" s="27">
        <v>1999</v>
      </c>
      <c r="G353" s="27">
        <v>1</v>
      </c>
      <c r="H353" s="31">
        <v>15728171.129214752</v>
      </c>
      <c r="J353" s="28"/>
    </row>
    <row r="354" spans="1:10" x14ac:dyDescent="0.25">
      <c r="A354" s="27">
        <v>1999</v>
      </c>
      <c r="B354" s="27">
        <v>2</v>
      </c>
      <c r="C354" s="31">
        <v>15521940.16666666</v>
      </c>
      <c r="F354" s="27">
        <v>1999</v>
      </c>
      <c r="G354" s="27">
        <v>2</v>
      </c>
      <c r="H354" s="31">
        <v>15751461.674558036</v>
      </c>
      <c r="J354" s="28"/>
    </row>
    <row r="355" spans="1:10" x14ac:dyDescent="0.25">
      <c r="A355" s="27">
        <v>1999</v>
      </c>
      <c r="B355" s="27">
        <v>3</v>
      </c>
      <c r="C355" s="31">
        <v>15551092.083333327</v>
      </c>
      <c r="F355" s="27">
        <v>1999</v>
      </c>
      <c r="G355" s="27">
        <v>3</v>
      </c>
      <c r="H355" s="31">
        <v>15774752.21990132</v>
      </c>
      <c r="J355" s="28"/>
    </row>
    <row r="356" spans="1:10" x14ac:dyDescent="0.25">
      <c r="A356" s="27">
        <v>1999</v>
      </c>
      <c r="B356" s="27">
        <v>4</v>
      </c>
      <c r="C356" s="31">
        <v>15580244</v>
      </c>
      <c r="F356" s="27">
        <v>1999</v>
      </c>
      <c r="G356" s="27">
        <v>4</v>
      </c>
      <c r="H356" s="31">
        <v>15798042.765244599</v>
      </c>
      <c r="J356" s="28"/>
    </row>
    <row r="357" spans="1:10" x14ac:dyDescent="0.25">
      <c r="A357" s="27">
        <v>1999</v>
      </c>
      <c r="B357" s="27">
        <v>5</v>
      </c>
      <c r="C357" s="31">
        <v>15613792.333333334</v>
      </c>
      <c r="F357" s="27">
        <v>1999</v>
      </c>
      <c r="G357" s="27">
        <v>5</v>
      </c>
      <c r="H357" s="31">
        <v>15822287.3728434</v>
      </c>
      <c r="J357" s="28"/>
    </row>
    <row r="358" spans="1:10" x14ac:dyDescent="0.25">
      <c r="A358" s="27">
        <v>1999</v>
      </c>
      <c r="B358" s="27">
        <v>6</v>
      </c>
      <c r="C358" s="31">
        <v>15647340.666666668</v>
      </c>
      <c r="F358" s="27">
        <v>1999</v>
      </c>
      <c r="G358" s="27">
        <v>6</v>
      </c>
      <c r="H358" s="31">
        <v>15846531.9804422</v>
      </c>
      <c r="J358" s="28"/>
    </row>
    <row r="359" spans="1:10" x14ac:dyDescent="0.25">
      <c r="A359" s="27">
        <v>1999</v>
      </c>
      <c r="B359" s="27">
        <v>7</v>
      </c>
      <c r="C359" s="31">
        <v>15680889.000000002</v>
      </c>
      <c r="F359" s="27">
        <v>1999</v>
      </c>
      <c r="G359" s="27">
        <v>7</v>
      </c>
      <c r="H359" s="31">
        <v>15870776.588041</v>
      </c>
      <c r="J359" s="28"/>
    </row>
    <row r="360" spans="1:10" x14ac:dyDescent="0.25">
      <c r="A360" s="27">
        <v>1999</v>
      </c>
      <c r="B360" s="27">
        <v>8</v>
      </c>
      <c r="C360" s="31">
        <v>15714437.333333336</v>
      </c>
      <c r="F360" s="27">
        <v>1999</v>
      </c>
      <c r="G360" s="27">
        <v>8</v>
      </c>
      <c r="H360" s="31">
        <v>15895021.1956398</v>
      </c>
      <c r="J360" s="28"/>
    </row>
    <row r="361" spans="1:10" x14ac:dyDescent="0.25">
      <c r="A361" s="27">
        <v>1999</v>
      </c>
      <c r="B361" s="27">
        <v>9</v>
      </c>
      <c r="C361" s="31">
        <v>15747985.66666667</v>
      </c>
      <c r="F361" s="27">
        <v>1999</v>
      </c>
      <c r="G361" s="27">
        <v>9</v>
      </c>
      <c r="H361" s="31">
        <v>15919265.8032386</v>
      </c>
      <c r="J361" s="28"/>
    </row>
    <row r="362" spans="1:10" x14ac:dyDescent="0.25">
      <c r="A362" s="27">
        <v>1999</v>
      </c>
      <c r="B362" s="27">
        <v>10</v>
      </c>
      <c r="C362" s="31">
        <v>15781534.000000004</v>
      </c>
      <c r="F362" s="27">
        <v>1999</v>
      </c>
      <c r="G362" s="27">
        <v>10</v>
      </c>
      <c r="H362" s="31">
        <v>15943510.410837401</v>
      </c>
      <c r="J362" s="28"/>
    </row>
    <row r="363" spans="1:10" x14ac:dyDescent="0.25">
      <c r="A363" s="27">
        <v>1999</v>
      </c>
      <c r="B363" s="27">
        <v>11</v>
      </c>
      <c r="C363" s="31">
        <v>15815082.333333338</v>
      </c>
      <c r="F363" s="27">
        <v>1999</v>
      </c>
      <c r="G363" s="27">
        <v>11</v>
      </c>
      <c r="H363" s="31">
        <v>15967755.018436201</v>
      </c>
      <c r="J363" s="28"/>
    </row>
    <row r="364" spans="1:10" x14ac:dyDescent="0.25">
      <c r="A364" s="27">
        <v>1999</v>
      </c>
      <c r="B364" s="27">
        <v>12</v>
      </c>
      <c r="C364" s="31">
        <v>15848630.666666672</v>
      </c>
      <c r="D364" s="15">
        <f>AVERAGE(C353:C364)</f>
        <v>15666313.041666666</v>
      </c>
      <c r="E364" s="15"/>
      <c r="F364" s="27">
        <v>1999</v>
      </c>
      <c r="G364" s="27">
        <v>12</v>
      </c>
      <c r="H364" s="31">
        <v>15991999.626035001</v>
      </c>
      <c r="I364" s="15">
        <f>AVERAGE(H353:H364)</f>
        <v>15859131.31536936</v>
      </c>
      <c r="J364" s="28"/>
    </row>
    <row r="365" spans="1:10" x14ac:dyDescent="0.25">
      <c r="A365" s="27">
        <v>2000</v>
      </c>
      <c r="B365" s="27">
        <v>1</v>
      </c>
      <c r="C365" s="31">
        <v>15882179.000000006</v>
      </c>
      <c r="F365" s="27">
        <v>2000</v>
      </c>
      <c r="G365" s="27">
        <v>1</v>
      </c>
      <c r="H365" s="31">
        <v>16016244.233633801</v>
      </c>
      <c r="J365" s="28"/>
    </row>
    <row r="366" spans="1:10" x14ac:dyDescent="0.25">
      <c r="A366" s="27">
        <v>2000</v>
      </c>
      <c r="B366" s="27">
        <v>2</v>
      </c>
      <c r="C366" s="31">
        <v>15915727.33333334</v>
      </c>
      <c r="F366" s="27">
        <v>2000</v>
      </c>
      <c r="G366" s="27">
        <v>2</v>
      </c>
      <c r="H366" s="31">
        <v>16040488.841232602</v>
      </c>
      <c r="J366" s="28"/>
    </row>
    <row r="367" spans="1:10" x14ac:dyDescent="0.25">
      <c r="A367" s="27">
        <v>2000</v>
      </c>
      <c r="B367" s="27">
        <v>3</v>
      </c>
      <c r="C367" s="31">
        <v>15949275.666666673</v>
      </c>
      <c r="F367" s="27">
        <v>2000</v>
      </c>
      <c r="G367" s="27">
        <v>3</v>
      </c>
      <c r="H367" s="31">
        <v>16064733.448831402</v>
      </c>
      <c r="J367" s="28"/>
    </row>
    <row r="368" spans="1:10" x14ac:dyDescent="0.25">
      <c r="A368" s="27">
        <v>2000</v>
      </c>
      <c r="B368" s="27">
        <v>4</v>
      </c>
      <c r="C368" s="31">
        <v>15982824</v>
      </c>
      <c r="F368" s="27">
        <v>2000</v>
      </c>
      <c r="G368" s="27">
        <v>4</v>
      </c>
      <c r="H368" s="31">
        <v>16088978.0564302</v>
      </c>
      <c r="J368" s="28"/>
    </row>
    <row r="369" spans="1:10" x14ac:dyDescent="0.25">
      <c r="A369" s="27">
        <v>2000</v>
      </c>
      <c r="B369" s="27">
        <v>5</v>
      </c>
      <c r="C369" s="31">
        <v>16009680.333333334</v>
      </c>
      <c r="F369" s="27">
        <v>2000</v>
      </c>
      <c r="G369" s="27">
        <v>5</v>
      </c>
      <c r="H369" s="31">
        <v>16114850.457350008</v>
      </c>
      <c r="J369" s="28"/>
    </row>
    <row r="370" spans="1:10" x14ac:dyDescent="0.25">
      <c r="A370" s="27">
        <v>2000</v>
      </c>
      <c r="B370" s="27">
        <v>6</v>
      </c>
      <c r="C370" s="31">
        <v>16036536.666666668</v>
      </c>
      <c r="F370" s="27">
        <v>2000</v>
      </c>
      <c r="G370" s="27">
        <v>6</v>
      </c>
      <c r="H370" s="31">
        <v>16140722.858269816</v>
      </c>
      <c r="J370" s="28"/>
    </row>
    <row r="371" spans="1:10" x14ac:dyDescent="0.25">
      <c r="A371" s="27">
        <v>2000</v>
      </c>
      <c r="B371" s="27">
        <v>7</v>
      </c>
      <c r="C371" s="31">
        <v>16063393.000000002</v>
      </c>
      <c r="F371" s="27">
        <v>2000</v>
      </c>
      <c r="G371" s="27">
        <v>7</v>
      </c>
      <c r="H371" s="31">
        <v>16166595.259189624</v>
      </c>
      <c r="J371" s="28"/>
    </row>
    <row r="372" spans="1:10" x14ac:dyDescent="0.25">
      <c r="A372" s="27">
        <v>2000</v>
      </c>
      <c r="B372" s="27">
        <v>8</v>
      </c>
      <c r="C372" s="31">
        <v>16090249.333333336</v>
      </c>
      <c r="F372" s="27">
        <v>2000</v>
      </c>
      <c r="G372" s="27">
        <v>8</v>
      </c>
      <c r="H372" s="31">
        <v>16192467.660109432</v>
      </c>
      <c r="J372" s="28"/>
    </row>
    <row r="373" spans="1:10" x14ac:dyDescent="0.25">
      <c r="A373" s="27">
        <v>2000</v>
      </c>
      <c r="B373" s="27">
        <v>9</v>
      </c>
      <c r="C373" s="31">
        <v>16117105.66666667</v>
      </c>
      <c r="F373" s="27">
        <v>2000</v>
      </c>
      <c r="G373" s="27">
        <v>9</v>
      </c>
      <c r="H373" s="31">
        <v>16218340.06102924</v>
      </c>
      <c r="J373" s="28"/>
    </row>
    <row r="374" spans="1:10" x14ac:dyDescent="0.25">
      <c r="A374" s="27">
        <v>2000</v>
      </c>
      <c r="B374" s="27">
        <v>10</v>
      </c>
      <c r="C374" s="31">
        <v>16143962.000000004</v>
      </c>
      <c r="F374" s="27">
        <v>2000</v>
      </c>
      <c r="G374" s="27">
        <v>10</v>
      </c>
      <c r="H374" s="31">
        <v>16244212.461949049</v>
      </c>
      <c r="J374" s="28"/>
    </row>
    <row r="375" spans="1:10" x14ac:dyDescent="0.25">
      <c r="A375" s="27">
        <v>2000</v>
      </c>
      <c r="B375" s="27">
        <v>11</v>
      </c>
      <c r="C375" s="31">
        <v>16170818.333333338</v>
      </c>
      <c r="F375" s="27">
        <v>2000</v>
      </c>
      <c r="G375" s="27">
        <v>11</v>
      </c>
      <c r="H375" s="31">
        <v>16270084.862868857</v>
      </c>
      <c r="J375" s="28"/>
    </row>
    <row r="376" spans="1:10" x14ac:dyDescent="0.25">
      <c r="A376" s="27">
        <v>2000</v>
      </c>
      <c r="B376" s="27">
        <v>12</v>
      </c>
      <c r="C376" s="31">
        <v>16197674.666666672</v>
      </c>
      <c r="D376" s="15">
        <f>AVERAGE(C365:C376)</f>
        <v>16046618.833333334</v>
      </c>
      <c r="E376" s="15"/>
      <c r="F376" s="27">
        <v>2000</v>
      </c>
      <c r="G376" s="27">
        <v>12</v>
      </c>
      <c r="H376" s="31">
        <v>16295957.263788665</v>
      </c>
      <c r="I376" s="15">
        <f>AVERAGE(H365:H376)</f>
        <v>16154472.955390222</v>
      </c>
      <c r="J376" s="28"/>
    </row>
    <row r="377" spans="1:10" x14ac:dyDescent="0.25">
      <c r="A377" s="27">
        <v>2001</v>
      </c>
      <c r="B377" s="27">
        <v>1</v>
      </c>
      <c r="C377" s="31">
        <v>16224531.000000006</v>
      </c>
      <c r="F377" s="27">
        <v>2001</v>
      </c>
      <c r="G377" s="27">
        <v>1</v>
      </c>
      <c r="H377" s="31">
        <v>16321829.664708473</v>
      </c>
      <c r="J377" s="28"/>
    </row>
    <row r="378" spans="1:10" x14ac:dyDescent="0.25">
      <c r="A378" s="27">
        <v>2001</v>
      </c>
      <c r="B378" s="27">
        <v>2</v>
      </c>
      <c r="C378" s="31">
        <v>16251387.33333334</v>
      </c>
      <c r="F378" s="27">
        <v>2001</v>
      </c>
      <c r="G378" s="27">
        <v>2</v>
      </c>
      <c r="H378" s="31">
        <v>16347702.065628281</v>
      </c>
      <c r="J378" s="28"/>
    </row>
    <row r="379" spans="1:10" x14ac:dyDescent="0.25">
      <c r="A379" s="27">
        <v>2001</v>
      </c>
      <c r="B379" s="27">
        <v>3</v>
      </c>
      <c r="C379" s="31">
        <v>16278243.666666673</v>
      </c>
      <c r="F379" s="27">
        <v>2001</v>
      </c>
      <c r="G379" s="27">
        <v>3</v>
      </c>
      <c r="H379" s="31">
        <v>16373574.466548089</v>
      </c>
      <c r="J379" s="28"/>
    </row>
    <row r="380" spans="1:10" x14ac:dyDescent="0.25">
      <c r="A380" s="27">
        <v>2001</v>
      </c>
      <c r="B380" s="27">
        <v>4</v>
      </c>
      <c r="C380" s="31">
        <v>16305100</v>
      </c>
      <c r="F380" s="27">
        <v>2001</v>
      </c>
      <c r="G380" s="27">
        <v>4</v>
      </c>
      <c r="H380" s="31">
        <v>16399446.867467901</v>
      </c>
      <c r="J380" s="28"/>
    </row>
    <row r="381" spans="1:10" x14ac:dyDescent="0.25">
      <c r="A381" s="27">
        <v>2001</v>
      </c>
      <c r="B381" s="27">
        <v>5</v>
      </c>
      <c r="C381" s="31">
        <v>16332529.666666666</v>
      </c>
      <c r="F381" s="27">
        <v>2001</v>
      </c>
      <c r="G381" s="27">
        <v>5</v>
      </c>
      <c r="H381" s="31">
        <v>16426753.420490801</v>
      </c>
      <c r="J381" s="28"/>
    </row>
    <row r="382" spans="1:10" x14ac:dyDescent="0.25">
      <c r="A382" s="27">
        <v>2001</v>
      </c>
      <c r="B382" s="27">
        <v>6</v>
      </c>
      <c r="C382" s="31">
        <v>16359959.333333332</v>
      </c>
      <c r="F382" s="27">
        <v>2001</v>
      </c>
      <c r="G382" s="27">
        <v>6</v>
      </c>
      <c r="H382" s="31">
        <v>16454059.973513702</v>
      </c>
      <c r="J382" s="28"/>
    </row>
    <row r="383" spans="1:10" x14ac:dyDescent="0.25">
      <c r="A383" s="27">
        <v>2001</v>
      </c>
      <c r="B383" s="27">
        <v>7</v>
      </c>
      <c r="C383" s="31">
        <v>16387388.999999998</v>
      </c>
      <c r="F383" s="27">
        <v>2001</v>
      </c>
      <c r="G383" s="27">
        <v>7</v>
      </c>
      <c r="H383" s="31">
        <v>16481366.526536603</v>
      </c>
      <c r="J383" s="28"/>
    </row>
    <row r="384" spans="1:10" x14ac:dyDescent="0.25">
      <c r="A384" s="27">
        <v>2001</v>
      </c>
      <c r="B384" s="27">
        <v>8</v>
      </c>
      <c r="C384" s="31">
        <v>16414818.666666664</v>
      </c>
      <c r="F384" s="27">
        <v>2001</v>
      </c>
      <c r="G384" s="27">
        <v>8</v>
      </c>
      <c r="H384" s="31">
        <v>16508673.079559503</v>
      </c>
      <c r="J384" s="28"/>
    </row>
    <row r="385" spans="1:10" x14ac:dyDescent="0.25">
      <c r="A385" s="27">
        <v>2001</v>
      </c>
      <c r="B385" s="27">
        <v>9</v>
      </c>
      <c r="C385" s="31">
        <v>16442248.33333333</v>
      </c>
      <c r="F385" s="27">
        <v>2001</v>
      </c>
      <c r="G385" s="27">
        <v>9</v>
      </c>
      <c r="H385" s="31">
        <v>16535979.632582404</v>
      </c>
      <c r="J385" s="28"/>
    </row>
    <row r="386" spans="1:10" x14ac:dyDescent="0.25">
      <c r="A386" s="27">
        <v>2001</v>
      </c>
      <c r="B386" s="27">
        <v>10</v>
      </c>
      <c r="C386" s="31">
        <v>16469677.999999996</v>
      </c>
      <c r="F386" s="27">
        <v>2001</v>
      </c>
      <c r="G386" s="27">
        <v>10</v>
      </c>
      <c r="H386" s="31">
        <v>16563286.185605304</v>
      </c>
      <c r="J386" s="28"/>
    </row>
    <row r="387" spans="1:10" x14ac:dyDescent="0.25">
      <c r="A387" s="27">
        <v>2001</v>
      </c>
      <c r="B387" s="27">
        <v>11</v>
      </c>
      <c r="C387" s="31">
        <v>16497107.666666662</v>
      </c>
      <c r="F387" s="27">
        <v>2001</v>
      </c>
      <c r="G387" s="27">
        <v>11</v>
      </c>
      <c r="H387" s="31">
        <v>16590592.738628205</v>
      </c>
      <c r="J387" s="28"/>
    </row>
    <row r="388" spans="1:10" x14ac:dyDescent="0.25">
      <c r="A388" s="27">
        <v>2001</v>
      </c>
      <c r="B388" s="27">
        <v>12</v>
      </c>
      <c r="C388" s="31">
        <v>16524537.333333328</v>
      </c>
      <c r="D388" s="15">
        <f>AVERAGE(C377:C388)</f>
        <v>16373960.833333334</v>
      </c>
      <c r="E388" s="15"/>
      <c r="F388" s="27">
        <v>2001</v>
      </c>
      <c r="G388" s="27">
        <v>12</v>
      </c>
      <c r="H388" s="31">
        <v>16617899.291651106</v>
      </c>
      <c r="I388" s="15">
        <f>AVERAGE(H377:H388)</f>
        <v>16468430.326076699</v>
      </c>
      <c r="J388" s="28"/>
    </row>
    <row r="389" spans="1:10" x14ac:dyDescent="0.25">
      <c r="A389" s="27">
        <v>2002</v>
      </c>
      <c r="B389" s="27">
        <v>1</v>
      </c>
      <c r="C389" s="31">
        <v>16551966.999999994</v>
      </c>
      <c r="F389" s="27">
        <v>2002</v>
      </c>
      <c r="G389" s="27">
        <v>1</v>
      </c>
      <c r="H389" s="31">
        <v>16645205.844674006</v>
      </c>
      <c r="J389" s="28"/>
    </row>
    <row r="390" spans="1:10" x14ac:dyDescent="0.25">
      <c r="A390" s="27">
        <v>2002</v>
      </c>
      <c r="B390" s="27">
        <v>2</v>
      </c>
      <c r="C390" s="31">
        <v>16579396.66666666</v>
      </c>
      <c r="F390" s="27">
        <v>2002</v>
      </c>
      <c r="G390" s="27">
        <v>2</v>
      </c>
      <c r="H390" s="31">
        <v>16672512.397696907</v>
      </c>
      <c r="J390" s="28"/>
    </row>
    <row r="391" spans="1:10" x14ac:dyDescent="0.25">
      <c r="A391" s="27">
        <v>2002</v>
      </c>
      <c r="B391" s="27">
        <v>3</v>
      </c>
      <c r="C391" s="31">
        <v>16606826.333333327</v>
      </c>
      <c r="F391" s="27">
        <v>2002</v>
      </c>
      <c r="G391" s="27">
        <v>3</v>
      </c>
      <c r="H391" s="31">
        <v>16699818.950719807</v>
      </c>
      <c r="J391" s="28"/>
    </row>
    <row r="392" spans="1:10" x14ac:dyDescent="0.25">
      <c r="A392" s="27">
        <v>2002</v>
      </c>
      <c r="B392" s="27">
        <v>4</v>
      </c>
      <c r="C392" s="31">
        <v>16634256</v>
      </c>
      <c r="F392" s="27">
        <v>2002</v>
      </c>
      <c r="G392" s="27">
        <v>4</v>
      </c>
      <c r="H392" s="31">
        <v>16727125.5037427</v>
      </c>
      <c r="J392" s="28"/>
    </row>
    <row r="393" spans="1:10" x14ac:dyDescent="0.25">
      <c r="A393" s="27">
        <v>2002</v>
      </c>
      <c r="B393" s="27">
        <v>5</v>
      </c>
      <c r="C393" s="31">
        <v>16663043.5</v>
      </c>
      <c r="F393" s="27">
        <v>2002</v>
      </c>
      <c r="G393" s="27">
        <v>5</v>
      </c>
      <c r="H393" s="31">
        <v>16754935.589729751</v>
      </c>
      <c r="J393" s="28"/>
    </row>
    <row r="394" spans="1:10" x14ac:dyDescent="0.25">
      <c r="A394" s="27">
        <v>2002</v>
      </c>
      <c r="B394" s="27">
        <v>6</v>
      </c>
      <c r="C394" s="31">
        <v>16691831</v>
      </c>
      <c r="F394" s="27">
        <v>2002</v>
      </c>
      <c r="G394" s="27">
        <v>6</v>
      </c>
      <c r="H394" s="31">
        <v>16782745.675716799</v>
      </c>
      <c r="J394" s="28"/>
    </row>
    <row r="395" spans="1:10" x14ac:dyDescent="0.25">
      <c r="A395" s="27">
        <v>2002</v>
      </c>
      <c r="B395" s="27">
        <v>7</v>
      </c>
      <c r="C395" s="31">
        <v>16720618.5</v>
      </c>
      <c r="F395" s="27">
        <v>2002</v>
      </c>
      <c r="G395" s="27">
        <v>7</v>
      </c>
      <c r="H395" s="31">
        <v>16810555.761703849</v>
      </c>
      <c r="J395" s="28"/>
    </row>
    <row r="396" spans="1:10" x14ac:dyDescent="0.25">
      <c r="A396" s="27">
        <v>2002</v>
      </c>
      <c r="B396" s="27">
        <v>8</v>
      </c>
      <c r="C396" s="31">
        <v>16749406</v>
      </c>
      <c r="F396" s="27">
        <v>2002</v>
      </c>
      <c r="G396" s="27">
        <v>8</v>
      </c>
      <c r="H396" s="31">
        <v>16838365.847690899</v>
      </c>
      <c r="J396" s="28"/>
    </row>
    <row r="397" spans="1:10" x14ac:dyDescent="0.25">
      <c r="A397" s="27">
        <v>2002</v>
      </c>
      <c r="B397" s="27">
        <v>9</v>
      </c>
      <c r="C397" s="31">
        <v>16778193.5</v>
      </c>
      <c r="F397" s="27">
        <v>2002</v>
      </c>
      <c r="G397" s="27">
        <v>9</v>
      </c>
      <c r="H397" s="31">
        <v>16866175.933677949</v>
      </c>
      <c r="J397" s="28"/>
    </row>
    <row r="398" spans="1:10" x14ac:dyDescent="0.25">
      <c r="A398" s="27">
        <v>2002</v>
      </c>
      <c r="B398" s="27">
        <v>10</v>
      </c>
      <c r="C398" s="31">
        <v>16806981</v>
      </c>
      <c r="F398" s="27">
        <v>2002</v>
      </c>
      <c r="G398" s="27">
        <v>10</v>
      </c>
      <c r="H398" s="31">
        <v>16893986.019664999</v>
      </c>
      <c r="J398" s="28"/>
    </row>
    <row r="399" spans="1:10" x14ac:dyDescent="0.25">
      <c r="A399" s="27">
        <v>2002</v>
      </c>
      <c r="B399" s="27">
        <v>11</v>
      </c>
      <c r="C399" s="31">
        <v>16835768.5</v>
      </c>
      <c r="F399" s="27">
        <v>2002</v>
      </c>
      <c r="G399" s="27">
        <v>11</v>
      </c>
      <c r="H399" s="31">
        <v>16921796.105652049</v>
      </c>
      <c r="J399" s="28"/>
    </row>
    <row r="400" spans="1:10" x14ac:dyDescent="0.25">
      <c r="A400" s="27">
        <v>2002</v>
      </c>
      <c r="B400" s="27">
        <v>12</v>
      </c>
      <c r="C400" s="31">
        <v>16864556</v>
      </c>
      <c r="D400" s="15">
        <f>AVERAGE(C389:C400)</f>
        <v>16706903.666666666</v>
      </c>
      <c r="E400" s="15"/>
      <c r="F400" s="27">
        <v>2002</v>
      </c>
      <c r="G400" s="27">
        <v>12</v>
      </c>
      <c r="H400" s="31">
        <v>16949606.191639099</v>
      </c>
      <c r="I400" s="15">
        <f>AVERAGE(H389:H400)</f>
        <v>16796902.485192399</v>
      </c>
      <c r="J400" s="28"/>
    </row>
    <row r="401" spans="1:10" x14ac:dyDescent="0.25">
      <c r="A401" s="27">
        <v>2003</v>
      </c>
      <c r="B401" s="27">
        <v>1</v>
      </c>
      <c r="C401" s="31">
        <v>16893343.5</v>
      </c>
      <c r="F401" s="27">
        <v>2003</v>
      </c>
      <c r="G401" s="27">
        <v>1</v>
      </c>
      <c r="H401" s="31">
        <v>16977416.277626149</v>
      </c>
      <c r="J401" s="28"/>
    </row>
    <row r="402" spans="1:10" x14ac:dyDescent="0.25">
      <c r="A402" s="27">
        <v>2003</v>
      </c>
      <c r="B402" s="27">
        <v>2</v>
      </c>
      <c r="C402" s="31">
        <v>16922131</v>
      </c>
      <c r="F402" s="27">
        <v>2003</v>
      </c>
      <c r="G402" s="27">
        <v>2</v>
      </c>
      <c r="H402" s="31">
        <v>17005226.363613199</v>
      </c>
      <c r="J402" s="28"/>
    </row>
    <row r="403" spans="1:10" x14ac:dyDescent="0.25">
      <c r="A403" s="27">
        <v>2003</v>
      </c>
      <c r="B403" s="27">
        <v>3</v>
      </c>
      <c r="C403" s="31">
        <v>16950918.5</v>
      </c>
      <c r="F403" s="27">
        <v>2003</v>
      </c>
      <c r="G403" s="27">
        <v>3</v>
      </c>
      <c r="H403" s="31">
        <v>17033036.44960025</v>
      </c>
      <c r="J403" s="28"/>
    </row>
    <row r="404" spans="1:10" x14ac:dyDescent="0.25">
      <c r="A404" s="27">
        <v>2003</v>
      </c>
      <c r="B404" s="27">
        <v>4</v>
      </c>
      <c r="C404" s="31">
        <v>16979706</v>
      </c>
      <c r="F404" s="27">
        <v>2003</v>
      </c>
      <c r="G404" s="27">
        <v>4</v>
      </c>
      <c r="H404" s="31">
        <v>17060846.5355873</v>
      </c>
      <c r="J404" s="28"/>
    </row>
    <row r="405" spans="1:10" x14ac:dyDescent="0.25">
      <c r="A405" s="27">
        <v>2003</v>
      </c>
      <c r="B405" s="27">
        <v>5</v>
      </c>
      <c r="C405" s="31">
        <v>17012632.5</v>
      </c>
      <c r="F405" s="27">
        <v>2003</v>
      </c>
      <c r="G405" s="27">
        <v>5</v>
      </c>
      <c r="H405" s="31">
        <v>17094845.220019151</v>
      </c>
      <c r="J405" s="28"/>
    </row>
    <row r="406" spans="1:10" x14ac:dyDescent="0.25">
      <c r="A406" s="27">
        <v>2003</v>
      </c>
      <c r="B406" s="27">
        <v>6</v>
      </c>
      <c r="C406" s="31">
        <v>17045559</v>
      </c>
      <c r="F406" s="27">
        <v>2003</v>
      </c>
      <c r="G406" s="27">
        <v>6</v>
      </c>
      <c r="H406" s="31">
        <v>17128843.904451001</v>
      </c>
      <c r="J406" s="28"/>
    </row>
    <row r="407" spans="1:10" x14ac:dyDescent="0.25">
      <c r="A407" s="27">
        <v>2003</v>
      </c>
      <c r="B407" s="27">
        <v>7</v>
      </c>
      <c r="C407" s="31">
        <v>17078485.5</v>
      </c>
      <c r="F407" s="27">
        <v>2003</v>
      </c>
      <c r="G407" s="27">
        <v>7</v>
      </c>
      <c r="H407" s="31">
        <v>17162842.588882852</v>
      </c>
      <c r="J407" s="28"/>
    </row>
    <row r="408" spans="1:10" x14ac:dyDescent="0.25">
      <c r="A408" s="27">
        <v>2003</v>
      </c>
      <c r="B408" s="27">
        <v>8</v>
      </c>
      <c r="C408" s="31">
        <v>17111412</v>
      </c>
      <c r="F408" s="27">
        <v>2003</v>
      </c>
      <c r="G408" s="27">
        <v>8</v>
      </c>
      <c r="H408" s="31">
        <v>17196841.273314703</v>
      </c>
      <c r="J408" s="28"/>
    </row>
    <row r="409" spans="1:10" x14ac:dyDescent="0.25">
      <c r="A409" s="27">
        <v>2003</v>
      </c>
      <c r="B409" s="27">
        <v>9</v>
      </c>
      <c r="C409" s="31">
        <v>17144338.5</v>
      </c>
      <c r="F409" s="27">
        <v>2003</v>
      </c>
      <c r="G409" s="27">
        <v>9</v>
      </c>
      <c r="H409" s="31">
        <v>17230839.957746554</v>
      </c>
      <c r="J409" s="28"/>
    </row>
    <row r="410" spans="1:10" x14ac:dyDescent="0.25">
      <c r="A410" s="27">
        <v>2003</v>
      </c>
      <c r="B410" s="27">
        <v>10</v>
      </c>
      <c r="C410" s="31">
        <v>17177265</v>
      </c>
      <c r="F410" s="27">
        <v>2003</v>
      </c>
      <c r="G410" s="27">
        <v>10</v>
      </c>
      <c r="H410" s="31">
        <v>17264838.642178405</v>
      </c>
      <c r="J410" s="28"/>
    </row>
    <row r="411" spans="1:10" x14ac:dyDescent="0.25">
      <c r="A411" s="27">
        <v>2003</v>
      </c>
      <c r="B411" s="27">
        <v>11</v>
      </c>
      <c r="C411" s="31">
        <v>17210191.5</v>
      </c>
      <c r="F411" s="27">
        <v>2003</v>
      </c>
      <c r="G411" s="27">
        <v>11</v>
      </c>
      <c r="H411" s="31">
        <v>17298837.326610256</v>
      </c>
      <c r="J411" s="28"/>
    </row>
    <row r="412" spans="1:10" x14ac:dyDescent="0.25">
      <c r="A412" s="27">
        <v>2003</v>
      </c>
      <c r="B412" s="27">
        <v>12</v>
      </c>
      <c r="C412" s="31">
        <v>17243118</v>
      </c>
      <c r="D412" s="15">
        <f>AVERAGE(C401:C412)</f>
        <v>17064091.75</v>
      </c>
      <c r="E412" s="15"/>
      <c r="F412" s="27">
        <v>2003</v>
      </c>
      <c r="G412" s="27">
        <v>12</v>
      </c>
      <c r="H412" s="31">
        <v>17332836.011042107</v>
      </c>
      <c r="I412" s="15">
        <f>AVERAGE(H401:H412)</f>
        <v>17148937.545889329</v>
      </c>
      <c r="J412" s="28"/>
    </row>
    <row r="413" spans="1:10" x14ac:dyDescent="0.25">
      <c r="A413" s="27">
        <v>2004</v>
      </c>
      <c r="B413" s="27">
        <v>1</v>
      </c>
      <c r="C413" s="31">
        <v>17276044.5</v>
      </c>
      <c r="F413" s="27">
        <v>2004</v>
      </c>
      <c r="G413" s="27">
        <v>1</v>
      </c>
      <c r="H413" s="31">
        <v>17366834.695473958</v>
      </c>
      <c r="J413" s="28"/>
    </row>
    <row r="414" spans="1:10" x14ac:dyDescent="0.25">
      <c r="A414" s="27">
        <v>2004</v>
      </c>
      <c r="B414" s="27">
        <v>2</v>
      </c>
      <c r="C414" s="31">
        <v>17308971</v>
      </c>
      <c r="F414" s="27">
        <v>2004</v>
      </c>
      <c r="G414" s="27">
        <v>2</v>
      </c>
      <c r="H414" s="31">
        <v>17400833.379905809</v>
      </c>
      <c r="J414" s="28"/>
    </row>
    <row r="415" spans="1:10" x14ac:dyDescent="0.25">
      <c r="A415" s="27">
        <v>2004</v>
      </c>
      <c r="B415" s="27">
        <v>3</v>
      </c>
      <c r="C415" s="31">
        <v>17341897.5</v>
      </c>
      <c r="F415" s="27">
        <v>2004</v>
      </c>
      <c r="G415" s="27">
        <v>3</v>
      </c>
      <c r="H415" s="31">
        <v>17434832.06433766</v>
      </c>
      <c r="J415" s="28"/>
    </row>
    <row r="416" spans="1:10" x14ac:dyDescent="0.25">
      <c r="A416" s="27">
        <v>2004</v>
      </c>
      <c r="B416" s="27">
        <v>4</v>
      </c>
      <c r="C416" s="31">
        <v>17374824</v>
      </c>
      <c r="F416" s="27">
        <v>2004</v>
      </c>
      <c r="G416" s="27">
        <v>4</v>
      </c>
      <c r="H416" s="31">
        <v>17468830.748769499</v>
      </c>
      <c r="J416" s="28"/>
    </row>
    <row r="417" spans="1:10" x14ac:dyDescent="0.25">
      <c r="A417" s="27">
        <v>2004</v>
      </c>
      <c r="B417" s="27">
        <v>5</v>
      </c>
      <c r="C417" s="31">
        <v>17408435</v>
      </c>
      <c r="F417" s="27">
        <v>2004</v>
      </c>
      <c r="G417" s="27">
        <v>5</v>
      </c>
      <c r="H417" s="31">
        <v>17502739.301167965</v>
      </c>
      <c r="J417" s="28"/>
    </row>
    <row r="418" spans="1:10" x14ac:dyDescent="0.25">
      <c r="A418" s="27">
        <v>2004</v>
      </c>
      <c r="B418" s="27">
        <v>6</v>
      </c>
      <c r="C418" s="31">
        <v>17442046</v>
      </c>
      <c r="F418" s="27">
        <v>2004</v>
      </c>
      <c r="G418" s="27">
        <v>6</v>
      </c>
      <c r="H418" s="31">
        <v>17536647.853566431</v>
      </c>
      <c r="J418" s="28"/>
    </row>
    <row r="419" spans="1:10" x14ac:dyDescent="0.25">
      <c r="A419" s="27">
        <v>2004</v>
      </c>
      <c r="B419" s="27">
        <v>7</v>
      </c>
      <c r="C419" s="31">
        <v>17475657</v>
      </c>
      <c r="F419" s="27">
        <v>2004</v>
      </c>
      <c r="G419" s="27">
        <v>7</v>
      </c>
      <c r="H419" s="31">
        <v>17570556.405964896</v>
      </c>
      <c r="J419" s="28"/>
    </row>
    <row r="420" spans="1:10" x14ac:dyDescent="0.25">
      <c r="A420" s="27">
        <v>2004</v>
      </c>
      <c r="B420" s="27">
        <v>8</v>
      </c>
      <c r="C420" s="31">
        <v>17509268</v>
      </c>
      <c r="F420" s="27">
        <v>2004</v>
      </c>
      <c r="G420" s="27">
        <v>8</v>
      </c>
      <c r="H420" s="31">
        <v>17604464.958363362</v>
      </c>
      <c r="J420" s="28"/>
    </row>
    <row r="421" spans="1:10" x14ac:dyDescent="0.25">
      <c r="A421" s="27">
        <v>2004</v>
      </c>
      <c r="B421" s="27">
        <v>9</v>
      </c>
      <c r="C421" s="31">
        <v>17542879</v>
      </c>
      <c r="F421" s="27">
        <v>2004</v>
      </c>
      <c r="G421" s="27">
        <v>9</v>
      </c>
      <c r="H421" s="31">
        <v>17638373.510761827</v>
      </c>
      <c r="J421" s="28"/>
    </row>
    <row r="422" spans="1:10" x14ac:dyDescent="0.25">
      <c r="A422" s="27">
        <v>2004</v>
      </c>
      <c r="B422" s="27">
        <v>10</v>
      </c>
      <c r="C422" s="31">
        <v>17576490</v>
      </c>
      <c r="F422" s="27">
        <v>2004</v>
      </c>
      <c r="G422" s="27">
        <v>10</v>
      </c>
      <c r="H422" s="31">
        <v>17672282.063160293</v>
      </c>
      <c r="J422" s="28"/>
    </row>
    <row r="423" spans="1:10" x14ac:dyDescent="0.25">
      <c r="A423" s="27">
        <v>2004</v>
      </c>
      <c r="B423" s="27">
        <v>11</v>
      </c>
      <c r="C423" s="31">
        <v>17610101</v>
      </c>
      <c r="F423" s="27">
        <v>2004</v>
      </c>
      <c r="G423" s="27">
        <v>11</v>
      </c>
      <c r="H423" s="31">
        <v>17706190.615558758</v>
      </c>
      <c r="J423" s="28"/>
    </row>
    <row r="424" spans="1:10" x14ac:dyDescent="0.25">
      <c r="A424" s="27">
        <v>2004</v>
      </c>
      <c r="B424" s="27">
        <v>12</v>
      </c>
      <c r="C424" s="31">
        <v>17643712</v>
      </c>
      <c r="D424" s="15">
        <f>AVERAGE(C413:C424)</f>
        <v>17459193.75</v>
      </c>
      <c r="E424" s="15"/>
      <c r="F424" s="27">
        <v>2004</v>
      </c>
      <c r="G424" s="27">
        <v>12</v>
      </c>
      <c r="H424" s="31">
        <v>17740099.167957224</v>
      </c>
      <c r="I424" s="15">
        <f>AVERAGE(H413:H424)</f>
        <v>17553557.063748974</v>
      </c>
      <c r="J424" s="28"/>
    </row>
    <row r="425" spans="1:10" x14ac:dyDescent="0.25">
      <c r="A425" s="27">
        <v>2005</v>
      </c>
      <c r="B425" s="27">
        <v>1</v>
      </c>
      <c r="C425" s="31">
        <v>17677323</v>
      </c>
      <c r="D425" s="15"/>
      <c r="E425" s="15"/>
      <c r="F425" s="27">
        <v>2005</v>
      </c>
      <c r="G425" s="27">
        <v>1</v>
      </c>
      <c r="H425" s="31">
        <v>17774007.72035569</v>
      </c>
      <c r="I425" s="15"/>
      <c r="J425" s="28"/>
    </row>
    <row r="426" spans="1:10" x14ac:dyDescent="0.25">
      <c r="A426" s="27">
        <v>2005</v>
      </c>
      <c r="B426" s="27">
        <v>2</v>
      </c>
      <c r="C426" s="31">
        <v>17710934</v>
      </c>
      <c r="D426" s="15"/>
      <c r="E426" s="15"/>
      <c r="F426" s="27">
        <v>2005</v>
      </c>
      <c r="G426" s="27">
        <v>2</v>
      </c>
      <c r="H426" s="31">
        <v>17807916.272754155</v>
      </c>
      <c r="I426" s="15"/>
      <c r="J426" s="28"/>
    </row>
    <row r="427" spans="1:10" x14ac:dyDescent="0.25">
      <c r="A427" s="27">
        <v>2005</v>
      </c>
      <c r="B427" s="27">
        <v>3</v>
      </c>
      <c r="C427" s="31">
        <v>17744545</v>
      </c>
      <c r="D427" s="15"/>
      <c r="E427" s="15"/>
      <c r="F427" s="27">
        <v>2005</v>
      </c>
      <c r="G427" s="27">
        <v>3</v>
      </c>
      <c r="H427" s="31">
        <v>17841824.825152621</v>
      </c>
      <c r="I427" s="15"/>
      <c r="J427" s="28"/>
    </row>
    <row r="428" spans="1:10" x14ac:dyDescent="0.25">
      <c r="A428" s="27">
        <v>2005</v>
      </c>
      <c r="B428" s="27">
        <v>4</v>
      </c>
      <c r="C428" s="31">
        <v>17778156</v>
      </c>
      <c r="D428" s="15"/>
      <c r="E428" s="15"/>
      <c r="F428" s="27">
        <v>2005</v>
      </c>
      <c r="G428" s="27">
        <v>4</v>
      </c>
      <c r="H428" s="31">
        <v>17875733.377551101</v>
      </c>
      <c r="I428" s="15"/>
      <c r="J428" s="28"/>
    </row>
    <row r="429" spans="1:10" x14ac:dyDescent="0.25">
      <c r="A429" s="27">
        <v>2005</v>
      </c>
      <c r="B429" s="27">
        <v>5</v>
      </c>
      <c r="C429" s="31">
        <v>17809515.916666668</v>
      </c>
      <c r="D429" s="15"/>
      <c r="E429" s="15"/>
      <c r="F429" s="27">
        <v>2005</v>
      </c>
      <c r="G429" s="27">
        <v>5</v>
      </c>
      <c r="H429" s="31">
        <v>17901429.084261041</v>
      </c>
      <c r="I429" s="15"/>
      <c r="J429" s="28"/>
    </row>
    <row r="430" spans="1:10" x14ac:dyDescent="0.25">
      <c r="A430" s="27">
        <v>2005</v>
      </c>
      <c r="B430" s="27">
        <v>6</v>
      </c>
      <c r="C430" s="31">
        <v>17840875.833333336</v>
      </c>
      <c r="D430" s="15"/>
      <c r="E430" s="15"/>
      <c r="F430" s="27">
        <v>2005</v>
      </c>
      <c r="G430" s="27">
        <v>6</v>
      </c>
      <c r="H430" s="31">
        <v>17927124.790970981</v>
      </c>
      <c r="I430" s="15"/>
      <c r="J430" s="28"/>
    </row>
    <row r="431" spans="1:10" x14ac:dyDescent="0.25">
      <c r="A431" s="27">
        <v>2005</v>
      </c>
      <c r="B431" s="27">
        <v>7</v>
      </c>
      <c r="C431" s="31">
        <v>17872235.750000004</v>
      </c>
      <c r="D431" s="15"/>
      <c r="E431" s="15"/>
      <c r="F431" s="27">
        <v>2005</v>
      </c>
      <c r="G431" s="27">
        <v>7</v>
      </c>
      <c r="H431" s="31">
        <v>17952820.497680921</v>
      </c>
      <c r="I431" s="15"/>
      <c r="J431" s="28"/>
    </row>
    <row r="432" spans="1:10" x14ac:dyDescent="0.25">
      <c r="A432" s="27">
        <v>2005</v>
      </c>
      <c r="B432" s="27">
        <v>8</v>
      </c>
      <c r="C432" s="31">
        <v>17903595.666666672</v>
      </c>
      <c r="D432" s="15"/>
      <c r="E432" s="15"/>
      <c r="F432" s="27">
        <v>2005</v>
      </c>
      <c r="G432" s="27">
        <v>8</v>
      </c>
      <c r="H432" s="31">
        <v>17978516.204390861</v>
      </c>
      <c r="I432" s="15"/>
      <c r="J432" s="28"/>
    </row>
    <row r="433" spans="1:10" x14ac:dyDescent="0.25">
      <c r="A433" s="27">
        <v>2005</v>
      </c>
      <c r="B433" s="27">
        <v>9</v>
      </c>
      <c r="C433" s="31">
        <v>17934955.58333334</v>
      </c>
      <c r="D433" s="15"/>
      <c r="E433" s="15"/>
      <c r="F433" s="27">
        <v>2005</v>
      </c>
      <c r="G433" s="27">
        <v>9</v>
      </c>
      <c r="H433" s="31">
        <v>18004211.911100801</v>
      </c>
      <c r="I433" s="15"/>
      <c r="J433" s="28"/>
    </row>
    <row r="434" spans="1:10" x14ac:dyDescent="0.25">
      <c r="A434" s="27">
        <v>2005</v>
      </c>
      <c r="B434" s="27">
        <v>10</v>
      </c>
      <c r="C434" s="31">
        <v>17966315.500000007</v>
      </c>
      <c r="D434" s="15"/>
      <c r="E434" s="15"/>
      <c r="F434" s="27">
        <v>2005</v>
      </c>
      <c r="G434" s="27">
        <v>10</v>
      </c>
      <c r="H434" s="31">
        <v>18029907.617810741</v>
      </c>
      <c r="I434" s="15"/>
      <c r="J434" s="28"/>
    </row>
    <row r="435" spans="1:10" x14ac:dyDescent="0.25">
      <c r="A435" s="27">
        <v>2005</v>
      </c>
      <c r="B435" s="27">
        <v>11</v>
      </c>
      <c r="C435" s="31">
        <v>17997675.416666675</v>
      </c>
      <c r="D435" s="15"/>
      <c r="E435" s="15"/>
      <c r="F435" s="27">
        <v>2005</v>
      </c>
      <c r="G435" s="27">
        <v>11</v>
      </c>
      <c r="H435" s="31">
        <v>18055603.324520681</v>
      </c>
      <c r="I435" s="15"/>
      <c r="J435" s="28"/>
    </row>
    <row r="436" spans="1:10" x14ac:dyDescent="0.25">
      <c r="A436" s="7">
        <v>2005</v>
      </c>
      <c r="B436" s="7">
        <v>12</v>
      </c>
      <c r="C436" s="31">
        <v>18029035.333333343</v>
      </c>
      <c r="D436" s="15">
        <f>AVERAGE(C425:C436)</f>
        <v>17855430.250000004</v>
      </c>
      <c r="E436" s="15"/>
      <c r="F436" s="7">
        <v>2005</v>
      </c>
      <c r="G436" s="7">
        <v>12</v>
      </c>
      <c r="H436" s="31">
        <v>18081299.031230621</v>
      </c>
      <c r="I436" s="15">
        <f>AVERAGE(H425:H436)</f>
        <v>17935866.221481685</v>
      </c>
      <c r="J436" s="28"/>
    </row>
    <row r="437" spans="1:10" x14ac:dyDescent="0.25">
      <c r="A437" s="27">
        <v>2006</v>
      </c>
      <c r="B437" s="27">
        <v>1</v>
      </c>
      <c r="C437" s="31">
        <v>18060395.250000011</v>
      </c>
      <c r="F437" s="27">
        <v>2006</v>
      </c>
      <c r="G437" s="27">
        <v>1</v>
      </c>
      <c r="H437" s="31">
        <v>18106994.737940561</v>
      </c>
      <c r="J437" s="28"/>
    </row>
    <row r="438" spans="1:10" x14ac:dyDescent="0.25">
      <c r="A438" s="27">
        <v>2006</v>
      </c>
      <c r="B438" s="27">
        <v>2</v>
      </c>
      <c r="C438" s="31">
        <v>18091755.166666679</v>
      </c>
      <c r="F438" s="27">
        <v>2006</v>
      </c>
      <c r="G438" s="27">
        <v>2</v>
      </c>
      <c r="H438" s="31">
        <v>18132690.444650501</v>
      </c>
      <c r="J438" s="28"/>
    </row>
    <row r="439" spans="1:10" x14ac:dyDescent="0.25">
      <c r="A439" s="27">
        <v>2006</v>
      </c>
      <c r="B439" s="27">
        <v>3</v>
      </c>
      <c r="C439" s="31">
        <v>18123115.083333347</v>
      </c>
      <c r="F439" s="27">
        <v>2006</v>
      </c>
      <c r="G439" s="27">
        <v>3</v>
      </c>
      <c r="H439" s="31">
        <v>18158386.151360441</v>
      </c>
      <c r="J439" s="28"/>
    </row>
    <row r="440" spans="1:10" x14ac:dyDescent="0.25">
      <c r="A440" s="27">
        <v>2006</v>
      </c>
      <c r="B440" s="27">
        <v>4</v>
      </c>
      <c r="C440" s="31">
        <v>18154475</v>
      </c>
      <c r="F440" s="27">
        <v>2006</v>
      </c>
      <c r="G440" s="27">
        <v>4</v>
      </c>
      <c r="H440" s="31">
        <v>18184081.8580704</v>
      </c>
      <c r="J440" s="28"/>
    </row>
    <row r="441" spans="1:10" x14ac:dyDescent="0.25">
      <c r="A441" s="27">
        <v>2006</v>
      </c>
      <c r="B441" s="27">
        <v>5</v>
      </c>
      <c r="C441" s="31">
        <v>18178832.75</v>
      </c>
      <c r="F441" s="27">
        <v>2006</v>
      </c>
      <c r="G441" s="27">
        <v>5</v>
      </c>
      <c r="H441" s="31">
        <v>18200830.111256834</v>
      </c>
      <c r="J441" s="28"/>
    </row>
    <row r="442" spans="1:10" x14ac:dyDescent="0.25">
      <c r="A442" s="27">
        <v>2006</v>
      </c>
      <c r="B442" s="27">
        <v>6</v>
      </c>
      <c r="C442" s="31">
        <v>18203190.5</v>
      </c>
      <c r="F442" s="27">
        <v>2006</v>
      </c>
      <c r="G442" s="27">
        <v>6</v>
      </c>
      <c r="H442" s="31">
        <v>18217578.364443269</v>
      </c>
      <c r="J442" s="28"/>
    </row>
    <row r="443" spans="1:10" x14ac:dyDescent="0.25">
      <c r="A443" s="27">
        <v>2006</v>
      </c>
      <c r="B443" s="27">
        <v>7</v>
      </c>
      <c r="C443" s="31">
        <v>18227548.25</v>
      </c>
      <c r="F443" s="27">
        <v>2006</v>
      </c>
      <c r="G443" s="27">
        <v>7</v>
      </c>
      <c r="H443" s="31">
        <v>18234326.617629703</v>
      </c>
      <c r="J443" s="28"/>
    </row>
    <row r="444" spans="1:10" x14ac:dyDescent="0.25">
      <c r="A444" s="27">
        <v>2006</v>
      </c>
      <c r="B444" s="27">
        <v>8</v>
      </c>
      <c r="C444" s="31">
        <v>18251906</v>
      </c>
      <c r="F444" s="27">
        <v>2006</v>
      </c>
      <c r="G444" s="27">
        <v>8</v>
      </c>
      <c r="H444" s="31">
        <v>18251074.870816138</v>
      </c>
      <c r="J444" s="28"/>
    </row>
    <row r="445" spans="1:10" x14ac:dyDescent="0.25">
      <c r="A445" s="27">
        <v>2006</v>
      </c>
      <c r="B445" s="27">
        <v>9</v>
      </c>
      <c r="C445" s="31">
        <v>18276263.75</v>
      </c>
      <c r="F445" s="27">
        <v>2006</v>
      </c>
      <c r="G445" s="27">
        <v>9</v>
      </c>
      <c r="H445" s="31">
        <v>18267823.124002572</v>
      </c>
      <c r="J445" s="28"/>
    </row>
    <row r="446" spans="1:10" x14ac:dyDescent="0.25">
      <c r="A446" s="27">
        <v>2006</v>
      </c>
      <c r="B446" s="27">
        <v>10</v>
      </c>
      <c r="C446" s="31">
        <v>18300621.5</v>
      </c>
      <c r="F446" s="27">
        <v>2006</v>
      </c>
      <c r="G446" s="27">
        <v>10</v>
      </c>
      <c r="H446" s="31">
        <v>18284571.377189007</v>
      </c>
      <c r="J446" s="28"/>
    </row>
    <row r="447" spans="1:10" x14ac:dyDescent="0.25">
      <c r="A447" s="27">
        <v>2006</v>
      </c>
      <c r="B447" s="27">
        <v>11</v>
      </c>
      <c r="C447" s="31">
        <v>18324979.25</v>
      </c>
      <c r="F447" s="27">
        <v>2006</v>
      </c>
      <c r="G447" s="27">
        <v>11</v>
      </c>
      <c r="H447" s="31">
        <v>18301319.630375441</v>
      </c>
      <c r="J447" s="28"/>
    </row>
    <row r="448" spans="1:10" x14ac:dyDescent="0.25">
      <c r="A448" s="27">
        <v>2006</v>
      </c>
      <c r="B448" s="27">
        <v>12</v>
      </c>
      <c r="C448" s="31">
        <v>18349337</v>
      </c>
      <c r="D448" s="15">
        <f>AVERAGE(C437:C448)</f>
        <v>18211868.291666668</v>
      </c>
      <c r="E448" s="15"/>
      <c r="F448" s="27">
        <v>2006</v>
      </c>
      <c r="G448" s="27">
        <v>12</v>
      </c>
      <c r="H448" s="31">
        <v>18318067.883561876</v>
      </c>
      <c r="I448" s="15">
        <f>AVERAGE(H437:H448)</f>
        <v>18221478.764274731</v>
      </c>
      <c r="J448" s="28"/>
    </row>
    <row r="449" spans="1:10" x14ac:dyDescent="0.25">
      <c r="A449" s="27">
        <v>2007</v>
      </c>
      <c r="B449" s="27">
        <v>1</v>
      </c>
      <c r="C449" s="31">
        <v>18373694.75</v>
      </c>
      <c r="F449" s="27">
        <v>2007</v>
      </c>
      <c r="G449" s="27">
        <v>1</v>
      </c>
      <c r="H449" s="31">
        <v>18334816.13674831</v>
      </c>
      <c r="J449" s="28"/>
    </row>
    <row r="450" spans="1:10" x14ac:dyDescent="0.25">
      <c r="A450" s="27">
        <v>2007</v>
      </c>
      <c r="B450" s="27">
        <v>2</v>
      </c>
      <c r="C450" s="31">
        <v>18398052.5</v>
      </c>
      <c r="F450" s="27">
        <v>2007</v>
      </c>
      <c r="G450" s="27">
        <v>2</v>
      </c>
      <c r="H450" s="31">
        <v>18351564.389934745</v>
      </c>
      <c r="J450" s="28"/>
    </row>
    <row r="451" spans="1:10" x14ac:dyDescent="0.25">
      <c r="A451" s="27">
        <v>2007</v>
      </c>
      <c r="B451" s="27">
        <v>3</v>
      </c>
      <c r="C451" s="31">
        <v>18422410.25</v>
      </c>
      <c r="F451" s="27">
        <v>2007</v>
      </c>
      <c r="G451" s="27">
        <v>3</v>
      </c>
      <c r="H451" s="31">
        <v>18368312.643121179</v>
      </c>
      <c r="J451" s="28"/>
    </row>
    <row r="452" spans="1:10" x14ac:dyDescent="0.25">
      <c r="A452" s="27">
        <v>2007</v>
      </c>
      <c r="B452" s="27">
        <v>4</v>
      </c>
      <c r="C452" s="31">
        <v>18446768</v>
      </c>
      <c r="F452" s="27">
        <v>2007</v>
      </c>
      <c r="G452" s="27">
        <v>4</v>
      </c>
      <c r="H452" s="31">
        <v>18385060.896307603</v>
      </c>
      <c r="J452" s="28"/>
    </row>
    <row r="453" spans="1:10" x14ac:dyDescent="0.25">
      <c r="A453" s="27">
        <v>2007</v>
      </c>
      <c r="B453" s="27">
        <v>5</v>
      </c>
      <c r="C453" s="31">
        <v>18460696.083333332</v>
      </c>
      <c r="F453" s="27">
        <v>2007</v>
      </c>
      <c r="G453" s="27">
        <v>5</v>
      </c>
      <c r="H453" s="31">
        <v>18398035.91253531</v>
      </c>
      <c r="J453" s="28"/>
    </row>
    <row r="454" spans="1:10" x14ac:dyDescent="0.25">
      <c r="A454" s="27">
        <v>2007</v>
      </c>
      <c r="B454" s="27">
        <v>6</v>
      </c>
      <c r="C454" s="31">
        <v>18474624.166666664</v>
      </c>
      <c r="F454" s="27">
        <v>2007</v>
      </c>
      <c r="G454" s="27">
        <v>6</v>
      </c>
      <c r="H454" s="31">
        <v>18411010.928763017</v>
      </c>
      <c r="J454" s="28"/>
    </row>
    <row r="455" spans="1:10" x14ac:dyDescent="0.25">
      <c r="A455" s="27">
        <v>2007</v>
      </c>
      <c r="B455" s="27">
        <v>7</v>
      </c>
      <c r="C455" s="31">
        <v>18488552.249999996</v>
      </c>
      <c r="F455" s="27">
        <v>2007</v>
      </c>
      <c r="G455" s="27">
        <v>7</v>
      </c>
      <c r="H455" s="31">
        <v>18423985.944990724</v>
      </c>
      <c r="J455" s="28"/>
    </row>
    <row r="456" spans="1:10" x14ac:dyDescent="0.25">
      <c r="A456" s="27">
        <v>2007</v>
      </c>
      <c r="B456" s="27">
        <v>8</v>
      </c>
      <c r="C456" s="31">
        <v>18502480.333333328</v>
      </c>
      <c r="F456" s="27">
        <v>2007</v>
      </c>
      <c r="G456" s="27">
        <v>8</v>
      </c>
      <c r="H456" s="31">
        <v>18436960.961218432</v>
      </c>
      <c r="J456" s="28"/>
    </row>
    <row r="457" spans="1:10" x14ac:dyDescent="0.25">
      <c r="A457" s="27">
        <v>2007</v>
      </c>
      <c r="B457" s="27">
        <v>9</v>
      </c>
      <c r="C457" s="31">
        <v>18516408.41666666</v>
      </c>
      <c r="F457" s="27">
        <v>2007</v>
      </c>
      <c r="G457" s="27">
        <v>9</v>
      </c>
      <c r="H457" s="31">
        <v>18449935.977446139</v>
      </c>
      <c r="J457" s="28"/>
    </row>
    <row r="458" spans="1:10" x14ac:dyDescent="0.25">
      <c r="A458" s="27">
        <v>2007</v>
      </c>
      <c r="B458" s="27">
        <v>10</v>
      </c>
      <c r="C458" s="31">
        <v>18530336.499999993</v>
      </c>
      <c r="F458" s="27">
        <v>2007</v>
      </c>
      <c r="G458" s="27">
        <v>10</v>
      </c>
      <c r="H458" s="31">
        <v>18462910.993673846</v>
      </c>
      <c r="J458" s="28"/>
    </row>
    <row r="459" spans="1:10" x14ac:dyDescent="0.25">
      <c r="A459" s="27">
        <v>2007</v>
      </c>
      <c r="B459" s="27">
        <v>11</v>
      </c>
      <c r="C459" s="31">
        <v>18544264.583333325</v>
      </c>
      <c r="F459" s="27">
        <v>2007</v>
      </c>
      <c r="G459" s="27">
        <v>11</v>
      </c>
      <c r="H459" s="31">
        <v>18475886.009901553</v>
      </c>
      <c r="J459" s="28"/>
    </row>
    <row r="460" spans="1:10" x14ac:dyDescent="0.25">
      <c r="A460" s="27">
        <v>2007</v>
      </c>
      <c r="B460" s="27">
        <v>12</v>
      </c>
      <c r="C460" s="31">
        <v>18558192.666666657</v>
      </c>
      <c r="D460" s="15">
        <f>AVERAGE(C449:C460)</f>
        <v>18476373.374999996</v>
      </c>
      <c r="E460" s="15"/>
      <c r="F460" s="27">
        <v>2007</v>
      </c>
      <c r="G460" s="27">
        <v>12</v>
      </c>
      <c r="H460" s="31">
        <v>18488861.026129261</v>
      </c>
      <c r="I460" s="15">
        <f>AVERAGE(H449:H460)</f>
        <v>18415611.818397511</v>
      </c>
      <c r="J460" s="28"/>
    </row>
    <row r="461" spans="1:10" x14ac:dyDescent="0.25">
      <c r="A461" s="27">
        <v>2008</v>
      </c>
      <c r="B461" s="27">
        <v>1</v>
      </c>
      <c r="C461" s="31">
        <v>18572120.749999989</v>
      </c>
      <c r="F461" s="27">
        <v>2008</v>
      </c>
      <c r="G461" s="27">
        <v>1</v>
      </c>
      <c r="H461" s="31">
        <v>18501836.042356968</v>
      </c>
      <c r="J461" s="28"/>
    </row>
    <row r="462" spans="1:10" x14ac:dyDescent="0.25">
      <c r="A462" s="27">
        <v>2008</v>
      </c>
      <c r="B462" s="27">
        <v>2</v>
      </c>
      <c r="C462" s="31">
        <v>18586048.833333321</v>
      </c>
      <c r="F462" s="27">
        <v>2008</v>
      </c>
      <c r="G462" s="27">
        <v>2</v>
      </c>
      <c r="H462" s="31">
        <v>18514811.058584675</v>
      </c>
      <c r="J462" s="28"/>
    </row>
    <row r="463" spans="1:10" x14ac:dyDescent="0.25">
      <c r="A463" s="27">
        <v>2008</v>
      </c>
      <c r="B463" s="27">
        <v>3</v>
      </c>
      <c r="C463" s="31">
        <v>18599976.916666653</v>
      </c>
      <c r="F463" s="27">
        <v>2008</v>
      </c>
      <c r="G463" s="27">
        <v>3</v>
      </c>
      <c r="H463" s="31">
        <v>18527786.074812382</v>
      </c>
      <c r="J463" s="28"/>
    </row>
    <row r="464" spans="1:10" x14ac:dyDescent="0.25">
      <c r="A464" s="27">
        <v>2008</v>
      </c>
      <c r="B464" s="27">
        <v>4</v>
      </c>
      <c r="C464" s="31">
        <v>18613905</v>
      </c>
      <c r="F464" s="27">
        <v>2008</v>
      </c>
      <c r="G464" s="27">
        <v>4</v>
      </c>
      <c r="H464" s="31">
        <v>18540761.091040101</v>
      </c>
      <c r="J464" s="28"/>
    </row>
    <row r="465" spans="1:10" x14ac:dyDescent="0.25">
      <c r="A465" s="27">
        <v>2008</v>
      </c>
      <c r="B465" s="27">
        <v>5</v>
      </c>
      <c r="C465" s="31">
        <v>18620031.666666668</v>
      </c>
      <c r="F465" s="27">
        <v>2008</v>
      </c>
      <c r="G465" s="27">
        <v>5</v>
      </c>
      <c r="H465" s="31">
        <v>18552596.437198266</v>
      </c>
      <c r="J465" s="28"/>
    </row>
    <row r="466" spans="1:10" x14ac:dyDescent="0.25">
      <c r="A466" s="27">
        <v>2008</v>
      </c>
      <c r="B466" s="27">
        <v>6</v>
      </c>
      <c r="C466" s="31">
        <v>18626158.333333336</v>
      </c>
      <c r="F466" s="27">
        <v>2008</v>
      </c>
      <c r="G466" s="27">
        <v>6</v>
      </c>
      <c r="H466" s="31">
        <v>18564431.783356432</v>
      </c>
      <c r="J466" s="28"/>
    </row>
    <row r="467" spans="1:10" x14ac:dyDescent="0.25">
      <c r="A467" s="27">
        <v>2008</v>
      </c>
      <c r="B467" s="27">
        <v>7</v>
      </c>
      <c r="C467" s="31">
        <v>18632285.000000004</v>
      </c>
      <c r="F467" s="27">
        <v>2008</v>
      </c>
      <c r="G467" s="27">
        <v>7</v>
      </c>
      <c r="H467" s="31">
        <v>18576267.129514597</v>
      </c>
      <c r="J467" s="28"/>
    </row>
    <row r="468" spans="1:10" x14ac:dyDescent="0.25">
      <c r="A468" s="27">
        <v>2008</v>
      </c>
      <c r="B468" s="27">
        <v>8</v>
      </c>
      <c r="C468" s="31">
        <v>18638411.666666672</v>
      </c>
      <c r="F468" s="27">
        <v>2008</v>
      </c>
      <c r="G468" s="27">
        <v>8</v>
      </c>
      <c r="H468" s="31">
        <v>18588102.475672763</v>
      </c>
      <c r="J468" s="28"/>
    </row>
    <row r="469" spans="1:10" x14ac:dyDescent="0.25">
      <c r="A469" s="27">
        <v>2008</v>
      </c>
      <c r="B469" s="27">
        <v>9</v>
      </c>
      <c r="C469" s="31">
        <v>18644538.33333334</v>
      </c>
      <c r="F469" s="27">
        <v>2008</v>
      </c>
      <c r="G469" s="27">
        <v>9</v>
      </c>
      <c r="H469" s="31">
        <v>18599937.821830928</v>
      </c>
      <c r="J469" s="28"/>
    </row>
    <row r="470" spans="1:10" x14ac:dyDescent="0.25">
      <c r="A470" s="27">
        <v>2008</v>
      </c>
      <c r="B470" s="27">
        <v>10</v>
      </c>
      <c r="C470" s="31">
        <v>18650665.000000007</v>
      </c>
      <c r="F470" s="27">
        <v>2008</v>
      </c>
      <c r="G470" s="27">
        <v>10</v>
      </c>
      <c r="H470" s="31">
        <v>18611773.167989094</v>
      </c>
      <c r="J470" s="28"/>
    </row>
    <row r="471" spans="1:10" x14ac:dyDescent="0.25">
      <c r="A471" s="27">
        <v>2008</v>
      </c>
      <c r="B471" s="27">
        <v>11</v>
      </c>
      <c r="C471" s="31">
        <v>18656791.666666675</v>
      </c>
      <c r="F471" s="27">
        <v>2008</v>
      </c>
      <c r="G471" s="27">
        <v>11</v>
      </c>
      <c r="H471" s="31">
        <v>18623608.514147259</v>
      </c>
      <c r="J471" s="28"/>
    </row>
    <row r="472" spans="1:10" x14ac:dyDescent="0.25">
      <c r="A472" s="27">
        <v>2008</v>
      </c>
      <c r="B472" s="27">
        <v>12</v>
      </c>
      <c r="C472" s="31">
        <v>18662918.333333343</v>
      </c>
      <c r="D472" s="15">
        <f>AVERAGE(C461:C472)</f>
        <v>18625320.958333332</v>
      </c>
      <c r="E472" s="15"/>
      <c r="F472" s="27">
        <v>2008</v>
      </c>
      <c r="G472" s="27">
        <v>12</v>
      </c>
      <c r="H472" s="31">
        <v>18635443.860305425</v>
      </c>
      <c r="I472" s="15">
        <f>AVERAGE(H461:H472)</f>
        <v>18569779.62140074</v>
      </c>
      <c r="J472" s="28"/>
    </row>
    <row r="473" spans="1:10" x14ac:dyDescent="0.25">
      <c r="A473" s="27">
        <v>2009</v>
      </c>
      <c r="B473" s="27">
        <v>1</v>
      </c>
      <c r="C473" s="31">
        <v>18669045.000000011</v>
      </c>
      <c r="F473" s="27">
        <v>2009</v>
      </c>
      <c r="G473" s="27">
        <v>1</v>
      </c>
      <c r="H473" s="31">
        <v>18647279.20646359</v>
      </c>
      <c r="J473" s="28"/>
    </row>
    <row r="474" spans="1:10" x14ac:dyDescent="0.25">
      <c r="A474" s="27">
        <v>2009</v>
      </c>
      <c r="B474" s="27">
        <v>2</v>
      </c>
      <c r="C474" s="31">
        <v>18675171.666666679</v>
      </c>
      <c r="F474" s="27">
        <v>2009</v>
      </c>
      <c r="G474" s="27">
        <v>2</v>
      </c>
      <c r="H474" s="31">
        <v>18659114.552621756</v>
      </c>
      <c r="J474" s="28"/>
    </row>
    <row r="475" spans="1:10" x14ac:dyDescent="0.25">
      <c r="A475" s="27">
        <v>2009</v>
      </c>
      <c r="B475" s="27">
        <v>3</v>
      </c>
      <c r="C475" s="31">
        <v>18681298.333333347</v>
      </c>
      <c r="F475" s="27">
        <v>2009</v>
      </c>
      <c r="G475" s="27">
        <v>3</v>
      </c>
      <c r="H475" s="31">
        <v>18670949.898779921</v>
      </c>
      <c r="J475" s="28"/>
    </row>
    <row r="476" spans="1:10" x14ac:dyDescent="0.25">
      <c r="A476" s="27">
        <v>2009</v>
      </c>
      <c r="B476" s="27">
        <v>4</v>
      </c>
      <c r="C476" s="31">
        <v>18687425</v>
      </c>
      <c r="F476" s="27">
        <v>2009</v>
      </c>
      <c r="G476" s="27">
        <v>4</v>
      </c>
      <c r="H476" s="31">
        <v>18682785.244938098</v>
      </c>
      <c r="J476" s="28"/>
    </row>
    <row r="477" spans="1:10" x14ac:dyDescent="0.25">
      <c r="A477" s="27">
        <v>2009</v>
      </c>
      <c r="B477" s="27">
        <v>5</v>
      </c>
      <c r="C477" s="31">
        <v>18696915.416666668</v>
      </c>
      <c r="F477" s="27">
        <v>2009</v>
      </c>
      <c r="G477" s="27">
        <v>5</v>
      </c>
      <c r="H477" s="31">
        <v>18699908.203693256</v>
      </c>
      <c r="J477" s="28"/>
    </row>
    <row r="478" spans="1:10" x14ac:dyDescent="0.25">
      <c r="A478" s="27">
        <v>2009</v>
      </c>
      <c r="B478" s="27">
        <v>6</v>
      </c>
      <c r="C478" s="31">
        <v>18706405.833333336</v>
      </c>
      <c r="F478" s="27">
        <v>2009</v>
      </c>
      <c r="G478" s="27">
        <v>6</v>
      </c>
      <c r="H478" s="31">
        <v>18717031.162448414</v>
      </c>
      <c r="J478" s="28"/>
    </row>
    <row r="479" spans="1:10" x14ac:dyDescent="0.25">
      <c r="A479" s="27">
        <v>2009</v>
      </c>
      <c r="B479" s="27">
        <v>7</v>
      </c>
      <c r="C479" s="31">
        <v>18715896.250000004</v>
      </c>
      <c r="F479" s="27">
        <v>2009</v>
      </c>
      <c r="G479" s="27">
        <v>7</v>
      </c>
      <c r="H479" s="31">
        <v>18734154.121203572</v>
      </c>
      <c r="J479" s="28"/>
    </row>
    <row r="480" spans="1:10" x14ac:dyDescent="0.25">
      <c r="A480" s="27">
        <v>2009</v>
      </c>
      <c r="B480" s="27">
        <v>8</v>
      </c>
      <c r="C480" s="31">
        <v>18725386.666666672</v>
      </c>
      <c r="F480" s="27">
        <v>2009</v>
      </c>
      <c r="G480" s="27">
        <v>8</v>
      </c>
      <c r="H480" s="31">
        <v>18751277.079958729</v>
      </c>
      <c r="J480" s="28"/>
    </row>
    <row r="481" spans="1:10" x14ac:dyDescent="0.25">
      <c r="A481" s="27">
        <v>2009</v>
      </c>
      <c r="B481" s="27">
        <v>9</v>
      </c>
      <c r="C481" s="31">
        <v>18734877.08333334</v>
      </c>
      <c r="F481" s="27">
        <v>2009</v>
      </c>
      <c r="G481" s="27">
        <v>9</v>
      </c>
      <c r="H481" s="31">
        <v>18768400.038713887</v>
      </c>
      <c r="J481" s="28"/>
    </row>
    <row r="482" spans="1:10" x14ac:dyDescent="0.25">
      <c r="A482" s="27">
        <v>2009</v>
      </c>
      <c r="B482" s="27">
        <v>10</v>
      </c>
      <c r="C482" s="31">
        <v>18744367.500000007</v>
      </c>
      <c r="F482" s="27">
        <v>2009</v>
      </c>
      <c r="G482" s="27">
        <v>10</v>
      </c>
      <c r="H482" s="31">
        <v>18785522.997469045</v>
      </c>
      <c r="J482" s="28"/>
    </row>
    <row r="483" spans="1:10" x14ac:dyDescent="0.25">
      <c r="A483" s="27">
        <v>2009</v>
      </c>
      <c r="B483" s="27">
        <v>11</v>
      </c>
      <c r="C483" s="31">
        <v>18753857.916666675</v>
      </c>
      <c r="F483" s="27">
        <v>2009</v>
      </c>
      <c r="G483" s="27">
        <v>11</v>
      </c>
      <c r="H483" s="31">
        <v>18802645.956224203</v>
      </c>
      <c r="J483" s="28"/>
    </row>
    <row r="484" spans="1:10" x14ac:dyDescent="0.25">
      <c r="A484" s="27">
        <v>2009</v>
      </c>
      <c r="B484" s="27">
        <v>12</v>
      </c>
      <c r="C484" s="31">
        <v>18763348.333333343</v>
      </c>
      <c r="D484" s="15">
        <f>AVERAGE(C473:C484)</f>
        <v>18712832.916666672</v>
      </c>
      <c r="E484" s="15"/>
      <c r="F484" s="27">
        <v>2009</v>
      </c>
      <c r="G484" s="27">
        <v>12</v>
      </c>
      <c r="H484" s="31">
        <v>18819768.914979361</v>
      </c>
      <c r="I484" s="15">
        <f>AVERAGE(H473:H484)</f>
        <v>18728236.448124487</v>
      </c>
      <c r="J484" s="28"/>
    </row>
    <row r="485" spans="1:10" x14ac:dyDescent="0.25">
      <c r="A485" s="27">
        <v>2010</v>
      </c>
      <c r="B485" s="27">
        <v>1</v>
      </c>
      <c r="C485" s="31">
        <v>18772838.750000011</v>
      </c>
      <c r="F485" s="27">
        <v>2010</v>
      </c>
      <c r="G485" s="27">
        <v>1</v>
      </c>
      <c r="H485" s="31">
        <v>18836891.873734519</v>
      </c>
      <c r="J485" s="28"/>
    </row>
    <row r="486" spans="1:10" x14ac:dyDescent="0.25">
      <c r="A486" s="27">
        <v>2010</v>
      </c>
      <c r="B486" s="27">
        <v>2</v>
      </c>
      <c r="C486" s="31">
        <v>18782329.166666679</v>
      </c>
      <c r="F486" s="27">
        <v>2010</v>
      </c>
      <c r="G486" s="27">
        <v>2</v>
      </c>
      <c r="H486" s="31">
        <v>18854014.832489677</v>
      </c>
      <c r="J486" s="28"/>
    </row>
    <row r="487" spans="1:10" x14ac:dyDescent="0.25">
      <c r="A487" s="27">
        <v>2010</v>
      </c>
      <c r="B487" s="27">
        <v>3</v>
      </c>
      <c r="C487" s="31">
        <v>18791819.583333347</v>
      </c>
      <c r="F487" s="27">
        <v>2010</v>
      </c>
      <c r="G487" s="27">
        <v>3</v>
      </c>
      <c r="H487" s="31">
        <v>18871137.791244835</v>
      </c>
      <c r="J487" s="28"/>
    </row>
    <row r="488" spans="1:10" x14ac:dyDescent="0.25">
      <c r="A488" s="27">
        <v>2010</v>
      </c>
      <c r="B488" s="27">
        <v>4</v>
      </c>
      <c r="C488" s="31">
        <v>18801332</v>
      </c>
      <c r="F488" s="27">
        <v>2010</v>
      </c>
      <c r="G488" s="27">
        <v>4</v>
      </c>
      <c r="H488" s="31">
        <v>18888260.75</v>
      </c>
      <c r="J488" s="28"/>
    </row>
    <row r="489" spans="1:10" x14ac:dyDescent="0.25">
      <c r="A489" s="27">
        <v>2010</v>
      </c>
      <c r="B489" s="27">
        <v>5</v>
      </c>
      <c r="C489" s="31">
        <v>18809976.833333332</v>
      </c>
      <c r="F489" s="27">
        <v>2010</v>
      </c>
      <c r="G489" s="27">
        <v>5</v>
      </c>
      <c r="H489" s="31">
        <v>18909082.814721618</v>
      </c>
      <c r="J489" s="28"/>
    </row>
    <row r="490" spans="1:10" x14ac:dyDescent="0.25">
      <c r="A490" s="27">
        <v>2010</v>
      </c>
      <c r="B490" s="27">
        <v>6</v>
      </c>
      <c r="C490" s="31">
        <v>18818621.666666664</v>
      </c>
      <c r="F490" s="27">
        <v>2010</v>
      </c>
      <c r="G490" s="27">
        <v>6</v>
      </c>
      <c r="H490" s="31">
        <v>18929904.879443236</v>
      </c>
      <c r="J490" s="28"/>
    </row>
    <row r="491" spans="1:10" x14ac:dyDescent="0.25">
      <c r="A491" s="27">
        <v>2010</v>
      </c>
      <c r="B491" s="27">
        <v>7</v>
      </c>
      <c r="C491" s="31">
        <v>18827266.499999996</v>
      </c>
      <c r="F491" s="27">
        <v>2010</v>
      </c>
      <c r="G491" s="27">
        <v>7</v>
      </c>
      <c r="H491" s="31">
        <v>18950726.944164854</v>
      </c>
      <c r="J491" s="28"/>
    </row>
    <row r="492" spans="1:10" x14ac:dyDescent="0.25">
      <c r="A492" s="27">
        <v>2010</v>
      </c>
      <c r="B492" s="27">
        <v>8</v>
      </c>
      <c r="C492" s="31">
        <v>18835911.333333328</v>
      </c>
      <c r="F492" s="27">
        <v>2010</v>
      </c>
      <c r="G492" s="27">
        <v>8</v>
      </c>
      <c r="H492" s="31">
        <v>18971549.008886471</v>
      </c>
      <c r="J492" s="28"/>
    </row>
    <row r="493" spans="1:10" x14ac:dyDescent="0.25">
      <c r="A493" s="27">
        <v>2010</v>
      </c>
      <c r="B493" s="27">
        <v>9</v>
      </c>
      <c r="C493" s="31">
        <v>18844556.16666666</v>
      </c>
      <c r="F493" s="27">
        <v>2010</v>
      </c>
      <c r="G493" s="27">
        <v>9</v>
      </c>
      <c r="H493" s="31">
        <v>18992371.073608089</v>
      </c>
      <c r="J493" s="28"/>
    </row>
    <row r="494" spans="1:10" x14ac:dyDescent="0.25">
      <c r="A494" s="27">
        <v>2010</v>
      </c>
      <c r="B494" s="27">
        <v>10</v>
      </c>
      <c r="C494" s="31">
        <v>18853200.999999993</v>
      </c>
      <c r="F494" s="27">
        <v>2010</v>
      </c>
      <c r="G494" s="27">
        <v>10</v>
      </c>
      <c r="H494" s="31">
        <v>19013193.138329707</v>
      </c>
      <c r="J494" s="28"/>
    </row>
    <row r="495" spans="1:10" x14ac:dyDescent="0.25">
      <c r="A495" s="27">
        <v>2010</v>
      </c>
      <c r="B495" s="27">
        <v>11</v>
      </c>
      <c r="C495" s="31">
        <v>18861845.833333325</v>
      </c>
      <c r="F495" s="27">
        <v>2010</v>
      </c>
      <c r="G495" s="27">
        <v>11</v>
      </c>
      <c r="H495" s="31">
        <v>19034015.203051325</v>
      </c>
      <c r="J495" s="28"/>
    </row>
    <row r="496" spans="1:10" x14ac:dyDescent="0.25">
      <c r="A496" s="27">
        <v>2010</v>
      </c>
      <c r="B496" s="27">
        <v>12</v>
      </c>
      <c r="C496" s="31">
        <v>18870490.666666657</v>
      </c>
      <c r="D496" s="15">
        <f>AVERAGE(C485:C496)</f>
        <v>18822515.791666668</v>
      </c>
      <c r="E496" s="15"/>
      <c r="F496" s="27">
        <v>2010</v>
      </c>
      <c r="G496" s="27">
        <v>12</v>
      </c>
      <c r="H496" s="31">
        <v>19054837.267772943</v>
      </c>
      <c r="I496" s="15">
        <f>AVERAGE(H485:H496)</f>
        <v>18942165.464787275</v>
      </c>
      <c r="J496" s="28"/>
    </row>
    <row r="497" spans="1:10" x14ac:dyDescent="0.25">
      <c r="A497" s="27">
        <v>2011</v>
      </c>
      <c r="B497" s="27">
        <v>1</v>
      </c>
      <c r="C497" s="31">
        <v>18879135.499999989</v>
      </c>
      <c r="F497" s="27">
        <v>2011</v>
      </c>
      <c r="G497" s="27">
        <v>1</v>
      </c>
      <c r="H497" s="31">
        <v>19075659.332494561</v>
      </c>
      <c r="J497" s="28"/>
    </row>
    <row r="498" spans="1:10" x14ac:dyDescent="0.25">
      <c r="A498" s="27">
        <v>2011</v>
      </c>
      <c r="B498" s="27">
        <v>2</v>
      </c>
      <c r="C498" s="31">
        <v>18887780.333333321</v>
      </c>
      <c r="F498" s="27">
        <v>2011</v>
      </c>
      <c r="G498" s="27">
        <v>2</v>
      </c>
      <c r="H498" s="31">
        <v>19096481.397216178</v>
      </c>
      <c r="J498" s="28"/>
    </row>
    <row r="499" spans="1:10" x14ac:dyDescent="0.25">
      <c r="A499" s="27">
        <v>2011</v>
      </c>
      <c r="B499" s="27">
        <v>3</v>
      </c>
      <c r="C499" s="31">
        <v>18896425.166666653</v>
      </c>
      <c r="F499" s="27">
        <v>2011</v>
      </c>
      <c r="G499" s="27">
        <v>3</v>
      </c>
      <c r="H499" s="31">
        <v>19117303.461937796</v>
      </c>
      <c r="J499" s="28"/>
    </row>
    <row r="500" spans="1:10" x14ac:dyDescent="0.25">
      <c r="A500" s="27">
        <v>2011</v>
      </c>
      <c r="B500" s="27">
        <v>4</v>
      </c>
      <c r="C500" s="31">
        <v>18905070</v>
      </c>
      <c r="F500" s="27">
        <v>2011</v>
      </c>
      <c r="G500" s="27">
        <v>4</v>
      </c>
      <c r="H500" s="31">
        <v>19138125.526659403</v>
      </c>
      <c r="J500" s="28"/>
    </row>
    <row r="501" spans="1:10" x14ac:dyDescent="0.25">
      <c r="A501" s="27">
        <v>2011</v>
      </c>
      <c r="B501" s="27">
        <v>5</v>
      </c>
      <c r="C501" s="31">
        <v>18919183.666666668</v>
      </c>
      <c r="F501" s="27">
        <v>2011</v>
      </c>
      <c r="G501" s="27">
        <v>5</v>
      </c>
      <c r="H501" s="31">
        <v>19158740.20222557</v>
      </c>
      <c r="J501" s="28"/>
    </row>
    <row r="502" spans="1:10" x14ac:dyDescent="0.25">
      <c r="A502" s="27">
        <v>2011</v>
      </c>
      <c r="B502" s="27">
        <v>6</v>
      </c>
      <c r="C502" s="31">
        <v>18933297.333333336</v>
      </c>
      <c r="F502" s="27">
        <v>2011</v>
      </c>
      <c r="G502" s="27">
        <v>6</v>
      </c>
      <c r="H502" s="31">
        <v>19179354.877791736</v>
      </c>
      <c r="J502" s="28"/>
    </row>
    <row r="503" spans="1:10" x14ac:dyDescent="0.25">
      <c r="A503" s="27">
        <v>2011</v>
      </c>
      <c r="B503" s="27">
        <v>7</v>
      </c>
      <c r="C503" s="31">
        <v>18947411.000000004</v>
      </c>
      <c r="F503" s="27">
        <v>2011</v>
      </c>
      <c r="G503" s="27">
        <v>7</v>
      </c>
      <c r="H503" s="31">
        <v>19199969.553357903</v>
      </c>
      <c r="J503" s="28"/>
    </row>
    <row r="504" spans="1:10" x14ac:dyDescent="0.25">
      <c r="A504" s="27">
        <v>2011</v>
      </c>
      <c r="B504" s="27">
        <v>8</v>
      </c>
      <c r="C504" s="31">
        <v>18961524.666666672</v>
      </c>
      <c r="F504" s="27">
        <v>2011</v>
      </c>
      <c r="G504" s="27">
        <v>8</v>
      </c>
      <c r="H504" s="31">
        <v>19220584.22892407</v>
      </c>
      <c r="J504" s="28"/>
    </row>
    <row r="505" spans="1:10" x14ac:dyDescent="0.25">
      <c r="A505" s="27">
        <v>2011</v>
      </c>
      <c r="B505" s="27">
        <v>9</v>
      </c>
      <c r="C505" s="31">
        <v>18975638.33333334</v>
      </c>
      <c r="F505" s="27">
        <v>2011</v>
      </c>
      <c r="G505" s="27">
        <v>9</v>
      </c>
      <c r="H505" s="31">
        <v>19241198.904490236</v>
      </c>
      <c r="J505" s="28"/>
    </row>
    <row r="506" spans="1:10" x14ac:dyDescent="0.25">
      <c r="A506" s="27">
        <v>2011</v>
      </c>
      <c r="B506" s="27">
        <v>10</v>
      </c>
      <c r="C506" s="31">
        <v>18989752.000000007</v>
      </c>
      <c r="F506" s="27">
        <v>2011</v>
      </c>
      <c r="G506" s="27">
        <v>10</v>
      </c>
      <c r="H506" s="31">
        <v>19261813.580056403</v>
      </c>
      <c r="J506" s="28"/>
    </row>
    <row r="507" spans="1:10" x14ac:dyDescent="0.25">
      <c r="A507" s="27">
        <v>2011</v>
      </c>
      <c r="B507" s="27">
        <v>11</v>
      </c>
      <c r="C507" s="31">
        <v>19003865.666666675</v>
      </c>
      <c r="F507" s="27">
        <v>2011</v>
      </c>
      <c r="G507" s="27">
        <v>11</v>
      </c>
      <c r="H507" s="31">
        <v>19282428.255622569</v>
      </c>
      <c r="J507" s="28"/>
    </row>
    <row r="508" spans="1:10" x14ac:dyDescent="0.25">
      <c r="A508" s="27">
        <v>2011</v>
      </c>
      <c r="B508" s="27">
        <v>12</v>
      </c>
      <c r="C508" s="31">
        <v>19017979.333333343</v>
      </c>
      <c r="D508" s="15">
        <f>AVERAGE(C497:C508)</f>
        <v>18943088.583333332</v>
      </c>
      <c r="E508" s="15"/>
      <c r="F508" s="27">
        <v>2011</v>
      </c>
      <c r="G508" s="27">
        <v>12</v>
      </c>
      <c r="H508" s="31">
        <v>19303042.931188736</v>
      </c>
      <c r="I508" s="15">
        <f>AVERAGE(H497:H508)</f>
        <v>19189558.520997096</v>
      </c>
      <c r="J508" s="28"/>
    </row>
    <row r="509" spans="1:10" x14ac:dyDescent="0.25">
      <c r="A509" s="27">
        <v>2012</v>
      </c>
      <c r="B509" s="27">
        <v>1</v>
      </c>
      <c r="C509" s="31">
        <v>19032093.000000011</v>
      </c>
      <c r="F509" s="27">
        <v>2012</v>
      </c>
      <c r="G509" s="27">
        <v>1</v>
      </c>
      <c r="H509" s="31">
        <v>19323657.606754903</v>
      </c>
      <c r="J509" s="28"/>
    </row>
    <row r="510" spans="1:10" x14ac:dyDescent="0.25">
      <c r="A510" s="27">
        <v>2012</v>
      </c>
      <c r="B510" s="27">
        <v>2</v>
      </c>
      <c r="C510" s="31">
        <v>19046206.666666679</v>
      </c>
      <c r="F510" s="27">
        <v>2012</v>
      </c>
      <c r="G510" s="27">
        <v>2</v>
      </c>
      <c r="H510" s="31">
        <v>19344272.282321069</v>
      </c>
      <c r="J510" s="28"/>
    </row>
    <row r="511" spans="1:10" x14ac:dyDescent="0.25">
      <c r="A511" s="27">
        <v>2012</v>
      </c>
      <c r="B511" s="27">
        <v>3</v>
      </c>
      <c r="C511" s="31">
        <v>19060320.333333347</v>
      </c>
      <c r="F511" s="27">
        <v>2012</v>
      </c>
      <c r="G511" s="27">
        <v>3</v>
      </c>
      <c r="H511" s="31">
        <v>19364886.957887236</v>
      </c>
      <c r="J511" s="28"/>
    </row>
    <row r="512" spans="1:10" x14ac:dyDescent="0.25">
      <c r="A512" s="27">
        <v>2012</v>
      </c>
      <c r="B512" s="27">
        <v>4</v>
      </c>
      <c r="C512" s="31">
        <v>19074434</v>
      </c>
      <c r="F512" s="27">
        <v>2012</v>
      </c>
      <c r="G512" s="27">
        <v>4</v>
      </c>
      <c r="H512" s="31">
        <v>19385501.633453403</v>
      </c>
      <c r="J512" s="28"/>
    </row>
    <row r="513" spans="1:10" x14ac:dyDescent="0.25">
      <c r="A513" s="27">
        <v>2012</v>
      </c>
      <c r="B513" s="27">
        <v>5</v>
      </c>
      <c r="C513" s="31">
        <v>19089859.75</v>
      </c>
      <c r="F513" s="27">
        <v>2012</v>
      </c>
      <c r="G513" s="27">
        <v>5</v>
      </c>
      <c r="H513" s="31">
        <v>19406678.168660793</v>
      </c>
      <c r="J513" s="28"/>
    </row>
    <row r="514" spans="1:10" x14ac:dyDescent="0.25">
      <c r="A514" s="27">
        <v>2012</v>
      </c>
      <c r="B514" s="27">
        <v>6</v>
      </c>
      <c r="C514" s="31">
        <v>19105285.5</v>
      </c>
      <c r="F514" s="27">
        <v>2012</v>
      </c>
      <c r="G514" s="27">
        <v>6</v>
      </c>
      <c r="H514" s="31">
        <v>19427854.703868184</v>
      </c>
      <c r="J514" s="28"/>
    </row>
    <row r="515" spans="1:10" x14ac:dyDescent="0.25">
      <c r="A515" s="27">
        <v>2012</v>
      </c>
      <c r="B515" s="27">
        <v>7</v>
      </c>
      <c r="C515" s="31">
        <v>19120711.25</v>
      </c>
      <c r="F515" s="27">
        <v>2012</v>
      </c>
      <c r="G515" s="27">
        <v>7</v>
      </c>
      <c r="H515" s="31">
        <v>19449031.239075575</v>
      </c>
      <c r="J515" s="28"/>
    </row>
    <row r="516" spans="1:10" x14ac:dyDescent="0.25">
      <c r="A516" s="27">
        <v>2012</v>
      </c>
      <c r="B516" s="27">
        <v>8</v>
      </c>
      <c r="C516" s="31">
        <v>19136137</v>
      </c>
      <c r="F516" s="27">
        <v>2012</v>
      </c>
      <c r="G516" s="27">
        <v>8</v>
      </c>
      <c r="H516" s="31">
        <v>19470207.774282966</v>
      </c>
      <c r="J516" s="28"/>
    </row>
    <row r="517" spans="1:10" x14ac:dyDescent="0.25">
      <c r="A517" s="27">
        <v>2012</v>
      </c>
      <c r="B517" s="27">
        <v>9</v>
      </c>
      <c r="C517" s="31">
        <v>19151562.75</v>
      </c>
      <c r="F517" s="27">
        <v>2012</v>
      </c>
      <c r="G517" s="27">
        <v>9</v>
      </c>
      <c r="H517" s="31">
        <v>19491384.309490357</v>
      </c>
      <c r="J517" s="28"/>
    </row>
    <row r="518" spans="1:10" x14ac:dyDescent="0.25">
      <c r="A518" s="27">
        <v>2012</v>
      </c>
      <c r="B518" s="27">
        <v>10</v>
      </c>
      <c r="C518" s="31">
        <v>19166988.5</v>
      </c>
      <c r="F518" s="27">
        <v>2012</v>
      </c>
      <c r="G518" s="27">
        <v>10</v>
      </c>
      <c r="H518" s="31">
        <v>19512560.844697747</v>
      </c>
      <c r="J518" s="28"/>
    </row>
    <row r="519" spans="1:10" x14ac:dyDescent="0.25">
      <c r="A519" s="27">
        <v>2012</v>
      </c>
      <c r="B519" s="27">
        <v>11</v>
      </c>
      <c r="C519" s="31">
        <v>19182414.25</v>
      </c>
      <c r="F519" s="27">
        <v>2012</v>
      </c>
      <c r="G519" s="27">
        <v>11</v>
      </c>
      <c r="H519" s="31">
        <v>19533737.379905138</v>
      </c>
      <c r="J519" s="28"/>
    </row>
    <row r="520" spans="1:10" x14ac:dyDescent="0.25">
      <c r="A520" s="27">
        <v>2012</v>
      </c>
      <c r="B520" s="27">
        <v>12</v>
      </c>
      <c r="C520" s="31">
        <v>19197840</v>
      </c>
      <c r="D520" s="15">
        <f>AVERAGE(C509:C520)</f>
        <v>19113654.416666668</v>
      </c>
      <c r="E520" s="15"/>
      <c r="F520" s="27">
        <v>2012</v>
      </c>
      <c r="G520" s="27">
        <v>12</v>
      </c>
      <c r="H520" s="31">
        <v>19554913.915112529</v>
      </c>
      <c r="I520" s="15">
        <f>AVERAGE(H509:H520)</f>
        <v>19438723.901292492</v>
      </c>
      <c r="J520" s="28"/>
    </row>
    <row r="521" spans="1:10" x14ac:dyDescent="0.25">
      <c r="A521" s="27">
        <v>2013</v>
      </c>
      <c r="B521" s="27">
        <v>1</v>
      </c>
      <c r="C521" s="31">
        <v>19213265.75</v>
      </c>
      <c r="F521" s="27">
        <v>2013</v>
      </c>
      <c r="G521" s="27">
        <v>1</v>
      </c>
      <c r="H521" s="31">
        <v>19576090.45031992</v>
      </c>
      <c r="J521" s="28"/>
    </row>
    <row r="522" spans="1:10" x14ac:dyDescent="0.25">
      <c r="A522" s="27">
        <v>2013</v>
      </c>
      <c r="B522" s="27">
        <v>2</v>
      </c>
      <c r="C522" s="31">
        <v>19228691.5</v>
      </c>
      <c r="F522" s="27">
        <v>2013</v>
      </c>
      <c r="G522" s="27">
        <v>2</v>
      </c>
      <c r="H522" s="31">
        <v>19597266.985527311</v>
      </c>
      <c r="J522" s="28"/>
    </row>
    <row r="523" spans="1:10" x14ac:dyDescent="0.25">
      <c r="A523" s="27">
        <v>2013</v>
      </c>
      <c r="B523" s="27">
        <v>3</v>
      </c>
      <c r="C523" s="31">
        <v>19244117.25</v>
      </c>
      <c r="F523" s="27">
        <v>2013</v>
      </c>
      <c r="G523" s="27">
        <v>3</v>
      </c>
      <c r="H523" s="31">
        <v>19618443.520734701</v>
      </c>
      <c r="J523" s="28"/>
    </row>
    <row r="524" spans="1:10" x14ac:dyDescent="0.25">
      <c r="A524" s="27">
        <v>2013</v>
      </c>
      <c r="B524" s="27">
        <v>4</v>
      </c>
      <c r="C524" s="31">
        <v>19259543</v>
      </c>
      <c r="F524" s="27">
        <v>2013</v>
      </c>
      <c r="G524" s="27">
        <v>4</v>
      </c>
      <c r="H524" s="31">
        <v>19639620.0559421</v>
      </c>
      <c r="J524" s="28"/>
    </row>
    <row r="525" spans="1:10" x14ac:dyDescent="0.25">
      <c r="A525" s="27">
        <v>2013</v>
      </c>
      <c r="B525" s="27">
        <v>5</v>
      </c>
      <c r="C525" s="31">
        <v>19279901.166666668</v>
      </c>
      <c r="F525" s="27">
        <v>2013</v>
      </c>
      <c r="G525" s="27">
        <v>5</v>
      </c>
      <c r="H525" s="31">
        <v>19663767.770925649</v>
      </c>
      <c r="J525" s="28"/>
    </row>
    <row r="526" spans="1:10" x14ac:dyDescent="0.25">
      <c r="A526" s="27">
        <v>2013</v>
      </c>
      <c r="B526" s="27">
        <v>6</v>
      </c>
      <c r="C526" s="31">
        <v>19300259.333333336</v>
      </c>
      <c r="F526" s="27">
        <v>2013</v>
      </c>
      <c r="G526" s="27">
        <v>6</v>
      </c>
      <c r="H526" s="31">
        <v>19687915.485909197</v>
      </c>
      <c r="J526" s="28"/>
    </row>
    <row r="527" spans="1:10" x14ac:dyDescent="0.25">
      <c r="A527" s="27">
        <v>2013</v>
      </c>
      <c r="B527" s="27">
        <v>7</v>
      </c>
      <c r="C527" s="31">
        <v>19320617.500000004</v>
      </c>
      <c r="F527" s="27">
        <v>2013</v>
      </c>
      <c r="G527" s="27">
        <v>7</v>
      </c>
      <c r="H527" s="31">
        <v>19712063.200892746</v>
      </c>
      <c r="J527" s="28"/>
    </row>
    <row r="528" spans="1:10" x14ac:dyDescent="0.25">
      <c r="A528" s="27">
        <v>2013</v>
      </c>
      <c r="B528" s="27">
        <v>8</v>
      </c>
      <c r="C528" s="31">
        <v>19340975.666666672</v>
      </c>
      <c r="F528" s="27">
        <v>2013</v>
      </c>
      <c r="G528" s="27">
        <v>8</v>
      </c>
      <c r="H528" s="31">
        <v>19736210.915876295</v>
      </c>
      <c r="J528" s="28"/>
    </row>
    <row r="529" spans="1:10" x14ac:dyDescent="0.25">
      <c r="A529" s="27">
        <v>2013</v>
      </c>
      <c r="B529" s="27">
        <v>9</v>
      </c>
      <c r="C529" s="31">
        <v>19361333.83333334</v>
      </c>
      <c r="F529" s="27">
        <v>2013</v>
      </c>
      <c r="G529" s="27">
        <v>9</v>
      </c>
      <c r="H529" s="31">
        <v>19760358.630859844</v>
      </c>
      <c r="J529" s="28"/>
    </row>
    <row r="530" spans="1:10" x14ac:dyDescent="0.25">
      <c r="A530" s="27">
        <v>2013</v>
      </c>
      <c r="B530" s="27">
        <v>10</v>
      </c>
      <c r="C530" s="31">
        <v>19381692.000000007</v>
      </c>
      <c r="F530" s="27">
        <v>2013</v>
      </c>
      <c r="G530" s="27">
        <v>10</v>
      </c>
      <c r="H530" s="31">
        <v>19784506.345843393</v>
      </c>
      <c r="J530" s="28"/>
    </row>
    <row r="531" spans="1:10" x14ac:dyDescent="0.25">
      <c r="A531" s="27">
        <v>2013</v>
      </c>
      <c r="B531" s="27">
        <v>11</v>
      </c>
      <c r="C531" s="31">
        <v>19402050.166666675</v>
      </c>
      <c r="F531" s="27">
        <v>2013</v>
      </c>
      <c r="G531" s="27">
        <v>11</v>
      </c>
      <c r="H531" s="31">
        <v>19808654.060826942</v>
      </c>
      <c r="J531" s="28"/>
    </row>
    <row r="532" spans="1:10" x14ac:dyDescent="0.25">
      <c r="A532" s="27">
        <v>2013</v>
      </c>
      <c r="B532" s="27">
        <v>12</v>
      </c>
      <c r="C532" s="31">
        <v>19422408.333333343</v>
      </c>
      <c r="D532" s="15">
        <f>AVERAGE(C521:C532)</f>
        <v>19312904.625000004</v>
      </c>
      <c r="E532" s="15"/>
      <c r="F532" s="27">
        <v>2013</v>
      </c>
      <c r="G532" s="27">
        <v>12</v>
      </c>
      <c r="H532" s="31">
        <v>19832801.775810491</v>
      </c>
      <c r="I532" s="15">
        <f>AVERAGE(H521:H532)</f>
        <v>19701474.933289051</v>
      </c>
      <c r="J532" s="28"/>
    </row>
    <row r="533" spans="1:10" x14ac:dyDescent="0.25">
      <c r="A533" s="27">
        <f t="shared" ref="A533:A596" si="9">+A521+1</f>
        <v>2014</v>
      </c>
      <c r="B533" s="27">
        <f t="shared" ref="B533:B596" si="10">+B521</f>
        <v>1</v>
      </c>
      <c r="C533" s="31">
        <v>19442766.500000011</v>
      </c>
      <c r="F533" s="27">
        <f t="shared" ref="F533:F596" si="11">+F521+1</f>
        <v>2014</v>
      </c>
      <c r="G533" s="27">
        <f t="shared" ref="G533:G596" si="12">+G521</f>
        <v>1</v>
      </c>
      <c r="H533" s="31">
        <v>19856949.49079404</v>
      </c>
      <c r="J533" s="28"/>
    </row>
    <row r="534" spans="1:10" x14ac:dyDescent="0.25">
      <c r="A534" s="27">
        <f t="shared" si="9"/>
        <v>2014</v>
      </c>
      <c r="B534" s="27">
        <f t="shared" si="10"/>
        <v>2</v>
      </c>
      <c r="C534" s="31">
        <v>19463124.666666679</v>
      </c>
      <c r="F534" s="27">
        <f t="shared" si="11"/>
        <v>2014</v>
      </c>
      <c r="G534" s="27">
        <f t="shared" si="12"/>
        <v>2</v>
      </c>
      <c r="H534" s="31">
        <v>19881097.205777589</v>
      </c>
      <c r="J534" s="28"/>
    </row>
    <row r="535" spans="1:10" x14ac:dyDescent="0.25">
      <c r="A535" s="27">
        <f t="shared" si="9"/>
        <v>2014</v>
      </c>
      <c r="B535" s="27">
        <f t="shared" si="10"/>
        <v>3</v>
      </c>
      <c r="C535" s="31">
        <v>19483482.833333347</v>
      </c>
      <c r="F535" s="27">
        <f t="shared" si="11"/>
        <v>2014</v>
      </c>
      <c r="G535" s="27">
        <f t="shared" si="12"/>
        <v>3</v>
      </c>
      <c r="H535" s="31">
        <v>19905244.920761138</v>
      </c>
      <c r="J535" s="28"/>
    </row>
    <row r="536" spans="1:10" x14ac:dyDescent="0.25">
      <c r="A536" s="27">
        <f t="shared" si="9"/>
        <v>2014</v>
      </c>
      <c r="B536" s="27">
        <f t="shared" si="10"/>
        <v>4</v>
      </c>
      <c r="C536" s="31">
        <v>19503841</v>
      </c>
      <c r="F536" s="27">
        <f t="shared" si="11"/>
        <v>2014</v>
      </c>
      <c r="G536" s="27">
        <f t="shared" si="12"/>
        <v>4</v>
      </c>
      <c r="H536" s="31">
        <v>19929392.635744702</v>
      </c>
      <c r="J536" s="28"/>
    </row>
    <row r="537" spans="1:10" x14ac:dyDescent="0.25">
      <c r="A537" s="27">
        <f t="shared" si="9"/>
        <v>2014</v>
      </c>
      <c r="B537" s="27">
        <f t="shared" si="10"/>
        <v>5</v>
      </c>
      <c r="C537" s="31">
        <v>19525938.416666668</v>
      </c>
      <c r="F537" s="27">
        <f t="shared" si="11"/>
        <v>2014</v>
      </c>
      <c r="G537" s="27">
        <f t="shared" si="12"/>
        <v>5</v>
      </c>
      <c r="H537" s="31">
        <v>19953693.01636707</v>
      </c>
      <c r="J537" s="28"/>
    </row>
    <row r="538" spans="1:10" x14ac:dyDescent="0.25">
      <c r="A538" s="27">
        <f t="shared" si="9"/>
        <v>2014</v>
      </c>
      <c r="B538" s="27">
        <f t="shared" si="10"/>
        <v>6</v>
      </c>
      <c r="C538" s="31">
        <v>19548035.833333336</v>
      </c>
      <c r="F538" s="27">
        <f t="shared" si="11"/>
        <v>2014</v>
      </c>
      <c r="G538" s="27">
        <f t="shared" si="12"/>
        <v>6</v>
      </c>
      <c r="H538" s="31">
        <v>19977993.396989435</v>
      </c>
      <c r="J538" s="28"/>
    </row>
    <row r="539" spans="1:10" x14ac:dyDescent="0.25">
      <c r="A539" s="27">
        <f t="shared" si="9"/>
        <v>2014</v>
      </c>
      <c r="B539" s="27">
        <f t="shared" si="10"/>
        <v>7</v>
      </c>
      <c r="C539" s="31">
        <v>19570133.250000004</v>
      </c>
      <c r="F539" s="27">
        <f t="shared" si="11"/>
        <v>2014</v>
      </c>
      <c r="G539" s="27">
        <f t="shared" si="12"/>
        <v>7</v>
      </c>
      <c r="H539" s="31">
        <v>20002293.7776118</v>
      </c>
      <c r="J539" s="28"/>
    </row>
    <row r="540" spans="1:10" x14ac:dyDescent="0.25">
      <c r="A540" s="27">
        <f t="shared" si="9"/>
        <v>2014</v>
      </c>
      <c r="B540" s="27">
        <f t="shared" si="10"/>
        <v>8</v>
      </c>
      <c r="C540" s="31">
        <v>19592230.666666672</v>
      </c>
      <c r="F540" s="27">
        <f t="shared" si="11"/>
        <v>2014</v>
      </c>
      <c r="G540" s="27">
        <f t="shared" si="12"/>
        <v>8</v>
      </c>
      <c r="H540" s="31">
        <v>20026594.158234164</v>
      </c>
      <c r="J540" s="28"/>
    </row>
    <row r="541" spans="1:10" x14ac:dyDescent="0.25">
      <c r="A541" s="27">
        <f t="shared" si="9"/>
        <v>2014</v>
      </c>
      <c r="B541" s="27">
        <f t="shared" si="10"/>
        <v>9</v>
      </c>
      <c r="C541" s="31">
        <v>19614328.08333334</v>
      </c>
      <c r="F541" s="27">
        <f t="shared" si="11"/>
        <v>2014</v>
      </c>
      <c r="G541" s="27">
        <f t="shared" si="12"/>
        <v>9</v>
      </c>
      <c r="H541" s="31">
        <v>20050894.538856529</v>
      </c>
      <c r="J541" s="28"/>
    </row>
    <row r="542" spans="1:10" x14ac:dyDescent="0.25">
      <c r="A542" s="27">
        <f t="shared" si="9"/>
        <v>2014</v>
      </c>
      <c r="B542" s="27">
        <f t="shared" si="10"/>
        <v>10</v>
      </c>
      <c r="C542" s="31">
        <v>19636425.500000007</v>
      </c>
      <c r="F542" s="27">
        <f t="shared" si="11"/>
        <v>2014</v>
      </c>
      <c r="G542" s="27">
        <f t="shared" si="12"/>
        <v>10</v>
      </c>
      <c r="H542" s="31">
        <v>20075194.919478893</v>
      </c>
      <c r="J542" s="28"/>
    </row>
    <row r="543" spans="1:10" x14ac:dyDescent="0.25">
      <c r="A543" s="27">
        <f t="shared" si="9"/>
        <v>2014</v>
      </c>
      <c r="B543" s="27">
        <f t="shared" si="10"/>
        <v>11</v>
      </c>
      <c r="C543" s="31">
        <v>19658522.916666675</v>
      </c>
      <c r="F543" s="27">
        <f t="shared" si="11"/>
        <v>2014</v>
      </c>
      <c r="G543" s="27">
        <f t="shared" si="12"/>
        <v>11</v>
      </c>
      <c r="H543" s="31">
        <v>20099495.300101258</v>
      </c>
      <c r="J543" s="28"/>
    </row>
    <row r="544" spans="1:10" x14ac:dyDescent="0.25">
      <c r="A544" s="27">
        <f t="shared" si="9"/>
        <v>2014</v>
      </c>
      <c r="B544" s="27">
        <f t="shared" si="10"/>
        <v>12</v>
      </c>
      <c r="C544" s="31">
        <v>19680620.333333343</v>
      </c>
      <c r="D544" s="15">
        <f>AVERAGE(C533:C544)</f>
        <v>19559954.166666672</v>
      </c>
      <c r="E544" s="15"/>
      <c r="F544" s="27">
        <f t="shared" si="11"/>
        <v>2014</v>
      </c>
      <c r="G544" s="27">
        <f t="shared" si="12"/>
        <v>12</v>
      </c>
      <c r="H544" s="31">
        <v>20123795.680723622</v>
      </c>
      <c r="I544" s="15">
        <f>AVERAGE(H533:H544)</f>
        <v>19990219.920120019</v>
      </c>
      <c r="J544" s="28"/>
    </row>
    <row r="545" spans="1:10" x14ac:dyDescent="0.25">
      <c r="A545" s="27">
        <f t="shared" si="9"/>
        <v>2015</v>
      </c>
      <c r="B545" s="27">
        <f t="shared" si="10"/>
        <v>1</v>
      </c>
      <c r="C545" s="31">
        <v>19702717.750000011</v>
      </c>
      <c r="F545" s="27">
        <f t="shared" si="11"/>
        <v>2015</v>
      </c>
      <c r="G545" s="27">
        <f t="shared" si="12"/>
        <v>1</v>
      </c>
      <c r="H545" s="31">
        <v>20148096.061345987</v>
      </c>
      <c r="J545" s="28"/>
    </row>
    <row r="546" spans="1:10" x14ac:dyDescent="0.25">
      <c r="A546" s="27">
        <f t="shared" si="9"/>
        <v>2015</v>
      </c>
      <c r="B546" s="27">
        <f t="shared" si="10"/>
        <v>2</v>
      </c>
      <c r="C546" s="31">
        <v>19724815.166666679</v>
      </c>
      <c r="F546" s="27">
        <f t="shared" si="11"/>
        <v>2015</v>
      </c>
      <c r="G546" s="27">
        <f t="shared" si="12"/>
        <v>2</v>
      </c>
      <c r="H546" s="31">
        <v>20172396.441968352</v>
      </c>
      <c r="J546" s="28"/>
    </row>
    <row r="547" spans="1:10" x14ac:dyDescent="0.25">
      <c r="A547" s="27">
        <f t="shared" si="9"/>
        <v>2015</v>
      </c>
      <c r="B547" s="27">
        <f t="shared" si="10"/>
        <v>3</v>
      </c>
      <c r="C547" s="31">
        <v>19746912.583333347</v>
      </c>
      <c r="F547" s="27">
        <f t="shared" si="11"/>
        <v>2015</v>
      </c>
      <c r="G547" s="27">
        <f t="shared" si="12"/>
        <v>3</v>
      </c>
      <c r="H547" s="31">
        <v>20196696.822590716</v>
      </c>
      <c r="J547" s="28"/>
    </row>
    <row r="548" spans="1:10" x14ac:dyDescent="0.25">
      <c r="A548" s="27">
        <f t="shared" si="9"/>
        <v>2015</v>
      </c>
      <c r="B548" s="27">
        <f t="shared" si="10"/>
        <v>4</v>
      </c>
      <c r="C548" s="31">
        <v>19769010</v>
      </c>
      <c r="F548" s="27">
        <f t="shared" si="11"/>
        <v>2015</v>
      </c>
      <c r="G548" s="27">
        <f t="shared" si="12"/>
        <v>4</v>
      </c>
      <c r="H548" s="31">
        <v>20220997.203213099</v>
      </c>
      <c r="J548" s="28"/>
    </row>
    <row r="549" spans="1:10" x14ac:dyDescent="0.25">
      <c r="A549" s="27">
        <f t="shared" si="9"/>
        <v>2015</v>
      </c>
      <c r="B549" s="27">
        <f t="shared" si="10"/>
        <v>5</v>
      </c>
      <c r="C549" s="31">
        <v>19792554.75</v>
      </c>
      <c r="F549" s="27">
        <f t="shared" si="11"/>
        <v>2015</v>
      </c>
      <c r="G549" s="27">
        <f t="shared" si="12"/>
        <v>5</v>
      </c>
      <c r="H549" s="31">
        <v>20245045.521132115</v>
      </c>
      <c r="J549" s="28"/>
    </row>
    <row r="550" spans="1:10" x14ac:dyDescent="0.25">
      <c r="A550" s="27">
        <f t="shared" si="9"/>
        <v>2015</v>
      </c>
      <c r="B550" s="27">
        <f t="shared" si="10"/>
        <v>6</v>
      </c>
      <c r="C550" s="31">
        <v>19816099.5</v>
      </c>
      <c r="F550" s="27">
        <f t="shared" si="11"/>
        <v>2015</v>
      </c>
      <c r="G550" s="27">
        <f t="shared" si="12"/>
        <v>6</v>
      </c>
      <c r="H550" s="31">
        <v>20269093.839051131</v>
      </c>
      <c r="J550" s="28"/>
    </row>
    <row r="551" spans="1:10" x14ac:dyDescent="0.25">
      <c r="A551" s="27">
        <f t="shared" si="9"/>
        <v>2015</v>
      </c>
      <c r="B551" s="27">
        <f t="shared" si="10"/>
        <v>7</v>
      </c>
      <c r="C551" s="31">
        <v>19839644.25</v>
      </c>
      <c r="F551" s="27">
        <f t="shared" si="11"/>
        <v>2015</v>
      </c>
      <c r="G551" s="27">
        <f t="shared" si="12"/>
        <v>7</v>
      </c>
      <c r="H551" s="31">
        <v>20293142.156970147</v>
      </c>
      <c r="J551" s="28"/>
    </row>
    <row r="552" spans="1:10" x14ac:dyDescent="0.25">
      <c r="A552" s="27">
        <f t="shared" si="9"/>
        <v>2015</v>
      </c>
      <c r="B552" s="27">
        <f t="shared" si="10"/>
        <v>8</v>
      </c>
      <c r="C552" s="31">
        <v>19863189</v>
      </c>
      <c r="F552" s="27">
        <f t="shared" si="11"/>
        <v>2015</v>
      </c>
      <c r="G552" s="27">
        <f t="shared" si="12"/>
        <v>8</v>
      </c>
      <c r="H552" s="31">
        <v>20317190.474889163</v>
      </c>
      <c r="J552" s="28"/>
    </row>
    <row r="553" spans="1:10" x14ac:dyDescent="0.25">
      <c r="A553" s="27">
        <f t="shared" si="9"/>
        <v>2015</v>
      </c>
      <c r="B553" s="27">
        <f t="shared" si="10"/>
        <v>9</v>
      </c>
      <c r="C553" s="31">
        <v>19886733.75</v>
      </c>
      <c r="F553" s="27">
        <f t="shared" si="11"/>
        <v>2015</v>
      </c>
      <c r="G553" s="27">
        <f t="shared" si="12"/>
        <v>9</v>
      </c>
      <c r="H553" s="31">
        <v>20341238.792808179</v>
      </c>
      <c r="J553" s="28"/>
    </row>
    <row r="554" spans="1:10" x14ac:dyDescent="0.25">
      <c r="A554" s="27">
        <f t="shared" si="9"/>
        <v>2015</v>
      </c>
      <c r="B554" s="27">
        <f t="shared" si="10"/>
        <v>10</v>
      </c>
      <c r="C554" s="31">
        <v>19910278.5</v>
      </c>
      <c r="F554" s="27">
        <f t="shared" si="11"/>
        <v>2015</v>
      </c>
      <c r="G554" s="27">
        <f t="shared" si="12"/>
        <v>10</v>
      </c>
      <c r="H554" s="31">
        <v>20365287.110727195</v>
      </c>
      <c r="J554" s="28"/>
    </row>
    <row r="555" spans="1:10" x14ac:dyDescent="0.25">
      <c r="A555" s="27">
        <f t="shared" si="9"/>
        <v>2015</v>
      </c>
      <c r="B555" s="27">
        <f t="shared" si="10"/>
        <v>11</v>
      </c>
      <c r="C555" s="31">
        <v>19933823.25</v>
      </c>
      <c r="F555" s="27">
        <f t="shared" si="11"/>
        <v>2015</v>
      </c>
      <c r="G555" s="27">
        <f t="shared" si="12"/>
        <v>11</v>
      </c>
      <c r="H555" s="31">
        <v>20389335.428646211</v>
      </c>
      <c r="J555" s="28"/>
    </row>
    <row r="556" spans="1:10" x14ac:dyDescent="0.25">
      <c r="A556" s="27">
        <f t="shared" si="9"/>
        <v>2015</v>
      </c>
      <c r="B556" s="27">
        <f t="shared" si="10"/>
        <v>12</v>
      </c>
      <c r="C556" s="31">
        <v>19957368</v>
      </c>
      <c r="D556" s="15">
        <f>AVERAGE(C545:C556)</f>
        <v>19828595.541666668</v>
      </c>
      <c r="E556" s="15"/>
      <c r="F556" s="27">
        <f t="shared" si="11"/>
        <v>2015</v>
      </c>
      <c r="G556" s="27">
        <f t="shared" si="12"/>
        <v>12</v>
      </c>
      <c r="H556" s="31">
        <v>20413383.746565226</v>
      </c>
      <c r="I556" s="15">
        <f>AVERAGE(H545:H556)</f>
        <v>20280991.966658957</v>
      </c>
      <c r="J556" s="28"/>
    </row>
    <row r="557" spans="1:10" x14ac:dyDescent="0.25">
      <c r="A557" s="27">
        <f t="shared" si="9"/>
        <v>2016</v>
      </c>
      <c r="B557" s="27">
        <f t="shared" si="10"/>
        <v>1</v>
      </c>
      <c r="C557" s="31">
        <v>19980912.75</v>
      </c>
      <c r="F557" s="27">
        <f t="shared" si="11"/>
        <v>2016</v>
      </c>
      <c r="G557" s="27">
        <f t="shared" si="12"/>
        <v>1</v>
      </c>
      <c r="H557" s="31">
        <v>20437432.064484242</v>
      </c>
      <c r="J557" s="28"/>
    </row>
    <row r="558" spans="1:10" x14ac:dyDescent="0.25">
      <c r="A558" s="27">
        <f t="shared" si="9"/>
        <v>2016</v>
      </c>
      <c r="B558" s="27">
        <f t="shared" si="10"/>
        <v>2</v>
      </c>
      <c r="C558" s="31">
        <v>20004457.5</v>
      </c>
      <c r="F558" s="27">
        <f t="shared" si="11"/>
        <v>2016</v>
      </c>
      <c r="G558" s="27">
        <f t="shared" si="12"/>
        <v>2</v>
      </c>
      <c r="H558" s="31">
        <v>20461480.382403258</v>
      </c>
      <c r="J558" s="28"/>
    </row>
    <row r="559" spans="1:10" x14ac:dyDescent="0.25">
      <c r="A559" s="27">
        <f t="shared" si="9"/>
        <v>2016</v>
      </c>
      <c r="B559" s="27">
        <f t="shared" si="10"/>
        <v>3</v>
      </c>
      <c r="C559" s="31">
        <v>20028002.25</v>
      </c>
      <c r="F559" s="27">
        <f t="shared" si="11"/>
        <v>2016</v>
      </c>
      <c r="G559" s="27">
        <f t="shared" si="12"/>
        <v>3</v>
      </c>
      <c r="H559" s="31">
        <v>20485528.700322274</v>
      </c>
      <c r="J559" s="28"/>
    </row>
    <row r="560" spans="1:10" x14ac:dyDescent="0.25">
      <c r="A560" s="27">
        <f t="shared" si="9"/>
        <v>2016</v>
      </c>
      <c r="B560" s="27">
        <f t="shared" si="10"/>
        <v>4</v>
      </c>
      <c r="C560" s="31">
        <v>20051547</v>
      </c>
      <c r="F560" s="27">
        <f t="shared" si="11"/>
        <v>2016</v>
      </c>
      <c r="G560" s="27">
        <f t="shared" si="12"/>
        <v>4</v>
      </c>
      <c r="H560" s="31">
        <v>20509577.018241301</v>
      </c>
      <c r="J560" s="28"/>
    </row>
    <row r="561" spans="1:10" x14ac:dyDescent="0.25">
      <c r="A561" s="27">
        <f t="shared" si="9"/>
        <v>2016</v>
      </c>
      <c r="B561" s="27">
        <f t="shared" si="10"/>
        <v>5</v>
      </c>
      <c r="C561" s="31">
        <v>20075455.083333332</v>
      </c>
      <c r="F561" s="27">
        <f t="shared" si="11"/>
        <v>2016</v>
      </c>
      <c r="G561" s="27">
        <f t="shared" si="12"/>
        <v>5</v>
      </c>
      <c r="H561" s="31">
        <v>20533924.218438469</v>
      </c>
      <c r="J561" s="28"/>
    </row>
    <row r="562" spans="1:10" x14ac:dyDescent="0.25">
      <c r="A562" s="27">
        <f t="shared" si="9"/>
        <v>2016</v>
      </c>
      <c r="B562" s="27">
        <f t="shared" si="10"/>
        <v>6</v>
      </c>
      <c r="C562" s="31">
        <v>20099363.166666664</v>
      </c>
      <c r="F562" s="27">
        <f t="shared" si="11"/>
        <v>2016</v>
      </c>
      <c r="G562" s="27">
        <f t="shared" si="12"/>
        <v>6</v>
      </c>
      <c r="H562" s="31">
        <v>20558271.418635637</v>
      </c>
      <c r="J562" s="28"/>
    </row>
    <row r="563" spans="1:10" x14ac:dyDescent="0.25">
      <c r="A563" s="27">
        <f t="shared" si="9"/>
        <v>2016</v>
      </c>
      <c r="B563" s="27">
        <f t="shared" si="10"/>
        <v>7</v>
      </c>
      <c r="C563" s="31">
        <v>20123271.249999996</v>
      </c>
      <c r="F563" s="27">
        <f t="shared" si="11"/>
        <v>2016</v>
      </c>
      <c r="G563" s="27">
        <f t="shared" si="12"/>
        <v>7</v>
      </c>
      <c r="H563" s="31">
        <v>20582618.618832804</v>
      </c>
      <c r="J563" s="28"/>
    </row>
    <row r="564" spans="1:10" x14ac:dyDescent="0.25">
      <c r="A564" s="27">
        <f t="shared" si="9"/>
        <v>2016</v>
      </c>
      <c r="B564" s="27">
        <f t="shared" si="10"/>
        <v>8</v>
      </c>
      <c r="C564" s="31">
        <v>20147179.333333328</v>
      </c>
      <c r="F564" s="27">
        <f t="shared" si="11"/>
        <v>2016</v>
      </c>
      <c r="G564" s="27">
        <f t="shared" si="12"/>
        <v>8</v>
      </c>
      <c r="H564" s="31">
        <v>20606965.819029972</v>
      </c>
      <c r="J564" s="28"/>
    </row>
    <row r="565" spans="1:10" x14ac:dyDescent="0.25">
      <c r="A565" s="27">
        <f t="shared" si="9"/>
        <v>2016</v>
      </c>
      <c r="B565" s="27">
        <f t="shared" si="10"/>
        <v>9</v>
      </c>
      <c r="C565" s="31">
        <v>20171087.41666666</v>
      </c>
      <c r="F565" s="27">
        <f t="shared" si="11"/>
        <v>2016</v>
      </c>
      <c r="G565" s="27">
        <f t="shared" si="12"/>
        <v>9</v>
      </c>
      <c r="H565" s="31">
        <v>20631313.01922714</v>
      </c>
      <c r="J565" s="28"/>
    </row>
    <row r="566" spans="1:10" x14ac:dyDescent="0.25">
      <c r="A566" s="27">
        <f t="shared" si="9"/>
        <v>2016</v>
      </c>
      <c r="B566" s="27">
        <f t="shared" si="10"/>
        <v>10</v>
      </c>
      <c r="C566" s="31">
        <v>20194995.499999993</v>
      </c>
      <c r="F566" s="27">
        <f t="shared" si="11"/>
        <v>2016</v>
      </c>
      <c r="G566" s="27">
        <f t="shared" si="12"/>
        <v>10</v>
      </c>
      <c r="H566" s="31">
        <v>20655660.219424307</v>
      </c>
      <c r="J566" s="28"/>
    </row>
    <row r="567" spans="1:10" x14ac:dyDescent="0.25">
      <c r="A567" s="27">
        <f t="shared" si="9"/>
        <v>2016</v>
      </c>
      <c r="B567" s="27">
        <f t="shared" si="10"/>
        <v>11</v>
      </c>
      <c r="C567" s="31">
        <v>20218903.583333325</v>
      </c>
      <c r="F567" s="27">
        <f t="shared" si="11"/>
        <v>2016</v>
      </c>
      <c r="G567" s="27">
        <f t="shared" si="12"/>
        <v>11</v>
      </c>
      <c r="H567" s="31">
        <v>20680007.419621475</v>
      </c>
      <c r="J567" s="28"/>
    </row>
    <row r="568" spans="1:10" x14ac:dyDescent="0.25">
      <c r="A568" s="27">
        <f t="shared" si="9"/>
        <v>2016</v>
      </c>
      <c r="B568" s="27">
        <f t="shared" si="10"/>
        <v>12</v>
      </c>
      <c r="C568" s="31">
        <v>20242811.666666657</v>
      </c>
      <c r="D568" s="15">
        <f>AVERAGE(C557:C568)</f>
        <v>20111498.874999996</v>
      </c>
      <c r="E568" s="15"/>
      <c r="F568" s="27">
        <f t="shared" si="11"/>
        <v>2016</v>
      </c>
      <c r="G568" s="27">
        <f t="shared" si="12"/>
        <v>12</v>
      </c>
      <c r="H568" s="31">
        <v>20704354.619818643</v>
      </c>
      <c r="I568" s="15">
        <f>AVERAGE(H557:H568)</f>
        <v>20570594.459873293</v>
      </c>
      <c r="J568" s="28"/>
    </row>
    <row r="569" spans="1:10" x14ac:dyDescent="0.25">
      <c r="A569" s="27">
        <f t="shared" si="9"/>
        <v>2017</v>
      </c>
      <c r="B569" s="27">
        <f t="shared" si="10"/>
        <v>1</v>
      </c>
      <c r="C569" s="31">
        <v>20266719.749999989</v>
      </c>
      <c r="F569" s="27">
        <f t="shared" si="11"/>
        <v>2017</v>
      </c>
      <c r="G569" s="27">
        <f t="shared" si="12"/>
        <v>1</v>
      </c>
      <c r="H569" s="31">
        <v>20728701.82001581</v>
      </c>
      <c r="J569" s="28"/>
    </row>
    <row r="570" spans="1:10" x14ac:dyDescent="0.25">
      <c r="A570" s="27">
        <f t="shared" si="9"/>
        <v>2017</v>
      </c>
      <c r="B570" s="27">
        <f t="shared" si="10"/>
        <v>2</v>
      </c>
      <c r="C570" s="31">
        <v>20290627.833333321</v>
      </c>
      <c r="F570" s="27">
        <f t="shared" si="11"/>
        <v>2017</v>
      </c>
      <c r="G570" s="27">
        <f t="shared" si="12"/>
        <v>2</v>
      </c>
      <c r="H570" s="31">
        <v>20753049.020212978</v>
      </c>
      <c r="J570" s="28"/>
    </row>
    <row r="571" spans="1:10" x14ac:dyDescent="0.25">
      <c r="A571" s="27">
        <f t="shared" si="9"/>
        <v>2017</v>
      </c>
      <c r="B571" s="27">
        <f t="shared" si="10"/>
        <v>3</v>
      </c>
      <c r="C571" s="31">
        <v>20314535.916666653</v>
      </c>
      <c r="F571" s="27">
        <f t="shared" si="11"/>
        <v>2017</v>
      </c>
      <c r="G571" s="27">
        <f t="shared" si="12"/>
        <v>3</v>
      </c>
      <c r="H571" s="31">
        <v>20777396.220410146</v>
      </c>
      <c r="J571" s="28"/>
    </row>
    <row r="572" spans="1:10" x14ac:dyDescent="0.25">
      <c r="A572" s="27">
        <f t="shared" si="9"/>
        <v>2017</v>
      </c>
      <c r="B572" s="27">
        <f t="shared" si="10"/>
        <v>4</v>
      </c>
      <c r="C572" s="31">
        <v>20338444</v>
      </c>
      <c r="F572" s="27">
        <f t="shared" si="11"/>
        <v>2017</v>
      </c>
      <c r="G572" s="27">
        <f t="shared" si="12"/>
        <v>4</v>
      </c>
      <c r="H572" s="31">
        <v>20801743.420607302</v>
      </c>
      <c r="J572" s="28"/>
    </row>
    <row r="573" spans="1:10" x14ac:dyDescent="0.25">
      <c r="A573" s="27">
        <f t="shared" si="9"/>
        <v>2017</v>
      </c>
      <c r="B573" s="27">
        <f t="shared" si="10"/>
        <v>5</v>
      </c>
      <c r="C573" s="31">
        <v>20362120.083333332</v>
      </c>
      <c r="F573" s="27">
        <f t="shared" si="11"/>
        <v>2017</v>
      </c>
      <c r="G573" s="27">
        <f t="shared" si="12"/>
        <v>5</v>
      </c>
      <c r="H573" s="31">
        <v>20826361.992116176</v>
      </c>
      <c r="J573" s="28"/>
    </row>
    <row r="574" spans="1:10" x14ac:dyDescent="0.25">
      <c r="A574" s="27">
        <f t="shared" si="9"/>
        <v>2017</v>
      </c>
      <c r="B574" s="27">
        <f t="shared" si="10"/>
        <v>6</v>
      </c>
      <c r="C574" s="31">
        <v>20385796.166666664</v>
      </c>
      <c r="F574" s="27">
        <f t="shared" si="11"/>
        <v>2017</v>
      </c>
      <c r="G574" s="27">
        <f t="shared" si="12"/>
        <v>6</v>
      </c>
      <c r="H574" s="31">
        <v>20850980.563625049</v>
      </c>
      <c r="J574" s="28"/>
    </row>
    <row r="575" spans="1:10" x14ac:dyDescent="0.25">
      <c r="A575" s="27">
        <f t="shared" si="9"/>
        <v>2017</v>
      </c>
      <c r="B575" s="27">
        <f t="shared" si="10"/>
        <v>7</v>
      </c>
      <c r="C575" s="31">
        <v>20409472.249999996</v>
      </c>
      <c r="F575" s="27">
        <f t="shared" si="11"/>
        <v>2017</v>
      </c>
      <c r="G575" s="27">
        <f t="shared" si="12"/>
        <v>7</v>
      </c>
      <c r="H575" s="31">
        <v>20875599.135133922</v>
      </c>
      <c r="J575" s="28"/>
    </row>
    <row r="576" spans="1:10" x14ac:dyDescent="0.25">
      <c r="A576" s="27">
        <f t="shared" si="9"/>
        <v>2017</v>
      </c>
      <c r="B576" s="27">
        <f t="shared" si="10"/>
        <v>8</v>
      </c>
      <c r="C576" s="31">
        <v>20433148.333333328</v>
      </c>
      <c r="F576" s="27">
        <f t="shared" si="11"/>
        <v>2017</v>
      </c>
      <c r="G576" s="27">
        <f t="shared" si="12"/>
        <v>8</v>
      </c>
      <c r="H576" s="31">
        <v>20900217.706642795</v>
      </c>
      <c r="J576" s="28"/>
    </row>
    <row r="577" spans="1:10" x14ac:dyDescent="0.25">
      <c r="A577" s="27">
        <f t="shared" si="9"/>
        <v>2017</v>
      </c>
      <c r="B577" s="27">
        <f t="shared" si="10"/>
        <v>9</v>
      </c>
      <c r="C577" s="31">
        <v>20456824.41666666</v>
      </c>
      <c r="F577" s="27">
        <f t="shared" si="11"/>
        <v>2017</v>
      </c>
      <c r="G577" s="27">
        <f t="shared" si="12"/>
        <v>9</v>
      </c>
      <c r="H577" s="31">
        <v>20924836.278151669</v>
      </c>
      <c r="J577" s="28"/>
    </row>
    <row r="578" spans="1:10" x14ac:dyDescent="0.25">
      <c r="A578" s="27">
        <f t="shared" si="9"/>
        <v>2017</v>
      </c>
      <c r="B578" s="27">
        <f t="shared" si="10"/>
        <v>10</v>
      </c>
      <c r="C578" s="31">
        <v>20480500.499999993</v>
      </c>
      <c r="F578" s="27">
        <f t="shared" si="11"/>
        <v>2017</v>
      </c>
      <c r="G578" s="27">
        <f t="shared" si="12"/>
        <v>10</v>
      </c>
      <c r="H578" s="31">
        <v>20949454.849660542</v>
      </c>
      <c r="J578" s="28"/>
    </row>
    <row r="579" spans="1:10" x14ac:dyDescent="0.25">
      <c r="A579" s="27">
        <f t="shared" si="9"/>
        <v>2017</v>
      </c>
      <c r="B579" s="27">
        <f t="shared" si="10"/>
        <v>11</v>
      </c>
      <c r="C579" s="31">
        <v>20504176.583333325</v>
      </c>
      <c r="F579" s="27">
        <f t="shared" si="11"/>
        <v>2017</v>
      </c>
      <c r="G579" s="27">
        <f t="shared" si="12"/>
        <v>11</v>
      </c>
      <c r="H579" s="31">
        <v>20974073.421169415</v>
      </c>
      <c r="J579" s="28"/>
    </row>
    <row r="580" spans="1:10" x14ac:dyDescent="0.25">
      <c r="A580" s="27">
        <f t="shared" si="9"/>
        <v>2017</v>
      </c>
      <c r="B580" s="27">
        <f t="shared" si="10"/>
        <v>12</v>
      </c>
      <c r="C580" s="31">
        <v>20527852.666666657</v>
      </c>
      <c r="D580" s="15">
        <f>AVERAGE(C569:C580)</f>
        <v>20397518.208333328</v>
      </c>
      <c r="E580" s="15"/>
      <c r="F580" s="27">
        <f t="shared" si="11"/>
        <v>2017</v>
      </c>
      <c r="G580" s="27">
        <f t="shared" si="12"/>
        <v>12</v>
      </c>
      <c r="H580" s="31">
        <v>20998691.992678288</v>
      </c>
      <c r="I580" s="15">
        <f>AVERAGE(H569:H580)</f>
        <v>20863425.535035342</v>
      </c>
      <c r="J580" s="28"/>
    </row>
    <row r="581" spans="1:10" x14ac:dyDescent="0.25">
      <c r="A581" s="27">
        <f t="shared" si="9"/>
        <v>2018</v>
      </c>
      <c r="B581" s="27">
        <f t="shared" si="10"/>
        <v>1</v>
      </c>
      <c r="C581" s="31">
        <v>20551528.749999989</v>
      </c>
      <c r="F581" s="27">
        <f t="shared" si="11"/>
        <v>2018</v>
      </c>
      <c r="G581" s="27">
        <f t="shared" si="12"/>
        <v>1</v>
      </c>
      <c r="H581" s="31">
        <v>21023310.564187162</v>
      </c>
      <c r="J581" s="28"/>
    </row>
    <row r="582" spans="1:10" x14ac:dyDescent="0.25">
      <c r="A582" s="27">
        <f t="shared" si="9"/>
        <v>2018</v>
      </c>
      <c r="B582" s="27">
        <f t="shared" si="10"/>
        <v>2</v>
      </c>
      <c r="C582" s="31">
        <v>20575204.833333321</v>
      </c>
      <c r="F582" s="27">
        <f t="shared" si="11"/>
        <v>2018</v>
      </c>
      <c r="G582" s="27">
        <f t="shared" si="12"/>
        <v>2</v>
      </c>
      <c r="H582" s="31">
        <v>21047929.135696035</v>
      </c>
      <c r="J582" s="28"/>
    </row>
    <row r="583" spans="1:10" x14ac:dyDescent="0.25">
      <c r="A583" s="27">
        <f t="shared" si="9"/>
        <v>2018</v>
      </c>
      <c r="B583" s="27">
        <f t="shared" si="10"/>
        <v>3</v>
      </c>
      <c r="C583" s="31">
        <v>20598880.916666653</v>
      </c>
      <c r="F583" s="27">
        <f t="shared" si="11"/>
        <v>2018</v>
      </c>
      <c r="G583" s="27">
        <f t="shared" si="12"/>
        <v>3</v>
      </c>
      <c r="H583" s="31">
        <v>21072547.707204908</v>
      </c>
      <c r="J583" s="28"/>
    </row>
    <row r="584" spans="1:10" x14ac:dyDescent="0.25">
      <c r="A584" s="27">
        <f t="shared" si="9"/>
        <v>2018</v>
      </c>
      <c r="B584" s="27">
        <f t="shared" si="10"/>
        <v>4</v>
      </c>
      <c r="C584" s="31">
        <v>20622557</v>
      </c>
      <c r="F584" s="27">
        <f t="shared" si="11"/>
        <v>2018</v>
      </c>
      <c r="G584" s="27">
        <f t="shared" si="12"/>
        <v>4</v>
      </c>
      <c r="H584" s="31">
        <v>21097166.2787138</v>
      </c>
      <c r="J584" s="28"/>
    </row>
    <row r="585" spans="1:10" x14ac:dyDescent="0.25">
      <c r="A585" s="27">
        <f t="shared" si="9"/>
        <v>2018</v>
      </c>
      <c r="B585" s="27">
        <f t="shared" si="10"/>
        <v>5</v>
      </c>
      <c r="C585" s="31">
        <v>20646233.083333332</v>
      </c>
      <c r="F585" s="27">
        <f t="shared" si="11"/>
        <v>2018</v>
      </c>
      <c r="G585" s="27">
        <f t="shared" si="12"/>
        <v>5</v>
      </c>
      <c r="H585" s="31">
        <v>21121731.486109391</v>
      </c>
      <c r="J585" s="28"/>
    </row>
    <row r="586" spans="1:10" x14ac:dyDescent="0.25">
      <c r="A586" s="27">
        <f t="shared" si="9"/>
        <v>2018</v>
      </c>
      <c r="B586" s="27">
        <f t="shared" si="10"/>
        <v>6</v>
      </c>
      <c r="C586" s="31">
        <v>20669909.166666664</v>
      </c>
      <c r="F586" s="27">
        <f t="shared" si="11"/>
        <v>2018</v>
      </c>
      <c r="G586" s="27">
        <f t="shared" si="12"/>
        <v>6</v>
      </c>
      <c r="H586" s="31">
        <v>21146296.693504982</v>
      </c>
      <c r="J586" s="28"/>
    </row>
    <row r="587" spans="1:10" x14ac:dyDescent="0.25">
      <c r="A587" s="27">
        <f t="shared" si="9"/>
        <v>2018</v>
      </c>
      <c r="B587" s="27">
        <f t="shared" si="10"/>
        <v>7</v>
      </c>
      <c r="C587" s="31">
        <v>20693585.249999996</v>
      </c>
      <c r="F587" s="27">
        <f t="shared" si="11"/>
        <v>2018</v>
      </c>
      <c r="G587" s="27">
        <f t="shared" si="12"/>
        <v>7</v>
      </c>
      <c r="H587" s="31">
        <v>21170861.900900573</v>
      </c>
      <c r="J587" s="28"/>
    </row>
    <row r="588" spans="1:10" x14ac:dyDescent="0.25">
      <c r="A588" s="27">
        <f t="shared" si="9"/>
        <v>2018</v>
      </c>
      <c r="B588" s="27">
        <f t="shared" si="10"/>
        <v>8</v>
      </c>
      <c r="C588" s="31">
        <v>20717261.333333328</v>
      </c>
      <c r="F588" s="27">
        <f t="shared" si="11"/>
        <v>2018</v>
      </c>
      <c r="G588" s="27">
        <f t="shared" si="12"/>
        <v>8</v>
      </c>
      <c r="H588" s="31">
        <v>21195427.108296163</v>
      </c>
      <c r="J588" s="28"/>
    </row>
    <row r="589" spans="1:10" x14ac:dyDescent="0.25">
      <c r="A589" s="27">
        <f t="shared" si="9"/>
        <v>2018</v>
      </c>
      <c r="B589" s="27">
        <f t="shared" si="10"/>
        <v>9</v>
      </c>
      <c r="C589" s="31">
        <v>20740937.41666666</v>
      </c>
      <c r="F589" s="27">
        <f t="shared" si="11"/>
        <v>2018</v>
      </c>
      <c r="G589" s="27">
        <f t="shared" si="12"/>
        <v>9</v>
      </c>
      <c r="H589" s="31">
        <v>21219992.315691754</v>
      </c>
      <c r="J589" s="28"/>
    </row>
    <row r="590" spans="1:10" x14ac:dyDescent="0.25">
      <c r="A590" s="27">
        <f t="shared" si="9"/>
        <v>2018</v>
      </c>
      <c r="B590" s="27">
        <f t="shared" si="10"/>
        <v>10</v>
      </c>
      <c r="C590" s="31">
        <v>20764613.499999993</v>
      </c>
      <c r="F590" s="27">
        <f t="shared" si="11"/>
        <v>2018</v>
      </c>
      <c r="G590" s="27">
        <f t="shared" si="12"/>
        <v>10</v>
      </c>
      <c r="H590" s="31">
        <v>21244557.523087345</v>
      </c>
      <c r="J590" s="28"/>
    </row>
    <row r="591" spans="1:10" x14ac:dyDescent="0.25">
      <c r="A591" s="27">
        <f t="shared" si="9"/>
        <v>2018</v>
      </c>
      <c r="B591" s="27">
        <f t="shared" si="10"/>
        <v>11</v>
      </c>
      <c r="C591" s="31">
        <v>20788289.583333325</v>
      </c>
      <c r="F591" s="27">
        <f t="shared" si="11"/>
        <v>2018</v>
      </c>
      <c r="G591" s="27">
        <f t="shared" si="12"/>
        <v>11</v>
      </c>
      <c r="H591" s="31">
        <v>21269122.730482936</v>
      </c>
      <c r="J591" s="28"/>
    </row>
    <row r="592" spans="1:10" x14ac:dyDescent="0.25">
      <c r="A592" s="27">
        <f t="shared" si="9"/>
        <v>2018</v>
      </c>
      <c r="B592" s="27">
        <f t="shared" si="10"/>
        <v>12</v>
      </c>
      <c r="C592" s="31">
        <v>20811965.666666657</v>
      </c>
      <c r="D592" s="15">
        <f>AVERAGE(C581:C592)</f>
        <v>20681747.208333328</v>
      </c>
      <c r="E592" s="15"/>
      <c r="F592" s="27">
        <f t="shared" si="11"/>
        <v>2018</v>
      </c>
      <c r="G592" s="27">
        <f t="shared" si="12"/>
        <v>12</v>
      </c>
      <c r="H592" s="31">
        <v>21293687.937878527</v>
      </c>
      <c r="I592" s="15">
        <f>AVERAGE(H581:H592)</f>
        <v>21158552.61514613</v>
      </c>
      <c r="J592" s="28"/>
    </row>
    <row r="593" spans="1:10" x14ac:dyDescent="0.25">
      <c r="A593" s="27">
        <f t="shared" si="9"/>
        <v>2019</v>
      </c>
      <c r="B593" s="27">
        <f t="shared" si="10"/>
        <v>1</v>
      </c>
      <c r="C593" s="31">
        <v>20835641.749999989</v>
      </c>
      <c r="F593" s="27">
        <f t="shared" si="11"/>
        <v>2019</v>
      </c>
      <c r="G593" s="27">
        <f t="shared" si="12"/>
        <v>1</v>
      </c>
      <c r="H593" s="31">
        <v>21318253.145274118</v>
      </c>
      <c r="J593" s="28"/>
    </row>
    <row r="594" spans="1:10" x14ac:dyDescent="0.25">
      <c r="A594" s="27">
        <f t="shared" si="9"/>
        <v>2019</v>
      </c>
      <c r="B594" s="27">
        <f t="shared" si="10"/>
        <v>2</v>
      </c>
      <c r="C594" s="31">
        <v>20859317.833333321</v>
      </c>
      <c r="F594" s="27">
        <f t="shared" si="11"/>
        <v>2019</v>
      </c>
      <c r="G594" s="27">
        <f t="shared" si="12"/>
        <v>2</v>
      </c>
      <c r="H594" s="31">
        <v>21342818.352669708</v>
      </c>
      <c r="J594" s="28"/>
    </row>
    <row r="595" spans="1:10" x14ac:dyDescent="0.25">
      <c r="A595" s="27">
        <f t="shared" si="9"/>
        <v>2019</v>
      </c>
      <c r="B595" s="27">
        <f t="shared" si="10"/>
        <v>3</v>
      </c>
      <c r="C595" s="31">
        <v>20882993.916666653</v>
      </c>
      <c r="F595" s="27">
        <f t="shared" si="11"/>
        <v>2019</v>
      </c>
      <c r="G595" s="27">
        <f t="shared" si="12"/>
        <v>3</v>
      </c>
      <c r="H595" s="31">
        <v>21367383.560065299</v>
      </c>
      <c r="J595" s="28"/>
    </row>
    <row r="596" spans="1:10" x14ac:dyDescent="0.25">
      <c r="A596" s="27">
        <f t="shared" si="9"/>
        <v>2019</v>
      </c>
      <c r="B596" s="27">
        <f t="shared" si="10"/>
        <v>4</v>
      </c>
      <c r="C596" s="31">
        <v>20906670</v>
      </c>
      <c r="F596" s="27">
        <f t="shared" si="11"/>
        <v>2019</v>
      </c>
      <c r="G596" s="27">
        <f t="shared" si="12"/>
        <v>4</v>
      </c>
      <c r="H596" s="31">
        <v>21391948.767460901</v>
      </c>
      <c r="J596" s="28"/>
    </row>
    <row r="597" spans="1:10" x14ac:dyDescent="0.25">
      <c r="A597" s="27">
        <f t="shared" ref="A597:A660" si="13">+A585+1</f>
        <v>2019</v>
      </c>
      <c r="B597" s="27">
        <f t="shared" ref="B597:B660" si="14">+B585</f>
        <v>5</v>
      </c>
      <c r="C597" s="31">
        <v>20929903.833333332</v>
      </c>
      <c r="F597" s="27">
        <f t="shared" ref="F597:F660" si="15">+F585+1</f>
        <v>2019</v>
      </c>
      <c r="G597" s="27">
        <f t="shared" ref="G597:G660" si="16">+G585</f>
        <v>5</v>
      </c>
      <c r="H597" s="31">
        <v>21416434.16939456</v>
      </c>
      <c r="J597" s="28"/>
    </row>
    <row r="598" spans="1:10" x14ac:dyDescent="0.25">
      <c r="A598" s="27">
        <f t="shared" si="13"/>
        <v>2019</v>
      </c>
      <c r="B598" s="27">
        <f t="shared" si="14"/>
        <v>6</v>
      </c>
      <c r="C598" s="31">
        <v>20953137.666666664</v>
      </c>
      <c r="F598" s="27">
        <f t="shared" si="15"/>
        <v>2019</v>
      </c>
      <c r="G598" s="27">
        <f t="shared" si="16"/>
        <v>6</v>
      </c>
      <c r="H598" s="31">
        <v>21440919.571328219</v>
      </c>
      <c r="J598" s="28"/>
    </row>
    <row r="599" spans="1:10" x14ac:dyDescent="0.25">
      <c r="A599" s="27">
        <f t="shared" si="13"/>
        <v>2019</v>
      </c>
      <c r="B599" s="27">
        <f t="shared" si="14"/>
        <v>7</v>
      </c>
      <c r="C599" s="31">
        <v>20976371.499999996</v>
      </c>
      <c r="F599" s="27">
        <f t="shared" si="15"/>
        <v>2019</v>
      </c>
      <c r="G599" s="27">
        <f t="shared" si="16"/>
        <v>7</v>
      </c>
      <c r="H599" s="31">
        <v>21465404.973261878</v>
      </c>
      <c r="J599" s="28"/>
    </row>
    <row r="600" spans="1:10" x14ac:dyDescent="0.25">
      <c r="A600" s="27">
        <f t="shared" si="13"/>
        <v>2019</v>
      </c>
      <c r="B600" s="27">
        <f t="shared" si="14"/>
        <v>8</v>
      </c>
      <c r="C600" s="31">
        <v>20999605.333333328</v>
      </c>
      <c r="F600" s="27">
        <f t="shared" si="15"/>
        <v>2019</v>
      </c>
      <c r="G600" s="27">
        <f t="shared" si="16"/>
        <v>8</v>
      </c>
      <c r="H600" s="31">
        <v>21489890.375195537</v>
      </c>
      <c r="J600" s="28"/>
    </row>
    <row r="601" spans="1:10" x14ac:dyDescent="0.25">
      <c r="A601" s="27">
        <f t="shared" si="13"/>
        <v>2019</v>
      </c>
      <c r="B601" s="27">
        <f t="shared" si="14"/>
        <v>9</v>
      </c>
      <c r="C601" s="31">
        <v>21022839.16666666</v>
      </c>
      <c r="F601" s="27">
        <f t="shared" si="15"/>
        <v>2019</v>
      </c>
      <c r="G601" s="27">
        <f t="shared" si="16"/>
        <v>9</v>
      </c>
      <c r="H601" s="31">
        <v>21514375.777129196</v>
      </c>
      <c r="J601" s="28"/>
    </row>
    <row r="602" spans="1:10" x14ac:dyDescent="0.25">
      <c r="A602" s="27">
        <f t="shared" si="13"/>
        <v>2019</v>
      </c>
      <c r="B602" s="27">
        <f t="shared" si="14"/>
        <v>10</v>
      </c>
      <c r="C602" s="31">
        <v>21046072.999999993</v>
      </c>
      <c r="F602" s="27">
        <f t="shared" si="15"/>
        <v>2019</v>
      </c>
      <c r="G602" s="27">
        <f t="shared" si="16"/>
        <v>10</v>
      </c>
      <c r="H602" s="31">
        <v>21538861.179062854</v>
      </c>
      <c r="J602" s="28"/>
    </row>
    <row r="603" spans="1:10" x14ac:dyDescent="0.25">
      <c r="A603" s="27">
        <f t="shared" si="13"/>
        <v>2019</v>
      </c>
      <c r="B603" s="27">
        <f t="shared" si="14"/>
        <v>11</v>
      </c>
      <c r="C603" s="31">
        <v>21069306.833333325</v>
      </c>
      <c r="F603" s="27">
        <f t="shared" si="15"/>
        <v>2019</v>
      </c>
      <c r="G603" s="27">
        <f t="shared" si="16"/>
        <v>11</v>
      </c>
      <c r="H603" s="31">
        <v>21563346.580996513</v>
      </c>
      <c r="J603" s="28"/>
    </row>
    <row r="604" spans="1:10" x14ac:dyDescent="0.25">
      <c r="A604" s="27">
        <f t="shared" si="13"/>
        <v>2019</v>
      </c>
      <c r="B604" s="27">
        <f t="shared" si="14"/>
        <v>12</v>
      </c>
      <c r="C604" s="31">
        <v>21092540.666666657</v>
      </c>
      <c r="D604" s="15">
        <f>AVERAGE(C593:C604)</f>
        <v>20964533.458333328</v>
      </c>
      <c r="E604" s="15"/>
      <c r="F604" s="27">
        <f t="shared" si="15"/>
        <v>2019</v>
      </c>
      <c r="G604" s="27">
        <f t="shared" si="16"/>
        <v>12</v>
      </c>
      <c r="H604" s="31">
        <v>21587831.982930172</v>
      </c>
      <c r="I604" s="15">
        <f>AVERAGE(H593:H604)</f>
        <v>21453122.369564082</v>
      </c>
      <c r="J604" s="28"/>
    </row>
    <row r="605" spans="1:10" x14ac:dyDescent="0.25">
      <c r="A605" s="27">
        <f t="shared" si="13"/>
        <v>2020</v>
      </c>
      <c r="B605" s="27">
        <f t="shared" si="14"/>
        <v>1</v>
      </c>
      <c r="C605" s="31">
        <v>21115774.499999989</v>
      </c>
      <c r="D605" s="15"/>
      <c r="E605" s="15"/>
      <c r="F605" s="27">
        <f t="shared" si="15"/>
        <v>2020</v>
      </c>
      <c r="G605" s="27">
        <f t="shared" si="16"/>
        <v>1</v>
      </c>
      <c r="H605" s="31">
        <v>21612317.384863831</v>
      </c>
      <c r="I605" s="15"/>
      <c r="J605" s="28"/>
    </row>
    <row r="606" spans="1:10" x14ac:dyDescent="0.25">
      <c r="A606" s="27">
        <f t="shared" si="13"/>
        <v>2020</v>
      </c>
      <c r="B606" s="27">
        <f t="shared" si="14"/>
        <v>2</v>
      </c>
      <c r="C606" s="31">
        <v>21139008.333333321</v>
      </c>
      <c r="D606" s="15"/>
      <c r="E606" s="15"/>
      <c r="F606" s="27">
        <f t="shared" si="15"/>
        <v>2020</v>
      </c>
      <c r="G606" s="27">
        <f t="shared" si="16"/>
        <v>2</v>
      </c>
      <c r="H606" s="31">
        <v>21636802.78679749</v>
      </c>
      <c r="I606" s="15"/>
      <c r="J606" s="28"/>
    </row>
    <row r="607" spans="1:10" x14ac:dyDescent="0.25">
      <c r="A607" s="27">
        <f t="shared" si="13"/>
        <v>2020</v>
      </c>
      <c r="B607" s="27">
        <f t="shared" si="14"/>
        <v>3</v>
      </c>
      <c r="C607" s="31">
        <v>21162242.166666653</v>
      </c>
      <c r="D607" s="15"/>
      <c r="E607" s="15"/>
      <c r="F607" s="27">
        <f t="shared" si="15"/>
        <v>2020</v>
      </c>
      <c r="G607" s="27">
        <f t="shared" si="16"/>
        <v>3</v>
      </c>
      <c r="H607" s="31">
        <v>21661288.188731149</v>
      </c>
      <c r="I607" s="15"/>
      <c r="J607" s="28"/>
    </row>
    <row r="608" spans="1:10" x14ac:dyDescent="0.25">
      <c r="A608" s="27">
        <f t="shared" si="13"/>
        <v>2020</v>
      </c>
      <c r="B608" s="27">
        <f t="shared" si="14"/>
        <v>4</v>
      </c>
      <c r="C608" s="31">
        <v>21185476</v>
      </c>
      <c r="D608" s="15"/>
      <c r="E608" s="15"/>
      <c r="F608" s="27">
        <f t="shared" si="15"/>
        <v>2020</v>
      </c>
      <c r="G608" s="27">
        <f t="shared" si="16"/>
        <v>4</v>
      </c>
      <c r="H608" s="31">
        <v>21685773.5906648</v>
      </c>
      <c r="I608" s="15"/>
      <c r="J608" s="28"/>
    </row>
    <row r="609" spans="1:10" x14ac:dyDescent="0.25">
      <c r="A609" s="27">
        <f t="shared" si="13"/>
        <v>2020</v>
      </c>
      <c r="B609" s="27">
        <f t="shared" si="14"/>
        <v>5</v>
      </c>
      <c r="C609" s="31">
        <v>21208374.674111634</v>
      </c>
      <c r="D609" s="15"/>
      <c r="E609" s="15"/>
      <c r="F609" s="27">
        <f t="shared" si="15"/>
        <v>2020</v>
      </c>
      <c r="G609" s="27">
        <f t="shared" si="16"/>
        <v>5</v>
      </c>
      <c r="H609" s="31">
        <v>21710262.849952567</v>
      </c>
      <c r="I609" s="15"/>
      <c r="J609" s="28"/>
    </row>
    <row r="610" spans="1:10" x14ac:dyDescent="0.25">
      <c r="A610" s="27">
        <f t="shared" si="13"/>
        <v>2020</v>
      </c>
      <c r="B610" s="27">
        <f t="shared" si="14"/>
        <v>6</v>
      </c>
      <c r="C610" s="31">
        <v>21231273.348223269</v>
      </c>
      <c r="D610" s="15"/>
      <c r="E610" s="15"/>
      <c r="F610" s="27">
        <f t="shared" si="15"/>
        <v>2020</v>
      </c>
      <c r="G610" s="27">
        <f t="shared" si="16"/>
        <v>6</v>
      </c>
      <c r="H610" s="31">
        <v>21734752.109240334</v>
      </c>
      <c r="I610" s="15"/>
      <c r="J610" s="28"/>
    </row>
    <row r="611" spans="1:10" x14ac:dyDescent="0.25">
      <c r="A611" s="27">
        <f t="shared" si="13"/>
        <v>2020</v>
      </c>
      <c r="B611" s="27">
        <f t="shared" si="14"/>
        <v>7</v>
      </c>
      <c r="C611" s="31">
        <v>21254172.022334903</v>
      </c>
      <c r="D611" s="15"/>
      <c r="E611" s="15"/>
      <c r="F611" s="27">
        <f t="shared" si="15"/>
        <v>2020</v>
      </c>
      <c r="G611" s="27">
        <f t="shared" si="16"/>
        <v>7</v>
      </c>
      <c r="H611" s="31">
        <v>21759241.368528102</v>
      </c>
      <c r="I611" s="15"/>
      <c r="J611" s="28"/>
    </row>
    <row r="612" spans="1:10" x14ac:dyDescent="0.25">
      <c r="A612" s="27">
        <f t="shared" si="13"/>
        <v>2020</v>
      </c>
      <c r="B612" s="27">
        <f t="shared" si="14"/>
        <v>8</v>
      </c>
      <c r="C612" s="31">
        <v>21277070.696446538</v>
      </c>
      <c r="D612" s="15"/>
      <c r="E612" s="15"/>
      <c r="F612" s="27">
        <f t="shared" si="15"/>
        <v>2020</v>
      </c>
      <c r="G612" s="27">
        <f t="shared" si="16"/>
        <v>8</v>
      </c>
      <c r="H612" s="31">
        <v>21783730.627815869</v>
      </c>
      <c r="I612" s="15"/>
      <c r="J612" s="28"/>
    </row>
    <row r="613" spans="1:10" x14ac:dyDescent="0.25">
      <c r="A613" s="27">
        <f t="shared" si="13"/>
        <v>2020</v>
      </c>
      <c r="B613" s="27">
        <f t="shared" si="14"/>
        <v>9</v>
      </c>
      <c r="C613" s="31">
        <v>21299969.370558172</v>
      </c>
      <c r="D613" s="15"/>
      <c r="E613" s="15"/>
      <c r="F613" s="27">
        <f t="shared" si="15"/>
        <v>2020</v>
      </c>
      <c r="G613" s="27">
        <f t="shared" si="16"/>
        <v>9</v>
      </c>
      <c r="H613" s="31">
        <v>21808219.887103636</v>
      </c>
      <c r="I613" s="15"/>
      <c r="J613" s="28"/>
    </row>
    <row r="614" spans="1:10" x14ac:dyDescent="0.25">
      <c r="A614" s="27">
        <f t="shared" si="13"/>
        <v>2020</v>
      </c>
      <c r="B614" s="27">
        <f t="shared" si="14"/>
        <v>10</v>
      </c>
      <c r="C614" s="31">
        <v>21322868.044669807</v>
      </c>
      <c r="D614" s="15"/>
      <c r="E614" s="15"/>
      <c r="F614" s="27">
        <f t="shared" si="15"/>
        <v>2020</v>
      </c>
      <c r="G614" s="27">
        <f t="shared" si="16"/>
        <v>10</v>
      </c>
      <c r="H614" s="31">
        <v>21832709.146391403</v>
      </c>
      <c r="I614" s="15"/>
      <c r="J614" s="28"/>
    </row>
    <row r="615" spans="1:10" x14ac:dyDescent="0.25">
      <c r="A615" s="27">
        <f t="shared" si="13"/>
        <v>2020</v>
      </c>
      <c r="B615" s="27">
        <f t="shared" si="14"/>
        <v>11</v>
      </c>
      <c r="C615" s="31">
        <v>21345766.718781441</v>
      </c>
      <c r="D615" s="15"/>
      <c r="E615" s="15"/>
      <c r="F615" s="27">
        <f t="shared" si="15"/>
        <v>2020</v>
      </c>
      <c r="G615" s="27">
        <f t="shared" si="16"/>
        <v>11</v>
      </c>
      <c r="H615" s="31">
        <v>21857198.40567917</v>
      </c>
      <c r="I615" s="15"/>
      <c r="J615" s="28"/>
    </row>
    <row r="616" spans="1:10" x14ac:dyDescent="0.25">
      <c r="A616" s="27">
        <f t="shared" si="13"/>
        <v>2020</v>
      </c>
      <c r="B616" s="27">
        <f t="shared" si="14"/>
        <v>12</v>
      </c>
      <c r="C616" s="31">
        <v>21368665.392893076</v>
      </c>
      <c r="D616" s="15">
        <f>AVERAGE(C605:C616)</f>
        <v>21242555.105668236</v>
      </c>
      <c r="E616" s="15"/>
      <c r="F616" s="27">
        <f t="shared" si="15"/>
        <v>2020</v>
      </c>
      <c r="G616" s="27">
        <f t="shared" si="16"/>
        <v>12</v>
      </c>
      <c r="H616" s="31">
        <v>21881687.664966937</v>
      </c>
      <c r="I616" s="15">
        <f>AVERAGE(H605:H616)</f>
        <v>21746998.667561274</v>
      </c>
      <c r="J616" s="28"/>
    </row>
    <row r="617" spans="1:10" x14ac:dyDescent="0.25">
      <c r="A617" s="27">
        <f t="shared" si="13"/>
        <v>2021</v>
      </c>
      <c r="B617" s="27">
        <f t="shared" si="14"/>
        <v>1</v>
      </c>
      <c r="C617" s="31">
        <v>21391564.06700471</v>
      </c>
      <c r="F617" s="27">
        <f t="shared" si="15"/>
        <v>2021</v>
      </c>
      <c r="G617" s="27">
        <f t="shared" si="16"/>
        <v>1</v>
      </c>
      <c r="H617" s="31">
        <v>21906176.924254704</v>
      </c>
      <c r="J617" s="28"/>
    </row>
    <row r="618" spans="1:10" x14ac:dyDescent="0.25">
      <c r="A618" s="27">
        <f t="shared" si="13"/>
        <v>2021</v>
      </c>
      <c r="B618" s="27">
        <f t="shared" si="14"/>
        <v>2</v>
      </c>
      <c r="C618" s="31">
        <v>21414462.741116345</v>
      </c>
      <c r="F618" s="27">
        <f t="shared" si="15"/>
        <v>2021</v>
      </c>
      <c r="G618" s="27">
        <f t="shared" si="16"/>
        <v>2</v>
      </c>
      <c r="H618" s="31">
        <v>21930666.183542471</v>
      </c>
      <c r="J618" s="28"/>
    </row>
    <row r="619" spans="1:10" x14ac:dyDescent="0.25">
      <c r="A619" s="27">
        <f t="shared" si="13"/>
        <v>2021</v>
      </c>
      <c r="B619" s="27">
        <f t="shared" si="14"/>
        <v>3</v>
      </c>
      <c r="C619" s="31">
        <v>21437361.415227979</v>
      </c>
      <c r="F619" s="27">
        <f t="shared" si="15"/>
        <v>2021</v>
      </c>
      <c r="G619" s="27">
        <f t="shared" si="16"/>
        <v>3</v>
      </c>
      <c r="H619" s="31">
        <v>21955155.442830238</v>
      </c>
      <c r="J619" s="28"/>
    </row>
    <row r="620" spans="1:10" x14ac:dyDescent="0.25">
      <c r="A620" s="27">
        <f t="shared" si="13"/>
        <v>2021</v>
      </c>
      <c r="B620" s="27">
        <f t="shared" si="14"/>
        <v>4</v>
      </c>
      <c r="C620" s="31">
        <v>21460260.089339621</v>
      </c>
      <c r="F620" s="27">
        <f t="shared" si="15"/>
        <v>2021</v>
      </c>
      <c r="G620" s="27">
        <f t="shared" si="16"/>
        <v>4</v>
      </c>
      <c r="H620" s="31">
        <v>21979644.702117998</v>
      </c>
      <c r="J620" s="28"/>
    </row>
    <row r="621" spans="1:10" x14ac:dyDescent="0.25">
      <c r="A621" s="27">
        <f t="shared" si="13"/>
        <v>2021</v>
      </c>
      <c r="B621" s="27">
        <f t="shared" si="14"/>
        <v>5</v>
      </c>
      <c r="C621" s="31">
        <v>21482829.844152085</v>
      </c>
      <c r="F621" s="27">
        <f t="shared" si="15"/>
        <v>2021</v>
      </c>
      <c r="G621" s="27">
        <f t="shared" si="16"/>
        <v>5</v>
      </c>
      <c r="H621" s="31">
        <v>22004258.015518006</v>
      </c>
      <c r="J621" s="28"/>
    </row>
    <row r="622" spans="1:10" x14ac:dyDescent="0.25">
      <c r="A622" s="27">
        <f t="shared" si="13"/>
        <v>2021</v>
      </c>
      <c r="B622" s="27">
        <f t="shared" si="14"/>
        <v>6</v>
      </c>
      <c r="C622" s="31">
        <v>21505399.59896455</v>
      </c>
      <c r="F622" s="27">
        <f t="shared" si="15"/>
        <v>2021</v>
      </c>
      <c r="G622" s="27">
        <f t="shared" si="16"/>
        <v>6</v>
      </c>
      <c r="H622" s="31">
        <v>22028871.328918014</v>
      </c>
      <c r="J622" s="28"/>
    </row>
    <row r="623" spans="1:10" x14ac:dyDescent="0.25">
      <c r="A623" s="27">
        <f t="shared" si="13"/>
        <v>2021</v>
      </c>
      <c r="B623" s="27">
        <f t="shared" si="14"/>
        <v>7</v>
      </c>
      <c r="C623" s="31">
        <v>21527969.353777014</v>
      </c>
      <c r="F623" s="27">
        <f t="shared" si="15"/>
        <v>2021</v>
      </c>
      <c r="G623" s="27">
        <f t="shared" si="16"/>
        <v>7</v>
      </c>
      <c r="H623" s="31">
        <v>22053484.642318022</v>
      </c>
      <c r="J623" s="28"/>
    </row>
    <row r="624" spans="1:10" x14ac:dyDescent="0.25">
      <c r="A624" s="27">
        <f t="shared" si="13"/>
        <v>2021</v>
      </c>
      <c r="B624" s="27">
        <f t="shared" si="14"/>
        <v>8</v>
      </c>
      <c r="C624" s="31">
        <v>21550539.108589478</v>
      </c>
      <c r="F624" s="27">
        <f t="shared" si="15"/>
        <v>2021</v>
      </c>
      <c r="G624" s="27">
        <f t="shared" si="16"/>
        <v>8</v>
      </c>
      <c r="H624" s="31">
        <v>22078097.955718029</v>
      </c>
      <c r="J624" s="28"/>
    </row>
    <row r="625" spans="1:10" x14ac:dyDescent="0.25">
      <c r="A625" s="27">
        <f t="shared" si="13"/>
        <v>2021</v>
      </c>
      <c r="B625" s="27">
        <f t="shared" si="14"/>
        <v>9</v>
      </c>
      <c r="C625" s="31">
        <v>21573108.863401942</v>
      </c>
      <c r="F625" s="27">
        <f t="shared" si="15"/>
        <v>2021</v>
      </c>
      <c r="G625" s="27">
        <f t="shared" si="16"/>
        <v>9</v>
      </c>
      <c r="H625" s="31">
        <v>22102711.269118037</v>
      </c>
      <c r="J625" s="28"/>
    </row>
    <row r="626" spans="1:10" x14ac:dyDescent="0.25">
      <c r="A626" s="27">
        <f t="shared" si="13"/>
        <v>2021</v>
      </c>
      <c r="B626" s="27">
        <f t="shared" si="14"/>
        <v>10</v>
      </c>
      <c r="C626" s="31">
        <v>21595678.618214406</v>
      </c>
      <c r="F626" s="27">
        <f t="shared" si="15"/>
        <v>2021</v>
      </c>
      <c r="G626" s="27">
        <f t="shared" si="16"/>
        <v>10</v>
      </c>
      <c r="H626" s="31">
        <v>22127324.582518045</v>
      </c>
      <c r="J626" s="28"/>
    </row>
    <row r="627" spans="1:10" x14ac:dyDescent="0.25">
      <c r="A627" s="27">
        <f t="shared" si="13"/>
        <v>2021</v>
      </c>
      <c r="B627" s="27">
        <f t="shared" si="14"/>
        <v>11</v>
      </c>
      <c r="C627" s="31">
        <v>21618248.37302687</v>
      </c>
      <c r="F627" s="27">
        <f t="shared" si="15"/>
        <v>2021</v>
      </c>
      <c r="G627" s="27">
        <f t="shared" si="16"/>
        <v>11</v>
      </c>
      <c r="H627" s="31">
        <v>22151937.895918053</v>
      </c>
      <c r="J627" s="28"/>
    </row>
    <row r="628" spans="1:10" x14ac:dyDescent="0.25">
      <c r="A628" s="27">
        <f t="shared" si="13"/>
        <v>2021</v>
      </c>
      <c r="B628" s="27">
        <f t="shared" si="14"/>
        <v>12</v>
      </c>
      <c r="C628" s="31">
        <v>21640818.127839334</v>
      </c>
      <c r="D628" s="15">
        <f>AVERAGE(C617:C628)</f>
        <v>21516520.016721193</v>
      </c>
      <c r="E628" s="15"/>
      <c r="F628" s="27">
        <f t="shared" si="15"/>
        <v>2021</v>
      </c>
      <c r="G628" s="27">
        <f t="shared" si="16"/>
        <v>12</v>
      </c>
      <c r="H628" s="31">
        <v>22176551.20931806</v>
      </c>
      <c r="I628" s="15">
        <f>AVERAGE(H617:H628)</f>
        <v>22041240.012674142</v>
      </c>
      <c r="J628" s="28"/>
    </row>
    <row r="629" spans="1:10" x14ac:dyDescent="0.25">
      <c r="A629" s="27">
        <f t="shared" si="13"/>
        <v>2022</v>
      </c>
      <c r="B629" s="27">
        <f t="shared" si="14"/>
        <v>1</v>
      </c>
      <c r="C629" s="31">
        <v>21663387.882651798</v>
      </c>
      <c r="F629" s="27">
        <f t="shared" si="15"/>
        <v>2022</v>
      </c>
      <c r="G629" s="27">
        <f t="shared" si="16"/>
        <v>1</v>
      </c>
      <c r="H629" s="31">
        <v>22201164.522718068</v>
      </c>
      <c r="J629" s="28"/>
    </row>
    <row r="630" spans="1:10" x14ac:dyDescent="0.25">
      <c r="A630" s="27">
        <f t="shared" si="13"/>
        <v>2022</v>
      </c>
      <c r="B630" s="27">
        <f t="shared" si="14"/>
        <v>2</v>
      </c>
      <c r="C630" s="31">
        <v>21685957.637464263</v>
      </c>
      <c r="F630" s="27">
        <f t="shared" si="15"/>
        <v>2022</v>
      </c>
      <c r="G630" s="27">
        <f t="shared" si="16"/>
        <v>2</v>
      </c>
      <c r="H630" s="31">
        <v>22225777.836118076</v>
      </c>
      <c r="J630" s="28"/>
    </row>
    <row r="631" spans="1:10" x14ac:dyDescent="0.25">
      <c r="A631" s="27">
        <f t="shared" si="13"/>
        <v>2022</v>
      </c>
      <c r="B631" s="27">
        <f t="shared" si="14"/>
        <v>3</v>
      </c>
      <c r="C631" s="31">
        <v>21708527.392276727</v>
      </c>
      <c r="F631" s="27">
        <f t="shared" si="15"/>
        <v>2022</v>
      </c>
      <c r="G631" s="27">
        <f t="shared" si="16"/>
        <v>3</v>
      </c>
      <c r="H631" s="31">
        <v>22250391.149518084</v>
      </c>
      <c r="J631" s="28"/>
    </row>
    <row r="632" spans="1:10" x14ac:dyDescent="0.25">
      <c r="A632" s="27">
        <f t="shared" si="13"/>
        <v>2022</v>
      </c>
      <c r="B632" s="27">
        <f t="shared" si="14"/>
        <v>4</v>
      </c>
      <c r="C632" s="31">
        <v>21731097.147089183</v>
      </c>
      <c r="F632" s="27">
        <f t="shared" si="15"/>
        <v>2022</v>
      </c>
      <c r="G632" s="27">
        <f t="shared" si="16"/>
        <v>4</v>
      </c>
      <c r="H632" s="31">
        <v>22275004.462918099</v>
      </c>
      <c r="J632" s="28"/>
    </row>
    <row r="633" spans="1:10" x14ac:dyDescent="0.25">
      <c r="A633" s="27">
        <f t="shared" si="13"/>
        <v>2022</v>
      </c>
      <c r="B633" s="27">
        <f t="shared" si="14"/>
        <v>5</v>
      </c>
      <c r="C633" s="31">
        <v>21753408.463797472</v>
      </c>
      <c r="F633" s="27">
        <f t="shared" si="15"/>
        <v>2022</v>
      </c>
      <c r="G633" s="27">
        <f t="shared" si="16"/>
        <v>5</v>
      </c>
      <c r="H633" s="31">
        <v>22299743.750712842</v>
      </c>
      <c r="J633" s="28"/>
    </row>
    <row r="634" spans="1:10" x14ac:dyDescent="0.25">
      <c r="A634" s="27">
        <f t="shared" si="13"/>
        <v>2022</v>
      </c>
      <c r="B634" s="27">
        <f t="shared" si="14"/>
        <v>6</v>
      </c>
      <c r="C634" s="31">
        <v>21775719.780505762</v>
      </c>
      <c r="F634" s="27">
        <f t="shared" si="15"/>
        <v>2022</v>
      </c>
      <c r="G634" s="27">
        <f t="shared" si="16"/>
        <v>6</v>
      </c>
      <c r="H634" s="31">
        <v>22324483.038507584</v>
      </c>
      <c r="J634" s="28"/>
    </row>
    <row r="635" spans="1:10" x14ac:dyDescent="0.25">
      <c r="A635" s="27">
        <f t="shared" si="13"/>
        <v>2022</v>
      </c>
      <c r="B635" s="27">
        <f t="shared" si="14"/>
        <v>7</v>
      </c>
      <c r="C635" s="31">
        <v>21798031.097214051</v>
      </c>
      <c r="F635" s="27">
        <f t="shared" si="15"/>
        <v>2022</v>
      </c>
      <c r="G635" s="27">
        <f t="shared" si="16"/>
        <v>7</v>
      </c>
      <c r="H635" s="31">
        <v>22349222.326302327</v>
      </c>
      <c r="J635" s="28"/>
    </row>
    <row r="636" spans="1:10" x14ac:dyDescent="0.25">
      <c r="A636" s="27">
        <f t="shared" si="13"/>
        <v>2022</v>
      </c>
      <c r="B636" s="27">
        <f t="shared" si="14"/>
        <v>8</v>
      </c>
      <c r="C636" s="31">
        <v>21820342.41392234</v>
      </c>
      <c r="F636" s="27">
        <f t="shared" si="15"/>
        <v>2022</v>
      </c>
      <c r="G636" s="27">
        <f t="shared" si="16"/>
        <v>8</v>
      </c>
      <c r="H636" s="31">
        <v>22373961.61409707</v>
      </c>
      <c r="J636" s="28"/>
    </row>
    <row r="637" spans="1:10" x14ac:dyDescent="0.25">
      <c r="A637" s="27">
        <f t="shared" si="13"/>
        <v>2022</v>
      </c>
      <c r="B637" s="27">
        <f t="shared" si="14"/>
        <v>9</v>
      </c>
      <c r="C637" s="31">
        <v>21842653.730630629</v>
      </c>
      <c r="F637" s="27">
        <f t="shared" si="15"/>
        <v>2022</v>
      </c>
      <c r="G637" s="27">
        <f t="shared" si="16"/>
        <v>9</v>
      </c>
      <c r="H637" s="31">
        <v>22398700.901891813</v>
      </c>
      <c r="J637" s="28"/>
    </row>
    <row r="638" spans="1:10" x14ac:dyDescent="0.25">
      <c r="A638" s="27">
        <f t="shared" si="13"/>
        <v>2022</v>
      </c>
      <c r="B638" s="27">
        <f t="shared" si="14"/>
        <v>10</v>
      </c>
      <c r="C638" s="31">
        <v>21864965.047338918</v>
      </c>
      <c r="F638" s="27">
        <f t="shared" si="15"/>
        <v>2022</v>
      </c>
      <c r="G638" s="27">
        <f t="shared" si="16"/>
        <v>10</v>
      </c>
      <c r="H638" s="31">
        <v>22423440.189686555</v>
      </c>
      <c r="J638" s="28"/>
    </row>
    <row r="639" spans="1:10" x14ac:dyDescent="0.25">
      <c r="A639" s="27">
        <f t="shared" si="13"/>
        <v>2022</v>
      </c>
      <c r="B639" s="27">
        <f t="shared" si="14"/>
        <v>11</v>
      </c>
      <c r="C639" s="31">
        <v>21887276.364047207</v>
      </c>
      <c r="F639" s="27">
        <f t="shared" si="15"/>
        <v>2022</v>
      </c>
      <c r="G639" s="27">
        <f t="shared" si="16"/>
        <v>11</v>
      </c>
      <c r="H639" s="31">
        <v>22448179.477481298</v>
      </c>
      <c r="J639" s="28"/>
    </row>
    <row r="640" spans="1:10" x14ac:dyDescent="0.25">
      <c r="A640" s="27">
        <f t="shared" si="13"/>
        <v>2022</v>
      </c>
      <c r="B640" s="27">
        <f t="shared" si="14"/>
        <v>12</v>
      </c>
      <c r="C640" s="31">
        <v>21909587.680755496</v>
      </c>
      <c r="D640" s="15">
        <f>AVERAGE(C629:C640)</f>
        <v>21786746.219807822</v>
      </c>
      <c r="E640" s="15"/>
      <c r="F640" s="27">
        <f t="shared" si="15"/>
        <v>2022</v>
      </c>
      <c r="G640" s="27">
        <f t="shared" si="16"/>
        <v>12</v>
      </c>
      <c r="H640" s="31">
        <v>22472918.765276041</v>
      </c>
      <c r="I640" s="15">
        <f>AVERAGE(H629:H640)</f>
        <v>22336915.669602323</v>
      </c>
      <c r="J640" s="28"/>
    </row>
    <row r="641" spans="1:10" x14ac:dyDescent="0.25">
      <c r="A641" s="27">
        <f t="shared" si="13"/>
        <v>2023</v>
      </c>
      <c r="B641" s="27">
        <f t="shared" si="14"/>
        <v>1</v>
      </c>
      <c r="C641" s="31">
        <v>21931898.997463785</v>
      </c>
      <c r="F641" s="27">
        <f t="shared" si="15"/>
        <v>2023</v>
      </c>
      <c r="G641" s="27">
        <f t="shared" si="16"/>
        <v>1</v>
      </c>
      <c r="H641" s="31">
        <v>22497658.053070784</v>
      </c>
      <c r="J641" s="28"/>
    </row>
    <row r="642" spans="1:10" x14ac:dyDescent="0.25">
      <c r="A642" s="27">
        <f t="shared" si="13"/>
        <v>2023</v>
      </c>
      <c r="B642" s="27">
        <f t="shared" si="14"/>
        <v>2</v>
      </c>
      <c r="C642" s="31">
        <v>21954210.314172074</v>
      </c>
      <c r="F642" s="27">
        <f t="shared" si="15"/>
        <v>2023</v>
      </c>
      <c r="G642" s="27">
        <f t="shared" si="16"/>
        <v>2</v>
      </c>
      <c r="H642" s="31">
        <v>22522397.340865526</v>
      </c>
      <c r="J642" s="28"/>
    </row>
    <row r="643" spans="1:10" x14ac:dyDescent="0.25">
      <c r="A643" s="27">
        <f t="shared" si="13"/>
        <v>2023</v>
      </c>
      <c r="B643" s="27">
        <f t="shared" si="14"/>
        <v>3</v>
      </c>
      <c r="C643" s="31">
        <v>21976521.630880363</v>
      </c>
      <c r="F643" s="27">
        <f t="shared" si="15"/>
        <v>2023</v>
      </c>
      <c r="G643" s="27">
        <f t="shared" si="16"/>
        <v>3</v>
      </c>
      <c r="H643" s="31">
        <v>22547136.628660269</v>
      </c>
      <c r="J643" s="28"/>
    </row>
    <row r="644" spans="1:10" x14ac:dyDescent="0.25">
      <c r="A644" s="27">
        <f t="shared" si="13"/>
        <v>2023</v>
      </c>
      <c r="B644" s="27">
        <f t="shared" si="14"/>
        <v>4</v>
      </c>
      <c r="C644" s="31">
        <v>21998832.947588667</v>
      </c>
      <c r="F644" s="27">
        <f t="shared" si="15"/>
        <v>2023</v>
      </c>
      <c r="G644" s="27">
        <f t="shared" si="16"/>
        <v>4</v>
      </c>
      <c r="H644" s="31">
        <v>22571875.916455001</v>
      </c>
      <c r="J644" s="28"/>
    </row>
    <row r="645" spans="1:10" x14ac:dyDescent="0.25">
      <c r="A645" s="27">
        <f t="shared" si="13"/>
        <v>2023</v>
      </c>
      <c r="B645" s="27">
        <f t="shared" si="14"/>
        <v>5</v>
      </c>
      <c r="C645" s="31">
        <v>22020960.839614563</v>
      </c>
      <c r="F645" s="27">
        <f t="shared" si="15"/>
        <v>2023</v>
      </c>
      <c r="G645" s="27">
        <f t="shared" si="16"/>
        <v>5</v>
      </c>
      <c r="H645" s="31">
        <v>22596731.352668766</v>
      </c>
      <c r="J645" s="28"/>
    </row>
    <row r="646" spans="1:10" x14ac:dyDescent="0.25">
      <c r="A646" s="27">
        <f t="shared" si="13"/>
        <v>2023</v>
      </c>
      <c r="B646" s="27">
        <f t="shared" si="14"/>
        <v>6</v>
      </c>
      <c r="C646" s="31">
        <v>22043088.731640458</v>
      </c>
      <c r="F646" s="27">
        <f t="shared" si="15"/>
        <v>2023</v>
      </c>
      <c r="G646" s="27">
        <f t="shared" si="16"/>
        <v>6</v>
      </c>
      <c r="H646" s="31">
        <v>22621586.788882531</v>
      </c>
      <c r="J646" s="28"/>
    </row>
    <row r="647" spans="1:10" x14ac:dyDescent="0.25">
      <c r="A647" s="27">
        <f t="shared" si="13"/>
        <v>2023</v>
      </c>
      <c r="B647" s="27">
        <f t="shared" si="14"/>
        <v>7</v>
      </c>
      <c r="C647" s="31">
        <v>22065216.623666354</v>
      </c>
      <c r="F647" s="27">
        <f t="shared" si="15"/>
        <v>2023</v>
      </c>
      <c r="G647" s="27">
        <f t="shared" si="16"/>
        <v>7</v>
      </c>
      <c r="H647" s="31">
        <v>22646442.225096297</v>
      </c>
      <c r="J647" s="28"/>
    </row>
    <row r="648" spans="1:10" x14ac:dyDescent="0.25">
      <c r="A648" s="27">
        <f t="shared" si="13"/>
        <v>2023</v>
      </c>
      <c r="B648" s="27">
        <f t="shared" si="14"/>
        <v>8</v>
      </c>
      <c r="C648" s="31">
        <v>22087344.515692249</v>
      </c>
      <c r="F648" s="27">
        <f t="shared" si="15"/>
        <v>2023</v>
      </c>
      <c r="G648" s="27">
        <f t="shared" si="16"/>
        <v>8</v>
      </c>
      <c r="H648" s="31">
        <v>22671297.661310062</v>
      </c>
      <c r="J648" s="28"/>
    </row>
    <row r="649" spans="1:10" x14ac:dyDescent="0.25">
      <c r="A649" s="27">
        <f t="shared" si="13"/>
        <v>2023</v>
      </c>
      <c r="B649" s="27">
        <f t="shared" si="14"/>
        <v>9</v>
      </c>
      <c r="C649" s="31">
        <v>22109472.407718144</v>
      </c>
      <c r="F649" s="27">
        <f t="shared" si="15"/>
        <v>2023</v>
      </c>
      <c r="G649" s="27">
        <f t="shared" si="16"/>
        <v>9</v>
      </c>
      <c r="H649" s="31">
        <v>22696153.097523827</v>
      </c>
      <c r="J649" s="28"/>
    </row>
    <row r="650" spans="1:10" x14ac:dyDescent="0.25">
      <c r="A650" s="27">
        <f t="shared" si="13"/>
        <v>2023</v>
      </c>
      <c r="B650" s="27">
        <f t="shared" si="14"/>
        <v>10</v>
      </c>
      <c r="C650" s="31">
        <v>22131600.29974404</v>
      </c>
      <c r="F650" s="27">
        <f t="shared" si="15"/>
        <v>2023</v>
      </c>
      <c r="G650" s="27">
        <f t="shared" si="16"/>
        <v>10</v>
      </c>
      <c r="H650" s="31">
        <v>22721008.533737592</v>
      </c>
      <c r="J650" s="28"/>
    </row>
    <row r="651" spans="1:10" x14ac:dyDescent="0.25">
      <c r="A651" s="27">
        <f t="shared" si="13"/>
        <v>2023</v>
      </c>
      <c r="B651" s="27">
        <f t="shared" si="14"/>
        <v>11</v>
      </c>
      <c r="C651" s="31">
        <v>22153728.191769935</v>
      </c>
      <c r="F651" s="27">
        <f t="shared" si="15"/>
        <v>2023</v>
      </c>
      <c r="G651" s="27">
        <f t="shared" si="16"/>
        <v>11</v>
      </c>
      <c r="H651" s="31">
        <v>22745863.969951358</v>
      </c>
      <c r="J651" s="28"/>
    </row>
    <row r="652" spans="1:10" x14ac:dyDescent="0.25">
      <c r="A652" s="27">
        <f t="shared" si="13"/>
        <v>2023</v>
      </c>
      <c r="B652" s="27">
        <f t="shared" si="14"/>
        <v>12</v>
      </c>
      <c r="C652" s="31">
        <v>22175856.083795831</v>
      </c>
      <c r="D652" s="15">
        <f>AVERAGE(C641:C652)</f>
        <v>22054060.965312202</v>
      </c>
      <c r="E652" s="15"/>
      <c r="F652" s="27">
        <f t="shared" si="15"/>
        <v>2023</v>
      </c>
      <c r="G652" s="27">
        <f t="shared" si="16"/>
        <v>12</v>
      </c>
      <c r="H652" s="31">
        <v>22770719.406165123</v>
      </c>
      <c r="I652" s="15">
        <f>AVERAGE(H641:H652)</f>
        <v>22634072.581198927</v>
      </c>
      <c r="J652" s="28"/>
    </row>
    <row r="653" spans="1:10" x14ac:dyDescent="0.25">
      <c r="A653" s="27">
        <f t="shared" si="13"/>
        <v>2024</v>
      </c>
      <c r="B653" s="27">
        <f t="shared" si="14"/>
        <v>1</v>
      </c>
      <c r="C653" s="31">
        <v>22197983.975821726</v>
      </c>
      <c r="F653" s="27">
        <f t="shared" si="15"/>
        <v>2024</v>
      </c>
      <c r="G653" s="27">
        <f t="shared" si="16"/>
        <v>1</v>
      </c>
      <c r="H653" s="31">
        <v>22795574.842378888</v>
      </c>
      <c r="J653" s="28"/>
    </row>
    <row r="654" spans="1:10" x14ac:dyDescent="0.25">
      <c r="A654" s="27">
        <f t="shared" si="13"/>
        <v>2024</v>
      </c>
      <c r="B654" s="27">
        <f t="shared" si="14"/>
        <v>2</v>
      </c>
      <c r="C654" s="31">
        <v>22220111.867847621</v>
      </c>
      <c r="F654" s="27">
        <f t="shared" si="15"/>
        <v>2024</v>
      </c>
      <c r="G654" s="27">
        <f t="shared" si="16"/>
        <v>2</v>
      </c>
      <c r="H654" s="31">
        <v>22820430.278592654</v>
      </c>
      <c r="J654" s="28"/>
    </row>
    <row r="655" spans="1:10" x14ac:dyDescent="0.25">
      <c r="A655" s="27">
        <f t="shared" si="13"/>
        <v>2024</v>
      </c>
      <c r="B655" s="27">
        <f t="shared" si="14"/>
        <v>3</v>
      </c>
      <c r="C655" s="31">
        <v>22242239.759873517</v>
      </c>
      <c r="F655" s="27">
        <f t="shared" si="15"/>
        <v>2024</v>
      </c>
      <c r="G655" s="27">
        <f t="shared" si="16"/>
        <v>3</v>
      </c>
      <c r="H655" s="31">
        <v>22845285.714806419</v>
      </c>
      <c r="J655" s="28"/>
    </row>
    <row r="656" spans="1:10" x14ac:dyDescent="0.25">
      <c r="A656" s="27">
        <f t="shared" si="13"/>
        <v>2024</v>
      </c>
      <c r="B656" s="27">
        <f t="shared" si="14"/>
        <v>4</v>
      </c>
      <c r="C656" s="31">
        <v>22264367.651899416</v>
      </c>
      <c r="F656" s="27">
        <f t="shared" si="15"/>
        <v>2024</v>
      </c>
      <c r="G656" s="27">
        <f t="shared" si="16"/>
        <v>4</v>
      </c>
      <c r="H656" s="31">
        <v>22870141.151020203</v>
      </c>
      <c r="J656" s="28"/>
    </row>
    <row r="657" spans="1:10" x14ac:dyDescent="0.25">
      <c r="A657" s="27">
        <f t="shared" si="13"/>
        <v>2024</v>
      </c>
      <c r="B657" s="27">
        <f t="shared" si="14"/>
        <v>5</v>
      </c>
      <c r="C657" s="31">
        <v>22286392.264241133</v>
      </c>
      <c r="F657" s="27">
        <f t="shared" si="15"/>
        <v>2024</v>
      </c>
      <c r="G657" s="27">
        <f t="shared" si="16"/>
        <v>5</v>
      </c>
      <c r="H657" s="31">
        <v>22895104.186131835</v>
      </c>
      <c r="J657" s="28"/>
    </row>
    <row r="658" spans="1:10" x14ac:dyDescent="0.25">
      <c r="A658" s="27">
        <f t="shared" si="13"/>
        <v>2024</v>
      </c>
      <c r="B658" s="27">
        <f t="shared" si="14"/>
        <v>6</v>
      </c>
      <c r="C658" s="31">
        <v>22308416.87658285</v>
      </c>
      <c r="F658" s="27">
        <f t="shared" si="15"/>
        <v>2024</v>
      </c>
      <c r="G658" s="27">
        <f t="shared" si="16"/>
        <v>6</v>
      </c>
      <c r="H658" s="31">
        <v>22920067.221243467</v>
      </c>
      <c r="J658" s="28"/>
    </row>
    <row r="659" spans="1:10" x14ac:dyDescent="0.25">
      <c r="A659" s="27">
        <f t="shared" si="13"/>
        <v>2024</v>
      </c>
      <c r="B659" s="27">
        <f t="shared" si="14"/>
        <v>7</v>
      </c>
      <c r="C659" s="31">
        <v>22330441.488924567</v>
      </c>
      <c r="F659" s="27">
        <f t="shared" si="15"/>
        <v>2024</v>
      </c>
      <c r="G659" s="27">
        <f t="shared" si="16"/>
        <v>7</v>
      </c>
      <c r="H659" s="31">
        <v>22945030.256355099</v>
      </c>
      <c r="J659" s="28"/>
    </row>
    <row r="660" spans="1:10" x14ac:dyDescent="0.25">
      <c r="A660" s="27">
        <f t="shared" si="13"/>
        <v>2024</v>
      </c>
      <c r="B660" s="27">
        <f t="shared" si="14"/>
        <v>8</v>
      </c>
      <c r="C660" s="31">
        <v>22352466.101266284</v>
      </c>
      <c r="F660" s="27">
        <f t="shared" si="15"/>
        <v>2024</v>
      </c>
      <c r="G660" s="27">
        <f t="shared" si="16"/>
        <v>8</v>
      </c>
      <c r="H660" s="31">
        <v>22969993.291466732</v>
      </c>
      <c r="J660" s="28"/>
    </row>
    <row r="661" spans="1:10" x14ac:dyDescent="0.25">
      <c r="A661" s="27">
        <f t="shared" ref="A661:A724" si="17">+A649+1</f>
        <v>2024</v>
      </c>
      <c r="B661" s="27">
        <f t="shared" ref="B661:B724" si="18">+B649</f>
        <v>9</v>
      </c>
      <c r="C661" s="31">
        <v>22374490.713608</v>
      </c>
      <c r="F661" s="27">
        <f t="shared" ref="F661:F724" si="19">+F649+1</f>
        <v>2024</v>
      </c>
      <c r="G661" s="27">
        <f t="shared" ref="G661:G724" si="20">+G649</f>
        <v>9</v>
      </c>
      <c r="H661" s="31">
        <v>22994956.326578364</v>
      </c>
      <c r="J661" s="28"/>
    </row>
    <row r="662" spans="1:10" x14ac:dyDescent="0.25">
      <c r="A662" s="27">
        <f t="shared" si="17"/>
        <v>2024</v>
      </c>
      <c r="B662" s="27">
        <f t="shared" si="18"/>
        <v>10</v>
      </c>
      <c r="C662" s="31">
        <v>22396515.325949717</v>
      </c>
      <c r="F662" s="27">
        <f t="shared" si="19"/>
        <v>2024</v>
      </c>
      <c r="G662" s="27">
        <f t="shared" si="20"/>
        <v>10</v>
      </c>
      <c r="H662" s="31">
        <v>23019919.361689996</v>
      </c>
      <c r="J662" s="28"/>
    </row>
    <row r="663" spans="1:10" x14ac:dyDescent="0.25">
      <c r="A663" s="27">
        <f t="shared" si="17"/>
        <v>2024</v>
      </c>
      <c r="B663" s="27">
        <f t="shared" si="18"/>
        <v>11</v>
      </c>
      <c r="C663" s="31">
        <v>22418539.938291434</v>
      </c>
      <c r="F663" s="27">
        <f t="shared" si="19"/>
        <v>2024</v>
      </c>
      <c r="G663" s="27">
        <f t="shared" si="20"/>
        <v>11</v>
      </c>
      <c r="H663" s="31">
        <v>23044882.396801628</v>
      </c>
      <c r="J663" s="28"/>
    </row>
    <row r="664" spans="1:10" x14ac:dyDescent="0.25">
      <c r="A664" s="27">
        <f t="shared" si="17"/>
        <v>2024</v>
      </c>
      <c r="B664" s="27">
        <f t="shared" si="18"/>
        <v>12</v>
      </c>
      <c r="C664" s="31">
        <v>22440564.550633151</v>
      </c>
      <c r="D664" s="15">
        <f>AVERAGE(C653:C664)</f>
        <v>22319377.542911619</v>
      </c>
      <c r="E664" s="15"/>
      <c r="F664" s="27">
        <f t="shared" si="19"/>
        <v>2024</v>
      </c>
      <c r="G664" s="27">
        <f t="shared" si="20"/>
        <v>12</v>
      </c>
      <c r="H664" s="31">
        <v>23069845.43191326</v>
      </c>
      <c r="I664" s="15">
        <f>AVERAGE(H653:H664)</f>
        <v>22932602.538248215</v>
      </c>
      <c r="J664" s="28"/>
    </row>
    <row r="665" spans="1:10" x14ac:dyDescent="0.25">
      <c r="A665" s="27">
        <f t="shared" si="17"/>
        <v>2025</v>
      </c>
      <c r="B665" s="27">
        <f t="shared" si="18"/>
        <v>1</v>
      </c>
      <c r="C665" s="31">
        <v>22462589.162974868</v>
      </c>
      <c r="F665" s="27">
        <f t="shared" si="19"/>
        <v>2025</v>
      </c>
      <c r="G665" s="27">
        <f t="shared" si="20"/>
        <v>1</v>
      </c>
      <c r="H665" s="31">
        <v>23094808.467024893</v>
      </c>
      <c r="J665" s="28"/>
    </row>
    <row r="666" spans="1:10" x14ac:dyDescent="0.25">
      <c r="A666" s="27">
        <f t="shared" si="17"/>
        <v>2025</v>
      </c>
      <c r="B666" s="27">
        <f t="shared" si="18"/>
        <v>2</v>
      </c>
      <c r="C666" s="31">
        <v>22484613.775316585</v>
      </c>
      <c r="F666" s="27">
        <f t="shared" si="19"/>
        <v>2025</v>
      </c>
      <c r="G666" s="27">
        <f t="shared" si="20"/>
        <v>2</v>
      </c>
      <c r="H666" s="31">
        <v>23119771.502136525</v>
      </c>
      <c r="J666" s="28"/>
    </row>
    <row r="667" spans="1:10" x14ac:dyDescent="0.25">
      <c r="A667" s="27">
        <f t="shared" si="17"/>
        <v>2025</v>
      </c>
      <c r="B667" s="27">
        <f t="shared" si="18"/>
        <v>3</v>
      </c>
      <c r="C667" s="31">
        <v>22506638.387658302</v>
      </c>
      <c r="F667" s="27">
        <f t="shared" si="19"/>
        <v>2025</v>
      </c>
      <c r="G667" s="27">
        <f t="shared" si="20"/>
        <v>3</v>
      </c>
      <c r="H667" s="31">
        <v>23144734.537248157</v>
      </c>
      <c r="J667" s="28"/>
    </row>
    <row r="668" spans="1:10" x14ac:dyDescent="0.25">
      <c r="A668" s="27">
        <f t="shared" si="17"/>
        <v>2025</v>
      </c>
      <c r="B668" s="27">
        <f t="shared" si="18"/>
        <v>4</v>
      </c>
      <c r="C668" s="31">
        <v>22528663</v>
      </c>
      <c r="F668" s="27">
        <f t="shared" si="19"/>
        <v>2025</v>
      </c>
      <c r="G668" s="27">
        <f t="shared" si="20"/>
        <v>4</v>
      </c>
      <c r="H668" s="31">
        <v>23169697.5723598</v>
      </c>
      <c r="J668" s="28"/>
    </row>
    <row r="669" spans="1:10" x14ac:dyDescent="0.25">
      <c r="A669" s="27">
        <f t="shared" si="17"/>
        <v>2025</v>
      </c>
      <c r="B669" s="27">
        <f t="shared" si="18"/>
        <v>5</v>
      </c>
      <c r="C669" s="31">
        <v>22550279.128851082</v>
      </c>
      <c r="F669" s="27">
        <f t="shared" si="19"/>
        <v>2025</v>
      </c>
      <c r="G669" s="27">
        <f t="shared" si="20"/>
        <v>5</v>
      </c>
      <c r="H669" s="31">
        <v>23194770.812371392</v>
      </c>
      <c r="J669" s="28"/>
    </row>
    <row r="670" spans="1:10" x14ac:dyDescent="0.25">
      <c r="A670" s="27">
        <f t="shared" si="17"/>
        <v>2025</v>
      </c>
      <c r="B670" s="27">
        <f t="shared" si="18"/>
        <v>6</v>
      </c>
      <c r="C670" s="31">
        <v>22571895.257702164</v>
      </c>
      <c r="F670" s="27">
        <f t="shared" si="19"/>
        <v>2025</v>
      </c>
      <c r="G670" s="27">
        <f t="shared" si="20"/>
        <v>6</v>
      </c>
      <c r="H670" s="31">
        <v>23219844.052382983</v>
      </c>
      <c r="J670" s="28"/>
    </row>
    <row r="671" spans="1:10" x14ac:dyDescent="0.25">
      <c r="A671" s="27">
        <f t="shared" si="17"/>
        <v>2025</v>
      </c>
      <c r="B671" s="27">
        <f t="shared" si="18"/>
        <v>7</v>
      </c>
      <c r="C671" s="31">
        <v>22593511.386553247</v>
      </c>
      <c r="F671" s="27">
        <f t="shared" si="19"/>
        <v>2025</v>
      </c>
      <c r="G671" s="27">
        <f t="shared" si="20"/>
        <v>7</v>
      </c>
      <c r="H671" s="31">
        <v>23244917.292394575</v>
      </c>
      <c r="J671" s="28"/>
    </row>
    <row r="672" spans="1:10" x14ac:dyDescent="0.25">
      <c r="A672" s="27">
        <f t="shared" si="17"/>
        <v>2025</v>
      </c>
      <c r="B672" s="27">
        <f t="shared" si="18"/>
        <v>8</v>
      </c>
      <c r="C672" s="31">
        <v>22615127.515404329</v>
      </c>
      <c r="F672" s="27">
        <f t="shared" si="19"/>
        <v>2025</v>
      </c>
      <c r="G672" s="27">
        <f t="shared" si="20"/>
        <v>8</v>
      </c>
      <c r="H672" s="31">
        <v>23269990.532406166</v>
      </c>
      <c r="J672" s="28"/>
    </row>
    <row r="673" spans="1:10" x14ac:dyDescent="0.25">
      <c r="A673" s="27">
        <f t="shared" si="17"/>
        <v>2025</v>
      </c>
      <c r="B673" s="27">
        <f t="shared" si="18"/>
        <v>9</v>
      </c>
      <c r="C673" s="31">
        <v>22636743.644255411</v>
      </c>
      <c r="F673" s="27">
        <f t="shared" si="19"/>
        <v>2025</v>
      </c>
      <c r="G673" s="27">
        <f t="shared" si="20"/>
        <v>9</v>
      </c>
      <c r="H673" s="31">
        <v>23295063.772417758</v>
      </c>
      <c r="J673" s="28"/>
    </row>
    <row r="674" spans="1:10" x14ac:dyDescent="0.25">
      <c r="A674" s="27">
        <f t="shared" si="17"/>
        <v>2025</v>
      </c>
      <c r="B674" s="27">
        <f t="shared" si="18"/>
        <v>10</v>
      </c>
      <c r="C674" s="31">
        <v>22658359.773106493</v>
      </c>
      <c r="F674" s="27">
        <f t="shared" si="19"/>
        <v>2025</v>
      </c>
      <c r="G674" s="27">
        <f t="shared" si="20"/>
        <v>10</v>
      </c>
      <c r="H674" s="31">
        <v>23320137.012429349</v>
      </c>
      <c r="J674" s="28"/>
    </row>
    <row r="675" spans="1:10" x14ac:dyDescent="0.25">
      <c r="A675" s="27">
        <f t="shared" si="17"/>
        <v>2025</v>
      </c>
      <c r="B675" s="27">
        <f t="shared" si="18"/>
        <v>11</v>
      </c>
      <c r="C675" s="31">
        <v>22679975.901957575</v>
      </c>
      <c r="F675" s="27">
        <f t="shared" si="19"/>
        <v>2025</v>
      </c>
      <c r="G675" s="27">
        <f t="shared" si="20"/>
        <v>11</v>
      </c>
      <c r="H675" s="31">
        <v>23345210.252440941</v>
      </c>
      <c r="J675" s="28"/>
    </row>
    <row r="676" spans="1:10" x14ac:dyDescent="0.25">
      <c r="A676" s="27">
        <f t="shared" si="17"/>
        <v>2025</v>
      </c>
      <c r="B676" s="27">
        <f t="shared" si="18"/>
        <v>12</v>
      </c>
      <c r="C676" s="31">
        <v>22701592.030808657</v>
      </c>
      <c r="D676" s="15">
        <f>AVERAGE(C665:C676)</f>
        <v>22582499.080382392</v>
      </c>
      <c r="E676" s="15"/>
      <c r="F676" s="27">
        <f t="shared" si="19"/>
        <v>2025</v>
      </c>
      <c r="G676" s="27">
        <f t="shared" si="20"/>
        <v>12</v>
      </c>
      <c r="H676" s="31">
        <v>23370283.492452532</v>
      </c>
      <c r="I676" s="15">
        <f>AVERAGE(H665:H676)</f>
        <v>23232435.774838757</v>
      </c>
      <c r="J676" s="28"/>
    </row>
    <row r="677" spans="1:10" x14ac:dyDescent="0.25">
      <c r="A677" s="27">
        <f t="shared" si="17"/>
        <v>2026</v>
      </c>
      <c r="B677" s="27">
        <f t="shared" si="18"/>
        <v>1</v>
      </c>
      <c r="C677" s="31">
        <v>22723208.15965974</v>
      </c>
      <c r="F677" s="27">
        <f t="shared" si="19"/>
        <v>2026</v>
      </c>
      <c r="G677" s="27">
        <f t="shared" si="20"/>
        <v>1</v>
      </c>
      <c r="H677" s="31">
        <v>23395356.732464124</v>
      </c>
      <c r="J677" s="28"/>
    </row>
    <row r="678" spans="1:10" x14ac:dyDescent="0.25">
      <c r="A678" s="27">
        <f t="shared" si="17"/>
        <v>2026</v>
      </c>
      <c r="B678" s="27">
        <f t="shared" si="18"/>
        <v>2</v>
      </c>
      <c r="C678" s="31">
        <v>22744824.288510822</v>
      </c>
      <c r="F678" s="27">
        <f t="shared" si="19"/>
        <v>2026</v>
      </c>
      <c r="G678" s="27">
        <f t="shared" si="20"/>
        <v>2</v>
      </c>
      <c r="H678" s="31">
        <v>23420429.972475715</v>
      </c>
      <c r="J678" s="28"/>
    </row>
    <row r="679" spans="1:10" x14ac:dyDescent="0.25">
      <c r="A679" s="27">
        <f t="shared" si="17"/>
        <v>2026</v>
      </c>
      <c r="B679" s="27">
        <f t="shared" si="18"/>
        <v>3</v>
      </c>
      <c r="C679" s="31">
        <v>22766440.417361904</v>
      </c>
      <c r="F679" s="27">
        <f t="shared" si="19"/>
        <v>2026</v>
      </c>
      <c r="G679" s="27">
        <f t="shared" si="20"/>
        <v>3</v>
      </c>
      <c r="H679" s="31">
        <v>23445503.212487306</v>
      </c>
      <c r="J679" s="28"/>
    </row>
    <row r="680" spans="1:10" x14ac:dyDescent="0.25">
      <c r="A680" s="27">
        <f t="shared" si="17"/>
        <v>2026</v>
      </c>
      <c r="B680" s="27">
        <f t="shared" si="18"/>
        <v>4</v>
      </c>
      <c r="C680" s="31">
        <v>22788056.546212971</v>
      </c>
      <c r="F680" s="27">
        <f t="shared" si="19"/>
        <v>2026</v>
      </c>
      <c r="G680" s="27">
        <f t="shared" si="20"/>
        <v>4</v>
      </c>
      <c r="H680" s="31">
        <v>23470576.452498898</v>
      </c>
      <c r="J680" s="28"/>
    </row>
    <row r="681" spans="1:10" x14ac:dyDescent="0.25">
      <c r="A681" s="27">
        <f t="shared" si="17"/>
        <v>2026</v>
      </c>
      <c r="B681" s="27">
        <f t="shared" si="18"/>
        <v>5</v>
      </c>
      <c r="C681" s="31">
        <v>22809256.91010274</v>
      </c>
      <c r="F681" s="27">
        <f t="shared" si="19"/>
        <v>2026</v>
      </c>
      <c r="G681" s="27">
        <f t="shared" si="20"/>
        <v>5</v>
      </c>
      <c r="H681" s="31">
        <v>23495748.477747224</v>
      </c>
      <c r="J681" s="28"/>
    </row>
    <row r="682" spans="1:10" x14ac:dyDescent="0.25">
      <c r="A682" s="27">
        <f t="shared" si="17"/>
        <v>2026</v>
      </c>
      <c r="B682" s="27">
        <f t="shared" si="18"/>
        <v>6</v>
      </c>
      <c r="C682" s="31">
        <v>22830457.273992509</v>
      </c>
      <c r="F682" s="27">
        <f t="shared" si="19"/>
        <v>2026</v>
      </c>
      <c r="G682" s="27">
        <f t="shared" si="20"/>
        <v>6</v>
      </c>
      <c r="H682" s="31">
        <v>23520920.502995551</v>
      </c>
      <c r="J682" s="28"/>
    </row>
    <row r="683" spans="1:10" x14ac:dyDescent="0.25">
      <c r="A683" s="27">
        <f t="shared" si="17"/>
        <v>2026</v>
      </c>
      <c r="B683" s="27">
        <f t="shared" si="18"/>
        <v>7</v>
      </c>
      <c r="C683" s="31">
        <v>22851657.637882277</v>
      </c>
      <c r="F683" s="27">
        <f t="shared" si="19"/>
        <v>2026</v>
      </c>
      <c r="G683" s="27">
        <f t="shared" si="20"/>
        <v>7</v>
      </c>
      <c r="H683" s="31">
        <v>23546092.528243877</v>
      </c>
      <c r="J683" s="28"/>
    </row>
    <row r="684" spans="1:10" x14ac:dyDescent="0.25">
      <c r="A684" s="27">
        <f t="shared" si="17"/>
        <v>2026</v>
      </c>
      <c r="B684" s="27">
        <f t="shared" si="18"/>
        <v>8</v>
      </c>
      <c r="C684" s="31">
        <v>22872858.001772046</v>
      </c>
      <c r="F684" s="27">
        <f t="shared" si="19"/>
        <v>2026</v>
      </c>
      <c r="G684" s="27">
        <f t="shared" si="20"/>
        <v>8</v>
      </c>
      <c r="H684" s="31">
        <v>23571264.553492203</v>
      </c>
      <c r="J684" s="28"/>
    </row>
    <row r="685" spans="1:10" x14ac:dyDescent="0.25">
      <c r="A685" s="27">
        <f t="shared" si="17"/>
        <v>2026</v>
      </c>
      <c r="B685" s="27">
        <f t="shared" si="18"/>
        <v>9</v>
      </c>
      <c r="C685" s="31">
        <v>22894058.365661815</v>
      </c>
      <c r="F685" s="27">
        <f t="shared" si="19"/>
        <v>2026</v>
      </c>
      <c r="G685" s="27">
        <f t="shared" si="20"/>
        <v>9</v>
      </c>
      <c r="H685" s="31">
        <v>23596436.57874053</v>
      </c>
      <c r="J685" s="28"/>
    </row>
    <row r="686" spans="1:10" x14ac:dyDescent="0.25">
      <c r="A686" s="27">
        <f t="shared" si="17"/>
        <v>2026</v>
      </c>
      <c r="B686" s="27">
        <f t="shared" si="18"/>
        <v>10</v>
      </c>
      <c r="C686" s="31">
        <v>22915258.729551584</v>
      </c>
      <c r="F686" s="27">
        <f t="shared" si="19"/>
        <v>2026</v>
      </c>
      <c r="G686" s="27">
        <f t="shared" si="20"/>
        <v>10</v>
      </c>
      <c r="H686" s="31">
        <v>23621608.603988856</v>
      </c>
      <c r="J686" s="28"/>
    </row>
    <row r="687" spans="1:10" x14ac:dyDescent="0.25">
      <c r="A687" s="27">
        <f t="shared" si="17"/>
        <v>2026</v>
      </c>
      <c r="B687" s="27">
        <f t="shared" si="18"/>
        <v>11</v>
      </c>
      <c r="C687" s="31">
        <v>22936459.093441352</v>
      </c>
      <c r="F687" s="27">
        <f t="shared" si="19"/>
        <v>2026</v>
      </c>
      <c r="G687" s="27">
        <f t="shared" si="20"/>
        <v>11</v>
      </c>
      <c r="H687" s="31">
        <v>23646780.629237182</v>
      </c>
      <c r="J687" s="28"/>
    </row>
    <row r="688" spans="1:10" x14ac:dyDescent="0.25">
      <c r="A688" s="27">
        <f t="shared" si="17"/>
        <v>2026</v>
      </c>
      <c r="B688" s="27">
        <f t="shared" si="18"/>
        <v>12</v>
      </c>
      <c r="C688" s="31">
        <v>22957659.457331121</v>
      </c>
      <c r="D688" s="15">
        <f>AVERAGE(C677:C688)</f>
        <v>22840849.573456738</v>
      </c>
      <c r="E688" s="15"/>
      <c r="F688" s="27">
        <f t="shared" si="19"/>
        <v>2026</v>
      </c>
      <c r="G688" s="27">
        <f t="shared" si="20"/>
        <v>12</v>
      </c>
      <c r="H688" s="31">
        <v>23671952.654485509</v>
      </c>
      <c r="I688" s="15">
        <f>AVERAGE(H677:H688)</f>
        <v>23533555.908238079</v>
      </c>
      <c r="J688" s="28"/>
    </row>
    <row r="689" spans="1:10" x14ac:dyDescent="0.25">
      <c r="A689" s="27">
        <f t="shared" si="17"/>
        <v>2027</v>
      </c>
      <c r="B689" s="27">
        <f t="shared" si="18"/>
        <v>1</v>
      </c>
      <c r="C689" s="31">
        <v>22978859.82122089</v>
      </c>
      <c r="F689" s="27">
        <f t="shared" si="19"/>
        <v>2027</v>
      </c>
      <c r="G689" s="27">
        <f t="shared" si="20"/>
        <v>1</v>
      </c>
      <c r="H689" s="31">
        <v>23697124.679733835</v>
      </c>
      <c r="J689" s="28"/>
    </row>
    <row r="690" spans="1:10" x14ac:dyDescent="0.25">
      <c r="A690" s="27">
        <f t="shared" si="17"/>
        <v>2027</v>
      </c>
      <c r="B690" s="27">
        <f t="shared" si="18"/>
        <v>2</v>
      </c>
      <c r="C690" s="31">
        <v>23000060.185110658</v>
      </c>
      <c r="F690" s="27">
        <f t="shared" si="19"/>
        <v>2027</v>
      </c>
      <c r="G690" s="27">
        <f t="shared" si="20"/>
        <v>2</v>
      </c>
      <c r="H690" s="31">
        <v>23722296.704982162</v>
      </c>
      <c r="J690" s="28"/>
    </row>
    <row r="691" spans="1:10" x14ac:dyDescent="0.25">
      <c r="A691" s="27">
        <f t="shared" si="17"/>
        <v>2027</v>
      </c>
      <c r="B691" s="27">
        <f t="shared" si="18"/>
        <v>3</v>
      </c>
      <c r="C691" s="31">
        <v>23021260.549000427</v>
      </c>
      <c r="F691" s="27">
        <f t="shared" si="19"/>
        <v>2027</v>
      </c>
      <c r="G691" s="27">
        <f t="shared" si="20"/>
        <v>3</v>
      </c>
      <c r="H691" s="31">
        <v>23747468.730230488</v>
      </c>
      <c r="J691" s="28"/>
    </row>
    <row r="692" spans="1:10" x14ac:dyDescent="0.25">
      <c r="A692" s="27">
        <f t="shared" si="17"/>
        <v>2027</v>
      </c>
      <c r="B692" s="27">
        <f t="shared" si="18"/>
        <v>4</v>
      </c>
      <c r="C692" s="31">
        <v>23042460.912890207</v>
      </c>
      <c r="F692" s="27">
        <f t="shared" si="19"/>
        <v>2027</v>
      </c>
      <c r="G692" s="27">
        <f t="shared" si="20"/>
        <v>4</v>
      </c>
      <c r="H692" s="31">
        <v>23772640.755478799</v>
      </c>
      <c r="J692" s="28"/>
    </row>
    <row r="693" spans="1:10" x14ac:dyDescent="0.25">
      <c r="A693" s="27">
        <f t="shared" si="17"/>
        <v>2027</v>
      </c>
      <c r="B693" s="27">
        <f t="shared" si="18"/>
        <v>5</v>
      </c>
      <c r="C693" s="31">
        <v>23063321.894727286</v>
      </c>
      <c r="F693" s="27">
        <f t="shared" si="19"/>
        <v>2027</v>
      </c>
      <c r="G693" s="27">
        <f t="shared" si="20"/>
        <v>5</v>
      </c>
      <c r="H693" s="31">
        <v>23797909.910487276</v>
      </c>
      <c r="J693" s="28"/>
    </row>
    <row r="694" spans="1:10" x14ac:dyDescent="0.25">
      <c r="A694" s="27">
        <f t="shared" si="17"/>
        <v>2027</v>
      </c>
      <c r="B694" s="27">
        <f t="shared" si="18"/>
        <v>6</v>
      </c>
      <c r="C694" s="31">
        <v>23084182.876564365</v>
      </c>
      <c r="F694" s="27">
        <f t="shared" si="19"/>
        <v>2027</v>
      </c>
      <c r="G694" s="27">
        <f t="shared" si="20"/>
        <v>6</v>
      </c>
      <c r="H694" s="31">
        <v>23823179.065495752</v>
      </c>
      <c r="J694" s="28"/>
    </row>
    <row r="695" spans="1:10" x14ac:dyDescent="0.25">
      <c r="A695" s="27">
        <f t="shared" si="17"/>
        <v>2027</v>
      </c>
      <c r="B695" s="27">
        <f t="shared" si="18"/>
        <v>7</v>
      </c>
      <c r="C695" s="31">
        <v>23105043.858401444</v>
      </c>
      <c r="F695" s="27">
        <f t="shared" si="19"/>
        <v>2027</v>
      </c>
      <c r="G695" s="27">
        <f t="shared" si="20"/>
        <v>7</v>
      </c>
      <c r="H695" s="31">
        <v>23848448.220504228</v>
      </c>
      <c r="J695" s="28"/>
    </row>
    <row r="696" spans="1:10" x14ac:dyDescent="0.25">
      <c r="A696" s="27">
        <f t="shared" si="17"/>
        <v>2027</v>
      </c>
      <c r="B696" s="27">
        <f t="shared" si="18"/>
        <v>8</v>
      </c>
      <c r="C696" s="31">
        <v>23125904.840238523</v>
      </c>
      <c r="F696" s="27">
        <f t="shared" si="19"/>
        <v>2027</v>
      </c>
      <c r="G696" s="27">
        <f t="shared" si="20"/>
        <v>8</v>
      </c>
      <c r="H696" s="31">
        <v>23873717.375512704</v>
      </c>
      <c r="J696" s="28"/>
    </row>
    <row r="697" spans="1:10" x14ac:dyDescent="0.25">
      <c r="A697" s="27">
        <f t="shared" si="17"/>
        <v>2027</v>
      </c>
      <c r="B697" s="27">
        <f t="shared" si="18"/>
        <v>9</v>
      </c>
      <c r="C697" s="31">
        <v>23146765.822075602</v>
      </c>
      <c r="F697" s="27">
        <f t="shared" si="19"/>
        <v>2027</v>
      </c>
      <c r="G697" s="27">
        <f t="shared" si="20"/>
        <v>9</v>
      </c>
      <c r="H697" s="31">
        <v>23898986.53052118</v>
      </c>
      <c r="J697" s="28"/>
    </row>
    <row r="698" spans="1:10" x14ac:dyDescent="0.25">
      <c r="A698" s="27">
        <f t="shared" si="17"/>
        <v>2027</v>
      </c>
      <c r="B698" s="27">
        <f t="shared" si="18"/>
        <v>10</v>
      </c>
      <c r="C698" s="31">
        <v>23167626.803912681</v>
      </c>
      <c r="F698" s="27">
        <f t="shared" si="19"/>
        <v>2027</v>
      </c>
      <c r="G698" s="27">
        <f t="shared" si="20"/>
        <v>10</v>
      </c>
      <c r="H698" s="31">
        <v>23924255.685529657</v>
      </c>
      <c r="J698" s="28"/>
    </row>
    <row r="699" spans="1:10" x14ac:dyDescent="0.25">
      <c r="A699" s="27">
        <f t="shared" si="17"/>
        <v>2027</v>
      </c>
      <c r="B699" s="27">
        <f t="shared" si="18"/>
        <v>11</v>
      </c>
      <c r="C699" s="31">
        <v>23188487.78574976</v>
      </c>
      <c r="F699" s="27">
        <f t="shared" si="19"/>
        <v>2027</v>
      </c>
      <c r="G699" s="27">
        <f t="shared" si="20"/>
        <v>11</v>
      </c>
      <c r="H699" s="31">
        <v>23949524.840538133</v>
      </c>
      <c r="J699" s="28"/>
    </row>
    <row r="700" spans="1:10" x14ac:dyDescent="0.25">
      <c r="A700" s="27">
        <f t="shared" si="17"/>
        <v>2027</v>
      </c>
      <c r="B700" s="27">
        <f t="shared" si="18"/>
        <v>12</v>
      </c>
      <c r="C700" s="31">
        <v>23209348.767586838</v>
      </c>
      <c r="D700" s="15">
        <f>AVERAGE(C689:C700)</f>
        <v>23094443.676456556</v>
      </c>
      <c r="E700" s="15"/>
      <c r="F700" s="27">
        <f t="shared" si="19"/>
        <v>2027</v>
      </c>
      <c r="G700" s="27">
        <f t="shared" si="20"/>
        <v>12</v>
      </c>
      <c r="H700" s="31">
        <v>23974793.995546609</v>
      </c>
      <c r="I700" s="15">
        <f>AVERAGE(H689:H700)</f>
        <v>23835862.207880069</v>
      </c>
      <c r="J700" s="28"/>
    </row>
    <row r="701" spans="1:10" x14ac:dyDescent="0.25">
      <c r="A701" s="27">
        <f t="shared" si="17"/>
        <v>2028</v>
      </c>
      <c r="B701" s="27">
        <f t="shared" si="18"/>
        <v>1</v>
      </c>
      <c r="C701" s="31">
        <v>23230209.749423917</v>
      </c>
      <c r="F701" s="27">
        <f t="shared" si="19"/>
        <v>2028</v>
      </c>
      <c r="G701" s="27">
        <f t="shared" si="20"/>
        <v>1</v>
      </c>
      <c r="H701" s="31">
        <v>24000063.150555085</v>
      </c>
      <c r="J701" s="28"/>
    </row>
    <row r="702" spans="1:10" x14ac:dyDescent="0.25">
      <c r="A702" s="27">
        <f t="shared" si="17"/>
        <v>2028</v>
      </c>
      <c r="B702" s="27">
        <f t="shared" si="18"/>
        <v>2</v>
      </c>
      <c r="C702" s="31">
        <v>23251070.731260996</v>
      </c>
      <c r="F702" s="27">
        <f t="shared" si="19"/>
        <v>2028</v>
      </c>
      <c r="G702" s="27">
        <f t="shared" si="20"/>
        <v>2</v>
      </c>
      <c r="H702" s="31">
        <v>24025332.305563562</v>
      </c>
      <c r="J702" s="28"/>
    </row>
    <row r="703" spans="1:10" x14ac:dyDescent="0.25">
      <c r="A703" s="27">
        <f t="shared" si="17"/>
        <v>2028</v>
      </c>
      <c r="B703" s="27">
        <f t="shared" si="18"/>
        <v>3</v>
      </c>
      <c r="C703" s="31">
        <v>23271931.713098075</v>
      </c>
      <c r="F703" s="27">
        <f t="shared" si="19"/>
        <v>2028</v>
      </c>
      <c r="G703" s="27">
        <f t="shared" si="20"/>
        <v>3</v>
      </c>
      <c r="H703" s="31">
        <v>24050601.460572038</v>
      </c>
      <c r="J703" s="28"/>
    </row>
    <row r="704" spans="1:10" x14ac:dyDescent="0.25">
      <c r="A704" s="27">
        <f t="shared" si="17"/>
        <v>2028</v>
      </c>
      <c r="B704" s="27">
        <f t="shared" si="18"/>
        <v>4</v>
      </c>
      <c r="C704" s="31">
        <v>23292792.694935158</v>
      </c>
      <c r="F704" s="27">
        <f t="shared" si="19"/>
        <v>2028</v>
      </c>
      <c r="G704" s="27">
        <f t="shared" si="20"/>
        <v>4</v>
      </c>
      <c r="H704" s="31">
        <v>24075870.615580503</v>
      </c>
      <c r="J704" s="28"/>
    </row>
    <row r="705" spans="1:10" x14ac:dyDescent="0.25">
      <c r="A705" s="27">
        <f t="shared" si="17"/>
        <v>2028</v>
      </c>
      <c r="B705" s="27">
        <f t="shared" si="18"/>
        <v>5</v>
      </c>
      <c r="C705" s="31">
        <v>23313395.042594396</v>
      </c>
      <c r="F705" s="27">
        <f t="shared" si="19"/>
        <v>2028</v>
      </c>
      <c r="G705" s="27">
        <f t="shared" si="20"/>
        <v>5</v>
      </c>
      <c r="H705" s="31">
        <v>24101110.464346305</v>
      </c>
      <c r="J705" s="28"/>
    </row>
    <row r="706" spans="1:10" x14ac:dyDescent="0.25">
      <c r="A706" s="27">
        <f t="shared" si="17"/>
        <v>2028</v>
      </c>
      <c r="B706" s="27">
        <f t="shared" si="18"/>
        <v>6</v>
      </c>
      <c r="C706" s="31">
        <v>23333997.390253633</v>
      </c>
      <c r="F706" s="27">
        <f t="shared" si="19"/>
        <v>2028</v>
      </c>
      <c r="G706" s="27">
        <f t="shared" si="20"/>
        <v>6</v>
      </c>
      <c r="H706" s="31">
        <v>24126350.313112102</v>
      </c>
      <c r="J706" s="28"/>
    </row>
    <row r="707" spans="1:10" x14ac:dyDescent="0.25">
      <c r="A707" s="27">
        <f t="shared" si="17"/>
        <v>2028</v>
      </c>
      <c r="B707" s="27">
        <f t="shared" si="18"/>
        <v>7</v>
      </c>
      <c r="C707" s="31">
        <v>23354599.737912871</v>
      </c>
      <c r="F707" s="27">
        <f t="shared" si="19"/>
        <v>2028</v>
      </c>
      <c r="G707" s="27">
        <f t="shared" si="20"/>
        <v>7</v>
      </c>
      <c r="H707" s="31">
        <v>24151590.1618779</v>
      </c>
      <c r="J707" s="28"/>
    </row>
    <row r="708" spans="1:10" x14ac:dyDescent="0.25">
      <c r="A708" s="27">
        <f t="shared" si="17"/>
        <v>2028</v>
      </c>
      <c r="B708" s="27">
        <f t="shared" si="18"/>
        <v>8</v>
      </c>
      <c r="C708" s="31">
        <v>23375202.085572109</v>
      </c>
      <c r="F708" s="27">
        <f t="shared" si="19"/>
        <v>2028</v>
      </c>
      <c r="G708" s="27">
        <f t="shared" si="20"/>
        <v>8</v>
      </c>
      <c r="H708" s="31">
        <v>24176830.010643698</v>
      </c>
      <c r="J708" s="28"/>
    </row>
    <row r="709" spans="1:10" x14ac:dyDescent="0.25">
      <c r="A709" s="27">
        <f t="shared" si="17"/>
        <v>2028</v>
      </c>
      <c r="B709" s="27">
        <f t="shared" si="18"/>
        <v>9</v>
      </c>
      <c r="C709" s="31">
        <v>23395804.433231346</v>
      </c>
      <c r="F709" s="27">
        <f t="shared" si="19"/>
        <v>2028</v>
      </c>
      <c r="G709" s="27">
        <f t="shared" si="20"/>
        <v>9</v>
      </c>
      <c r="H709" s="31">
        <v>24202069.859409496</v>
      </c>
      <c r="J709" s="28"/>
    </row>
    <row r="710" spans="1:10" x14ac:dyDescent="0.25">
      <c r="A710" s="27">
        <f t="shared" si="17"/>
        <v>2028</v>
      </c>
      <c r="B710" s="27">
        <f t="shared" si="18"/>
        <v>10</v>
      </c>
      <c r="C710" s="31">
        <v>23416406.780890584</v>
      </c>
      <c r="F710" s="27">
        <f t="shared" si="19"/>
        <v>2028</v>
      </c>
      <c r="G710" s="27">
        <f t="shared" si="20"/>
        <v>10</v>
      </c>
      <c r="H710" s="31">
        <v>24227309.708175294</v>
      </c>
      <c r="J710" s="28"/>
    </row>
    <row r="711" spans="1:10" x14ac:dyDescent="0.25">
      <c r="A711" s="27">
        <f t="shared" si="17"/>
        <v>2028</v>
      </c>
      <c r="B711" s="27">
        <f t="shared" si="18"/>
        <v>11</v>
      </c>
      <c r="C711" s="31">
        <v>23437009.128549822</v>
      </c>
      <c r="F711" s="27">
        <f t="shared" si="19"/>
        <v>2028</v>
      </c>
      <c r="G711" s="27">
        <f t="shared" si="20"/>
        <v>11</v>
      </c>
      <c r="H711" s="31">
        <v>24252549.556941092</v>
      </c>
      <c r="J711" s="28"/>
    </row>
    <row r="712" spans="1:10" x14ac:dyDescent="0.25">
      <c r="A712" s="27">
        <f t="shared" si="17"/>
        <v>2028</v>
      </c>
      <c r="B712" s="27">
        <f t="shared" si="18"/>
        <v>12</v>
      </c>
      <c r="C712" s="31">
        <v>23457611.476209059</v>
      </c>
      <c r="D712" s="15">
        <f>AVERAGE(C701:C712)</f>
        <v>23344169.246994328</v>
      </c>
      <c r="E712" s="15"/>
      <c r="F712" s="27">
        <f t="shared" si="19"/>
        <v>2028</v>
      </c>
      <c r="G712" s="27">
        <f t="shared" si="20"/>
        <v>12</v>
      </c>
      <c r="H712" s="31">
        <v>24277789.40570689</v>
      </c>
      <c r="I712" s="15">
        <f>AVERAGE(H701:H712)</f>
        <v>24138955.584373664</v>
      </c>
      <c r="J712" s="28"/>
    </row>
    <row r="713" spans="1:10" x14ac:dyDescent="0.25">
      <c r="A713" s="27">
        <f t="shared" si="17"/>
        <v>2029</v>
      </c>
      <c r="B713" s="27">
        <f t="shared" si="18"/>
        <v>1</v>
      </c>
      <c r="C713" s="31">
        <v>23478213.823868297</v>
      </c>
      <c r="F713" s="27">
        <f t="shared" si="19"/>
        <v>2029</v>
      </c>
      <c r="G713" s="27">
        <f t="shared" si="20"/>
        <v>1</v>
      </c>
      <c r="H713" s="31">
        <v>24303029.254472688</v>
      </c>
      <c r="J713" s="28"/>
    </row>
    <row r="714" spans="1:10" x14ac:dyDescent="0.25">
      <c r="A714" s="27">
        <f t="shared" si="17"/>
        <v>2029</v>
      </c>
      <c r="B714" s="27">
        <f t="shared" si="18"/>
        <v>2</v>
      </c>
      <c r="C714" s="31">
        <v>23498816.171527535</v>
      </c>
      <c r="F714" s="27">
        <f t="shared" si="19"/>
        <v>2029</v>
      </c>
      <c r="G714" s="27">
        <f t="shared" si="20"/>
        <v>2</v>
      </c>
      <c r="H714" s="31">
        <v>24328269.103238486</v>
      </c>
      <c r="J714" s="28"/>
    </row>
    <row r="715" spans="1:10" x14ac:dyDescent="0.25">
      <c r="A715" s="27">
        <f t="shared" si="17"/>
        <v>2029</v>
      </c>
      <c r="B715" s="27">
        <f t="shared" si="18"/>
        <v>3</v>
      </c>
      <c r="C715" s="31">
        <v>23519418.519186772</v>
      </c>
      <c r="F715" s="27">
        <f t="shared" si="19"/>
        <v>2029</v>
      </c>
      <c r="G715" s="27">
        <f t="shared" si="20"/>
        <v>3</v>
      </c>
      <c r="H715" s="31">
        <v>24353508.952004284</v>
      </c>
      <c r="J715" s="28"/>
    </row>
    <row r="716" spans="1:10" x14ac:dyDescent="0.25">
      <c r="A716" s="27">
        <f t="shared" si="17"/>
        <v>2029</v>
      </c>
      <c r="B716" s="27">
        <f t="shared" si="18"/>
        <v>4</v>
      </c>
      <c r="C716" s="31">
        <v>23540020.866845988</v>
      </c>
      <c r="F716" s="27">
        <f t="shared" si="19"/>
        <v>2029</v>
      </c>
      <c r="G716" s="27">
        <f t="shared" si="20"/>
        <v>4</v>
      </c>
      <c r="H716" s="31">
        <v>24378748.8007701</v>
      </c>
      <c r="J716" s="28"/>
    </row>
    <row r="717" spans="1:10" x14ac:dyDescent="0.25">
      <c r="A717" s="27">
        <f t="shared" si="17"/>
        <v>2029</v>
      </c>
      <c r="B717" s="27">
        <f t="shared" si="18"/>
        <v>5</v>
      </c>
      <c r="C717" s="31">
        <v>23560450.294608824</v>
      </c>
      <c r="F717" s="27">
        <f t="shared" si="19"/>
        <v>2029</v>
      </c>
      <c r="G717" s="27">
        <f t="shared" si="20"/>
        <v>5</v>
      </c>
      <c r="H717" s="31">
        <v>24403925.848245643</v>
      </c>
      <c r="J717" s="28"/>
    </row>
    <row r="718" spans="1:10" x14ac:dyDescent="0.25">
      <c r="A718" s="27">
        <f t="shared" si="17"/>
        <v>2029</v>
      </c>
      <c r="B718" s="27">
        <f t="shared" si="18"/>
        <v>6</v>
      </c>
      <c r="C718" s="31">
        <v>23580879.72237166</v>
      </c>
      <c r="F718" s="27">
        <f t="shared" si="19"/>
        <v>2029</v>
      </c>
      <c r="G718" s="27">
        <f t="shared" si="20"/>
        <v>6</v>
      </c>
      <c r="H718" s="31">
        <v>24429102.895721186</v>
      </c>
      <c r="J718" s="28"/>
    </row>
    <row r="719" spans="1:10" x14ac:dyDescent="0.25">
      <c r="A719" s="27">
        <f t="shared" si="17"/>
        <v>2029</v>
      </c>
      <c r="B719" s="27">
        <f t="shared" si="18"/>
        <v>7</v>
      </c>
      <c r="C719" s="31">
        <v>23601309.150134496</v>
      </c>
      <c r="F719" s="27">
        <f t="shared" si="19"/>
        <v>2029</v>
      </c>
      <c r="G719" s="27">
        <f t="shared" si="20"/>
        <v>7</v>
      </c>
      <c r="H719" s="31">
        <v>24454279.943196729</v>
      </c>
      <c r="J719" s="28"/>
    </row>
    <row r="720" spans="1:10" x14ac:dyDescent="0.25">
      <c r="A720" s="27">
        <f t="shared" si="17"/>
        <v>2029</v>
      </c>
      <c r="B720" s="27">
        <f t="shared" si="18"/>
        <v>8</v>
      </c>
      <c r="C720" s="31">
        <v>23621738.577897333</v>
      </c>
      <c r="F720" s="27">
        <f t="shared" si="19"/>
        <v>2029</v>
      </c>
      <c r="G720" s="27">
        <f t="shared" si="20"/>
        <v>8</v>
      </c>
      <c r="H720" s="31">
        <v>24479456.990672272</v>
      </c>
      <c r="J720" s="28"/>
    </row>
    <row r="721" spans="1:10" x14ac:dyDescent="0.25">
      <c r="A721" s="27">
        <f t="shared" si="17"/>
        <v>2029</v>
      </c>
      <c r="B721" s="27">
        <f t="shared" si="18"/>
        <v>9</v>
      </c>
      <c r="C721" s="31">
        <v>23642168.005660169</v>
      </c>
      <c r="F721" s="27">
        <f t="shared" si="19"/>
        <v>2029</v>
      </c>
      <c r="G721" s="27">
        <f t="shared" si="20"/>
        <v>9</v>
      </c>
      <c r="H721" s="31">
        <v>24504634.038147815</v>
      </c>
      <c r="J721" s="28"/>
    </row>
    <row r="722" spans="1:10" x14ac:dyDescent="0.25">
      <c r="A722" s="27">
        <f t="shared" si="17"/>
        <v>2029</v>
      </c>
      <c r="B722" s="27">
        <f t="shared" si="18"/>
        <v>10</v>
      </c>
      <c r="C722" s="31">
        <v>23662597.433423005</v>
      </c>
      <c r="F722" s="27">
        <f t="shared" si="19"/>
        <v>2029</v>
      </c>
      <c r="G722" s="27">
        <f t="shared" si="20"/>
        <v>10</v>
      </c>
      <c r="H722" s="31">
        <v>24529811.085623357</v>
      </c>
      <c r="J722" s="28"/>
    </row>
    <row r="723" spans="1:10" x14ac:dyDescent="0.25">
      <c r="A723" s="27">
        <f t="shared" si="17"/>
        <v>2029</v>
      </c>
      <c r="B723" s="27">
        <f t="shared" si="18"/>
        <v>11</v>
      </c>
      <c r="C723" s="31">
        <v>23683026.861185841</v>
      </c>
      <c r="F723" s="27">
        <f t="shared" si="19"/>
        <v>2029</v>
      </c>
      <c r="G723" s="27">
        <f t="shared" si="20"/>
        <v>11</v>
      </c>
      <c r="H723" s="31">
        <v>24554988.1330989</v>
      </c>
      <c r="J723" s="28"/>
    </row>
    <row r="724" spans="1:10" x14ac:dyDescent="0.25">
      <c r="A724" s="27">
        <f t="shared" si="17"/>
        <v>2029</v>
      </c>
      <c r="B724" s="27">
        <f t="shared" si="18"/>
        <v>12</v>
      </c>
      <c r="C724" s="31">
        <v>23703456.288948677</v>
      </c>
      <c r="D724" s="15">
        <f>AVERAGE(C713:C724)</f>
        <v>23591007.976304889</v>
      </c>
      <c r="E724" s="15"/>
      <c r="F724" s="27">
        <f t="shared" si="19"/>
        <v>2029</v>
      </c>
      <c r="G724" s="27">
        <f t="shared" si="20"/>
        <v>12</v>
      </c>
      <c r="H724" s="31">
        <v>24580165.180574443</v>
      </c>
      <c r="I724" s="15">
        <f>AVERAGE(H713:H724)</f>
        <v>24441660.018813822</v>
      </c>
      <c r="J724" s="28"/>
    </row>
    <row r="725" spans="1:10" x14ac:dyDescent="0.25">
      <c r="A725" s="27">
        <f t="shared" ref="A725:A788" si="21">+A713+1</f>
        <v>2030</v>
      </c>
      <c r="B725" s="27">
        <f t="shared" ref="B725:B788" si="22">+B713</f>
        <v>1</v>
      </c>
      <c r="C725" s="31">
        <v>23723885.716711514</v>
      </c>
      <c r="F725" s="27">
        <f t="shared" ref="F725:F736" si="23">+F713+1</f>
        <v>2030</v>
      </c>
      <c r="G725" s="27">
        <f t="shared" ref="G725:G736" si="24">+G713</f>
        <v>1</v>
      </c>
      <c r="H725" s="31">
        <v>24605342.228049986</v>
      </c>
      <c r="J725" s="28"/>
    </row>
    <row r="726" spans="1:10" x14ac:dyDescent="0.25">
      <c r="A726" s="27">
        <f t="shared" si="21"/>
        <v>2030</v>
      </c>
      <c r="B726" s="27">
        <f t="shared" si="22"/>
        <v>2</v>
      </c>
      <c r="C726" s="31">
        <v>23744315.14447435</v>
      </c>
      <c r="F726" s="27">
        <f t="shared" si="23"/>
        <v>2030</v>
      </c>
      <c r="G726" s="27">
        <f t="shared" si="24"/>
        <v>2</v>
      </c>
      <c r="H726" s="31">
        <v>24630519.275525529</v>
      </c>
      <c r="J726" s="28"/>
    </row>
    <row r="727" spans="1:10" x14ac:dyDescent="0.25">
      <c r="A727" s="27">
        <f t="shared" si="21"/>
        <v>2030</v>
      </c>
      <c r="B727" s="27">
        <f t="shared" si="22"/>
        <v>3</v>
      </c>
      <c r="C727" s="31">
        <v>23764744.572237186</v>
      </c>
      <c r="F727" s="27">
        <f t="shared" si="23"/>
        <v>2030</v>
      </c>
      <c r="G727" s="27">
        <f t="shared" si="24"/>
        <v>3</v>
      </c>
      <c r="H727" s="31">
        <v>24655696.323001072</v>
      </c>
      <c r="J727" s="28"/>
    </row>
    <row r="728" spans="1:10" x14ac:dyDescent="0.25">
      <c r="A728" s="27">
        <f t="shared" si="21"/>
        <v>2030</v>
      </c>
      <c r="B728" s="27">
        <f t="shared" si="22"/>
        <v>4</v>
      </c>
      <c r="C728" s="31">
        <v>23785174</v>
      </c>
      <c r="F728" s="27">
        <f t="shared" si="23"/>
        <v>2030</v>
      </c>
      <c r="G728" s="27">
        <f t="shared" si="24"/>
        <v>4</v>
      </c>
      <c r="H728" s="31">
        <v>24680873.3704766</v>
      </c>
      <c r="J728" s="28"/>
    </row>
    <row r="729" spans="1:10" x14ac:dyDescent="0.25">
      <c r="A729" s="27">
        <f t="shared" si="21"/>
        <v>2030</v>
      </c>
      <c r="B729" s="27">
        <f t="shared" si="22"/>
        <v>5</v>
      </c>
      <c r="C729" s="31">
        <v>23804953.343485616</v>
      </c>
      <c r="F729" s="27">
        <f t="shared" si="23"/>
        <v>2030</v>
      </c>
      <c r="G729" s="27">
        <f t="shared" si="24"/>
        <v>5</v>
      </c>
      <c r="H729" s="31"/>
      <c r="J729" s="28"/>
    </row>
    <row r="730" spans="1:10" x14ac:dyDescent="0.25">
      <c r="A730" s="27">
        <f t="shared" si="21"/>
        <v>2030</v>
      </c>
      <c r="B730" s="27">
        <f t="shared" si="22"/>
        <v>6</v>
      </c>
      <c r="C730" s="31">
        <v>23824732.686971232</v>
      </c>
      <c r="F730" s="27">
        <f t="shared" si="23"/>
        <v>2030</v>
      </c>
      <c r="G730" s="27">
        <f t="shared" si="24"/>
        <v>6</v>
      </c>
      <c r="H730" s="31"/>
      <c r="J730" s="28"/>
    </row>
    <row r="731" spans="1:10" x14ac:dyDescent="0.25">
      <c r="A731" s="27">
        <f t="shared" si="21"/>
        <v>2030</v>
      </c>
      <c r="B731" s="27">
        <f t="shared" si="22"/>
        <v>7</v>
      </c>
      <c r="C731" s="31">
        <v>23844512.030456848</v>
      </c>
      <c r="F731" s="27">
        <f t="shared" si="23"/>
        <v>2030</v>
      </c>
      <c r="G731" s="27">
        <f t="shared" si="24"/>
        <v>7</v>
      </c>
      <c r="H731" s="31"/>
      <c r="J731" s="28"/>
    </row>
    <row r="732" spans="1:10" x14ac:dyDescent="0.25">
      <c r="A732" s="27">
        <f t="shared" si="21"/>
        <v>2030</v>
      </c>
      <c r="B732" s="27">
        <f t="shared" si="22"/>
        <v>8</v>
      </c>
      <c r="C732" s="31">
        <v>23864291.373942465</v>
      </c>
      <c r="F732" s="27">
        <f t="shared" si="23"/>
        <v>2030</v>
      </c>
      <c r="G732" s="27">
        <f t="shared" si="24"/>
        <v>8</v>
      </c>
      <c r="H732" s="31"/>
      <c r="J732" s="28"/>
    </row>
    <row r="733" spans="1:10" x14ac:dyDescent="0.25">
      <c r="A733" s="27">
        <f t="shared" si="21"/>
        <v>2030</v>
      </c>
      <c r="B733" s="27">
        <f t="shared" si="22"/>
        <v>9</v>
      </c>
      <c r="C733" s="31">
        <v>23884070.717428081</v>
      </c>
      <c r="F733" s="27">
        <f t="shared" si="23"/>
        <v>2030</v>
      </c>
      <c r="G733" s="27">
        <f t="shared" si="24"/>
        <v>9</v>
      </c>
      <c r="H733" s="31"/>
      <c r="J733" s="28"/>
    </row>
    <row r="734" spans="1:10" x14ac:dyDescent="0.25">
      <c r="A734" s="27">
        <f t="shared" si="21"/>
        <v>2030</v>
      </c>
      <c r="B734" s="27">
        <f t="shared" si="22"/>
        <v>10</v>
      </c>
      <c r="C734" s="31">
        <v>23903850.060913697</v>
      </c>
      <c r="F734" s="27">
        <f t="shared" si="23"/>
        <v>2030</v>
      </c>
      <c r="G734" s="27">
        <f t="shared" si="24"/>
        <v>10</v>
      </c>
      <c r="H734" s="31"/>
      <c r="J734" s="28"/>
    </row>
    <row r="735" spans="1:10" x14ac:dyDescent="0.25">
      <c r="A735" s="27">
        <f t="shared" si="21"/>
        <v>2030</v>
      </c>
      <c r="B735" s="27">
        <f t="shared" si="22"/>
        <v>11</v>
      </c>
      <c r="C735" s="31">
        <v>23923629.404399313</v>
      </c>
      <c r="F735" s="27">
        <f t="shared" si="23"/>
        <v>2030</v>
      </c>
      <c r="G735" s="27">
        <f t="shared" si="24"/>
        <v>11</v>
      </c>
      <c r="H735" s="31"/>
      <c r="J735" s="28"/>
    </row>
    <row r="736" spans="1:10" x14ac:dyDescent="0.25">
      <c r="A736" s="27">
        <f t="shared" si="21"/>
        <v>2030</v>
      </c>
      <c r="B736" s="27">
        <f t="shared" si="22"/>
        <v>12</v>
      </c>
      <c r="C736" s="31">
        <v>23943408.747884929</v>
      </c>
      <c r="D736" s="15">
        <f>AVERAGE(C725:C736)</f>
        <v>23834297.316575438</v>
      </c>
      <c r="E736" s="15"/>
      <c r="F736" s="27">
        <f t="shared" si="23"/>
        <v>2030</v>
      </c>
      <c r="G736" s="27">
        <f t="shared" si="24"/>
        <v>12</v>
      </c>
      <c r="H736" s="31"/>
      <c r="I736" s="15"/>
      <c r="J736" s="28"/>
    </row>
    <row r="737" spans="1:10" x14ac:dyDescent="0.25">
      <c r="A737" s="27">
        <f t="shared" si="21"/>
        <v>2031</v>
      </c>
      <c r="B737" s="27">
        <f t="shared" si="22"/>
        <v>1</v>
      </c>
      <c r="C737" s="31">
        <v>23963188.091370545</v>
      </c>
      <c r="F737" s="27"/>
      <c r="G737" s="27"/>
      <c r="H737" s="31"/>
      <c r="J737" s="28"/>
    </row>
    <row r="738" spans="1:10" x14ac:dyDescent="0.25">
      <c r="A738" s="27">
        <f t="shared" si="21"/>
        <v>2031</v>
      </c>
      <c r="B738" s="27">
        <f t="shared" si="22"/>
        <v>2</v>
      </c>
      <c r="C738" s="31">
        <v>23982967.434856161</v>
      </c>
      <c r="F738" s="27"/>
      <c r="G738" s="27"/>
      <c r="H738" s="31"/>
      <c r="J738" s="28"/>
    </row>
    <row r="739" spans="1:10" x14ac:dyDescent="0.25">
      <c r="A739" s="27">
        <f t="shared" si="21"/>
        <v>2031</v>
      </c>
      <c r="B739" s="27">
        <f t="shared" si="22"/>
        <v>3</v>
      </c>
      <c r="C739" s="31">
        <v>24002746.778341778</v>
      </c>
      <c r="F739" s="27"/>
      <c r="G739" s="27"/>
      <c r="H739" s="31"/>
      <c r="J739" s="28"/>
    </row>
    <row r="740" spans="1:10" x14ac:dyDescent="0.25">
      <c r="A740" s="27">
        <f t="shared" si="21"/>
        <v>2031</v>
      </c>
      <c r="B740" s="27">
        <f t="shared" si="22"/>
        <v>4</v>
      </c>
      <c r="C740" s="31">
        <v>24022526.121827397</v>
      </c>
      <c r="F740" s="27"/>
      <c r="G740" s="27"/>
      <c r="H740" s="31"/>
      <c r="J740" s="28"/>
    </row>
    <row r="741" spans="1:10" x14ac:dyDescent="0.25">
      <c r="A741" s="27">
        <f t="shared" si="21"/>
        <v>2031</v>
      </c>
      <c r="B741" s="27">
        <f t="shared" si="22"/>
        <v>5</v>
      </c>
      <c r="C741" s="31">
        <v>24041802.186262064</v>
      </c>
      <c r="F741" s="27"/>
      <c r="G741" s="27"/>
      <c r="H741" s="31"/>
      <c r="J741" s="28"/>
    </row>
    <row r="742" spans="1:10" x14ac:dyDescent="0.25">
      <c r="A742" s="27">
        <f t="shared" si="21"/>
        <v>2031</v>
      </c>
      <c r="B742" s="27">
        <f t="shared" si="22"/>
        <v>6</v>
      </c>
      <c r="C742" s="31">
        <v>24061078.25069673</v>
      </c>
      <c r="F742" s="27"/>
      <c r="G742" s="27"/>
      <c r="H742" s="31"/>
      <c r="J742" s="28"/>
    </row>
    <row r="743" spans="1:10" x14ac:dyDescent="0.25">
      <c r="A743" s="27">
        <f t="shared" si="21"/>
        <v>2031</v>
      </c>
      <c r="B743" s="27">
        <f t="shared" si="22"/>
        <v>7</v>
      </c>
      <c r="C743" s="31">
        <v>24080354.315131396</v>
      </c>
      <c r="F743" s="27"/>
      <c r="G743" s="27"/>
      <c r="H743" s="31"/>
      <c r="J743" s="28"/>
    </row>
    <row r="744" spans="1:10" x14ac:dyDescent="0.25">
      <c r="A744" s="27">
        <f t="shared" si="21"/>
        <v>2031</v>
      </c>
      <c r="B744" s="27">
        <f t="shared" si="22"/>
        <v>8</v>
      </c>
      <c r="C744" s="31">
        <v>24099630.379566062</v>
      </c>
      <c r="F744" s="27"/>
      <c r="G744" s="27"/>
      <c r="H744" s="31"/>
      <c r="J744" s="28"/>
    </row>
    <row r="745" spans="1:10" x14ac:dyDescent="0.25">
      <c r="A745" s="27">
        <f t="shared" si="21"/>
        <v>2031</v>
      </c>
      <c r="B745" s="27">
        <f t="shared" si="22"/>
        <v>9</v>
      </c>
      <c r="C745" s="31">
        <v>24118906.444000728</v>
      </c>
      <c r="F745" s="27"/>
      <c r="G745" s="27"/>
      <c r="H745" s="31"/>
      <c r="J745" s="28"/>
    </row>
    <row r="746" spans="1:10" x14ac:dyDescent="0.25">
      <c r="A746" s="27">
        <f t="shared" si="21"/>
        <v>2031</v>
      </c>
      <c r="B746" s="27">
        <f t="shared" si="22"/>
        <v>10</v>
      </c>
      <c r="C746" s="31">
        <v>24138182.508435395</v>
      </c>
      <c r="F746" s="27"/>
      <c r="G746" s="27"/>
      <c r="H746" s="31"/>
      <c r="J746" s="28"/>
    </row>
    <row r="747" spans="1:10" x14ac:dyDescent="0.25">
      <c r="A747" s="27">
        <f t="shared" si="21"/>
        <v>2031</v>
      </c>
      <c r="B747" s="27">
        <f t="shared" si="22"/>
        <v>11</v>
      </c>
      <c r="C747" s="31">
        <v>24157458.572870061</v>
      </c>
      <c r="F747" s="27"/>
      <c r="G747" s="27"/>
      <c r="H747" s="31"/>
      <c r="J747" s="28"/>
    </row>
    <row r="748" spans="1:10" x14ac:dyDescent="0.25">
      <c r="A748" s="27">
        <f t="shared" si="21"/>
        <v>2031</v>
      </c>
      <c r="B748" s="27">
        <f t="shared" si="22"/>
        <v>12</v>
      </c>
      <c r="C748" s="31">
        <v>24176734.637304727</v>
      </c>
      <c r="D748" s="15">
        <f>AVERAGE(C737:C748)</f>
        <v>24070464.643388584</v>
      </c>
      <c r="E748" s="15"/>
      <c r="F748" s="27"/>
      <c r="G748" s="27"/>
      <c r="H748" s="31"/>
      <c r="I748" s="15"/>
      <c r="J748" s="28"/>
    </row>
    <row r="749" spans="1:10" x14ac:dyDescent="0.25">
      <c r="A749" s="27">
        <f t="shared" si="21"/>
        <v>2032</v>
      </c>
      <c r="B749" s="27">
        <f t="shared" si="22"/>
        <v>1</v>
      </c>
      <c r="C749" s="31">
        <v>24196010.701739393</v>
      </c>
      <c r="F749" s="27"/>
      <c r="G749" s="27"/>
      <c r="H749" s="31"/>
      <c r="J749" s="28"/>
    </row>
    <row r="750" spans="1:10" x14ac:dyDescent="0.25">
      <c r="A750" s="27">
        <f t="shared" si="21"/>
        <v>2032</v>
      </c>
      <c r="B750" s="27">
        <f t="shared" si="22"/>
        <v>2</v>
      </c>
      <c r="C750" s="31">
        <v>24215286.766174059</v>
      </c>
      <c r="F750" s="27"/>
      <c r="G750" s="27"/>
      <c r="H750" s="31"/>
      <c r="J750" s="28"/>
    </row>
    <row r="751" spans="1:10" x14ac:dyDescent="0.25">
      <c r="A751" s="27">
        <f t="shared" si="21"/>
        <v>2032</v>
      </c>
      <c r="B751" s="27">
        <f t="shared" si="22"/>
        <v>3</v>
      </c>
      <c r="C751" s="31">
        <v>24234562.830608726</v>
      </c>
      <c r="F751" s="27"/>
      <c r="G751" s="27"/>
      <c r="H751" s="31"/>
      <c r="J751" s="28"/>
    </row>
    <row r="752" spans="1:10" x14ac:dyDescent="0.25">
      <c r="A752" s="27">
        <f t="shared" si="21"/>
        <v>2032</v>
      </c>
      <c r="B752" s="27">
        <f t="shared" si="22"/>
        <v>4</v>
      </c>
      <c r="C752" s="31">
        <v>24253838.89504341</v>
      </c>
      <c r="F752" s="27"/>
      <c r="G752" s="27"/>
      <c r="H752" s="31"/>
      <c r="J752" s="28"/>
    </row>
    <row r="753" spans="1:10" x14ac:dyDescent="0.25">
      <c r="A753" s="27">
        <f t="shared" si="21"/>
        <v>2032</v>
      </c>
      <c r="B753" s="27">
        <f t="shared" si="22"/>
        <v>5</v>
      </c>
      <c r="C753" s="31">
        <v>24272694.222625177</v>
      </c>
      <c r="F753" s="27"/>
      <c r="G753" s="27"/>
      <c r="H753" s="31"/>
      <c r="J753" s="28"/>
    </row>
    <row r="754" spans="1:10" x14ac:dyDescent="0.25">
      <c r="A754" s="27">
        <f t="shared" si="21"/>
        <v>2032</v>
      </c>
      <c r="B754" s="27">
        <f t="shared" si="22"/>
        <v>6</v>
      </c>
      <c r="C754" s="31">
        <v>24291549.550206944</v>
      </c>
      <c r="F754" s="27"/>
      <c r="G754" s="27"/>
      <c r="H754" s="31"/>
      <c r="J754" s="28"/>
    </row>
    <row r="755" spans="1:10" x14ac:dyDescent="0.25">
      <c r="A755" s="27">
        <f t="shared" si="21"/>
        <v>2032</v>
      </c>
      <c r="B755" s="27">
        <f t="shared" si="22"/>
        <v>7</v>
      </c>
      <c r="C755" s="31">
        <v>24310404.877788711</v>
      </c>
      <c r="F755" s="27"/>
      <c r="G755" s="27"/>
      <c r="H755" s="31"/>
      <c r="J755" s="28"/>
    </row>
    <row r="756" spans="1:10" x14ac:dyDescent="0.25">
      <c r="A756" s="27">
        <f t="shared" si="21"/>
        <v>2032</v>
      </c>
      <c r="B756" s="27">
        <f t="shared" si="22"/>
        <v>8</v>
      </c>
      <c r="C756" s="31">
        <v>24329260.205370478</v>
      </c>
      <c r="F756" s="27"/>
      <c r="G756" s="27"/>
      <c r="H756" s="31"/>
      <c r="J756" s="28"/>
    </row>
    <row r="757" spans="1:10" x14ac:dyDescent="0.25">
      <c r="A757" s="27">
        <f t="shared" si="21"/>
        <v>2032</v>
      </c>
      <c r="B757" s="27">
        <f t="shared" si="22"/>
        <v>9</v>
      </c>
      <c r="C757" s="31">
        <v>24348115.532952245</v>
      </c>
      <c r="F757" s="27"/>
      <c r="G757" s="27"/>
      <c r="H757" s="31"/>
      <c r="J757" s="28"/>
    </row>
    <row r="758" spans="1:10" x14ac:dyDescent="0.25">
      <c r="A758" s="27">
        <f t="shared" si="21"/>
        <v>2032</v>
      </c>
      <c r="B758" s="27">
        <f t="shared" si="22"/>
        <v>10</v>
      </c>
      <c r="C758" s="31">
        <v>24366970.860534012</v>
      </c>
      <c r="F758" s="27"/>
      <c r="G758" s="27"/>
      <c r="H758" s="31"/>
      <c r="J758" s="28"/>
    </row>
    <row r="759" spans="1:10" x14ac:dyDescent="0.25">
      <c r="A759" s="27">
        <f t="shared" si="21"/>
        <v>2032</v>
      </c>
      <c r="B759" s="27">
        <f t="shared" si="22"/>
        <v>11</v>
      </c>
      <c r="C759" s="31">
        <v>24385826.188115779</v>
      </c>
      <c r="F759" s="27"/>
      <c r="G759" s="27"/>
      <c r="H759" s="31"/>
      <c r="J759" s="28"/>
    </row>
    <row r="760" spans="1:10" x14ac:dyDescent="0.25">
      <c r="A760" s="27">
        <f t="shared" si="21"/>
        <v>2032</v>
      </c>
      <c r="B760" s="27">
        <f t="shared" si="22"/>
        <v>12</v>
      </c>
      <c r="C760" s="31">
        <v>24404681.515697546</v>
      </c>
      <c r="D760" s="15">
        <f>AVERAGE(C749:C760)</f>
        <v>24300766.845571373</v>
      </c>
      <c r="E760" s="15"/>
      <c r="F760" s="27"/>
      <c r="G760" s="27"/>
      <c r="H760" s="31"/>
      <c r="I760" s="15"/>
      <c r="J760" s="28"/>
    </row>
    <row r="761" spans="1:10" x14ac:dyDescent="0.25">
      <c r="A761" s="27">
        <f t="shared" si="21"/>
        <v>2033</v>
      </c>
      <c r="B761" s="27">
        <f t="shared" si="22"/>
        <v>1</v>
      </c>
      <c r="C761" s="31">
        <v>24423536.843279313</v>
      </c>
      <c r="F761" s="27"/>
      <c r="G761" s="27"/>
      <c r="H761" s="31"/>
      <c r="J761" s="28"/>
    </row>
    <row r="762" spans="1:10" x14ac:dyDescent="0.25">
      <c r="A762" s="27">
        <f t="shared" si="21"/>
        <v>2033</v>
      </c>
      <c r="B762" s="27">
        <f t="shared" si="22"/>
        <v>2</v>
      </c>
      <c r="C762" s="31">
        <v>24442392.17086108</v>
      </c>
      <c r="F762" s="27"/>
      <c r="G762" s="27"/>
      <c r="H762" s="31"/>
      <c r="J762" s="28"/>
    </row>
    <row r="763" spans="1:10" x14ac:dyDescent="0.25">
      <c r="A763" s="27">
        <f t="shared" si="21"/>
        <v>2033</v>
      </c>
      <c r="B763" s="27">
        <f t="shared" si="22"/>
        <v>3</v>
      </c>
      <c r="C763" s="31">
        <v>24461247.498442847</v>
      </c>
      <c r="F763" s="27"/>
      <c r="G763" s="27"/>
      <c r="H763" s="31"/>
      <c r="J763" s="28"/>
    </row>
    <row r="764" spans="1:10" x14ac:dyDescent="0.25">
      <c r="A764" s="27">
        <f t="shared" si="21"/>
        <v>2033</v>
      </c>
      <c r="B764" s="27">
        <f t="shared" si="22"/>
        <v>4</v>
      </c>
      <c r="C764" s="31">
        <v>24480102.826024622</v>
      </c>
      <c r="F764" s="27"/>
      <c r="G764" s="27"/>
      <c r="H764" s="31"/>
      <c r="J764" s="28"/>
    </row>
    <row r="765" spans="1:10" x14ac:dyDescent="0.25">
      <c r="A765" s="27">
        <f t="shared" si="21"/>
        <v>2033</v>
      </c>
      <c r="B765" s="27">
        <f t="shared" si="22"/>
        <v>5</v>
      </c>
      <c r="C765" s="31">
        <v>24498624.052712519</v>
      </c>
      <c r="F765" s="27"/>
      <c r="G765" s="27"/>
      <c r="H765" s="31"/>
      <c r="J765" s="28"/>
    </row>
    <row r="766" spans="1:10" x14ac:dyDescent="0.25">
      <c r="A766" s="27">
        <f t="shared" si="21"/>
        <v>2033</v>
      </c>
      <c r="B766" s="27">
        <f t="shared" si="22"/>
        <v>6</v>
      </c>
      <c r="C766" s="31">
        <v>24517145.279400416</v>
      </c>
      <c r="F766" s="27"/>
      <c r="G766" s="27"/>
      <c r="H766" s="31"/>
      <c r="J766" s="28"/>
    </row>
    <row r="767" spans="1:10" x14ac:dyDescent="0.25">
      <c r="A767" s="27">
        <f t="shared" si="21"/>
        <v>2033</v>
      </c>
      <c r="B767" s="27">
        <f t="shared" si="22"/>
        <v>7</v>
      </c>
      <c r="C767" s="31">
        <v>24535666.506088313</v>
      </c>
      <c r="F767" s="27"/>
      <c r="G767" s="27"/>
      <c r="H767" s="31"/>
      <c r="J767" s="28"/>
    </row>
    <row r="768" spans="1:10" x14ac:dyDescent="0.25">
      <c r="A768" s="27">
        <f t="shared" si="21"/>
        <v>2033</v>
      </c>
      <c r="B768" s="27">
        <f t="shared" si="22"/>
        <v>8</v>
      </c>
      <c r="C768" s="31">
        <v>24554187.73277621</v>
      </c>
      <c r="F768" s="27"/>
      <c r="G768" s="27"/>
      <c r="H768" s="31"/>
      <c r="J768" s="28"/>
    </row>
    <row r="769" spans="1:10" x14ac:dyDescent="0.25">
      <c r="A769" s="27">
        <f t="shared" si="21"/>
        <v>2033</v>
      </c>
      <c r="B769" s="27">
        <f t="shared" si="22"/>
        <v>9</v>
      </c>
      <c r="C769" s="31">
        <v>24572708.959464107</v>
      </c>
      <c r="F769" s="27"/>
      <c r="G769" s="27"/>
      <c r="H769" s="31"/>
      <c r="J769" s="28"/>
    </row>
    <row r="770" spans="1:10" x14ac:dyDescent="0.25">
      <c r="A770" s="27">
        <f t="shared" si="21"/>
        <v>2033</v>
      </c>
      <c r="B770" s="27">
        <f t="shared" si="22"/>
        <v>10</v>
      </c>
      <c r="C770" s="31">
        <v>24591230.186152004</v>
      </c>
      <c r="F770" s="27"/>
      <c r="G770" s="27"/>
      <c r="H770" s="31"/>
      <c r="J770" s="28"/>
    </row>
    <row r="771" spans="1:10" x14ac:dyDescent="0.25">
      <c r="A771" s="27">
        <f t="shared" si="21"/>
        <v>2033</v>
      </c>
      <c r="B771" s="27">
        <f t="shared" si="22"/>
        <v>11</v>
      </c>
      <c r="C771" s="31">
        <v>24609751.412839901</v>
      </c>
      <c r="F771" s="27"/>
      <c r="G771" s="27"/>
      <c r="H771" s="31"/>
      <c r="J771" s="28"/>
    </row>
    <row r="772" spans="1:10" x14ac:dyDescent="0.25">
      <c r="A772" s="27">
        <f t="shared" si="21"/>
        <v>2033</v>
      </c>
      <c r="B772" s="27">
        <f t="shared" si="22"/>
        <v>12</v>
      </c>
      <c r="C772" s="31">
        <v>24628272.639527798</v>
      </c>
      <c r="D772" s="15">
        <f>AVERAGE(C761:C772)</f>
        <v>24526238.842297424</v>
      </c>
      <c r="E772" s="15"/>
      <c r="F772" s="27"/>
      <c r="G772" s="27"/>
      <c r="H772" s="31"/>
      <c r="I772" s="15"/>
      <c r="J772" s="28"/>
    </row>
    <row r="773" spans="1:10" x14ac:dyDescent="0.25">
      <c r="A773" s="27">
        <f t="shared" si="21"/>
        <v>2034</v>
      </c>
      <c r="B773" s="27">
        <f t="shared" si="22"/>
        <v>1</v>
      </c>
      <c r="C773" s="31">
        <v>24646793.866215695</v>
      </c>
      <c r="F773" s="27"/>
      <c r="G773" s="27"/>
      <c r="H773" s="31"/>
      <c r="J773" s="28"/>
    </row>
    <row r="774" spans="1:10" x14ac:dyDescent="0.25">
      <c r="A774" s="27">
        <f t="shared" si="21"/>
        <v>2034</v>
      </c>
      <c r="B774" s="27">
        <f t="shared" si="22"/>
        <v>2</v>
      </c>
      <c r="C774" s="31">
        <v>24665315.092903592</v>
      </c>
      <c r="F774" s="27"/>
      <c r="G774" s="27"/>
      <c r="H774" s="31"/>
      <c r="J774" s="28"/>
    </row>
    <row r="775" spans="1:10" x14ac:dyDescent="0.25">
      <c r="A775" s="27">
        <f t="shared" si="21"/>
        <v>2034</v>
      </c>
      <c r="B775" s="27">
        <f t="shared" si="22"/>
        <v>3</v>
      </c>
      <c r="C775" s="31">
        <v>24683836.319591489</v>
      </c>
      <c r="F775" s="27"/>
      <c r="G775" s="27"/>
      <c r="H775" s="31"/>
      <c r="J775" s="28"/>
    </row>
    <row r="776" spans="1:10" x14ac:dyDescent="0.25">
      <c r="A776" s="27">
        <f t="shared" si="21"/>
        <v>2034</v>
      </c>
      <c r="B776" s="27">
        <f t="shared" si="22"/>
        <v>4</v>
      </c>
      <c r="C776" s="31">
        <v>24702357.546279367</v>
      </c>
      <c r="F776" s="27"/>
      <c r="G776" s="27"/>
      <c r="H776" s="31"/>
      <c r="J776" s="28"/>
    </row>
    <row r="777" spans="1:10" x14ac:dyDescent="0.25">
      <c r="A777" s="27">
        <f t="shared" si="21"/>
        <v>2034</v>
      </c>
      <c r="B777" s="27">
        <f t="shared" si="22"/>
        <v>5</v>
      </c>
      <c r="C777" s="31">
        <v>24720636.000756085</v>
      </c>
      <c r="F777" s="27"/>
      <c r="G777" s="27"/>
      <c r="H777" s="31"/>
      <c r="J777" s="28"/>
    </row>
    <row r="778" spans="1:10" x14ac:dyDescent="0.25">
      <c r="A778" s="27">
        <f t="shared" si="21"/>
        <v>2034</v>
      </c>
      <c r="B778" s="27">
        <f t="shared" si="22"/>
        <v>6</v>
      </c>
      <c r="C778" s="31">
        <v>24738914.455232803</v>
      </c>
      <c r="F778" s="27"/>
      <c r="G778" s="27"/>
      <c r="H778" s="31"/>
      <c r="J778" s="28"/>
    </row>
    <row r="779" spans="1:10" x14ac:dyDescent="0.25">
      <c r="A779" s="27">
        <f t="shared" si="21"/>
        <v>2034</v>
      </c>
      <c r="B779" s="27">
        <f t="shared" si="22"/>
        <v>7</v>
      </c>
      <c r="C779" s="31">
        <v>24757192.909709521</v>
      </c>
      <c r="F779" s="27"/>
      <c r="G779" s="27"/>
      <c r="H779" s="31"/>
      <c r="J779" s="28"/>
    </row>
    <row r="780" spans="1:10" x14ac:dyDescent="0.25">
      <c r="A780" s="27">
        <f t="shared" si="21"/>
        <v>2034</v>
      </c>
      <c r="B780" s="27">
        <f t="shared" si="22"/>
        <v>8</v>
      </c>
      <c r="C780" s="31">
        <v>24775471.364186238</v>
      </c>
      <c r="F780" s="27"/>
      <c r="G780" s="27"/>
      <c r="H780" s="31"/>
      <c r="J780" s="28"/>
    </row>
    <row r="781" spans="1:10" x14ac:dyDescent="0.25">
      <c r="A781" s="27">
        <f t="shared" si="21"/>
        <v>2034</v>
      </c>
      <c r="B781" s="27">
        <f t="shared" si="22"/>
        <v>9</v>
      </c>
      <c r="C781" s="31">
        <v>24793749.818662956</v>
      </c>
      <c r="F781" s="27"/>
      <c r="G781" s="27"/>
      <c r="H781" s="31"/>
      <c r="J781" s="28"/>
    </row>
    <row r="782" spans="1:10" x14ac:dyDescent="0.25">
      <c r="A782" s="27">
        <f t="shared" si="21"/>
        <v>2034</v>
      </c>
      <c r="B782" s="27">
        <f t="shared" si="22"/>
        <v>10</v>
      </c>
      <c r="C782" s="31">
        <v>24812028.273139674</v>
      </c>
      <c r="F782" s="27"/>
      <c r="G782" s="27"/>
      <c r="H782" s="31"/>
      <c r="J782" s="28"/>
    </row>
    <row r="783" spans="1:10" x14ac:dyDescent="0.25">
      <c r="A783" s="27">
        <f t="shared" si="21"/>
        <v>2034</v>
      </c>
      <c r="B783" s="27">
        <f t="shared" si="22"/>
        <v>11</v>
      </c>
      <c r="C783" s="31">
        <v>24830306.727616392</v>
      </c>
      <c r="F783" s="27"/>
      <c r="G783" s="27"/>
      <c r="H783" s="31"/>
      <c r="J783" s="28"/>
    </row>
    <row r="784" spans="1:10" x14ac:dyDescent="0.25">
      <c r="A784" s="27">
        <f t="shared" si="21"/>
        <v>2034</v>
      </c>
      <c r="B784" s="27">
        <f t="shared" si="22"/>
        <v>12</v>
      </c>
      <c r="C784" s="31">
        <v>24848585.18209311</v>
      </c>
      <c r="D784" s="15">
        <f>AVERAGE(C773:C784)</f>
        <v>24747932.296365574</v>
      </c>
      <c r="E784" s="15"/>
      <c r="F784" s="27"/>
      <c r="G784" s="27"/>
      <c r="H784" s="31"/>
      <c r="I784" s="15"/>
      <c r="J784" s="28"/>
    </row>
    <row r="785" spans="1:10" x14ac:dyDescent="0.25">
      <c r="A785" s="27">
        <f t="shared" si="21"/>
        <v>2035</v>
      </c>
      <c r="B785" s="27">
        <f t="shared" si="22"/>
        <v>1</v>
      </c>
      <c r="C785" s="31">
        <v>24866863.636569828</v>
      </c>
      <c r="F785" s="27"/>
      <c r="G785" s="27"/>
      <c r="H785" s="31"/>
      <c r="J785" s="28"/>
    </row>
    <row r="786" spans="1:10" x14ac:dyDescent="0.25">
      <c r="A786" s="27">
        <f t="shared" si="21"/>
        <v>2035</v>
      </c>
      <c r="B786" s="27">
        <f t="shared" si="22"/>
        <v>2</v>
      </c>
      <c r="C786" s="31">
        <v>24885142.091046546</v>
      </c>
      <c r="F786" s="27"/>
      <c r="G786" s="27"/>
      <c r="H786" s="31"/>
      <c r="J786" s="28"/>
    </row>
    <row r="787" spans="1:10" x14ac:dyDescent="0.25">
      <c r="A787" s="27">
        <f t="shared" si="21"/>
        <v>2035</v>
      </c>
      <c r="B787" s="27">
        <f t="shared" si="22"/>
        <v>3</v>
      </c>
      <c r="C787" s="31">
        <v>24903420.545523264</v>
      </c>
      <c r="F787" s="27"/>
      <c r="G787" s="27"/>
      <c r="H787" s="31"/>
      <c r="J787" s="28"/>
    </row>
    <row r="788" spans="1:10" x14ac:dyDescent="0.25">
      <c r="A788" s="27">
        <f t="shared" si="21"/>
        <v>2035</v>
      </c>
      <c r="B788" s="27">
        <f t="shared" si="22"/>
        <v>4</v>
      </c>
      <c r="C788" s="31">
        <v>24921699</v>
      </c>
      <c r="F788" s="27"/>
      <c r="G788" s="27"/>
      <c r="H788" s="31"/>
      <c r="J788" s="28"/>
    </row>
    <row r="789" spans="1:10" x14ac:dyDescent="0.25">
      <c r="A789" s="27">
        <f t="shared" ref="A789:A852" si="25">+A777+1</f>
        <v>2035</v>
      </c>
      <c r="B789" s="27">
        <f t="shared" ref="B789:B852" si="26">+B777</f>
        <v>5</v>
      </c>
      <c r="C789" s="31">
        <v>24939722.513721101</v>
      </c>
      <c r="F789" s="27"/>
      <c r="G789" s="27"/>
      <c r="H789" s="31"/>
      <c r="J789" s="28"/>
    </row>
    <row r="790" spans="1:10" x14ac:dyDescent="0.25">
      <c r="A790" s="27">
        <f t="shared" si="25"/>
        <v>2035</v>
      </c>
      <c r="B790" s="27">
        <f t="shared" si="26"/>
        <v>6</v>
      </c>
      <c r="C790" s="31">
        <v>24957746.027442202</v>
      </c>
      <c r="F790" s="27"/>
      <c r="G790" s="27"/>
      <c r="H790" s="31"/>
      <c r="J790" s="28"/>
    </row>
    <row r="791" spans="1:10" x14ac:dyDescent="0.25">
      <c r="A791" s="27">
        <f t="shared" si="25"/>
        <v>2035</v>
      </c>
      <c r="B791" s="27">
        <f t="shared" si="26"/>
        <v>7</v>
      </c>
      <c r="C791" s="31">
        <v>24975769.541163303</v>
      </c>
      <c r="F791" s="27"/>
      <c r="G791" s="27"/>
      <c r="H791" s="31"/>
      <c r="J791" s="28"/>
    </row>
    <row r="792" spans="1:10" x14ac:dyDescent="0.25">
      <c r="A792" s="27">
        <f t="shared" si="25"/>
        <v>2035</v>
      </c>
      <c r="B792" s="27">
        <f t="shared" si="26"/>
        <v>8</v>
      </c>
      <c r="C792" s="31">
        <v>24993793.054884404</v>
      </c>
      <c r="F792" s="27"/>
      <c r="G792" s="27"/>
      <c r="H792" s="31"/>
      <c r="J792" s="28"/>
    </row>
    <row r="793" spans="1:10" x14ac:dyDescent="0.25">
      <c r="A793" s="27">
        <f t="shared" si="25"/>
        <v>2035</v>
      </c>
      <c r="B793" s="27">
        <f t="shared" si="26"/>
        <v>9</v>
      </c>
      <c r="C793" s="31">
        <v>25011816.568605505</v>
      </c>
      <c r="F793" s="27"/>
      <c r="G793" s="27"/>
      <c r="H793" s="31"/>
      <c r="J793" s="28"/>
    </row>
    <row r="794" spans="1:10" x14ac:dyDescent="0.25">
      <c r="A794" s="27">
        <f t="shared" si="25"/>
        <v>2035</v>
      </c>
      <c r="B794" s="27">
        <f t="shared" si="26"/>
        <v>10</v>
      </c>
      <c r="C794" s="31">
        <v>25029840.082326606</v>
      </c>
      <c r="F794" s="27"/>
      <c r="G794" s="27"/>
      <c r="H794" s="31"/>
      <c r="J794" s="28"/>
    </row>
    <row r="795" spans="1:10" x14ac:dyDescent="0.25">
      <c r="A795" s="27">
        <f t="shared" si="25"/>
        <v>2035</v>
      </c>
      <c r="B795" s="27">
        <f t="shared" si="26"/>
        <v>11</v>
      </c>
      <c r="C795" s="31">
        <v>25047863.596047707</v>
      </c>
      <c r="F795" s="27"/>
      <c r="G795" s="27"/>
      <c r="H795" s="31"/>
      <c r="J795" s="28"/>
    </row>
    <row r="796" spans="1:10" x14ac:dyDescent="0.25">
      <c r="A796" s="27">
        <f t="shared" si="25"/>
        <v>2035</v>
      </c>
      <c r="B796" s="27">
        <f t="shared" si="26"/>
        <v>12</v>
      </c>
      <c r="C796" s="31">
        <v>25065887.109768808</v>
      </c>
      <c r="D796" s="15">
        <f>AVERAGE(C785:C796)</f>
        <v>24966630.313924938</v>
      </c>
      <c r="E796" s="15"/>
      <c r="F796" s="27"/>
      <c r="G796" s="27"/>
      <c r="H796" s="31"/>
      <c r="I796" s="15"/>
      <c r="J796" s="28"/>
    </row>
    <row r="797" spans="1:10" x14ac:dyDescent="0.25">
      <c r="A797" s="27">
        <f t="shared" si="25"/>
        <v>2036</v>
      </c>
      <c r="B797" s="27">
        <f t="shared" si="26"/>
        <v>1</v>
      </c>
      <c r="C797" s="31">
        <v>25083910.623489909</v>
      </c>
      <c r="F797" s="27"/>
      <c r="G797" s="27"/>
      <c r="H797" s="31"/>
      <c r="J797" s="28"/>
    </row>
    <row r="798" spans="1:10" x14ac:dyDescent="0.25">
      <c r="A798" s="27">
        <f t="shared" si="25"/>
        <v>2036</v>
      </c>
      <c r="B798" s="27">
        <f t="shared" si="26"/>
        <v>2</v>
      </c>
      <c r="C798" s="31">
        <v>25101934.13721101</v>
      </c>
      <c r="F798" s="27"/>
      <c r="G798" s="27"/>
      <c r="H798" s="31"/>
      <c r="J798" s="28"/>
    </row>
    <row r="799" spans="1:10" x14ac:dyDescent="0.25">
      <c r="A799" s="27">
        <f t="shared" si="25"/>
        <v>2036</v>
      </c>
      <c r="B799" s="27">
        <f t="shared" si="26"/>
        <v>3</v>
      </c>
      <c r="C799" s="31">
        <v>25119957.650932111</v>
      </c>
      <c r="F799" s="27"/>
      <c r="G799" s="27"/>
      <c r="H799" s="31"/>
      <c r="J799" s="28"/>
    </row>
    <row r="800" spans="1:10" x14ac:dyDescent="0.25">
      <c r="A800" s="27">
        <f t="shared" si="25"/>
        <v>2036</v>
      </c>
      <c r="B800" s="27">
        <f t="shared" si="26"/>
        <v>4</v>
      </c>
      <c r="C800" s="31">
        <v>25137981.164653227</v>
      </c>
      <c r="F800" s="27"/>
      <c r="G800" s="27"/>
      <c r="H800" s="31"/>
      <c r="J800" s="28"/>
    </row>
    <row r="801" spans="1:10" x14ac:dyDescent="0.25">
      <c r="A801" s="27">
        <f t="shared" si="25"/>
        <v>2036</v>
      </c>
      <c r="B801" s="27">
        <f t="shared" si="26"/>
        <v>5</v>
      </c>
      <c r="C801" s="31">
        <v>25155844.753303383</v>
      </c>
      <c r="F801" s="27"/>
      <c r="G801" s="27"/>
      <c r="H801" s="31"/>
      <c r="J801" s="28"/>
    </row>
    <row r="802" spans="1:10" x14ac:dyDescent="0.25">
      <c r="A802" s="27">
        <f t="shared" si="25"/>
        <v>2036</v>
      </c>
      <c r="B802" s="27">
        <f t="shared" si="26"/>
        <v>6</v>
      </c>
      <c r="C802" s="31">
        <v>25173708.341953538</v>
      </c>
      <c r="F802" s="27"/>
      <c r="G802" s="27"/>
      <c r="H802" s="31"/>
      <c r="J802" s="28"/>
    </row>
    <row r="803" spans="1:10" x14ac:dyDescent="0.25">
      <c r="A803" s="27">
        <f t="shared" si="25"/>
        <v>2036</v>
      </c>
      <c r="B803" s="27">
        <f t="shared" si="26"/>
        <v>7</v>
      </c>
      <c r="C803" s="31">
        <v>25191571.930603694</v>
      </c>
      <c r="F803" s="27"/>
      <c r="G803" s="27"/>
      <c r="H803" s="31"/>
      <c r="J803" s="28"/>
    </row>
    <row r="804" spans="1:10" x14ac:dyDescent="0.25">
      <c r="A804" s="27">
        <f t="shared" si="25"/>
        <v>2036</v>
      </c>
      <c r="B804" s="27">
        <f t="shared" si="26"/>
        <v>8</v>
      </c>
      <c r="C804" s="31">
        <v>25209435.51925385</v>
      </c>
      <c r="F804" s="27"/>
      <c r="G804" s="27"/>
      <c r="H804" s="31"/>
      <c r="J804" s="28"/>
    </row>
    <row r="805" spans="1:10" x14ac:dyDescent="0.25">
      <c r="A805" s="27">
        <f t="shared" si="25"/>
        <v>2036</v>
      </c>
      <c r="B805" s="27">
        <f t="shared" si="26"/>
        <v>9</v>
      </c>
      <c r="C805" s="31">
        <v>25227299.107904006</v>
      </c>
      <c r="F805" s="27"/>
      <c r="G805" s="27"/>
      <c r="H805" s="31"/>
      <c r="J805" s="28"/>
    </row>
    <row r="806" spans="1:10" x14ac:dyDescent="0.25">
      <c r="A806" s="27">
        <f t="shared" si="25"/>
        <v>2036</v>
      </c>
      <c r="B806" s="27">
        <f t="shared" si="26"/>
        <v>10</v>
      </c>
      <c r="C806" s="31">
        <v>25245162.696554162</v>
      </c>
      <c r="F806" s="27"/>
      <c r="G806" s="27"/>
      <c r="H806" s="31"/>
      <c r="J806" s="28"/>
    </row>
    <row r="807" spans="1:10" x14ac:dyDescent="0.25">
      <c r="A807" s="27">
        <f t="shared" si="25"/>
        <v>2036</v>
      </c>
      <c r="B807" s="27">
        <f t="shared" si="26"/>
        <v>11</v>
      </c>
      <c r="C807" s="31">
        <v>25263026.285204317</v>
      </c>
      <c r="F807" s="27"/>
      <c r="G807" s="27"/>
      <c r="H807" s="31"/>
      <c r="J807" s="28"/>
    </row>
    <row r="808" spans="1:10" x14ac:dyDescent="0.25">
      <c r="A808" s="27">
        <f t="shared" si="25"/>
        <v>2036</v>
      </c>
      <c r="B808" s="27">
        <f t="shared" si="26"/>
        <v>12</v>
      </c>
      <c r="C808" s="31">
        <v>25280889.873854473</v>
      </c>
      <c r="D808" s="15">
        <f>AVERAGE(C797:C808)</f>
        <v>25182560.17374314</v>
      </c>
      <c r="E808" s="15"/>
      <c r="F808" s="27"/>
      <c r="G808" s="27"/>
      <c r="H808" s="31"/>
      <c r="I808" s="15"/>
      <c r="J808" s="28"/>
    </row>
    <row r="809" spans="1:10" x14ac:dyDescent="0.25">
      <c r="A809" s="27">
        <f t="shared" si="25"/>
        <v>2037</v>
      </c>
      <c r="B809" s="27">
        <f t="shared" si="26"/>
        <v>1</v>
      </c>
      <c r="C809" s="31">
        <v>25298753.462504629</v>
      </c>
      <c r="F809" s="27"/>
      <c r="G809" s="27"/>
      <c r="H809" s="31"/>
      <c r="J809" s="28"/>
    </row>
    <row r="810" spans="1:10" x14ac:dyDescent="0.25">
      <c r="A810" s="27">
        <f t="shared" si="25"/>
        <v>2037</v>
      </c>
      <c r="B810" s="27">
        <f t="shared" si="26"/>
        <v>2</v>
      </c>
      <c r="C810" s="31">
        <v>25316617.051154785</v>
      </c>
      <c r="F810" s="27"/>
      <c r="G810" s="27"/>
      <c r="H810" s="31"/>
      <c r="J810" s="28"/>
    </row>
    <row r="811" spans="1:10" x14ac:dyDescent="0.25">
      <c r="A811" s="27">
        <f t="shared" si="25"/>
        <v>2037</v>
      </c>
      <c r="B811" s="27">
        <f t="shared" si="26"/>
        <v>3</v>
      </c>
      <c r="C811" s="31">
        <v>25334480.639804941</v>
      </c>
      <c r="F811" s="27"/>
      <c r="G811" s="27"/>
      <c r="H811" s="31"/>
      <c r="J811" s="28"/>
    </row>
    <row r="812" spans="1:10" x14ac:dyDescent="0.25">
      <c r="A812" s="27">
        <f t="shared" si="25"/>
        <v>2037</v>
      </c>
      <c r="B812" s="27">
        <f t="shared" si="26"/>
        <v>4</v>
      </c>
      <c r="C812" s="31">
        <v>25352344.228455082</v>
      </c>
      <c r="F812" s="27"/>
      <c r="G812" s="27"/>
      <c r="H812" s="31"/>
      <c r="J812" s="28"/>
    </row>
    <row r="813" spans="1:10" x14ac:dyDescent="0.25">
      <c r="A813" s="27">
        <f t="shared" si="25"/>
        <v>2037</v>
      </c>
      <c r="B813" s="27">
        <f t="shared" si="26"/>
        <v>5</v>
      </c>
      <c r="C813" s="31">
        <v>25369918.616915092</v>
      </c>
      <c r="F813" s="27"/>
      <c r="G813" s="27"/>
      <c r="H813" s="31"/>
      <c r="J813" s="28"/>
    </row>
    <row r="814" spans="1:10" x14ac:dyDescent="0.25">
      <c r="A814" s="27">
        <f t="shared" si="25"/>
        <v>2037</v>
      </c>
      <c r="B814" s="27">
        <f t="shared" si="26"/>
        <v>6</v>
      </c>
      <c r="C814" s="31">
        <v>25387493.005375102</v>
      </c>
      <c r="F814" s="27"/>
      <c r="G814" s="27"/>
      <c r="H814" s="31"/>
      <c r="J814" s="28"/>
    </row>
    <row r="815" spans="1:10" x14ac:dyDescent="0.25">
      <c r="A815" s="27">
        <f t="shared" si="25"/>
        <v>2037</v>
      </c>
      <c r="B815" s="27">
        <f t="shared" si="26"/>
        <v>7</v>
      </c>
      <c r="C815" s="31">
        <v>25405067.393835112</v>
      </c>
      <c r="F815" s="27"/>
      <c r="G815" s="27"/>
      <c r="H815" s="31"/>
      <c r="J815" s="28"/>
    </row>
    <row r="816" spans="1:10" x14ac:dyDescent="0.25">
      <c r="A816" s="27">
        <f t="shared" si="25"/>
        <v>2037</v>
      </c>
      <c r="B816" s="27">
        <f t="shared" si="26"/>
        <v>8</v>
      </c>
      <c r="C816" s="31">
        <v>25422641.782295123</v>
      </c>
      <c r="F816" s="27"/>
      <c r="G816" s="27"/>
      <c r="H816" s="31"/>
      <c r="J816" s="28"/>
    </row>
    <row r="817" spans="1:10" x14ac:dyDescent="0.25">
      <c r="A817" s="27">
        <f t="shared" si="25"/>
        <v>2037</v>
      </c>
      <c r="B817" s="27">
        <f t="shared" si="26"/>
        <v>9</v>
      </c>
      <c r="C817" s="31">
        <v>25440216.170755133</v>
      </c>
      <c r="F817" s="27"/>
      <c r="G817" s="27"/>
      <c r="H817" s="31"/>
      <c r="J817" s="28"/>
    </row>
    <row r="818" spans="1:10" x14ac:dyDescent="0.25">
      <c r="A818" s="27">
        <f t="shared" si="25"/>
        <v>2037</v>
      </c>
      <c r="B818" s="27">
        <f t="shared" si="26"/>
        <v>10</v>
      </c>
      <c r="C818" s="31">
        <v>25457790.559215143</v>
      </c>
      <c r="F818" s="27"/>
      <c r="G818" s="27"/>
      <c r="H818" s="31"/>
      <c r="J818" s="28"/>
    </row>
    <row r="819" spans="1:10" x14ac:dyDescent="0.25">
      <c r="A819" s="27">
        <f t="shared" si="25"/>
        <v>2037</v>
      </c>
      <c r="B819" s="27">
        <f t="shared" si="26"/>
        <v>11</v>
      </c>
      <c r="C819" s="31">
        <v>25475364.947675154</v>
      </c>
      <c r="F819" s="27"/>
      <c r="G819" s="27"/>
      <c r="H819" s="31"/>
      <c r="J819" s="28"/>
    </row>
    <row r="820" spans="1:10" x14ac:dyDescent="0.25">
      <c r="A820" s="27">
        <f t="shared" si="25"/>
        <v>2037</v>
      </c>
      <c r="B820" s="27">
        <f t="shared" si="26"/>
        <v>12</v>
      </c>
      <c r="C820" s="31">
        <v>25492939.336135164</v>
      </c>
      <c r="D820" s="15">
        <f>AVERAGE(C809:C820)</f>
        <v>25396135.59951004</v>
      </c>
      <c r="E820" s="15"/>
      <c r="F820" s="27"/>
      <c r="G820" s="27"/>
      <c r="H820" s="31"/>
      <c r="I820" s="15"/>
      <c r="J820" s="28"/>
    </row>
    <row r="821" spans="1:10" x14ac:dyDescent="0.25">
      <c r="A821" s="27">
        <f t="shared" si="25"/>
        <v>2038</v>
      </c>
      <c r="B821" s="27">
        <f t="shared" si="26"/>
        <v>1</v>
      </c>
      <c r="C821" s="31">
        <v>25510513.724595174</v>
      </c>
      <c r="F821" s="27"/>
      <c r="G821" s="27"/>
      <c r="H821" s="31"/>
      <c r="J821" s="28"/>
    </row>
    <row r="822" spans="1:10" x14ac:dyDescent="0.25">
      <c r="A822" s="27">
        <f t="shared" si="25"/>
        <v>2038</v>
      </c>
      <c r="B822" s="27">
        <f t="shared" si="26"/>
        <v>2</v>
      </c>
      <c r="C822" s="31">
        <v>25528088.113055184</v>
      </c>
      <c r="F822" s="27"/>
      <c r="G822" s="27"/>
      <c r="H822" s="31"/>
      <c r="J822" s="28"/>
    </row>
    <row r="823" spans="1:10" x14ac:dyDescent="0.25">
      <c r="A823" s="27">
        <f t="shared" si="25"/>
        <v>2038</v>
      </c>
      <c r="B823" s="27">
        <f t="shared" si="26"/>
        <v>3</v>
      </c>
      <c r="C823" s="31">
        <v>25545662.501515195</v>
      </c>
      <c r="F823" s="27"/>
      <c r="G823" s="27"/>
      <c r="H823" s="31"/>
      <c r="J823" s="28"/>
    </row>
    <row r="824" spans="1:10" x14ac:dyDescent="0.25">
      <c r="A824" s="27">
        <f t="shared" si="25"/>
        <v>2038</v>
      </c>
      <c r="B824" s="27">
        <f t="shared" si="26"/>
        <v>4</v>
      </c>
      <c r="C824" s="31">
        <v>25563526.090165351</v>
      </c>
      <c r="F824" s="27"/>
      <c r="G824" s="27"/>
      <c r="H824" s="31"/>
      <c r="J824" s="28"/>
    </row>
    <row r="825" spans="1:10" x14ac:dyDescent="0.25">
      <c r="A825" s="27">
        <f t="shared" si="25"/>
        <v>2038</v>
      </c>
      <c r="B825" s="27">
        <f t="shared" si="26"/>
        <v>5</v>
      </c>
      <c r="C825" s="31">
        <v>25580735.405873738</v>
      </c>
      <c r="F825" s="27"/>
      <c r="G825" s="27"/>
      <c r="H825" s="31"/>
      <c r="J825" s="28"/>
    </row>
    <row r="826" spans="1:10" x14ac:dyDescent="0.25">
      <c r="A826" s="27">
        <f t="shared" si="25"/>
        <v>2038</v>
      </c>
      <c r="B826" s="27">
        <f t="shared" si="26"/>
        <v>6</v>
      </c>
      <c r="C826" s="31">
        <v>25597944.721582126</v>
      </c>
      <c r="F826" s="27"/>
      <c r="G826" s="27"/>
      <c r="H826" s="31"/>
      <c r="J826" s="28"/>
    </row>
    <row r="827" spans="1:10" x14ac:dyDescent="0.25">
      <c r="A827" s="27">
        <f t="shared" si="25"/>
        <v>2038</v>
      </c>
      <c r="B827" s="27">
        <f t="shared" si="26"/>
        <v>7</v>
      </c>
      <c r="C827" s="31">
        <v>25615154.037290514</v>
      </c>
      <c r="F827" s="27"/>
      <c r="G827" s="27"/>
      <c r="H827" s="31"/>
      <c r="J827" s="28"/>
    </row>
    <row r="828" spans="1:10" x14ac:dyDescent="0.25">
      <c r="A828" s="27">
        <f t="shared" si="25"/>
        <v>2038</v>
      </c>
      <c r="B828" s="27">
        <f t="shared" si="26"/>
        <v>8</v>
      </c>
      <c r="C828" s="31">
        <v>25632363.352998901</v>
      </c>
      <c r="F828" s="27"/>
      <c r="G828" s="27"/>
      <c r="H828" s="31"/>
      <c r="J828" s="28"/>
    </row>
    <row r="829" spans="1:10" x14ac:dyDescent="0.25">
      <c r="A829" s="27">
        <f t="shared" si="25"/>
        <v>2038</v>
      </c>
      <c r="B829" s="27">
        <f t="shared" si="26"/>
        <v>9</v>
      </c>
      <c r="C829" s="31">
        <v>25649572.668707289</v>
      </c>
      <c r="F829" s="27"/>
      <c r="G829" s="27"/>
      <c r="H829" s="31"/>
      <c r="J829" s="28"/>
    </row>
    <row r="830" spans="1:10" x14ac:dyDescent="0.25">
      <c r="A830" s="27">
        <f t="shared" si="25"/>
        <v>2038</v>
      </c>
      <c r="B830" s="27">
        <f t="shared" si="26"/>
        <v>10</v>
      </c>
      <c r="C830" s="31">
        <v>25666781.984415676</v>
      </c>
      <c r="F830" s="27"/>
      <c r="G830" s="27"/>
      <c r="H830" s="31"/>
      <c r="J830" s="28"/>
    </row>
    <row r="831" spans="1:10" x14ac:dyDescent="0.25">
      <c r="A831" s="27">
        <f t="shared" si="25"/>
        <v>2038</v>
      </c>
      <c r="B831" s="27">
        <f t="shared" si="26"/>
        <v>11</v>
      </c>
      <c r="C831" s="31">
        <v>25683991.300124064</v>
      </c>
      <c r="F831" s="27"/>
      <c r="G831" s="27"/>
      <c r="H831" s="31"/>
      <c r="J831" s="28"/>
    </row>
    <row r="832" spans="1:10" x14ac:dyDescent="0.25">
      <c r="A832" s="27">
        <f t="shared" si="25"/>
        <v>2038</v>
      </c>
      <c r="B832" s="27">
        <f t="shared" si="26"/>
        <v>12</v>
      </c>
      <c r="C832" s="31">
        <v>25701200.615832452</v>
      </c>
      <c r="D832" s="15">
        <f>AVERAGE(C821:C832)</f>
        <v>25606294.543012973</v>
      </c>
      <c r="E832" s="15"/>
      <c r="F832" s="27"/>
      <c r="G832" s="27"/>
      <c r="H832" s="31"/>
      <c r="I832" s="15"/>
      <c r="J832" s="28"/>
    </row>
    <row r="833" spans="1:10" x14ac:dyDescent="0.25">
      <c r="A833" s="27">
        <f t="shared" si="25"/>
        <v>2039</v>
      </c>
      <c r="B833" s="27">
        <f t="shared" si="26"/>
        <v>1</v>
      </c>
      <c r="C833" s="31">
        <v>25718409.931540839</v>
      </c>
      <c r="F833" s="27"/>
      <c r="G833" s="27"/>
      <c r="H833" s="31"/>
      <c r="J833" s="28"/>
    </row>
    <row r="834" spans="1:10" x14ac:dyDescent="0.25">
      <c r="A834" s="27">
        <f t="shared" si="25"/>
        <v>2039</v>
      </c>
      <c r="B834" s="27">
        <f t="shared" si="26"/>
        <v>2</v>
      </c>
      <c r="C834" s="31">
        <v>25735619.247249227</v>
      </c>
      <c r="F834" s="27"/>
      <c r="G834" s="27"/>
      <c r="H834" s="31"/>
      <c r="J834" s="28"/>
    </row>
    <row r="835" spans="1:10" x14ac:dyDescent="0.25">
      <c r="A835" s="27">
        <f t="shared" si="25"/>
        <v>2039</v>
      </c>
      <c r="B835" s="27">
        <f t="shared" si="26"/>
        <v>3</v>
      </c>
      <c r="C835" s="31">
        <v>25752828.562957615</v>
      </c>
      <c r="F835" s="27"/>
      <c r="G835" s="27"/>
      <c r="H835" s="31"/>
      <c r="J835" s="28"/>
    </row>
    <row r="836" spans="1:10" x14ac:dyDescent="0.25">
      <c r="A836" s="27">
        <f t="shared" si="25"/>
        <v>2039</v>
      </c>
      <c r="B836" s="27">
        <f t="shared" si="26"/>
        <v>4</v>
      </c>
      <c r="C836" s="31">
        <v>25769748.678475864</v>
      </c>
      <c r="F836" s="27"/>
      <c r="G836" s="27"/>
      <c r="H836" s="31"/>
      <c r="J836" s="28"/>
    </row>
    <row r="837" spans="1:10" x14ac:dyDescent="0.25">
      <c r="A837" s="27">
        <f t="shared" si="25"/>
        <v>2039</v>
      </c>
      <c r="B837" s="27">
        <f t="shared" si="26"/>
        <v>5</v>
      </c>
      <c r="C837" s="31">
        <v>25786476.955269542</v>
      </c>
      <c r="F837" s="27"/>
      <c r="G837" s="27"/>
      <c r="H837" s="31"/>
      <c r="J837" s="28"/>
    </row>
    <row r="838" spans="1:10" x14ac:dyDescent="0.25">
      <c r="A838" s="27">
        <f t="shared" si="25"/>
        <v>2039</v>
      </c>
      <c r="B838" s="27">
        <f t="shared" si="26"/>
        <v>6</v>
      </c>
      <c r="C838" s="31">
        <v>25803205.232063219</v>
      </c>
      <c r="F838" s="27"/>
      <c r="G838" s="27"/>
      <c r="H838" s="31"/>
      <c r="J838" s="28"/>
    </row>
    <row r="839" spans="1:10" x14ac:dyDescent="0.25">
      <c r="A839" s="27">
        <f t="shared" si="25"/>
        <v>2039</v>
      </c>
      <c r="B839" s="27">
        <f t="shared" si="26"/>
        <v>7</v>
      </c>
      <c r="C839" s="31">
        <v>25819933.508856896</v>
      </c>
      <c r="F839" s="27"/>
      <c r="G839" s="27"/>
      <c r="H839" s="31"/>
      <c r="J839" s="28"/>
    </row>
    <row r="840" spans="1:10" x14ac:dyDescent="0.25">
      <c r="A840" s="27">
        <f t="shared" si="25"/>
        <v>2039</v>
      </c>
      <c r="B840" s="27">
        <f t="shared" si="26"/>
        <v>8</v>
      </c>
      <c r="C840" s="31">
        <v>25836661.785650574</v>
      </c>
      <c r="F840" s="27"/>
      <c r="G840" s="27"/>
      <c r="H840" s="31"/>
      <c r="J840" s="28"/>
    </row>
    <row r="841" spans="1:10" x14ac:dyDescent="0.25">
      <c r="A841" s="27">
        <f t="shared" si="25"/>
        <v>2039</v>
      </c>
      <c r="B841" s="27">
        <f t="shared" si="26"/>
        <v>9</v>
      </c>
      <c r="C841" s="31">
        <v>25853390.062444251</v>
      </c>
      <c r="F841" s="27"/>
      <c r="G841" s="27"/>
      <c r="H841" s="31"/>
      <c r="J841" s="28"/>
    </row>
    <row r="842" spans="1:10" x14ac:dyDescent="0.25">
      <c r="A842" s="27">
        <f t="shared" si="25"/>
        <v>2039</v>
      </c>
      <c r="B842" s="27">
        <f t="shared" si="26"/>
        <v>10</v>
      </c>
      <c r="C842" s="31">
        <v>25870118.339237928</v>
      </c>
      <c r="F842" s="27"/>
      <c r="G842" s="27"/>
      <c r="H842" s="31"/>
      <c r="J842" s="28"/>
    </row>
    <row r="843" spans="1:10" x14ac:dyDescent="0.25">
      <c r="A843" s="27">
        <f t="shared" si="25"/>
        <v>2039</v>
      </c>
      <c r="B843" s="27">
        <f t="shared" si="26"/>
        <v>11</v>
      </c>
      <c r="C843" s="31">
        <v>25886846.616031606</v>
      </c>
      <c r="F843" s="27"/>
      <c r="G843" s="27"/>
      <c r="H843" s="31"/>
      <c r="J843" s="28"/>
    </row>
    <row r="844" spans="1:10" x14ac:dyDescent="0.25">
      <c r="A844" s="27">
        <f t="shared" si="25"/>
        <v>2039</v>
      </c>
      <c r="B844" s="27">
        <f t="shared" si="26"/>
        <v>12</v>
      </c>
      <c r="C844" s="31">
        <v>25903574.892825283</v>
      </c>
      <c r="D844" s="15">
        <f>AVERAGE(C833:C844)</f>
        <v>25811401.151050236</v>
      </c>
      <c r="E844" s="15"/>
      <c r="F844" s="27"/>
      <c r="G844" s="27"/>
      <c r="H844" s="31"/>
      <c r="I844" s="15"/>
      <c r="J844" s="28"/>
    </row>
    <row r="845" spans="1:10" x14ac:dyDescent="0.25">
      <c r="A845" s="27">
        <f t="shared" si="25"/>
        <v>2040</v>
      </c>
      <c r="B845" s="27">
        <f t="shared" si="26"/>
        <v>1</v>
      </c>
      <c r="C845" s="31">
        <v>25920303.16961896</v>
      </c>
      <c r="F845" s="27"/>
      <c r="G845" s="27"/>
      <c r="H845" s="31"/>
      <c r="J845" s="28"/>
    </row>
    <row r="846" spans="1:10" x14ac:dyDescent="0.25">
      <c r="A846" s="27">
        <f t="shared" si="25"/>
        <v>2040</v>
      </c>
      <c r="B846" s="27">
        <f t="shared" si="26"/>
        <v>2</v>
      </c>
      <c r="C846" s="31">
        <v>25937031.446412638</v>
      </c>
      <c r="F846" s="27"/>
      <c r="G846" s="27"/>
      <c r="H846" s="31"/>
      <c r="J846" s="28"/>
    </row>
    <row r="847" spans="1:10" x14ac:dyDescent="0.25">
      <c r="A847" s="27">
        <f t="shared" si="25"/>
        <v>2040</v>
      </c>
      <c r="B847" s="27">
        <f t="shared" si="26"/>
        <v>3</v>
      </c>
      <c r="C847" s="31">
        <v>25953759.723206315</v>
      </c>
      <c r="F847" s="27"/>
      <c r="G847" s="27"/>
      <c r="H847" s="31"/>
      <c r="J847" s="28"/>
    </row>
    <row r="848" spans="1:10" x14ac:dyDescent="0.25">
      <c r="A848" s="27">
        <f t="shared" si="25"/>
        <v>2040</v>
      </c>
      <c r="B848" s="27">
        <f t="shared" si="26"/>
        <v>4</v>
      </c>
      <c r="C848" s="31">
        <v>25970488</v>
      </c>
      <c r="F848" s="27"/>
      <c r="G848" s="27"/>
      <c r="H848" s="31"/>
      <c r="J848" s="28"/>
    </row>
    <row r="849" spans="1:10" x14ac:dyDescent="0.25">
      <c r="A849" s="27">
        <f t="shared" si="25"/>
        <v>2040</v>
      </c>
      <c r="B849" s="27">
        <f t="shared" si="26"/>
        <v>5</v>
      </c>
      <c r="C849" s="31">
        <v>25987216.276793677</v>
      </c>
      <c r="F849" s="27"/>
      <c r="G849" s="27"/>
      <c r="H849" s="31"/>
      <c r="J849" s="28"/>
    </row>
    <row r="850" spans="1:10" x14ac:dyDescent="0.25">
      <c r="A850" s="27">
        <f t="shared" si="25"/>
        <v>2040</v>
      </c>
      <c r="B850" s="27">
        <f t="shared" si="26"/>
        <v>6</v>
      </c>
      <c r="C850" s="31">
        <v>26003944.553587355</v>
      </c>
      <c r="F850" s="27"/>
      <c r="G850" s="27"/>
      <c r="H850" s="31"/>
      <c r="J850" s="28"/>
    </row>
    <row r="851" spans="1:10" x14ac:dyDescent="0.25">
      <c r="A851" s="27">
        <f t="shared" si="25"/>
        <v>2040</v>
      </c>
      <c r="B851" s="27">
        <f t="shared" si="26"/>
        <v>7</v>
      </c>
      <c r="C851" s="31">
        <v>26020672.830381032</v>
      </c>
      <c r="F851" s="27"/>
      <c r="G851" s="27"/>
      <c r="H851" s="31"/>
      <c r="J851" s="28"/>
    </row>
    <row r="852" spans="1:10" x14ac:dyDescent="0.25">
      <c r="A852" s="27">
        <f t="shared" si="25"/>
        <v>2040</v>
      </c>
      <c r="B852" s="27">
        <f t="shared" si="26"/>
        <v>8</v>
      </c>
      <c r="C852" s="31">
        <v>26037401.107174709</v>
      </c>
      <c r="F852" s="27"/>
      <c r="G852" s="27"/>
      <c r="H852" s="31"/>
      <c r="J852" s="28"/>
    </row>
    <row r="853" spans="1:10" x14ac:dyDescent="0.25">
      <c r="A853" s="27">
        <f t="shared" ref="A853:A856" si="27">+A841+1</f>
        <v>2040</v>
      </c>
      <c r="B853" s="27">
        <f t="shared" ref="B853:B856" si="28">+B841</f>
        <v>9</v>
      </c>
      <c r="C853" s="31">
        <v>26054129.383968387</v>
      </c>
      <c r="F853" s="27"/>
      <c r="G853" s="27"/>
      <c r="H853" s="31"/>
      <c r="J853" s="28"/>
    </row>
    <row r="854" spans="1:10" x14ac:dyDescent="0.25">
      <c r="A854" s="27">
        <f t="shared" si="27"/>
        <v>2040</v>
      </c>
      <c r="B854" s="27">
        <f t="shared" si="28"/>
        <v>10</v>
      </c>
      <c r="C854" s="31">
        <v>26070857.660762064</v>
      </c>
      <c r="F854" s="27"/>
      <c r="G854" s="27"/>
      <c r="H854" s="31"/>
      <c r="J854" s="28"/>
    </row>
    <row r="855" spans="1:10" x14ac:dyDescent="0.25">
      <c r="A855" s="27">
        <f t="shared" si="27"/>
        <v>2040</v>
      </c>
      <c r="B855" s="27">
        <f t="shared" si="28"/>
        <v>11</v>
      </c>
      <c r="C855" s="31">
        <v>26087585.937555742</v>
      </c>
      <c r="F855" s="27"/>
      <c r="G855" s="27"/>
      <c r="H855" s="31"/>
      <c r="J855" s="28"/>
    </row>
    <row r="856" spans="1:10" x14ac:dyDescent="0.25">
      <c r="A856" s="27">
        <f t="shared" si="27"/>
        <v>2040</v>
      </c>
      <c r="B856" s="27">
        <f t="shared" si="28"/>
        <v>12</v>
      </c>
      <c r="C856" s="31">
        <v>26104314.214349419</v>
      </c>
      <c r="D856" s="15">
        <f>AVERAGE(C845:C856)</f>
        <v>26012308.691984195</v>
      </c>
      <c r="E856" s="15"/>
      <c r="F856" s="27"/>
      <c r="G856" s="27"/>
      <c r="H856" s="31"/>
      <c r="I856" s="15"/>
      <c r="J856" s="28"/>
    </row>
    <row r="857" spans="1:10" x14ac:dyDescent="0.25">
      <c r="J857" s="28"/>
    </row>
    <row r="858" spans="1:10" x14ac:dyDescent="0.25">
      <c r="J858" s="28"/>
    </row>
    <row r="859" spans="1:10" x14ac:dyDescent="0.25">
      <c r="J859" s="28"/>
    </row>
    <row r="860" spans="1:10" x14ac:dyDescent="0.25">
      <c r="J860" s="28"/>
    </row>
    <row r="861" spans="1:10" x14ac:dyDescent="0.25">
      <c r="J861" s="28"/>
    </row>
    <row r="862" spans="1:10" x14ac:dyDescent="0.25">
      <c r="J862" s="28"/>
    </row>
    <row r="863" spans="1:10" x14ac:dyDescent="0.25">
      <c r="J863" s="28"/>
    </row>
    <row r="864" spans="1:10" x14ac:dyDescent="0.25">
      <c r="J864" s="28"/>
    </row>
    <row r="865" spans="4:10" x14ac:dyDescent="0.25">
      <c r="J865" s="28"/>
    </row>
    <row r="866" spans="4:10" x14ac:dyDescent="0.25">
      <c r="J866" s="28"/>
    </row>
    <row r="867" spans="4:10" x14ac:dyDescent="0.25">
      <c r="J867" s="28"/>
    </row>
    <row r="868" spans="4:10" x14ac:dyDescent="0.25">
      <c r="D868" s="15"/>
      <c r="E868" s="15"/>
      <c r="I868" s="15"/>
      <c r="J868" s="28"/>
    </row>
    <row r="869" spans="4:10" x14ac:dyDescent="0.25">
      <c r="J869" s="28"/>
    </row>
    <row r="870" spans="4:10" x14ac:dyDescent="0.25">
      <c r="J870" s="28"/>
    </row>
    <row r="871" spans="4:10" x14ac:dyDescent="0.25">
      <c r="J871" s="28"/>
    </row>
    <row r="872" spans="4:10" x14ac:dyDescent="0.25">
      <c r="J872" s="28"/>
    </row>
    <row r="873" spans="4:10" x14ac:dyDescent="0.25">
      <c r="J873" s="28"/>
    </row>
    <row r="874" spans="4:10" x14ac:dyDescent="0.25">
      <c r="J874" s="28"/>
    </row>
    <row r="875" spans="4:10" x14ac:dyDescent="0.25">
      <c r="J875" s="28"/>
    </row>
    <row r="876" spans="4:10" x14ac:dyDescent="0.25">
      <c r="J876" s="28"/>
    </row>
    <row r="877" spans="4:10" x14ac:dyDescent="0.25">
      <c r="J877" s="28"/>
    </row>
    <row r="878" spans="4:10" x14ac:dyDescent="0.25">
      <c r="J878" s="28"/>
    </row>
    <row r="879" spans="4:10" x14ac:dyDescent="0.25">
      <c r="J879" s="28"/>
    </row>
    <row r="880" spans="4:10" x14ac:dyDescent="0.25">
      <c r="D880" s="15"/>
      <c r="E880" s="15"/>
      <c r="I880" s="15"/>
      <c r="J880" s="28"/>
    </row>
    <row r="881" spans="10:10" x14ac:dyDescent="0.25">
      <c r="J881" s="28"/>
    </row>
    <row r="882" spans="10:10" x14ac:dyDescent="0.25">
      <c r="J882" s="28"/>
    </row>
    <row r="883" spans="10:10" x14ac:dyDescent="0.25">
      <c r="J883" s="28"/>
    </row>
    <row r="884" spans="10:10" x14ac:dyDescent="0.25">
      <c r="J884" s="28"/>
    </row>
    <row r="885" spans="10:10" x14ac:dyDescent="0.25">
      <c r="J885" s="28"/>
    </row>
    <row r="886" spans="10:10" x14ac:dyDescent="0.25">
      <c r="J886" s="28"/>
    </row>
    <row r="887" spans="10:10" x14ac:dyDescent="0.25">
      <c r="J887" s="28"/>
    </row>
    <row r="888" spans="10:10" x14ac:dyDescent="0.25">
      <c r="J888" s="28"/>
    </row>
    <row r="889" spans="10:10" x14ac:dyDescent="0.25">
      <c r="J889" s="28"/>
    </row>
    <row r="890" spans="10:10" x14ac:dyDescent="0.25">
      <c r="J890" s="28"/>
    </row>
    <row r="891" spans="10:10" x14ac:dyDescent="0.25">
      <c r="J891" s="28"/>
    </row>
    <row r="892" spans="10:10" x14ac:dyDescent="0.25">
      <c r="J892" s="28"/>
    </row>
    <row r="893" spans="10:10" x14ac:dyDescent="0.25">
      <c r="J893" s="28"/>
    </row>
    <row r="894" spans="10:10" x14ac:dyDescent="0.25">
      <c r="J894" s="28"/>
    </row>
    <row r="895" spans="10:10" x14ac:dyDescent="0.25">
      <c r="J895" s="28"/>
    </row>
    <row r="896" spans="10:10" x14ac:dyDescent="0.25">
      <c r="J896" s="28"/>
    </row>
    <row r="897" spans="10:10" x14ac:dyDescent="0.25">
      <c r="J897" s="28"/>
    </row>
    <row r="898" spans="10:10" x14ac:dyDescent="0.25">
      <c r="J898" s="28"/>
    </row>
    <row r="899" spans="10:10" x14ac:dyDescent="0.25">
      <c r="J899" s="28"/>
    </row>
    <row r="900" spans="10:10" x14ac:dyDescent="0.25">
      <c r="J900" s="28"/>
    </row>
    <row r="901" spans="10:10" x14ac:dyDescent="0.25">
      <c r="J901" s="28"/>
    </row>
    <row r="902" spans="10:10" x14ac:dyDescent="0.25">
      <c r="J902" s="28"/>
    </row>
    <row r="903" spans="10:10" x14ac:dyDescent="0.25">
      <c r="J903" s="28"/>
    </row>
    <row r="904" spans="10:10" x14ac:dyDescent="0.25">
      <c r="J904" s="28"/>
    </row>
    <row r="905" spans="10:10" x14ac:dyDescent="0.25">
      <c r="J905" s="28"/>
    </row>
    <row r="906" spans="10:10" x14ac:dyDescent="0.25">
      <c r="J906" s="28"/>
    </row>
    <row r="907" spans="10:10" x14ac:dyDescent="0.25">
      <c r="J907" s="28"/>
    </row>
    <row r="908" spans="10:10" x14ac:dyDescent="0.25">
      <c r="J908" s="28"/>
    </row>
    <row r="909" spans="10:10" x14ac:dyDescent="0.25">
      <c r="J909" s="28"/>
    </row>
    <row r="910" spans="10:10" x14ac:dyDescent="0.25">
      <c r="J910" s="28"/>
    </row>
    <row r="911" spans="10:10" x14ac:dyDescent="0.25">
      <c r="J911" s="28"/>
    </row>
    <row r="912" spans="10:10" x14ac:dyDescent="0.25">
      <c r="J912" s="28"/>
    </row>
    <row r="913" spans="10:10" x14ac:dyDescent="0.25">
      <c r="J913" s="28"/>
    </row>
    <row r="914" spans="10:10" x14ac:dyDescent="0.25">
      <c r="J914" s="28"/>
    </row>
    <row r="915" spans="10:10" x14ac:dyDescent="0.25">
      <c r="J915" s="28"/>
    </row>
    <row r="916" spans="10:10" x14ac:dyDescent="0.25">
      <c r="J916" s="28"/>
    </row>
    <row r="917" spans="10:10" x14ac:dyDescent="0.25">
      <c r="J917" s="28"/>
    </row>
    <row r="918" spans="10:10" x14ac:dyDescent="0.25">
      <c r="J918" s="28"/>
    </row>
    <row r="919" spans="10:10" x14ac:dyDescent="0.25">
      <c r="J919" s="28"/>
    </row>
    <row r="920" spans="10:10" x14ac:dyDescent="0.25">
      <c r="J920" s="28"/>
    </row>
    <row r="921" spans="10:10" x14ac:dyDescent="0.25">
      <c r="J921" s="28"/>
    </row>
    <row r="922" spans="10:10" x14ac:dyDescent="0.25">
      <c r="J922" s="28"/>
    </row>
    <row r="923" spans="10:10" x14ac:dyDescent="0.25">
      <c r="J923" s="28"/>
    </row>
    <row r="924" spans="10:10" x14ac:dyDescent="0.25">
      <c r="J924" s="28"/>
    </row>
    <row r="925" spans="10:10" x14ac:dyDescent="0.25">
      <c r="J925" s="28"/>
    </row>
    <row r="926" spans="10:10" x14ac:dyDescent="0.25">
      <c r="J926" s="28"/>
    </row>
    <row r="927" spans="10:10" x14ac:dyDescent="0.25">
      <c r="J927" s="28"/>
    </row>
    <row r="928" spans="10:10" x14ac:dyDescent="0.25">
      <c r="J928" s="28"/>
    </row>
    <row r="929" spans="10:10" x14ac:dyDescent="0.25">
      <c r="J929" s="28"/>
    </row>
    <row r="930" spans="10:10" x14ac:dyDescent="0.25">
      <c r="J930" s="28"/>
    </row>
    <row r="931" spans="10:10" x14ac:dyDescent="0.25">
      <c r="J931" s="28"/>
    </row>
    <row r="932" spans="10:10" x14ac:dyDescent="0.25">
      <c r="J932" s="28"/>
    </row>
    <row r="933" spans="10:10" x14ac:dyDescent="0.25">
      <c r="J933" s="28"/>
    </row>
    <row r="934" spans="10:10" x14ac:dyDescent="0.25">
      <c r="J934" s="28"/>
    </row>
    <row r="935" spans="10:10" x14ac:dyDescent="0.25">
      <c r="J935" s="28"/>
    </row>
    <row r="936" spans="10:10" x14ac:dyDescent="0.25">
      <c r="J936" s="28"/>
    </row>
    <row r="937" spans="10:10" x14ac:dyDescent="0.25">
      <c r="J937" s="28"/>
    </row>
    <row r="938" spans="10:10" x14ac:dyDescent="0.25">
      <c r="J938" s="28"/>
    </row>
    <row r="939" spans="10:10" x14ac:dyDescent="0.25">
      <c r="J939" s="28"/>
    </row>
    <row r="940" spans="10:10" x14ac:dyDescent="0.25">
      <c r="J940" s="28"/>
    </row>
    <row r="941" spans="10:10" x14ac:dyDescent="0.25">
      <c r="J941" s="28"/>
    </row>
    <row r="942" spans="10:10" x14ac:dyDescent="0.25">
      <c r="J942" s="28"/>
    </row>
    <row r="943" spans="10:10" x14ac:dyDescent="0.25">
      <c r="J943" s="28"/>
    </row>
    <row r="944" spans="10:10" x14ac:dyDescent="0.25">
      <c r="J944" s="28"/>
    </row>
    <row r="945" spans="10:10" x14ac:dyDescent="0.25">
      <c r="J945" s="28"/>
    </row>
    <row r="946" spans="10:10" x14ac:dyDescent="0.25">
      <c r="J946" s="28"/>
    </row>
    <row r="947" spans="10:10" x14ac:dyDescent="0.25">
      <c r="J947" s="28"/>
    </row>
    <row r="948" spans="10:10" x14ac:dyDescent="0.25">
      <c r="J948" s="28"/>
    </row>
    <row r="949" spans="10:10" x14ac:dyDescent="0.25">
      <c r="J949" s="28"/>
    </row>
    <row r="950" spans="10:10" x14ac:dyDescent="0.25">
      <c r="J950" s="28"/>
    </row>
    <row r="951" spans="10:10" x14ac:dyDescent="0.25">
      <c r="J951" s="28"/>
    </row>
    <row r="952" spans="10:10" x14ac:dyDescent="0.25">
      <c r="J952" s="28"/>
    </row>
    <row r="953" spans="10:10" x14ac:dyDescent="0.25">
      <c r="J953" s="28"/>
    </row>
    <row r="954" spans="10:10" x14ac:dyDescent="0.25">
      <c r="J954" s="28"/>
    </row>
    <row r="955" spans="10:10" x14ac:dyDescent="0.25">
      <c r="J955" s="28"/>
    </row>
    <row r="956" spans="10:10" x14ac:dyDescent="0.25">
      <c r="J956" s="28"/>
    </row>
    <row r="957" spans="10:10" x14ac:dyDescent="0.25">
      <c r="J957" s="28"/>
    </row>
    <row r="958" spans="10:10" x14ac:dyDescent="0.25">
      <c r="J958" s="28"/>
    </row>
    <row r="959" spans="10:10" x14ac:dyDescent="0.25">
      <c r="J959" s="28"/>
    </row>
    <row r="960" spans="10:10" x14ac:dyDescent="0.25">
      <c r="J960" s="28"/>
    </row>
    <row r="961" spans="10:10" x14ac:dyDescent="0.25">
      <c r="J961" s="28"/>
    </row>
    <row r="962" spans="10:10" x14ac:dyDescent="0.25">
      <c r="J962" s="28"/>
    </row>
    <row r="963" spans="10:10" x14ac:dyDescent="0.25">
      <c r="J963" s="28"/>
    </row>
    <row r="964" spans="10:10" x14ac:dyDescent="0.25">
      <c r="J964" s="28"/>
    </row>
  </sheetData>
  <autoFilter ref="A4:D856"/>
  <phoneticPr fontId="2" type="noConversion"/>
  <pageMargins left="0.7" right="0.7" top="0.75" bottom="0.75" header="0.3" footer="0.3"/>
  <pageSetup orientation="portrait" r:id="rId1"/>
  <rowBreaks count="2" manualBreakCount="2">
    <brk id="52" max="16383" man="1"/>
    <brk id="70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Company_data</vt:lpstr>
      <vt:lpstr>Weather</vt:lpstr>
      <vt:lpstr>Economics</vt:lpstr>
      <vt:lpstr>Wholesale</vt:lpstr>
      <vt:lpstr>Annual_Data</vt:lpstr>
      <vt:lpstr>Annual_Price</vt:lpstr>
      <vt:lpstr>Misc</vt:lpstr>
      <vt:lpstr>Population_Annual</vt:lpstr>
      <vt:lpstr>Population_Monthly</vt:lpstr>
      <vt:lpstr>GI_Data_Monthly</vt:lpstr>
      <vt:lpstr>Vero_Monthly_Data</vt:lpstr>
      <vt:lpstr>Vero_Annual_Data</vt:lpstr>
      <vt:lpstr>Annual_Data!Print_Area</vt:lpstr>
      <vt:lpstr>Population_Annual!Print_Area</vt:lpstr>
      <vt:lpstr>Population_Monthly!Print_Area</vt:lpstr>
      <vt:lpstr>Vero_Annual_Data!Print_Area</vt:lpstr>
      <vt:lpstr>Annual_Data!Print_Titles</vt:lpstr>
      <vt:lpstr>GI_Data_Monthly!Print_Titles</vt:lpstr>
      <vt:lpstr>Population_Annual!Print_Titles</vt:lpstr>
      <vt:lpstr>Population_Monthly!Print_Titles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2016-07-11T20:58:05Z</dcterms:created>
  <dcterms:modified xsi:type="dcterms:W3CDTF">2016-07-12T11:39:59Z</dcterms:modified>
</cp:coreProperties>
</file>